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worksheets/sheet1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worksheets/sheet22.xml" ContentType="application/vnd.openxmlformats-officedocument.spreadsheetml.worksheet+xml"/>
  <Override PartName="/xl/worksheets/sheet17.xml" ContentType="application/vnd.openxmlformats-officedocument.spreadsheetml.worksheet+xml"/>
  <Override PartName="/xl/worksheets/sheet21.xml" ContentType="application/vnd.openxmlformats-officedocument.spreadsheetml.worksheet+xml"/>
  <Override PartName="/xl/styles.xml" ContentType="application/vnd.openxmlformats-officedocument.spreadsheetml.styles+xml"/>
  <Override PartName="/xl/worksheets/sheet19.xml" ContentType="application/vnd.openxmlformats-officedocument.spreadsheetml.worksheet+xml"/>
  <Override PartName="/xl/worksheets/sheet20.xml" ContentType="application/vnd.openxmlformats-officedocument.spreadsheetml.worksheet+xml"/>
  <Override PartName="/xl/sharedStrings.xml" ContentType="application/vnd.openxmlformats-officedocument.spreadsheetml.sharedStrings+xml"/>
  <Override PartName="/docProps/app.xml" ContentType="application/vnd.openxmlformats-officedocument.extended-properties+xml"/>
  <Override PartName="/xl/customProperty3.bin" ContentType="application/vnd.openxmlformats-officedocument.spreadsheetml.customProperty"/>
  <Override PartName="/docProps/core.xml" ContentType="application/vnd.openxmlformats-package.core-properties+xml"/>
  <Override PartName="/xl/externalLinks/externalLink4.xml" ContentType="application/vnd.openxmlformats-officedocument.spreadsheetml.externalLink+xml"/>
  <Override PartName="/xl/comments9.xml" ContentType="application/vnd.openxmlformats-officedocument.spreadsheetml.comments+xml"/>
  <Override PartName="/xl/externalLinks/externalLink7.xml" ContentType="application/vnd.openxmlformats-officedocument.spreadsheetml.externalLink+xml"/>
  <Override PartName="/xl/comments7.xml" ContentType="application/vnd.openxmlformats-officedocument.spreadsheetml.comments+xml"/>
  <Override PartName="/xl/externalLinks/externalLink6.xml" ContentType="application/vnd.openxmlformats-officedocument.spreadsheetml.externalLink+xml"/>
  <Override PartName="/xl/comments8.xml" ContentType="application/vnd.openxmlformats-officedocument.spreadsheetml.comments+xml"/>
  <Override PartName="/xl/customProperty21.bin" ContentType="application/vnd.openxmlformats-officedocument.spreadsheetml.customProperty"/>
  <Override PartName="/xl/customProperty22.bin" ContentType="application/vnd.openxmlformats-officedocument.spreadsheetml.customProperty"/>
  <Override PartName="/xl/externalLinks/externalLink5.xml" ContentType="application/vnd.openxmlformats-officedocument.spreadsheetml.externalLink+xml"/>
  <Override PartName="/xl/calcChain.xml" ContentType="application/vnd.openxmlformats-officedocument.spreadsheetml.calcChain+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8.xml" ContentType="application/vnd.openxmlformats-officedocument.spreadsheetml.externalLink+xml"/>
  <Override PartName="/xl/customProperty9.bin" ContentType="application/vnd.openxmlformats-officedocument.spreadsheetml.customProperty"/>
  <Override PartName="/xl/comments2.xml" ContentType="application/vnd.openxmlformats-officedocument.spreadsheetml.comments+xml"/>
  <Override PartName="/xl/customProperty10.bin" ContentType="application/vnd.openxmlformats-officedocument.spreadsheetml.customProperty"/>
  <Override PartName="/xl/customProperty8.bin" ContentType="application/vnd.openxmlformats-officedocument.spreadsheetml.customProperty"/>
  <Override PartName="/xl/comments1.xml" ContentType="application/vnd.openxmlformats-officedocument.spreadsheetml.comments+xml"/>
  <Override PartName="/xl/customProperty4.bin" ContentType="application/vnd.openxmlformats-officedocument.spreadsheetml.customProperty"/>
  <Override PartName="/xl/customProperty5.bin" ContentType="application/vnd.openxmlformats-officedocument.spreadsheetml.customProperty"/>
  <Override PartName="/xl/customProperty2.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1.bin" ContentType="application/vnd.openxmlformats-officedocument.spreadsheetml.customProperty"/>
  <Override PartName="/xl/comments3.xml" ContentType="application/vnd.openxmlformats-officedocument.spreadsheetml.comments+xml"/>
  <Override PartName="/xl/externalLinks/externalLink10.xml" ContentType="application/vnd.openxmlformats-officedocument.spreadsheetml.externalLink+xml"/>
  <Override PartName="/xl/comments5.xml" ContentType="application/vnd.openxmlformats-officedocument.spreadsheetml.comments+xml"/>
  <Override PartName="/xl/customProperty17.bin" ContentType="application/vnd.openxmlformats-officedocument.spreadsheetml.customProperty"/>
  <Override PartName="/xl/customProperty18.bin" ContentType="application/vnd.openxmlformats-officedocument.spreadsheetml.customProperty"/>
  <Override PartName="/xl/externalLinks/externalLink9.xml" ContentType="application/vnd.openxmlformats-officedocument.spreadsheetml.externalLink+xml"/>
  <Override PartName="/xl/customProperty19.bin" ContentType="application/vnd.openxmlformats-officedocument.spreadsheetml.customProperty"/>
  <Override PartName="/xl/customProperty20.bin" ContentType="application/vnd.openxmlformats-officedocument.spreadsheetml.customProperty"/>
  <Override PartName="/xl/customProperty16.bin" ContentType="application/vnd.openxmlformats-officedocument.spreadsheetml.customProperty"/>
  <Override PartName="/xl/customProperty15.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trlProps/ctrlProp1.xml" ContentType="application/vnd.ms-excel.controlproperties+xml"/>
  <Override PartName="/xl/customProperty13.bin" ContentType="application/vnd.openxmlformats-officedocument.spreadsheetml.customProperty"/>
  <Override PartName="/xl/customProperty14.bin" ContentType="application/vnd.openxmlformats-officedocument.spreadsheetml.customProperty"/>
  <Override PartName="/xl/comments4.xml" ContentType="application/vnd.openxmlformats-officedocument.spreadsheetml.comments+xml"/>
  <Override PartName="/xl/comments6.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GrpRevnu\PUBLIC\# PCA Compliance\PCA Annual Report.2023 PCA-22\3.  Workpapers (Dirty)\"/>
    </mc:Choice>
  </mc:AlternateContent>
  <bookViews>
    <workbookView xWindow="0" yWindow="0" windowWidth="28800" windowHeight="12000" tabRatio="935" firstSheet="3" activeTab="12"/>
  </bookViews>
  <sheets>
    <sheet name="REDACTED" sheetId="40" r:id="rId1"/>
    <sheet name="SEF-3 TOC" sheetId="29" r:id="rId2"/>
    <sheet name="SEF-3 p 1 PC Summary" sheetId="21" r:id="rId3"/>
    <sheet name="SEF-3 p 2 Actual BLR" sheetId="31" r:id="rId4"/>
    <sheet name="SEF-3 p 3 Sch_B" sheetId="2" r:id="rId5"/>
    <sheet name="SEF-3 p 4 Bands" sheetId="4" r:id="rId6"/>
    <sheet name="SEF-3 p5 Interest" sheetId="5" r:id="rId7"/>
    <sheet name="SEF-3 p6 22 GRC BLR" sheetId="33" r:id="rId8"/>
    <sheet name="SEF-3 p 6b Approved BLRs" sheetId="34" r:id="rId9"/>
    <sheet name="SEF-3 p 7 2023 Imbalance" sheetId="32" r:id="rId10"/>
    <sheet name="2024 Estimated Imbalance" sheetId="37" r:id="rId11"/>
    <sheet name="Workpapers=&gt;" sheetId="30" r:id="rId12"/>
    <sheet name="Estim 2024 PCA Cust Share (R)" sheetId="35" r:id="rId13"/>
    <sheet name="Actuals" sheetId="3" r:id="rId14"/>
    <sheet name="Lists" sheetId="23" state="hidden" r:id="rId15"/>
    <sheet name="DR Benefit" sheetId="36" r:id="rId16"/>
    <sheet name="Summary- Detailed" sheetId="1" r:id="rId17"/>
    <sheet name="GRC GD rplcmt pc (C)" sheetId="27" state="hidden" r:id="rId18"/>
    <sheet name="Summary- Reporting" sheetId="19" r:id="rId19"/>
    <sheet name="Interest PCA Imbalance" sheetId="39" r:id="rId20"/>
    <sheet name="Sheet2" sheetId="41" r:id="rId21"/>
    <sheet name="Schedule_C2 " sheetId="2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________________six6" localSheetId="10" hidden="1">{#N/A,#N/A,FALSE,"CRPT";#N/A,#N/A,FALSE,"TREND";#N/A,#N/A,FALSE,"%Curve"}</definedName>
    <definedName name="__________________six6" localSheetId="15" hidden="1">{#N/A,#N/A,FALSE,"CRPT";#N/A,#N/A,FALSE,"TREND";#N/A,#N/A,FALSE,"%Curve"}</definedName>
    <definedName name="__________________six6" localSheetId="19" hidden="1">{#N/A,#N/A,FALSE,"CRPT";#N/A,#N/A,FALSE,"TREND";#N/A,#N/A,FALSE,"%Curve"}</definedName>
    <definedName name="__________________six6" localSheetId="0" hidden="1">{#N/A,#N/A,FALSE,"CRPT";#N/A,#N/A,FALSE,"TREND";#N/A,#N/A,FALSE,"%Curve"}</definedName>
    <definedName name="__________________six6" localSheetId="3" hidden="1">{#N/A,#N/A,FALSE,"CRPT";#N/A,#N/A,FALSE,"TREND";#N/A,#N/A,FALSE,"%Curve"}</definedName>
    <definedName name="__________________six6" localSheetId="8" hidden="1">{#N/A,#N/A,FALSE,"CRPT";#N/A,#N/A,FALSE,"TREND";#N/A,#N/A,FALSE,"%Curve"}</definedName>
    <definedName name="__________________six6" localSheetId="9" hidden="1">{#N/A,#N/A,FALSE,"CRPT";#N/A,#N/A,FALSE,"TREND";#N/A,#N/A,FALSE,"%Curve"}</definedName>
    <definedName name="__________________six6" localSheetId="11" hidden="1">{#N/A,#N/A,FALSE,"CRPT";#N/A,#N/A,FALSE,"TREND";#N/A,#N/A,FALSE,"%Curve"}</definedName>
    <definedName name="__________________six6" hidden="1">{#N/A,#N/A,FALSE,"CRPT";#N/A,#N/A,FALSE,"TREND";#N/A,#N/A,FALSE,"%Curve"}</definedName>
    <definedName name="__________________www1" localSheetId="10" hidden="1">{#N/A,#N/A,FALSE,"schA"}</definedName>
    <definedName name="__________________www1" localSheetId="15" hidden="1">{#N/A,#N/A,FALSE,"schA"}</definedName>
    <definedName name="__________________www1" localSheetId="19" hidden="1">{#N/A,#N/A,FALSE,"schA"}</definedName>
    <definedName name="__________________www1" localSheetId="0" hidden="1">{#N/A,#N/A,FALSE,"schA"}</definedName>
    <definedName name="__________________www1" localSheetId="3" hidden="1">{#N/A,#N/A,FALSE,"schA"}</definedName>
    <definedName name="__________________www1" localSheetId="8" hidden="1">{#N/A,#N/A,FALSE,"schA"}</definedName>
    <definedName name="__________________www1" localSheetId="9" hidden="1">{#N/A,#N/A,FALSE,"schA"}</definedName>
    <definedName name="__________________www1" localSheetId="11" hidden="1">{#N/A,#N/A,FALSE,"schA"}</definedName>
    <definedName name="__________________www1" hidden="1">{#N/A,#N/A,FALSE,"schA"}</definedName>
    <definedName name="_________________ex1" localSheetId="10" hidden="1">{#N/A,#N/A,FALSE,"Summ";#N/A,#N/A,FALSE,"General"}</definedName>
    <definedName name="_________________ex1" localSheetId="19" hidden="1">{#N/A,#N/A,FALSE,"Summ";#N/A,#N/A,FALSE,"General"}</definedName>
    <definedName name="_________________ex1" localSheetId="0" hidden="1">{#N/A,#N/A,FALSE,"Summ";#N/A,#N/A,FALSE,"General"}</definedName>
    <definedName name="_________________ex1" hidden="1">{#N/A,#N/A,FALSE,"Summ";#N/A,#N/A,FALSE,"General"}</definedName>
    <definedName name="_________________new1" localSheetId="10" hidden="1">{#N/A,#N/A,FALSE,"Summ";#N/A,#N/A,FALSE,"General"}</definedName>
    <definedName name="_________________new1" localSheetId="19" hidden="1">{#N/A,#N/A,FALSE,"Summ";#N/A,#N/A,FALSE,"General"}</definedName>
    <definedName name="_________________new1" localSheetId="0" hidden="1">{#N/A,#N/A,FALSE,"Summ";#N/A,#N/A,FALSE,"General"}</definedName>
    <definedName name="_________________new1" hidden="1">{#N/A,#N/A,FALSE,"Summ";#N/A,#N/A,FALSE,"General"}</definedName>
    <definedName name="_________________six6" localSheetId="10" hidden="1">{#N/A,#N/A,FALSE,"CRPT";#N/A,#N/A,FALSE,"TREND";#N/A,#N/A,FALSE,"%Curve"}</definedName>
    <definedName name="_________________six6" localSheetId="15" hidden="1">{#N/A,#N/A,FALSE,"CRPT";#N/A,#N/A,FALSE,"TREND";#N/A,#N/A,FALSE,"%Curve"}</definedName>
    <definedName name="_________________six6" localSheetId="12" hidden="1">{#N/A,#N/A,FALSE,"CRPT";#N/A,#N/A,FALSE,"TREND";#N/A,#N/A,FALSE,"%Curve"}</definedName>
    <definedName name="_________________six6" localSheetId="19" hidden="1">{#N/A,#N/A,FALSE,"CRPT";#N/A,#N/A,FALSE,"TREND";#N/A,#N/A,FALSE,"%Curve"}</definedName>
    <definedName name="_________________six6" localSheetId="0" hidden="1">{#N/A,#N/A,FALSE,"CRPT";#N/A,#N/A,FALSE,"TREND";#N/A,#N/A,FALSE,"%Curve"}</definedName>
    <definedName name="_________________six6" localSheetId="3" hidden="1">{#N/A,#N/A,FALSE,"CRPT";#N/A,#N/A,FALSE,"TREND";#N/A,#N/A,FALSE,"%Curve"}</definedName>
    <definedName name="_________________six6" localSheetId="8" hidden="1">{#N/A,#N/A,FALSE,"CRPT";#N/A,#N/A,FALSE,"TREND";#N/A,#N/A,FALSE,"%Curve"}</definedName>
    <definedName name="_________________six6" localSheetId="9" hidden="1">{#N/A,#N/A,FALSE,"CRPT";#N/A,#N/A,FALSE,"TREND";#N/A,#N/A,FALSE,"%Curve"}</definedName>
    <definedName name="_________________six6" localSheetId="11" hidden="1">{#N/A,#N/A,FALSE,"CRPT";#N/A,#N/A,FALSE,"TREND";#N/A,#N/A,FALSE,"%Curve"}</definedName>
    <definedName name="_________________six6" hidden="1">{#N/A,#N/A,FALSE,"CRPT";#N/A,#N/A,FALSE,"TREND";#N/A,#N/A,FALSE,"%Curve"}</definedName>
    <definedName name="_________________www1" localSheetId="10" hidden="1">{#N/A,#N/A,FALSE,"schA"}</definedName>
    <definedName name="_________________www1" localSheetId="15" hidden="1">{#N/A,#N/A,FALSE,"schA"}</definedName>
    <definedName name="_________________www1" localSheetId="19" hidden="1">{#N/A,#N/A,FALSE,"schA"}</definedName>
    <definedName name="_________________www1" localSheetId="0" hidden="1">{#N/A,#N/A,FALSE,"schA"}</definedName>
    <definedName name="_________________www1" localSheetId="3" hidden="1">{#N/A,#N/A,FALSE,"schA"}</definedName>
    <definedName name="_________________www1" localSheetId="8" hidden="1">{#N/A,#N/A,FALSE,"schA"}</definedName>
    <definedName name="_________________www1" localSheetId="9" hidden="1">{#N/A,#N/A,FALSE,"schA"}</definedName>
    <definedName name="_________________www1" localSheetId="11" hidden="1">{#N/A,#N/A,FALSE,"schA"}</definedName>
    <definedName name="_________________www1" hidden="1">{#N/A,#N/A,FALSE,"schA"}</definedName>
    <definedName name="________________ex1" localSheetId="10" hidden="1">{#N/A,#N/A,FALSE,"Summ";#N/A,#N/A,FALSE,"General"}</definedName>
    <definedName name="________________ex1" localSheetId="19" hidden="1">{#N/A,#N/A,FALSE,"Summ";#N/A,#N/A,FALSE,"General"}</definedName>
    <definedName name="________________ex1" localSheetId="0" hidden="1">{#N/A,#N/A,FALSE,"Summ";#N/A,#N/A,FALSE,"General"}</definedName>
    <definedName name="________________ex1" hidden="1">{#N/A,#N/A,FALSE,"Summ";#N/A,#N/A,FALSE,"General"}</definedName>
    <definedName name="________________new1" localSheetId="10" hidden="1">{#N/A,#N/A,FALSE,"Summ";#N/A,#N/A,FALSE,"General"}</definedName>
    <definedName name="________________new1" localSheetId="19" hidden="1">{#N/A,#N/A,FALSE,"Summ";#N/A,#N/A,FALSE,"General"}</definedName>
    <definedName name="________________new1" localSheetId="0" hidden="1">{#N/A,#N/A,FALSE,"Summ";#N/A,#N/A,FALSE,"General"}</definedName>
    <definedName name="________________new1" hidden="1">{#N/A,#N/A,FALSE,"Summ";#N/A,#N/A,FALSE,"General"}</definedName>
    <definedName name="________________six6" localSheetId="10" hidden="1">{#N/A,#N/A,FALSE,"CRPT";#N/A,#N/A,FALSE,"TREND";#N/A,#N/A,FALSE,"%Curve"}</definedName>
    <definedName name="________________six6" localSheetId="15" hidden="1">{#N/A,#N/A,FALSE,"CRPT";#N/A,#N/A,FALSE,"TREND";#N/A,#N/A,FALSE,"%Curve"}</definedName>
    <definedName name="________________six6" localSheetId="12" hidden="1">{#N/A,#N/A,FALSE,"CRPT";#N/A,#N/A,FALSE,"TREND";#N/A,#N/A,FALSE,"%Curve"}</definedName>
    <definedName name="________________six6" localSheetId="19" hidden="1">{#N/A,#N/A,FALSE,"CRPT";#N/A,#N/A,FALSE,"TREND";#N/A,#N/A,FALSE,"%Curve"}</definedName>
    <definedName name="________________six6" localSheetId="0" hidden="1">{#N/A,#N/A,FALSE,"CRPT";#N/A,#N/A,FALSE,"TREND";#N/A,#N/A,FALSE,"%Curve"}</definedName>
    <definedName name="________________six6" localSheetId="3" hidden="1">{#N/A,#N/A,FALSE,"CRPT";#N/A,#N/A,FALSE,"TREND";#N/A,#N/A,FALSE,"%Curve"}</definedName>
    <definedName name="________________six6" localSheetId="8" hidden="1">{#N/A,#N/A,FALSE,"CRPT";#N/A,#N/A,FALSE,"TREND";#N/A,#N/A,FALSE,"%Curve"}</definedName>
    <definedName name="________________six6" localSheetId="9" hidden="1">{#N/A,#N/A,FALSE,"CRPT";#N/A,#N/A,FALSE,"TREND";#N/A,#N/A,FALSE,"%Curve"}</definedName>
    <definedName name="________________six6" localSheetId="11" hidden="1">{#N/A,#N/A,FALSE,"CRPT";#N/A,#N/A,FALSE,"TREND";#N/A,#N/A,FALSE,"%Curve"}</definedName>
    <definedName name="________________six6" hidden="1">{#N/A,#N/A,FALSE,"CRPT";#N/A,#N/A,FALSE,"TREND";#N/A,#N/A,FALSE,"%Curve"}</definedName>
    <definedName name="________________www1" localSheetId="10" hidden="1">{#N/A,#N/A,FALSE,"schA"}</definedName>
    <definedName name="________________www1" localSheetId="15" hidden="1">{#N/A,#N/A,FALSE,"schA"}</definedName>
    <definedName name="________________www1" localSheetId="19" hidden="1">{#N/A,#N/A,FALSE,"schA"}</definedName>
    <definedName name="________________www1" localSheetId="0" hidden="1">{#N/A,#N/A,FALSE,"schA"}</definedName>
    <definedName name="________________www1" localSheetId="3" hidden="1">{#N/A,#N/A,FALSE,"schA"}</definedName>
    <definedName name="________________www1" localSheetId="8" hidden="1">{#N/A,#N/A,FALSE,"schA"}</definedName>
    <definedName name="________________www1" localSheetId="9" hidden="1">{#N/A,#N/A,FALSE,"schA"}</definedName>
    <definedName name="________________www1" localSheetId="11" hidden="1">{#N/A,#N/A,FALSE,"schA"}</definedName>
    <definedName name="________________www1" hidden="1">{#N/A,#N/A,FALSE,"schA"}</definedName>
    <definedName name="_______________ex1" localSheetId="10" hidden="1">{#N/A,#N/A,FALSE,"Summ";#N/A,#N/A,FALSE,"General"}</definedName>
    <definedName name="_______________ex1" localSheetId="19" hidden="1">{#N/A,#N/A,FALSE,"Summ";#N/A,#N/A,FALSE,"General"}</definedName>
    <definedName name="_______________ex1" localSheetId="0" hidden="1">{#N/A,#N/A,FALSE,"Summ";#N/A,#N/A,FALSE,"General"}</definedName>
    <definedName name="_______________ex1" hidden="1">{#N/A,#N/A,FALSE,"Summ";#N/A,#N/A,FALSE,"General"}</definedName>
    <definedName name="_______________new1" localSheetId="10" hidden="1">{#N/A,#N/A,FALSE,"Summ";#N/A,#N/A,FALSE,"General"}</definedName>
    <definedName name="_______________new1" localSheetId="19" hidden="1">{#N/A,#N/A,FALSE,"Summ";#N/A,#N/A,FALSE,"General"}</definedName>
    <definedName name="_______________new1" localSheetId="0" hidden="1">{#N/A,#N/A,FALSE,"Summ";#N/A,#N/A,FALSE,"General"}</definedName>
    <definedName name="_______________new1" hidden="1">{#N/A,#N/A,FALSE,"Summ";#N/A,#N/A,FALSE,"General"}</definedName>
    <definedName name="_______________six6" localSheetId="10" hidden="1">{#N/A,#N/A,FALSE,"CRPT";#N/A,#N/A,FALSE,"TREND";#N/A,#N/A,FALSE,"%Curve"}</definedName>
    <definedName name="_______________six6" localSheetId="15" hidden="1">{#N/A,#N/A,FALSE,"CRPT";#N/A,#N/A,FALSE,"TREND";#N/A,#N/A,FALSE,"%Curve"}</definedName>
    <definedName name="_______________six6" localSheetId="12" hidden="1">{#N/A,#N/A,FALSE,"CRPT";#N/A,#N/A,FALSE,"TREND";#N/A,#N/A,FALSE,"%Curve"}</definedName>
    <definedName name="_______________six6" localSheetId="19" hidden="1">{#N/A,#N/A,FALSE,"CRPT";#N/A,#N/A,FALSE,"TREND";#N/A,#N/A,FALSE,"%Curve"}</definedName>
    <definedName name="_______________six6" localSheetId="0" hidden="1">{#N/A,#N/A,FALSE,"CRPT";#N/A,#N/A,FALSE,"TREND";#N/A,#N/A,FALSE,"%Curve"}</definedName>
    <definedName name="_______________six6" localSheetId="3" hidden="1">{#N/A,#N/A,FALSE,"CRPT";#N/A,#N/A,FALSE,"TREND";#N/A,#N/A,FALSE,"%Curve"}</definedName>
    <definedName name="_______________six6" localSheetId="8" hidden="1">{#N/A,#N/A,FALSE,"CRPT";#N/A,#N/A,FALSE,"TREND";#N/A,#N/A,FALSE,"%Curve"}</definedName>
    <definedName name="_______________six6" localSheetId="9" hidden="1">{#N/A,#N/A,FALSE,"CRPT";#N/A,#N/A,FALSE,"TREND";#N/A,#N/A,FALSE,"%Curve"}</definedName>
    <definedName name="_______________six6" localSheetId="11" hidden="1">{#N/A,#N/A,FALSE,"CRPT";#N/A,#N/A,FALSE,"TREND";#N/A,#N/A,FALSE,"%Curve"}</definedName>
    <definedName name="_______________six6" hidden="1">{#N/A,#N/A,FALSE,"CRPT";#N/A,#N/A,FALSE,"TREND";#N/A,#N/A,FALSE,"%Curve"}</definedName>
    <definedName name="_______________www1" localSheetId="10" hidden="1">{#N/A,#N/A,FALSE,"schA"}</definedName>
    <definedName name="_______________www1" localSheetId="15" hidden="1">{#N/A,#N/A,FALSE,"schA"}</definedName>
    <definedName name="_______________www1" localSheetId="19" hidden="1">{#N/A,#N/A,FALSE,"schA"}</definedName>
    <definedName name="_______________www1" localSheetId="0" hidden="1">{#N/A,#N/A,FALSE,"schA"}</definedName>
    <definedName name="_______________www1" localSheetId="3" hidden="1">{#N/A,#N/A,FALSE,"schA"}</definedName>
    <definedName name="_______________www1" localSheetId="8" hidden="1">{#N/A,#N/A,FALSE,"schA"}</definedName>
    <definedName name="_______________www1" localSheetId="9" hidden="1">{#N/A,#N/A,FALSE,"schA"}</definedName>
    <definedName name="_______________www1" localSheetId="11" hidden="1">{#N/A,#N/A,FALSE,"schA"}</definedName>
    <definedName name="_______________www1" hidden="1">{#N/A,#N/A,FALSE,"schA"}</definedName>
    <definedName name="______________ex1" localSheetId="10" hidden="1">{#N/A,#N/A,FALSE,"Summ";#N/A,#N/A,FALSE,"General"}</definedName>
    <definedName name="______________ex1" localSheetId="19" hidden="1">{#N/A,#N/A,FALSE,"Summ";#N/A,#N/A,FALSE,"General"}</definedName>
    <definedName name="______________ex1" localSheetId="0" hidden="1">{#N/A,#N/A,FALSE,"Summ";#N/A,#N/A,FALSE,"General"}</definedName>
    <definedName name="______________ex1" hidden="1">{#N/A,#N/A,FALSE,"Summ";#N/A,#N/A,FALSE,"General"}</definedName>
    <definedName name="______________new1" localSheetId="10" hidden="1">{#N/A,#N/A,FALSE,"Summ";#N/A,#N/A,FALSE,"General"}</definedName>
    <definedName name="______________new1" localSheetId="19" hidden="1">{#N/A,#N/A,FALSE,"Summ";#N/A,#N/A,FALSE,"General"}</definedName>
    <definedName name="______________new1" localSheetId="0" hidden="1">{#N/A,#N/A,FALSE,"Summ";#N/A,#N/A,FALSE,"General"}</definedName>
    <definedName name="______________new1" hidden="1">{#N/A,#N/A,FALSE,"Summ";#N/A,#N/A,FALSE,"General"}</definedName>
    <definedName name="______________six6" localSheetId="10" hidden="1">{#N/A,#N/A,FALSE,"CRPT";#N/A,#N/A,FALSE,"TREND";#N/A,#N/A,FALSE,"%Curve"}</definedName>
    <definedName name="______________six6" localSheetId="15" hidden="1">{#N/A,#N/A,FALSE,"CRPT";#N/A,#N/A,FALSE,"TREND";#N/A,#N/A,FALSE,"%Curve"}</definedName>
    <definedName name="______________six6" localSheetId="12" hidden="1">{#N/A,#N/A,FALSE,"CRPT";#N/A,#N/A,FALSE,"TREND";#N/A,#N/A,FALSE,"%Curve"}</definedName>
    <definedName name="______________six6" localSheetId="19" hidden="1">{#N/A,#N/A,FALSE,"CRPT";#N/A,#N/A,FALSE,"TREND";#N/A,#N/A,FALSE,"%Curve"}</definedName>
    <definedName name="______________six6" localSheetId="0" hidden="1">{#N/A,#N/A,FALSE,"CRPT";#N/A,#N/A,FALSE,"TREND";#N/A,#N/A,FALSE,"%Curve"}</definedName>
    <definedName name="______________six6" localSheetId="3" hidden="1">{#N/A,#N/A,FALSE,"CRPT";#N/A,#N/A,FALSE,"TREND";#N/A,#N/A,FALSE,"%Curve"}</definedName>
    <definedName name="______________six6" localSheetId="8" hidden="1">{#N/A,#N/A,FALSE,"CRPT";#N/A,#N/A,FALSE,"TREND";#N/A,#N/A,FALSE,"%Curve"}</definedName>
    <definedName name="______________six6" localSheetId="9" hidden="1">{#N/A,#N/A,FALSE,"CRPT";#N/A,#N/A,FALSE,"TREND";#N/A,#N/A,FALSE,"%Curve"}</definedName>
    <definedName name="______________six6" localSheetId="11" hidden="1">{#N/A,#N/A,FALSE,"CRPT";#N/A,#N/A,FALSE,"TREND";#N/A,#N/A,FALSE,"%Curve"}</definedName>
    <definedName name="______________six6" hidden="1">{#N/A,#N/A,FALSE,"CRPT";#N/A,#N/A,FALSE,"TREND";#N/A,#N/A,FALSE,"%Curve"}</definedName>
    <definedName name="______________www1" localSheetId="10" hidden="1">{#N/A,#N/A,FALSE,"schA"}</definedName>
    <definedName name="______________www1" localSheetId="15" hidden="1">{#N/A,#N/A,FALSE,"schA"}</definedName>
    <definedName name="______________www1" localSheetId="19" hidden="1">{#N/A,#N/A,FALSE,"schA"}</definedName>
    <definedName name="______________www1" localSheetId="0" hidden="1">{#N/A,#N/A,FALSE,"schA"}</definedName>
    <definedName name="______________www1" localSheetId="3" hidden="1">{#N/A,#N/A,FALSE,"schA"}</definedName>
    <definedName name="______________www1" localSheetId="8" hidden="1">{#N/A,#N/A,FALSE,"schA"}</definedName>
    <definedName name="______________www1" localSheetId="9" hidden="1">{#N/A,#N/A,FALSE,"schA"}</definedName>
    <definedName name="______________www1" localSheetId="11" hidden="1">{#N/A,#N/A,FALSE,"schA"}</definedName>
    <definedName name="______________www1" hidden="1">{#N/A,#N/A,FALSE,"schA"}</definedName>
    <definedName name="_____________ex1" localSheetId="10" hidden="1">{#N/A,#N/A,FALSE,"Summ";#N/A,#N/A,FALSE,"General"}</definedName>
    <definedName name="_____________ex1" localSheetId="19" hidden="1">{#N/A,#N/A,FALSE,"Summ";#N/A,#N/A,FALSE,"General"}</definedName>
    <definedName name="_____________ex1" localSheetId="0" hidden="1">{#N/A,#N/A,FALSE,"Summ";#N/A,#N/A,FALSE,"General"}</definedName>
    <definedName name="_____________ex1" hidden="1">{#N/A,#N/A,FALSE,"Summ";#N/A,#N/A,FALSE,"General"}</definedName>
    <definedName name="_____________new1" localSheetId="10" hidden="1">{#N/A,#N/A,FALSE,"Summ";#N/A,#N/A,FALSE,"General"}</definedName>
    <definedName name="_____________new1" localSheetId="19" hidden="1">{#N/A,#N/A,FALSE,"Summ";#N/A,#N/A,FALSE,"General"}</definedName>
    <definedName name="_____________new1" localSheetId="0" hidden="1">{#N/A,#N/A,FALSE,"Summ";#N/A,#N/A,FALSE,"General"}</definedName>
    <definedName name="_____________new1" hidden="1">{#N/A,#N/A,FALSE,"Summ";#N/A,#N/A,FALSE,"General"}</definedName>
    <definedName name="_____________six6" localSheetId="10" hidden="1">{#N/A,#N/A,FALSE,"CRPT";#N/A,#N/A,FALSE,"TREND";#N/A,#N/A,FALSE,"%Curve"}</definedName>
    <definedName name="_____________six6" localSheetId="15" hidden="1">{#N/A,#N/A,FALSE,"CRPT";#N/A,#N/A,FALSE,"TREND";#N/A,#N/A,FALSE,"%Curve"}</definedName>
    <definedName name="_____________six6" localSheetId="12" hidden="1">{#N/A,#N/A,FALSE,"CRPT";#N/A,#N/A,FALSE,"TREND";#N/A,#N/A,FALSE,"%Curve"}</definedName>
    <definedName name="_____________six6" localSheetId="19" hidden="1">{#N/A,#N/A,FALSE,"CRPT";#N/A,#N/A,FALSE,"TREND";#N/A,#N/A,FALSE,"%Curve"}</definedName>
    <definedName name="_____________six6" localSheetId="0" hidden="1">{#N/A,#N/A,FALSE,"CRPT";#N/A,#N/A,FALSE,"TREND";#N/A,#N/A,FALSE,"%Curve"}</definedName>
    <definedName name="_____________six6" localSheetId="3" hidden="1">{#N/A,#N/A,FALSE,"CRPT";#N/A,#N/A,FALSE,"TREND";#N/A,#N/A,FALSE,"%Curve"}</definedName>
    <definedName name="_____________six6" localSheetId="8" hidden="1">{#N/A,#N/A,FALSE,"CRPT";#N/A,#N/A,FALSE,"TREND";#N/A,#N/A,FALSE,"%Curve"}</definedName>
    <definedName name="_____________six6" localSheetId="9" hidden="1">{#N/A,#N/A,FALSE,"CRPT";#N/A,#N/A,FALSE,"TREND";#N/A,#N/A,FALSE,"%Curve"}</definedName>
    <definedName name="_____________six6" localSheetId="11" hidden="1">{#N/A,#N/A,FALSE,"CRPT";#N/A,#N/A,FALSE,"TREND";#N/A,#N/A,FALSE,"%Curve"}</definedName>
    <definedName name="_____________six6" hidden="1">{#N/A,#N/A,FALSE,"CRPT";#N/A,#N/A,FALSE,"TREND";#N/A,#N/A,FALSE,"%Curve"}</definedName>
    <definedName name="_____________www1" localSheetId="10" hidden="1">{#N/A,#N/A,FALSE,"schA"}</definedName>
    <definedName name="_____________www1" localSheetId="15" hidden="1">{#N/A,#N/A,FALSE,"schA"}</definedName>
    <definedName name="_____________www1" localSheetId="19" hidden="1">{#N/A,#N/A,FALSE,"schA"}</definedName>
    <definedName name="_____________www1" localSheetId="0" hidden="1">{#N/A,#N/A,FALSE,"schA"}</definedName>
    <definedName name="_____________www1" localSheetId="3" hidden="1">{#N/A,#N/A,FALSE,"schA"}</definedName>
    <definedName name="_____________www1" localSheetId="8" hidden="1">{#N/A,#N/A,FALSE,"schA"}</definedName>
    <definedName name="_____________www1" localSheetId="9" hidden="1">{#N/A,#N/A,FALSE,"schA"}</definedName>
    <definedName name="_____________www1" localSheetId="11" hidden="1">{#N/A,#N/A,FALSE,"schA"}</definedName>
    <definedName name="_____________www1" hidden="1">{#N/A,#N/A,FALSE,"schA"}</definedName>
    <definedName name="____________ex1" localSheetId="10" hidden="1">{#N/A,#N/A,FALSE,"Summ";#N/A,#N/A,FALSE,"General"}</definedName>
    <definedName name="____________ex1" localSheetId="19" hidden="1">{#N/A,#N/A,FALSE,"Summ";#N/A,#N/A,FALSE,"General"}</definedName>
    <definedName name="____________ex1" localSheetId="0" hidden="1">{#N/A,#N/A,FALSE,"Summ";#N/A,#N/A,FALSE,"General"}</definedName>
    <definedName name="____________ex1" hidden="1">{#N/A,#N/A,FALSE,"Summ";#N/A,#N/A,FALSE,"General"}</definedName>
    <definedName name="____________new1" localSheetId="10" hidden="1">{#N/A,#N/A,FALSE,"Summ";#N/A,#N/A,FALSE,"General"}</definedName>
    <definedName name="____________new1" localSheetId="19" hidden="1">{#N/A,#N/A,FALSE,"Summ";#N/A,#N/A,FALSE,"General"}</definedName>
    <definedName name="____________new1" localSheetId="0" hidden="1">{#N/A,#N/A,FALSE,"Summ";#N/A,#N/A,FALSE,"General"}</definedName>
    <definedName name="____________new1" hidden="1">{#N/A,#N/A,FALSE,"Summ";#N/A,#N/A,FALSE,"General"}</definedName>
    <definedName name="____________six6" localSheetId="10" hidden="1">{#N/A,#N/A,FALSE,"CRPT";#N/A,#N/A,FALSE,"TREND";#N/A,#N/A,FALSE,"%Curve"}</definedName>
    <definedName name="____________six6" localSheetId="15" hidden="1">{#N/A,#N/A,FALSE,"CRPT";#N/A,#N/A,FALSE,"TREND";#N/A,#N/A,FALSE,"%Curve"}</definedName>
    <definedName name="____________six6" localSheetId="12" hidden="1">{#N/A,#N/A,FALSE,"CRPT";#N/A,#N/A,FALSE,"TREND";#N/A,#N/A,FALSE,"%Curve"}</definedName>
    <definedName name="____________six6" localSheetId="19" hidden="1">{#N/A,#N/A,FALSE,"CRPT";#N/A,#N/A,FALSE,"TREND";#N/A,#N/A,FALSE,"%Curve"}</definedName>
    <definedName name="____________six6" localSheetId="0" hidden="1">{#N/A,#N/A,FALSE,"CRPT";#N/A,#N/A,FALSE,"TREND";#N/A,#N/A,FALSE,"%Curve"}</definedName>
    <definedName name="____________six6" localSheetId="3" hidden="1">{#N/A,#N/A,FALSE,"CRPT";#N/A,#N/A,FALSE,"TREND";#N/A,#N/A,FALSE,"%Curve"}</definedName>
    <definedName name="____________six6" localSheetId="8" hidden="1">{#N/A,#N/A,FALSE,"CRPT";#N/A,#N/A,FALSE,"TREND";#N/A,#N/A,FALSE,"%Curve"}</definedName>
    <definedName name="____________six6" localSheetId="9" hidden="1">{#N/A,#N/A,FALSE,"CRPT";#N/A,#N/A,FALSE,"TREND";#N/A,#N/A,FALSE,"%Curve"}</definedName>
    <definedName name="____________six6" localSheetId="11" hidden="1">{#N/A,#N/A,FALSE,"CRPT";#N/A,#N/A,FALSE,"TREND";#N/A,#N/A,FALSE,"%Curve"}</definedName>
    <definedName name="____________six6" hidden="1">{#N/A,#N/A,FALSE,"CRPT";#N/A,#N/A,FALSE,"TREND";#N/A,#N/A,FALSE,"%Curve"}</definedName>
    <definedName name="____________www1" localSheetId="10" hidden="1">{#N/A,#N/A,FALSE,"schA"}</definedName>
    <definedName name="____________www1" localSheetId="15" hidden="1">{#N/A,#N/A,FALSE,"schA"}</definedName>
    <definedName name="____________www1" localSheetId="19" hidden="1">{#N/A,#N/A,FALSE,"schA"}</definedName>
    <definedName name="____________www1" localSheetId="0" hidden="1">{#N/A,#N/A,FALSE,"schA"}</definedName>
    <definedName name="____________www1" localSheetId="3" hidden="1">{#N/A,#N/A,FALSE,"schA"}</definedName>
    <definedName name="____________www1" localSheetId="8" hidden="1">{#N/A,#N/A,FALSE,"schA"}</definedName>
    <definedName name="____________www1" localSheetId="9" hidden="1">{#N/A,#N/A,FALSE,"schA"}</definedName>
    <definedName name="____________www1" localSheetId="11" hidden="1">{#N/A,#N/A,FALSE,"schA"}</definedName>
    <definedName name="____________www1" hidden="1">{#N/A,#N/A,FALSE,"schA"}</definedName>
    <definedName name="___________ex1" localSheetId="10" hidden="1">{#N/A,#N/A,FALSE,"Summ";#N/A,#N/A,FALSE,"General"}</definedName>
    <definedName name="___________ex1" localSheetId="19" hidden="1">{#N/A,#N/A,FALSE,"Summ";#N/A,#N/A,FALSE,"General"}</definedName>
    <definedName name="___________ex1" localSheetId="0" hidden="1">{#N/A,#N/A,FALSE,"Summ";#N/A,#N/A,FALSE,"General"}</definedName>
    <definedName name="___________ex1" hidden="1">{#N/A,#N/A,FALSE,"Summ";#N/A,#N/A,FALSE,"General"}</definedName>
    <definedName name="___________new1" localSheetId="10" hidden="1">{#N/A,#N/A,FALSE,"Summ";#N/A,#N/A,FALSE,"General"}</definedName>
    <definedName name="___________new1" localSheetId="19" hidden="1">{#N/A,#N/A,FALSE,"Summ";#N/A,#N/A,FALSE,"General"}</definedName>
    <definedName name="___________new1" localSheetId="0" hidden="1">{#N/A,#N/A,FALSE,"Summ";#N/A,#N/A,FALSE,"General"}</definedName>
    <definedName name="___________new1" hidden="1">{#N/A,#N/A,FALSE,"Summ";#N/A,#N/A,FALSE,"General"}</definedName>
    <definedName name="___________six6" localSheetId="10" hidden="1">{#N/A,#N/A,FALSE,"CRPT";#N/A,#N/A,FALSE,"TREND";#N/A,#N/A,FALSE,"%Curve"}</definedName>
    <definedName name="___________six6" localSheetId="15" hidden="1">{#N/A,#N/A,FALSE,"CRPT";#N/A,#N/A,FALSE,"TREND";#N/A,#N/A,FALSE,"%Curve"}</definedName>
    <definedName name="___________six6" localSheetId="12" hidden="1">{#N/A,#N/A,FALSE,"CRPT";#N/A,#N/A,FALSE,"TREND";#N/A,#N/A,FALSE,"%Curve"}</definedName>
    <definedName name="___________six6" localSheetId="19" hidden="1">{#N/A,#N/A,FALSE,"CRPT";#N/A,#N/A,FALSE,"TREND";#N/A,#N/A,FALSE,"%Curve"}</definedName>
    <definedName name="___________six6" localSheetId="0" hidden="1">{#N/A,#N/A,FALSE,"CRPT";#N/A,#N/A,FALSE,"TREND";#N/A,#N/A,FALSE,"%Curve"}</definedName>
    <definedName name="___________six6" localSheetId="3" hidden="1">{#N/A,#N/A,FALSE,"CRPT";#N/A,#N/A,FALSE,"TREND";#N/A,#N/A,FALSE,"%Curve"}</definedName>
    <definedName name="___________six6" localSheetId="8" hidden="1">{#N/A,#N/A,FALSE,"CRPT";#N/A,#N/A,FALSE,"TREND";#N/A,#N/A,FALSE,"%Curve"}</definedName>
    <definedName name="___________six6" localSheetId="9" hidden="1">{#N/A,#N/A,FALSE,"CRPT";#N/A,#N/A,FALSE,"TREND";#N/A,#N/A,FALSE,"%Curve"}</definedName>
    <definedName name="___________six6" localSheetId="11" hidden="1">{#N/A,#N/A,FALSE,"CRPT";#N/A,#N/A,FALSE,"TREND";#N/A,#N/A,FALSE,"%Curve"}</definedName>
    <definedName name="___________six6" hidden="1">{#N/A,#N/A,FALSE,"CRPT";#N/A,#N/A,FALSE,"TREND";#N/A,#N/A,FALSE,"%Curve"}</definedName>
    <definedName name="___________www1" localSheetId="10" hidden="1">{#N/A,#N/A,FALSE,"schA"}</definedName>
    <definedName name="___________www1" localSheetId="15" hidden="1">{#N/A,#N/A,FALSE,"schA"}</definedName>
    <definedName name="___________www1" localSheetId="19" hidden="1">{#N/A,#N/A,FALSE,"schA"}</definedName>
    <definedName name="___________www1" localSheetId="0" hidden="1">{#N/A,#N/A,FALSE,"schA"}</definedName>
    <definedName name="___________www1" localSheetId="3" hidden="1">{#N/A,#N/A,FALSE,"schA"}</definedName>
    <definedName name="___________www1" localSheetId="8" hidden="1">{#N/A,#N/A,FALSE,"schA"}</definedName>
    <definedName name="___________www1" localSheetId="9" hidden="1">{#N/A,#N/A,FALSE,"schA"}</definedName>
    <definedName name="___________www1" localSheetId="11" hidden="1">{#N/A,#N/A,FALSE,"schA"}</definedName>
    <definedName name="___________www1" hidden="1">{#N/A,#N/A,FALSE,"schA"}</definedName>
    <definedName name="__________ex1" localSheetId="10" hidden="1">{#N/A,#N/A,FALSE,"Summ";#N/A,#N/A,FALSE,"General"}</definedName>
    <definedName name="__________ex1" localSheetId="19" hidden="1">{#N/A,#N/A,FALSE,"Summ";#N/A,#N/A,FALSE,"General"}</definedName>
    <definedName name="__________ex1" localSheetId="0" hidden="1">{#N/A,#N/A,FALSE,"Summ";#N/A,#N/A,FALSE,"General"}</definedName>
    <definedName name="__________ex1" hidden="1">{#N/A,#N/A,FALSE,"Summ";#N/A,#N/A,FALSE,"General"}</definedName>
    <definedName name="__________new1" localSheetId="10" hidden="1">{#N/A,#N/A,FALSE,"Summ";#N/A,#N/A,FALSE,"General"}</definedName>
    <definedName name="__________new1" localSheetId="19" hidden="1">{#N/A,#N/A,FALSE,"Summ";#N/A,#N/A,FALSE,"General"}</definedName>
    <definedName name="__________new1" localSheetId="0" hidden="1">{#N/A,#N/A,FALSE,"Summ";#N/A,#N/A,FALSE,"General"}</definedName>
    <definedName name="__________new1" hidden="1">{#N/A,#N/A,FALSE,"Summ";#N/A,#N/A,FALSE,"General"}</definedName>
    <definedName name="__________six6" localSheetId="10" hidden="1">{#N/A,#N/A,FALSE,"CRPT";#N/A,#N/A,FALSE,"TREND";#N/A,#N/A,FALSE,"%Curve"}</definedName>
    <definedName name="__________six6" localSheetId="15" hidden="1">{#N/A,#N/A,FALSE,"CRPT";#N/A,#N/A,FALSE,"TREND";#N/A,#N/A,FALSE,"%Curve"}</definedName>
    <definedName name="__________six6" localSheetId="12" hidden="1">{#N/A,#N/A,FALSE,"CRPT";#N/A,#N/A,FALSE,"TREND";#N/A,#N/A,FALSE,"%Curve"}</definedName>
    <definedName name="__________six6" localSheetId="19" hidden="1">{#N/A,#N/A,FALSE,"CRPT";#N/A,#N/A,FALSE,"TREND";#N/A,#N/A,FALSE,"%Curve"}</definedName>
    <definedName name="__________six6" localSheetId="0" hidden="1">{#N/A,#N/A,FALSE,"CRPT";#N/A,#N/A,FALSE,"TREND";#N/A,#N/A,FALSE,"%Curve"}</definedName>
    <definedName name="__________six6" localSheetId="3" hidden="1">{#N/A,#N/A,FALSE,"CRPT";#N/A,#N/A,FALSE,"TREND";#N/A,#N/A,FALSE,"%Curve"}</definedName>
    <definedName name="__________six6" localSheetId="8" hidden="1">{#N/A,#N/A,FALSE,"CRPT";#N/A,#N/A,FALSE,"TREND";#N/A,#N/A,FALSE,"%Curve"}</definedName>
    <definedName name="__________six6" localSheetId="9" hidden="1">{#N/A,#N/A,FALSE,"CRPT";#N/A,#N/A,FALSE,"TREND";#N/A,#N/A,FALSE,"%Curve"}</definedName>
    <definedName name="__________six6" localSheetId="11" hidden="1">{#N/A,#N/A,FALSE,"CRPT";#N/A,#N/A,FALSE,"TREND";#N/A,#N/A,FALSE,"%Curve"}</definedName>
    <definedName name="__________six6" hidden="1">{#N/A,#N/A,FALSE,"CRPT";#N/A,#N/A,FALSE,"TREND";#N/A,#N/A,FALSE,"%Curve"}</definedName>
    <definedName name="__________www1" localSheetId="10" hidden="1">{#N/A,#N/A,FALSE,"schA"}</definedName>
    <definedName name="__________www1" localSheetId="15" hidden="1">{#N/A,#N/A,FALSE,"schA"}</definedName>
    <definedName name="__________www1" localSheetId="19" hidden="1">{#N/A,#N/A,FALSE,"schA"}</definedName>
    <definedName name="__________www1" localSheetId="0" hidden="1">{#N/A,#N/A,FALSE,"schA"}</definedName>
    <definedName name="__________www1" localSheetId="3" hidden="1">{#N/A,#N/A,FALSE,"schA"}</definedName>
    <definedName name="__________www1" localSheetId="8" hidden="1">{#N/A,#N/A,FALSE,"schA"}</definedName>
    <definedName name="__________www1" localSheetId="9" hidden="1">{#N/A,#N/A,FALSE,"schA"}</definedName>
    <definedName name="__________www1" localSheetId="11" hidden="1">{#N/A,#N/A,FALSE,"schA"}</definedName>
    <definedName name="__________www1" hidden="1">{#N/A,#N/A,FALSE,"schA"}</definedName>
    <definedName name="_________ex1" localSheetId="10" hidden="1">{#N/A,#N/A,FALSE,"Summ";#N/A,#N/A,FALSE,"General"}</definedName>
    <definedName name="_________ex1" localSheetId="19" hidden="1">{#N/A,#N/A,FALSE,"Summ";#N/A,#N/A,FALSE,"General"}</definedName>
    <definedName name="_________ex1" localSheetId="0" hidden="1">{#N/A,#N/A,FALSE,"Summ";#N/A,#N/A,FALSE,"General"}</definedName>
    <definedName name="_________ex1" hidden="1">{#N/A,#N/A,FALSE,"Summ";#N/A,#N/A,FALSE,"General"}</definedName>
    <definedName name="_________new1" localSheetId="10" hidden="1">{#N/A,#N/A,FALSE,"Summ";#N/A,#N/A,FALSE,"General"}</definedName>
    <definedName name="_________new1" localSheetId="19" hidden="1">{#N/A,#N/A,FALSE,"Summ";#N/A,#N/A,FALSE,"General"}</definedName>
    <definedName name="_________new1" localSheetId="0" hidden="1">{#N/A,#N/A,FALSE,"Summ";#N/A,#N/A,FALSE,"General"}</definedName>
    <definedName name="_________new1" hidden="1">{#N/A,#N/A,FALSE,"Summ";#N/A,#N/A,FALSE,"General"}</definedName>
    <definedName name="_________six6" localSheetId="10" hidden="1">{#N/A,#N/A,FALSE,"CRPT";#N/A,#N/A,FALSE,"TREND";#N/A,#N/A,FALSE,"%Curve"}</definedName>
    <definedName name="_________six6" localSheetId="15" hidden="1">{#N/A,#N/A,FALSE,"CRPT";#N/A,#N/A,FALSE,"TREND";#N/A,#N/A,FALSE,"%Curve"}</definedName>
    <definedName name="_________six6" localSheetId="12" hidden="1">{#N/A,#N/A,FALSE,"CRPT";#N/A,#N/A,FALSE,"TREND";#N/A,#N/A,FALSE,"%Curve"}</definedName>
    <definedName name="_________six6" localSheetId="19" hidden="1">{#N/A,#N/A,FALSE,"CRPT";#N/A,#N/A,FALSE,"TREND";#N/A,#N/A,FALSE,"%Curve"}</definedName>
    <definedName name="_________six6" localSheetId="0" hidden="1">{#N/A,#N/A,FALSE,"CRPT";#N/A,#N/A,FALSE,"TREND";#N/A,#N/A,FALSE,"%Curve"}</definedName>
    <definedName name="_________six6" localSheetId="3" hidden="1">{#N/A,#N/A,FALSE,"CRPT";#N/A,#N/A,FALSE,"TREND";#N/A,#N/A,FALSE,"%Curve"}</definedName>
    <definedName name="_________six6" localSheetId="8" hidden="1">{#N/A,#N/A,FALSE,"CRPT";#N/A,#N/A,FALSE,"TREND";#N/A,#N/A,FALSE,"%Curve"}</definedName>
    <definedName name="_________six6" localSheetId="9" hidden="1">{#N/A,#N/A,FALSE,"CRPT";#N/A,#N/A,FALSE,"TREND";#N/A,#N/A,FALSE,"%Curve"}</definedName>
    <definedName name="_________six6" localSheetId="11" hidden="1">{#N/A,#N/A,FALSE,"CRPT";#N/A,#N/A,FALSE,"TREND";#N/A,#N/A,FALSE,"%Curve"}</definedName>
    <definedName name="_________six6" hidden="1">{#N/A,#N/A,FALSE,"CRPT";#N/A,#N/A,FALSE,"TREND";#N/A,#N/A,FALSE,"%Curve"}</definedName>
    <definedName name="_________www1" localSheetId="10" hidden="1">{#N/A,#N/A,FALSE,"schA"}</definedName>
    <definedName name="_________www1" localSheetId="15" hidden="1">{#N/A,#N/A,FALSE,"schA"}</definedName>
    <definedName name="_________www1" localSheetId="19" hidden="1">{#N/A,#N/A,FALSE,"schA"}</definedName>
    <definedName name="_________www1" localSheetId="0" hidden="1">{#N/A,#N/A,FALSE,"schA"}</definedName>
    <definedName name="_________www1" localSheetId="3" hidden="1">{#N/A,#N/A,FALSE,"schA"}</definedName>
    <definedName name="_________www1" localSheetId="8" hidden="1">{#N/A,#N/A,FALSE,"schA"}</definedName>
    <definedName name="_________www1" localSheetId="9" hidden="1">{#N/A,#N/A,FALSE,"schA"}</definedName>
    <definedName name="_________www1" localSheetId="11" hidden="1">{#N/A,#N/A,FALSE,"schA"}</definedName>
    <definedName name="_________www1" hidden="1">{#N/A,#N/A,FALSE,"schA"}</definedName>
    <definedName name="________ex1" localSheetId="10" hidden="1">{#N/A,#N/A,FALSE,"Summ";#N/A,#N/A,FALSE,"General"}</definedName>
    <definedName name="________ex1" localSheetId="19" hidden="1">{#N/A,#N/A,FALSE,"Summ";#N/A,#N/A,FALSE,"General"}</definedName>
    <definedName name="________ex1" localSheetId="0" hidden="1">{#N/A,#N/A,FALSE,"Summ";#N/A,#N/A,FALSE,"General"}</definedName>
    <definedName name="________ex1" hidden="1">{#N/A,#N/A,FALSE,"Summ";#N/A,#N/A,FALSE,"General"}</definedName>
    <definedName name="________new1" localSheetId="10" hidden="1">{#N/A,#N/A,FALSE,"Summ";#N/A,#N/A,FALSE,"General"}</definedName>
    <definedName name="________new1" localSheetId="19" hidden="1">{#N/A,#N/A,FALSE,"Summ";#N/A,#N/A,FALSE,"General"}</definedName>
    <definedName name="________new1" localSheetId="0" hidden="1">{#N/A,#N/A,FALSE,"Summ";#N/A,#N/A,FALSE,"General"}</definedName>
    <definedName name="________new1" hidden="1">{#N/A,#N/A,FALSE,"Summ";#N/A,#N/A,FALSE,"General"}</definedName>
    <definedName name="________six6" localSheetId="10" hidden="1">{#N/A,#N/A,FALSE,"CRPT";#N/A,#N/A,FALSE,"TREND";#N/A,#N/A,FALSE,"%Curve"}</definedName>
    <definedName name="________six6" localSheetId="15" hidden="1">{#N/A,#N/A,FALSE,"CRPT";#N/A,#N/A,FALSE,"TREND";#N/A,#N/A,FALSE,"%Curve"}</definedName>
    <definedName name="________six6" localSheetId="12" hidden="1">{#N/A,#N/A,FALSE,"CRPT";#N/A,#N/A,FALSE,"TREND";#N/A,#N/A,FALSE,"%Curve"}</definedName>
    <definedName name="________six6" localSheetId="19" hidden="1">{#N/A,#N/A,FALSE,"CRPT";#N/A,#N/A,FALSE,"TREND";#N/A,#N/A,FALSE,"%Curve"}</definedName>
    <definedName name="________six6" localSheetId="0" hidden="1">{#N/A,#N/A,FALSE,"CRPT";#N/A,#N/A,FALSE,"TREND";#N/A,#N/A,FALSE,"%Curve"}</definedName>
    <definedName name="________six6" localSheetId="3" hidden="1">{#N/A,#N/A,FALSE,"CRPT";#N/A,#N/A,FALSE,"TREND";#N/A,#N/A,FALSE,"%Curve"}</definedName>
    <definedName name="________six6" localSheetId="8" hidden="1">{#N/A,#N/A,FALSE,"CRPT";#N/A,#N/A,FALSE,"TREND";#N/A,#N/A,FALSE,"%Curve"}</definedName>
    <definedName name="________six6" localSheetId="9" hidden="1">{#N/A,#N/A,FALSE,"CRPT";#N/A,#N/A,FALSE,"TREND";#N/A,#N/A,FALSE,"%Curve"}</definedName>
    <definedName name="________six6" localSheetId="11" hidden="1">{#N/A,#N/A,FALSE,"CRPT";#N/A,#N/A,FALSE,"TREND";#N/A,#N/A,FALSE,"%Curve"}</definedName>
    <definedName name="________six6" hidden="1">{#N/A,#N/A,FALSE,"CRPT";#N/A,#N/A,FALSE,"TREND";#N/A,#N/A,FALSE,"%Curve"}</definedName>
    <definedName name="________www1" localSheetId="10" hidden="1">{#N/A,#N/A,FALSE,"schA"}</definedName>
    <definedName name="________www1" localSheetId="15" hidden="1">{#N/A,#N/A,FALSE,"schA"}</definedName>
    <definedName name="________www1" localSheetId="19" hidden="1">{#N/A,#N/A,FALSE,"schA"}</definedName>
    <definedName name="________www1" localSheetId="0" hidden="1">{#N/A,#N/A,FALSE,"schA"}</definedName>
    <definedName name="________www1" localSheetId="3" hidden="1">{#N/A,#N/A,FALSE,"schA"}</definedName>
    <definedName name="________www1" localSheetId="8" hidden="1">{#N/A,#N/A,FALSE,"schA"}</definedName>
    <definedName name="________www1" localSheetId="9" hidden="1">{#N/A,#N/A,FALSE,"schA"}</definedName>
    <definedName name="________www1" localSheetId="11" hidden="1">{#N/A,#N/A,FALSE,"schA"}</definedName>
    <definedName name="________www1" hidden="1">{#N/A,#N/A,FALSE,"schA"}</definedName>
    <definedName name="_______ex1" localSheetId="10" hidden="1">{#N/A,#N/A,FALSE,"Summ";#N/A,#N/A,FALSE,"General"}</definedName>
    <definedName name="_______ex1" localSheetId="19" hidden="1">{#N/A,#N/A,FALSE,"Summ";#N/A,#N/A,FALSE,"General"}</definedName>
    <definedName name="_______ex1" localSheetId="0" hidden="1">{#N/A,#N/A,FALSE,"Summ";#N/A,#N/A,FALSE,"General"}</definedName>
    <definedName name="_______ex1" hidden="1">{#N/A,#N/A,FALSE,"Summ";#N/A,#N/A,FALSE,"General"}</definedName>
    <definedName name="_______new1" localSheetId="10" hidden="1">{#N/A,#N/A,FALSE,"Summ";#N/A,#N/A,FALSE,"General"}</definedName>
    <definedName name="_______new1" localSheetId="19" hidden="1">{#N/A,#N/A,FALSE,"Summ";#N/A,#N/A,FALSE,"General"}</definedName>
    <definedName name="_______new1" localSheetId="0" hidden="1">{#N/A,#N/A,FALSE,"Summ";#N/A,#N/A,FALSE,"General"}</definedName>
    <definedName name="_______new1" hidden="1">{#N/A,#N/A,FALSE,"Summ";#N/A,#N/A,FALSE,"General"}</definedName>
    <definedName name="_______six6" localSheetId="10" hidden="1">{#N/A,#N/A,FALSE,"CRPT";#N/A,#N/A,FALSE,"TREND";#N/A,#N/A,FALSE,"%Curve"}</definedName>
    <definedName name="_______six6" localSheetId="15" hidden="1">{#N/A,#N/A,FALSE,"CRPT";#N/A,#N/A,FALSE,"TREND";#N/A,#N/A,FALSE,"%Curve"}</definedName>
    <definedName name="_______six6" localSheetId="12" hidden="1">{#N/A,#N/A,FALSE,"CRPT";#N/A,#N/A,FALSE,"TREND";#N/A,#N/A,FALSE,"%Curve"}</definedName>
    <definedName name="_______six6" localSheetId="19" hidden="1">{#N/A,#N/A,FALSE,"CRPT";#N/A,#N/A,FALSE,"TREND";#N/A,#N/A,FALSE,"%Curve"}</definedName>
    <definedName name="_______six6" localSheetId="0" hidden="1">{#N/A,#N/A,FALSE,"CRPT";#N/A,#N/A,FALSE,"TREND";#N/A,#N/A,FALSE,"%Curve"}</definedName>
    <definedName name="_______six6" localSheetId="21" hidden="1">{#N/A,#N/A,FALSE,"CRPT";#N/A,#N/A,FALSE,"TREND";#N/A,#N/A,FALSE,"%Curve"}</definedName>
    <definedName name="_______six6" localSheetId="3" hidden="1">{#N/A,#N/A,FALSE,"CRPT";#N/A,#N/A,FALSE,"TREND";#N/A,#N/A,FALSE,"%Curve"}</definedName>
    <definedName name="_______six6" localSheetId="8" hidden="1">{#N/A,#N/A,FALSE,"CRPT";#N/A,#N/A,FALSE,"TREND";#N/A,#N/A,FALSE,"%Curve"}</definedName>
    <definedName name="_______six6" localSheetId="9" hidden="1">{#N/A,#N/A,FALSE,"CRPT";#N/A,#N/A,FALSE,"TREND";#N/A,#N/A,FALSE,"%Curve"}</definedName>
    <definedName name="_______six6" localSheetId="1" hidden="1">{#N/A,#N/A,FALSE,"CRPT";#N/A,#N/A,FALSE,"TREND";#N/A,#N/A,FALSE,"%Curve"}</definedName>
    <definedName name="_______six6" localSheetId="11" hidden="1">{#N/A,#N/A,FALSE,"CRPT";#N/A,#N/A,FALSE,"TREND";#N/A,#N/A,FALSE,"%Curve"}</definedName>
    <definedName name="_______six6" hidden="1">{#N/A,#N/A,FALSE,"CRPT";#N/A,#N/A,FALSE,"TREND";#N/A,#N/A,FALSE,"%Curve"}</definedName>
    <definedName name="_______www1" localSheetId="10" hidden="1">{#N/A,#N/A,FALSE,"schA"}</definedName>
    <definedName name="_______www1" localSheetId="15" hidden="1">{#N/A,#N/A,FALSE,"schA"}</definedName>
    <definedName name="_______www1" localSheetId="12" hidden="1">{#N/A,#N/A,FALSE,"schA"}</definedName>
    <definedName name="_______www1" localSheetId="19" hidden="1">{#N/A,#N/A,FALSE,"schA"}</definedName>
    <definedName name="_______www1" localSheetId="0" hidden="1">{#N/A,#N/A,FALSE,"schA"}</definedName>
    <definedName name="_______www1" localSheetId="21" hidden="1">{#N/A,#N/A,FALSE,"schA"}</definedName>
    <definedName name="_______www1" localSheetId="3" hidden="1">{#N/A,#N/A,FALSE,"schA"}</definedName>
    <definedName name="_______www1" localSheetId="8" hidden="1">{#N/A,#N/A,FALSE,"schA"}</definedName>
    <definedName name="_______www1" localSheetId="9" hidden="1">{#N/A,#N/A,FALSE,"schA"}</definedName>
    <definedName name="_______www1" localSheetId="1" hidden="1">{#N/A,#N/A,FALSE,"schA"}</definedName>
    <definedName name="_______www1" localSheetId="11" hidden="1">{#N/A,#N/A,FALSE,"schA"}</definedName>
    <definedName name="_______www1" hidden="1">{#N/A,#N/A,FALSE,"schA"}</definedName>
    <definedName name="______ex1" localSheetId="10" hidden="1">{#N/A,#N/A,FALSE,"Summ";#N/A,#N/A,FALSE,"General"}</definedName>
    <definedName name="______ex1" localSheetId="19" hidden="1">{#N/A,#N/A,FALSE,"Summ";#N/A,#N/A,FALSE,"General"}</definedName>
    <definedName name="______ex1" localSheetId="0" hidden="1">{#N/A,#N/A,FALSE,"Summ";#N/A,#N/A,FALSE,"General"}</definedName>
    <definedName name="______ex1" hidden="1">{#N/A,#N/A,FALSE,"Summ";#N/A,#N/A,FALSE,"General"}</definedName>
    <definedName name="______new1" localSheetId="10" hidden="1">{#N/A,#N/A,FALSE,"Summ";#N/A,#N/A,FALSE,"General"}</definedName>
    <definedName name="______new1" localSheetId="19" hidden="1">{#N/A,#N/A,FALSE,"Summ";#N/A,#N/A,FALSE,"General"}</definedName>
    <definedName name="______new1" localSheetId="0" hidden="1">{#N/A,#N/A,FALSE,"Summ";#N/A,#N/A,FALSE,"General"}</definedName>
    <definedName name="______new1" hidden="1">{#N/A,#N/A,FALSE,"Summ";#N/A,#N/A,FALSE,"General"}</definedName>
    <definedName name="______six6" localSheetId="10" hidden="1">{#N/A,#N/A,FALSE,"CRPT";#N/A,#N/A,FALSE,"TREND";#N/A,#N/A,FALSE,"%Curve"}</definedName>
    <definedName name="______six6" localSheetId="15" hidden="1">{#N/A,#N/A,FALSE,"CRPT";#N/A,#N/A,FALSE,"TREND";#N/A,#N/A,FALSE,"%Curve"}</definedName>
    <definedName name="______six6" localSheetId="12" hidden="1">{#N/A,#N/A,FALSE,"CRPT";#N/A,#N/A,FALSE,"TREND";#N/A,#N/A,FALSE,"%Curve"}</definedName>
    <definedName name="______six6" localSheetId="19" hidden="1">{#N/A,#N/A,FALSE,"CRPT";#N/A,#N/A,FALSE,"TREND";#N/A,#N/A,FALSE,"%Curve"}</definedName>
    <definedName name="______six6" localSheetId="0" hidden="1">{#N/A,#N/A,FALSE,"CRPT";#N/A,#N/A,FALSE,"TREND";#N/A,#N/A,FALSE,"%Curve"}</definedName>
    <definedName name="______six6" localSheetId="21" hidden="1">{#N/A,#N/A,FALSE,"CRPT";#N/A,#N/A,FALSE,"TREND";#N/A,#N/A,FALSE,"%Curve"}</definedName>
    <definedName name="______six6" localSheetId="3" hidden="1">{#N/A,#N/A,FALSE,"CRPT";#N/A,#N/A,FALSE,"TREND";#N/A,#N/A,FALSE,"%Curve"}</definedName>
    <definedName name="______six6" localSheetId="8" hidden="1">{#N/A,#N/A,FALSE,"CRPT";#N/A,#N/A,FALSE,"TREND";#N/A,#N/A,FALSE,"%Curve"}</definedName>
    <definedName name="______six6" localSheetId="9" hidden="1">{#N/A,#N/A,FALSE,"CRPT";#N/A,#N/A,FALSE,"TREND";#N/A,#N/A,FALSE,"%Curve"}</definedName>
    <definedName name="______six6" localSheetId="1" hidden="1">{#N/A,#N/A,FALSE,"CRPT";#N/A,#N/A,FALSE,"TREND";#N/A,#N/A,FALSE,"%Curve"}</definedName>
    <definedName name="______six6" localSheetId="11" hidden="1">{#N/A,#N/A,FALSE,"CRPT";#N/A,#N/A,FALSE,"TREND";#N/A,#N/A,FALSE,"%Curve"}</definedName>
    <definedName name="______six6" hidden="1">{#N/A,#N/A,FALSE,"CRPT";#N/A,#N/A,FALSE,"TREND";#N/A,#N/A,FALSE,"%Curve"}</definedName>
    <definedName name="______www1" localSheetId="10" hidden="1">{#N/A,#N/A,FALSE,"schA"}</definedName>
    <definedName name="______www1" localSheetId="15" hidden="1">{#N/A,#N/A,FALSE,"schA"}</definedName>
    <definedName name="______www1" localSheetId="12" hidden="1">{#N/A,#N/A,FALSE,"schA"}</definedName>
    <definedName name="______www1" localSheetId="19" hidden="1">{#N/A,#N/A,FALSE,"schA"}</definedName>
    <definedName name="______www1" localSheetId="0" hidden="1">{#N/A,#N/A,FALSE,"schA"}</definedName>
    <definedName name="______www1" localSheetId="21" hidden="1">{#N/A,#N/A,FALSE,"schA"}</definedName>
    <definedName name="______www1" localSheetId="3" hidden="1">{#N/A,#N/A,FALSE,"schA"}</definedName>
    <definedName name="______www1" localSheetId="8" hidden="1">{#N/A,#N/A,FALSE,"schA"}</definedName>
    <definedName name="______www1" localSheetId="9" hidden="1">{#N/A,#N/A,FALSE,"schA"}</definedName>
    <definedName name="______www1" localSheetId="1" hidden="1">{#N/A,#N/A,FALSE,"schA"}</definedName>
    <definedName name="______www1" localSheetId="11" hidden="1">{#N/A,#N/A,FALSE,"schA"}</definedName>
    <definedName name="______www1" hidden="1">{#N/A,#N/A,FALSE,"schA"}</definedName>
    <definedName name="_____ex1" localSheetId="10" hidden="1">{#N/A,#N/A,FALSE,"Summ";#N/A,#N/A,FALSE,"General"}</definedName>
    <definedName name="_____ex1" localSheetId="19" hidden="1">{#N/A,#N/A,FALSE,"Summ";#N/A,#N/A,FALSE,"General"}</definedName>
    <definedName name="_____ex1" localSheetId="0" hidden="1">{#N/A,#N/A,FALSE,"Summ";#N/A,#N/A,FALSE,"General"}</definedName>
    <definedName name="_____ex1" hidden="1">{#N/A,#N/A,FALSE,"Summ";#N/A,#N/A,FALSE,"General"}</definedName>
    <definedName name="_____new1" localSheetId="10" hidden="1">{#N/A,#N/A,FALSE,"Summ";#N/A,#N/A,FALSE,"General"}</definedName>
    <definedName name="_____new1" localSheetId="19" hidden="1">{#N/A,#N/A,FALSE,"Summ";#N/A,#N/A,FALSE,"General"}</definedName>
    <definedName name="_____new1" localSheetId="0" hidden="1">{#N/A,#N/A,FALSE,"Summ";#N/A,#N/A,FALSE,"General"}</definedName>
    <definedName name="_____new1" hidden="1">{#N/A,#N/A,FALSE,"Summ";#N/A,#N/A,FALSE,"General"}</definedName>
    <definedName name="_____six6" localSheetId="10" hidden="1">{#N/A,#N/A,FALSE,"CRPT";#N/A,#N/A,FALSE,"TREND";#N/A,#N/A,FALSE,"%Curve"}</definedName>
    <definedName name="_____six6" localSheetId="15" hidden="1">{#N/A,#N/A,FALSE,"CRPT";#N/A,#N/A,FALSE,"TREND";#N/A,#N/A,FALSE,"%Curve"}</definedName>
    <definedName name="_____six6" localSheetId="12" hidden="1">{#N/A,#N/A,FALSE,"CRPT";#N/A,#N/A,FALSE,"TREND";#N/A,#N/A,FALSE,"%Curve"}</definedName>
    <definedName name="_____six6" localSheetId="19" hidden="1">{#N/A,#N/A,FALSE,"CRPT";#N/A,#N/A,FALSE,"TREND";#N/A,#N/A,FALSE,"%Curve"}</definedName>
    <definedName name="_____six6" localSheetId="0" hidden="1">{#N/A,#N/A,FALSE,"CRPT";#N/A,#N/A,FALSE,"TREND";#N/A,#N/A,FALSE,"%Curve"}</definedName>
    <definedName name="_____six6" localSheetId="21" hidden="1">{#N/A,#N/A,FALSE,"CRPT";#N/A,#N/A,FALSE,"TREND";#N/A,#N/A,FALSE,"%Curve"}</definedName>
    <definedName name="_____six6" localSheetId="3" hidden="1">{#N/A,#N/A,FALSE,"CRPT";#N/A,#N/A,FALSE,"TREND";#N/A,#N/A,FALSE,"%Curve"}</definedName>
    <definedName name="_____six6" localSheetId="8" hidden="1">{#N/A,#N/A,FALSE,"CRPT";#N/A,#N/A,FALSE,"TREND";#N/A,#N/A,FALSE,"%Curve"}</definedName>
    <definedName name="_____six6" localSheetId="9" hidden="1">{#N/A,#N/A,FALSE,"CRPT";#N/A,#N/A,FALSE,"TREND";#N/A,#N/A,FALSE,"%Curve"}</definedName>
    <definedName name="_____six6" localSheetId="1" hidden="1">{#N/A,#N/A,FALSE,"CRPT";#N/A,#N/A,FALSE,"TREND";#N/A,#N/A,FALSE,"%Curve"}</definedName>
    <definedName name="_____six6" localSheetId="11" hidden="1">{#N/A,#N/A,FALSE,"CRPT";#N/A,#N/A,FALSE,"TREND";#N/A,#N/A,FALSE,"%Curve"}</definedName>
    <definedName name="_____six6" hidden="1">{#N/A,#N/A,FALSE,"CRPT";#N/A,#N/A,FALSE,"TREND";#N/A,#N/A,FALSE,"%Curve"}</definedName>
    <definedName name="_____www1" localSheetId="10" hidden="1">{#N/A,#N/A,FALSE,"schA"}</definedName>
    <definedName name="_____www1" localSheetId="15" hidden="1">{#N/A,#N/A,FALSE,"schA"}</definedName>
    <definedName name="_____www1" localSheetId="12" hidden="1">{#N/A,#N/A,FALSE,"schA"}</definedName>
    <definedName name="_____www1" localSheetId="19" hidden="1">{#N/A,#N/A,FALSE,"schA"}</definedName>
    <definedName name="_____www1" localSheetId="0" hidden="1">{#N/A,#N/A,FALSE,"schA"}</definedName>
    <definedName name="_____www1" localSheetId="21" hidden="1">{#N/A,#N/A,FALSE,"schA"}</definedName>
    <definedName name="_____www1" localSheetId="3" hidden="1">{#N/A,#N/A,FALSE,"schA"}</definedName>
    <definedName name="_____www1" localSheetId="8" hidden="1">{#N/A,#N/A,FALSE,"schA"}</definedName>
    <definedName name="_____www1" localSheetId="9" hidden="1">{#N/A,#N/A,FALSE,"schA"}</definedName>
    <definedName name="_____www1" localSheetId="1" hidden="1">{#N/A,#N/A,FALSE,"schA"}</definedName>
    <definedName name="_____www1" localSheetId="11" hidden="1">{#N/A,#N/A,FALSE,"schA"}</definedName>
    <definedName name="_____www1" hidden="1">{#N/A,#N/A,FALSE,"schA"}</definedName>
    <definedName name="____ex1" localSheetId="10" hidden="1">{#N/A,#N/A,FALSE,"Summ";#N/A,#N/A,FALSE,"General"}</definedName>
    <definedName name="____ex1" localSheetId="12" hidden="1">{#N/A,#N/A,FALSE,"Summ";#N/A,#N/A,FALSE,"General"}</definedName>
    <definedName name="____ex1" localSheetId="19" hidden="1">{#N/A,#N/A,FALSE,"Summ";#N/A,#N/A,FALSE,"General"}</definedName>
    <definedName name="____ex1" localSheetId="0" hidden="1">{#N/A,#N/A,FALSE,"Summ";#N/A,#N/A,FALSE,"General"}</definedName>
    <definedName name="____ex1" localSheetId="21" hidden="1">{#N/A,#N/A,FALSE,"Summ";#N/A,#N/A,FALSE,"General"}</definedName>
    <definedName name="____ex1" localSheetId="3" hidden="1">{#N/A,#N/A,FALSE,"Summ";#N/A,#N/A,FALSE,"General"}</definedName>
    <definedName name="____ex1" localSheetId="8" hidden="1">{#N/A,#N/A,FALSE,"Summ";#N/A,#N/A,FALSE,"General"}</definedName>
    <definedName name="____ex1" localSheetId="9" hidden="1">{#N/A,#N/A,FALSE,"Summ";#N/A,#N/A,FALSE,"General"}</definedName>
    <definedName name="____ex1" localSheetId="1" hidden="1">{#N/A,#N/A,FALSE,"Summ";#N/A,#N/A,FALSE,"General"}</definedName>
    <definedName name="____ex1" localSheetId="11" hidden="1">{#N/A,#N/A,FALSE,"Summ";#N/A,#N/A,FALSE,"General"}</definedName>
    <definedName name="____ex1" hidden="1">{#N/A,#N/A,FALSE,"Summ";#N/A,#N/A,FALSE,"General"}</definedName>
    <definedName name="____Jun09">" BS!$AI$7:$AI$1643"</definedName>
    <definedName name="____new1" localSheetId="10" hidden="1">{#N/A,#N/A,FALSE,"Summ";#N/A,#N/A,FALSE,"General"}</definedName>
    <definedName name="____new1" localSheetId="12" hidden="1">{#N/A,#N/A,FALSE,"Summ";#N/A,#N/A,FALSE,"General"}</definedName>
    <definedName name="____new1" localSheetId="19" hidden="1">{#N/A,#N/A,FALSE,"Summ";#N/A,#N/A,FALSE,"General"}</definedName>
    <definedName name="____new1" localSheetId="0" hidden="1">{#N/A,#N/A,FALSE,"Summ";#N/A,#N/A,FALSE,"General"}</definedName>
    <definedName name="____new1" localSheetId="21" hidden="1">{#N/A,#N/A,FALSE,"Summ";#N/A,#N/A,FALSE,"General"}</definedName>
    <definedName name="____new1" localSheetId="3" hidden="1">{#N/A,#N/A,FALSE,"Summ";#N/A,#N/A,FALSE,"General"}</definedName>
    <definedName name="____new1" localSheetId="8" hidden="1">{#N/A,#N/A,FALSE,"Summ";#N/A,#N/A,FALSE,"General"}</definedName>
    <definedName name="____new1" localSheetId="9" hidden="1">{#N/A,#N/A,FALSE,"Summ";#N/A,#N/A,FALSE,"General"}</definedName>
    <definedName name="____new1" localSheetId="1" hidden="1">{#N/A,#N/A,FALSE,"Summ";#N/A,#N/A,FALSE,"General"}</definedName>
    <definedName name="____new1" localSheetId="11" hidden="1">{#N/A,#N/A,FALSE,"Summ";#N/A,#N/A,FALSE,"General"}</definedName>
    <definedName name="____new1" hidden="1">{#N/A,#N/A,FALSE,"Summ";#N/A,#N/A,FALSE,"General"}</definedName>
    <definedName name="____six6" localSheetId="10" hidden="1">{#N/A,#N/A,FALSE,"CRPT";#N/A,#N/A,FALSE,"TREND";#N/A,#N/A,FALSE,"%Curve"}</definedName>
    <definedName name="____six6" localSheetId="15" hidden="1">{#N/A,#N/A,FALSE,"CRPT";#N/A,#N/A,FALSE,"TREND";#N/A,#N/A,FALSE,"%Curve"}</definedName>
    <definedName name="____six6" localSheetId="12" hidden="1">{#N/A,#N/A,FALSE,"CRPT";#N/A,#N/A,FALSE,"TREND";#N/A,#N/A,FALSE,"%Curve"}</definedName>
    <definedName name="____six6" localSheetId="19" hidden="1">{#N/A,#N/A,FALSE,"CRPT";#N/A,#N/A,FALSE,"TREND";#N/A,#N/A,FALSE,"%Curve"}</definedName>
    <definedName name="____six6" localSheetId="0" hidden="1">{#N/A,#N/A,FALSE,"CRPT";#N/A,#N/A,FALSE,"TREND";#N/A,#N/A,FALSE,"%Curve"}</definedName>
    <definedName name="____six6" localSheetId="21" hidden="1">{#N/A,#N/A,FALSE,"CRPT";#N/A,#N/A,FALSE,"TREND";#N/A,#N/A,FALSE,"%Curve"}</definedName>
    <definedName name="____six6" localSheetId="3" hidden="1">{#N/A,#N/A,FALSE,"CRPT";#N/A,#N/A,FALSE,"TREND";#N/A,#N/A,FALSE,"%Curve"}</definedName>
    <definedName name="____six6" localSheetId="8" hidden="1">{#N/A,#N/A,FALSE,"CRPT";#N/A,#N/A,FALSE,"TREND";#N/A,#N/A,FALSE,"%Curve"}</definedName>
    <definedName name="____six6" localSheetId="9" hidden="1">{#N/A,#N/A,FALSE,"CRPT";#N/A,#N/A,FALSE,"TREND";#N/A,#N/A,FALSE,"%Curve"}</definedName>
    <definedName name="____six6" localSheetId="1" hidden="1">{#N/A,#N/A,FALSE,"CRPT";#N/A,#N/A,FALSE,"TREND";#N/A,#N/A,FALSE,"%Curve"}</definedName>
    <definedName name="____six6" localSheetId="11" hidden="1">{#N/A,#N/A,FALSE,"CRPT";#N/A,#N/A,FALSE,"TREND";#N/A,#N/A,FALSE,"%Curve"}</definedName>
    <definedName name="____six6" hidden="1">{#N/A,#N/A,FALSE,"CRPT";#N/A,#N/A,FALSE,"TREND";#N/A,#N/A,FALSE,"%Curve"}</definedName>
    <definedName name="____www1" localSheetId="10" hidden="1">{#N/A,#N/A,FALSE,"schA"}</definedName>
    <definedName name="____www1" localSheetId="15" hidden="1">{#N/A,#N/A,FALSE,"schA"}</definedName>
    <definedName name="____www1" localSheetId="12" hidden="1">{#N/A,#N/A,FALSE,"schA"}</definedName>
    <definedName name="____www1" localSheetId="19" hidden="1">{#N/A,#N/A,FALSE,"schA"}</definedName>
    <definedName name="____www1" localSheetId="0" hidden="1">{#N/A,#N/A,FALSE,"schA"}</definedName>
    <definedName name="____www1" localSheetId="21" hidden="1">{#N/A,#N/A,FALSE,"schA"}</definedName>
    <definedName name="____www1" localSheetId="3" hidden="1">{#N/A,#N/A,FALSE,"schA"}</definedName>
    <definedName name="____www1" localSheetId="8" hidden="1">{#N/A,#N/A,FALSE,"schA"}</definedName>
    <definedName name="____www1" localSheetId="9" hidden="1">{#N/A,#N/A,FALSE,"schA"}</definedName>
    <definedName name="____www1" localSheetId="1" hidden="1">{#N/A,#N/A,FALSE,"schA"}</definedName>
    <definedName name="____www1" localSheetId="11" hidden="1">{#N/A,#N/A,FALSE,"schA"}</definedName>
    <definedName name="____www1" hidden="1">{#N/A,#N/A,FALSE,"schA"}</definedName>
    <definedName name="___ex1" localSheetId="10" hidden="1">{#N/A,#N/A,FALSE,"Summ";#N/A,#N/A,FALSE,"General"}</definedName>
    <definedName name="___ex1" localSheetId="12" hidden="1">{#N/A,#N/A,FALSE,"Summ";#N/A,#N/A,FALSE,"General"}</definedName>
    <definedName name="___ex1" localSheetId="19" hidden="1">{#N/A,#N/A,FALSE,"Summ";#N/A,#N/A,FALSE,"General"}</definedName>
    <definedName name="___ex1" localSheetId="0" hidden="1">{#N/A,#N/A,FALSE,"Summ";#N/A,#N/A,FALSE,"General"}</definedName>
    <definedName name="___ex1" localSheetId="21" hidden="1">{#N/A,#N/A,FALSE,"Summ";#N/A,#N/A,FALSE,"General"}</definedName>
    <definedName name="___ex1" localSheetId="3" hidden="1">{#N/A,#N/A,FALSE,"Summ";#N/A,#N/A,FALSE,"General"}</definedName>
    <definedName name="___ex1" localSheetId="8" hidden="1">{#N/A,#N/A,FALSE,"Summ";#N/A,#N/A,FALSE,"General"}</definedName>
    <definedName name="___ex1" localSheetId="9" hidden="1">{#N/A,#N/A,FALSE,"Summ";#N/A,#N/A,FALSE,"General"}</definedName>
    <definedName name="___ex1" localSheetId="1" hidden="1">{#N/A,#N/A,FALSE,"Summ";#N/A,#N/A,FALSE,"General"}</definedName>
    <definedName name="___ex1" localSheetId="11" hidden="1">{#N/A,#N/A,FALSE,"Summ";#N/A,#N/A,FALSE,"General"}</definedName>
    <definedName name="___ex1" hidden="1">{#N/A,#N/A,FALSE,"Summ";#N/A,#N/A,FALSE,"General"}</definedName>
    <definedName name="___Jun09">" BS!$AI$7:$AI$1643"</definedName>
    <definedName name="___new1" localSheetId="10" hidden="1">{#N/A,#N/A,FALSE,"Summ";#N/A,#N/A,FALSE,"General"}</definedName>
    <definedName name="___new1" localSheetId="12" hidden="1">{#N/A,#N/A,FALSE,"Summ";#N/A,#N/A,FALSE,"General"}</definedName>
    <definedName name="___new1" localSheetId="19" hidden="1">{#N/A,#N/A,FALSE,"Summ";#N/A,#N/A,FALSE,"General"}</definedName>
    <definedName name="___new1" localSheetId="0" hidden="1">{#N/A,#N/A,FALSE,"Summ";#N/A,#N/A,FALSE,"General"}</definedName>
    <definedName name="___new1" localSheetId="21" hidden="1">{#N/A,#N/A,FALSE,"Summ";#N/A,#N/A,FALSE,"General"}</definedName>
    <definedName name="___new1" localSheetId="3" hidden="1">{#N/A,#N/A,FALSE,"Summ";#N/A,#N/A,FALSE,"General"}</definedName>
    <definedName name="___new1" localSheetId="8" hidden="1">{#N/A,#N/A,FALSE,"Summ";#N/A,#N/A,FALSE,"General"}</definedName>
    <definedName name="___new1" localSheetId="9" hidden="1">{#N/A,#N/A,FALSE,"Summ";#N/A,#N/A,FALSE,"General"}</definedName>
    <definedName name="___new1" localSheetId="1" hidden="1">{#N/A,#N/A,FALSE,"Summ";#N/A,#N/A,FALSE,"General"}</definedName>
    <definedName name="___new1" localSheetId="11" hidden="1">{#N/A,#N/A,FALSE,"Summ";#N/A,#N/A,FALSE,"General"}</definedName>
    <definedName name="___new1" hidden="1">{#N/A,#N/A,FALSE,"Summ";#N/A,#N/A,FALSE,"General"}</definedName>
    <definedName name="___six6" localSheetId="10" hidden="1">{#N/A,#N/A,FALSE,"CRPT";#N/A,#N/A,FALSE,"TREND";#N/A,#N/A,FALSE,"%Curve"}</definedName>
    <definedName name="___six6" localSheetId="15" hidden="1">{#N/A,#N/A,FALSE,"CRPT";#N/A,#N/A,FALSE,"TREND";#N/A,#N/A,FALSE,"%Curve"}</definedName>
    <definedName name="___six6" localSheetId="12" hidden="1">{#N/A,#N/A,FALSE,"CRPT";#N/A,#N/A,FALSE,"TREND";#N/A,#N/A,FALSE,"%Curve"}</definedName>
    <definedName name="___six6" localSheetId="19" hidden="1">{#N/A,#N/A,FALSE,"CRPT";#N/A,#N/A,FALSE,"TREND";#N/A,#N/A,FALSE,"%Curve"}</definedName>
    <definedName name="___six6" localSheetId="0" hidden="1">{#N/A,#N/A,FALSE,"CRPT";#N/A,#N/A,FALSE,"TREND";#N/A,#N/A,FALSE,"%Curve"}</definedName>
    <definedName name="___six6" localSheetId="21" hidden="1">{#N/A,#N/A,FALSE,"CRPT";#N/A,#N/A,FALSE,"TREND";#N/A,#N/A,FALSE,"%Curve"}</definedName>
    <definedName name="___six6" localSheetId="3" hidden="1">{#N/A,#N/A,FALSE,"CRPT";#N/A,#N/A,FALSE,"TREND";#N/A,#N/A,FALSE,"%Curve"}</definedName>
    <definedName name="___six6" localSheetId="8" hidden="1">{#N/A,#N/A,FALSE,"CRPT";#N/A,#N/A,FALSE,"TREND";#N/A,#N/A,FALSE,"%Curve"}</definedName>
    <definedName name="___six6" localSheetId="9" hidden="1">{#N/A,#N/A,FALSE,"CRPT";#N/A,#N/A,FALSE,"TREND";#N/A,#N/A,FALSE,"%Curve"}</definedName>
    <definedName name="___six6" localSheetId="1" hidden="1">{#N/A,#N/A,FALSE,"CRPT";#N/A,#N/A,FALSE,"TREND";#N/A,#N/A,FALSE,"%Curve"}</definedName>
    <definedName name="___six6" localSheetId="11" hidden="1">{#N/A,#N/A,FALSE,"CRPT";#N/A,#N/A,FALSE,"TREND";#N/A,#N/A,FALSE,"%Curve"}</definedName>
    <definedName name="___six6" hidden="1">{#N/A,#N/A,FALSE,"CRPT";#N/A,#N/A,FALSE,"TREND";#N/A,#N/A,FALSE,"%Curve"}</definedName>
    <definedName name="___www1" localSheetId="10" hidden="1">{#N/A,#N/A,FALSE,"schA"}</definedName>
    <definedName name="___www1" localSheetId="15" hidden="1">{#N/A,#N/A,FALSE,"schA"}</definedName>
    <definedName name="___www1" localSheetId="12" hidden="1">{#N/A,#N/A,FALSE,"schA"}</definedName>
    <definedName name="___www1" localSheetId="19" hidden="1">{#N/A,#N/A,FALSE,"schA"}</definedName>
    <definedName name="___www1" localSheetId="0" hidden="1">{#N/A,#N/A,FALSE,"schA"}</definedName>
    <definedName name="___www1" localSheetId="21" hidden="1">{#N/A,#N/A,FALSE,"schA"}</definedName>
    <definedName name="___www1" localSheetId="3" hidden="1">{#N/A,#N/A,FALSE,"schA"}</definedName>
    <definedName name="___www1" localSheetId="8" hidden="1">{#N/A,#N/A,FALSE,"schA"}</definedName>
    <definedName name="___www1" localSheetId="9" hidden="1">{#N/A,#N/A,FALSE,"schA"}</definedName>
    <definedName name="___www1" localSheetId="1" hidden="1">{#N/A,#N/A,FALSE,"schA"}</definedName>
    <definedName name="___www1" localSheetId="11" hidden="1">{#N/A,#N/A,FALSE,"schA"}</definedName>
    <definedName name="___www1" hidden="1">{#N/A,#N/A,FALSE,"schA"}</definedName>
    <definedName name="__123Graph_A">[1]Quant!$D$71:$O$71</definedName>
    <definedName name="__123Graph_ABUDG6_DSCRPR">[1]Quant!$D$71:$O$71</definedName>
    <definedName name="__123Graph_ABUDG6_ESCRPR1">[1]Quant!$D$100:$O$100</definedName>
    <definedName name="__123Graph_B">[1]Quant!$D$72:$O$72</definedName>
    <definedName name="__123Graph_BBUDG6_DSCRPR">[1]Quant!$D$72:$O$72</definedName>
    <definedName name="__123Graph_BBUDG6_ESCRPR1">[1]Quant!$D$88:$O$88</definedName>
    <definedName name="__123Graph_D" localSheetId="10" hidden="1">#REF!</definedName>
    <definedName name="__123Graph_D" localSheetId="15" hidden="1">#REF!</definedName>
    <definedName name="__123Graph_D" localSheetId="12" hidden="1">#REF!</definedName>
    <definedName name="__123Graph_D" localSheetId="19" hidden="1">#REF!</definedName>
    <definedName name="__123Graph_D" localSheetId="0" hidden="1">#REF!</definedName>
    <definedName name="__123Graph_D" localSheetId="21" hidden="1">#REF!</definedName>
    <definedName name="__123Graph_D" localSheetId="8" hidden="1">#REF!</definedName>
    <definedName name="__123Graph_D" localSheetId="9" hidden="1">#REF!</definedName>
    <definedName name="__123Graph_D" localSheetId="1" hidden="1">#REF!</definedName>
    <definedName name="__123Graph_D" localSheetId="11" hidden="1">#REF!</definedName>
    <definedName name="__123Graph_D" hidden="1">#REF!</definedName>
    <definedName name="__123Graph_ECURRENT" localSheetId="15" hidden="1">[2]ConsolidatingPL!#REF!</definedName>
    <definedName name="__123Graph_ECURRENT" localSheetId="12" hidden="1">[2]ConsolidatingPL!#REF!</definedName>
    <definedName name="__123Graph_ECURRENT" localSheetId="21" hidden="1">[2]ConsolidatingPL!#REF!</definedName>
    <definedName name="__123Graph_ECURRENT" localSheetId="3" hidden="1">[2]ConsolidatingPL!#REF!</definedName>
    <definedName name="__123Graph_ECURRENT" localSheetId="8" hidden="1">[2]ConsolidatingPL!#REF!</definedName>
    <definedName name="__123Graph_ECURRENT" localSheetId="9" hidden="1">[2]ConsolidatingPL!#REF!</definedName>
    <definedName name="__123Graph_ECURRENT" localSheetId="1" hidden="1">[2]ConsolidatingPL!#REF!</definedName>
    <definedName name="__123Graph_ECURRENT" hidden="1">[2]ConsolidatingPL!#REF!</definedName>
    <definedName name="__123Graph_X">[1]Quant!$D$5:$O$5</definedName>
    <definedName name="__123Graph_XBUDG6_DSCRPR">[1]Quant!$D$5:$O$5</definedName>
    <definedName name="__123Graph_XBUDG6_ESCRPR1">[1]Quant!$D$5:$O$5</definedName>
    <definedName name="__ex1" localSheetId="10" hidden="1">{#N/A,#N/A,FALSE,"Summ";#N/A,#N/A,FALSE,"General"}</definedName>
    <definedName name="__ex1" localSheetId="12" hidden="1">{#N/A,#N/A,FALSE,"Summ";#N/A,#N/A,FALSE,"General"}</definedName>
    <definedName name="__ex1" localSheetId="19" hidden="1">{#N/A,#N/A,FALSE,"Summ";#N/A,#N/A,FALSE,"General"}</definedName>
    <definedName name="__ex1" localSheetId="0" hidden="1">{#N/A,#N/A,FALSE,"Summ";#N/A,#N/A,FALSE,"General"}</definedName>
    <definedName name="__ex1" localSheetId="21" hidden="1">{#N/A,#N/A,FALSE,"Summ";#N/A,#N/A,FALSE,"General"}</definedName>
    <definedName name="__ex1" localSheetId="3" hidden="1">{#N/A,#N/A,FALSE,"Summ";#N/A,#N/A,FALSE,"General"}</definedName>
    <definedName name="__ex1" localSheetId="8" hidden="1">{#N/A,#N/A,FALSE,"Summ";#N/A,#N/A,FALSE,"General"}</definedName>
    <definedName name="__ex1" localSheetId="9" hidden="1">{#N/A,#N/A,FALSE,"Summ";#N/A,#N/A,FALSE,"General"}</definedName>
    <definedName name="__ex1" localSheetId="1" hidden="1">{#N/A,#N/A,FALSE,"Summ";#N/A,#N/A,FALSE,"General"}</definedName>
    <definedName name="__ex1" localSheetId="11" hidden="1">{#N/A,#N/A,FALSE,"Summ";#N/A,#N/A,FALSE,"General"}</definedName>
    <definedName name="__ex1" hidden="1">{#N/A,#N/A,FALSE,"Summ";#N/A,#N/A,FALSE,"General"}</definedName>
    <definedName name="__Jun09">" BS!$AI$7:$AI$1643"</definedName>
    <definedName name="__new1" localSheetId="10" hidden="1">{#N/A,#N/A,FALSE,"Summ";#N/A,#N/A,FALSE,"General"}</definedName>
    <definedName name="__new1" localSheetId="12" hidden="1">{#N/A,#N/A,FALSE,"Summ";#N/A,#N/A,FALSE,"General"}</definedName>
    <definedName name="__new1" localSheetId="19" hidden="1">{#N/A,#N/A,FALSE,"Summ";#N/A,#N/A,FALSE,"General"}</definedName>
    <definedName name="__new1" localSheetId="0" hidden="1">{#N/A,#N/A,FALSE,"Summ";#N/A,#N/A,FALSE,"General"}</definedName>
    <definedName name="__new1" localSheetId="21" hidden="1">{#N/A,#N/A,FALSE,"Summ";#N/A,#N/A,FALSE,"General"}</definedName>
    <definedName name="__new1" localSheetId="3" hidden="1">{#N/A,#N/A,FALSE,"Summ";#N/A,#N/A,FALSE,"General"}</definedName>
    <definedName name="__new1" localSheetId="8" hidden="1">{#N/A,#N/A,FALSE,"Summ";#N/A,#N/A,FALSE,"General"}</definedName>
    <definedName name="__new1" localSheetId="9" hidden="1">{#N/A,#N/A,FALSE,"Summ";#N/A,#N/A,FALSE,"General"}</definedName>
    <definedName name="__new1" localSheetId="1" hidden="1">{#N/A,#N/A,FALSE,"Summ";#N/A,#N/A,FALSE,"General"}</definedName>
    <definedName name="__new1" localSheetId="11" hidden="1">{#N/A,#N/A,FALSE,"Summ";#N/A,#N/A,FALSE,"General"}</definedName>
    <definedName name="__new1" hidden="1">{#N/A,#N/A,FALSE,"Summ";#N/A,#N/A,FALSE,"General"}</definedName>
    <definedName name="__six6" localSheetId="10" hidden="1">{#N/A,#N/A,FALSE,"CRPT";#N/A,#N/A,FALSE,"TREND";#N/A,#N/A,FALSE,"%Curve"}</definedName>
    <definedName name="__six6" localSheetId="15" hidden="1">{#N/A,#N/A,FALSE,"CRPT";#N/A,#N/A,FALSE,"TREND";#N/A,#N/A,FALSE,"%Curve"}</definedName>
    <definedName name="__six6" localSheetId="12" hidden="1">{#N/A,#N/A,FALSE,"CRPT";#N/A,#N/A,FALSE,"TREND";#N/A,#N/A,FALSE,"%Curve"}</definedName>
    <definedName name="__six6" localSheetId="19" hidden="1">{#N/A,#N/A,FALSE,"CRPT";#N/A,#N/A,FALSE,"TREND";#N/A,#N/A,FALSE,"%Curve"}</definedName>
    <definedName name="__six6" localSheetId="0" hidden="1">{#N/A,#N/A,FALSE,"CRPT";#N/A,#N/A,FALSE,"TREND";#N/A,#N/A,FALSE,"%Curve"}</definedName>
    <definedName name="__six6" localSheetId="21" hidden="1">{#N/A,#N/A,FALSE,"CRPT";#N/A,#N/A,FALSE,"TREND";#N/A,#N/A,FALSE,"%Curve"}</definedName>
    <definedName name="__six6" localSheetId="3" hidden="1">{#N/A,#N/A,FALSE,"CRPT";#N/A,#N/A,FALSE,"TREND";#N/A,#N/A,FALSE,"%Curve"}</definedName>
    <definedName name="__six6" localSheetId="8" hidden="1">{#N/A,#N/A,FALSE,"CRPT";#N/A,#N/A,FALSE,"TREND";#N/A,#N/A,FALSE,"%Curve"}</definedName>
    <definedName name="__six6" localSheetId="9" hidden="1">{#N/A,#N/A,FALSE,"CRPT";#N/A,#N/A,FALSE,"TREND";#N/A,#N/A,FALSE,"%Curve"}</definedName>
    <definedName name="__six6" localSheetId="1" hidden="1">{#N/A,#N/A,FALSE,"CRPT";#N/A,#N/A,FALSE,"TREND";#N/A,#N/A,FALSE,"%Curve"}</definedName>
    <definedName name="__six6" localSheetId="11" hidden="1">{#N/A,#N/A,FALSE,"CRPT";#N/A,#N/A,FALSE,"TREND";#N/A,#N/A,FALSE,"%Curve"}</definedName>
    <definedName name="__six6" hidden="1">{#N/A,#N/A,FALSE,"CRPT";#N/A,#N/A,FALSE,"TREND";#N/A,#N/A,FALSE,"%Curve"}</definedName>
    <definedName name="__www1" localSheetId="10" hidden="1">{#N/A,#N/A,FALSE,"schA"}</definedName>
    <definedName name="__www1" localSheetId="15" hidden="1">{#N/A,#N/A,FALSE,"schA"}</definedName>
    <definedName name="__www1" localSheetId="12" hidden="1">{#N/A,#N/A,FALSE,"schA"}</definedName>
    <definedName name="__www1" localSheetId="19" hidden="1">{#N/A,#N/A,FALSE,"schA"}</definedName>
    <definedName name="__www1" localSheetId="0" hidden="1">{#N/A,#N/A,FALSE,"schA"}</definedName>
    <definedName name="__www1" localSheetId="21" hidden="1">{#N/A,#N/A,FALSE,"schA"}</definedName>
    <definedName name="__www1" localSheetId="3" hidden="1">{#N/A,#N/A,FALSE,"schA"}</definedName>
    <definedName name="__www1" localSheetId="8" hidden="1">{#N/A,#N/A,FALSE,"schA"}</definedName>
    <definedName name="__www1" localSheetId="9" hidden="1">{#N/A,#N/A,FALSE,"schA"}</definedName>
    <definedName name="__www1" localSheetId="1" hidden="1">{#N/A,#N/A,FALSE,"schA"}</definedName>
    <definedName name="__www1" localSheetId="11" hidden="1">{#N/A,#N/A,FALSE,"schA"}</definedName>
    <definedName name="__www1" hidden="1">{#N/A,#N/A,FALSE,"schA"}</definedName>
    <definedName name="_1__123Graph_ABUDG6_D_ESCRPR">[1]Quant!$D$71:$O$71</definedName>
    <definedName name="_2__123Graph_ABUDG6_Dtons_inv" localSheetId="10" hidden="1">[3]Quant!#REF!</definedName>
    <definedName name="_2__123Graph_ABUDG6_Dtons_inv" localSheetId="19" hidden="1">[3]Quant!#REF!</definedName>
    <definedName name="_2__123Graph_ABUDG6_Dtons_inv" localSheetId="0" hidden="1">[3]Quant!#REF!</definedName>
    <definedName name="_2__123Graph_ABUDG6_Dtons_inv" hidden="1">[3]Quant!#REF!</definedName>
    <definedName name="_2__123Graph_AChart_1A" localSheetId="10" hidden="1">'[4]12Mo08'!#REF!</definedName>
    <definedName name="_2__123Graph_AChart_1A" localSheetId="0" hidden="1">'[4]12Mo08'!#REF!</definedName>
    <definedName name="_2__123Graph_AChart_1A" hidden="1">'[4]12Mo08'!#REF!</definedName>
    <definedName name="_3__123Graph_BBUDG6_D_ESCRPR">[1]Quant!$D$72:$O$72</definedName>
    <definedName name="_4__123Graph_BBUDG6_Dtons_inv">[1]Quant!$D$9:$O$9</definedName>
    <definedName name="_4__123Graph_BChart_1A" localSheetId="10" hidden="1">'[4]12Mo08'!#REF!</definedName>
    <definedName name="_4__123Graph_BChart_1A" localSheetId="19" hidden="1">'[4]12Mo08'!#REF!</definedName>
    <definedName name="_4__123Graph_BChart_1A" localSheetId="0" hidden="1">'[4]12Mo08'!#REF!</definedName>
    <definedName name="_4__123Graph_BChart_1A" hidden="1">'[4]12Mo08'!#REF!</definedName>
    <definedName name="_5__123Graph_CBUDG6_D_ESCRPR">[1]Quant!$D$100:$O$100</definedName>
    <definedName name="_6__123Graph_CChart_1A" localSheetId="10" hidden="1">'[4]12Mo08'!#REF!</definedName>
    <definedName name="_6__123Graph_CChart_1A" localSheetId="19" hidden="1">'[4]12Mo08'!#REF!</definedName>
    <definedName name="_6__123Graph_CChart_1A" localSheetId="0" hidden="1">'[4]12Mo08'!#REF!</definedName>
    <definedName name="_6__123Graph_CChart_1A" hidden="1">'[4]12Mo08'!#REF!</definedName>
    <definedName name="_6__123Graph_DBUDG6_D_ESCRPR">[1]Quant!$D$88:$O$88</definedName>
    <definedName name="_7__123Graph_XBUDG6_D_ESCRPR">[1]Quant!$D$5:$O$5</definedName>
    <definedName name="_8__123Graph_XBUDG6_Dtons_inv">[1]Quant!$D$5:$O$5</definedName>
    <definedName name="_8__123Graph_XChart_1A" localSheetId="10" hidden="1">'[4]12Mo08'!#REF!</definedName>
    <definedName name="_8__123Graph_XChart_1A" localSheetId="19" hidden="1">'[4]12Mo08'!#REF!</definedName>
    <definedName name="_8__123Graph_XChart_1A" localSheetId="0" hidden="1">'[4]12Mo08'!#REF!</definedName>
    <definedName name="_8__123Graph_XChart_1A" hidden="1">'[4]12Mo08'!#REF!</definedName>
    <definedName name="_ex1" localSheetId="10" hidden="1">{#N/A,#N/A,FALSE,"Summ";#N/A,#N/A,FALSE,"General"}</definedName>
    <definedName name="_ex1" localSheetId="15" hidden="1">{#N/A,#N/A,FALSE,"Summ";#N/A,#N/A,FALSE,"General"}</definedName>
    <definedName name="_ex1" localSheetId="12" hidden="1">{#N/A,#N/A,FALSE,"Summ";#N/A,#N/A,FALSE,"General"}</definedName>
    <definedName name="_ex1" localSheetId="19" hidden="1">{#N/A,#N/A,FALSE,"Summ";#N/A,#N/A,FALSE,"General"}</definedName>
    <definedName name="_ex1" localSheetId="0" hidden="1">{#N/A,#N/A,FALSE,"Summ";#N/A,#N/A,FALSE,"General"}</definedName>
    <definedName name="_ex1" localSheetId="21" hidden="1">{#N/A,#N/A,FALSE,"Summ";#N/A,#N/A,FALSE,"General"}</definedName>
    <definedName name="_ex1" localSheetId="3" hidden="1">{#N/A,#N/A,FALSE,"Summ";#N/A,#N/A,FALSE,"General"}</definedName>
    <definedName name="_ex1" localSheetId="8" hidden="1">{#N/A,#N/A,FALSE,"Summ";#N/A,#N/A,FALSE,"General"}</definedName>
    <definedName name="_ex1" localSheetId="9" hidden="1">{#N/A,#N/A,FALSE,"Summ";#N/A,#N/A,FALSE,"General"}</definedName>
    <definedName name="_ex1" localSheetId="1" hidden="1">{#N/A,#N/A,FALSE,"Summ";#N/A,#N/A,FALSE,"General"}</definedName>
    <definedName name="_ex1" localSheetId="11" hidden="1">{#N/A,#N/A,FALSE,"Summ";#N/A,#N/A,FALSE,"General"}</definedName>
    <definedName name="_ex1" hidden="1">{#N/A,#N/A,FALSE,"Summ";#N/A,#N/A,FALSE,"General"}</definedName>
    <definedName name="_Fill" localSheetId="10" hidden="1">#REF!</definedName>
    <definedName name="_Fill" localSheetId="15" hidden="1">#REF!</definedName>
    <definedName name="_Fill" localSheetId="12" hidden="1">#REF!</definedName>
    <definedName name="_Fill" localSheetId="19" hidden="1">#REF!</definedName>
    <definedName name="_Fill" localSheetId="0" hidden="1">#REF!</definedName>
    <definedName name="_Fill" hidden="1">#REF!</definedName>
    <definedName name="_xlnm._FilterDatabase" localSheetId="4" hidden="1">'SEF-3 p 3 Sch_B'!$F$29:$T$31</definedName>
    <definedName name="_Jun09">" BS!$AI$7:$AI$1643"</definedName>
    <definedName name="_Key1" localSheetId="10" hidden="1">#REF!</definedName>
    <definedName name="_Key1" localSheetId="15" hidden="1">#REF!</definedName>
    <definedName name="_Key1" localSheetId="12" hidden="1">#REF!</definedName>
    <definedName name="_Key1" localSheetId="19" hidden="1">#REF!</definedName>
    <definedName name="_Key1" localSheetId="0" hidden="1">#REF!</definedName>
    <definedName name="_Key1" localSheetId="21" hidden="1">#REF!</definedName>
    <definedName name="_Key1" localSheetId="8" hidden="1">#REF!</definedName>
    <definedName name="_Key1" localSheetId="9" hidden="1">#REF!</definedName>
    <definedName name="_Key1" localSheetId="1" hidden="1">#REF!</definedName>
    <definedName name="_Key1" localSheetId="11" hidden="1">#REF!</definedName>
    <definedName name="_Key1" hidden="1">#REF!</definedName>
    <definedName name="_Key2" localSheetId="10" hidden="1">#REF!</definedName>
    <definedName name="_Key2" localSheetId="15" hidden="1">#REF!</definedName>
    <definedName name="_Key2" localSheetId="12" hidden="1">#REF!</definedName>
    <definedName name="_Key2" localSheetId="19" hidden="1">#REF!</definedName>
    <definedName name="_Key2" localSheetId="0" hidden="1">#REF!</definedName>
    <definedName name="_Key2" localSheetId="21" hidden="1">#REF!</definedName>
    <definedName name="_Key2" localSheetId="8" hidden="1">#REF!</definedName>
    <definedName name="_Key2" localSheetId="9" hidden="1">#REF!</definedName>
    <definedName name="_Key2" hidden="1">#REF!</definedName>
    <definedName name="_new1" localSheetId="10" hidden="1">{#N/A,#N/A,FALSE,"Summ";#N/A,#N/A,FALSE,"General"}</definedName>
    <definedName name="_new1" localSheetId="15" hidden="1">{#N/A,#N/A,FALSE,"Summ";#N/A,#N/A,FALSE,"General"}</definedName>
    <definedName name="_new1" localSheetId="12" hidden="1">{#N/A,#N/A,FALSE,"Summ";#N/A,#N/A,FALSE,"General"}</definedName>
    <definedName name="_new1" localSheetId="19" hidden="1">{#N/A,#N/A,FALSE,"Summ";#N/A,#N/A,FALSE,"General"}</definedName>
    <definedName name="_new1" localSheetId="0" hidden="1">{#N/A,#N/A,FALSE,"Summ";#N/A,#N/A,FALSE,"General"}</definedName>
    <definedName name="_new1" localSheetId="21" hidden="1">{#N/A,#N/A,FALSE,"Summ";#N/A,#N/A,FALSE,"General"}</definedName>
    <definedName name="_new1" localSheetId="3" hidden="1">{#N/A,#N/A,FALSE,"Summ";#N/A,#N/A,FALSE,"General"}</definedName>
    <definedName name="_new1" localSheetId="8" hidden="1">{#N/A,#N/A,FALSE,"Summ";#N/A,#N/A,FALSE,"General"}</definedName>
    <definedName name="_new1" localSheetId="9" hidden="1">{#N/A,#N/A,FALSE,"Summ";#N/A,#N/A,FALSE,"General"}</definedName>
    <definedName name="_new1" localSheetId="1" hidden="1">{#N/A,#N/A,FALSE,"Summ";#N/A,#N/A,FALSE,"General"}</definedName>
    <definedName name="_new1" localSheetId="11" hidden="1">{#N/A,#N/A,FALSE,"Summ";#N/A,#N/A,FALSE,"General"}</definedName>
    <definedName name="_new1" hidden="1">{#N/A,#N/A,FALSE,"Summ";#N/A,#N/A,FALSE,"General"}</definedName>
    <definedName name="_Order1">255</definedName>
    <definedName name="_Order2">255</definedName>
    <definedName name="_Parse_In" localSheetId="10" hidden="1">#REF!</definedName>
    <definedName name="_Parse_In" localSheetId="19" hidden="1">#REF!</definedName>
    <definedName name="_Parse_In" localSheetId="0" hidden="1">#REF!</definedName>
    <definedName name="_Parse_In" hidden="1">#REF!</definedName>
    <definedName name="_Regression_Int">1</definedName>
    <definedName name="_six6" localSheetId="10" hidden="1">{#N/A,#N/A,FALSE,"CRPT";#N/A,#N/A,FALSE,"TREND";#N/A,#N/A,FALSE,"%Curve"}</definedName>
    <definedName name="_six6" localSheetId="15" hidden="1">{#N/A,#N/A,FALSE,"CRPT";#N/A,#N/A,FALSE,"TREND";#N/A,#N/A,FALSE,"%Curve"}</definedName>
    <definedName name="_six6" localSheetId="12" hidden="1">{#N/A,#N/A,FALSE,"CRPT";#N/A,#N/A,FALSE,"TREND";#N/A,#N/A,FALSE,"%Curve"}</definedName>
    <definedName name="_six6" localSheetId="19" hidden="1">{#N/A,#N/A,FALSE,"CRPT";#N/A,#N/A,FALSE,"TREND";#N/A,#N/A,FALSE,"%Curve"}</definedName>
    <definedName name="_six6" localSheetId="0" hidden="1">{#N/A,#N/A,FALSE,"CRPT";#N/A,#N/A,FALSE,"TREND";#N/A,#N/A,FALSE,"%Curve"}</definedName>
    <definedName name="_six6" localSheetId="21" hidden="1">{#N/A,#N/A,FALSE,"CRPT";#N/A,#N/A,FALSE,"TREND";#N/A,#N/A,FALSE,"%Curve"}</definedName>
    <definedName name="_six6" localSheetId="3" hidden="1">{#N/A,#N/A,FALSE,"CRPT";#N/A,#N/A,FALSE,"TREND";#N/A,#N/A,FALSE,"%Curve"}</definedName>
    <definedName name="_six6" localSheetId="8" hidden="1">{#N/A,#N/A,FALSE,"CRPT";#N/A,#N/A,FALSE,"TREND";#N/A,#N/A,FALSE,"%Curve"}</definedName>
    <definedName name="_six6" localSheetId="9" hidden="1">{#N/A,#N/A,FALSE,"CRPT";#N/A,#N/A,FALSE,"TREND";#N/A,#N/A,FALSE,"%Curve"}</definedName>
    <definedName name="_six6" localSheetId="1" hidden="1">{#N/A,#N/A,FALSE,"CRPT";#N/A,#N/A,FALSE,"TREND";#N/A,#N/A,FALSE,"%Curve"}</definedName>
    <definedName name="_six6" localSheetId="11" hidden="1">{#N/A,#N/A,FALSE,"CRPT";#N/A,#N/A,FALSE,"TREND";#N/A,#N/A,FALSE,"%Curve"}</definedName>
    <definedName name="_six6" hidden="1">{#N/A,#N/A,FALSE,"CRPT";#N/A,#N/A,FALSE,"TREND";#N/A,#N/A,FALSE,"%Curve"}</definedName>
    <definedName name="_Sort" localSheetId="10" hidden="1">#REF!</definedName>
    <definedName name="_Sort" localSheetId="15" hidden="1">#REF!</definedName>
    <definedName name="_Sort" localSheetId="12" hidden="1">#REF!</definedName>
    <definedName name="_Sort" localSheetId="19" hidden="1">#REF!</definedName>
    <definedName name="_Sort" localSheetId="0" hidden="1">#REF!</definedName>
    <definedName name="_Sort" localSheetId="21" hidden="1">#REF!</definedName>
    <definedName name="_Sort" localSheetId="8" hidden="1">#REF!</definedName>
    <definedName name="_Sort" localSheetId="9" hidden="1">#REF!</definedName>
    <definedName name="_Sort" localSheetId="1" hidden="1">#REF!</definedName>
    <definedName name="_Sort" localSheetId="11" hidden="1">#REF!</definedName>
    <definedName name="_Sort" hidden="1">#REF!</definedName>
    <definedName name="_www1" localSheetId="10" hidden="1">{#N/A,#N/A,FALSE,"schA"}</definedName>
    <definedName name="_www1" localSheetId="15" hidden="1">{#N/A,#N/A,FALSE,"schA"}</definedName>
    <definedName name="_www1" localSheetId="12" hidden="1">{#N/A,#N/A,FALSE,"schA"}</definedName>
    <definedName name="_www1" localSheetId="19" hidden="1">{#N/A,#N/A,FALSE,"schA"}</definedName>
    <definedName name="_www1" localSheetId="0" hidden="1">{#N/A,#N/A,FALSE,"schA"}</definedName>
    <definedName name="_www1" localSheetId="21" hidden="1">{#N/A,#N/A,FALSE,"schA"}</definedName>
    <definedName name="_www1" localSheetId="3" hidden="1">{#N/A,#N/A,FALSE,"schA"}</definedName>
    <definedName name="_www1" localSheetId="8" hidden="1">{#N/A,#N/A,FALSE,"schA"}</definedName>
    <definedName name="_www1" localSheetId="9" hidden="1">{#N/A,#N/A,FALSE,"schA"}</definedName>
    <definedName name="_www1" localSheetId="1" hidden="1">{#N/A,#N/A,FALSE,"schA"}</definedName>
    <definedName name="_www1" localSheetId="11" hidden="1">{#N/A,#N/A,FALSE,"schA"}</definedName>
    <definedName name="_www1" hidden="1">{#N/A,#N/A,FALSE,"schA"}</definedName>
    <definedName name="a" localSheetId="10" hidden="1">{#N/A,#N/A,FALSE,"Coversheet";#N/A,#N/A,FALSE,"QA"}</definedName>
    <definedName name="a" localSheetId="15" hidden="1">{#N/A,#N/A,FALSE,"Coversheet";#N/A,#N/A,FALSE,"QA"}</definedName>
    <definedName name="a" localSheetId="12" hidden="1">{#N/A,#N/A,FALSE,"Coversheet";#N/A,#N/A,FALSE,"QA"}</definedName>
    <definedName name="a" localSheetId="19" hidden="1">{#N/A,#N/A,FALSE,"Coversheet";#N/A,#N/A,FALSE,"QA"}</definedName>
    <definedName name="a" localSheetId="0" hidden="1">{#N/A,#N/A,FALSE,"Coversheet";#N/A,#N/A,FALSE,"QA"}</definedName>
    <definedName name="a" localSheetId="21" hidden="1">{#N/A,#N/A,FALSE,"Coversheet";#N/A,#N/A,FALSE,"QA"}</definedName>
    <definedName name="a" localSheetId="3" hidden="1">{#N/A,#N/A,FALSE,"Coversheet";#N/A,#N/A,FALSE,"QA"}</definedName>
    <definedName name="a" localSheetId="8" hidden="1">{#N/A,#N/A,FALSE,"Coversheet";#N/A,#N/A,FALSE,"QA"}</definedName>
    <definedName name="a" localSheetId="9" hidden="1">{#N/A,#N/A,FALSE,"Coversheet";#N/A,#N/A,FALSE,"QA"}</definedName>
    <definedName name="a" localSheetId="1" hidden="1">{#N/A,#N/A,FALSE,"Coversheet";#N/A,#N/A,FALSE,"QA"}</definedName>
    <definedName name="a" localSheetId="11" hidden="1">{#N/A,#N/A,FALSE,"Coversheet";#N/A,#N/A,FALSE,"QA"}</definedName>
    <definedName name="a" hidden="1">{#N/A,#N/A,FALSE,"Coversheet";#N/A,#N/A,FALSE,"QA"}</definedName>
    <definedName name="AAAAAAAAAAAAAA" localSheetId="10" hidden="1">{#N/A,#N/A,FALSE,"Coversheet";#N/A,#N/A,FALSE,"QA"}</definedName>
    <definedName name="AAAAAAAAAAAAAA" localSheetId="12" hidden="1">{#N/A,#N/A,FALSE,"Coversheet";#N/A,#N/A,FALSE,"QA"}</definedName>
    <definedName name="AAAAAAAAAAAAAA" localSheetId="19" hidden="1">{#N/A,#N/A,FALSE,"Coversheet";#N/A,#N/A,FALSE,"QA"}</definedName>
    <definedName name="AAAAAAAAAAAAAA" localSheetId="0" hidden="1">{#N/A,#N/A,FALSE,"Coversheet";#N/A,#N/A,FALSE,"QA"}</definedName>
    <definedName name="AAAAAAAAAAAAAA" localSheetId="3" hidden="1">{#N/A,#N/A,FALSE,"Coversheet";#N/A,#N/A,FALSE,"QA"}</definedName>
    <definedName name="AAAAAAAAAAAAAA" localSheetId="8" hidden="1">{#N/A,#N/A,FALSE,"Coversheet";#N/A,#N/A,FALSE,"QA"}</definedName>
    <definedName name="AAAAAAAAAAAAAA" localSheetId="9" hidden="1">{#N/A,#N/A,FALSE,"Coversheet";#N/A,#N/A,FALSE,"QA"}</definedName>
    <definedName name="AAAAAAAAAAAAAA" localSheetId="11" hidden="1">{#N/A,#N/A,FALSE,"Coversheet";#N/A,#N/A,FALSE,"QA"}</definedName>
    <definedName name="AAAAAAAAAAAAAA" hidden="1">{#N/A,#N/A,FALSE,"Coversheet";#N/A,#N/A,FALSE,"QA"}</definedName>
    <definedName name="AccessDatabase">"I:\COMTREL\FINICLE\TradeSummary.mdb"</definedName>
    <definedName name="AS2DocOpenMode">"AS2DocumentEdit"</definedName>
    <definedName name="Aurora_Prices">"Monthly Price Summary'!$C$4:$H$63"</definedName>
    <definedName name="b" localSheetId="10" hidden="1">{#N/A,#N/A,FALSE,"Coversheet";#N/A,#N/A,FALSE,"QA"}</definedName>
    <definedName name="b" localSheetId="15" hidden="1">{#N/A,#N/A,FALSE,"Coversheet";#N/A,#N/A,FALSE,"QA"}</definedName>
    <definedName name="b" localSheetId="12" hidden="1">{#N/A,#N/A,FALSE,"Coversheet";#N/A,#N/A,FALSE,"QA"}</definedName>
    <definedName name="b" localSheetId="19" hidden="1">{#N/A,#N/A,FALSE,"Coversheet";#N/A,#N/A,FALSE,"QA"}</definedName>
    <definedName name="b" localSheetId="0" hidden="1">{#N/A,#N/A,FALSE,"Coversheet";#N/A,#N/A,FALSE,"QA"}</definedName>
    <definedName name="b" localSheetId="21" hidden="1">{#N/A,#N/A,FALSE,"Coversheet";#N/A,#N/A,FALSE,"QA"}</definedName>
    <definedName name="b" localSheetId="3" hidden="1">{#N/A,#N/A,FALSE,"Coversheet";#N/A,#N/A,FALSE,"QA"}</definedName>
    <definedName name="b" localSheetId="8" hidden="1">{#N/A,#N/A,FALSE,"Coversheet";#N/A,#N/A,FALSE,"QA"}</definedName>
    <definedName name="b" localSheetId="9" hidden="1">{#N/A,#N/A,FALSE,"Coversheet";#N/A,#N/A,FALSE,"QA"}</definedName>
    <definedName name="b" localSheetId="1" hidden="1">{#N/A,#N/A,FALSE,"Coversheet";#N/A,#N/A,FALSE,"QA"}</definedName>
    <definedName name="b" localSheetId="11" hidden="1">{#N/A,#N/A,FALSE,"Coversheet";#N/A,#N/A,FALSE,"QA"}</definedName>
    <definedName name="b" hidden="1">{#N/A,#N/A,FALSE,"Coversheet";#N/A,#N/A,FALSE,"QA"}</definedName>
    <definedName name="BEm" localSheetId="10" hidden="1">#REF!</definedName>
    <definedName name="BEm" localSheetId="19" hidden="1">#REF!</definedName>
    <definedName name="BEm" localSheetId="0" hidden="1">#REF!</definedName>
    <definedName name="BEm" hidden="1">#REF!</definedName>
    <definedName name="BEx0017DGUEDPCFJUPUZOOLJCS2B" localSheetId="10" hidden="1">#REF!</definedName>
    <definedName name="BEx0017DGUEDPCFJUPUZOOLJCS2B" localSheetId="15" hidden="1">#REF!</definedName>
    <definedName name="BEx0017DGUEDPCFJUPUZOOLJCS2B" localSheetId="12" hidden="1">#REF!</definedName>
    <definedName name="BEx0017DGUEDPCFJUPUZOOLJCS2B" localSheetId="19" hidden="1">#REF!</definedName>
    <definedName name="BEx0017DGUEDPCFJUPUZOOLJCS2B" localSheetId="0" hidden="1">#REF!</definedName>
    <definedName name="BEx0017DGUEDPCFJUPUZOOLJCS2B" localSheetId="21" hidden="1">#REF!</definedName>
    <definedName name="BEx0017DGUEDPCFJUPUZOOLJCS2B" localSheetId="8" hidden="1">#REF!</definedName>
    <definedName name="BEx0017DGUEDPCFJUPUZOOLJCS2B" localSheetId="9" hidden="1">#REF!</definedName>
    <definedName name="BEx0017DGUEDPCFJUPUZOOLJCS2B" localSheetId="1" hidden="1">#REF!</definedName>
    <definedName name="BEx0017DGUEDPCFJUPUZOOLJCS2B" hidden="1">#REF!</definedName>
    <definedName name="BEx001CNWHJ5RULCSFM36ZCGJ1UH" localSheetId="10" hidden="1">#REF!</definedName>
    <definedName name="BEx001CNWHJ5RULCSFM36ZCGJ1UH" localSheetId="15" hidden="1">#REF!</definedName>
    <definedName name="BEx001CNWHJ5RULCSFM36ZCGJ1UH" localSheetId="12" hidden="1">#REF!</definedName>
    <definedName name="BEx001CNWHJ5RULCSFM36ZCGJ1UH" localSheetId="19" hidden="1">#REF!</definedName>
    <definedName name="BEx001CNWHJ5RULCSFM36ZCGJ1UH" localSheetId="0" hidden="1">#REF!</definedName>
    <definedName name="BEx001CNWHJ5RULCSFM36ZCGJ1UH" localSheetId="21" hidden="1">#REF!</definedName>
    <definedName name="BEx001CNWHJ5RULCSFM36ZCGJ1UH" localSheetId="8" hidden="1">#REF!</definedName>
    <definedName name="BEx001CNWHJ5RULCSFM36ZCGJ1UH" localSheetId="9" hidden="1">#REF!</definedName>
    <definedName name="BEx001CNWHJ5RULCSFM36ZCGJ1UH" hidden="1">#REF!</definedName>
    <definedName name="BEx004791UAJIJSN57OT7YBLNP82" localSheetId="10" hidden="1">#REF!</definedName>
    <definedName name="BEx004791UAJIJSN57OT7YBLNP82" localSheetId="12" hidden="1">#REF!</definedName>
    <definedName name="BEx004791UAJIJSN57OT7YBLNP82" localSheetId="19" hidden="1">#REF!</definedName>
    <definedName name="BEx004791UAJIJSN57OT7YBLNP82" localSheetId="0" hidden="1">#REF!</definedName>
    <definedName name="BEx004791UAJIJSN57OT7YBLNP82" localSheetId="21" hidden="1">#REF!</definedName>
    <definedName name="BEx004791UAJIJSN57OT7YBLNP82" localSheetId="8" hidden="1">#REF!</definedName>
    <definedName name="BEx004791UAJIJSN57OT7YBLNP82" localSheetId="9" hidden="1">#REF!</definedName>
    <definedName name="BEx004791UAJIJSN57OT7YBLNP82" hidden="1">#REF!</definedName>
    <definedName name="BEx008P2NVFDLBHL7IZ5WTMVOQ1F" localSheetId="10" hidden="1">#REF!</definedName>
    <definedName name="BEx008P2NVFDLBHL7IZ5WTMVOQ1F" localSheetId="12" hidden="1">#REF!</definedName>
    <definedName name="BEx008P2NVFDLBHL7IZ5WTMVOQ1F" localSheetId="19" hidden="1">#REF!</definedName>
    <definedName name="BEx008P2NVFDLBHL7IZ5WTMVOQ1F" localSheetId="0" hidden="1">#REF!</definedName>
    <definedName name="BEx008P2NVFDLBHL7IZ5WTMVOQ1F" localSheetId="21" hidden="1">#REF!</definedName>
    <definedName name="BEx008P2NVFDLBHL7IZ5WTMVOQ1F" localSheetId="8" hidden="1">#REF!</definedName>
    <definedName name="BEx008P2NVFDLBHL7IZ5WTMVOQ1F" localSheetId="9" hidden="1">#REF!</definedName>
    <definedName name="BEx008P2NVFDLBHL7IZ5WTMVOQ1F" hidden="1">#REF!</definedName>
    <definedName name="BEx009G00IN0JUIAQ4WE9NHTMQE2" localSheetId="10" hidden="1">#REF!</definedName>
    <definedName name="BEx009G00IN0JUIAQ4WE9NHTMQE2" localSheetId="12" hidden="1">#REF!</definedName>
    <definedName name="BEx009G00IN0JUIAQ4WE9NHTMQE2" localSheetId="19" hidden="1">#REF!</definedName>
    <definedName name="BEx009G00IN0JUIAQ4WE9NHTMQE2" localSheetId="0" hidden="1">#REF!</definedName>
    <definedName name="BEx009G00IN0JUIAQ4WE9NHTMQE2" localSheetId="21" hidden="1">#REF!</definedName>
    <definedName name="BEx009G00IN0JUIAQ4WE9NHTMQE2" localSheetId="8" hidden="1">#REF!</definedName>
    <definedName name="BEx009G00IN0JUIAQ4WE9NHTMQE2" localSheetId="9" hidden="1">#REF!</definedName>
    <definedName name="BEx009G00IN0JUIAQ4WE9NHTMQE2" hidden="1">#REF!</definedName>
    <definedName name="BEx00DXTY2JDVGWQKV8H7FG4SV30" localSheetId="10" hidden="1">#REF!</definedName>
    <definedName name="BEx00DXTY2JDVGWQKV8H7FG4SV30" localSheetId="12" hidden="1">#REF!</definedName>
    <definedName name="BEx00DXTY2JDVGWQKV8H7FG4SV30" localSheetId="19" hidden="1">#REF!</definedName>
    <definedName name="BEx00DXTY2JDVGWQKV8H7FG4SV30" localSheetId="0" hidden="1">#REF!</definedName>
    <definedName name="BEx00DXTY2JDVGWQKV8H7FG4SV30" localSheetId="21" hidden="1">#REF!</definedName>
    <definedName name="BEx00DXTY2JDVGWQKV8H7FG4SV30" localSheetId="8" hidden="1">#REF!</definedName>
    <definedName name="BEx00DXTY2JDVGWQKV8H7FG4SV30" localSheetId="9" hidden="1">#REF!</definedName>
    <definedName name="BEx00DXTY2JDVGWQKV8H7FG4SV30" hidden="1">#REF!</definedName>
    <definedName name="BEx00GHLTYRH5N2S6P78YW1CD30N" localSheetId="10" hidden="1">#REF!</definedName>
    <definedName name="BEx00GHLTYRH5N2S6P78YW1CD30N" localSheetId="12" hidden="1">#REF!</definedName>
    <definedName name="BEx00GHLTYRH5N2S6P78YW1CD30N" localSheetId="19" hidden="1">#REF!</definedName>
    <definedName name="BEx00GHLTYRH5N2S6P78YW1CD30N" localSheetId="0" hidden="1">#REF!</definedName>
    <definedName name="BEx00GHLTYRH5N2S6P78YW1CD30N" localSheetId="21" hidden="1">#REF!</definedName>
    <definedName name="BEx00GHLTYRH5N2S6P78YW1CD30N" localSheetId="8" hidden="1">#REF!</definedName>
    <definedName name="BEx00GHLTYRH5N2S6P78YW1CD30N" localSheetId="9" hidden="1">#REF!</definedName>
    <definedName name="BEx00GHLTYRH5N2S6P78YW1CD30N" hidden="1">#REF!</definedName>
    <definedName name="BEx00JC31DY11L45SEU4B10BIN6W" localSheetId="10" hidden="1">#REF!</definedName>
    <definedName name="BEx00JC31DY11L45SEU4B10BIN6W" localSheetId="12" hidden="1">#REF!</definedName>
    <definedName name="BEx00JC31DY11L45SEU4B10BIN6W" localSheetId="19" hidden="1">#REF!</definedName>
    <definedName name="BEx00JC31DY11L45SEU4B10BIN6W" localSheetId="0" hidden="1">#REF!</definedName>
    <definedName name="BEx00JC31DY11L45SEU4B10BIN6W" localSheetId="21" hidden="1">#REF!</definedName>
    <definedName name="BEx00JC31DY11L45SEU4B10BIN6W" localSheetId="8" hidden="1">#REF!</definedName>
    <definedName name="BEx00JC31DY11L45SEU4B10BIN6W" localSheetId="9" hidden="1">#REF!</definedName>
    <definedName name="BEx00JC31DY11L45SEU4B10BIN6W" hidden="1">#REF!</definedName>
    <definedName name="BEx00KZHZBHP3TDV1YMX4B19B95O" localSheetId="10" hidden="1">#REF!</definedName>
    <definedName name="BEx00KZHZBHP3TDV1YMX4B19B95O" localSheetId="12" hidden="1">#REF!</definedName>
    <definedName name="BEx00KZHZBHP3TDV1YMX4B19B95O" localSheetId="19" hidden="1">#REF!</definedName>
    <definedName name="BEx00KZHZBHP3TDV1YMX4B19B95O" localSheetId="0" hidden="1">#REF!</definedName>
    <definedName name="BEx00KZHZBHP3TDV1YMX4B19B95O" localSheetId="21" hidden="1">#REF!</definedName>
    <definedName name="BEx00KZHZBHP3TDV1YMX4B19B95O" localSheetId="8" hidden="1">#REF!</definedName>
    <definedName name="BEx00KZHZBHP3TDV1YMX4B19B95O" localSheetId="9" hidden="1">#REF!</definedName>
    <definedName name="BEx00KZHZBHP3TDV1YMX4B19B95O" hidden="1">#REF!</definedName>
    <definedName name="BEx00P11V7HA4MS6XYY3P4BPVXML" localSheetId="10" hidden="1">#REF!</definedName>
    <definedName name="BEx00P11V7HA4MS6XYY3P4BPVXML" localSheetId="12" hidden="1">#REF!</definedName>
    <definedName name="BEx00P11V7HA4MS6XYY3P4BPVXML" localSheetId="19" hidden="1">#REF!</definedName>
    <definedName name="BEx00P11V7HA4MS6XYY3P4BPVXML" localSheetId="0" hidden="1">#REF!</definedName>
    <definedName name="BEx00P11V7HA4MS6XYY3P4BPVXML" localSheetId="21" hidden="1">#REF!</definedName>
    <definedName name="BEx00P11V7HA4MS6XYY3P4BPVXML" localSheetId="8" hidden="1">#REF!</definedName>
    <definedName name="BEx00P11V7HA4MS6XYY3P4BPVXML" localSheetId="9" hidden="1">#REF!</definedName>
    <definedName name="BEx00P11V7HA4MS6XYY3P4BPVXML" hidden="1">#REF!</definedName>
    <definedName name="BEx00PBV7V99V7M3LDYUTF31MUFJ" localSheetId="10" hidden="1">#REF!</definedName>
    <definedName name="BEx00PBV7V99V7M3LDYUTF31MUFJ" localSheetId="12" hidden="1">#REF!</definedName>
    <definedName name="BEx00PBV7V99V7M3LDYUTF31MUFJ" localSheetId="19" hidden="1">#REF!</definedName>
    <definedName name="BEx00PBV7V99V7M3LDYUTF31MUFJ" localSheetId="0" hidden="1">#REF!</definedName>
    <definedName name="BEx00PBV7V99V7M3LDYUTF31MUFJ" localSheetId="21" hidden="1">#REF!</definedName>
    <definedName name="BEx00PBV7V99V7M3LDYUTF31MUFJ" localSheetId="8" hidden="1">#REF!</definedName>
    <definedName name="BEx00PBV7V99V7M3LDYUTF31MUFJ" localSheetId="9" hidden="1">#REF!</definedName>
    <definedName name="BEx00PBV7V99V7M3LDYUTF31MUFJ" hidden="1">#REF!</definedName>
    <definedName name="BEx00SMIQJ55EVB7T24CORX0JWQO" localSheetId="10" hidden="1">#REF!</definedName>
    <definedName name="BEx00SMIQJ55EVB7T24CORX0JWQO" localSheetId="12" hidden="1">#REF!</definedName>
    <definedName name="BEx00SMIQJ55EVB7T24CORX0JWQO" localSheetId="19" hidden="1">#REF!</definedName>
    <definedName name="BEx00SMIQJ55EVB7T24CORX0JWQO" localSheetId="0" hidden="1">#REF!</definedName>
    <definedName name="BEx00SMIQJ55EVB7T24CORX0JWQO" localSheetId="21" hidden="1">#REF!</definedName>
    <definedName name="BEx00SMIQJ55EVB7T24CORX0JWQO" localSheetId="8" hidden="1">#REF!</definedName>
    <definedName name="BEx00SMIQJ55EVB7T24CORX0JWQO" localSheetId="9" hidden="1">#REF!</definedName>
    <definedName name="BEx00SMIQJ55EVB7T24CORX0JWQO" hidden="1">#REF!</definedName>
    <definedName name="BEx010V7DB7O7Z9NHSX27HZK4H76" localSheetId="10" hidden="1">#REF!</definedName>
    <definedName name="BEx010V7DB7O7Z9NHSX27HZK4H76" localSheetId="12" hidden="1">#REF!</definedName>
    <definedName name="BEx010V7DB7O7Z9NHSX27HZK4H76" localSheetId="19" hidden="1">#REF!</definedName>
    <definedName name="BEx010V7DB7O7Z9NHSX27HZK4H76" localSheetId="0" hidden="1">#REF!</definedName>
    <definedName name="BEx010V7DB7O7Z9NHSX27HZK4H76" localSheetId="21" hidden="1">#REF!</definedName>
    <definedName name="BEx010V7DB7O7Z9NHSX27HZK4H76" localSheetId="8" hidden="1">#REF!</definedName>
    <definedName name="BEx010V7DB7O7Z9NHSX27HZK4H76" localSheetId="9" hidden="1">#REF!</definedName>
    <definedName name="BEx010V7DB7O7Z9NHSX27HZK4H76" hidden="1">#REF!</definedName>
    <definedName name="BEx012IKS6YVHG9KTG2FAKRSMYLU" localSheetId="10" hidden="1">#REF!</definedName>
    <definedName name="BEx012IKS6YVHG9KTG2FAKRSMYLU" localSheetId="12" hidden="1">#REF!</definedName>
    <definedName name="BEx012IKS6YVHG9KTG2FAKRSMYLU" localSheetId="19" hidden="1">#REF!</definedName>
    <definedName name="BEx012IKS6YVHG9KTG2FAKRSMYLU" localSheetId="0" hidden="1">#REF!</definedName>
    <definedName name="BEx012IKS6YVHG9KTG2FAKRSMYLU" localSheetId="21" hidden="1">#REF!</definedName>
    <definedName name="BEx012IKS6YVHG9KTG2FAKRSMYLU" localSheetId="8" hidden="1">#REF!</definedName>
    <definedName name="BEx012IKS6YVHG9KTG2FAKRSMYLU" localSheetId="9" hidden="1">#REF!</definedName>
    <definedName name="BEx012IKS6YVHG9KTG2FAKRSMYLU" hidden="1">#REF!</definedName>
    <definedName name="BEx01HY6E3GJ66ABU5ABN26V6Q13" localSheetId="10" hidden="1">#REF!</definedName>
    <definedName name="BEx01HY6E3GJ66ABU5ABN26V6Q13" localSheetId="12" hidden="1">#REF!</definedName>
    <definedName name="BEx01HY6E3GJ66ABU5ABN26V6Q13" localSheetId="19" hidden="1">#REF!</definedName>
    <definedName name="BEx01HY6E3GJ66ABU5ABN26V6Q13" localSheetId="0" hidden="1">#REF!</definedName>
    <definedName name="BEx01HY6E3GJ66ABU5ABN26V6Q13" localSheetId="21" hidden="1">#REF!</definedName>
    <definedName name="BEx01HY6E3GJ66ABU5ABN26V6Q13" localSheetId="8" hidden="1">#REF!</definedName>
    <definedName name="BEx01HY6E3GJ66ABU5ABN26V6Q13" localSheetId="9" hidden="1">#REF!</definedName>
    <definedName name="BEx01HY6E3GJ66ABU5ABN26V6Q13" hidden="1">#REF!</definedName>
    <definedName name="BEx01PW5YQKEGAR8JDDI5OARYXDF" localSheetId="10" hidden="1">#REF!</definedName>
    <definedName name="BEx01PW5YQKEGAR8JDDI5OARYXDF" localSheetId="12" hidden="1">#REF!</definedName>
    <definedName name="BEx01PW5YQKEGAR8JDDI5OARYXDF" localSheetId="19" hidden="1">#REF!</definedName>
    <definedName name="BEx01PW5YQKEGAR8JDDI5OARYXDF" localSheetId="0" hidden="1">#REF!</definedName>
    <definedName name="BEx01PW5YQKEGAR8JDDI5OARYXDF" localSheetId="21" hidden="1">#REF!</definedName>
    <definedName name="BEx01PW5YQKEGAR8JDDI5OARYXDF" localSheetId="8" hidden="1">#REF!</definedName>
    <definedName name="BEx01PW5YQKEGAR8JDDI5OARYXDF" localSheetId="9" hidden="1">#REF!</definedName>
    <definedName name="BEx01PW5YQKEGAR8JDDI5OARYXDF" hidden="1">#REF!</definedName>
    <definedName name="BEx01QCB2ERCAYYOFDP3OQRWUU60" localSheetId="10" hidden="1">#REF!</definedName>
    <definedName name="BEx01QCB2ERCAYYOFDP3OQRWUU60" localSheetId="12" hidden="1">#REF!</definedName>
    <definedName name="BEx01QCB2ERCAYYOFDP3OQRWUU60" localSheetId="19" hidden="1">#REF!</definedName>
    <definedName name="BEx01QCB2ERCAYYOFDP3OQRWUU60" localSheetId="0" hidden="1">#REF!</definedName>
    <definedName name="BEx01QCB2ERCAYYOFDP3OQRWUU60" localSheetId="21" hidden="1">#REF!</definedName>
    <definedName name="BEx01QCB2ERCAYYOFDP3OQRWUU60" localSheetId="8" hidden="1">#REF!</definedName>
    <definedName name="BEx01QCB2ERCAYYOFDP3OQRWUU60" localSheetId="9" hidden="1">#REF!</definedName>
    <definedName name="BEx01QCB2ERCAYYOFDP3OQRWUU60" hidden="1">#REF!</definedName>
    <definedName name="BEx01U37NQSMTGJRU8EGTJORBJ6H" localSheetId="10" hidden="1">#REF!</definedName>
    <definedName name="BEx01U37NQSMTGJRU8EGTJORBJ6H" localSheetId="12" hidden="1">#REF!</definedName>
    <definedName name="BEx01U37NQSMTGJRU8EGTJORBJ6H" localSheetId="19" hidden="1">#REF!</definedName>
    <definedName name="BEx01U37NQSMTGJRU8EGTJORBJ6H" localSheetId="0" hidden="1">#REF!</definedName>
    <definedName name="BEx01U37NQSMTGJRU8EGTJORBJ6H" localSheetId="21" hidden="1">#REF!</definedName>
    <definedName name="BEx01U37NQSMTGJRU8EGTJORBJ6H" localSheetId="8" hidden="1">#REF!</definedName>
    <definedName name="BEx01U37NQSMTGJRU8EGTJORBJ6H" localSheetId="9" hidden="1">#REF!</definedName>
    <definedName name="BEx01U37NQSMTGJRU8EGTJORBJ6H" hidden="1">#REF!</definedName>
    <definedName name="BEx01XJ94SHJ1YQ7ORPW0RQGKI2H" localSheetId="10" hidden="1">#REF!</definedName>
    <definedName name="BEx01XJ94SHJ1YQ7ORPW0RQGKI2H" localSheetId="12" hidden="1">#REF!</definedName>
    <definedName name="BEx01XJ94SHJ1YQ7ORPW0RQGKI2H" localSheetId="19" hidden="1">#REF!</definedName>
    <definedName name="BEx01XJ94SHJ1YQ7ORPW0RQGKI2H" localSheetId="0" hidden="1">#REF!</definedName>
    <definedName name="BEx01XJ94SHJ1YQ7ORPW0RQGKI2H" localSheetId="21" hidden="1">#REF!</definedName>
    <definedName name="BEx01XJ94SHJ1YQ7ORPW0RQGKI2H" localSheetId="8" hidden="1">#REF!</definedName>
    <definedName name="BEx01XJ94SHJ1YQ7ORPW0RQGKI2H" localSheetId="9" hidden="1">#REF!</definedName>
    <definedName name="BEx01XJ94SHJ1YQ7ORPW0RQGKI2H" hidden="1">#REF!</definedName>
    <definedName name="BEx028BOZCS2MQO9MODVS6F7NCA3" localSheetId="10" hidden="1">#REF!</definedName>
    <definedName name="BEx028BOZCS2MQO9MODVS6F7NCA3" localSheetId="12" hidden="1">#REF!</definedName>
    <definedName name="BEx028BOZCS2MQO9MODVS6F7NCA3" localSheetId="19" hidden="1">#REF!</definedName>
    <definedName name="BEx028BOZCS2MQO9MODVS6F7NCA3" localSheetId="0" hidden="1">#REF!</definedName>
    <definedName name="BEx028BOZCS2MQO9MODVS6F7NCA3" localSheetId="21" hidden="1">#REF!</definedName>
    <definedName name="BEx028BOZCS2MQO9MODVS6F7NCA3" localSheetId="8" hidden="1">#REF!</definedName>
    <definedName name="BEx028BOZCS2MQO9MODVS6F7NCA3" localSheetId="9" hidden="1">#REF!</definedName>
    <definedName name="BEx028BOZCS2MQO9MODVS6F7NCA3" hidden="1">#REF!</definedName>
    <definedName name="BEx02DPUYNH76938V8GVORY8LRY1" localSheetId="10" hidden="1">#REF!</definedName>
    <definedName name="BEx02DPUYNH76938V8GVORY8LRY1" localSheetId="12" hidden="1">#REF!</definedName>
    <definedName name="BEx02DPUYNH76938V8GVORY8LRY1" localSheetId="19" hidden="1">#REF!</definedName>
    <definedName name="BEx02DPUYNH76938V8GVORY8LRY1" localSheetId="0" hidden="1">#REF!</definedName>
    <definedName name="BEx02DPUYNH76938V8GVORY8LRY1" localSheetId="21" hidden="1">#REF!</definedName>
    <definedName name="BEx02DPUYNH76938V8GVORY8LRY1" localSheetId="8" hidden="1">#REF!</definedName>
    <definedName name="BEx02DPUYNH76938V8GVORY8LRY1" localSheetId="9" hidden="1">#REF!</definedName>
    <definedName name="BEx02DPUYNH76938V8GVORY8LRY1" hidden="1">#REF!</definedName>
    <definedName name="BEx02PEP6DY4K1JGB0HHS3B6QOGZ" localSheetId="10" hidden="1">#REF!</definedName>
    <definedName name="BEx02PEP6DY4K1JGB0HHS3B6QOGZ" localSheetId="12" hidden="1">#REF!</definedName>
    <definedName name="BEx02PEP6DY4K1JGB0HHS3B6QOGZ" localSheetId="19" hidden="1">#REF!</definedName>
    <definedName name="BEx02PEP6DY4K1JGB0HHS3B6QOGZ" localSheetId="0" hidden="1">#REF!</definedName>
    <definedName name="BEx02PEP6DY4K1JGB0HHS3B6QOGZ" localSheetId="21" hidden="1">#REF!</definedName>
    <definedName name="BEx02PEP6DY4K1JGB0HHS3B6QOGZ" localSheetId="8" hidden="1">#REF!</definedName>
    <definedName name="BEx02PEP6DY4K1JGB0HHS3B6QOGZ" localSheetId="9" hidden="1">#REF!</definedName>
    <definedName name="BEx02PEP6DY4K1JGB0HHS3B6QOGZ" hidden="1">#REF!</definedName>
    <definedName name="BEx02Q08R9G839Q4RFGG9026C7PX" localSheetId="10" hidden="1">#REF!</definedName>
    <definedName name="BEx02Q08R9G839Q4RFGG9026C7PX" localSheetId="12" hidden="1">#REF!</definedName>
    <definedName name="BEx02Q08R9G839Q4RFGG9026C7PX" localSheetId="19" hidden="1">#REF!</definedName>
    <definedName name="BEx02Q08R9G839Q4RFGG9026C7PX" localSheetId="0" hidden="1">#REF!</definedName>
    <definedName name="BEx02Q08R9G839Q4RFGG9026C7PX" localSheetId="21" hidden="1">#REF!</definedName>
    <definedName name="BEx02Q08R9G839Q4RFGG9026C7PX" localSheetId="8" hidden="1">#REF!</definedName>
    <definedName name="BEx02Q08R9G839Q4RFGG9026C7PX" localSheetId="9" hidden="1">#REF!</definedName>
    <definedName name="BEx02Q08R9G839Q4RFGG9026C7PX" hidden="1">#REF!</definedName>
    <definedName name="BEx02SEL3Z1QWGAHXDPUA9WLTTPS" localSheetId="10" hidden="1">#REF!</definedName>
    <definedName name="BEx02SEL3Z1QWGAHXDPUA9WLTTPS" localSheetId="12" hidden="1">#REF!</definedName>
    <definedName name="BEx02SEL3Z1QWGAHXDPUA9WLTTPS" localSheetId="19" hidden="1">#REF!</definedName>
    <definedName name="BEx02SEL3Z1QWGAHXDPUA9WLTTPS" localSheetId="0" hidden="1">#REF!</definedName>
    <definedName name="BEx02SEL3Z1QWGAHXDPUA9WLTTPS" localSheetId="21" hidden="1">#REF!</definedName>
    <definedName name="BEx02SEL3Z1QWGAHXDPUA9WLTTPS" localSheetId="8" hidden="1">#REF!</definedName>
    <definedName name="BEx02SEL3Z1QWGAHXDPUA9WLTTPS" localSheetId="9" hidden="1">#REF!</definedName>
    <definedName name="BEx02SEL3Z1QWGAHXDPUA9WLTTPS" hidden="1">#REF!</definedName>
    <definedName name="BEx02Y3KJZH5BGDM9QEZ1PVVI114" localSheetId="10" hidden="1">#REF!</definedName>
    <definedName name="BEx02Y3KJZH5BGDM9QEZ1PVVI114" localSheetId="12" hidden="1">#REF!</definedName>
    <definedName name="BEx02Y3KJZH5BGDM9QEZ1PVVI114" localSheetId="19" hidden="1">#REF!</definedName>
    <definedName name="BEx02Y3KJZH5BGDM9QEZ1PVVI114" localSheetId="0" hidden="1">#REF!</definedName>
    <definedName name="BEx02Y3KJZH5BGDM9QEZ1PVVI114" localSheetId="21" hidden="1">#REF!</definedName>
    <definedName name="BEx02Y3KJZH5BGDM9QEZ1PVVI114" localSheetId="8" hidden="1">#REF!</definedName>
    <definedName name="BEx02Y3KJZH5BGDM9QEZ1PVVI114" localSheetId="9" hidden="1">#REF!</definedName>
    <definedName name="BEx02Y3KJZH5BGDM9QEZ1PVVI114" hidden="1">#REF!</definedName>
    <definedName name="BEx0313GRLLASDTVPW5DHTXHE74M" localSheetId="10" hidden="1">#REF!</definedName>
    <definedName name="BEx0313GRLLASDTVPW5DHTXHE74M" localSheetId="12" hidden="1">#REF!</definedName>
    <definedName name="BEx0313GRLLASDTVPW5DHTXHE74M" localSheetId="19" hidden="1">#REF!</definedName>
    <definedName name="BEx0313GRLLASDTVPW5DHTXHE74M" localSheetId="0" hidden="1">#REF!</definedName>
    <definedName name="BEx0313GRLLASDTVPW5DHTXHE74M" localSheetId="21" hidden="1">#REF!</definedName>
    <definedName name="BEx0313GRLLASDTVPW5DHTXHE74M" localSheetId="8" hidden="1">#REF!</definedName>
    <definedName name="BEx0313GRLLASDTVPW5DHTXHE74M" localSheetId="9" hidden="1">#REF!</definedName>
    <definedName name="BEx0313GRLLASDTVPW5DHTXHE74M" hidden="1">#REF!</definedName>
    <definedName name="BEx1F0SOZ3H5XUHXD7O01TCR8T6J" localSheetId="10" hidden="1">#REF!</definedName>
    <definedName name="BEx1F0SOZ3H5XUHXD7O01TCR8T6J" localSheetId="12" hidden="1">#REF!</definedName>
    <definedName name="BEx1F0SOZ3H5XUHXD7O01TCR8T6J" localSheetId="19" hidden="1">#REF!</definedName>
    <definedName name="BEx1F0SOZ3H5XUHXD7O01TCR8T6J" localSheetId="0" hidden="1">#REF!</definedName>
    <definedName name="BEx1F0SOZ3H5XUHXD7O01TCR8T6J" localSheetId="21" hidden="1">#REF!</definedName>
    <definedName name="BEx1F0SOZ3H5XUHXD7O01TCR8T6J" localSheetId="8" hidden="1">#REF!</definedName>
    <definedName name="BEx1F0SOZ3H5XUHXD7O01TCR8T6J" localSheetId="9" hidden="1">#REF!</definedName>
    <definedName name="BEx1F0SOZ3H5XUHXD7O01TCR8T6J" hidden="1">#REF!</definedName>
    <definedName name="BEx1F9HL824UCNCVZ2U62J4KZCX8" localSheetId="10" hidden="1">#REF!</definedName>
    <definedName name="BEx1F9HL824UCNCVZ2U62J4KZCX8" localSheetId="12" hidden="1">#REF!</definedName>
    <definedName name="BEx1F9HL824UCNCVZ2U62J4KZCX8" localSheetId="19" hidden="1">#REF!</definedName>
    <definedName name="BEx1F9HL824UCNCVZ2U62J4KZCX8" localSheetId="0" hidden="1">#REF!</definedName>
    <definedName name="BEx1F9HL824UCNCVZ2U62J4KZCX8" localSheetId="21" hidden="1">#REF!</definedName>
    <definedName name="BEx1F9HL824UCNCVZ2U62J4KZCX8" localSheetId="8" hidden="1">#REF!</definedName>
    <definedName name="BEx1F9HL824UCNCVZ2U62J4KZCX8" localSheetId="9" hidden="1">#REF!</definedName>
    <definedName name="BEx1F9HL824UCNCVZ2U62J4KZCX8" hidden="1">#REF!</definedName>
    <definedName name="BEx1FEVSJKTI1Q1Z874QZVFSJSVA" localSheetId="10" hidden="1">#REF!</definedName>
    <definedName name="BEx1FEVSJKTI1Q1Z874QZVFSJSVA" localSheetId="12" hidden="1">#REF!</definedName>
    <definedName name="BEx1FEVSJKTI1Q1Z874QZVFSJSVA" localSheetId="19" hidden="1">#REF!</definedName>
    <definedName name="BEx1FEVSJKTI1Q1Z874QZVFSJSVA" localSheetId="0" hidden="1">#REF!</definedName>
    <definedName name="BEx1FEVSJKTI1Q1Z874QZVFSJSVA" localSheetId="21" hidden="1">#REF!</definedName>
    <definedName name="BEx1FEVSJKTI1Q1Z874QZVFSJSVA" localSheetId="8" hidden="1">#REF!</definedName>
    <definedName name="BEx1FEVSJKTI1Q1Z874QZVFSJSVA" localSheetId="9" hidden="1">#REF!</definedName>
    <definedName name="BEx1FEVSJKTI1Q1Z874QZVFSJSVA" hidden="1">#REF!</definedName>
    <definedName name="BEx1FGDRUHHLI1GBHELT4PK0LY4V" localSheetId="10" hidden="1">#REF!</definedName>
    <definedName name="BEx1FGDRUHHLI1GBHELT4PK0LY4V" localSheetId="12" hidden="1">#REF!</definedName>
    <definedName name="BEx1FGDRUHHLI1GBHELT4PK0LY4V" localSheetId="19" hidden="1">#REF!</definedName>
    <definedName name="BEx1FGDRUHHLI1GBHELT4PK0LY4V" localSheetId="0" hidden="1">#REF!</definedName>
    <definedName name="BEx1FGDRUHHLI1GBHELT4PK0LY4V" localSheetId="21" hidden="1">#REF!</definedName>
    <definedName name="BEx1FGDRUHHLI1GBHELT4PK0LY4V" localSheetId="8" hidden="1">#REF!</definedName>
    <definedName name="BEx1FGDRUHHLI1GBHELT4PK0LY4V" localSheetId="9" hidden="1">#REF!</definedName>
    <definedName name="BEx1FGDRUHHLI1GBHELT4PK0LY4V" hidden="1">#REF!</definedName>
    <definedName name="BEx1FJZ7GKO99IYTP6GGGF7EUL3Z" localSheetId="10" hidden="1">#REF!</definedName>
    <definedName name="BEx1FJZ7GKO99IYTP6GGGF7EUL3Z" localSheetId="12" hidden="1">#REF!</definedName>
    <definedName name="BEx1FJZ7GKO99IYTP6GGGF7EUL3Z" localSheetId="19" hidden="1">#REF!</definedName>
    <definedName name="BEx1FJZ7GKO99IYTP6GGGF7EUL3Z" localSheetId="0" hidden="1">#REF!</definedName>
    <definedName name="BEx1FJZ7GKO99IYTP6GGGF7EUL3Z" localSheetId="21" hidden="1">#REF!</definedName>
    <definedName name="BEx1FJZ7GKO99IYTP6GGGF7EUL3Z" localSheetId="8" hidden="1">#REF!</definedName>
    <definedName name="BEx1FJZ7GKO99IYTP6GGGF7EUL3Z" localSheetId="9" hidden="1">#REF!</definedName>
    <definedName name="BEx1FJZ7GKO99IYTP6GGGF7EUL3Z" hidden="1">#REF!</definedName>
    <definedName name="BEx1FPDH0YKYQXDHUTFIQLIF34J8" localSheetId="10" hidden="1">#REF!</definedName>
    <definedName name="BEx1FPDH0YKYQXDHUTFIQLIF34J8" localSheetId="12" hidden="1">#REF!</definedName>
    <definedName name="BEx1FPDH0YKYQXDHUTFIQLIF34J8" localSheetId="19" hidden="1">#REF!</definedName>
    <definedName name="BEx1FPDH0YKYQXDHUTFIQLIF34J8" localSheetId="0" hidden="1">#REF!</definedName>
    <definedName name="BEx1FPDH0YKYQXDHUTFIQLIF34J8" localSheetId="21" hidden="1">#REF!</definedName>
    <definedName name="BEx1FPDH0YKYQXDHUTFIQLIF34J8" localSheetId="8" hidden="1">#REF!</definedName>
    <definedName name="BEx1FPDH0YKYQXDHUTFIQLIF34J8" localSheetId="9" hidden="1">#REF!</definedName>
    <definedName name="BEx1FPDH0YKYQXDHUTFIQLIF34J8" hidden="1">#REF!</definedName>
    <definedName name="BEx1FQ9SZAGL2HEKRB046EOQDWOX" localSheetId="10" hidden="1">#REF!</definedName>
    <definedName name="BEx1FQ9SZAGL2HEKRB046EOQDWOX" localSheetId="12" hidden="1">#REF!</definedName>
    <definedName name="BEx1FQ9SZAGL2HEKRB046EOQDWOX" localSheetId="19" hidden="1">#REF!</definedName>
    <definedName name="BEx1FQ9SZAGL2HEKRB046EOQDWOX" localSheetId="0" hidden="1">#REF!</definedName>
    <definedName name="BEx1FQ9SZAGL2HEKRB046EOQDWOX" localSheetId="21" hidden="1">#REF!</definedName>
    <definedName name="BEx1FQ9SZAGL2HEKRB046EOQDWOX" localSheetId="8" hidden="1">#REF!</definedName>
    <definedName name="BEx1FQ9SZAGL2HEKRB046EOQDWOX" localSheetId="9" hidden="1">#REF!</definedName>
    <definedName name="BEx1FQ9SZAGL2HEKRB046EOQDWOX" hidden="1">#REF!</definedName>
    <definedName name="BEx1FZV2CM77TBH1R6YYV9P06KA2" localSheetId="10" hidden="1">#REF!</definedName>
    <definedName name="BEx1FZV2CM77TBH1R6YYV9P06KA2" localSheetId="12" hidden="1">#REF!</definedName>
    <definedName name="BEx1FZV2CM77TBH1R6YYV9P06KA2" localSheetId="19" hidden="1">#REF!</definedName>
    <definedName name="BEx1FZV2CM77TBH1R6YYV9P06KA2" localSheetId="0" hidden="1">#REF!</definedName>
    <definedName name="BEx1FZV2CM77TBH1R6YYV9P06KA2" localSheetId="21" hidden="1">#REF!</definedName>
    <definedName name="BEx1FZV2CM77TBH1R6YYV9P06KA2" localSheetId="8" hidden="1">#REF!</definedName>
    <definedName name="BEx1FZV2CM77TBH1R6YYV9P06KA2" localSheetId="9" hidden="1">#REF!</definedName>
    <definedName name="BEx1FZV2CM77TBH1R6YYV9P06KA2" hidden="1">#REF!</definedName>
    <definedName name="BEx1G59AY8195JTUM6P18VXUFJ3E" localSheetId="10" hidden="1">#REF!</definedName>
    <definedName name="BEx1G59AY8195JTUM6P18VXUFJ3E" localSheetId="12" hidden="1">#REF!</definedName>
    <definedName name="BEx1G59AY8195JTUM6P18VXUFJ3E" localSheetId="19" hidden="1">#REF!</definedName>
    <definedName name="BEx1G59AY8195JTUM6P18VXUFJ3E" localSheetId="0" hidden="1">#REF!</definedName>
    <definedName name="BEx1G59AY8195JTUM6P18VXUFJ3E" localSheetId="21" hidden="1">#REF!</definedName>
    <definedName name="BEx1G59AY8195JTUM6P18VXUFJ3E" localSheetId="8" hidden="1">#REF!</definedName>
    <definedName name="BEx1G59AY8195JTUM6P18VXUFJ3E" localSheetId="9" hidden="1">#REF!</definedName>
    <definedName name="BEx1G59AY8195JTUM6P18VXUFJ3E" hidden="1">#REF!</definedName>
    <definedName name="BEx1GKUDMCV60BOZT0SENCT0MD8L" localSheetId="10" hidden="1">#REF!</definedName>
    <definedName name="BEx1GKUDMCV60BOZT0SENCT0MD8L" localSheetId="12" hidden="1">#REF!</definedName>
    <definedName name="BEx1GKUDMCV60BOZT0SENCT0MD8L" localSheetId="19" hidden="1">#REF!</definedName>
    <definedName name="BEx1GKUDMCV60BOZT0SENCT0MD8L" localSheetId="0" hidden="1">#REF!</definedName>
    <definedName name="BEx1GKUDMCV60BOZT0SENCT0MD8L" localSheetId="21" hidden="1">#REF!</definedName>
    <definedName name="BEx1GKUDMCV60BOZT0SENCT0MD8L" localSheetId="8" hidden="1">#REF!</definedName>
    <definedName name="BEx1GKUDMCV60BOZT0SENCT0MD8L" localSheetId="9" hidden="1">#REF!</definedName>
    <definedName name="BEx1GKUDMCV60BOZT0SENCT0MD8L" hidden="1">#REF!</definedName>
    <definedName name="BEx1GUVQ5L0JCX3E4SROI4WBYVTO" localSheetId="10" hidden="1">#REF!</definedName>
    <definedName name="BEx1GUVQ5L0JCX3E4SROI4WBYVTO" localSheetId="12" hidden="1">#REF!</definedName>
    <definedName name="BEx1GUVQ5L0JCX3E4SROI4WBYVTO" localSheetId="19" hidden="1">#REF!</definedName>
    <definedName name="BEx1GUVQ5L0JCX3E4SROI4WBYVTO" localSheetId="0" hidden="1">#REF!</definedName>
    <definedName name="BEx1GUVQ5L0JCX3E4SROI4WBYVTO" localSheetId="21" hidden="1">#REF!</definedName>
    <definedName name="BEx1GUVQ5L0JCX3E4SROI4WBYVTO" localSheetId="8" hidden="1">#REF!</definedName>
    <definedName name="BEx1GUVQ5L0JCX3E4SROI4WBYVTO" localSheetId="9" hidden="1">#REF!</definedName>
    <definedName name="BEx1GUVQ5L0JCX3E4SROI4WBYVTO" hidden="1">#REF!</definedName>
    <definedName name="BEx1GVMRHFXUP6XYYY9NR12PV5TF" localSheetId="10" hidden="1">#REF!</definedName>
    <definedName name="BEx1GVMRHFXUP6XYYY9NR12PV5TF" localSheetId="12" hidden="1">#REF!</definedName>
    <definedName name="BEx1GVMRHFXUP6XYYY9NR12PV5TF" localSheetId="19" hidden="1">#REF!</definedName>
    <definedName name="BEx1GVMRHFXUP6XYYY9NR12PV5TF" localSheetId="0" hidden="1">#REF!</definedName>
    <definedName name="BEx1GVMRHFXUP6XYYY9NR12PV5TF" localSheetId="21" hidden="1">#REF!</definedName>
    <definedName name="BEx1GVMRHFXUP6XYYY9NR12PV5TF" localSheetId="8" hidden="1">#REF!</definedName>
    <definedName name="BEx1GVMRHFXUP6XYYY9NR12PV5TF" localSheetId="9" hidden="1">#REF!</definedName>
    <definedName name="BEx1GVMRHFXUP6XYYY9NR12PV5TF" hidden="1">#REF!</definedName>
    <definedName name="BEx1H6KIT7BHUH6MDDWC935V9N47" localSheetId="10" hidden="1">#REF!</definedName>
    <definedName name="BEx1H6KIT7BHUH6MDDWC935V9N47" localSheetId="12" hidden="1">#REF!</definedName>
    <definedName name="BEx1H6KIT7BHUH6MDDWC935V9N47" localSheetId="19" hidden="1">#REF!</definedName>
    <definedName name="BEx1H6KIT7BHUH6MDDWC935V9N47" localSheetId="0" hidden="1">#REF!</definedName>
    <definedName name="BEx1H6KIT7BHUH6MDDWC935V9N47" localSheetId="21" hidden="1">#REF!</definedName>
    <definedName name="BEx1H6KIT7BHUH6MDDWC935V9N47" localSheetId="8" hidden="1">#REF!</definedName>
    <definedName name="BEx1H6KIT7BHUH6MDDWC935V9N47" localSheetId="9" hidden="1">#REF!</definedName>
    <definedName name="BEx1H6KIT7BHUH6MDDWC935V9N47" hidden="1">#REF!</definedName>
    <definedName name="BEx1HA60AI3STEJQZAQ0RA3Q3AZV" localSheetId="10" hidden="1">#REF!</definedName>
    <definedName name="BEx1HA60AI3STEJQZAQ0RA3Q3AZV" localSheetId="12" hidden="1">#REF!</definedName>
    <definedName name="BEx1HA60AI3STEJQZAQ0RA3Q3AZV" localSheetId="19" hidden="1">#REF!</definedName>
    <definedName name="BEx1HA60AI3STEJQZAQ0RA3Q3AZV" localSheetId="0" hidden="1">#REF!</definedName>
    <definedName name="BEx1HA60AI3STEJQZAQ0RA3Q3AZV" localSheetId="21" hidden="1">#REF!</definedName>
    <definedName name="BEx1HA60AI3STEJQZAQ0RA3Q3AZV" localSheetId="8" hidden="1">#REF!</definedName>
    <definedName name="BEx1HA60AI3STEJQZAQ0RA3Q3AZV" localSheetId="9" hidden="1">#REF!</definedName>
    <definedName name="BEx1HA60AI3STEJQZAQ0RA3Q3AZV" hidden="1">#REF!</definedName>
    <definedName name="BEx1HB2DBVO5N6V2WX7BEHUFYTFU" localSheetId="10" hidden="1">#REF!</definedName>
    <definedName name="BEx1HB2DBVO5N6V2WX7BEHUFYTFU" localSheetId="12" hidden="1">#REF!</definedName>
    <definedName name="BEx1HB2DBVO5N6V2WX7BEHUFYTFU" localSheetId="19" hidden="1">#REF!</definedName>
    <definedName name="BEx1HB2DBVO5N6V2WX7BEHUFYTFU" localSheetId="0" hidden="1">#REF!</definedName>
    <definedName name="BEx1HB2DBVO5N6V2WX7BEHUFYTFU" localSheetId="21" hidden="1">#REF!</definedName>
    <definedName name="BEx1HB2DBVO5N6V2WX7BEHUFYTFU" localSheetId="8" hidden="1">#REF!</definedName>
    <definedName name="BEx1HB2DBVO5N6V2WX7BEHUFYTFU" localSheetId="9" hidden="1">#REF!</definedName>
    <definedName name="BEx1HB2DBVO5N6V2WX7BEHUFYTFU" hidden="1">#REF!</definedName>
    <definedName name="BEx1HDGOOJ3SKHYMWUZJ1P0RQZ9N" localSheetId="10" hidden="1">#REF!</definedName>
    <definedName name="BEx1HDGOOJ3SKHYMWUZJ1P0RQZ9N" localSheetId="12" hidden="1">#REF!</definedName>
    <definedName name="BEx1HDGOOJ3SKHYMWUZJ1P0RQZ9N" localSheetId="19" hidden="1">#REF!</definedName>
    <definedName name="BEx1HDGOOJ3SKHYMWUZJ1P0RQZ9N" localSheetId="0" hidden="1">#REF!</definedName>
    <definedName name="BEx1HDGOOJ3SKHYMWUZJ1P0RQZ9N" localSheetId="21" hidden="1">#REF!</definedName>
    <definedName name="BEx1HDGOOJ3SKHYMWUZJ1P0RQZ9N" localSheetId="8" hidden="1">#REF!</definedName>
    <definedName name="BEx1HDGOOJ3SKHYMWUZJ1P0RQZ9N" localSheetId="9" hidden="1">#REF!</definedName>
    <definedName name="BEx1HDGOOJ3SKHYMWUZJ1P0RQZ9N" hidden="1">#REF!</definedName>
    <definedName name="BEx1HDM5ZXSJG6JQEMSFV52PZ10V" localSheetId="10" hidden="1">#REF!</definedName>
    <definedName name="BEx1HDM5ZXSJG6JQEMSFV52PZ10V" localSheetId="12" hidden="1">#REF!</definedName>
    <definedName name="BEx1HDM5ZXSJG6JQEMSFV52PZ10V" localSheetId="19" hidden="1">#REF!</definedName>
    <definedName name="BEx1HDM5ZXSJG6JQEMSFV52PZ10V" localSheetId="0" hidden="1">#REF!</definedName>
    <definedName name="BEx1HDM5ZXSJG6JQEMSFV52PZ10V" localSheetId="21" hidden="1">#REF!</definedName>
    <definedName name="BEx1HDM5ZXSJG6JQEMSFV52PZ10V" localSheetId="8" hidden="1">#REF!</definedName>
    <definedName name="BEx1HDM5ZXSJG6JQEMSFV52PZ10V" localSheetId="9" hidden="1">#REF!</definedName>
    <definedName name="BEx1HDM5ZXSJG6JQEMSFV52PZ10V" hidden="1">#REF!</definedName>
    <definedName name="BEx1HETBBZVN5F43LKOFMC4QB0CR" localSheetId="10" hidden="1">#REF!</definedName>
    <definedName name="BEx1HETBBZVN5F43LKOFMC4QB0CR" localSheetId="12" hidden="1">#REF!</definedName>
    <definedName name="BEx1HETBBZVN5F43LKOFMC4QB0CR" localSheetId="19" hidden="1">#REF!</definedName>
    <definedName name="BEx1HETBBZVN5F43LKOFMC4QB0CR" localSheetId="0" hidden="1">#REF!</definedName>
    <definedName name="BEx1HETBBZVN5F43LKOFMC4QB0CR" localSheetId="21" hidden="1">#REF!</definedName>
    <definedName name="BEx1HETBBZVN5F43LKOFMC4QB0CR" localSheetId="8" hidden="1">#REF!</definedName>
    <definedName name="BEx1HETBBZVN5F43LKOFMC4QB0CR" localSheetId="9" hidden="1">#REF!</definedName>
    <definedName name="BEx1HETBBZVN5F43LKOFMC4QB0CR" hidden="1">#REF!</definedName>
    <definedName name="BEx1HGWNWPLNXICOTP90TKQVVE4E" localSheetId="10" hidden="1">#REF!</definedName>
    <definedName name="BEx1HGWNWPLNXICOTP90TKQVVE4E" localSheetId="12" hidden="1">#REF!</definedName>
    <definedName name="BEx1HGWNWPLNXICOTP90TKQVVE4E" localSheetId="19" hidden="1">#REF!</definedName>
    <definedName name="BEx1HGWNWPLNXICOTP90TKQVVE4E" localSheetId="0" hidden="1">#REF!</definedName>
    <definedName name="BEx1HGWNWPLNXICOTP90TKQVVE4E" localSheetId="21" hidden="1">#REF!</definedName>
    <definedName name="BEx1HGWNWPLNXICOTP90TKQVVE4E" localSheetId="8" hidden="1">#REF!</definedName>
    <definedName name="BEx1HGWNWPLNXICOTP90TKQVVE4E" localSheetId="9" hidden="1">#REF!</definedName>
    <definedName name="BEx1HGWNWPLNXICOTP90TKQVVE4E" hidden="1">#REF!</definedName>
    <definedName name="BEx1HIPLJZABY0EMUOTZN0EQMDPU" localSheetId="10" hidden="1">#REF!</definedName>
    <definedName name="BEx1HIPLJZABY0EMUOTZN0EQMDPU" localSheetId="12" hidden="1">#REF!</definedName>
    <definedName name="BEx1HIPLJZABY0EMUOTZN0EQMDPU" localSheetId="19" hidden="1">#REF!</definedName>
    <definedName name="BEx1HIPLJZABY0EMUOTZN0EQMDPU" localSheetId="0" hidden="1">#REF!</definedName>
    <definedName name="BEx1HIPLJZABY0EMUOTZN0EQMDPU" localSheetId="21" hidden="1">#REF!</definedName>
    <definedName name="BEx1HIPLJZABY0EMUOTZN0EQMDPU" localSheetId="8" hidden="1">#REF!</definedName>
    <definedName name="BEx1HIPLJZABY0EMUOTZN0EQMDPU" localSheetId="9" hidden="1">#REF!</definedName>
    <definedName name="BEx1HIPLJZABY0EMUOTZN0EQMDPU" hidden="1">#REF!</definedName>
    <definedName name="BEx1HO94JIRX219MPWMB5E5XZ04X" localSheetId="10" hidden="1">#REF!</definedName>
    <definedName name="BEx1HO94JIRX219MPWMB5E5XZ04X" localSheetId="12" hidden="1">#REF!</definedName>
    <definedName name="BEx1HO94JIRX219MPWMB5E5XZ04X" localSheetId="19" hidden="1">#REF!</definedName>
    <definedName name="BEx1HO94JIRX219MPWMB5E5XZ04X" localSheetId="0" hidden="1">#REF!</definedName>
    <definedName name="BEx1HO94JIRX219MPWMB5E5XZ04X" localSheetId="21" hidden="1">#REF!</definedName>
    <definedName name="BEx1HO94JIRX219MPWMB5E5XZ04X" localSheetId="8" hidden="1">#REF!</definedName>
    <definedName name="BEx1HO94JIRX219MPWMB5E5XZ04X" localSheetId="9" hidden="1">#REF!</definedName>
    <definedName name="BEx1HO94JIRX219MPWMB5E5XZ04X" hidden="1">#REF!</definedName>
    <definedName name="BEx1HQNF6KHM21E3XLW0NMSSEI9S" localSheetId="10" hidden="1">#REF!</definedName>
    <definedName name="BEx1HQNF6KHM21E3XLW0NMSSEI9S" localSheetId="12" hidden="1">#REF!</definedName>
    <definedName name="BEx1HQNF6KHM21E3XLW0NMSSEI9S" localSheetId="19" hidden="1">#REF!</definedName>
    <definedName name="BEx1HQNF6KHM21E3XLW0NMSSEI9S" localSheetId="0" hidden="1">#REF!</definedName>
    <definedName name="BEx1HQNF6KHM21E3XLW0NMSSEI9S" localSheetId="21" hidden="1">#REF!</definedName>
    <definedName name="BEx1HQNF6KHM21E3XLW0NMSSEI9S" localSheetId="8" hidden="1">#REF!</definedName>
    <definedName name="BEx1HQNF6KHM21E3XLW0NMSSEI9S" localSheetId="9" hidden="1">#REF!</definedName>
    <definedName name="BEx1HQNF6KHM21E3XLW0NMSSEI9S" hidden="1">#REF!</definedName>
    <definedName name="BEx1HSLNWIW4S97ZBYY7I7M5YVH4" localSheetId="10" hidden="1">#REF!</definedName>
    <definedName name="BEx1HSLNWIW4S97ZBYY7I7M5YVH4" localSheetId="12" hidden="1">#REF!</definedName>
    <definedName name="BEx1HSLNWIW4S97ZBYY7I7M5YVH4" localSheetId="19" hidden="1">#REF!</definedName>
    <definedName name="BEx1HSLNWIW4S97ZBYY7I7M5YVH4" localSheetId="0" hidden="1">#REF!</definedName>
    <definedName name="BEx1HSLNWIW4S97ZBYY7I7M5YVH4" localSheetId="21" hidden="1">#REF!</definedName>
    <definedName name="BEx1HSLNWIW4S97ZBYY7I7M5YVH4" localSheetId="8" hidden="1">#REF!</definedName>
    <definedName name="BEx1HSLNWIW4S97ZBYY7I7M5YVH4" localSheetId="9" hidden="1">#REF!</definedName>
    <definedName name="BEx1HSLNWIW4S97ZBYY7I7M5YVH4" hidden="1">#REF!</definedName>
    <definedName name="BEx1HZCBBWLB2BTNOXP319ZDEVOJ" localSheetId="10" hidden="1">#REF!</definedName>
    <definedName name="BEx1HZCBBWLB2BTNOXP319ZDEVOJ" localSheetId="12" hidden="1">#REF!</definedName>
    <definedName name="BEx1HZCBBWLB2BTNOXP319ZDEVOJ" localSheetId="19" hidden="1">#REF!</definedName>
    <definedName name="BEx1HZCBBWLB2BTNOXP319ZDEVOJ" localSheetId="0" hidden="1">#REF!</definedName>
    <definedName name="BEx1HZCBBWLB2BTNOXP319ZDEVOJ" localSheetId="21" hidden="1">#REF!</definedName>
    <definedName name="BEx1HZCBBWLB2BTNOXP319ZDEVOJ" localSheetId="8" hidden="1">#REF!</definedName>
    <definedName name="BEx1HZCBBWLB2BTNOXP319ZDEVOJ" localSheetId="9" hidden="1">#REF!</definedName>
    <definedName name="BEx1HZCBBWLB2BTNOXP319ZDEVOJ" hidden="1">#REF!</definedName>
    <definedName name="BEx1I4QKTILCKZUSOJCVZN7SNHL5" localSheetId="10" hidden="1">#REF!</definedName>
    <definedName name="BEx1I4QKTILCKZUSOJCVZN7SNHL5" localSheetId="12" hidden="1">#REF!</definedName>
    <definedName name="BEx1I4QKTILCKZUSOJCVZN7SNHL5" localSheetId="19" hidden="1">#REF!</definedName>
    <definedName name="BEx1I4QKTILCKZUSOJCVZN7SNHL5" localSheetId="0" hidden="1">#REF!</definedName>
    <definedName name="BEx1I4QKTILCKZUSOJCVZN7SNHL5" localSheetId="21" hidden="1">#REF!</definedName>
    <definedName name="BEx1I4QKTILCKZUSOJCVZN7SNHL5" localSheetId="8" hidden="1">#REF!</definedName>
    <definedName name="BEx1I4QKTILCKZUSOJCVZN7SNHL5" localSheetId="9" hidden="1">#REF!</definedName>
    <definedName name="BEx1I4QKTILCKZUSOJCVZN7SNHL5" hidden="1">#REF!</definedName>
    <definedName name="BEx1IE0ZP7RIFM9FI24S9I6AAJ14" localSheetId="10" hidden="1">#REF!</definedName>
    <definedName name="BEx1IE0ZP7RIFM9FI24S9I6AAJ14" localSheetId="12" hidden="1">#REF!</definedName>
    <definedName name="BEx1IE0ZP7RIFM9FI24S9I6AAJ14" localSheetId="19" hidden="1">#REF!</definedName>
    <definedName name="BEx1IE0ZP7RIFM9FI24S9I6AAJ14" localSheetId="0" hidden="1">#REF!</definedName>
    <definedName name="BEx1IE0ZP7RIFM9FI24S9I6AAJ14" localSheetId="21" hidden="1">#REF!</definedName>
    <definedName name="BEx1IE0ZP7RIFM9FI24S9I6AAJ14" localSheetId="8" hidden="1">#REF!</definedName>
    <definedName name="BEx1IE0ZP7RIFM9FI24S9I6AAJ14" localSheetId="9" hidden="1">#REF!</definedName>
    <definedName name="BEx1IE0ZP7RIFM9FI24S9I6AAJ14" hidden="1">#REF!</definedName>
    <definedName name="BEx1IGQ5B697MNDOE06MVSR0H58E" localSheetId="10" hidden="1">#REF!</definedName>
    <definedName name="BEx1IGQ5B697MNDOE06MVSR0H58E" localSheetId="12" hidden="1">#REF!</definedName>
    <definedName name="BEx1IGQ5B697MNDOE06MVSR0H58E" localSheetId="19" hidden="1">#REF!</definedName>
    <definedName name="BEx1IGQ5B697MNDOE06MVSR0H58E" localSheetId="0" hidden="1">#REF!</definedName>
    <definedName name="BEx1IGQ5B697MNDOE06MVSR0H58E" localSheetId="21" hidden="1">#REF!</definedName>
    <definedName name="BEx1IGQ5B697MNDOE06MVSR0H58E" localSheetId="8" hidden="1">#REF!</definedName>
    <definedName name="BEx1IGQ5B697MNDOE06MVSR0H58E" localSheetId="9" hidden="1">#REF!</definedName>
    <definedName name="BEx1IGQ5B697MNDOE06MVSR0H58E" hidden="1">#REF!</definedName>
    <definedName name="BEx1IKRPW8MLB9Y485M1TL2IT9SH" localSheetId="10" hidden="1">#REF!</definedName>
    <definedName name="BEx1IKRPW8MLB9Y485M1TL2IT9SH" localSheetId="12" hidden="1">#REF!</definedName>
    <definedName name="BEx1IKRPW8MLB9Y485M1TL2IT9SH" localSheetId="19" hidden="1">#REF!</definedName>
    <definedName name="BEx1IKRPW8MLB9Y485M1TL2IT9SH" localSheetId="0" hidden="1">#REF!</definedName>
    <definedName name="BEx1IKRPW8MLB9Y485M1TL2IT9SH" localSheetId="21" hidden="1">#REF!</definedName>
    <definedName name="BEx1IKRPW8MLB9Y485M1TL2IT9SH" localSheetId="8" hidden="1">#REF!</definedName>
    <definedName name="BEx1IKRPW8MLB9Y485M1TL2IT9SH" localSheetId="9" hidden="1">#REF!</definedName>
    <definedName name="BEx1IKRPW8MLB9Y485M1TL2IT9SH" hidden="1">#REF!</definedName>
    <definedName name="BEx1IPKCFCT3TL9MSO1LSYJ2VJ2X" localSheetId="10" hidden="1">#REF!</definedName>
    <definedName name="BEx1IPKCFCT3TL9MSO1LSYJ2VJ2X" localSheetId="12" hidden="1">#REF!</definedName>
    <definedName name="BEx1IPKCFCT3TL9MSO1LSYJ2VJ2X" localSheetId="19" hidden="1">#REF!</definedName>
    <definedName name="BEx1IPKCFCT3TL9MSO1LSYJ2VJ2X" localSheetId="0" hidden="1">#REF!</definedName>
    <definedName name="BEx1IPKCFCT3TL9MSO1LSYJ2VJ2X" localSheetId="21" hidden="1">#REF!</definedName>
    <definedName name="BEx1IPKCFCT3TL9MSO1LSYJ2VJ2X" localSheetId="8" hidden="1">#REF!</definedName>
    <definedName name="BEx1IPKCFCT3TL9MSO1LSYJ2VJ2X" localSheetId="9" hidden="1">#REF!</definedName>
    <definedName name="BEx1IPKCFCT3TL9MSO1LSYJ2VJ2X" hidden="1">#REF!</definedName>
    <definedName name="BEx1IW5PQTTMD62XZ287XF2O3FBQ" localSheetId="10" hidden="1">#REF!</definedName>
    <definedName name="BEx1IW5PQTTMD62XZ287XF2O3FBQ" localSheetId="12" hidden="1">#REF!</definedName>
    <definedName name="BEx1IW5PQTTMD62XZ287XF2O3FBQ" localSheetId="19" hidden="1">#REF!</definedName>
    <definedName name="BEx1IW5PQTTMD62XZ287XF2O3FBQ" localSheetId="0" hidden="1">#REF!</definedName>
    <definedName name="BEx1IW5PQTTMD62XZ287XF2O3FBQ" localSheetId="21" hidden="1">#REF!</definedName>
    <definedName name="BEx1IW5PQTTMD62XZ287XF2O3FBQ" localSheetId="8" hidden="1">#REF!</definedName>
    <definedName name="BEx1IW5PQTTMD62XZ287XF2O3FBQ" localSheetId="9" hidden="1">#REF!</definedName>
    <definedName name="BEx1IW5PQTTMD62XZ287XF2O3FBQ" hidden="1">#REF!</definedName>
    <definedName name="BEx1J0CSSHDJGBJUHVOEMCF2P4DL" localSheetId="10" hidden="1">#REF!</definedName>
    <definedName name="BEx1J0CSSHDJGBJUHVOEMCF2P4DL" localSheetId="12" hidden="1">#REF!</definedName>
    <definedName name="BEx1J0CSSHDJGBJUHVOEMCF2P4DL" localSheetId="19" hidden="1">#REF!</definedName>
    <definedName name="BEx1J0CSSHDJGBJUHVOEMCF2P4DL" localSheetId="0" hidden="1">#REF!</definedName>
    <definedName name="BEx1J0CSSHDJGBJUHVOEMCF2P4DL" localSheetId="21" hidden="1">#REF!</definedName>
    <definedName name="BEx1J0CSSHDJGBJUHVOEMCF2P4DL" localSheetId="8" hidden="1">#REF!</definedName>
    <definedName name="BEx1J0CSSHDJGBJUHVOEMCF2P4DL" localSheetId="9" hidden="1">#REF!</definedName>
    <definedName name="BEx1J0CSSHDJGBJUHVOEMCF2P4DL" hidden="1">#REF!</definedName>
    <definedName name="BEx1J0NL6D3ILC18B48AL0VNEN9A" localSheetId="10" hidden="1">#REF!</definedName>
    <definedName name="BEx1J0NL6D3ILC18B48AL0VNEN9A" localSheetId="12" hidden="1">#REF!</definedName>
    <definedName name="BEx1J0NL6D3ILC18B48AL0VNEN9A" localSheetId="19" hidden="1">#REF!</definedName>
    <definedName name="BEx1J0NL6D3ILC18B48AL0VNEN9A" localSheetId="0" hidden="1">#REF!</definedName>
    <definedName name="BEx1J0NL6D3ILC18B48AL0VNEN9A" localSheetId="21" hidden="1">#REF!</definedName>
    <definedName name="BEx1J0NL6D3ILC18B48AL0VNEN9A" localSheetId="8" hidden="1">#REF!</definedName>
    <definedName name="BEx1J0NL6D3ILC18B48AL0VNEN9A" localSheetId="9" hidden="1">#REF!</definedName>
    <definedName name="BEx1J0NL6D3ILC18B48AL0VNEN9A" hidden="1">#REF!</definedName>
    <definedName name="BEx1J7E8VCGLPYU82QXVUG5N3ZAI" localSheetId="10" hidden="1">#REF!</definedName>
    <definedName name="BEx1J7E8VCGLPYU82QXVUG5N3ZAI" localSheetId="12" hidden="1">#REF!</definedName>
    <definedName name="BEx1J7E8VCGLPYU82QXVUG5N3ZAI" localSheetId="19" hidden="1">#REF!</definedName>
    <definedName name="BEx1J7E8VCGLPYU82QXVUG5N3ZAI" localSheetId="0" hidden="1">#REF!</definedName>
    <definedName name="BEx1J7E8VCGLPYU82QXVUG5N3ZAI" localSheetId="21" hidden="1">#REF!</definedName>
    <definedName name="BEx1J7E8VCGLPYU82QXVUG5N3ZAI" localSheetId="8" hidden="1">#REF!</definedName>
    <definedName name="BEx1J7E8VCGLPYU82QXVUG5N3ZAI" localSheetId="9" hidden="1">#REF!</definedName>
    <definedName name="BEx1J7E8VCGLPYU82QXVUG5N3ZAI" hidden="1">#REF!</definedName>
    <definedName name="BEx1JGE2YQWH8S25USOY08XVGO0D" localSheetId="10" hidden="1">#REF!</definedName>
    <definedName name="BEx1JGE2YQWH8S25USOY08XVGO0D" localSheetId="12" hidden="1">#REF!</definedName>
    <definedName name="BEx1JGE2YQWH8S25USOY08XVGO0D" localSheetId="19" hidden="1">#REF!</definedName>
    <definedName name="BEx1JGE2YQWH8S25USOY08XVGO0D" localSheetId="0" hidden="1">#REF!</definedName>
    <definedName name="BEx1JGE2YQWH8S25USOY08XVGO0D" localSheetId="21" hidden="1">#REF!</definedName>
    <definedName name="BEx1JGE2YQWH8S25USOY08XVGO0D" localSheetId="8" hidden="1">#REF!</definedName>
    <definedName name="BEx1JGE2YQWH8S25USOY08XVGO0D" localSheetId="9" hidden="1">#REF!</definedName>
    <definedName name="BEx1JGE2YQWH8S25USOY08XVGO0D" hidden="1">#REF!</definedName>
    <definedName name="BEx1JJJC9T1W7HY4V7HP1S1W4JO1" localSheetId="10" hidden="1">#REF!</definedName>
    <definedName name="BEx1JJJC9T1W7HY4V7HP1S1W4JO1" localSheetId="12" hidden="1">#REF!</definedName>
    <definedName name="BEx1JJJC9T1W7HY4V7HP1S1W4JO1" localSheetId="19" hidden="1">#REF!</definedName>
    <definedName name="BEx1JJJC9T1W7HY4V7HP1S1W4JO1" localSheetId="0" hidden="1">#REF!</definedName>
    <definedName name="BEx1JJJC9T1W7HY4V7HP1S1W4JO1" localSheetId="21" hidden="1">#REF!</definedName>
    <definedName name="BEx1JJJC9T1W7HY4V7HP1S1W4JO1" localSheetId="8" hidden="1">#REF!</definedName>
    <definedName name="BEx1JJJC9T1W7HY4V7HP1S1W4JO1" localSheetId="9" hidden="1">#REF!</definedName>
    <definedName name="BEx1JJJC9T1W7HY4V7HP1S1W4JO1" hidden="1">#REF!</definedName>
    <definedName name="BEx1JKKZSJ7DI4PTFVI9VVFMB1X2" localSheetId="10" hidden="1">#REF!</definedName>
    <definedName name="BEx1JKKZSJ7DI4PTFVI9VVFMB1X2" localSheetId="12" hidden="1">#REF!</definedName>
    <definedName name="BEx1JKKZSJ7DI4PTFVI9VVFMB1X2" localSheetId="19" hidden="1">#REF!</definedName>
    <definedName name="BEx1JKKZSJ7DI4PTFVI9VVFMB1X2" localSheetId="0" hidden="1">#REF!</definedName>
    <definedName name="BEx1JKKZSJ7DI4PTFVI9VVFMB1X2" localSheetId="21" hidden="1">#REF!</definedName>
    <definedName name="BEx1JKKZSJ7DI4PTFVI9VVFMB1X2" localSheetId="8" hidden="1">#REF!</definedName>
    <definedName name="BEx1JKKZSJ7DI4PTFVI9VVFMB1X2" localSheetId="9" hidden="1">#REF!</definedName>
    <definedName name="BEx1JKKZSJ7DI4PTFVI9VVFMB1X2" hidden="1">#REF!</definedName>
    <definedName name="BEx1JUBQFRVMASSFK4B3V0AD7YP9" localSheetId="10" hidden="1">#REF!</definedName>
    <definedName name="BEx1JUBQFRVMASSFK4B3V0AD7YP9" localSheetId="12" hidden="1">#REF!</definedName>
    <definedName name="BEx1JUBQFRVMASSFK4B3V0AD7YP9" localSheetId="19" hidden="1">#REF!</definedName>
    <definedName name="BEx1JUBQFRVMASSFK4B3V0AD7YP9" localSheetId="0" hidden="1">#REF!</definedName>
    <definedName name="BEx1JUBQFRVMASSFK4B3V0AD7YP9" localSheetId="21" hidden="1">#REF!</definedName>
    <definedName name="BEx1JUBQFRVMASSFK4B3V0AD7YP9" localSheetId="8" hidden="1">#REF!</definedName>
    <definedName name="BEx1JUBQFRVMASSFK4B3V0AD7YP9" localSheetId="9" hidden="1">#REF!</definedName>
    <definedName name="BEx1JUBQFRVMASSFK4B3V0AD7YP9" hidden="1">#REF!</definedName>
    <definedName name="BEx1JVTOATZGRJFXGXPJJLC4DOBE" localSheetId="10" hidden="1">#REF!</definedName>
    <definedName name="BEx1JVTOATZGRJFXGXPJJLC4DOBE" localSheetId="12" hidden="1">#REF!</definedName>
    <definedName name="BEx1JVTOATZGRJFXGXPJJLC4DOBE" localSheetId="19" hidden="1">#REF!</definedName>
    <definedName name="BEx1JVTOATZGRJFXGXPJJLC4DOBE" localSheetId="0" hidden="1">#REF!</definedName>
    <definedName name="BEx1JVTOATZGRJFXGXPJJLC4DOBE" localSheetId="21" hidden="1">#REF!</definedName>
    <definedName name="BEx1JVTOATZGRJFXGXPJJLC4DOBE" localSheetId="8" hidden="1">#REF!</definedName>
    <definedName name="BEx1JVTOATZGRJFXGXPJJLC4DOBE" localSheetId="9" hidden="1">#REF!</definedName>
    <definedName name="BEx1JVTOATZGRJFXGXPJJLC4DOBE" hidden="1">#REF!</definedName>
    <definedName name="BEx1JXBM5W4YRWNQ0P95QQS6JWD6" localSheetId="10" hidden="1">#REF!</definedName>
    <definedName name="BEx1JXBM5W4YRWNQ0P95QQS6JWD6" localSheetId="12" hidden="1">#REF!</definedName>
    <definedName name="BEx1JXBM5W4YRWNQ0P95QQS6JWD6" localSheetId="19" hidden="1">#REF!</definedName>
    <definedName name="BEx1JXBM5W4YRWNQ0P95QQS6JWD6" localSheetId="0" hidden="1">#REF!</definedName>
    <definedName name="BEx1JXBM5W4YRWNQ0P95QQS6JWD6" localSheetId="21" hidden="1">#REF!</definedName>
    <definedName name="BEx1JXBM5W4YRWNQ0P95QQS6JWD6" localSheetId="8" hidden="1">#REF!</definedName>
    <definedName name="BEx1JXBM5W4YRWNQ0P95QQS6JWD6" localSheetId="9" hidden="1">#REF!</definedName>
    <definedName name="BEx1JXBM5W4YRWNQ0P95QQS6JWD6" hidden="1">#REF!</definedName>
    <definedName name="BEx1KGY9QEHZ9QSARMQUTQKRK4UX" localSheetId="10" hidden="1">#REF!</definedName>
    <definedName name="BEx1KGY9QEHZ9QSARMQUTQKRK4UX" localSheetId="12" hidden="1">#REF!</definedName>
    <definedName name="BEx1KGY9QEHZ9QSARMQUTQKRK4UX" localSheetId="19" hidden="1">#REF!</definedName>
    <definedName name="BEx1KGY9QEHZ9QSARMQUTQKRK4UX" localSheetId="0" hidden="1">#REF!</definedName>
    <definedName name="BEx1KGY9QEHZ9QSARMQUTQKRK4UX" localSheetId="21" hidden="1">#REF!</definedName>
    <definedName name="BEx1KGY9QEHZ9QSARMQUTQKRK4UX" localSheetId="8" hidden="1">#REF!</definedName>
    <definedName name="BEx1KGY9QEHZ9QSARMQUTQKRK4UX" localSheetId="9" hidden="1">#REF!</definedName>
    <definedName name="BEx1KGY9QEHZ9QSARMQUTQKRK4UX" hidden="1">#REF!</definedName>
    <definedName name="BEx1KIWH5MOLR00SBECT39NS3AJ1" localSheetId="10" hidden="1">#REF!</definedName>
    <definedName name="BEx1KIWH5MOLR00SBECT39NS3AJ1" localSheetId="12" hidden="1">#REF!</definedName>
    <definedName name="BEx1KIWH5MOLR00SBECT39NS3AJ1" localSheetId="19" hidden="1">#REF!</definedName>
    <definedName name="BEx1KIWH5MOLR00SBECT39NS3AJ1" localSheetId="0" hidden="1">#REF!</definedName>
    <definedName name="BEx1KIWH5MOLR00SBECT39NS3AJ1" localSheetId="21" hidden="1">#REF!</definedName>
    <definedName name="BEx1KIWH5MOLR00SBECT39NS3AJ1" localSheetId="8" hidden="1">#REF!</definedName>
    <definedName name="BEx1KIWH5MOLR00SBECT39NS3AJ1" localSheetId="9" hidden="1">#REF!</definedName>
    <definedName name="BEx1KIWH5MOLR00SBECT39NS3AJ1" hidden="1">#REF!</definedName>
    <definedName name="BEx1KKP1ELIF2UII2FWVGL7M1X7J" localSheetId="10" hidden="1">#REF!</definedName>
    <definedName name="BEx1KKP1ELIF2UII2FWVGL7M1X7J" localSheetId="12" hidden="1">#REF!</definedName>
    <definedName name="BEx1KKP1ELIF2UII2FWVGL7M1X7J" localSheetId="19" hidden="1">#REF!</definedName>
    <definedName name="BEx1KKP1ELIF2UII2FWVGL7M1X7J" localSheetId="0" hidden="1">#REF!</definedName>
    <definedName name="BEx1KKP1ELIF2UII2FWVGL7M1X7J" localSheetId="21" hidden="1">#REF!</definedName>
    <definedName name="BEx1KKP1ELIF2UII2FWVGL7M1X7J" localSheetId="8" hidden="1">#REF!</definedName>
    <definedName name="BEx1KKP1ELIF2UII2FWVGL7M1X7J" localSheetId="9" hidden="1">#REF!</definedName>
    <definedName name="BEx1KKP1ELIF2UII2FWVGL7M1X7J" hidden="1">#REF!</definedName>
    <definedName name="BEx1KQJKIAPZKE9YDYH5HKXX52FM" localSheetId="10" hidden="1">#REF!</definedName>
    <definedName name="BEx1KQJKIAPZKE9YDYH5HKXX52FM" localSheetId="12" hidden="1">#REF!</definedName>
    <definedName name="BEx1KQJKIAPZKE9YDYH5HKXX52FM" localSheetId="19" hidden="1">#REF!</definedName>
    <definedName name="BEx1KQJKIAPZKE9YDYH5HKXX52FM" localSheetId="0" hidden="1">#REF!</definedName>
    <definedName name="BEx1KQJKIAPZKE9YDYH5HKXX52FM" localSheetId="21" hidden="1">#REF!</definedName>
    <definedName name="BEx1KQJKIAPZKE9YDYH5HKXX52FM" localSheetId="8" hidden="1">#REF!</definedName>
    <definedName name="BEx1KQJKIAPZKE9YDYH5HKXX52FM" localSheetId="9" hidden="1">#REF!</definedName>
    <definedName name="BEx1KQJKIAPZKE9YDYH5HKXX52FM" hidden="1">#REF!</definedName>
    <definedName name="BEx1KUVWMB0QCWA3RBE4CADFVRIS" localSheetId="10" hidden="1">#REF!</definedName>
    <definedName name="BEx1KUVWMB0QCWA3RBE4CADFVRIS" localSheetId="12" hidden="1">#REF!</definedName>
    <definedName name="BEx1KUVWMB0QCWA3RBE4CADFVRIS" localSheetId="19" hidden="1">#REF!</definedName>
    <definedName name="BEx1KUVWMB0QCWA3RBE4CADFVRIS" localSheetId="0" hidden="1">#REF!</definedName>
    <definedName name="BEx1KUVWMB0QCWA3RBE4CADFVRIS" localSheetId="21" hidden="1">#REF!</definedName>
    <definedName name="BEx1KUVWMB0QCWA3RBE4CADFVRIS" localSheetId="8" hidden="1">#REF!</definedName>
    <definedName name="BEx1KUVWMB0QCWA3RBE4CADFVRIS" localSheetId="9" hidden="1">#REF!</definedName>
    <definedName name="BEx1KUVWMB0QCWA3RBE4CADFVRIS" hidden="1">#REF!</definedName>
    <definedName name="BEx1L0AAH7PV8PPQQDBP5AI4TLYP" localSheetId="10" hidden="1">#REF!</definedName>
    <definedName name="BEx1L0AAH7PV8PPQQDBP5AI4TLYP" localSheetId="12" hidden="1">#REF!</definedName>
    <definedName name="BEx1L0AAH7PV8PPQQDBP5AI4TLYP" localSheetId="19" hidden="1">#REF!</definedName>
    <definedName name="BEx1L0AAH7PV8PPQQDBP5AI4TLYP" localSheetId="0" hidden="1">#REF!</definedName>
    <definedName name="BEx1L0AAH7PV8PPQQDBP5AI4TLYP" localSheetId="21" hidden="1">#REF!</definedName>
    <definedName name="BEx1L0AAH7PV8PPQQDBP5AI4TLYP" localSheetId="8" hidden="1">#REF!</definedName>
    <definedName name="BEx1L0AAH7PV8PPQQDBP5AI4TLYP" localSheetId="9" hidden="1">#REF!</definedName>
    <definedName name="BEx1L0AAH7PV8PPQQDBP5AI4TLYP" hidden="1">#REF!</definedName>
    <definedName name="BEx1L2OG1SDFK2TPXELJ77YP4NI2" localSheetId="10" hidden="1">#REF!</definedName>
    <definedName name="BEx1L2OG1SDFK2TPXELJ77YP4NI2" localSheetId="12" hidden="1">#REF!</definedName>
    <definedName name="BEx1L2OG1SDFK2TPXELJ77YP4NI2" localSheetId="19" hidden="1">#REF!</definedName>
    <definedName name="BEx1L2OG1SDFK2TPXELJ77YP4NI2" localSheetId="0" hidden="1">#REF!</definedName>
    <definedName name="BEx1L2OG1SDFK2TPXELJ77YP4NI2" localSheetId="21" hidden="1">#REF!</definedName>
    <definedName name="BEx1L2OG1SDFK2TPXELJ77YP4NI2" localSheetId="8" hidden="1">#REF!</definedName>
    <definedName name="BEx1L2OG1SDFK2TPXELJ77YP4NI2" localSheetId="9" hidden="1">#REF!</definedName>
    <definedName name="BEx1L2OG1SDFK2TPXELJ77YP4NI2" hidden="1">#REF!</definedName>
    <definedName name="BEx1L6Q60MWRDJB4L20LK0XPA0Z2" localSheetId="10" hidden="1">#REF!</definedName>
    <definedName name="BEx1L6Q60MWRDJB4L20LK0XPA0Z2" localSheetId="12" hidden="1">#REF!</definedName>
    <definedName name="BEx1L6Q60MWRDJB4L20LK0XPA0Z2" localSheetId="19" hidden="1">#REF!</definedName>
    <definedName name="BEx1L6Q60MWRDJB4L20LK0XPA0Z2" localSheetId="0" hidden="1">#REF!</definedName>
    <definedName name="BEx1L6Q60MWRDJB4L20LK0XPA0Z2" localSheetId="21" hidden="1">#REF!</definedName>
    <definedName name="BEx1L6Q60MWRDJB4L20LK0XPA0Z2" localSheetId="8" hidden="1">#REF!</definedName>
    <definedName name="BEx1L6Q60MWRDJB4L20LK0XPA0Z2" localSheetId="9" hidden="1">#REF!</definedName>
    <definedName name="BEx1L6Q60MWRDJB4L20LK0XPA0Z2" hidden="1">#REF!</definedName>
    <definedName name="BEx1L7BSEFOLQDNZWMLUNBRO08T4" localSheetId="10" hidden="1">#REF!</definedName>
    <definedName name="BEx1L7BSEFOLQDNZWMLUNBRO08T4" localSheetId="12" hidden="1">#REF!</definedName>
    <definedName name="BEx1L7BSEFOLQDNZWMLUNBRO08T4" localSheetId="19" hidden="1">#REF!</definedName>
    <definedName name="BEx1L7BSEFOLQDNZWMLUNBRO08T4" localSheetId="0" hidden="1">#REF!</definedName>
    <definedName name="BEx1L7BSEFOLQDNZWMLUNBRO08T4" localSheetId="21" hidden="1">#REF!</definedName>
    <definedName name="BEx1L7BSEFOLQDNZWMLUNBRO08T4" localSheetId="8" hidden="1">#REF!</definedName>
    <definedName name="BEx1L7BSEFOLQDNZWMLUNBRO08T4" localSheetId="9" hidden="1">#REF!</definedName>
    <definedName name="BEx1L7BSEFOLQDNZWMLUNBRO08T4" hidden="1">#REF!</definedName>
    <definedName name="BEx1LD63FP2Z4BR9TKSHOZW9KKZ5" localSheetId="10" hidden="1">#REF!</definedName>
    <definedName name="BEx1LD63FP2Z4BR9TKSHOZW9KKZ5" localSheetId="12" hidden="1">#REF!</definedName>
    <definedName name="BEx1LD63FP2Z4BR9TKSHOZW9KKZ5" localSheetId="19" hidden="1">#REF!</definedName>
    <definedName name="BEx1LD63FP2Z4BR9TKSHOZW9KKZ5" localSheetId="0" hidden="1">#REF!</definedName>
    <definedName name="BEx1LD63FP2Z4BR9TKSHOZW9KKZ5" localSheetId="21" hidden="1">#REF!</definedName>
    <definedName name="BEx1LD63FP2Z4BR9TKSHOZW9KKZ5" localSheetId="8" hidden="1">#REF!</definedName>
    <definedName name="BEx1LD63FP2Z4BR9TKSHOZW9KKZ5" localSheetId="9" hidden="1">#REF!</definedName>
    <definedName name="BEx1LD63FP2Z4BR9TKSHOZW9KKZ5" hidden="1">#REF!</definedName>
    <definedName name="BEx1LDMB9RW982DUILM2WPT5VWQ3" localSheetId="10" hidden="1">#REF!</definedName>
    <definedName name="BEx1LDMB9RW982DUILM2WPT5VWQ3" localSheetId="12" hidden="1">#REF!</definedName>
    <definedName name="BEx1LDMB9RW982DUILM2WPT5VWQ3" localSheetId="19" hidden="1">#REF!</definedName>
    <definedName name="BEx1LDMB9RW982DUILM2WPT5VWQ3" localSheetId="0" hidden="1">#REF!</definedName>
    <definedName name="BEx1LDMB9RW982DUILM2WPT5VWQ3" localSheetId="21" hidden="1">#REF!</definedName>
    <definedName name="BEx1LDMB9RW982DUILM2WPT5VWQ3" localSheetId="8" hidden="1">#REF!</definedName>
    <definedName name="BEx1LDMB9RW982DUILM2WPT5VWQ3" localSheetId="9" hidden="1">#REF!</definedName>
    <definedName name="BEx1LDMB9RW982DUILM2WPT5VWQ3" hidden="1">#REF!</definedName>
    <definedName name="BEx1LFF2UQ13XL4X1I2WBD73NZ21" localSheetId="10" hidden="1">#REF!</definedName>
    <definedName name="BEx1LFF2UQ13XL4X1I2WBD73NZ21" localSheetId="12" hidden="1">#REF!</definedName>
    <definedName name="BEx1LFF2UQ13XL4X1I2WBD73NZ21" localSheetId="19" hidden="1">#REF!</definedName>
    <definedName name="BEx1LFF2UQ13XL4X1I2WBD73NZ21" localSheetId="0" hidden="1">#REF!</definedName>
    <definedName name="BEx1LFF2UQ13XL4X1I2WBD73NZ21" localSheetId="21" hidden="1">#REF!</definedName>
    <definedName name="BEx1LFF2UQ13XL4X1I2WBD73NZ21" localSheetId="8" hidden="1">#REF!</definedName>
    <definedName name="BEx1LFF2UQ13XL4X1I2WBD73NZ21" localSheetId="9" hidden="1">#REF!</definedName>
    <definedName name="BEx1LFF2UQ13XL4X1I2WBD73NZ21" hidden="1">#REF!</definedName>
    <definedName name="BEx1LKTB33LO23ACTADIVRY7ZNFC" localSheetId="10" hidden="1">#REF!</definedName>
    <definedName name="BEx1LKTB33LO23ACTADIVRY7ZNFC" localSheetId="12" hidden="1">#REF!</definedName>
    <definedName name="BEx1LKTB33LO23ACTADIVRY7ZNFC" localSheetId="19" hidden="1">#REF!</definedName>
    <definedName name="BEx1LKTB33LO23ACTADIVRY7ZNFC" localSheetId="0" hidden="1">#REF!</definedName>
    <definedName name="BEx1LKTB33LO23ACTADIVRY7ZNFC" localSheetId="21" hidden="1">#REF!</definedName>
    <definedName name="BEx1LKTB33LO23ACTADIVRY7ZNFC" localSheetId="8" hidden="1">#REF!</definedName>
    <definedName name="BEx1LKTB33LO23ACTADIVRY7ZNFC" localSheetId="9" hidden="1">#REF!</definedName>
    <definedName name="BEx1LKTB33LO23ACTADIVRY7ZNFC" hidden="1">#REF!</definedName>
    <definedName name="BEx1LQNKVZAXGSEPDAM8AWU2FHHJ" localSheetId="10" hidden="1">#REF!</definedName>
    <definedName name="BEx1LQNKVZAXGSEPDAM8AWU2FHHJ" localSheetId="12" hidden="1">#REF!</definedName>
    <definedName name="BEx1LQNKVZAXGSEPDAM8AWU2FHHJ" localSheetId="19" hidden="1">#REF!</definedName>
    <definedName name="BEx1LQNKVZAXGSEPDAM8AWU2FHHJ" localSheetId="0" hidden="1">#REF!</definedName>
    <definedName name="BEx1LQNKVZAXGSEPDAM8AWU2FHHJ" localSheetId="21" hidden="1">#REF!</definedName>
    <definedName name="BEx1LQNKVZAXGSEPDAM8AWU2FHHJ" localSheetId="8" hidden="1">#REF!</definedName>
    <definedName name="BEx1LQNKVZAXGSEPDAM8AWU2FHHJ" localSheetId="9" hidden="1">#REF!</definedName>
    <definedName name="BEx1LQNKVZAXGSEPDAM8AWU2FHHJ" hidden="1">#REF!</definedName>
    <definedName name="BEx1LRPGDQCOEMW8YT80J1XCDCIV" localSheetId="10" hidden="1">#REF!</definedName>
    <definedName name="BEx1LRPGDQCOEMW8YT80J1XCDCIV" localSheetId="12" hidden="1">#REF!</definedName>
    <definedName name="BEx1LRPGDQCOEMW8YT80J1XCDCIV" localSheetId="19" hidden="1">#REF!</definedName>
    <definedName name="BEx1LRPGDQCOEMW8YT80J1XCDCIV" localSheetId="0" hidden="1">#REF!</definedName>
    <definedName name="BEx1LRPGDQCOEMW8YT80J1XCDCIV" localSheetId="21" hidden="1">#REF!</definedName>
    <definedName name="BEx1LRPGDQCOEMW8YT80J1XCDCIV" localSheetId="8" hidden="1">#REF!</definedName>
    <definedName name="BEx1LRPGDQCOEMW8YT80J1XCDCIV" localSheetId="9" hidden="1">#REF!</definedName>
    <definedName name="BEx1LRPGDQCOEMW8YT80J1XCDCIV" hidden="1">#REF!</definedName>
    <definedName name="BEx1LRUSJW4JG54X07QWD9R27WV9" localSheetId="10" hidden="1">#REF!</definedName>
    <definedName name="BEx1LRUSJW4JG54X07QWD9R27WV9" localSheetId="12" hidden="1">#REF!</definedName>
    <definedName name="BEx1LRUSJW4JG54X07QWD9R27WV9" localSheetId="19" hidden="1">#REF!</definedName>
    <definedName name="BEx1LRUSJW4JG54X07QWD9R27WV9" localSheetId="0" hidden="1">#REF!</definedName>
    <definedName name="BEx1LRUSJW4JG54X07QWD9R27WV9" localSheetId="21" hidden="1">#REF!</definedName>
    <definedName name="BEx1LRUSJW4JG54X07QWD9R27WV9" localSheetId="8" hidden="1">#REF!</definedName>
    <definedName name="BEx1LRUSJW4JG54X07QWD9R27WV9" localSheetId="9" hidden="1">#REF!</definedName>
    <definedName name="BEx1LRUSJW4JG54X07QWD9R27WV9" hidden="1">#REF!</definedName>
    <definedName name="BEx1M1WBK5T0LP1AK2JYV6W87ID6" localSheetId="10" hidden="1">#REF!</definedName>
    <definedName name="BEx1M1WBK5T0LP1AK2JYV6W87ID6" localSheetId="12" hidden="1">#REF!</definedName>
    <definedName name="BEx1M1WBK5T0LP1AK2JYV6W87ID6" localSheetId="19" hidden="1">#REF!</definedName>
    <definedName name="BEx1M1WBK5T0LP1AK2JYV6W87ID6" localSheetId="0" hidden="1">#REF!</definedName>
    <definedName name="BEx1M1WBK5T0LP1AK2JYV6W87ID6" localSheetId="21" hidden="1">#REF!</definedName>
    <definedName name="BEx1M1WBK5T0LP1AK2JYV6W87ID6" localSheetId="8" hidden="1">#REF!</definedName>
    <definedName name="BEx1M1WBK5T0LP1AK2JYV6W87ID6" localSheetId="9" hidden="1">#REF!</definedName>
    <definedName name="BEx1M1WBK5T0LP1AK2JYV6W87ID6" hidden="1">#REF!</definedName>
    <definedName name="BEx1M51HHDYGIT8PON7U8ICL2S95" localSheetId="10" hidden="1">#REF!</definedName>
    <definedName name="BEx1M51HHDYGIT8PON7U8ICL2S95" localSheetId="12" hidden="1">#REF!</definedName>
    <definedName name="BEx1M51HHDYGIT8PON7U8ICL2S95" localSheetId="19" hidden="1">#REF!</definedName>
    <definedName name="BEx1M51HHDYGIT8PON7U8ICL2S95" localSheetId="0" hidden="1">#REF!</definedName>
    <definedName name="BEx1M51HHDYGIT8PON7U8ICL2S95" localSheetId="21" hidden="1">#REF!</definedName>
    <definedName name="BEx1M51HHDYGIT8PON7U8ICL2S95" localSheetId="8" hidden="1">#REF!</definedName>
    <definedName name="BEx1M51HHDYGIT8PON7U8ICL2S95" localSheetId="9" hidden="1">#REF!</definedName>
    <definedName name="BEx1M51HHDYGIT8PON7U8ICL2S95" hidden="1">#REF!</definedName>
    <definedName name="BEx1MP4FWKV0QYXE13PX9JSNA270" localSheetId="10" hidden="1">#REF!</definedName>
    <definedName name="BEx1MP4FWKV0QYXE13PX9JSNA270" localSheetId="12" hidden="1">#REF!</definedName>
    <definedName name="BEx1MP4FWKV0QYXE13PX9JSNA270" localSheetId="19" hidden="1">#REF!</definedName>
    <definedName name="BEx1MP4FWKV0QYXE13PX9JSNA270" localSheetId="0" hidden="1">#REF!</definedName>
    <definedName name="BEx1MP4FWKV0QYXE13PX9JSNA270" localSheetId="21" hidden="1">#REF!</definedName>
    <definedName name="BEx1MP4FWKV0QYXE13PX9JSNA270" localSheetId="8" hidden="1">#REF!</definedName>
    <definedName name="BEx1MP4FWKV0QYXE13PX9JSNA270" localSheetId="9" hidden="1">#REF!</definedName>
    <definedName name="BEx1MP4FWKV0QYXE13PX9JSNA270" hidden="1">#REF!</definedName>
    <definedName name="BEx1MSV791FSS4CZQKG04NHT3F79" localSheetId="10" hidden="1">#REF!</definedName>
    <definedName name="BEx1MSV791FSS4CZQKG04NHT3F79" localSheetId="12" hidden="1">#REF!</definedName>
    <definedName name="BEx1MSV791FSS4CZQKG04NHT3F79" localSheetId="19" hidden="1">#REF!</definedName>
    <definedName name="BEx1MSV791FSS4CZQKG04NHT3F79" localSheetId="0" hidden="1">#REF!</definedName>
    <definedName name="BEx1MSV791FSS4CZQKG04NHT3F79" localSheetId="21" hidden="1">#REF!</definedName>
    <definedName name="BEx1MSV791FSS4CZQKG04NHT3F79" localSheetId="8" hidden="1">#REF!</definedName>
    <definedName name="BEx1MSV791FSS4CZQKG04NHT3F79" localSheetId="9" hidden="1">#REF!</definedName>
    <definedName name="BEx1MSV791FSS4CZQKG04NHT3F79" hidden="1">#REF!</definedName>
    <definedName name="BEx1MTRKKVCHOZ0YGID6HZ49LJTO" localSheetId="10" hidden="1">#REF!</definedName>
    <definedName name="BEx1MTRKKVCHOZ0YGID6HZ49LJTO" localSheetId="12" hidden="1">#REF!</definedName>
    <definedName name="BEx1MTRKKVCHOZ0YGID6HZ49LJTO" localSheetId="19" hidden="1">#REF!</definedName>
    <definedName name="BEx1MTRKKVCHOZ0YGID6HZ49LJTO" localSheetId="0" hidden="1">#REF!</definedName>
    <definedName name="BEx1MTRKKVCHOZ0YGID6HZ49LJTO" localSheetId="21" hidden="1">#REF!</definedName>
    <definedName name="BEx1MTRKKVCHOZ0YGID6HZ49LJTO" localSheetId="8" hidden="1">#REF!</definedName>
    <definedName name="BEx1MTRKKVCHOZ0YGID6HZ49LJTO" localSheetId="9" hidden="1">#REF!</definedName>
    <definedName name="BEx1MTRKKVCHOZ0YGID6HZ49LJTO" hidden="1">#REF!</definedName>
    <definedName name="BEx1N3CUJ3UX61X38ZAJVPEN4KMC" localSheetId="10" hidden="1">#REF!</definedName>
    <definedName name="BEx1N3CUJ3UX61X38ZAJVPEN4KMC" localSheetId="12" hidden="1">#REF!</definedName>
    <definedName name="BEx1N3CUJ3UX61X38ZAJVPEN4KMC" localSheetId="19" hidden="1">#REF!</definedName>
    <definedName name="BEx1N3CUJ3UX61X38ZAJVPEN4KMC" localSheetId="0" hidden="1">#REF!</definedName>
    <definedName name="BEx1N3CUJ3UX61X38ZAJVPEN4KMC" localSheetId="21" hidden="1">#REF!</definedName>
    <definedName name="BEx1N3CUJ3UX61X38ZAJVPEN4KMC" localSheetId="8" hidden="1">#REF!</definedName>
    <definedName name="BEx1N3CUJ3UX61X38ZAJVPEN4KMC" localSheetId="9" hidden="1">#REF!</definedName>
    <definedName name="BEx1N3CUJ3UX61X38ZAJVPEN4KMC" hidden="1">#REF!</definedName>
    <definedName name="BEx1N5R5IJ3CG6CL344F5KWPINEO" localSheetId="10" hidden="1">#REF!</definedName>
    <definedName name="BEx1N5R5IJ3CG6CL344F5KWPINEO" localSheetId="12" hidden="1">#REF!</definedName>
    <definedName name="BEx1N5R5IJ3CG6CL344F5KWPINEO" localSheetId="19" hidden="1">#REF!</definedName>
    <definedName name="BEx1N5R5IJ3CG6CL344F5KWPINEO" localSheetId="0" hidden="1">#REF!</definedName>
    <definedName name="BEx1N5R5IJ3CG6CL344F5KWPINEO" localSheetId="21" hidden="1">#REF!</definedName>
    <definedName name="BEx1N5R5IJ3CG6CL344F5KWPINEO" localSheetId="8" hidden="1">#REF!</definedName>
    <definedName name="BEx1N5R5IJ3CG6CL344F5KWPINEO" localSheetId="9" hidden="1">#REF!</definedName>
    <definedName name="BEx1N5R5IJ3CG6CL344F5KWPINEO" hidden="1">#REF!</definedName>
    <definedName name="BEx1NFCFVPBS7XURQ8Y0BZEGPBVP" localSheetId="10" hidden="1">#REF!</definedName>
    <definedName name="BEx1NFCFVPBS7XURQ8Y0BZEGPBVP" localSheetId="12" hidden="1">#REF!</definedName>
    <definedName name="BEx1NFCFVPBS7XURQ8Y0BZEGPBVP" localSheetId="19" hidden="1">#REF!</definedName>
    <definedName name="BEx1NFCFVPBS7XURQ8Y0BZEGPBVP" localSheetId="0" hidden="1">#REF!</definedName>
    <definedName name="BEx1NFCFVPBS7XURQ8Y0BZEGPBVP" localSheetId="21" hidden="1">#REF!</definedName>
    <definedName name="BEx1NFCFVPBS7XURQ8Y0BZEGPBVP" localSheetId="8" hidden="1">#REF!</definedName>
    <definedName name="BEx1NFCFVPBS7XURQ8Y0BZEGPBVP" localSheetId="9" hidden="1">#REF!</definedName>
    <definedName name="BEx1NFCFVPBS7XURQ8Y0BZEGPBVP" hidden="1">#REF!</definedName>
    <definedName name="BEx1NM34KQTO1LDNSAFD1L82UZFG" localSheetId="10" hidden="1">#REF!</definedName>
    <definedName name="BEx1NM34KQTO1LDNSAFD1L82UZFG" localSheetId="12" hidden="1">#REF!</definedName>
    <definedName name="BEx1NM34KQTO1LDNSAFD1L82UZFG" localSheetId="19" hidden="1">#REF!</definedName>
    <definedName name="BEx1NM34KQTO1LDNSAFD1L82UZFG" localSheetId="0" hidden="1">#REF!</definedName>
    <definedName name="BEx1NM34KQTO1LDNSAFD1L82UZFG" localSheetId="21" hidden="1">#REF!</definedName>
    <definedName name="BEx1NM34KQTO1LDNSAFD1L82UZFG" localSheetId="8" hidden="1">#REF!</definedName>
    <definedName name="BEx1NM34KQTO1LDNSAFD1L82UZFG" localSheetId="9" hidden="1">#REF!</definedName>
    <definedName name="BEx1NM34KQTO1LDNSAFD1L82UZFG" hidden="1">#REF!</definedName>
    <definedName name="BEx1NO6TXZVOGCUWCCRTXRXWW0XL" localSheetId="10" hidden="1">#REF!</definedName>
    <definedName name="BEx1NO6TXZVOGCUWCCRTXRXWW0XL" localSheetId="12" hidden="1">#REF!</definedName>
    <definedName name="BEx1NO6TXZVOGCUWCCRTXRXWW0XL" localSheetId="19" hidden="1">#REF!</definedName>
    <definedName name="BEx1NO6TXZVOGCUWCCRTXRXWW0XL" localSheetId="0" hidden="1">#REF!</definedName>
    <definedName name="BEx1NO6TXZVOGCUWCCRTXRXWW0XL" localSheetId="21" hidden="1">#REF!</definedName>
    <definedName name="BEx1NO6TXZVOGCUWCCRTXRXWW0XL" localSheetId="8" hidden="1">#REF!</definedName>
    <definedName name="BEx1NO6TXZVOGCUWCCRTXRXWW0XL" localSheetId="9" hidden="1">#REF!</definedName>
    <definedName name="BEx1NO6TXZVOGCUWCCRTXRXWW0XL" hidden="1">#REF!</definedName>
    <definedName name="BEx1NS8EU5P9FQV3S0WRTXI5L361" localSheetId="10" hidden="1">#REF!</definedName>
    <definedName name="BEx1NS8EU5P9FQV3S0WRTXI5L361" localSheetId="12" hidden="1">#REF!</definedName>
    <definedName name="BEx1NS8EU5P9FQV3S0WRTXI5L361" localSheetId="19" hidden="1">#REF!</definedName>
    <definedName name="BEx1NS8EU5P9FQV3S0WRTXI5L361" localSheetId="0" hidden="1">#REF!</definedName>
    <definedName name="BEx1NS8EU5P9FQV3S0WRTXI5L361" localSheetId="21" hidden="1">#REF!</definedName>
    <definedName name="BEx1NS8EU5P9FQV3S0WRTXI5L361" localSheetId="8" hidden="1">#REF!</definedName>
    <definedName name="BEx1NS8EU5P9FQV3S0WRTXI5L361" localSheetId="9" hidden="1">#REF!</definedName>
    <definedName name="BEx1NS8EU5P9FQV3S0WRTXI5L361" hidden="1">#REF!</definedName>
    <definedName name="BEx1NUBX5VUYZFKQH69FN6BTLWCR" localSheetId="10" hidden="1">#REF!</definedName>
    <definedName name="BEx1NUBX5VUYZFKQH69FN6BTLWCR" localSheetId="12" hidden="1">#REF!</definedName>
    <definedName name="BEx1NUBX5VUYZFKQH69FN6BTLWCR" localSheetId="19" hidden="1">#REF!</definedName>
    <definedName name="BEx1NUBX5VUYZFKQH69FN6BTLWCR" localSheetId="0" hidden="1">#REF!</definedName>
    <definedName name="BEx1NUBX5VUYZFKQH69FN6BTLWCR" localSheetId="21" hidden="1">#REF!</definedName>
    <definedName name="BEx1NUBX5VUYZFKQH69FN6BTLWCR" localSheetId="8" hidden="1">#REF!</definedName>
    <definedName name="BEx1NUBX5VUYZFKQH69FN6BTLWCR" localSheetId="9" hidden="1">#REF!</definedName>
    <definedName name="BEx1NUBX5VUYZFKQH69FN6BTLWCR" hidden="1">#REF!</definedName>
    <definedName name="BEx1NZ4K1L8UON80Y2A4RASKWGNP" localSheetId="10" hidden="1">#REF!</definedName>
    <definedName name="BEx1NZ4K1L8UON80Y2A4RASKWGNP" localSheetId="12" hidden="1">#REF!</definedName>
    <definedName name="BEx1NZ4K1L8UON80Y2A4RASKWGNP" localSheetId="19" hidden="1">#REF!</definedName>
    <definedName name="BEx1NZ4K1L8UON80Y2A4RASKWGNP" localSheetId="0" hidden="1">#REF!</definedName>
    <definedName name="BEx1NZ4K1L8UON80Y2A4RASKWGNP" localSheetId="21" hidden="1">#REF!</definedName>
    <definedName name="BEx1NZ4K1L8UON80Y2A4RASKWGNP" localSheetId="8" hidden="1">#REF!</definedName>
    <definedName name="BEx1NZ4K1L8UON80Y2A4RASKWGNP" localSheetId="9" hidden="1">#REF!</definedName>
    <definedName name="BEx1NZ4K1L8UON80Y2A4RASKWGNP" hidden="1">#REF!</definedName>
    <definedName name="BEx1O24FB2CPATAGE3T7L1NBQQO1" localSheetId="10" hidden="1">#REF!</definedName>
    <definedName name="BEx1O24FB2CPATAGE3T7L1NBQQO1" localSheetId="12" hidden="1">#REF!</definedName>
    <definedName name="BEx1O24FB2CPATAGE3T7L1NBQQO1" localSheetId="19" hidden="1">#REF!</definedName>
    <definedName name="BEx1O24FB2CPATAGE3T7L1NBQQO1" localSheetId="0" hidden="1">#REF!</definedName>
    <definedName name="BEx1O24FB2CPATAGE3T7L1NBQQO1" localSheetId="21" hidden="1">#REF!</definedName>
    <definedName name="BEx1O24FB2CPATAGE3T7L1NBQQO1" localSheetId="8" hidden="1">#REF!</definedName>
    <definedName name="BEx1O24FB2CPATAGE3T7L1NBQQO1" localSheetId="9" hidden="1">#REF!</definedName>
    <definedName name="BEx1O24FB2CPATAGE3T7L1NBQQO1" hidden="1">#REF!</definedName>
    <definedName name="BEx1OLAZ915OGYWP0QP1QQWDLCRX" localSheetId="10" hidden="1">#REF!</definedName>
    <definedName name="BEx1OLAZ915OGYWP0QP1QQWDLCRX" localSheetId="12" hidden="1">#REF!</definedName>
    <definedName name="BEx1OLAZ915OGYWP0QP1QQWDLCRX" localSheetId="19" hidden="1">#REF!</definedName>
    <definedName name="BEx1OLAZ915OGYWP0QP1QQWDLCRX" localSheetId="0" hidden="1">#REF!</definedName>
    <definedName name="BEx1OLAZ915OGYWP0QP1QQWDLCRX" localSheetId="21" hidden="1">#REF!</definedName>
    <definedName name="BEx1OLAZ915OGYWP0QP1QQWDLCRX" localSheetId="8" hidden="1">#REF!</definedName>
    <definedName name="BEx1OLAZ915OGYWP0QP1QQWDLCRX" localSheetId="9" hidden="1">#REF!</definedName>
    <definedName name="BEx1OLAZ915OGYWP0QP1QQWDLCRX" hidden="1">#REF!</definedName>
    <definedName name="BEx1OO5ER042IS6IC4TLDI75JNVH" localSheetId="10" hidden="1">#REF!</definedName>
    <definedName name="BEx1OO5ER042IS6IC4TLDI75JNVH" localSheetId="12" hidden="1">#REF!</definedName>
    <definedName name="BEx1OO5ER042IS6IC4TLDI75JNVH" localSheetId="19" hidden="1">#REF!</definedName>
    <definedName name="BEx1OO5ER042IS6IC4TLDI75JNVH" localSheetId="0" hidden="1">#REF!</definedName>
    <definedName name="BEx1OO5ER042IS6IC4TLDI75JNVH" localSheetId="21" hidden="1">#REF!</definedName>
    <definedName name="BEx1OO5ER042IS6IC4TLDI75JNVH" localSheetId="8" hidden="1">#REF!</definedName>
    <definedName name="BEx1OO5ER042IS6IC4TLDI75JNVH" localSheetId="9" hidden="1">#REF!</definedName>
    <definedName name="BEx1OO5ER042IS6IC4TLDI75JNVH" hidden="1">#REF!</definedName>
    <definedName name="BEx1OTE54CBSUT8FWKRALEDCUWN4" localSheetId="10" hidden="1">#REF!</definedName>
    <definedName name="BEx1OTE54CBSUT8FWKRALEDCUWN4" localSheetId="12" hidden="1">#REF!</definedName>
    <definedName name="BEx1OTE54CBSUT8FWKRALEDCUWN4" localSheetId="19" hidden="1">#REF!</definedName>
    <definedName name="BEx1OTE54CBSUT8FWKRALEDCUWN4" localSheetId="0" hidden="1">#REF!</definedName>
    <definedName name="BEx1OTE54CBSUT8FWKRALEDCUWN4" localSheetId="21" hidden="1">#REF!</definedName>
    <definedName name="BEx1OTE54CBSUT8FWKRALEDCUWN4" localSheetId="8" hidden="1">#REF!</definedName>
    <definedName name="BEx1OTE54CBSUT8FWKRALEDCUWN4" localSheetId="9" hidden="1">#REF!</definedName>
    <definedName name="BEx1OTE54CBSUT8FWKRALEDCUWN4" hidden="1">#REF!</definedName>
    <definedName name="BEx1OVSMPADTX95QUOX34KZQ8EDY" localSheetId="10" hidden="1">#REF!</definedName>
    <definedName name="BEx1OVSMPADTX95QUOX34KZQ8EDY" localSheetId="12" hidden="1">#REF!</definedName>
    <definedName name="BEx1OVSMPADTX95QUOX34KZQ8EDY" localSheetId="19" hidden="1">#REF!</definedName>
    <definedName name="BEx1OVSMPADTX95QUOX34KZQ8EDY" localSheetId="0" hidden="1">#REF!</definedName>
    <definedName name="BEx1OVSMPADTX95QUOX34KZQ8EDY" localSheetId="21" hidden="1">#REF!</definedName>
    <definedName name="BEx1OVSMPADTX95QUOX34KZQ8EDY" localSheetId="8" hidden="1">#REF!</definedName>
    <definedName name="BEx1OVSMPADTX95QUOX34KZQ8EDY" localSheetId="9" hidden="1">#REF!</definedName>
    <definedName name="BEx1OVSMPADTX95QUOX34KZQ8EDY" hidden="1">#REF!</definedName>
    <definedName name="BEx1OWJJ0DP4628GCVVRQ9X0DRHQ" localSheetId="10" hidden="1">#REF!</definedName>
    <definedName name="BEx1OWJJ0DP4628GCVVRQ9X0DRHQ" localSheetId="12" hidden="1">#REF!</definedName>
    <definedName name="BEx1OWJJ0DP4628GCVVRQ9X0DRHQ" localSheetId="19" hidden="1">#REF!</definedName>
    <definedName name="BEx1OWJJ0DP4628GCVVRQ9X0DRHQ" localSheetId="0" hidden="1">#REF!</definedName>
    <definedName name="BEx1OWJJ0DP4628GCVVRQ9X0DRHQ" localSheetId="21" hidden="1">#REF!</definedName>
    <definedName name="BEx1OWJJ0DP4628GCVVRQ9X0DRHQ" localSheetId="8" hidden="1">#REF!</definedName>
    <definedName name="BEx1OWJJ0DP4628GCVVRQ9X0DRHQ" localSheetId="9" hidden="1">#REF!</definedName>
    <definedName name="BEx1OWJJ0DP4628GCVVRQ9X0DRHQ" hidden="1">#REF!</definedName>
    <definedName name="BEx1OX544IO9FQJI7YYQGZCEHB3O" localSheetId="10" hidden="1">#REF!</definedName>
    <definedName name="BEx1OX544IO9FQJI7YYQGZCEHB3O" localSheetId="12" hidden="1">#REF!</definedName>
    <definedName name="BEx1OX544IO9FQJI7YYQGZCEHB3O" localSheetId="19" hidden="1">#REF!</definedName>
    <definedName name="BEx1OX544IO9FQJI7YYQGZCEHB3O" localSheetId="0" hidden="1">#REF!</definedName>
    <definedName name="BEx1OX544IO9FQJI7YYQGZCEHB3O" localSheetId="21" hidden="1">#REF!</definedName>
    <definedName name="BEx1OX544IO9FQJI7YYQGZCEHB3O" localSheetId="8" hidden="1">#REF!</definedName>
    <definedName name="BEx1OX544IO9FQJI7YYQGZCEHB3O" localSheetId="9" hidden="1">#REF!</definedName>
    <definedName name="BEx1OX544IO9FQJI7YYQGZCEHB3O" hidden="1">#REF!</definedName>
    <definedName name="BEx1OY6SVEUT2EQ26P7EKEND342G" localSheetId="10" hidden="1">#REF!</definedName>
    <definedName name="BEx1OY6SVEUT2EQ26P7EKEND342G" localSheetId="12" hidden="1">#REF!</definedName>
    <definedName name="BEx1OY6SVEUT2EQ26P7EKEND342G" localSheetId="19" hidden="1">#REF!</definedName>
    <definedName name="BEx1OY6SVEUT2EQ26P7EKEND342G" localSheetId="0" hidden="1">#REF!</definedName>
    <definedName name="BEx1OY6SVEUT2EQ26P7EKEND342G" localSheetId="21" hidden="1">#REF!</definedName>
    <definedName name="BEx1OY6SVEUT2EQ26P7EKEND342G" localSheetId="8" hidden="1">#REF!</definedName>
    <definedName name="BEx1OY6SVEUT2EQ26P7EKEND342G" localSheetId="9" hidden="1">#REF!</definedName>
    <definedName name="BEx1OY6SVEUT2EQ26P7EKEND342G" hidden="1">#REF!</definedName>
    <definedName name="BEx1OYN1LPIPI12O9G6F7QAOS9T4" localSheetId="10" hidden="1">#REF!</definedName>
    <definedName name="BEx1OYN1LPIPI12O9G6F7QAOS9T4" localSheetId="12" hidden="1">#REF!</definedName>
    <definedName name="BEx1OYN1LPIPI12O9G6F7QAOS9T4" localSheetId="19" hidden="1">#REF!</definedName>
    <definedName name="BEx1OYN1LPIPI12O9G6F7QAOS9T4" localSheetId="0" hidden="1">#REF!</definedName>
    <definedName name="BEx1OYN1LPIPI12O9G6F7QAOS9T4" localSheetId="21" hidden="1">#REF!</definedName>
    <definedName name="BEx1OYN1LPIPI12O9G6F7QAOS9T4" localSheetId="8" hidden="1">#REF!</definedName>
    <definedName name="BEx1OYN1LPIPI12O9G6F7QAOS9T4" localSheetId="9" hidden="1">#REF!</definedName>
    <definedName name="BEx1OYN1LPIPI12O9G6F7QAOS9T4" hidden="1">#REF!</definedName>
    <definedName name="BEx1P1HHKJA799O3YZXQAX6KFH58" localSheetId="10" hidden="1">#REF!</definedName>
    <definedName name="BEx1P1HHKJA799O3YZXQAX6KFH58" localSheetId="12" hidden="1">#REF!</definedName>
    <definedName name="BEx1P1HHKJA799O3YZXQAX6KFH58" localSheetId="19" hidden="1">#REF!</definedName>
    <definedName name="BEx1P1HHKJA799O3YZXQAX6KFH58" localSheetId="0" hidden="1">#REF!</definedName>
    <definedName name="BEx1P1HHKJA799O3YZXQAX6KFH58" localSheetId="21" hidden="1">#REF!</definedName>
    <definedName name="BEx1P1HHKJA799O3YZXQAX6KFH58" localSheetId="8" hidden="1">#REF!</definedName>
    <definedName name="BEx1P1HHKJA799O3YZXQAX6KFH58" localSheetId="9" hidden="1">#REF!</definedName>
    <definedName name="BEx1P1HHKJA799O3YZXQAX6KFH58" hidden="1">#REF!</definedName>
    <definedName name="BEx1P34W467WGPOXPK292QFJIPHJ" localSheetId="10" hidden="1">#REF!</definedName>
    <definedName name="BEx1P34W467WGPOXPK292QFJIPHJ" localSheetId="12" hidden="1">#REF!</definedName>
    <definedName name="BEx1P34W467WGPOXPK292QFJIPHJ" localSheetId="19" hidden="1">#REF!</definedName>
    <definedName name="BEx1P34W467WGPOXPK292QFJIPHJ" localSheetId="0" hidden="1">#REF!</definedName>
    <definedName name="BEx1P34W467WGPOXPK292QFJIPHJ" localSheetId="21" hidden="1">#REF!</definedName>
    <definedName name="BEx1P34W467WGPOXPK292QFJIPHJ" localSheetId="8" hidden="1">#REF!</definedName>
    <definedName name="BEx1P34W467WGPOXPK292QFJIPHJ" localSheetId="9" hidden="1">#REF!</definedName>
    <definedName name="BEx1P34W467WGPOXPK292QFJIPHJ" hidden="1">#REF!</definedName>
    <definedName name="BEx1P76FRYAB1BWA5RJS4KOB3G9I" localSheetId="10" hidden="1">#REF!</definedName>
    <definedName name="BEx1P76FRYAB1BWA5RJS4KOB3G9I" localSheetId="12" hidden="1">#REF!</definedName>
    <definedName name="BEx1P76FRYAB1BWA5RJS4KOB3G9I" localSheetId="19" hidden="1">#REF!</definedName>
    <definedName name="BEx1P76FRYAB1BWA5RJS4KOB3G9I" localSheetId="0" hidden="1">#REF!</definedName>
    <definedName name="BEx1P76FRYAB1BWA5RJS4KOB3G9I" localSheetId="21" hidden="1">#REF!</definedName>
    <definedName name="BEx1P76FRYAB1BWA5RJS4KOB3G9I" localSheetId="8" hidden="1">#REF!</definedName>
    <definedName name="BEx1P76FRYAB1BWA5RJS4KOB3G9I" localSheetId="9" hidden="1">#REF!</definedName>
    <definedName name="BEx1P76FRYAB1BWA5RJS4KOB3G9I" hidden="1">#REF!</definedName>
    <definedName name="BEx1P7S1J4TKGVJ43C2Q2R3M9WRB" localSheetId="10" hidden="1">#REF!</definedName>
    <definedName name="BEx1P7S1J4TKGVJ43C2Q2R3M9WRB" localSheetId="12" hidden="1">#REF!</definedName>
    <definedName name="BEx1P7S1J4TKGVJ43C2Q2R3M9WRB" localSheetId="19" hidden="1">#REF!</definedName>
    <definedName name="BEx1P7S1J4TKGVJ43C2Q2R3M9WRB" localSheetId="0" hidden="1">#REF!</definedName>
    <definedName name="BEx1P7S1J4TKGVJ43C2Q2R3M9WRB" localSheetId="21" hidden="1">#REF!</definedName>
    <definedName name="BEx1P7S1J4TKGVJ43C2Q2R3M9WRB" localSheetId="8" hidden="1">#REF!</definedName>
    <definedName name="BEx1P7S1J4TKGVJ43C2Q2R3M9WRB" localSheetId="9" hidden="1">#REF!</definedName>
    <definedName name="BEx1P7S1J4TKGVJ43C2Q2R3M9WRB" hidden="1">#REF!</definedName>
    <definedName name="BEx1P8OF6WY3IH8SO71KQOU83V3Y" localSheetId="10" hidden="1">#REF!</definedName>
    <definedName name="BEx1P8OF6WY3IH8SO71KQOU83V3Y" localSheetId="12" hidden="1">#REF!</definedName>
    <definedName name="BEx1P8OF6WY3IH8SO71KQOU83V3Y" localSheetId="19" hidden="1">#REF!</definedName>
    <definedName name="BEx1P8OF6WY3IH8SO71KQOU83V3Y" localSheetId="0" hidden="1">#REF!</definedName>
    <definedName name="BEx1P8OF6WY3IH8SO71KQOU83V3Y" localSheetId="21" hidden="1">#REF!</definedName>
    <definedName name="BEx1P8OF6WY3IH8SO71KQOU83V3Y" localSheetId="8" hidden="1">#REF!</definedName>
    <definedName name="BEx1P8OF6WY3IH8SO71KQOU83V3Y" localSheetId="9" hidden="1">#REF!</definedName>
    <definedName name="BEx1P8OF6WY3IH8SO71KQOU83V3Y" hidden="1">#REF!</definedName>
    <definedName name="BEx1PA11BLPVZM8RC5BL46WX8YB5" localSheetId="10" hidden="1">#REF!</definedName>
    <definedName name="BEx1PA11BLPVZM8RC5BL46WX8YB5" localSheetId="12" hidden="1">#REF!</definedName>
    <definedName name="BEx1PA11BLPVZM8RC5BL46WX8YB5" localSheetId="19" hidden="1">#REF!</definedName>
    <definedName name="BEx1PA11BLPVZM8RC5BL46WX8YB5" localSheetId="0" hidden="1">#REF!</definedName>
    <definedName name="BEx1PA11BLPVZM8RC5BL46WX8YB5" localSheetId="21" hidden="1">#REF!</definedName>
    <definedName name="BEx1PA11BLPVZM8RC5BL46WX8YB5" localSheetId="8" hidden="1">#REF!</definedName>
    <definedName name="BEx1PA11BLPVZM8RC5BL46WX8YB5" localSheetId="9" hidden="1">#REF!</definedName>
    <definedName name="BEx1PA11BLPVZM8RC5BL46WX8YB5" hidden="1">#REF!</definedName>
    <definedName name="BEx1PAMMMZTO2BTR6YLZ9ASMPS4N" localSheetId="10" hidden="1">#REF!</definedName>
    <definedName name="BEx1PAMMMZTO2BTR6YLZ9ASMPS4N" localSheetId="12" hidden="1">#REF!</definedName>
    <definedName name="BEx1PAMMMZTO2BTR6YLZ9ASMPS4N" localSheetId="19" hidden="1">#REF!</definedName>
    <definedName name="BEx1PAMMMZTO2BTR6YLZ9ASMPS4N" localSheetId="0" hidden="1">#REF!</definedName>
    <definedName name="BEx1PAMMMZTO2BTR6YLZ9ASMPS4N" localSheetId="21" hidden="1">#REF!</definedName>
    <definedName name="BEx1PAMMMZTO2BTR6YLZ9ASMPS4N" localSheetId="8" hidden="1">#REF!</definedName>
    <definedName name="BEx1PAMMMZTO2BTR6YLZ9ASMPS4N" localSheetId="9" hidden="1">#REF!</definedName>
    <definedName name="BEx1PAMMMZTO2BTR6YLZ9ASMPS4N" hidden="1">#REF!</definedName>
    <definedName name="BEx1PBZ4BEFIPGMQXT9T8S4PZ2IM" localSheetId="10" hidden="1">#REF!</definedName>
    <definedName name="BEx1PBZ4BEFIPGMQXT9T8S4PZ2IM" localSheetId="12" hidden="1">#REF!</definedName>
    <definedName name="BEx1PBZ4BEFIPGMQXT9T8S4PZ2IM" localSheetId="19" hidden="1">#REF!</definedName>
    <definedName name="BEx1PBZ4BEFIPGMQXT9T8S4PZ2IM" localSheetId="0" hidden="1">#REF!</definedName>
    <definedName name="BEx1PBZ4BEFIPGMQXT9T8S4PZ2IM" localSheetId="21" hidden="1">#REF!</definedName>
    <definedName name="BEx1PBZ4BEFIPGMQXT9T8S4PZ2IM" localSheetId="8" hidden="1">#REF!</definedName>
    <definedName name="BEx1PBZ4BEFIPGMQXT9T8S4PZ2IM" localSheetId="9" hidden="1">#REF!</definedName>
    <definedName name="BEx1PBZ4BEFIPGMQXT9T8S4PZ2IM" hidden="1">#REF!</definedName>
    <definedName name="BEx1PJMAAUI73DAR3XUON2UMXTBS" localSheetId="10" hidden="1">#REF!</definedName>
    <definedName name="BEx1PJMAAUI73DAR3XUON2UMXTBS" localSheetId="12" hidden="1">#REF!</definedName>
    <definedName name="BEx1PJMAAUI73DAR3XUON2UMXTBS" localSheetId="19" hidden="1">#REF!</definedName>
    <definedName name="BEx1PJMAAUI73DAR3XUON2UMXTBS" localSheetId="0" hidden="1">#REF!</definedName>
    <definedName name="BEx1PJMAAUI73DAR3XUON2UMXTBS" localSheetId="21" hidden="1">#REF!</definedName>
    <definedName name="BEx1PJMAAUI73DAR3XUON2UMXTBS" localSheetId="8" hidden="1">#REF!</definedName>
    <definedName name="BEx1PJMAAUI73DAR3XUON2UMXTBS" localSheetId="9" hidden="1">#REF!</definedName>
    <definedName name="BEx1PJMAAUI73DAR3XUON2UMXTBS" hidden="1">#REF!</definedName>
    <definedName name="BEx1PLF2CFSXBZPVI6CJ534EIJDN" localSheetId="10" hidden="1">#REF!</definedName>
    <definedName name="BEx1PLF2CFSXBZPVI6CJ534EIJDN" localSheetId="12" hidden="1">#REF!</definedName>
    <definedName name="BEx1PLF2CFSXBZPVI6CJ534EIJDN" localSheetId="19" hidden="1">#REF!</definedName>
    <definedName name="BEx1PLF2CFSXBZPVI6CJ534EIJDN" localSheetId="0" hidden="1">#REF!</definedName>
    <definedName name="BEx1PLF2CFSXBZPVI6CJ534EIJDN" localSheetId="21" hidden="1">#REF!</definedName>
    <definedName name="BEx1PLF2CFSXBZPVI6CJ534EIJDN" localSheetId="8" hidden="1">#REF!</definedName>
    <definedName name="BEx1PLF2CFSXBZPVI6CJ534EIJDN" localSheetId="9" hidden="1">#REF!</definedName>
    <definedName name="BEx1PLF2CFSXBZPVI6CJ534EIJDN" hidden="1">#REF!</definedName>
    <definedName name="BEx1PMWZB2DO6EM9BKLUICZJ65HD" localSheetId="10" hidden="1">#REF!</definedName>
    <definedName name="BEx1PMWZB2DO6EM9BKLUICZJ65HD" localSheetId="12" hidden="1">#REF!</definedName>
    <definedName name="BEx1PMWZB2DO6EM9BKLUICZJ65HD" localSheetId="19" hidden="1">#REF!</definedName>
    <definedName name="BEx1PMWZB2DO6EM9BKLUICZJ65HD" localSheetId="0" hidden="1">#REF!</definedName>
    <definedName name="BEx1PMWZB2DO6EM9BKLUICZJ65HD" localSheetId="21" hidden="1">#REF!</definedName>
    <definedName name="BEx1PMWZB2DO6EM9BKLUICZJ65HD" localSheetId="8" hidden="1">#REF!</definedName>
    <definedName name="BEx1PMWZB2DO6EM9BKLUICZJ65HD" localSheetId="9" hidden="1">#REF!</definedName>
    <definedName name="BEx1PMWZB2DO6EM9BKLUICZJ65HD" hidden="1">#REF!</definedName>
    <definedName name="BEx1PU3X6U0EVLY9569KVBPAH7XU" localSheetId="10" hidden="1">#REF!</definedName>
    <definedName name="BEx1PU3X6U0EVLY9569KVBPAH7XU" localSheetId="12" hidden="1">#REF!</definedName>
    <definedName name="BEx1PU3X6U0EVLY9569KVBPAH7XU" localSheetId="19" hidden="1">#REF!</definedName>
    <definedName name="BEx1PU3X6U0EVLY9569KVBPAH7XU" localSheetId="0" hidden="1">#REF!</definedName>
    <definedName name="BEx1PU3X6U0EVLY9569KVBPAH7XU" localSheetId="21" hidden="1">#REF!</definedName>
    <definedName name="BEx1PU3X6U0EVLY9569KVBPAH7XU" localSheetId="8" hidden="1">#REF!</definedName>
    <definedName name="BEx1PU3X6U0EVLY9569KVBPAH7XU" localSheetId="9" hidden="1">#REF!</definedName>
    <definedName name="BEx1PU3X6U0EVLY9569KVBPAH7XU" hidden="1">#REF!</definedName>
    <definedName name="BEx1Q9OV5AOW28OUGRFCD3ZFVWC3" localSheetId="10" hidden="1">#REF!</definedName>
    <definedName name="BEx1Q9OV5AOW28OUGRFCD3ZFVWC3" localSheetId="12" hidden="1">#REF!</definedName>
    <definedName name="BEx1Q9OV5AOW28OUGRFCD3ZFVWC3" localSheetId="19" hidden="1">#REF!</definedName>
    <definedName name="BEx1Q9OV5AOW28OUGRFCD3ZFVWC3" localSheetId="0" hidden="1">#REF!</definedName>
    <definedName name="BEx1Q9OV5AOW28OUGRFCD3ZFVWC3" localSheetId="21" hidden="1">#REF!</definedName>
    <definedName name="BEx1Q9OV5AOW28OUGRFCD3ZFVWC3" localSheetId="8" hidden="1">#REF!</definedName>
    <definedName name="BEx1Q9OV5AOW28OUGRFCD3ZFVWC3" localSheetId="9" hidden="1">#REF!</definedName>
    <definedName name="BEx1Q9OV5AOW28OUGRFCD3ZFVWC3" hidden="1">#REF!</definedName>
    <definedName name="BEx1QA54J2A4I7IBQR19BTY28ZMR" localSheetId="10" hidden="1">#REF!</definedName>
    <definedName name="BEx1QA54J2A4I7IBQR19BTY28ZMR" localSheetId="12" hidden="1">#REF!</definedName>
    <definedName name="BEx1QA54J2A4I7IBQR19BTY28ZMR" localSheetId="19" hidden="1">#REF!</definedName>
    <definedName name="BEx1QA54J2A4I7IBQR19BTY28ZMR" localSheetId="0" hidden="1">#REF!</definedName>
    <definedName name="BEx1QA54J2A4I7IBQR19BTY28ZMR" localSheetId="21" hidden="1">#REF!</definedName>
    <definedName name="BEx1QA54J2A4I7IBQR19BTY28ZMR" localSheetId="8" hidden="1">#REF!</definedName>
    <definedName name="BEx1QA54J2A4I7IBQR19BTY28ZMR" localSheetId="9" hidden="1">#REF!</definedName>
    <definedName name="BEx1QA54J2A4I7IBQR19BTY28ZMR" hidden="1">#REF!</definedName>
    <definedName name="BEx1QD50TNYYZ6YO943BWHPB9UD9" localSheetId="10" hidden="1">#REF!</definedName>
    <definedName name="BEx1QD50TNYYZ6YO943BWHPB9UD9" localSheetId="12" hidden="1">#REF!</definedName>
    <definedName name="BEx1QD50TNYYZ6YO943BWHPB9UD9" localSheetId="19" hidden="1">#REF!</definedName>
    <definedName name="BEx1QD50TNYYZ6YO943BWHPB9UD9" localSheetId="0" hidden="1">#REF!</definedName>
    <definedName name="BEx1QD50TNYYZ6YO943BWHPB9UD9" localSheetId="21" hidden="1">#REF!</definedName>
    <definedName name="BEx1QD50TNYYZ6YO943BWHPB9UD9" localSheetId="8" hidden="1">#REF!</definedName>
    <definedName name="BEx1QD50TNYYZ6YO943BWHPB9UD9" localSheetId="9" hidden="1">#REF!</definedName>
    <definedName name="BEx1QD50TNYYZ6YO943BWHPB9UD9" hidden="1">#REF!</definedName>
    <definedName name="BEx1QMQAHG3KQUK59DVM68SWKZIZ" localSheetId="10" hidden="1">#REF!</definedName>
    <definedName name="BEx1QMQAHG3KQUK59DVM68SWKZIZ" localSheetId="12" hidden="1">#REF!</definedName>
    <definedName name="BEx1QMQAHG3KQUK59DVM68SWKZIZ" localSheetId="19" hidden="1">#REF!</definedName>
    <definedName name="BEx1QMQAHG3KQUK59DVM68SWKZIZ" localSheetId="0" hidden="1">#REF!</definedName>
    <definedName name="BEx1QMQAHG3KQUK59DVM68SWKZIZ" localSheetId="21" hidden="1">#REF!</definedName>
    <definedName name="BEx1QMQAHG3KQUK59DVM68SWKZIZ" localSheetId="8" hidden="1">#REF!</definedName>
    <definedName name="BEx1QMQAHG3KQUK59DVM68SWKZIZ" localSheetId="9" hidden="1">#REF!</definedName>
    <definedName name="BEx1QMQAHG3KQUK59DVM68SWKZIZ" hidden="1">#REF!</definedName>
    <definedName name="BEx1R9YFKJCMSEST8OVCAO5E47FO" localSheetId="10" hidden="1">#REF!</definedName>
    <definedName name="BEx1R9YFKJCMSEST8OVCAO5E47FO" localSheetId="12" hidden="1">#REF!</definedName>
    <definedName name="BEx1R9YFKJCMSEST8OVCAO5E47FO" localSheetId="19" hidden="1">#REF!</definedName>
    <definedName name="BEx1R9YFKJCMSEST8OVCAO5E47FO" localSheetId="0" hidden="1">#REF!</definedName>
    <definedName name="BEx1R9YFKJCMSEST8OVCAO5E47FO" localSheetId="21" hidden="1">#REF!</definedName>
    <definedName name="BEx1R9YFKJCMSEST8OVCAO5E47FO" localSheetId="8" hidden="1">#REF!</definedName>
    <definedName name="BEx1R9YFKJCMSEST8OVCAO5E47FO" localSheetId="9" hidden="1">#REF!</definedName>
    <definedName name="BEx1R9YFKJCMSEST8OVCAO5E47FO" hidden="1">#REF!</definedName>
    <definedName name="BEx1RBGC06B3T52OIC0EQ1KGVP1I" localSheetId="10" hidden="1">#REF!</definedName>
    <definedName name="BEx1RBGC06B3T52OIC0EQ1KGVP1I" localSheetId="12" hidden="1">#REF!</definedName>
    <definedName name="BEx1RBGC06B3T52OIC0EQ1KGVP1I" localSheetId="19" hidden="1">#REF!</definedName>
    <definedName name="BEx1RBGC06B3T52OIC0EQ1KGVP1I" localSheetId="0" hidden="1">#REF!</definedName>
    <definedName name="BEx1RBGC06B3T52OIC0EQ1KGVP1I" localSheetId="21" hidden="1">#REF!</definedName>
    <definedName name="BEx1RBGC06B3T52OIC0EQ1KGVP1I" localSheetId="8" hidden="1">#REF!</definedName>
    <definedName name="BEx1RBGC06B3T52OIC0EQ1KGVP1I" localSheetId="9" hidden="1">#REF!</definedName>
    <definedName name="BEx1RBGC06B3T52OIC0EQ1KGVP1I" hidden="1">#REF!</definedName>
    <definedName name="BEx1RRC7X4NI1CU4EO5XYE2GVARJ" localSheetId="10" hidden="1">#REF!</definedName>
    <definedName name="BEx1RRC7X4NI1CU4EO5XYE2GVARJ" localSheetId="12" hidden="1">#REF!</definedName>
    <definedName name="BEx1RRC7X4NI1CU4EO5XYE2GVARJ" localSheetId="19" hidden="1">#REF!</definedName>
    <definedName name="BEx1RRC7X4NI1CU4EO5XYE2GVARJ" localSheetId="0" hidden="1">#REF!</definedName>
    <definedName name="BEx1RRC7X4NI1CU4EO5XYE2GVARJ" localSheetId="21" hidden="1">#REF!</definedName>
    <definedName name="BEx1RRC7X4NI1CU4EO5XYE2GVARJ" localSheetId="8" hidden="1">#REF!</definedName>
    <definedName name="BEx1RRC7X4NI1CU4EO5XYE2GVARJ" localSheetId="9" hidden="1">#REF!</definedName>
    <definedName name="BEx1RRC7X4NI1CU4EO5XYE2GVARJ" hidden="1">#REF!</definedName>
    <definedName name="BEx1RZA1NCGT832L7EMR7GMF588W" localSheetId="10" hidden="1">#REF!</definedName>
    <definedName name="BEx1RZA1NCGT832L7EMR7GMF588W" localSheetId="12" hidden="1">#REF!</definedName>
    <definedName name="BEx1RZA1NCGT832L7EMR7GMF588W" localSheetId="19" hidden="1">#REF!</definedName>
    <definedName name="BEx1RZA1NCGT832L7EMR7GMF588W" localSheetId="0" hidden="1">#REF!</definedName>
    <definedName name="BEx1RZA1NCGT832L7EMR7GMF588W" localSheetId="21" hidden="1">#REF!</definedName>
    <definedName name="BEx1RZA1NCGT832L7EMR7GMF588W" localSheetId="8" hidden="1">#REF!</definedName>
    <definedName name="BEx1RZA1NCGT832L7EMR7GMF588W" localSheetId="9" hidden="1">#REF!</definedName>
    <definedName name="BEx1RZA1NCGT832L7EMR7GMF588W" hidden="1">#REF!</definedName>
    <definedName name="BEx1S0XGIPUSZQUCSGWSK10GKW7Y" localSheetId="10" hidden="1">#REF!</definedName>
    <definedName name="BEx1S0XGIPUSZQUCSGWSK10GKW7Y" localSheetId="12" hidden="1">#REF!</definedName>
    <definedName name="BEx1S0XGIPUSZQUCSGWSK10GKW7Y" localSheetId="19" hidden="1">#REF!</definedName>
    <definedName name="BEx1S0XGIPUSZQUCSGWSK10GKW7Y" localSheetId="0" hidden="1">#REF!</definedName>
    <definedName name="BEx1S0XGIPUSZQUCSGWSK10GKW7Y" localSheetId="21" hidden="1">#REF!</definedName>
    <definedName name="BEx1S0XGIPUSZQUCSGWSK10GKW7Y" localSheetId="8" hidden="1">#REF!</definedName>
    <definedName name="BEx1S0XGIPUSZQUCSGWSK10GKW7Y" localSheetId="9" hidden="1">#REF!</definedName>
    <definedName name="BEx1S0XGIPUSZQUCSGWSK10GKW7Y" hidden="1">#REF!</definedName>
    <definedName name="BEx1S5VFNKIXHTTCWSV60UC50EZ8" localSheetId="10" hidden="1">#REF!</definedName>
    <definedName name="BEx1S5VFNKIXHTTCWSV60UC50EZ8" localSheetId="12" hidden="1">#REF!</definedName>
    <definedName name="BEx1S5VFNKIXHTTCWSV60UC50EZ8" localSheetId="19" hidden="1">#REF!</definedName>
    <definedName name="BEx1S5VFNKIXHTTCWSV60UC50EZ8" localSheetId="0" hidden="1">#REF!</definedName>
    <definedName name="BEx1S5VFNKIXHTTCWSV60UC50EZ8" localSheetId="21" hidden="1">#REF!</definedName>
    <definedName name="BEx1S5VFNKIXHTTCWSV60UC50EZ8" localSheetId="8" hidden="1">#REF!</definedName>
    <definedName name="BEx1S5VFNKIXHTTCWSV60UC50EZ8" localSheetId="9" hidden="1">#REF!</definedName>
    <definedName name="BEx1S5VFNKIXHTTCWSV60UC50EZ8" hidden="1">#REF!</definedName>
    <definedName name="BEx1SK3U02H0RGKEYXW7ZMCEOF3V" localSheetId="10" hidden="1">#REF!</definedName>
    <definedName name="BEx1SK3U02H0RGKEYXW7ZMCEOF3V" localSheetId="12" hidden="1">#REF!</definedName>
    <definedName name="BEx1SK3U02H0RGKEYXW7ZMCEOF3V" localSheetId="19" hidden="1">#REF!</definedName>
    <definedName name="BEx1SK3U02H0RGKEYXW7ZMCEOF3V" localSheetId="0" hidden="1">#REF!</definedName>
    <definedName name="BEx1SK3U02H0RGKEYXW7ZMCEOF3V" localSheetId="21" hidden="1">#REF!</definedName>
    <definedName name="BEx1SK3U02H0RGKEYXW7ZMCEOF3V" localSheetId="8" hidden="1">#REF!</definedName>
    <definedName name="BEx1SK3U02H0RGKEYXW7ZMCEOF3V" localSheetId="9" hidden="1">#REF!</definedName>
    <definedName name="BEx1SK3U02H0RGKEYXW7ZMCEOF3V" hidden="1">#REF!</definedName>
    <definedName name="BEx1SSNEZINBJT29QVS62VS1THT4" localSheetId="10" hidden="1">#REF!</definedName>
    <definedName name="BEx1SSNEZINBJT29QVS62VS1THT4" localSheetId="12" hidden="1">#REF!</definedName>
    <definedName name="BEx1SSNEZINBJT29QVS62VS1THT4" localSheetId="19" hidden="1">#REF!</definedName>
    <definedName name="BEx1SSNEZINBJT29QVS62VS1THT4" localSheetId="0" hidden="1">#REF!</definedName>
    <definedName name="BEx1SSNEZINBJT29QVS62VS1THT4" localSheetId="21" hidden="1">#REF!</definedName>
    <definedName name="BEx1SSNEZINBJT29QVS62VS1THT4" localSheetId="8" hidden="1">#REF!</definedName>
    <definedName name="BEx1SSNEZINBJT29QVS62VS1THT4" localSheetId="9" hidden="1">#REF!</definedName>
    <definedName name="BEx1SSNEZINBJT29QVS62VS1THT4" hidden="1">#REF!</definedName>
    <definedName name="BEx1SVNCHNANBJIDIQVB8AFK4HAN" localSheetId="10" hidden="1">#REF!</definedName>
    <definedName name="BEx1SVNCHNANBJIDIQVB8AFK4HAN" localSheetId="12" hidden="1">#REF!</definedName>
    <definedName name="BEx1SVNCHNANBJIDIQVB8AFK4HAN" localSheetId="19" hidden="1">#REF!</definedName>
    <definedName name="BEx1SVNCHNANBJIDIQVB8AFK4HAN" localSheetId="0" hidden="1">#REF!</definedName>
    <definedName name="BEx1SVNCHNANBJIDIQVB8AFK4HAN" localSheetId="21" hidden="1">#REF!</definedName>
    <definedName name="BEx1SVNCHNANBJIDIQVB8AFK4HAN" localSheetId="8" hidden="1">#REF!</definedName>
    <definedName name="BEx1SVNCHNANBJIDIQVB8AFK4HAN" localSheetId="9" hidden="1">#REF!</definedName>
    <definedName name="BEx1SVNCHNANBJIDIQVB8AFK4HAN" hidden="1">#REF!</definedName>
    <definedName name="BEx1SY74DYVEPAQ9TGGGXKJA025O" localSheetId="10" hidden="1">#REF!</definedName>
    <definedName name="BEx1SY74DYVEPAQ9TGGGXKJA025O" localSheetId="12" hidden="1">#REF!</definedName>
    <definedName name="BEx1SY74DYVEPAQ9TGGGXKJA025O" localSheetId="19" hidden="1">#REF!</definedName>
    <definedName name="BEx1SY74DYVEPAQ9TGGGXKJA025O" localSheetId="0" hidden="1">#REF!</definedName>
    <definedName name="BEx1SY74DYVEPAQ9TGGGXKJA025O" localSheetId="21" hidden="1">#REF!</definedName>
    <definedName name="BEx1SY74DYVEPAQ9TGGGXKJA025O" localSheetId="8" hidden="1">#REF!</definedName>
    <definedName name="BEx1SY74DYVEPAQ9TGGGXKJA025O" localSheetId="9" hidden="1">#REF!</definedName>
    <definedName name="BEx1SY74DYVEPAQ9TGGGXKJA025O" hidden="1">#REF!</definedName>
    <definedName name="BEx1TJ0WLS9O7KNSGIPWTYHDYI1D" localSheetId="10" hidden="1">#REF!</definedName>
    <definedName name="BEx1TJ0WLS9O7KNSGIPWTYHDYI1D" localSheetId="12" hidden="1">#REF!</definedName>
    <definedName name="BEx1TJ0WLS9O7KNSGIPWTYHDYI1D" localSheetId="19" hidden="1">#REF!</definedName>
    <definedName name="BEx1TJ0WLS9O7KNSGIPWTYHDYI1D" localSheetId="0" hidden="1">#REF!</definedName>
    <definedName name="BEx1TJ0WLS9O7KNSGIPWTYHDYI1D" localSheetId="21" hidden="1">#REF!</definedName>
    <definedName name="BEx1TJ0WLS9O7KNSGIPWTYHDYI1D" localSheetId="8" hidden="1">#REF!</definedName>
    <definedName name="BEx1TJ0WLS9O7KNSGIPWTYHDYI1D" localSheetId="9" hidden="1">#REF!</definedName>
    <definedName name="BEx1TJ0WLS9O7KNSGIPWTYHDYI1D" hidden="1">#REF!</definedName>
    <definedName name="BEx1TUPQAYGAI13ZC7FU1FJXFAPM" localSheetId="10" hidden="1">#REF!</definedName>
    <definedName name="BEx1TUPQAYGAI13ZC7FU1FJXFAPM" localSheetId="12" hidden="1">#REF!</definedName>
    <definedName name="BEx1TUPQAYGAI13ZC7FU1FJXFAPM" localSheetId="19" hidden="1">#REF!</definedName>
    <definedName name="BEx1TUPQAYGAI13ZC7FU1FJXFAPM" localSheetId="0" hidden="1">#REF!</definedName>
    <definedName name="BEx1TUPQAYGAI13ZC7FU1FJXFAPM" localSheetId="21" hidden="1">#REF!</definedName>
    <definedName name="BEx1TUPQAYGAI13ZC7FU1FJXFAPM" localSheetId="8" hidden="1">#REF!</definedName>
    <definedName name="BEx1TUPQAYGAI13ZC7FU1FJXFAPM" localSheetId="9" hidden="1">#REF!</definedName>
    <definedName name="BEx1TUPQAYGAI13ZC7FU1FJXFAPM" hidden="1">#REF!</definedName>
    <definedName name="BEx1TY0F9W7EOF31FZXITWEYBSRT" localSheetId="10" hidden="1">#REF!</definedName>
    <definedName name="BEx1TY0F9W7EOF31FZXITWEYBSRT" localSheetId="12" hidden="1">#REF!</definedName>
    <definedName name="BEx1TY0F9W7EOF31FZXITWEYBSRT" localSheetId="19" hidden="1">#REF!</definedName>
    <definedName name="BEx1TY0F9W7EOF31FZXITWEYBSRT" localSheetId="0" hidden="1">#REF!</definedName>
    <definedName name="BEx1TY0F9W7EOF31FZXITWEYBSRT" localSheetId="21" hidden="1">#REF!</definedName>
    <definedName name="BEx1TY0F9W7EOF31FZXITWEYBSRT" localSheetId="8" hidden="1">#REF!</definedName>
    <definedName name="BEx1TY0F9W7EOF31FZXITWEYBSRT" localSheetId="9" hidden="1">#REF!</definedName>
    <definedName name="BEx1TY0F9W7EOF31FZXITWEYBSRT" hidden="1">#REF!</definedName>
    <definedName name="BEx1U7WFO8OZKB1EBF4H386JW91L" localSheetId="10" hidden="1">#REF!</definedName>
    <definedName name="BEx1U7WFO8OZKB1EBF4H386JW91L" localSheetId="12" hidden="1">#REF!</definedName>
    <definedName name="BEx1U7WFO8OZKB1EBF4H386JW91L" localSheetId="19" hidden="1">#REF!</definedName>
    <definedName name="BEx1U7WFO8OZKB1EBF4H386JW91L" localSheetId="0" hidden="1">#REF!</definedName>
    <definedName name="BEx1U7WFO8OZKB1EBF4H386JW91L" localSheetId="21" hidden="1">#REF!</definedName>
    <definedName name="BEx1U7WFO8OZKB1EBF4H386JW91L" localSheetId="8" hidden="1">#REF!</definedName>
    <definedName name="BEx1U7WFO8OZKB1EBF4H386JW91L" localSheetId="9" hidden="1">#REF!</definedName>
    <definedName name="BEx1U7WFO8OZKB1EBF4H386JW91L" hidden="1">#REF!</definedName>
    <definedName name="BEx1U87938YR9N6HYI24KVBKLOS3" localSheetId="10" hidden="1">#REF!</definedName>
    <definedName name="BEx1U87938YR9N6HYI24KVBKLOS3" localSheetId="12" hidden="1">#REF!</definedName>
    <definedName name="BEx1U87938YR9N6HYI24KVBKLOS3" localSheetId="19" hidden="1">#REF!</definedName>
    <definedName name="BEx1U87938YR9N6HYI24KVBKLOS3" localSheetId="0" hidden="1">#REF!</definedName>
    <definedName name="BEx1U87938YR9N6HYI24KVBKLOS3" localSheetId="21" hidden="1">#REF!</definedName>
    <definedName name="BEx1U87938YR9N6HYI24KVBKLOS3" localSheetId="8" hidden="1">#REF!</definedName>
    <definedName name="BEx1U87938YR9N6HYI24KVBKLOS3" localSheetId="9" hidden="1">#REF!</definedName>
    <definedName name="BEx1U87938YR9N6HYI24KVBKLOS3" hidden="1">#REF!</definedName>
    <definedName name="BEx1U9P6VQWSVRICLZR9DYRMN61U" localSheetId="10" hidden="1">#REF!</definedName>
    <definedName name="BEx1U9P6VQWSVRICLZR9DYRMN61U" localSheetId="12" hidden="1">#REF!</definedName>
    <definedName name="BEx1U9P6VQWSVRICLZR9DYRMN61U" localSheetId="19" hidden="1">#REF!</definedName>
    <definedName name="BEx1U9P6VQWSVRICLZR9DYRMN61U" localSheetId="0" hidden="1">#REF!</definedName>
    <definedName name="BEx1U9P6VQWSVRICLZR9DYRMN61U" localSheetId="21" hidden="1">#REF!</definedName>
    <definedName name="BEx1U9P6VQWSVRICLZR9DYRMN61U" localSheetId="8" hidden="1">#REF!</definedName>
    <definedName name="BEx1U9P6VQWSVRICLZR9DYRMN61U" localSheetId="9" hidden="1">#REF!</definedName>
    <definedName name="BEx1U9P6VQWSVRICLZR9DYRMN61U" hidden="1">#REF!</definedName>
    <definedName name="BEx1UESH4KDWHYESQU2IE55RS3LI" localSheetId="10" hidden="1">#REF!</definedName>
    <definedName name="BEx1UESH4KDWHYESQU2IE55RS3LI" localSheetId="12" hidden="1">#REF!</definedName>
    <definedName name="BEx1UESH4KDWHYESQU2IE55RS3LI" localSheetId="19" hidden="1">#REF!</definedName>
    <definedName name="BEx1UESH4KDWHYESQU2IE55RS3LI" localSheetId="0" hidden="1">#REF!</definedName>
    <definedName name="BEx1UESH4KDWHYESQU2IE55RS3LI" localSheetId="21" hidden="1">#REF!</definedName>
    <definedName name="BEx1UESH4KDWHYESQU2IE55RS3LI" localSheetId="8" hidden="1">#REF!</definedName>
    <definedName name="BEx1UESH4KDWHYESQU2IE55RS3LI" localSheetId="9" hidden="1">#REF!</definedName>
    <definedName name="BEx1UESH4KDWHYESQU2IE55RS3LI" hidden="1">#REF!</definedName>
    <definedName name="BEx1UI8N9KTCPSOJ7RDW0T8UEBNP" localSheetId="10" hidden="1">#REF!</definedName>
    <definedName name="BEx1UI8N9KTCPSOJ7RDW0T8UEBNP" localSheetId="12" hidden="1">#REF!</definedName>
    <definedName name="BEx1UI8N9KTCPSOJ7RDW0T8UEBNP" localSheetId="19" hidden="1">#REF!</definedName>
    <definedName name="BEx1UI8N9KTCPSOJ7RDW0T8UEBNP" localSheetId="0" hidden="1">#REF!</definedName>
    <definedName name="BEx1UI8N9KTCPSOJ7RDW0T8UEBNP" localSheetId="21" hidden="1">#REF!</definedName>
    <definedName name="BEx1UI8N9KTCPSOJ7RDW0T8UEBNP" localSheetId="8" hidden="1">#REF!</definedName>
    <definedName name="BEx1UI8N9KTCPSOJ7RDW0T8UEBNP" localSheetId="9" hidden="1">#REF!</definedName>
    <definedName name="BEx1UI8N9KTCPSOJ7RDW0T8UEBNP" hidden="1">#REF!</definedName>
    <definedName name="BEx1UML0HHJFHA5TBOYQ24I3RV1W" localSheetId="10" hidden="1">#REF!</definedName>
    <definedName name="BEx1UML0HHJFHA5TBOYQ24I3RV1W" localSheetId="12" hidden="1">#REF!</definedName>
    <definedName name="BEx1UML0HHJFHA5TBOYQ24I3RV1W" localSheetId="19" hidden="1">#REF!</definedName>
    <definedName name="BEx1UML0HHJFHA5TBOYQ24I3RV1W" localSheetId="0" hidden="1">#REF!</definedName>
    <definedName name="BEx1UML0HHJFHA5TBOYQ24I3RV1W" localSheetId="21" hidden="1">#REF!</definedName>
    <definedName name="BEx1UML0HHJFHA5TBOYQ24I3RV1W" localSheetId="8" hidden="1">#REF!</definedName>
    <definedName name="BEx1UML0HHJFHA5TBOYQ24I3RV1W" localSheetId="9" hidden="1">#REF!</definedName>
    <definedName name="BEx1UML0HHJFHA5TBOYQ24I3RV1W" hidden="1">#REF!</definedName>
    <definedName name="BEx1UO8ENOJNYCNX5Z95TBIJ3MKP" localSheetId="10" hidden="1">#REF!</definedName>
    <definedName name="BEx1UO8ENOJNYCNX5Z95TBIJ3MKP" localSheetId="12" hidden="1">#REF!</definedName>
    <definedName name="BEx1UO8ENOJNYCNX5Z95TBIJ3MKP" localSheetId="19" hidden="1">#REF!</definedName>
    <definedName name="BEx1UO8ENOJNYCNX5Z95TBIJ3MKP" localSheetId="0" hidden="1">#REF!</definedName>
    <definedName name="BEx1UO8ENOJNYCNX5Z95TBIJ3MKP" localSheetId="21" hidden="1">#REF!</definedName>
    <definedName name="BEx1UO8ENOJNYCNX5Z95TBIJ3MKP" localSheetId="8" hidden="1">#REF!</definedName>
    <definedName name="BEx1UO8ENOJNYCNX5Z95TBIJ3MKP" localSheetId="9" hidden="1">#REF!</definedName>
    <definedName name="BEx1UO8ENOJNYCNX5Z95TBIJ3MKP" hidden="1">#REF!</definedName>
    <definedName name="BEx1UUDIQPZ23XQ79GUL0RAWRSCK" localSheetId="10" hidden="1">#REF!</definedName>
    <definedName name="BEx1UUDIQPZ23XQ79GUL0RAWRSCK" localSheetId="12" hidden="1">#REF!</definedName>
    <definedName name="BEx1UUDIQPZ23XQ79GUL0RAWRSCK" localSheetId="19" hidden="1">#REF!</definedName>
    <definedName name="BEx1UUDIQPZ23XQ79GUL0RAWRSCK" localSheetId="0" hidden="1">#REF!</definedName>
    <definedName name="BEx1UUDIQPZ23XQ79GUL0RAWRSCK" localSheetId="21" hidden="1">#REF!</definedName>
    <definedName name="BEx1UUDIQPZ23XQ79GUL0RAWRSCK" localSheetId="8" hidden="1">#REF!</definedName>
    <definedName name="BEx1UUDIQPZ23XQ79GUL0RAWRSCK" localSheetId="9" hidden="1">#REF!</definedName>
    <definedName name="BEx1UUDIQPZ23XQ79GUL0RAWRSCK" hidden="1">#REF!</definedName>
    <definedName name="BEx1V67SEV778NVW68J8W5SND1J7" localSheetId="10" hidden="1">#REF!</definedName>
    <definedName name="BEx1V67SEV778NVW68J8W5SND1J7" localSheetId="12" hidden="1">#REF!</definedName>
    <definedName name="BEx1V67SEV778NVW68J8W5SND1J7" localSheetId="19" hidden="1">#REF!</definedName>
    <definedName name="BEx1V67SEV778NVW68J8W5SND1J7" localSheetId="0" hidden="1">#REF!</definedName>
    <definedName name="BEx1V67SEV778NVW68J8W5SND1J7" localSheetId="21" hidden="1">#REF!</definedName>
    <definedName name="BEx1V67SEV778NVW68J8W5SND1J7" localSheetId="8" hidden="1">#REF!</definedName>
    <definedName name="BEx1V67SEV778NVW68J8W5SND1J7" localSheetId="9" hidden="1">#REF!</definedName>
    <definedName name="BEx1V67SEV778NVW68J8W5SND1J7" hidden="1">#REF!</definedName>
    <definedName name="BEx1VIY9SQLRESD11CC4PHYT0XSG" localSheetId="10" hidden="1">#REF!</definedName>
    <definedName name="BEx1VIY9SQLRESD11CC4PHYT0XSG" localSheetId="12" hidden="1">#REF!</definedName>
    <definedName name="BEx1VIY9SQLRESD11CC4PHYT0XSG" localSheetId="19" hidden="1">#REF!</definedName>
    <definedName name="BEx1VIY9SQLRESD11CC4PHYT0XSG" localSheetId="0" hidden="1">#REF!</definedName>
    <definedName name="BEx1VIY9SQLRESD11CC4PHYT0XSG" localSheetId="21" hidden="1">#REF!</definedName>
    <definedName name="BEx1VIY9SQLRESD11CC4PHYT0XSG" localSheetId="8" hidden="1">#REF!</definedName>
    <definedName name="BEx1VIY9SQLRESD11CC4PHYT0XSG" localSheetId="9" hidden="1">#REF!</definedName>
    <definedName name="BEx1VIY9SQLRESD11CC4PHYT0XSG" hidden="1">#REF!</definedName>
    <definedName name="BEx1W3170EJU6QEJR4F8E2ULUU2U" localSheetId="10" hidden="1">#REF!</definedName>
    <definedName name="BEx1W3170EJU6QEJR4F8E2ULUU2U" localSheetId="12" hidden="1">#REF!</definedName>
    <definedName name="BEx1W3170EJU6QEJR4F8E2ULUU2U" localSheetId="19" hidden="1">#REF!</definedName>
    <definedName name="BEx1W3170EJU6QEJR4F8E2ULUU2U" localSheetId="0" hidden="1">#REF!</definedName>
    <definedName name="BEx1W3170EJU6QEJR4F8E2ULUU2U" localSheetId="21" hidden="1">#REF!</definedName>
    <definedName name="BEx1W3170EJU6QEJR4F8E2ULUU2U" localSheetId="8" hidden="1">#REF!</definedName>
    <definedName name="BEx1W3170EJU6QEJR4F8E2ULUU2U" localSheetId="9" hidden="1">#REF!</definedName>
    <definedName name="BEx1W3170EJU6QEJR4F8E2ULUU2U" hidden="1">#REF!</definedName>
    <definedName name="BEx1WC67EH10SC38QWX3WEA5KH3A" localSheetId="10" hidden="1">#REF!</definedName>
    <definedName name="BEx1WC67EH10SC38QWX3WEA5KH3A" localSheetId="12" hidden="1">#REF!</definedName>
    <definedName name="BEx1WC67EH10SC38QWX3WEA5KH3A" localSheetId="19" hidden="1">#REF!</definedName>
    <definedName name="BEx1WC67EH10SC38QWX3WEA5KH3A" localSheetId="0" hidden="1">#REF!</definedName>
    <definedName name="BEx1WC67EH10SC38QWX3WEA5KH3A" localSheetId="21" hidden="1">#REF!</definedName>
    <definedName name="BEx1WC67EH10SC38QWX3WEA5KH3A" localSheetId="8" hidden="1">#REF!</definedName>
    <definedName name="BEx1WC67EH10SC38QWX3WEA5KH3A" localSheetId="9" hidden="1">#REF!</definedName>
    <definedName name="BEx1WC67EH10SC38QWX3WEA5KH3A" hidden="1">#REF!</definedName>
    <definedName name="BEx1WDTMC6W73PJPTY0JYLKOA883" localSheetId="10" hidden="1">#REF!</definedName>
    <definedName name="BEx1WDTMC6W73PJPTY0JYLKOA883" localSheetId="12" hidden="1">#REF!</definedName>
    <definedName name="BEx1WDTMC6W73PJPTY0JYLKOA883" localSheetId="19" hidden="1">#REF!</definedName>
    <definedName name="BEx1WDTMC6W73PJPTY0JYLKOA883" localSheetId="0" hidden="1">#REF!</definedName>
    <definedName name="BEx1WDTMC6W73PJPTY0JYLKOA883" localSheetId="21" hidden="1">#REF!</definedName>
    <definedName name="BEx1WDTMC6W73PJPTY0JYLKOA883" localSheetId="8" hidden="1">#REF!</definedName>
    <definedName name="BEx1WDTMC6W73PJPTY0JYLKOA883" localSheetId="9" hidden="1">#REF!</definedName>
    <definedName name="BEx1WDTMC6W73PJPTY0JYLKOA883" hidden="1">#REF!</definedName>
    <definedName name="BEx1WGYTKZZIPM1577W5FEYKFH3V" localSheetId="10" hidden="1">#REF!</definedName>
    <definedName name="BEx1WGYTKZZIPM1577W5FEYKFH3V" localSheetId="12" hidden="1">#REF!</definedName>
    <definedName name="BEx1WGYTKZZIPM1577W5FEYKFH3V" localSheetId="19" hidden="1">#REF!</definedName>
    <definedName name="BEx1WGYTKZZIPM1577W5FEYKFH3V" localSheetId="0" hidden="1">#REF!</definedName>
    <definedName name="BEx1WGYTKZZIPM1577W5FEYKFH3V" localSheetId="21" hidden="1">#REF!</definedName>
    <definedName name="BEx1WGYTKZZIPM1577W5FEYKFH3V" localSheetId="8" hidden="1">#REF!</definedName>
    <definedName name="BEx1WGYTKZZIPM1577W5FEYKFH3V" localSheetId="9" hidden="1">#REF!</definedName>
    <definedName name="BEx1WGYTKZZIPM1577W5FEYKFH3V" hidden="1">#REF!</definedName>
    <definedName name="BEx1WHPURIV3D3PTJJ359H1OP7ZV" localSheetId="10" hidden="1">#REF!</definedName>
    <definedName name="BEx1WHPURIV3D3PTJJ359H1OP7ZV" localSheetId="12" hidden="1">#REF!</definedName>
    <definedName name="BEx1WHPURIV3D3PTJJ359H1OP7ZV" localSheetId="19" hidden="1">#REF!</definedName>
    <definedName name="BEx1WHPURIV3D3PTJJ359H1OP7ZV" localSheetId="0" hidden="1">#REF!</definedName>
    <definedName name="BEx1WHPURIV3D3PTJJ359H1OP7ZV" localSheetId="21" hidden="1">#REF!</definedName>
    <definedName name="BEx1WHPURIV3D3PTJJ359H1OP7ZV" localSheetId="8" hidden="1">#REF!</definedName>
    <definedName name="BEx1WHPURIV3D3PTJJ359H1OP7ZV" localSheetId="9" hidden="1">#REF!</definedName>
    <definedName name="BEx1WHPURIV3D3PTJJ359H1OP7ZV" hidden="1">#REF!</definedName>
    <definedName name="BEx1WLBBR45RLDQX9FCLJWUUQX5R" localSheetId="10" hidden="1">#REF!</definedName>
    <definedName name="BEx1WLBBR45RLDQX9FCLJWUUQX5R" localSheetId="12" hidden="1">#REF!</definedName>
    <definedName name="BEx1WLBBR45RLDQX9FCLJWUUQX5R" localSheetId="19" hidden="1">#REF!</definedName>
    <definedName name="BEx1WLBBR45RLDQX9FCLJWUUQX5R" localSheetId="0" hidden="1">#REF!</definedName>
    <definedName name="BEx1WLBBR45RLDQX9FCLJWUUQX5R" localSheetId="21" hidden="1">#REF!</definedName>
    <definedName name="BEx1WLBBR45RLDQX9FCLJWUUQX5R" localSheetId="8" hidden="1">#REF!</definedName>
    <definedName name="BEx1WLBBR45RLDQX9FCLJWUUQX5R" localSheetId="9" hidden="1">#REF!</definedName>
    <definedName name="BEx1WLBBR45RLDQX9FCLJWUUQX5R" hidden="1">#REF!</definedName>
    <definedName name="BEx1WLWY2CR1WRD694JJSWSDFAIR" localSheetId="10" hidden="1">#REF!</definedName>
    <definedName name="BEx1WLWY2CR1WRD694JJSWSDFAIR" localSheetId="12" hidden="1">#REF!</definedName>
    <definedName name="BEx1WLWY2CR1WRD694JJSWSDFAIR" localSheetId="19" hidden="1">#REF!</definedName>
    <definedName name="BEx1WLWY2CR1WRD694JJSWSDFAIR" localSheetId="0" hidden="1">#REF!</definedName>
    <definedName name="BEx1WLWY2CR1WRD694JJSWSDFAIR" localSheetId="21" hidden="1">#REF!</definedName>
    <definedName name="BEx1WLWY2CR1WRD694JJSWSDFAIR" localSheetId="8" hidden="1">#REF!</definedName>
    <definedName name="BEx1WLWY2CR1WRD694JJSWSDFAIR" localSheetId="9" hidden="1">#REF!</definedName>
    <definedName name="BEx1WLWY2CR1WRD694JJSWSDFAIR" hidden="1">#REF!</definedName>
    <definedName name="BEx1WMD1LWPWRIK6GGAJRJAHJM8I" localSheetId="10" hidden="1">#REF!</definedName>
    <definedName name="BEx1WMD1LWPWRIK6GGAJRJAHJM8I" localSheetId="12" hidden="1">#REF!</definedName>
    <definedName name="BEx1WMD1LWPWRIK6GGAJRJAHJM8I" localSheetId="19" hidden="1">#REF!</definedName>
    <definedName name="BEx1WMD1LWPWRIK6GGAJRJAHJM8I" localSheetId="0" hidden="1">#REF!</definedName>
    <definedName name="BEx1WMD1LWPWRIK6GGAJRJAHJM8I" localSheetId="21" hidden="1">#REF!</definedName>
    <definedName name="BEx1WMD1LWPWRIK6GGAJRJAHJM8I" localSheetId="8" hidden="1">#REF!</definedName>
    <definedName name="BEx1WMD1LWPWRIK6GGAJRJAHJM8I" localSheetId="9" hidden="1">#REF!</definedName>
    <definedName name="BEx1WMD1LWPWRIK6GGAJRJAHJM8I" hidden="1">#REF!</definedName>
    <definedName name="BEx1WR0D41MR174LBF3P9E3K0J51" localSheetId="10" hidden="1">#REF!</definedName>
    <definedName name="BEx1WR0D41MR174LBF3P9E3K0J51" localSheetId="12" hidden="1">#REF!</definedName>
    <definedName name="BEx1WR0D41MR174LBF3P9E3K0J51" localSheetId="19" hidden="1">#REF!</definedName>
    <definedName name="BEx1WR0D41MR174LBF3P9E3K0J51" localSheetId="0" hidden="1">#REF!</definedName>
    <definedName name="BEx1WR0D41MR174LBF3P9E3K0J51" localSheetId="21" hidden="1">#REF!</definedName>
    <definedName name="BEx1WR0D41MR174LBF3P9E3K0J51" localSheetId="8" hidden="1">#REF!</definedName>
    <definedName name="BEx1WR0D41MR174LBF3P9E3K0J51" localSheetId="9" hidden="1">#REF!</definedName>
    <definedName name="BEx1WR0D41MR174LBF3P9E3K0J51" hidden="1">#REF!</definedName>
    <definedName name="BEx1WT3VU2F7OSUQZHBIV4KTTFJ4" localSheetId="10" hidden="1">#REF!</definedName>
    <definedName name="BEx1WT3VU2F7OSUQZHBIV4KTTFJ4" localSheetId="12" hidden="1">#REF!</definedName>
    <definedName name="BEx1WT3VU2F7OSUQZHBIV4KTTFJ4" localSheetId="19" hidden="1">#REF!</definedName>
    <definedName name="BEx1WT3VU2F7OSUQZHBIV4KTTFJ4" localSheetId="0" hidden="1">#REF!</definedName>
    <definedName name="BEx1WT3VU2F7OSUQZHBIV4KTTFJ4" localSheetId="21" hidden="1">#REF!</definedName>
    <definedName name="BEx1WT3VU2F7OSUQZHBIV4KTTFJ4" localSheetId="8" hidden="1">#REF!</definedName>
    <definedName name="BEx1WT3VU2F7OSUQZHBIV4KTTFJ4" localSheetId="9" hidden="1">#REF!</definedName>
    <definedName name="BEx1WT3VU2F7OSUQZHBIV4KTTFJ4" hidden="1">#REF!</definedName>
    <definedName name="BEx1WUB1FAS5PHU33TJ60SUHR618" localSheetId="10" hidden="1">#REF!</definedName>
    <definedName name="BEx1WUB1FAS5PHU33TJ60SUHR618" localSheetId="12" hidden="1">#REF!</definedName>
    <definedName name="BEx1WUB1FAS5PHU33TJ60SUHR618" localSheetId="19" hidden="1">#REF!</definedName>
    <definedName name="BEx1WUB1FAS5PHU33TJ60SUHR618" localSheetId="0" hidden="1">#REF!</definedName>
    <definedName name="BEx1WUB1FAS5PHU33TJ60SUHR618" localSheetId="21" hidden="1">#REF!</definedName>
    <definedName name="BEx1WUB1FAS5PHU33TJ60SUHR618" localSheetId="8" hidden="1">#REF!</definedName>
    <definedName name="BEx1WUB1FAS5PHU33TJ60SUHR618" localSheetId="9" hidden="1">#REF!</definedName>
    <definedName name="BEx1WUB1FAS5PHU33TJ60SUHR618" hidden="1">#REF!</definedName>
    <definedName name="BEx1WX04G0INSPPG9NTNR3DYR6PZ" localSheetId="10" hidden="1">#REF!</definedName>
    <definedName name="BEx1WX04G0INSPPG9NTNR3DYR6PZ" localSheetId="12" hidden="1">#REF!</definedName>
    <definedName name="BEx1WX04G0INSPPG9NTNR3DYR6PZ" localSheetId="19" hidden="1">#REF!</definedName>
    <definedName name="BEx1WX04G0INSPPG9NTNR3DYR6PZ" localSheetId="0" hidden="1">#REF!</definedName>
    <definedName name="BEx1WX04G0INSPPG9NTNR3DYR6PZ" localSheetId="21" hidden="1">#REF!</definedName>
    <definedName name="BEx1WX04G0INSPPG9NTNR3DYR6PZ" localSheetId="8" hidden="1">#REF!</definedName>
    <definedName name="BEx1WX04G0INSPPG9NTNR3DYR6PZ" localSheetId="9" hidden="1">#REF!</definedName>
    <definedName name="BEx1WX04G0INSPPG9NTNR3DYR6PZ" hidden="1">#REF!</definedName>
    <definedName name="BEx1X3LHU9DPG01VWX2IF65TRATF" localSheetId="10" hidden="1">#REF!</definedName>
    <definedName name="BEx1X3LHU9DPG01VWX2IF65TRATF" localSheetId="12" hidden="1">#REF!</definedName>
    <definedName name="BEx1X3LHU9DPG01VWX2IF65TRATF" localSheetId="19" hidden="1">#REF!</definedName>
    <definedName name="BEx1X3LHU9DPG01VWX2IF65TRATF" localSheetId="0" hidden="1">#REF!</definedName>
    <definedName name="BEx1X3LHU9DPG01VWX2IF65TRATF" localSheetId="21" hidden="1">#REF!</definedName>
    <definedName name="BEx1X3LHU9DPG01VWX2IF65TRATF" localSheetId="8" hidden="1">#REF!</definedName>
    <definedName name="BEx1X3LHU9DPG01VWX2IF65TRATF" localSheetId="9" hidden="1">#REF!</definedName>
    <definedName name="BEx1X3LHU9DPG01VWX2IF65TRATF" hidden="1">#REF!</definedName>
    <definedName name="BEx1XFL3ISYW3FU1DQ3US0DYA8NQ" localSheetId="10" hidden="1">#REF!</definedName>
    <definedName name="BEx1XFL3ISYW3FU1DQ3US0DYA8NQ" localSheetId="12" hidden="1">#REF!</definedName>
    <definedName name="BEx1XFL3ISYW3FU1DQ3US0DYA8NQ" localSheetId="19" hidden="1">#REF!</definedName>
    <definedName name="BEx1XFL3ISYW3FU1DQ3US0DYA8NQ" localSheetId="0" hidden="1">#REF!</definedName>
    <definedName name="BEx1XFL3ISYW3FU1DQ3US0DYA8NQ" localSheetId="21" hidden="1">#REF!</definedName>
    <definedName name="BEx1XFL3ISYW3FU1DQ3US0DYA8NQ" localSheetId="8" hidden="1">#REF!</definedName>
    <definedName name="BEx1XFL3ISYW3FU1DQ3US0DYA8NQ" localSheetId="9" hidden="1">#REF!</definedName>
    <definedName name="BEx1XFL3ISYW3FU1DQ3US0DYA8NQ" hidden="1">#REF!</definedName>
    <definedName name="BEx1XK8AAMO0AH0Z1OUKW30CA7EQ" localSheetId="10" hidden="1">#REF!</definedName>
    <definedName name="BEx1XK8AAMO0AH0Z1OUKW30CA7EQ" localSheetId="12" hidden="1">#REF!</definedName>
    <definedName name="BEx1XK8AAMO0AH0Z1OUKW30CA7EQ" localSheetId="19" hidden="1">#REF!</definedName>
    <definedName name="BEx1XK8AAMO0AH0Z1OUKW30CA7EQ" localSheetId="0" hidden="1">#REF!</definedName>
    <definedName name="BEx1XK8AAMO0AH0Z1OUKW30CA7EQ" localSheetId="21" hidden="1">#REF!</definedName>
    <definedName name="BEx1XK8AAMO0AH0Z1OUKW30CA7EQ" localSheetId="8" hidden="1">#REF!</definedName>
    <definedName name="BEx1XK8AAMO0AH0Z1OUKW30CA7EQ" localSheetId="9" hidden="1">#REF!</definedName>
    <definedName name="BEx1XK8AAMO0AH0Z1OUKW30CA7EQ" hidden="1">#REF!</definedName>
    <definedName name="BEx1XL4MZ7C80495GHQRWOBS16PQ" localSheetId="10" hidden="1">#REF!</definedName>
    <definedName name="BEx1XL4MZ7C80495GHQRWOBS16PQ" localSheetId="12" hidden="1">#REF!</definedName>
    <definedName name="BEx1XL4MZ7C80495GHQRWOBS16PQ" localSheetId="19" hidden="1">#REF!</definedName>
    <definedName name="BEx1XL4MZ7C80495GHQRWOBS16PQ" localSheetId="0" hidden="1">#REF!</definedName>
    <definedName name="BEx1XL4MZ7C80495GHQRWOBS16PQ" localSheetId="21" hidden="1">#REF!</definedName>
    <definedName name="BEx1XL4MZ7C80495GHQRWOBS16PQ" localSheetId="8" hidden="1">#REF!</definedName>
    <definedName name="BEx1XL4MZ7C80495GHQRWOBS16PQ" localSheetId="9" hidden="1">#REF!</definedName>
    <definedName name="BEx1XL4MZ7C80495GHQRWOBS16PQ" hidden="1">#REF!</definedName>
    <definedName name="BEx1Y2IGS2K95E1M51PEF9KJZ0KB" localSheetId="10" hidden="1">#REF!</definedName>
    <definedName name="BEx1Y2IGS2K95E1M51PEF9KJZ0KB" localSheetId="12" hidden="1">#REF!</definedName>
    <definedName name="BEx1Y2IGS2K95E1M51PEF9KJZ0KB" localSheetId="19" hidden="1">#REF!</definedName>
    <definedName name="BEx1Y2IGS2K95E1M51PEF9KJZ0KB" localSheetId="0" hidden="1">#REF!</definedName>
    <definedName name="BEx1Y2IGS2K95E1M51PEF9KJZ0KB" localSheetId="21" hidden="1">#REF!</definedName>
    <definedName name="BEx1Y2IGS2K95E1M51PEF9KJZ0KB" localSheetId="8" hidden="1">#REF!</definedName>
    <definedName name="BEx1Y2IGS2K95E1M51PEF9KJZ0KB" localSheetId="9" hidden="1">#REF!</definedName>
    <definedName name="BEx1Y2IGS2K95E1M51PEF9KJZ0KB" hidden="1">#REF!</definedName>
    <definedName name="BEx1Y3PKK83X2FN9SAALFHOWKMRQ" localSheetId="10" hidden="1">#REF!</definedName>
    <definedName name="BEx1Y3PKK83X2FN9SAALFHOWKMRQ" localSheetId="12" hidden="1">#REF!</definedName>
    <definedName name="BEx1Y3PKK83X2FN9SAALFHOWKMRQ" localSheetId="19" hidden="1">#REF!</definedName>
    <definedName name="BEx1Y3PKK83X2FN9SAALFHOWKMRQ" localSheetId="0" hidden="1">#REF!</definedName>
    <definedName name="BEx1Y3PKK83X2FN9SAALFHOWKMRQ" localSheetId="21" hidden="1">#REF!</definedName>
    <definedName name="BEx1Y3PKK83X2FN9SAALFHOWKMRQ" localSheetId="8" hidden="1">#REF!</definedName>
    <definedName name="BEx1Y3PKK83X2FN9SAALFHOWKMRQ" localSheetId="9" hidden="1">#REF!</definedName>
    <definedName name="BEx1Y3PKK83X2FN9SAALFHOWKMRQ" hidden="1">#REF!</definedName>
    <definedName name="BEx1YL3DJ7Y4AZ01ERCOGW0FJ26T" localSheetId="10" hidden="1">#REF!</definedName>
    <definedName name="BEx1YL3DJ7Y4AZ01ERCOGW0FJ26T" localSheetId="12" hidden="1">#REF!</definedName>
    <definedName name="BEx1YL3DJ7Y4AZ01ERCOGW0FJ26T" localSheetId="19" hidden="1">#REF!</definedName>
    <definedName name="BEx1YL3DJ7Y4AZ01ERCOGW0FJ26T" localSheetId="0" hidden="1">#REF!</definedName>
    <definedName name="BEx1YL3DJ7Y4AZ01ERCOGW0FJ26T" localSheetId="21" hidden="1">#REF!</definedName>
    <definedName name="BEx1YL3DJ7Y4AZ01ERCOGW0FJ26T" localSheetId="8" hidden="1">#REF!</definedName>
    <definedName name="BEx1YL3DJ7Y4AZ01ERCOGW0FJ26T" localSheetId="9" hidden="1">#REF!</definedName>
    <definedName name="BEx1YL3DJ7Y4AZ01ERCOGW0FJ26T" hidden="1">#REF!</definedName>
    <definedName name="BEx1Z2RYHSVD1H37817SN93VMURZ" localSheetId="10" hidden="1">#REF!</definedName>
    <definedName name="BEx1Z2RYHSVD1H37817SN93VMURZ" localSheetId="12" hidden="1">#REF!</definedName>
    <definedName name="BEx1Z2RYHSVD1H37817SN93VMURZ" localSheetId="19" hidden="1">#REF!</definedName>
    <definedName name="BEx1Z2RYHSVD1H37817SN93VMURZ" localSheetId="0" hidden="1">#REF!</definedName>
    <definedName name="BEx1Z2RYHSVD1H37817SN93VMURZ" localSheetId="21" hidden="1">#REF!</definedName>
    <definedName name="BEx1Z2RYHSVD1H37817SN93VMURZ" localSheetId="8" hidden="1">#REF!</definedName>
    <definedName name="BEx1Z2RYHSVD1H37817SN93VMURZ" localSheetId="9" hidden="1">#REF!</definedName>
    <definedName name="BEx1Z2RYHSVD1H37817SN93VMURZ" hidden="1">#REF!</definedName>
    <definedName name="BEx3AMAKWI6458B67VKZO56MCNJW" localSheetId="10" hidden="1">#REF!</definedName>
    <definedName name="BEx3AMAKWI6458B67VKZO56MCNJW" localSheetId="12" hidden="1">#REF!</definedName>
    <definedName name="BEx3AMAKWI6458B67VKZO56MCNJW" localSheetId="19" hidden="1">#REF!</definedName>
    <definedName name="BEx3AMAKWI6458B67VKZO56MCNJW" localSheetId="0" hidden="1">#REF!</definedName>
    <definedName name="BEx3AMAKWI6458B67VKZO56MCNJW" localSheetId="21" hidden="1">#REF!</definedName>
    <definedName name="BEx3AMAKWI6458B67VKZO56MCNJW" localSheetId="8" hidden="1">#REF!</definedName>
    <definedName name="BEx3AMAKWI6458B67VKZO56MCNJW" localSheetId="9" hidden="1">#REF!</definedName>
    <definedName name="BEx3AMAKWI6458B67VKZO56MCNJW" hidden="1">#REF!</definedName>
    <definedName name="BEx3AOOVM42G82TNF53W0EKXLUSI" localSheetId="10" hidden="1">#REF!</definedName>
    <definedName name="BEx3AOOVM42G82TNF53W0EKXLUSI" localSheetId="12" hidden="1">#REF!</definedName>
    <definedName name="BEx3AOOVM42G82TNF53W0EKXLUSI" localSheetId="19" hidden="1">#REF!</definedName>
    <definedName name="BEx3AOOVM42G82TNF53W0EKXLUSI" localSheetId="0" hidden="1">#REF!</definedName>
    <definedName name="BEx3AOOVM42G82TNF53W0EKXLUSI" localSheetId="21" hidden="1">#REF!</definedName>
    <definedName name="BEx3AOOVM42G82TNF53W0EKXLUSI" localSheetId="8" hidden="1">#REF!</definedName>
    <definedName name="BEx3AOOVM42G82TNF53W0EKXLUSI" localSheetId="9" hidden="1">#REF!</definedName>
    <definedName name="BEx3AOOVM42G82TNF53W0EKXLUSI" hidden="1">#REF!</definedName>
    <definedName name="BEx3AZH9W4SUFCAHNDOQ728R9V4L" localSheetId="10" hidden="1">#REF!</definedName>
    <definedName name="BEx3AZH9W4SUFCAHNDOQ728R9V4L" localSheetId="12" hidden="1">#REF!</definedName>
    <definedName name="BEx3AZH9W4SUFCAHNDOQ728R9V4L" localSheetId="19" hidden="1">#REF!</definedName>
    <definedName name="BEx3AZH9W4SUFCAHNDOQ728R9V4L" localSheetId="0" hidden="1">#REF!</definedName>
    <definedName name="BEx3AZH9W4SUFCAHNDOQ728R9V4L" localSheetId="21" hidden="1">#REF!</definedName>
    <definedName name="BEx3AZH9W4SUFCAHNDOQ728R9V4L" localSheetId="8" hidden="1">#REF!</definedName>
    <definedName name="BEx3AZH9W4SUFCAHNDOQ728R9V4L" localSheetId="9" hidden="1">#REF!</definedName>
    <definedName name="BEx3AZH9W4SUFCAHNDOQ728R9V4L" hidden="1">#REF!</definedName>
    <definedName name="BEx3BNR9ES4KY7Q1DK83KC5NDGL8" localSheetId="10" hidden="1">#REF!</definedName>
    <definedName name="BEx3BNR9ES4KY7Q1DK83KC5NDGL8" localSheetId="12" hidden="1">#REF!</definedName>
    <definedName name="BEx3BNR9ES4KY7Q1DK83KC5NDGL8" localSheetId="19" hidden="1">#REF!</definedName>
    <definedName name="BEx3BNR9ES4KY7Q1DK83KC5NDGL8" localSheetId="0" hidden="1">#REF!</definedName>
    <definedName name="BEx3BNR9ES4KY7Q1DK83KC5NDGL8" localSheetId="21" hidden="1">#REF!</definedName>
    <definedName name="BEx3BNR9ES4KY7Q1DK83KC5NDGL8" localSheetId="8" hidden="1">#REF!</definedName>
    <definedName name="BEx3BNR9ES4KY7Q1DK83KC5NDGL8" localSheetId="9" hidden="1">#REF!</definedName>
    <definedName name="BEx3BNR9ES4KY7Q1DK83KC5NDGL8" hidden="1">#REF!</definedName>
    <definedName name="BEx3BQR5VZXNQ4H949ORM8ESU3B3" localSheetId="10" hidden="1">#REF!</definedName>
    <definedName name="BEx3BQR5VZXNQ4H949ORM8ESU3B3" localSheetId="12" hidden="1">#REF!</definedName>
    <definedName name="BEx3BQR5VZXNQ4H949ORM8ESU3B3" localSheetId="19" hidden="1">#REF!</definedName>
    <definedName name="BEx3BQR5VZXNQ4H949ORM8ESU3B3" localSheetId="0" hidden="1">#REF!</definedName>
    <definedName name="BEx3BQR5VZXNQ4H949ORM8ESU3B3" localSheetId="21" hidden="1">#REF!</definedName>
    <definedName name="BEx3BQR5VZXNQ4H949ORM8ESU3B3" localSheetId="8" hidden="1">#REF!</definedName>
    <definedName name="BEx3BQR5VZXNQ4H949ORM8ESU3B3" localSheetId="9" hidden="1">#REF!</definedName>
    <definedName name="BEx3BQR5VZXNQ4H949ORM8ESU3B3" hidden="1">#REF!</definedName>
    <definedName name="BEx3BTLL3ASJN134DLEQTQM70VZM" localSheetId="10" hidden="1">#REF!</definedName>
    <definedName name="BEx3BTLL3ASJN134DLEQTQM70VZM" localSheetId="12" hidden="1">#REF!</definedName>
    <definedName name="BEx3BTLL3ASJN134DLEQTQM70VZM" localSheetId="19" hidden="1">#REF!</definedName>
    <definedName name="BEx3BTLL3ASJN134DLEQTQM70VZM" localSheetId="0" hidden="1">#REF!</definedName>
    <definedName name="BEx3BTLL3ASJN134DLEQTQM70VZM" localSheetId="21" hidden="1">#REF!</definedName>
    <definedName name="BEx3BTLL3ASJN134DLEQTQM70VZM" localSheetId="8" hidden="1">#REF!</definedName>
    <definedName name="BEx3BTLL3ASJN134DLEQTQM70VZM" localSheetId="9" hidden="1">#REF!</definedName>
    <definedName name="BEx3BTLL3ASJN134DLEQTQM70VZM" hidden="1">#REF!</definedName>
    <definedName name="BEx3BW5CTV0DJU5AQS3ZQFK2VLF3" localSheetId="10" hidden="1">#REF!</definedName>
    <definedName name="BEx3BW5CTV0DJU5AQS3ZQFK2VLF3" localSheetId="12" hidden="1">#REF!</definedName>
    <definedName name="BEx3BW5CTV0DJU5AQS3ZQFK2VLF3" localSheetId="19" hidden="1">#REF!</definedName>
    <definedName name="BEx3BW5CTV0DJU5AQS3ZQFK2VLF3" localSheetId="0" hidden="1">#REF!</definedName>
    <definedName name="BEx3BW5CTV0DJU5AQS3ZQFK2VLF3" localSheetId="21" hidden="1">#REF!</definedName>
    <definedName name="BEx3BW5CTV0DJU5AQS3ZQFK2VLF3" localSheetId="8" hidden="1">#REF!</definedName>
    <definedName name="BEx3BW5CTV0DJU5AQS3ZQFK2VLF3" localSheetId="9" hidden="1">#REF!</definedName>
    <definedName name="BEx3BW5CTV0DJU5AQS3ZQFK2VLF3" hidden="1">#REF!</definedName>
    <definedName name="BEx3BYP0FG369M7G3JEFLMMXAKTS" localSheetId="10" hidden="1">#REF!</definedName>
    <definedName name="BEx3BYP0FG369M7G3JEFLMMXAKTS" localSheetId="12" hidden="1">#REF!</definedName>
    <definedName name="BEx3BYP0FG369M7G3JEFLMMXAKTS" localSheetId="19" hidden="1">#REF!</definedName>
    <definedName name="BEx3BYP0FG369M7G3JEFLMMXAKTS" localSheetId="0" hidden="1">#REF!</definedName>
    <definedName name="BEx3BYP0FG369M7G3JEFLMMXAKTS" localSheetId="21" hidden="1">#REF!</definedName>
    <definedName name="BEx3BYP0FG369M7G3JEFLMMXAKTS" localSheetId="8" hidden="1">#REF!</definedName>
    <definedName name="BEx3BYP0FG369M7G3JEFLMMXAKTS" localSheetId="9" hidden="1">#REF!</definedName>
    <definedName name="BEx3BYP0FG369M7G3JEFLMMXAKTS" hidden="1">#REF!</definedName>
    <definedName name="BEx3C2QR0WUD19QSVO8EMIPNQJKH" localSheetId="10" hidden="1">#REF!</definedName>
    <definedName name="BEx3C2QR0WUD19QSVO8EMIPNQJKH" localSheetId="12" hidden="1">#REF!</definedName>
    <definedName name="BEx3C2QR0WUD19QSVO8EMIPNQJKH" localSheetId="19" hidden="1">#REF!</definedName>
    <definedName name="BEx3C2QR0WUD19QSVO8EMIPNQJKH" localSheetId="0" hidden="1">#REF!</definedName>
    <definedName name="BEx3C2QR0WUD19QSVO8EMIPNQJKH" localSheetId="21" hidden="1">#REF!</definedName>
    <definedName name="BEx3C2QR0WUD19QSVO8EMIPNQJKH" localSheetId="8" hidden="1">#REF!</definedName>
    <definedName name="BEx3C2QR0WUD19QSVO8EMIPNQJKH" localSheetId="9" hidden="1">#REF!</definedName>
    <definedName name="BEx3C2QR0WUD19QSVO8EMIPNQJKH" hidden="1">#REF!</definedName>
    <definedName name="BEx3CKFCCPZZ6ROLAT5C1DZNIC1U" localSheetId="10" hidden="1">#REF!</definedName>
    <definedName name="BEx3CKFCCPZZ6ROLAT5C1DZNIC1U" localSheetId="12" hidden="1">#REF!</definedName>
    <definedName name="BEx3CKFCCPZZ6ROLAT5C1DZNIC1U" localSheetId="19" hidden="1">#REF!</definedName>
    <definedName name="BEx3CKFCCPZZ6ROLAT5C1DZNIC1U" localSheetId="0" hidden="1">#REF!</definedName>
    <definedName name="BEx3CKFCCPZZ6ROLAT5C1DZNIC1U" localSheetId="21" hidden="1">#REF!</definedName>
    <definedName name="BEx3CKFCCPZZ6ROLAT5C1DZNIC1U" localSheetId="8" hidden="1">#REF!</definedName>
    <definedName name="BEx3CKFCCPZZ6ROLAT5C1DZNIC1U" localSheetId="9" hidden="1">#REF!</definedName>
    <definedName name="BEx3CKFCCPZZ6ROLAT5C1DZNIC1U" hidden="1">#REF!</definedName>
    <definedName name="BEx3CO0SVO4WLH0DO43DCHYDTH1P" localSheetId="10" hidden="1">#REF!</definedName>
    <definedName name="BEx3CO0SVO4WLH0DO43DCHYDTH1P" localSheetId="12" hidden="1">#REF!</definedName>
    <definedName name="BEx3CO0SVO4WLH0DO43DCHYDTH1P" localSheetId="19" hidden="1">#REF!</definedName>
    <definedName name="BEx3CO0SVO4WLH0DO43DCHYDTH1P" localSheetId="0" hidden="1">#REF!</definedName>
    <definedName name="BEx3CO0SVO4WLH0DO43DCHYDTH1P" localSheetId="21" hidden="1">#REF!</definedName>
    <definedName name="BEx3CO0SVO4WLH0DO43DCHYDTH1P" localSheetId="8" hidden="1">#REF!</definedName>
    <definedName name="BEx3CO0SVO4WLH0DO43DCHYDTH1P" localSheetId="9" hidden="1">#REF!</definedName>
    <definedName name="BEx3CO0SVO4WLH0DO43DCHYDTH1P" hidden="1">#REF!</definedName>
    <definedName name="BEx3CPDAEBC12450MVHX6S78ILBS" localSheetId="10" hidden="1">#REF!</definedName>
    <definedName name="BEx3CPDAEBC12450MVHX6S78ILBS" localSheetId="12" hidden="1">#REF!</definedName>
    <definedName name="BEx3CPDAEBC12450MVHX6S78ILBS" localSheetId="19" hidden="1">#REF!</definedName>
    <definedName name="BEx3CPDAEBC12450MVHX6S78ILBS" localSheetId="0" hidden="1">#REF!</definedName>
    <definedName name="BEx3CPDAEBC12450MVHX6S78ILBS" localSheetId="21" hidden="1">#REF!</definedName>
    <definedName name="BEx3CPDAEBC12450MVHX6S78ILBS" localSheetId="8" hidden="1">#REF!</definedName>
    <definedName name="BEx3CPDAEBC12450MVHX6S78ILBS" localSheetId="9" hidden="1">#REF!</definedName>
    <definedName name="BEx3CPDAEBC12450MVHX6S78ILBS" hidden="1">#REF!</definedName>
    <definedName name="BEx3CQ9OQ7E1YH93NADGWWEH0HD5" localSheetId="10" hidden="1">#REF!</definedName>
    <definedName name="BEx3CQ9OQ7E1YH93NADGWWEH0HD5" localSheetId="12" hidden="1">#REF!</definedName>
    <definedName name="BEx3CQ9OQ7E1YH93NADGWWEH0HD5" localSheetId="19" hidden="1">#REF!</definedName>
    <definedName name="BEx3CQ9OQ7E1YH93NADGWWEH0HD5" localSheetId="0" hidden="1">#REF!</definedName>
    <definedName name="BEx3CQ9OQ7E1YH93NADGWWEH0HD5" localSheetId="21" hidden="1">#REF!</definedName>
    <definedName name="BEx3CQ9OQ7E1YH93NADGWWEH0HD5" localSheetId="8" hidden="1">#REF!</definedName>
    <definedName name="BEx3CQ9OQ7E1YH93NADGWWEH0HD5" localSheetId="9" hidden="1">#REF!</definedName>
    <definedName name="BEx3CQ9OQ7E1YH93NADGWWEH0HD5" hidden="1">#REF!</definedName>
    <definedName name="BEx3D9G6QTSPF9UYI4X0XY0VE896" localSheetId="10" hidden="1">#REF!</definedName>
    <definedName name="BEx3D9G6QTSPF9UYI4X0XY0VE896" localSheetId="12" hidden="1">#REF!</definedName>
    <definedName name="BEx3D9G6QTSPF9UYI4X0XY0VE896" localSheetId="19" hidden="1">#REF!</definedName>
    <definedName name="BEx3D9G6QTSPF9UYI4X0XY0VE896" localSheetId="0" hidden="1">#REF!</definedName>
    <definedName name="BEx3D9G6QTSPF9UYI4X0XY0VE896" localSheetId="21" hidden="1">#REF!</definedName>
    <definedName name="BEx3D9G6QTSPF9UYI4X0XY0VE896" localSheetId="8" hidden="1">#REF!</definedName>
    <definedName name="BEx3D9G6QTSPF9UYI4X0XY0VE896" localSheetId="9" hidden="1">#REF!</definedName>
    <definedName name="BEx3D9G6QTSPF9UYI4X0XY0VE896" hidden="1">#REF!</definedName>
    <definedName name="BEx3DCQU9PBRXIMLO62KS5RLH447" localSheetId="10" hidden="1">#REF!</definedName>
    <definedName name="BEx3DCQU9PBRXIMLO62KS5RLH447" localSheetId="12" hidden="1">#REF!</definedName>
    <definedName name="BEx3DCQU9PBRXIMLO62KS5RLH447" localSheetId="19" hidden="1">#REF!</definedName>
    <definedName name="BEx3DCQU9PBRXIMLO62KS5RLH447" localSheetId="0" hidden="1">#REF!</definedName>
    <definedName name="BEx3DCQU9PBRXIMLO62KS5RLH447" localSheetId="21" hidden="1">#REF!</definedName>
    <definedName name="BEx3DCQU9PBRXIMLO62KS5RLH447" localSheetId="8" hidden="1">#REF!</definedName>
    <definedName name="BEx3DCQU9PBRXIMLO62KS5RLH447" localSheetId="9" hidden="1">#REF!</definedName>
    <definedName name="BEx3DCQU9PBRXIMLO62KS5RLH447" hidden="1">#REF!</definedName>
    <definedName name="BEx3DQ8EH7C7L4XQAOL3NRRVRRT3" localSheetId="10" hidden="1">#REF!</definedName>
    <definedName name="BEx3DQ8EH7C7L4XQAOL3NRRVRRT3" localSheetId="12" hidden="1">#REF!</definedName>
    <definedName name="BEx3DQ8EH7C7L4XQAOL3NRRVRRT3" localSheetId="19" hidden="1">#REF!</definedName>
    <definedName name="BEx3DQ8EH7C7L4XQAOL3NRRVRRT3" localSheetId="0" hidden="1">#REF!</definedName>
    <definedName name="BEx3DQ8EH7C7L4XQAOL3NRRVRRT3" localSheetId="21" hidden="1">#REF!</definedName>
    <definedName name="BEx3DQ8EH7C7L4XQAOL3NRRVRRT3" localSheetId="8" hidden="1">#REF!</definedName>
    <definedName name="BEx3DQ8EH7C7L4XQAOL3NRRVRRT3" localSheetId="9" hidden="1">#REF!</definedName>
    <definedName name="BEx3DQ8EH7C7L4XQAOL3NRRVRRT3" hidden="1">#REF!</definedName>
    <definedName name="BEx3EF99FD6QNNCNOKDEE67JHTUJ" localSheetId="10" hidden="1">#REF!</definedName>
    <definedName name="BEx3EF99FD6QNNCNOKDEE67JHTUJ" localSheetId="12" hidden="1">#REF!</definedName>
    <definedName name="BEx3EF99FD6QNNCNOKDEE67JHTUJ" localSheetId="19" hidden="1">#REF!</definedName>
    <definedName name="BEx3EF99FD6QNNCNOKDEE67JHTUJ" localSheetId="0" hidden="1">#REF!</definedName>
    <definedName name="BEx3EF99FD6QNNCNOKDEE67JHTUJ" localSheetId="21" hidden="1">#REF!</definedName>
    <definedName name="BEx3EF99FD6QNNCNOKDEE67JHTUJ" localSheetId="8" hidden="1">#REF!</definedName>
    <definedName name="BEx3EF99FD6QNNCNOKDEE67JHTUJ" localSheetId="9" hidden="1">#REF!</definedName>
    <definedName name="BEx3EF99FD6QNNCNOKDEE67JHTUJ" hidden="1">#REF!</definedName>
    <definedName name="BEx3EGLXG4AU8GXIFP26DZ61E6EP" localSheetId="10" hidden="1">#REF!</definedName>
    <definedName name="BEx3EGLXG4AU8GXIFP26DZ61E6EP" localSheetId="12" hidden="1">#REF!</definedName>
    <definedName name="BEx3EGLXG4AU8GXIFP26DZ61E6EP" localSheetId="19" hidden="1">#REF!</definedName>
    <definedName name="BEx3EGLXG4AU8GXIFP26DZ61E6EP" localSheetId="0" hidden="1">#REF!</definedName>
    <definedName name="BEx3EGLXG4AU8GXIFP26DZ61E6EP" localSheetId="21" hidden="1">#REF!</definedName>
    <definedName name="BEx3EGLXG4AU8GXIFP26DZ61E6EP" localSheetId="8" hidden="1">#REF!</definedName>
    <definedName name="BEx3EGLXG4AU8GXIFP26DZ61E6EP" localSheetId="9" hidden="1">#REF!</definedName>
    <definedName name="BEx3EGLXG4AU8GXIFP26DZ61E6EP" hidden="1">#REF!</definedName>
    <definedName name="BEx3EHCSERZ2O2OAG8Y95UPG2IY9" localSheetId="10" hidden="1">#REF!</definedName>
    <definedName name="BEx3EHCSERZ2O2OAG8Y95UPG2IY9" localSheetId="12" hidden="1">#REF!</definedName>
    <definedName name="BEx3EHCSERZ2O2OAG8Y95UPG2IY9" localSheetId="19" hidden="1">#REF!</definedName>
    <definedName name="BEx3EHCSERZ2O2OAG8Y95UPG2IY9" localSheetId="0" hidden="1">#REF!</definedName>
    <definedName name="BEx3EHCSERZ2O2OAG8Y95UPG2IY9" localSheetId="21" hidden="1">#REF!</definedName>
    <definedName name="BEx3EHCSERZ2O2OAG8Y95UPG2IY9" localSheetId="8" hidden="1">#REF!</definedName>
    <definedName name="BEx3EHCSERZ2O2OAG8Y95UPG2IY9" localSheetId="9" hidden="1">#REF!</definedName>
    <definedName name="BEx3EHCSERZ2O2OAG8Y95UPG2IY9" hidden="1">#REF!</definedName>
    <definedName name="BEx3EJR3TCJDYS7ZXNDS5N9KTGIK" localSheetId="10" hidden="1">#REF!</definedName>
    <definedName name="BEx3EJR3TCJDYS7ZXNDS5N9KTGIK" localSheetId="12" hidden="1">#REF!</definedName>
    <definedName name="BEx3EJR3TCJDYS7ZXNDS5N9KTGIK" localSheetId="19" hidden="1">#REF!</definedName>
    <definedName name="BEx3EJR3TCJDYS7ZXNDS5N9KTGIK" localSheetId="0" hidden="1">#REF!</definedName>
    <definedName name="BEx3EJR3TCJDYS7ZXNDS5N9KTGIK" localSheetId="21" hidden="1">#REF!</definedName>
    <definedName name="BEx3EJR3TCJDYS7ZXNDS5N9KTGIK" localSheetId="8" hidden="1">#REF!</definedName>
    <definedName name="BEx3EJR3TCJDYS7ZXNDS5N9KTGIK" localSheetId="9" hidden="1">#REF!</definedName>
    <definedName name="BEx3EJR3TCJDYS7ZXNDS5N9KTGIK" hidden="1">#REF!</definedName>
    <definedName name="BEx3ELJTTBS6P05CNISMGOJOA60V" localSheetId="10" hidden="1">#REF!</definedName>
    <definedName name="BEx3ELJTTBS6P05CNISMGOJOA60V" localSheetId="12" hidden="1">#REF!</definedName>
    <definedName name="BEx3ELJTTBS6P05CNISMGOJOA60V" localSheetId="19" hidden="1">#REF!</definedName>
    <definedName name="BEx3ELJTTBS6P05CNISMGOJOA60V" localSheetId="0" hidden="1">#REF!</definedName>
    <definedName name="BEx3ELJTTBS6P05CNISMGOJOA60V" localSheetId="21" hidden="1">#REF!</definedName>
    <definedName name="BEx3ELJTTBS6P05CNISMGOJOA60V" localSheetId="8" hidden="1">#REF!</definedName>
    <definedName name="BEx3ELJTTBS6P05CNISMGOJOA60V" localSheetId="9" hidden="1">#REF!</definedName>
    <definedName name="BEx3ELJTTBS6P05CNISMGOJOA60V" hidden="1">#REF!</definedName>
    <definedName name="BEx3EQSLJBDDJRHNX19PBFCKNY2I" localSheetId="10" hidden="1">#REF!</definedName>
    <definedName name="BEx3EQSLJBDDJRHNX19PBFCKNY2I" localSheetId="12" hidden="1">#REF!</definedName>
    <definedName name="BEx3EQSLJBDDJRHNX19PBFCKNY2I" localSheetId="19" hidden="1">#REF!</definedName>
    <definedName name="BEx3EQSLJBDDJRHNX19PBFCKNY2I" localSheetId="0" hidden="1">#REF!</definedName>
    <definedName name="BEx3EQSLJBDDJRHNX19PBFCKNY2I" localSheetId="21" hidden="1">#REF!</definedName>
    <definedName name="BEx3EQSLJBDDJRHNX19PBFCKNY2I" localSheetId="8" hidden="1">#REF!</definedName>
    <definedName name="BEx3EQSLJBDDJRHNX19PBFCKNY2I" localSheetId="9" hidden="1">#REF!</definedName>
    <definedName name="BEx3EQSLJBDDJRHNX19PBFCKNY2I" hidden="1">#REF!</definedName>
    <definedName name="BEx3EUUAX947Q5N6MY6W0KSNY78Y" localSheetId="10" hidden="1">#REF!</definedName>
    <definedName name="BEx3EUUAX947Q5N6MY6W0KSNY78Y" localSheetId="12" hidden="1">#REF!</definedName>
    <definedName name="BEx3EUUAX947Q5N6MY6W0KSNY78Y" localSheetId="19" hidden="1">#REF!</definedName>
    <definedName name="BEx3EUUAX947Q5N6MY6W0KSNY78Y" localSheetId="0" hidden="1">#REF!</definedName>
    <definedName name="BEx3EUUAX947Q5N6MY6W0KSNY78Y" localSheetId="21" hidden="1">#REF!</definedName>
    <definedName name="BEx3EUUAX947Q5N6MY6W0KSNY78Y" localSheetId="8" hidden="1">#REF!</definedName>
    <definedName name="BEx3EUUAX947Q5N6MY6W0KSNY78Y" localSheetId="9" hidden="1">#REF!</definedName>
    <definedName name="BEx3EUUAX947Q5N6MY6W0KSNY78Y" hidden="1">#REF!</definedName>
    <definedName name="BEx3F3OJYKFH63TY4TBS69H5CI8M" localSheetId="10" hidden="1">#REF!</definedName>
    <definedName name="BEx3F3OJYKFH63TY4TBS69H5CI8M" localSheetId="12" hidden="1">#REF!</definedName>
    <definedName name="BEx3F3OJYKFH63TY4TBS69H5CI8M" localSheetId="19" hidden="1">#REF!</definedName>
    <definedName name="BEx3F3OJYKFH63TY4TBS69H5CI8M" localSheetId="0" hidden="1">#REF!</definedName>
    <definedName name="BEx3F3OJYKFH63TY4TBS69H5CI8M" localSheetId="21" hidden="1">#REF!</definedName>
    <definedName name="BEx3F3OJYKFH63TY4TBS69H5CI8M" localSheetId="8" hidden="1">#REF!</definedName>
    <definedName name="BEx3F3OJYKFH63TY4TBS69H5CI8M" localSheetId="9" hidden="1">#REF!</definedName>
    <definedName name="BEx3F3OJYKFH63TY4TBS69H5CI8M" hidden="1">#REF!</definedName>
    <definedName name="BEx3FHMD1P5XBCH23ZKIFO6ZTCNB" localSheetId="10" hidden="1">#REF!</definedName>
    <definedName name="BEx3FHMD1P5XBCH23ZKIFO6ZTCNB" localSheetId="12" hidden="1">#REF!</definedName>
    <definedName name="BEx3FHMD1P5XBCH23ZKIFO6ZTCNB" localSheetId="19" hidden="1">#REF!</definedName>
    <definedName name="BEx3FHMD1P5XBCH23ZKIFO6ZTCNB" localSheetId="0" hidden="1">#REF!</definedName>
    <definedName name="BEx3FHMD1P5XBCH23ZKIFO6ZTCNB" localSheetId="21" hidden="1">#REF!</definedName>
    <definedName name="BEx3FHMD1P5XBCH23ZKIFO6ZTCNB" localSheetId="8" hidden="1">#REF!</definedName>
    <definedName name="BEx3FHMD1P5XBCH23ZKIFO6ZTCNB" localSheetId="9" hidden="1">#REF!</definedName>
    <definedName name="BEx3FHMD1P5XBCH23ZKIFO6ZTCNB" hidden="1">#REF!</definedName>
    <definedName name="BEx3FI2G3YYIACQHXNXEA15M8ZK5" localSheetId="10" hidden="1">#REF!</definedName>
    <definedName name="BEx3FI2G3YYIACQHXNXEA15M8ZK5" localSheetId="12" hidden="1">#REF!</definedName>
    <definedName name="BEx3FI2G3YYIACQHXNXEA15M8ZK5" localSheetId="19" hidden="1">#REF!</definedName>
    <definedName name="BEx3FI2G3YYIACQHXNXEA15M8ZK5" localSheetId="0" hidden="1">#REF!</definedName>
    <definedName name="BEx3FI2G3YYIACQHXNXEA15M8ZK5" localSheetId="21" hidden="1">#REF!</definedName>
    <definedName name="BEx3FI2G3YYIACQHXNXEA15M8ZK5" localSheetId="8" hidden="1">#REF!</definedName>
    <definedName name="BEx3FI2G3YYIACQHXNXEA15M8ZK5" localSheetId="9" hidden="1">#REF!</definedName>
    <definedName name="BEx3FI2G3YYIACQHXNXEA15M8ZK5" hidden="1">#REF!</definedName>
    <definedName name="BEx3FJ9MHSLDK8W91GO85FX1GX57" localSheetId="10" hidden="1">#REF!</definedName>
    <definedName name="BEx3FJ9MHSLDK8W91GO85FX1GX57" localSheetId="12" hidden="1">#REF!</definedName>
    <definedName name="BEx3FJ9MHSLDK8W91GO85FX1GX57" localSheetId="19" hidden="1">#REF!</definedName>
    <definedName name="BEx3FJ9MHSLDK8W91GO85FX1GX57" localSheetId="0" hidden="1">#REF!</definedName>
    <definedName name="BEx3FJ9MHSLDK8W91GO85FX1GX57" localSheetId="21" hidden="1">#REF!</definedName>
    <definedName name="BEx3FJ9MHSLDK8W91GO85FX1GX57" localSheetId="8" hidden="1">#REF!</definedName>
    <definedName name="BEx3FJ9MHSLDK8W91GO85FX1GX57" localSheetId="9" hidden="1">#REF!</definedName>
    <definedName name="BEx3FJ9MHSLDK8W91GO85FX1GX57" hidden="1">#REF!</definedName>
    <definedName name="BEx3FR251HFU7A33PU01SJUENL2B" localSheetId="10" hidden="1">#REF!</definedName>
    <definedName name="BEx3FR251HFU7A33PU01SJUENL2B" localSheetId="12" hidden="1">#REF!</definedName>
    <definedName name="BEx3FR251HFU7A33PU01SJUENL2B" localSheetId="19" hidden="1">#REF!</definedName>
    <definedName name="BEx3FR251HFU7A33PU01SJUENL2B" localSheetId="0" hidden="1">#REF!</definedName>
    <definedName name="BEx3FR251HFU7A33PU01SJUENL2B" localSheetId="21" hidden="1">#REF!</definedName>
    <definedName name="BEx3FR251HFU7A33PU01SJUENL2B" localSheetId="8" hidden="1">#REF!</definedName>
    <definedName name="BEx3FR251HFU7A33PU01SJUENL2B" localSheetId="9" hidden="1">#REF!</definedName>
    <definedName name="BEx3FR251HFU7A33PU01SJUENL2B" hidden="1">#REF!</definedName>
    <definedName name="BEx3FX7EJL47JSLSWP3EOC265WAE" localSheetId="10" hidden="1">#REF!</definedName>
    <definedName name="BEx3FX7EJL47JSLSWP3EOC265WAE" localSheetId="12" hidden="1">#REF!</definedName>
    <definedName name="BEx3FX7EJL47JSLSWP3EOC265WAE" localSheetId="19" hidden="1">#REF!</definedName>
    <definedName name="BEx3FX7EJL47JSLSWP3EOC265WAE" localSheetId="0" hidden="1">#REF!</definedName>
    <definedName name="BEx3FX7EJL47JSLSWP3EOC265WAE" localSheetId="21" hidden="1">#REF!</definedName>
    <definedName name="BEx3FX7EJL47JSLSWP3EOC265WAE" localSheetId="8" hidden="1">#REF!</definedName>
    <definedName name="BEx3FX7EJL47JSLSWP3EOC265WAE" localSheetId="9" hidden="1">#REF!</definedName>
    <definedName name="BEx3FX7EJL47JSLSWP3EOC265WAE" hidden="1">#REF!</definedName>
    <definedName name="BEx3G201R8NLJ6FIHO2QS0SW9QVV" localSheetId="10" hidden="1">#REF!</definedName>
    <definedName name="BEx3G201R8NLJ6FIHO2QS0SW9QVV" localSheetId="12" hidden="1">#REF!</definedName>
    <definedName name="BEx3G201R8NLJ6FIHO2QS0SW9QVV" localSheetId="19" hidden="1">#REF!</definedName>
    <definedName name="BEx3G201R8NLJ6FIHO2QS0SW9QVV" localSheetId="0" hidden="1">#REF!</definedName>
    <definedName name="BEx3G201R8NLJ6FIHO2QS0SW9QVV" localSheetId="21" hidden="1">#REF!</definedName>
    <definedName name="BEx3G201R8NLJ6FIHO2QS0SW9QVV" localSheetId="8" hidden="1">#REF!</definedName>
    <definedName name="BEx3G201R8NLJ6FIHO2QS0SW9QVV" localSheetId="9" hidden="1">#REF!</definedName>
    <definedName name="BEx3G201R8NLJ6FIHO2QS0SW9QVV" hidden="1">#REF!</definedName>
    <definedName name="BEx3G2LL2II66XY5YCDPG4JE13A3" localSheetId="10" hidden="1">#REF!</definedName>
    <definedName name="BEx3G2LL2II66XY5YCDPG4JE13A3" localSheetId="12" hidden="1">#REF!</definedName>
    <definedName name="BEx3G2LL2II66XY5YCDPG4JE13A3" localSheetId="19" hidden="1">#REF!</definedName>
    <definedName name="BEx3G2LL2II66XY5YCDPG4JE13A3" localSheetId="0" hidden="1">#REF!</definedName>
    <definedName name="BEx3G2LL2II66XY5YCDPG4JE13A3" localSheetId="21" hidden="1">#REF!</definedName>
    <definedName name="BEx3G2LL2II66XY5YCDPG4JE13A3" localSheetId="8" hidden="1">#REF!</definedName>
    <definedName name="BEx3G2LL2II66XY5YCDPG4JE13A3" localSheetId="9" hidden="1">#REF!</definedName>
    <definedName name="BEx3G2LL2II66XY5YCDPG4JE13A3" hidden="1">#REF!</definedName>
    <definedName name="BEx3G2WA0DTYY9D8AGHHOBTPE2B2" localSheetId="10" hidden="1">#REF!</definedName>
    <definedName name="BEx3G2WA0DTYY9D8AGHHOBTPE2B2" localSheetId="12" hidden="1">#REF!</definedName>
    <definedName name="BEx3G2WA0DTYY9D8AGHHOBTPE2B2" localSheetId="19" hidden="1">#REF!</definedName>
    <definedName name="BEx3G2WA0DTYY9D8AGHHOBTPE2B2" localSheetId="0" hidden="1">#REF!</definedName>
    <definedName name="BEx3G2WA0DTYY9D8AGHHOBTPE2B2" localSheetId="21" hidden="1">#REF!</definedName>
    <definedName name="BEx3G2WA0DTYY9D8AGHHOBTPE2B2" localSheetId="8" hidden="1">#REF!</definedName>
    <definedName name="BEx3G2WA0DTYY9D8AGHHOBTPE2B2" localSheetId="9" hidden="1">#REF!</definedName>
    <definedName name="BEx3G2WA0DTYY9D8AGHHOBTPE2B2" hidden="1">#REF!</definedName>
    <definedName name="BEx3GCXR6IAS0B6WJ03GJVH7CO52" localSheetId="10" hidden="1">#REF!</definedName>
    <definedName name="BEx3GCXR6IAS0B6WJ03GJVH7CO52" localSheetId="12" hidden="1">#REF!</definedName>
    <definedName name="BEx3GCXR6IAS0B6WJ03GJVH7CO52" localSheetId="19" hidden="1">#REF!</definedName>
    <definedName name="BEx3GCXR6IAS0B6WJ03GJVH7CO52" localSheetId="0" hidden="1">#REF!</definedName>
    <definedName name="BEx3GCXR6IAS0B6WJ03GJVH7CO52" localSheetId="21" hidden="1">#REF!</definedName>
    <definedName name="BEx3GCXR6IAS0B6WJ03GJVH7CO52" localSheetId="8" hidden="1">#REF!</definedName>
    <definedName name="BEx3GCXR6IAS0B6WJ03GJVH7CO52" localSheetId="9" hidden="1">#REF!</definedName>
    <definedName name="BEx3GCXR6IAS0B6WJ03GJVH7CO52" hidden="1">#REF!</definedName>
    <definedName name="BEx3GEVV18SEQDI1JGY7EN6D1GT1" localSheetId="10" hidden="1">#REF!</definedName>
    <definedName name="BEx3GEVV18SEQDI1JGY7EN6D1GT1" localSheetId="12" hidden="1">#REF!</definedName>
    <definedName name="BEx3GEVV18SEQDI1JGY7EN6D1GT1" localSheetId="19" hidden="1">#REF!</definedName>
    <definedName name="BEx3GEVV18SEQDI1JGY7EN6D1GT1" localSheetId="0" hidden="1">#REF!</definedName>
    <definedName name="BEx3GEVV18SEQDI1JGY7EN6D1GT1" localSheetId="21" hidden="1">#REF!</definedName>
    <definedName name="BEx3GEVV18SEQDI1JGY7EN6D1GT1" localSheetId="8" hidden="1">#REF!</definedName>
    <definedName name="BEx3GEVV18SEQDI1JGY7EN6D1GT1" localSheetId="9" hidden="1">#REF!</definedName>
    <definedName name="BEx3GEVV18SEQDI1JGY7EN6D1GT1" hidden="1">#REF!</definedName>
    <definedName name="BEx3GKFH64MKQX61S7DYTZ15JCPY" localSheetId="10" hidden="1">#REF!</definedName>
    <definedName name="BEx3GKFH64MKQX61S7DYTZ15JCPY" localSheetId="12" hidden="1">#REF!</definedName>
    <definedName name="BEx3GKFH64MKQX61S7DYTZ15JCPY" localSheetId="19" hidden="1">#REF!</definedName>
    <definedName name="BEx3GKFH64MKQX61S7DYTZ15JCPY" localSheetId="0" hidden="1">#REF!</definedName>
    <definedName name="BEx3GKFH64MKQX61S7DYTZ15JCPY" localSheetId="21" hidden="1">#REF!</definedName>
    <definedName name="BEx3GKFH64MKQX61S7DYTZ15JCPY" localSheetId="8" hidden="1">#REF!</definedName>
    <definedName name="BEx3GKFH64MKQX61S7DYTZ15JCPY" localSheetId="9" hidden="1">#REF!</definedName>
    <definedName name="BEx3GKFH64MKQX61S7DYTZ15JCPY" hidden="1">#REF!</definedName>
    <definedName name="BEx3GMJ1Y6UU02DLRL0QXCEKDA6C" localSheetId="10" hidden="1">#REF!</definedName>
    <definedName name="BEx3GMJ1Y6UU02DLRL0QXCEKDA6C" localSheetId="12" hidden="1">#REF!</definedName>
    <definedName name="BEx3GMJ1Y6UU02DLRL0QXCEKDA6C" localSheetId="19" hidden="1">#REF!</definedName>
    <definedName name="BEx3GMJ1Y6UU02DLRL0QXCEKDA6C" localSheetId="0" hidden="1">#REF!</definedName>
    <definedName name="BEx3GMJ1Y6UU02DLRL0QXCEKDA6C" localSheetId="21" hidden="1">#REF!</definedName>
    <definedName name="BEx3GMJ1Y6UU02DLRL0QXCEKDA6C" localSheetId="8" hidden="1">#REF!</definedName>
    <definedName name="BEx3GMJ1Y6UU02DLRL0QXCEKDA6C" localSheetId="9" hidden="1">#REF!</definedName>
    <definedName name="BEx3GMJ1Y6UU02DLRL0QXCEKDA6C" hidden="1">#REF!</definedName>
    <definedName name="BEx3GN4LY0135CBDIN1TU2UEODGF" localSheetId="10" hidden="1">#REF!</definedName>
    <definedName name="BEx3GN4LY0135CBDIN1TU2UEODGF" localSheetId="12" hidden="1">#REF!</definedName>
    <definedName name="BEx3GN4LY0135CBDIN1TU2UEODGF" localSheetId="19" hidden="1">#REF!</definedName>
    <definedName name="BEx3GN4LY0135CBDIN1TU2UEODGF" localSheetId="0" hidden="1">#REF!</definedName>
    <definedName name="BEx3GN4LY0135CBDIN1TU2UEODGF" localSheetId="21" hidden="1">#REF!</definedName>
    <definedName name="BEx3GN4LY0135CBDIN1TU2UEODGF" localSheetId="8" hidden="1">#REF!</definedName>
    <definedName name="BEx3GN4LY0135CBDIN1TU2UEODGF" localSheetId="9" hidden="1">#REF!</definedName>
    <definedName name="BEx3GN4LY0135CBDIN1TU2UEODGF" hidden="1">#REF!</definedName>
    <definedName name="BEx3GPDH2AH4QKT4OOSN563XUHBD" localSheetId="10" hidden="1">#REF!</definedName>
    <definedName name="BEx3GPDH2AH4QKT4OOSN563XUHBD" localSheetId="12" hidden="1">#REF!</definedName>
    <definedName name="BEx3GPDH2AH4QKT4OOSN563XUHBD" localSheetId="19" hidden="1">#REF!</definedName>
    <definedName name="BEx3GPDH2AH4QKT4OOSN563XUHBD" localSheetId="0" hidden="1">#REF!</definedName>
    <definedName name="BEx3GPDH2AH4QKT4OOSN563XUHBD" localSheetId="21" hidden="1">#REF!</definedName>
    <definedName name="BEx3GPDH2AH4QKT4OOSN563XUHBD" localSheetId="8" hidden="1">#REF!</definedName>
    <definedName name="BEx3GPDH2AH4QKT4OOSN563XUHBD" localSheetId="9" hidden="1">#REF!</definedName>
    <definedName name="BEx3GPDH2AH4QKT4OOSN563XUHBD" hidden="1">#REF!</definedName>
    <definedName name="BEx3GRGZOH1A62SHC133FKNN9K23" localSheetId="10" hidden="1">#REF!</definedName>
    <definedName name="BEx3GRGZOH1A62SHC133FKNN9K23" localSheetId="12" hidden="1">#REF!</definedName>
    <definedName name="BEx3GRGZOH1A62SHC133FKNN9K23" localSheetId="19" hidden="1">#REF!</definedName>
    <definedName name="BEx3GRGZOH1A62SHC133FKNN9K23" localSheetId="0" hidden="1">#REF!</definedName>
    <definedName name="BEx3GRGZOH1A62SHC133FKNN9K23" localSheetId="21" hidden="1">#REF!</definedName>
    <definedName name="BEx3GRGZOH1A62SHC133FKNN9K23" localSheetId="8" hidden="1">#REF!</definedName>
    <definedName name="BEx3GRGZOH1A62SHC133FKNN9K23" localSheetId="9" hidden="1">#REF!</definedName>
    <definedName name="BEx3GRGZOH1A62SHC133FKNN9K23" hidden="1">#REF!</definedName>
    <definedName name="BEx3GS2LABKJSRV8GPZLJZVX7NMJ" localSheetId="10" hidden="1">#REF!</definedName>
    <definedName name="BEx3GS2LABKJSRV8GPZLJZVX7NMJ" localSheetId="12" hidden="1">#REF!</definedName>
    <definedName name="BEx3GS2LABKJSRV8GPZLJZVX7NMJ" localSheetId="19" hidden="1">#REF!</definedName>
    <definedName name="BEx3GS2LABKJSRV8GPZLJZVX7NMJ" localSheetId="0" hidden="1">#REF!</definedName>
    <definedName name="BEx3GS2LABKJSRV8GPZLJZVX7NMJ" localSheetId="21" hidden="1">#REF!</definedName>
    <definedName name="BEx3GS2LABKJSRV8GPZLJZVX7NMJ" localSheetId="8" hidden="1">#REF!</definedName>
    <definedName name="BEx3GS2LABKJSRV8GPZLJZVX7NMJ" localSheetId="9" hidden="1">#REF!</definedName>
    <definedName name="BEx3GS2LABKJSRV8GPZLJZVX7NMJ" hidden="1">#REF!</definedName>
    <definedName name="BEx3H05W7OEBR6W6YJKGD6W5M3I1" localSheetId="10" hidden="1">#REF!</definedName>
    <definedName name="BEx3H05W7OEBR6W6YJKGD6W5M3I1" localSheetId="12" hidden="1">#REF!</definedName>
    <definedName name="BEx3H05W7OEBR6W6YJKGD6W5M3I1" localSheetId="19" hidden="1">#REF!</definedName>
    <definedName name="BEx3H05W7OEBR6W6YJKGD6W5M3I1" localSheetId="0" hidden="1">#REF!</definedName>
    <definedName name="BEx3H05W7OEBR6W6YJKGD6W5M3I1" localSheetId="21" hidden="1">#REF!</definedName>
    <definedName name="BEx3H05W7OEBR6W6YJKGD6W5M3I1" localSheetId="8" hidden="1">#REF!</definedName>
    <definedName name="BEx3H05W7OEBR6W6YJKGD6W5M3I1" localSheetId="9" hidden="1">#REF!</definedName>
    <definedName name="BEx3H05W7OEBR6W6YJKGD6W5M3I1" hidden="1">#REF!</definedName>
    <definedName name="BEx3H244GCME7ZDNAXG6ZSJ64ZRE" localSheetId="10" hidden="1">#REF!</definedName>
    <definedName name="BEx3H244GCME7ZDNAXG6ZSJ64ZRE" localSheetId="12" hidden="1">#REF!</definedName>
    <definedName name="BEx3H244GCME7ZDNAXG6ZSJ64ZRE" localSheetId="19" hidden="1">#REF!</definedName>
    <definedName name="BEx3H244GCME7ZDNAXG6ZSJ64ZRE" localSheetId="0" hidden="1">#REF!</definedName>
    <definedName name="BEx3H244GCME7ZDNAXG6ZSJ64ZRE" localSheetId="21" hidden="1">#REF!</definedName>
    <definedName name="BEx3H244GCME7ZDNAXG6ZSJ64ZRE" localSheetId="8" hidden="1">#REF!</definedName>
    <definedName name="BEx3H244GCME7ZDNAXG6ZSJ64ZRE" localSheetId="9" hidden="1">#REF!</definedName>
    <definedName name="BEx3H244GCME7ZDNAXG6ZSJ64ZRE" hidden="1">#REF!</definedName>
    <definedName name="BEx3H5UX2GZFZZT657YR76RHW5I6" localSheetId="10" hidden="1">#REF!</definedName>
    <definedName name="BEx3H5UX2GZFZZT657YR76RHW5I6" localSheetId="12" hidden="1">#REF!</definedName>
    <definedName name="BEx3H5UX2GZFZZT657YR76RHW5I6" localSheetId="19" hidden="1">#REF!</definedName>
    <definedName name="BEx3H5UX2GZFZZT657YR76RHW5I6" localSheetId="0" hidden="1">#REF!</definedName>
    <definedName name="BEx3H5UX2GZFZZT657YR76RHW5I6" localSheetId="21" hidden="1">#REF!</definedName>
    <definedName name="BEx3H5UX2GZFZZT657YR76RHW5I6" localSheetId="8" hidden="1">#REF!</definedName>
    <definedName name="BEx3H5UX2GZFZZT657YR76RHW5I6" localSheetId="9" hidden="1">#REF!</definedName>
    <definedName name="BEx3H5UX2GZFZZT657YR76RHW5I6" hidden="1">#REF!</definedName>
    <definedName name="BEx3HACPKDZVUOS9WBDCCFJB46DK" localSheetId="10" hidden="1">#REF!</definedName>
    <definedName name="BEx3HACPKDZVUOS9WBDCCFJB46DK" localSheetId="12" hidden="1">#REF!</definedName>
    <definedName name="BEx3HACPKDZVUOS9WBDCCFJB46DK" localSheetId="19" hidden="1">#REF!</definedName>
    <definedName name="BEx3HACPKDZVUOS9WBDCCFJB46DK" localSheetId="0" hidden="1">#REF!</definedName>
    <definedName name="BEx3HACPKDZVUOS9WBDCCFJB46DK" localSheetId="21" hidden="1">#REF!</definedName>
    <definedName name="BEx3HACPKDZVUOS9WBDCCFJB46DK" localSheetId="8" hidden="1">#REF!</definedName>
    <definedName name="BEx3HACPKDZVUOS9WBDCCFJB46DK" localSheetId="9" hidden="1">#REF!</definedName>
    <definedName name="BEx3HACPKDZVUOS9WBDCCFJB46DK" hidden="1">#REF!</definedName>
    <definedName name="BEx3HMSEFOP6DBM4R97XA6B7NFG6" localSheetId="10" hidden="1">#REF!</definedName>
    <definedName name="BEx3HMSEFOP6DBM4R97XA6B7NFG6" localSheetId="12" hidden="1">#REF!</definedName>
    <definedName name="BEx3HMSEFOP6DBM4R97XA6B7NFG6" localSheetId="19" hidden="1">#REF!</definedName>
    <definedName name="BEx3HMSEFOP6DBM4R97XA6B7NFG6" localSheetId="0" hidden="1">#REF!</definedName>
    <definedName name="BEx3HMSEFOP6DBM4R97XA6B7NFG6" localSheetId="21" hidden="1">#REF!</definedName>
    <definedName name="BEx3HMSEFOP6DBM4R97XA6B7NFG6" localSheetId="8" hidden="1">#REF!</definedName>
    <definedName name="BEx3HMSEFOP6DBM4R97XA6B7NFG6" localSheetId="9" hidden="1">#REF!</definedName>
    <definedName name="BEx3HMSEFOP6DBM4R97XA6B7NFG6" hidden="1">#REF!</definedName>
    <definedName name="BEx3HWJ5SQSD2CVCQNR183X44FR8" localSheetId="10" hidden="1">#REF!</definedName>
    <definedName name="BEx3HWJ5SQSD2CVCQNR183X44FR8" localSheetId="12" hidden="1">#REF!</definedName>
    <definedName name="BEx3HWJ5SQSD2CVCQNR183X44FR8" localSheetId="19" hidden="1">#REF!</definedName>
    <definedName name="BEx3HWJ5SQSD2CVCQNR183X44FR8" localSheetId="0" hidden="1">#REF!</definedName>
    <definedName name="BEx3HWJ5SQSD2CVCQNR183X44FR8" localSheetId="21" hidden="1">#REF!</definedName>
    <definedName name="BEx3HWJ5SQSD2CVCQNR183X44FR8" localSheetId="8" hidden="1">#REF!</definedName>
    <definedName name="BEx3HWJ5SQSD2CVCQNR183X44FR8" localSheetId="9" hidden="1">#REF!</definedName>
    <definedName name="BEx3HWJ5SQSD2CVCQNR183X44FR8" hidden="1">#REF!</definedName>
    <definedName name="BEx3I09YVXO0G4X7KGSA4WGORM35" localSheetId="10" hidden="1">#REF!</definedName>
    <definedName name="BEx3I09YVXO0G4X7KGSA4WGORM35" localSheetId="12" hidden="1">#REF!</definedName>
    <definedName name="BEx3I09YVXO0G4X7KGSA4WGORM35" localSheetId="19" hidden="1">#REF!</definedName>
    <definedName name="BEx3I09YVXO0G4X7KGSA4WGORM35" localSheetId="0" hidden="1">#REF!</definedName>
    <definedName name="BEx3I09YVXO0G4X7KGSA4WGORM35" localSheetId="21" hidden="1">#REF!</definedName>
    <definedName name="BEx3I09YVXO0G4X7KGSA4WGORM35" localSheetId="8" hidden="1">#REF!</definedName>
    <definedName name="BEx3I09YVXO0G4X7KGSA4WGORM35" localSheetId="9" hidden="1">#REF!</definedName>
    <definedName name="BEx3I09YVXO0G4X7KGSA4WGORM35" hidden="1">#REF!</definedName>
    <definedName name="BEx3I3KN8WAL54AYYACGCUM43J9W" localSheetId="10" hidden="1">#REF!</definedName>
    <definedName name="BEx3I3KN8WAL54AYYACGCUM43J9W" localSheetId="12" hidden="1">#REF!</definedName>
    <definedName name="BEx3I3KN8WAL54AYYACGCUM43J9W" localSheetId="19" hidden="1">#REF!</definedName>
    <definedName name="BEx3I3KN8WAL54AYYACGCUM43J9W" localSheetId="0" hidden="1">#REF!</definedName>
    <definedName name="BEx3I3KN8WAL54AYYACGCUM43J9W" localSheetId="21" hidden="1">#REF!</definedName>
    <definedName name="BEx3I3KN8WAL54AYYACGCUM43J9W" localSheetId="8" hidden="1">#REF!</definedName>
    <definedName name="BEx3I3KN8WAL54AYYACGCUM43J9W" localSheetId="9" hidden="1">#REF!</definedName>
    <definedName name="BEx3I3KN8WAL54AYYACGCUM43J9W" hidden="1">#REF!</definedName>
    <definedName name="BEx3ICF1GY8HQEBIU9S43PDJ90BX" localSheetId="10" hidden="1">#REF!</definedName>
    <definedName name="BEx3ICF1GY8HQEBIU9S43PDJ90BX" localSheetId="12" hidden="1">#REF!</definedName>
    <definedName name="BEx3ICF1GY8HQEBIU9S43PDJ90BX" localSheetId="19" hidden="1">#REF!</definedName>
    <definedName name="BEx3ICF1GY8HQEBIU9S43PDJ90BX" localSheetId="0" hidden="1">#REF!</definedName>
    <definedName name="BEx3ICF1GY8HQEBIU9S43PDJ90BX" localSheetId="21" hidden="1">#REF!</definedName>
    <definedName name="BEx3ICF1GY8HQEBIU9S43PDJ90BX" localSheetId="8" hidden="1">#REF!</definedName>
    <definedName name="BEx3ICF1GY8HQEBIU9S43PDJ90BX" localSheetId="9" hidden="1">#REF!</definedName>
    <definedName name="BEx3ICF1GY8HQEBIU9S43PDJ90BX" hidden="1">#REF!</definedName>
    <definedName name="BEx3IYAH2DEBFWO8F94H4MXE3RLY" localSheetId="10" hidden="1">#REF!</definedName>
    <definedName name="BEx3IYAH2DEBFWO8F94H4MXE3RLY" localSheetId="12" hidden="1">#REF!</definedName>
    <definedName name="BEx3IYAH2DEBFWO8F94H4MXE3RLY" localSheetId="19" hidden="1">#REF!</definedName>
    <definedName name="BEx3IYAH2DEBFWO8F94H4MXE3RLY" localSheetId="0" hidden="1">#REF!</definedName>
    <definedName name="BEx3IYAH2DEBFWO8F94H4MXE3RLY" localSheetId="21" hidden="1">#REF!</definedName>
    <definedName name="BEx3IYAH2DEBFWO8F94H4MXE3RLY" localSheetId="8" hidden="1">#REF!</definedName>
    <definedName name="BEx3IYAH2DEBFWO8F94H4MXE3RLY" localSheetId="9" hidden="1">#REF!</definedName>
    <definedName name="BEx3IYAH2DEBFWO8F94H4MXE3RLY" hidden="1">#REF!</definedName>
    <definedName name="BEx3IZSG3932LSWHR5YV78IVRPCK" localSheetId="10" hidden="1">#REF!</definedName>
    <definedName name="BEx3IZSG3932LSWHR5YV78IVRPCK" localSheetId="12" hidden="1">#REF!</definedName>
    <definedName name="BEx3IZSG3932LSWHR5YV78IVRPCK" localSheetId="19" hidden="1">#REF!</definedName>
    <definedName name="BEx3IZSG3932LSWHR5YV78IVRPCK" localSheetId="0" hidden="1">#REF!</definedName>
    <definedName name="BEx3IZSG3932LSWHR5YV78IVRPCK" localSheetId="21" hidden="1">#REF!</definedName>
    <definedName name="BEx3IZSG3932LSWHR5YV78IVRPCK" localSheetId="8" hidden="1">#REF!</definedName>
    <definedName name="BEx3IZSG3932LSWHR5YV78IVRPCK" localSheetId="9" hidden="1">#REF!</definedName>
    <definedName name="BEx3IZSG3932LSWHR5YV78IVRPCK" hidden="1">#REF!</definedName>
    <definedName name="BEx3IZXXSYEW50379N2EAFWO8DZV" localSheetId="10" hidden="1">#REF!</definedName>
    <definedName name="BEx3IZXXSYEW50379N2EAFWO8DZV" localSheetId="12" hidden="1">#REF!</definedName>
    <definedName name="BEx3IZXXSYEW50379N2EAFWO8DZV" localSheetId="19" hidden="1">#REF!</definedName>
    <definedName name="BEx3IZXXSYEW50379N2EAFWO8DZV" localSheetId="0" hidden="1">#REF!</definedName>
    <definedName name="BEx3IZXXSYEW50379N2EAFWO8DZV" localSheetId="21" hidden="1">#REF!</definedName>
    <definedName name="BEx3IZXXSYEW50379N2EAFWO8DZV" localSheetId="8" hidden="1">#REF!</definedName>
    <definedName name="BEx3IZXXSYEW50379N2EAFWO8DZV" localSheetId="9" hidden="1">#REF!</definedName>
    <definedName name="BEx3IZXXSYEW50379N2EAFWO8DZV" hidden="1">#REF!</definedName>
    <definedName name="BEx3J1VZVGTKT4ATPO9O5JCSFTTR" localSheetId="10" hidden="1">#REF!</definedName>
    <definedName name="BEx3J1VZVGTKT4ATPO9O5JCSFTTR" localSheetId="12" hidden="1">#REF!</definedName>
    <definedName name="BEx3J1VZVGTKT4ATPO9O5JCSFTTR" localSheetId="19" hidden="1">#REF!</definedName>
    <definedName name="BEx3J1VZVGTKT4ATPO9O5JCSFTTR" localSheetId="0" hidden="1">#REF!</definedName>
    <definedName name="BEx3J1VZVGTKT4ATPO9O5JCSFTTR" localSheetId="21" hidden="1">#REF!</definedName>
    <definedName name="BEx3J1VZVGTKT4ATPO9O5JCSFTTR" localSheetId="8" hidden="1">#REF!</definedName>
    <definedName name="BEx3J1VZVGTKT4ATPO9O5JCSFTTR" localSheetId="9" hidden="1">#REF!</definedName>
    <definedName name="BEx3J1VZVGTKT4ATPO9O5JCSFTTR" hidden="1">#REF!</definedName>
    <definedName name="BEx3JC2TY7JNAAC3L7QHVPQXLGQ8" localSheetId="10" hidden="1">#REF!</definedName>
    <definedName name="BEx3JC2TY7JNAAC3L7QHVPQXLGQ8" localSheetId="12" hidden="1">#REF!</definedName>
    <definedName name="BEx3JC2TY7JNAAC3L7QHVPQXLGQ8" localSheetId="19" hidden="1">#REF!</definedName>
    <definedName name="BEx3JC2TY7JNAAC3L7QHVPQXLGQ8" localSheetId="0" hidden="1">#REF!</definedName>
    <definedName name="BEx3JC2TY7JNAAC3L7QHVPQXLGQ8" localSheetId="21" hidden="1">#REF!</definedName>
    <definedName name="BEx3JC2TY7JNAAC3L7QHVPQXLGQ8" localSheetId="8" hidden="1">#REF!</definedName>
    <definedName name="BEx3JC2TY7JNAAC3L7QHVPQXLGQ8" localSheetId="9" hidden="1">#REF!</definedName>
    <definedName name="BEx3JC2TY7JNAAC3L7QHVPQXLGQ8" hidden="1">#REF!</definedName>
    <definedName name="BEx3JMF5D7ODCJ7THAJTC1GFSG95" localSheetId="10" hidden="1">#REF!</definedName>
    <definedName name="BEx3JMF5D7ODCJ7THAJTC1GFSG95" localSheetId="12" hidden="1">#REF!</definedName>
    <definedName name="BEx3JMF5D7ODCJ7THAJTC1GFSG95" localSheetId="19" hidden="1">#REF!</definedName>
    <definedName name="BEx3JMF5D7ODCJ7THAJTC1GFSG95" localSheetId="0" hidden="1">#REF!</definedName>
    <definedName name="BEx3JMF5D7ODCJ7THAJTC1GFSG95" localSheetId="21" hidden="1">#REF!</definedName>
    <definedName name="BEx3JMF5D7ODCJ7THAJTC1GFSG95" localSheetId="8" hidden="1">#REF!</definedName>
    <definedName name="BEx3JMF5D7ODCJ7THAJTC1GFSG95" localSheetId="9" hidden="1">#REF!</definedName>
    <definedName name="BEx3JMF5D7ODCJ7THAJTC1GFSG95" hidden="1">#REF!</definedName>
    <definedName name="BEx3JX23SYDIGOGM4Y0CQFBW8ZBV" localSheetId="10" hidden="1">#REF!</definedName>
    <definedName name="BEx3JX23SYDIGOGM4Y0CQFBW8ZBV" localSheetId="12" hidden="1">#REF!</definedName>
    <definedName name="BEx3JX23SYDIGOGM4Y0CQFBW8ZBV" localSheetId="19" hidden="1">#REF!</definedName>
    <definedName name="BEx3JX23SYDIGOGM4Y0CQFBW8ZBV" localSheetId="0" hidden="1">#REF!</definedName>
    <definedName name="BEx3JX23SYDIGOGM4Y0CQFBW8ZBV" localSheetId="21" hidden="1">#REF!</definedName>
    <definedName name="BEx3JX23SYDIGOGM4Y0CQFBW8ZBV" localSheetId="8" hidden="1">#REF!</definedName>
    <definedName name="BEx3JX23SYDIGOGM4Y0CQFBW8ZBV" localSheetId="9" hidden="1">#REF!</definedName>
    <definedName name="BEx3JX23SYDIGOGM4Y0CQFBW8ZBV" hidden="1">#REF!</definedName>
    <definedName name="BEx3JXCXCVBZJGV5VEG9MJEI01AL" localSheetId="10" hidden="1">#REF!</definedName>
    <definedName name="BEx3JXCXCVBZJGV5VEG9MJEI01AL" localSheetId="12" hidden="1">#REF!</definedName>
    <definedName name="BEx3JXCXCVBZJGV5VEG9MJEI01AL" localSheetId="19" hidden="1">#REF!</definedName>
    <definedName name="BEx3JXCXCVBZJGV5VEG9MJEI01AL" localSheetId="0" hidden="1">#REF!</definedName>
    <definedName name="BEx3JXCXCVBZJGV5VEG9MJEI01AL" localSheetId="21" hidden="1">#REF!</definedName>
    <definedName name="BEx3JXCXCVBZJGV5VEG9MJEI01AL" localSheetId="8" hidden="1">#REF!</definedName>
    <definedName name="BEx3JXCXCVBZJGV5VEG9MJEI01AL" localSheetId="9" hidden="1">#REF!</definedName>
    <definedName name="BEx3JXCXCVBZJGV5VEG9MJEI01AL" hidden="1">#REF!</definedName>
    <definedName name="BEx3JYK2N7X59TPJSKYZ77ENY8SS" localSheetId="10" hidden="1">#REF!</definedName>
    <definedName name="BEx3JYK2N7X59TPJSKYZ77ENY8SS" localSheetId="12" hidden="1">#REF!</definedName>
    <definedName name="BEx3JYK2N7X59TPJSKYZ77ENY8SS" localSheetId="19" hidden="1">#REF!</definedName>
    <definedName name="BEx3JYK2N7X59TPJSKYZ77ENY8SS" localSheetId="0" hidden="1">#REF!</definedName>
    <definedName name="BEx3JYK2N7X59TPJSKYZ77ENY8SS" localSheetId="21" hidden="1">#REF!</definedName>
    <definedName name="BEx3JYK2N7X59TPJSKYZ77ENY8SS" localSheetId="8" hidden="1">#REF!</definedName>
    <definedName name="BEx3JYK2N7X59TPJSKYZ77ENY8SS" localSheetId="9" hidden="1">#REF!</definedName>
    <definedName name="BEx3JYK2N7X59TPJSKYZ77ENY8SS" hidden="1">#REF!</definedName>
    <definedName name="BEx3K13PSDK50JLCLD0GX8L4TWAH" localSheetId="10" hidden="1">#REF!</definedName>
    <definedName name="BEx3K13PSDK50JLCLD0GX8L4TWAH" localSheetId="12" hidden="1">#REF!</definedName>
    <definedName name="BEx3K13PSDK50JLCLD0GX8L4TWAH" localSheetId="19" hidden="1">#REF!</definedName>
    <definedName name="BEx3K13PSDK50JLCLD0GX8L4TWAH" localSheetId="0" hidden="1">#REF!</definedName>
    <definedName name="BEx3K13PSDK50JLCLD0GX8L4TWAH" localSheetId="21" hidden="1">#REF!</definedName>
    <definedName name="BEx3K13PSDK50JLCLD0GX8L4TWAH" localSheetId="8" hidden="1">#REF!</definedName>
    <definedName name="BEx3K13PSDK50JLCLD0GX8L4TWAH" localSheetId="9" hidden="1">#REF!</definedName>
    <definedName name="BEx3K13PSDK50JLCLD0GX8L4TWAH" hidden="1">#REF!</definedName>
    <definedName name="BEx3K4EII7GU1CG0BN7UL15M6J8Z" localSheetId="10" hidden="1">#REF!</definedName>
    <definedName name="BEx3K4EII7GU1CG0BN7UL15M6J8Z" localSheetId="12" hidden="1">#REF!</definedName>
    <definedName name="BEx3K4EII7GU1CG0BN7UL15M6J8Z" localSheetId="19" hidden="1">#REF!</definedName>
    <definedName name="BEx3K4EII7GU1CG0BN7UL15M6J8Z" localSheetId="0" hidden="1">#REF!</definedName>
    <definedName name="BEx3K4EII7GU1CG0BN7UL15M6J8Z" localSheetId="21" hidden="1">#REF!</definedName>
    <definedName name="BEx3K4EII7GU1CG0BN7UL15M6J8Z" localSheetId="8" hidden="1">#REF!</definedName>
    <definedName name="BEx3K4EII7GU1CG0BN7UL15M6J8Z" localSheetId="9" hidden="1">#REF!</definedName>
    <definedName name="BEx3K4EII7GU1CG0BN7UL15M6J8Z" hidden="1">#REF!</definedName>
    <definedName name="BEx3K4ZXQUQ2KYZF74B84SO48XMW" localSheetId="10" hidden="1">#REF!</definedName>
    <definedName name="BEx3K4ZXQUQ2KYZF74B84SO48XMW" localSheetId="12" hidden="1">#REF!</definedName>
    <definedName name="BEx3K4ZXQUQ2KYZF74B84SO48XMW" localSheetId="19" hidden="1">#REF!</definedName>
    <definedName name="BEx3K4ZXQUQ2KYZF74B84SO48XMW" localSheetId="0" hidden="1">#REF!</definedName>
    <definedName name="BEx3K4ZXQUQ2KYZF74B84SO48XMW" localSheetId="21" hidden="1">#REF!</definedName>
    <definedName name="BEx3K4ZXQUQ2KYZF74B84SO48XMW" localSheetId="8" hidden="1">#REF!</definedName>
    <definedName name="BEx3K4ZXQUQ2KYZF74B84SO48XMW" localSheetId="9" hidden="1">#REF!</definedName>
    <definedName name="BEx3K4ZXQUQ2KYZF74B84SO48XMW" hidden="1">#REF!</definedName>
    <definedName name="BEx3KEFXUCVNVPH7KSEGAZYX13B5" localSheetId="10" hidden="1">#REF!</definedName>
    <definedName name="BEx3KEFXUCVNVPH7KSEGAZYX13B5" localSheetId="12" hidden="1">#REF!</definedName>
    <definedName name="BEx3KEFXUCVNVPH7KSEGAZYX13B5" localSheetId="19" hidden="1">#REF!</definedName>
    <definedName name="BEx3KEFXUCVNVPH7KSEGAZYX13B5" localSheetId="0" hidden="1">#REF!</definedName>
    <definedName name="BEx3KEFXUCVNVPH7KSEGAZYX13B5" localSheetId="21" hidden="1">#REF!</definedName>
    <definedName name="BEx3KEFXUCVNVPH7KSEGAZYX13B5" localSheetId="8" hidden="1">#REF!</definedName>
    <definedName name="BEx3KEFXUCVNVPH7KSEGAZYX13B5" localSheetId="9" hidden="1">#REF!</definedName>
    <definedName name="BEx3KEFXUCVNVPH7KSEGAZYX13B5" hidden="1">#REF!</definedName>
    <definedName name="BEx3KFXUAF6YXAA47B7Q6X9B3VGB" localSheetId="10" hidden="1">#REF!</definedName>
    <definedName name="BEx3KFXUAF6YXAA47B7Q6X9B3VGB" localSheetId="12" hidden="1">#REF!</definedName>
    <definedName name="BEx3KFXUAF6YXAA47B7Q6X9B3VGB" localSheetId="19" hidden="1">#REF!</definedName>
    <definedName name="BEx3KFXUAF6YXAA47B7Q6X9B3VGB" localSheetId="0" hidden="1">#REF!</definedName>
    <definedName name="BEx3KFXUAF6YXAA47B7Q6X9B3VGB" localSheetId="21" hidden="1">#REF!</definedName>
    <definedName name="BEx3KFXUAF6YXAA47B7Q6X9B3VGB" localSheetId="8" hidden="1">#REF!</definedName>
    <definedName name="BEx3KFXUAF6YXAA47B7Q6X9B3VGB" localSheetId="9" hidden="1">#REF!</definedName>
    <definedName name="BEx3KFXUAF6YXAA47B7Q6X9B3VGB" hidden="1">#REF!</definedName>
    <definedName name="BEx3KIXQYOGMPK4WJJAVBRX4NR28" localSheetId="10" hidden="1">#REF!</definedName>
    <definedName name="BEx3KIXQYOGMPK4WJJAVBRX4NR28" localSheetId="12" hidden="1">#REF!</definedName>
    <definedName name="BEx3KIXQYOGMPK4WJJAVBRX4NR28" localSheetId="19" hidden="1">#REF!</definedName>
    <definedName name="BEx3KIXQYOGMPK4WJJAVBRX4NR28" localSheetId="0" hidden="1">#REF!</definedName>
    <definedName name="BEx3KIXQYOGMPK4WJJAVBRX4NR28" localSheetId="21" hidden="1">#REF!</definedName>
    <definedName name="BEx3KIXQYOGMPK4WJJAVBRX4NR28" localSheetId="8" hidden="1">#REF!</definedName>
    <definedName name="BEx3KIXQYOGMPK4WJJAVBRX4NR28" localSheetId="9" hidden="1">#REF!</definedName>
    <definedName name="BEx3KIXQYOGMPK4WJJAVBRX4NR28" hidden="1">#REF!</definedName>
    <definedName name="BEx3KJOMVOSFZVJUL3GKCNP6DQDS" localSheetId="10" hidden="1">#REF!</definedName>
    <definedName name="BEx3KJOMVOSFZVJUL3GKCNP6DQDS" localSheetId="12" hidden="1">#REF!</definedName>
    <definedName name="BEx3KJOMVOSFZVJUL3GKCNP6DQDS" localSheetId="19" hidden="1">#REF!</definedName>
    <definedName name="BEx3KJOMVOSFZVJUL3GKCNP6DQDS" localSheetId="0" hidden="1">#REF!</definedName>
    <definedName name="BEx3KJOMVOSFZVJUL3GKCNP6DQDS" localSheetId="21" hidden="1">#REF!</definedName>
    <definedName name="BEx3KJOMVOSFZVJUL3GKCNP6DQDS" localSheetId="8" hidden="1">#REF!</definedName>
    <definedName name="BEx3KJOMVOSFZVJUL3GKCNP6DQDS" localSheetId="9" hidden="1">#REF!</definedName>
    <definedName name="BEx3KJOMVOSFZVJUL3GKCNP6DQDS" hidden="1">#REF!</definedName>
    <definedName name="BEx3KP2VRBMORK0QEAZUYCXL3DHJ" localSheetId="10" hidden="1">#REF!</definedName>
    <definedName name="BEx3KP2VRBMORK0QEAZUYCXL3DHJ" localSheetId="12" hidden="1">#REF!</definedName>
    <definedName name="BEx3KP2VRBMORK0QEAZUYCXL3DHJ" localSheetId="19" hidden="1">#REF!</definedName>
    <definedName name="BEx3KP2VRBMORK0QEAZUYCXL3DHJ" localSheetId="0" hidden="1">#REF!</definedName>
    <definedName name="BEx3KP2VRBMORK0QEAZUYCXL3DHJ" localSheetId="21" hidden="1">#REF!</definedName>
    <definedName name="BEx3KP2VRBMORK0QEAZUYCXL3DHJ" localSheetId="8" hidden="1">#REF!</definedName>
    <definedName name="BEx3KP2VRBMORK0QEAZUYCXL3DHJ" localSheetId="9" hidden="1">#REF!</definedName>
    <definedName name="BEx3KP2VRBMORK0QEAZUYCXL3DHJ" hidden="1">#REF!</definedName>
    <definedName name="BEx3L4IN3LI4C26SITKTGAH27CDU" localSheetId="10" hidden="1">#REF!</definedName>
    <definedName name="BEx3L4IN3LI4C26SITKTGAH27CDU" localSheetId="12" hidden="1">#REF!</definedName>
    <definedName name="BEx3L4IN3LI4C26SITKTGAH27CDU" localSheetId="19" hidden="1">#REF!</definedName>
    <definedName name="BEx3L4IN3LI4C26SITKTGAH27CDU" localSheetId="0" hidden="1">#REF!</definedName>
    <definedName name="BEx3L4IN3LI4C26SITKTGAH27CDU" localSheetId="21" hidden="1">#REF!</definedName>
    <definedName name="BEx3L4IN3LI4C26SITKTGAH27CDU" localSheetId="8" hidden="1">#REF!</definedName>
    <definedName name="BEx3L4IN3LI4C26SITKTGAH27CDU" localSheetId="9" hidden="1">#REF!</definedName>
    <definedName name="BEx3L4IN3LI4C26SITKTGAH27CDU" hidden="1">#REF!</definedName>
    <definedName name="BEx3L4YQ0J7ZU0M5QM6YIPCEYC9K" localSheetId="10" hidden="1">#REF!</definedName>
    <definedName name="BEx3L4YQ0J7ZU0M5QM6YIPCEYC9K" localSheetId="12" hidden="1">#REF!</definedName>
    <definedName name="BEx3L4YQ0J7ZU0M5QM6YIPCEYC9K" localSheetId="19" hidden="1">#REF!</definedName>
    <definedName name="BEx3L4YQ0J7ZU0M5QM6YIPCEYC9K" localSheetId="0" hidden="1">#REF!</definedName>
    <definedName name="BEx3L4YQ0J7ZU0M5QM6YIPCEYC9K" localSheetId="21" hidden="1">#REF!</definedName>
    <definedName name="BEx3L4YQ0J7ZU0M5QM6YIPCEYC9K" localSheetId="8" hidden="1">#REF!</definedName>
    <definedName name="BEx3L4YQ0J7ZU0M5QM6YIPCEYC9K" localSheetId="9" hidden="1">#REF!</definedName>
    <definedName name="BEx3L4YQ0J7ZU0M5QM6YIPCEYC9K" hidden="1">#REF!</definedName>
    <definedName name="BEx3L60DJOR7NQN42G7YSAODP1EX" localSheetId="10" hidden="1">#REF!</definedName>
    <definedName name="BEx3L60DJOR7NQN42G7YSAODP1EX" localSheetId="12" hidden="1">#REF!</definedName>
    <definedName name="BEx3L60DJOR7NQN42G7YSAODP1EX" localSheetId="19" hidden="1">#REF!</definedName>
    <definedName name="BEx3L60DJOR7NQN42G7YSAODP1EX" localSheetId="0" hidden="1">#REF!</definedName>
    <definedName name="BEx3L60DJOR7NQN42G7YSAODP1EX" localSheetId="21" hidden="1">#REF!</definedName>
    <definedName name="BEx3L60DJOR7NQN42G7YSAODP1EX" localSheetId="8" hidden="1">#REF!</definedName>
    <definedName name="BEx3L60DJOR7NQN42G7YSAODP1EX" localSheetId="9" hidden="1">#REF!</definedName>
    <definedName name="BEx3L60DJOR7NQN42G7YSAODP1EX" hidden="1">#REF!</definedName>
    <definedName name="BEx3L7D0PI38HWZ7VADU16C9E33D" localSheetId="10" hidden="1">#REF!</definedName>
    <definedName name="BEx3L7D0PI38HWZ7VADU16C9E33D" localSheetId="12" hidden="1">#REF!</definedName>
    <definedName name="BEx3L7D0PI38HWZ7VADU16C9E33D" localSheetId="19" hidden="1">#REF!</definedName>
    <definedName name="BEx3L7D0PI38HWZ7VADU16C9E33D" localSheetId="0" hidden="1">#REF!</definedName>
    <definedName name="BEx3L7D0PI38HWZ7VADU16C9E33D" localSheetId="21" hidden="1">#REF!</definedName>
    <definedName name="BEx3L7D0PI38HWZ7VADU16C9E33D" localSheetId="8" hidden="1">#REF!</definedName>
    <definedName name="BEx3L7D0PI38HWZ7VADU16C9E33D" localSheetId="9" hidden="1">#REF!</definedName>
    <definedName name="BEx3L7D0PI38HWZ7VADU16C9E33D" hidden="1">#REF!</definedName>
    <definedName name="BEx3LANPY1HT49TAH98H4B9RC1D4" localSheetId="10" hidden="1">#REF!</definedName>
    <definedName name="BEx3LANPY1HT49TAH98H4B9RC1D4" localSheetId="19" hidden="1">#REF!</definedName>
    <definedName name="BEx3LANPY1HT49TAH98H4B9RC1D4" localSheetId="0" hidden="1">#REF!</definedName>
    <definedName name="BEx3LANPY1HT49TAH98H4B9RC1D4" localSheetId="8" hidden="1">#REF!</definedName>
    <definedName name="BEx3LANPY1HT49TAH98H4B9RC1D4" localSheetId="9" hidden="1">#REF!</definedName>
    <definedName name="BEx3LANPY1HT49TAH98H4B9RC1D4" hidden="1">#REF!</definedName>
    <definedName name="BEx3LM1PR4Y7KINKMTMKR984GX8Q" localSheetId="10" hidden="1">#REF!</definedName>
    <definedName name="BEx3LM1PR4Y7KINKMTMKR984GX8Q" localSheetId="12" hidden="1">#REF!</definedName>
    <definedName name="BEx3LM1PR4Y7KINKMTMKR984GX8Q" localSheetId="19" hidden="1">#REF!</definedName>
    <definedName name="BEx3LM1PR4Y7KINKMTMKR984GX8Q" localSheetId="0" hidden="1">#REF!</definedName>
    <definedName name="BEx3LM1PR4Y7KINKMTMKR984GX8Q" localSheetId="21" hidden="1">#REF!</definedName>
    <definedName name="BEx3LM1PR4Y7KINKMTMKR984GX8Q" localSheetId="8" hidden="1">#REF!</definedName>
    <definedName name="BEx3LM1PR4Y7KINKMTMKR984GX8Q" localSheetId="9" hidden="1">#REF!</definedName>
    <definedName name="BEx3LM1PR4Y7KINKMTMKR984GX8Q" hidden="1">#REF!</definedName>
    <definedName name="BEx3LM1PWWC9WH0R5TX5K06V559U" localSheetId="10" hidden="1">#REF!</definedName>
    <definedName name="BEx3LM1PWWC9WH0R5TX5K06V559U" localSheetId="12" hidden="1">#REF!</definedName>
    <definedName name="BEx3LM1PWWC9WH0R5TX5K06V559U" localSheetId="19" hidden="1">#REF!</definedName>
    <definedName name="BEx3LM1PWWC9WH0R5TX5K06V559U" localSheetId="0" hidden="1">#REF!</definedName>
    <definedName name="BEx3LM1PWWC9WH0R5TX5K06V559U" localSheetId="21" hidden="1">#REF!</definedName>
    <definedName name="BEx3LM1PWWC9WH0R5TX5K06V559U" localSheetId="8" hidden="1">#REF!</definedName>
    <definedName name="BEx3LM1PWWC9WH0R5TX5K06V559U" localSheetId="9" hidden="1">#REF!</definedName>
    <definedName name="BEx3LM1PWWC9WH0R5TX5K06V559U" hidden="1">#REF!</definedName>
    <definedName name="BEx3LPCEZ1C0XEKNCM3YT09JWCUO" localSheetId="10" hidden="1">#REF!</definedName>
    <definedName name="BEx3LPCEZ1C0XEKNCM3YT09JWCUO" localSheetId="12" hidden="1">#REF!</definedName>
    <definedName name="BEx3LPCEZ1C0XEKNCM3YT09JWCUO" localSheetId="19" hidden="1">#REF!</definedName>
    <definedName name="BEx3LPCEZ1C0XEKNCM3YT09JWCUO" localSheetId="0" hidden="1">#REF!</definedName>
    <definedName name="BEx3LPCEZ1C0XEKNCM3YT09JWCUO" localSheetId="21" hidden="1">#REF!</definedName>
    <definedName name="BEx3LPCEZ1C0XEKNCM3YT09JWCUO" localSheetId="8" hidden="1">#REF!</definedName>
    <definedName name="BEx3LPCEZ1C0XEKNCM3YT09JWCUO" localSheetId="9" hidden="1">#REF!</definedName>
    <definedName name="BEx3LPCEZ1C0XEKNCM3YT09JWCUO" hidden="1">#REF!</definedName>
    <definedName name="BEx3LSXW33WR1ECIMRYUPFBJXGGH" localSheetId="10" hidden="1">#REF!</definedName>
    <definedName name="BEx3LSXW33WR1ECIMRYUPFBJXGGH" localSheetId="12" hidden="1">#REF!</definedName>
    <definedName name="BEx3LSXW33WR1ECIMRYUPFBJXGGH" localSheetId="19" hidden="1">#REF!</definedName>
    <definedName name="BEx3LSXW33WR1ECIMRYUPFBJXGGH" localSheetId="0" hidden="1">#REF!</definedName>
    <definedName name="BEx3LSXW33WR1ECIMRYUPFBJXGGH" localSheetId="21" hidden="1">#REF!</definedName>
    <definedName name="BEx3LSXW33WR1ECIMRYUPFBJXGGH" localSheetId="8" hidden="1">#REF!</definedName>
    <definedName name="BEx3LSXW33WR1ECIMRYUPFBJXGGH" localSheetId="9" hidden="1">#REF!</definedName>
    <definedName name="BEx3LSXW33WR1ECIMRYUPFBJXGGH" hidden="1">#REF!</definedName>
    <definedName name="BEx3M1MR1K1NQD03H74BFWOK4MWQ" localSheetId="10" hidden="1">#REF!</definedName>
    <definedName name="BEx3M1MR1K1NQD03H74BFWOK4MWQ" localSheetId="12" hidden="1">#REF!</definedName>
    <definedName name="BEx3M1MR1K1NQD03H74BFWOK4MWQ" localSheetId="19" hidden="1">#REF!</definedName>
    <definedName name="BEx3M1MR1K1NQD03H74BFWOK4MWQ" localSheetId="0" hidden="1">#REF!</definedName>
    <definedName name="BEx3M1MR1K1NQD03H74BFWOK4MWQ" localSheetId="21" hidden="1">#REF!</definedName>
    <definedName name="BEx3M1MR1K1NQD03H74BFWOK4MWQ" localSheetId="8" hidden="1">#REF!</definedName>
    <definedName name="BEx3M1MR1K1NQD03H74BFWOK4MWQ" localSheetId="9" hidden="1">#REF!</definedName>
    <definedName name="BEx3M1MR1K1NQD03H74BFWOK4MWQ" hidden="1">#REF!</definedName>
    <definedName name="BEx3M4H77MYUKOOD31H9F80NMVK8" localSheetId="10" hidden="1">#REF!</definedName>
    <definedName name="BEx3M4H77MYUKOOD31H9F80NMVK8" localSheetId="12" hidden="1">#REF!</definedName>
    <definedName name="BEx3M4H77MYUKOOD31H9F80NMVK8" localSheetId="19" hidden="1">#REF!</definedName>
    <definedName name="BEx3M4H77MYUKOOD31H9F80NMVK8" localSheetId="0" hidden="1">#REF!</definedName>
    <definedName name="BEx3M4H77MYUKOOD31H9F80NMVK8" localSheetId="21" hidden="1">#REF!</definedName>
    <definedName name="BEx3M4H77MYUKOOD31H9F80NMVK8" localSheetId="8" hidden="1">#REF!</definedName>
    <definedName name="BEx3M4H77MYUKOOD31H9F80NMVK8" localSheetId="9" hidden="1">#REF!</definedName>
    <definedName name="BEx3M4H77MYUKOOD31H9F80NMVK8" hidden="1">#REF!</definedName>
    <definedName name="BEx3M9VFX329PZWYC4DMZ6P3W9R2" localSheetId="10" hidden="1">#REF!</definedName>
    <definedName name="BEx3M9VFX329PZWYC4DMZ6P3W9R2" localSheetId="12" hidden="1">#REF!</definedName>
    <definedName name="BEx3M9VFX329PZWYC4DMZ6P3W9R2" localSheetId="19" hidden="1">#REF!</definedName>
    <definedName name="BEx3M9VFX329PZWYC4DMZ6P3W9R2" localSheetId="0" hidden="1">#REF!</definedName>
    <definedName name="BEx3M9VFX329PZWYC4DMZ6P3W9R2" localSheetId="21" hidden="1">#REF!</definedName>
    <definedName name="BEx3M9VFX329PZWYC4DMZ6P3W9R2" localSheetId="8" hidden="1">#REF!</definedName>
    <definedName name="BEx3M9VFX329PZWYC4DMZ6P3W9R2" localSheetId="9" hidden="1">#REF!</definedName>
    <definedName name="BEx3M9VFX329PZWYC4DMZ6P3W9R2" hidden="1">#REF!</definedName>
    <definedName name="BEx3MCQ0VEBV0CZXDS505L38EQ8N" localSheetId="10" hidden="1">#REF!</definedName>
    <definedName name="BEx3MCQ0VEBV0CZXDS505L38EQ8N" localSheetId="12" hidden="1">#REF!</definedName>
    <definedName name="BEx3MCQ0VEBV0CZXDS505L38EQ8N" localSheetId="19" hidden="1">#REF!</definedName>
    <definedName name="BEx3MCQ0VEBV0CZXDS505L38EQ8N" localSheetId="0" hidden="1">#REF!</definedName>
    <definedName name="BEx3MCQ0VEBV0CZXDS505L38EQ8N" localSheetId="21" hidden="1">#REF!</definedName>
    <definedName name="BEx3MCQ0VEBV0CZXDS505L38EQ8N" localSheetId="8" hidden="1">#REF!</definedName>
    <definedName name="BEx3MCQ0VEBV0CZXDS505L38EQ8N" localSheetId="9" hidden="1">#REF!</definedName>
    <definedName name="BEx3MCQ0VEBV0CZXDS505L38EQ8N" hidden="1">#REF!</definedName>
    <definedName name="BEx3MEYV5LQY0BAL7V3CFAFVOM3T" localSheetId="10" hidden="1">#REF!</definedName>
    <definedName name="BEx3MEYV5LQY0BAL7V3CFAFVOM3T" localSheetId="12" hidden="1">#REF!</definedName>
    <definedName name="BEx3MEYV5LQY0BAL7V3CFAFVOM3T" localSheetId="19" hidden="1">#REF!</definedName>
    <definedName name="BEx3MEYV5LQY0BAL7V3CFAFVOM3T" localSheetId="0" hidden="1">#REF!</definedName>
    <definedName name="BEx3MEYV5LQY0BAL7V3CFAFVOM3T" localSheetId="21" hidden="1">#REF!</definedName>
    <definedName name="BEx3MEYV5LQY0BAL7V3CFAFVOM3T" localSheetId="8" hidden="1">#REF!</definedName>
    <definedName name="BEx3MEYV5LQY0BAL7V3CFAFVOM3T" localSheetId="9" hidden="1">#REF!</definedName>
    <definedName name="BEx3MEYV5LQY0BAL7V3CFAFVOM3T" hidden="1">#REF!</definedName>
    <definedName name="BEx3MF9LX8G8DXGARRYNTDH542WG" localSheetId="10" hidden="1">#REF!</definedName>
    <definedName name="BEx3MF9LX8G8DXGARRYNTDH542WG" localSheetId="12" hidden="1">#REF!</definedName>
    <definedName name="BEx3MF9LX8G8DXGARRYNTDH542WG" localSheetId="19" hidden="1">#REF!</definedName>
    <definedName name="BEx3MF9LX8G8DXGARRYNTDH542WG" localSheetId="0" hidden="1">#REF!</definedName>
    <definedName name="BEx3MF9LX8G8DXGARRYNTDH542WG" localSheetId="21" hidden="1">#REF!</definedName>
    <definedName name="BEx3MF9LX8G8DXGARRYNTDH542WG" localSheetId="8" hidden="1">#REF!</definedName>
    <definedName name="BEx3MF9LX8G8DXGARRYNTDH542WG" localSheetId="9" hidden="1">#REF!</definedName>
    <definedName name="BEx3MF9LX8G8DXGARRYNTDH542WG" hidden="1">#REF!</definedName>
    <definedName name="BEx3MREOFWJQEYMCMBL7ZE06NBN6" localSheetId="10" hidden="1">#REF!</definedName>
    <definedName name="BEx3MREOFWJQEYMCMBL7ZE06NBN6" localSheetId="12" hidden="1">#REF!</definedName>
    <definedName name="BEx3MREOFWJQEYMCMBL7ZE06NBN6" localSheetId="19" hidden="1">#REF!</definedName>
    <definedName name="BEx3MREOFWJQEYMCMBL7ZE06NBN6" localSheetId="0" hidden="1">#REF!</definedName>
    <definedName name="BEx3MREOFWJQEYMCMBL7ZE06NBN6" localSheetId="21" hidden="1">#REF!</definedName>
    <definedName name="BEx3MREOFWJQEYMCMBL7ZE06NBN6" localSheetId="8" hidden="1">#REF!</definedName>
    <definedName name="BEx3MREOFWJQEYMCMBL7ZE06NBN6" localSheetId="9" hidden="1">#REF!</definedName>
    <definedName name="BEx3MREOFWJQEYMCMBL7ZE06NBN6" hidden="1">#REF!</definedName>
    <definedName name="BEx3MSGD8I6KBFD4XFWYGH3DKUK3" localSheetId="10" hidden="1">#REF!</definedName>
    <definedName name="BEx3MSGD8I6KBFD4XFWYGH3DKUK3" localSheetId="12" hidden="1">#REF!</definedName>
    <definedName name="BEx3MSGD8I6KBFD4XFWYGH3DKUK3" localSheetId="19" hidden="1">#REF!</definedName>
    <definedName name="BEx3MSGD8I6KBFD4XFWYGH3DKUK3" localSheetId="0" hidden="1">#REF!</definedName>
    <definedName name="BEx3MSGD8I6KBFD4XFWYGH3DKUK3" localSheetId="21" hidden="1">#REF!</definedName>
    <definedName name="BEx3MSGD8I6KBFD4XFWYGH3DKUK3" localSheetId="8" hidden="1">#REF!</definedName>
    <definedName name="BEx3MSGD8I6KBFD4XFWYGH3DKUK3" localSheetId="9" hidden="1">#REF!</definedName>
    <definedName name="BEx3MSGD8I6KBFD4XFWYGH3DKUK3" hidden="1">#REF!</definedName>
    <definedName name="BEx3NDQFYEWZAUGWFMGT2R7E7RBT" localSheetId="10" hidden="1">#REF!</definedName>
    <definedName name="BEx3NDQFYEWZAUGWFMGT2R7E7RBT" localSheetId="12" hidden="1">#REF!</definedName>
    <definedName name="BEx3NDQFYEWZAUGWFMGT2R7E7RBT" localSheetId="19" hidden="1">#REF!</definedName>
    <definedName name="BEx3NDQFYEWZAUGWFMGT2R7E7RBT" localSheetId="0" hidden="1">#REF!</definedName>
    <definedName name="BEx3NDQFYEWZAUGWFMGT2R7E7RBT" localSheetId="21" hidden="1">#REF!</definedName>
    <definedName name="BEx3NDQFYEWZAUGWFMGT2R7E7RBT" localSheetId="8" hidden="1">#REF!</definedName>
    <definedName name="BEx3NDQFYEWZAUGWFMGT2R7E7RBT" localSheetId="9" hidden="1">#REF!</definedName>
    <definedName name="BEx3NDQFYEWZAUGWFMGT2R7E7RBT" hidden="1">#REF!</definedName>
    <definedName name="BEx3NGQBX2HEDKOCDX0TX1TGBB3P" localSheetId="10" hidden="1">#REF!</definedName>
    <definedName name="BEx3NGQBX2HEDKOCDX0TX1TGBB3P" localSheetId="12" hidden="1">#REF!</definedName>
    <definedName name="BEx3NGQBX2HEDKOCDX0TX1TGBB3P" localSheetId="19" hidden="1">#REF!</definedName>
    <definedName name="BEx3NGQBX2HEDKOCDX0TX1TGBB3P" localSheetId="0" hidden="1">#REF!</definedName>
    <definedName name="BEx3NGQBX2HEDKOCDX0TX1TGBB3P" localSheetId="21" hidden="1">#REF!</definedName>
    <definedName name="BEx3NGQBX2HEDKOCDX0TX1TGBB3P" localSheetId="8" hidden="1">#REF!</definedName>
    <definedName name="BEx3NGQBX2HEDKOCDX0TX1TGBB3P" localSheetId="9" hidden="1">#REF!</definedName>
    <definedName name="BEx3NGQBX2HEDKOCDX0TX1TGBB3P" hidden="1">#REF!</definedName>
    <definedName name="BEx3NLIZ7PHF2XE59ECZ3MD04ZG1" localSheetId="10" hidden="1">#REF!</definedName>
    <definedName name="BEx3NLIZ7PHF2XE59ECZ3MD04ZG1" localSheetId="12" hidden="1">#REF!</definedName>
    <definedName name="BEx3NLIZ7PHF2XE59ECZ3MD04ZG1" localSheetId="19" hidden="1">#REF!</definedName>
    <definedName name="BEx3NLIZ7PHF2XE59ECZ3MD04ZG1" localSheetId="0" hidden="1">#REF!</definedName>
    <definedName name="BEx3NLIZ7PHF2XE59ECZ3MD04ZG1" localSheetId="21" hidden="1">#REF!</definedName>
    <definedName name="BEx3NLIZ7PHF2XE59ECZ3MD04ZG1" localSheetId="8" hidden="1">#REF!</definedName>
    <definedName name="BEx3NLIZ7PHF2XE59ECZ3MD04ZG1" localSheetId="9" hidden="1">#REF!</definedName>
    <definedName name="BEx3NLIZ7PHF2XE59ECZ3MD04ZG1" hidden="1">#REF!</definedName>
    <definedName name="BEx3NMQ4BVC94728AUM7CCX7UHTU" localSheetId="10" hidden="1">#REF!</definedName>
    <definedName name="BEx3NMQ4BVC94728AUM7CCX7UHTU" localSheetId="12" hidden="1">#REF!</definedName>
    <definedName name="BEx3NMQ4BVC94728AUM7CCX7UHTU" localSheetId="19" hidden="1">#REF!</definedName>
    <definedName name="BEx3NMQ4BVC94728AUM7CCX7UHTU" localSheetId="0" hidden="1">#REF!</definedName>
    <definedName name="BEx3NMQ4BVC94728AUM7CCX7UHTU" localSheetId="21" hidden="1">#REF!</definedName>
    <definedName name="BEx3NMQ4BVC94728AUM7CCX7UHTU" localSheetId="8" hidden="1">#REF!</definedName>
    <definedName name="BEx3NMQ4BVC94728AUM7CCX7UHTU" localSheetId="9" hidden="1">#REF!</definedName>
    <definedName name="BEx3NMQ4BVC94728AUM7CCX7UHTU" hidden="1">#REF!</definedName>
    <definedName name="BEx3NR2I4OUFP3Z2QZEDU2PIFIDI" localSheetId="10" hidden="1">#REF!</definedName>
    <definedName name="BEx3NR2I4OUFP3Z2QZEDU2PIFIDI" localSheetId="12" hidden="1">#REF!</definedName>
    <definedName name="BEx3NR2I4OUFP3Z2QZEDU2PIFIDI" localSheetId="19" hidden="1">#REF!</definedName>
    <definedName name="BEx3NR2I4OUFP3Z2QZEDU2PIFIDI" localSheetId="0" hidden="1">#REF!</definedName>
    <definedName name="BEx3NR2I4OUFP3Z2QZEDU2PIFIDI" localSheetId="21" hidden="1">#REF!</definedName>
    <definedName name="BEx3NR2I4OUFP3Z2QZEDU2PIFIDI" localSheetId="8" hidden="1">#REF!</definedName>
    <definedName name="BEx3NR2I4OUFP3Z2QZEDU2PIFIDI" localSheetId="9" hidden="1">#REF!</definedName>
    <definedName name="BEx3NR2I4OUFP3Z2QZEDU2PIFIDI" hidden="1">#REF!</definedName>
    <definedName name="BEx3O19B8FTTAPVT5DZXQGQXWFR8" localSheetId="10" hidden="1">#REF!</definedName>
    <definedName name="BEx3O19B8FTTAPVT5DZXQGQXWFR8" localSheetId="12" hidden="1">#REF!</definedName>
    <definedName name="BEx3O19B8FTTAPVT5DZXQGQXWFR8" localSheetId="19" hidden="1">#REF!</definedName>
    <definedName name="BEx3O19B8FTTAPVT5DZXQGQXWFR8" localSheetId="0" hidden="1">#REF!</definedName>
    <definedName name="BEx3O19B8FTTAPVT5DZXQGQXWFR8" localSheetId="21" hidden="1">#REF!</definedName>
    <definedName name="BEx3O19B8FTTAPVT5DZXQGQXWFR8" localSheetId="8" hidden="1">#REF!</definedName>
    <definedName name="BEx3O19B8FTTAPVT5DZXQGQXWFR8" localSheetId="9" hidden="1">#REF!</definedName>
    <definedName name="BEx3O19B8FTTAPVT5DZXQGQXWFR8" hidden="1">#REF!</definedName>
    <definedName name="BEx3O85IKWARA6NCJOLRBRJFMEWW" localSheetId="10" hidden="1">#REF!</definedName>
    <definedName name="BEx3O85IKWARA6NCJOLRBRJFMEWW" localSheetId="12" hidden="1">#REF!</definedName>
    <definedName name="BEx3O85IKWARA6NCJOLRBRJFMEWW" localSheetId="19" hidden="1">#REF!</definedName>
    <definedName name="BEx3O85IKWARA6NCJOLRBRJFMEWW" localSheetId="0" hidden="1">#REF!</definedName>
    <definedName name="BEx3O85IKWARA6NCJOLRBRJFMEWW" localSheetId="21" hidden="1">#REF!</definedName>
    <definedName name="BEx3O85IKWARA6NCJOLRBRJFMEWW" localSheetId="8" hidden="1">#REF!</definedName>
    <definedName name="BEx3O85IKWARA6NCJOLRBRJFMEWW" localSheetId="9" hidden="1">#REF!</definedName>
    <definedName name="BEx3O85IKWARA6NCJOLRBRJFMEWW" hidden="1">#REF!</definedName>
    <definedName name="BEx3OJZSCGFRW7SVGBFI0X9DNVMM" localSheetId="10" hidden="1">#REF!</definedName>
    <definedName name="BEx3OJZSCGFRW7SVGBFI0X9DNVMM" localSheetId="12" hidden="1">#REF!</definedName>
    <definedName name="BEx3OJZSCGFRW7SVGBFI0X9DNVMM" localSheetId="19" hidden="1">#REF!</definedName>
    <definedName name="BEx3OJZSCGFRW7SVGBFI0X9DNVMM" localSheetId="0" hidden="1">#REF!</definedName>
    <definedName name="BEx3OJZSCGFRW7SVGBFI0X9DNVMM" localSheetId="21" hidden="1">#REF!</definedName>
    <definedName name="BEx3OJZSCGFRW7SVGBFI0X9DNVMM" localSheetId="8" hidden="1">#REF!</definedName>
    <definedName name="BEx3OJZSCGFRW7SVGBFI0X9DNVMM" localSheetId="9" hidden="1">#REF!</definedName>
    <definedName name="BEx3OJZSCGFRW7SVGBFI0X9DNVMM" hidden="1">#REF!</definedName>
    <definedName name="BEx3ORSBUXAF21MKEY90YJV9AY9A" localSheetId="10" hidden="1">#REF!</definedName>
    <definedName name="BEx3ORSBUXAF21MKEY90YJV9AY9A" localSheetId="12" hidden="1">#REF!</definedName>
    <definedName name="BEx3ORSBUXAF21MKEY90YJV9AY9A" localSheetId="19" hidden="1">#REF!</definedName>
    <definedName name="BEx3ORSBUXAF21MKEY90YJV9AY9A" localSheetId="0" hidden="1">#REF!</definedName>
    <definedName name="BEx3ORSBUXAF21MKEY90YJV9AY9A" localSheetId="21" hidden="1">#REF!</definedName>
    <definedName name="BEx3ORSBUXAF21MKEY90YJV9AY9A" localSheetId="8" hidden="1">#REF!</definedName>
    <definedName name="BEx3ORSBUXAF21MKEY90YJV9AY9A" localSheetId="9" hidden="1">#REF!</definedName>
    <definedName name="BEx3ORSBUXAF21MKEY90YJV9AY9A" hidden="1">#REF!</definedName>
    <definedName name="BEx3OUS0N576NJN078Y1BWUWQK6B" localSheetId="10" hidden="1">#REF!</definedName>
    <definedName name="BEx3OUS0N576NJN078Y1BWUWQK6B" localSheetId="12" hidden="1">#REF!</definedName>
    <definedName name="BEx3OUS0N576NJN078Y1BWUWQK6B" localSheetId="19" hidden="1">#REF!</definedName>
    <definedName name="BEx3OUS0N576NJN078Y1BWUWQK6B" localSheetId="0" hidden="1">#REF!</definedName>
    <definedName name="BEx3OUS0N576NJN078Y1BWUWQK6B" localSheetId="21" hidden="1">#REF!</definedName>
    <definedName name="BEx3OUS0N576NJN078Y1BWUWQK6B" localSheetId="8" hidden="1">#REF!</definedName>
    <definedName name="BEx3OUS0N576NJN078Y1BWUWQK6B" localSheetId="9" hidden="1">#REF!</definedName>
    <definedName name="BEx3OUS0N576NJN078Y1BWUWQK6B" hidden="1">#REF!</definedName>
    <definedName name="BEx3OV8BH6PYNZT7C246LOAU9SVX" localSheetId="10" hidden="1">#REF!</definedName>
    <definedName name="BEx3OV8BH6PYNZT7C246LOAU9SVX" localSheetId="12" hidden="1">#REF!</definedName>
    <definedName name="BEx3OV8BH6PYNZT7C246LOAU9SVX" localSheetId="19" hidden="1">#REF!</definedName>
    <definedName name="BEx3OV8BH6PYNZT7C246LOAU9SVX" localSheetId="0" hidden="1">#REF!</definedName>
    <definedName name="BEx3OV8BH6PYNZT7C246LOAU9SVX" localSheetId="21" hidden="1">#REF!</definedName>
    <definedName name="BEx3OV8BH6PYNZT7C246LOAU9SVX" localSheetId="8" hidden="1">#REF!</definedName>
    <definedName name="BEx3OV8BH6PYNZT7C246LOAU9SVX" localSheetId="9" hidden="1">#REF!</definedName>
    <definedName name="BEx3OV8BH6PYNZT7C246LOAU9SVX" hidden="1">#REF!</definedName>
    <definedName name="BEx3OXRYJZUEY6E72UJU0PHLMYAR" localSheetId="10" hidden="1">#REF!</definedName>
    <definedName name="BEx3OXRYJZUEY6E72UJU0PHLMYAR" localSheetId="12" hidden="1">#REF!</definedName>
    <definedName name="BEx3OXRYJZUEY6E72UJU0PHLMYAR" localSheetId="19" hidden="1">#REF!</definedName>
    <definedName name="BEx3OXRYJZUEY6E72UJU0PHLMYAR" localSheetId="0" hidden="1">#REF!</definedName>
    <definedName name="BEx3OXRYJZUEY6E72UJU0PHLMYAR" localSheetId="21" hidden="1">#REF!</definedName>
    <definedName name="BEx3OXRYJZUEY6E72UJU0PHLMYAR" localSheetId="8" hidden="1">#REF!</definedName>
    <definedName name="BEx3OXRYJZUEY6E72UJU0PHLMYAR" localSheetId="9" hidden="1">#REF!</definedName>
    <definedName name="BEx3OXRYJZUEY6E72UJU0PHLMYAR" hidden="1">#REF!</definedName>
    <definedName name="BEx3P3RP5PYI4BJVYGNU1V7KT5EH" localSheetId="10" hidden="1">#REF!</definedName>
    <definedName name="BEx3P3RP5PYI4BJVYGNU1V7KT5EH" localSheetId="12" hidden="1">#REF!</definedName>
    <definedName name="BEx3P3RP5PYI4BJVYGNU1V7KT5EH" localSheetId="19" hidden="1">#REF!</definedName>
    <definedName name="BEx3P3RP5PYI4BJVYGNU1V7KT5EH" localSheetId="0" hidden="1">#REF!</definedName>
    <definedName name="BEx3P3RP5PYI4BJVYGNU1V7KT5EH" localSheetId="21" hidden="1">#REF!</definedName>
    <definedName name="BEx3P3RP5PYI4BJVYGNU1V7KT5EH" localSheetId="8" hidden="1">#REF!</definedName>
    <definedName name="BEx3P3RP5PYI4BJVYGNU1V7KT5EH" localSheetId="9" hidden="1">#REF!</definedName>
    <definedName name="BEx3P3RP5PYI4BJVYGNU1V7KT5EH" hidden="1">#REF!</definedName>
    <definedName name="BEx3P59TTRSGQY888P5C1O7M2PQT" localSheetId="10" hidden="1">#REF!</definedName>
    <definedName name="BEx3P59TTRSGQY888P5C1O7M2PQT" localSheetId="12" hidden="1">#REF!</definedName>
    <definedName name="BEx3P59TTRSGQY888P5C1O7M2PQT" localSheetId="19" hidden="1">#REF!</definedName>
    <definedName name="BEx3P59TTRSGQY888P5C1O7M2PQT" localSheetId="0" hidden="1">#REF!</definedName>
    <definedName name="BEx3P59TTRSGQY888P5C1O7M2PQT" localSheetId="21" hidden="1">#REF!</definedName>
    <definedName name="BEx3P59TTRSGQY888P5C1O7M2PQT" localSheetId="8" hidden="1">#REF!</definedName>
    <definedName name="BEx3P59TTRSGQY888P5C1O7M2PQT" localSheetId="9" hidden="1">#REF!</definedName>
    <definedName name="BEx3P59TTRSGQY888P5C1O7M2PQT" hidden="1">#REF!</definedName>
    <definedName name="BEx3PDNRRNKD5GOUBUQFXAHIXLD9" localSheetId="10" hidden="1">#REF!</definedName>
    <definedName name="BEx3PDNRRNKD5GOUBUQFXAHIXLD9" localSheetId="12" hidden="1">#REF!</definedName>
    <definedName name="BEx3PDNRRNKD5GOUBUQFXAHIXLD9" localSheetId="19" hidden="1">#REF!</definedName>
    <definedName name="BEx3PDNRRNKD5GOUBUQFXAHIXLD9" localSheetId="0" hidden="1">#REF!</definedName>
    <definedName name="BEx3PDNRRNKD5GOUBUQFXAHIXLD9" localSheetId="21" hidden="1">#REF!</definedName>
    <definedName name="BEx3PDNRRNKD5GOUBUQFXAHIXLD9" localSheetId="8" hidden="1">#REF!</definedName>
    <definedName name="BEx3PDNRRNKD5GOUBUQFXAHIXLD9" localSheetId="9" hidden="1">#REF!</definedName>
    <definedName name="BEx3PDNRRNKD5GOUBUQFXAHIXLD9" hidden="1">#REF!</definedName>
    <definedName name="BEx3PDT8GNPWLLN02IH1XPV90XYK" localSheetId="10" hidden="1">#REF!</definedName>
    <definedName name="BEx3PDT8GNPWLLN02IH1XPV90XYK" localSheetId="12" hidden="1">#REF!</definedName>
    <definedName name="BEx3PDT8GNPWLLN02IH1XPV90XYK" localSheetId="19" hidden="1">#REF!</definedName>
    <definedName name="BEx3PDT8GNPWLLN02IH1XPV90XYK" localSheetId="0" hidden="1">#REF!</definedName>
    <definedName name="BEx3PDT8GNPWLLN02IH1XPV90XYK" localSheetId="21" hidden="1">#REF!</definedName>
    <definedName name="BEx3PDT8GNPWLLN02IH1XPV90XYK" localSheetId="8" hidden="1">#REF!</definedName>
    <definedName name="BEx3PDT8GNPWLLN02IH1XPV90XYK" localSheetId="9" hidden="1">#REF!</definedName>
    <definedName name="BEx3PDT8GNPWLLN02IH1XPV90XYK" hidden="1">#REF!</definedName>
    <definedName name="BEx3PKEMDW8KZEP11IL927C5O7I2" localSheetId="10" hidden="1">#REF!</definedName>
    <definedName name="BEx3PKEMDW8KZEP11IL927C5O7I2" localSheetId="12" hidden="1">#REF!</definedName>
    <definedName name="BEx3PKEMDW8KZEP11IL927C5O7I2" localSheetId="19" hidden="1">#REF!</definedName>
    <definedName name="BEx3PKEMDW8KZEP11IL927C5O7I2" localSheetId="0" hidden="1">#REF!</definedName>
    <definedName name="BEx3PKEMDW8KZEP11IL927C5O7I2" localSheetId="21" hidden="1">#REF!</definedName>
    <definedName name="BEx3PKEMDW8KZEP11IL927C5O7I2" localSheetId="8" hidden="1">#REF!</definedName>
    <definedName name="BEx3PKEMDW8KZEP11IL927C5O7I2" localSheetId="9" hidden="1">#REF!</definedName>
    <definedName name="BEx3PKEMDW8KZEP11IL927C5O7I2" hidden="1">#REF!</definedName>
    <definedName name="BEx3PKJZ1Z7L9S6KV8KXVS6B2FX4" localSheetId="10" hidden="1">#REF!</definedName>
    <definedName name="BEx3PKJZ1Z7L9S6KV8KXVS6B2FX4" localSheetId="12" hidden="1">#REF!</definedName>
    <definedName name="BEx3PKJZ1Z7L9S6KV8KXVS6B2FX4" localSheetId="19" hidden="1">#REF!</definedName>
    <definedName name="BEx3PKJZ1Z7L9S6KV8KXVS6B2FX4" localSheetId="0" hidden="1">#REF!</definedName>
    <definedName name="BEx3PKJZ1Z7L9S6KV8KXVS6B2FX4" localSheetId="21" hidden="1">#REF!</definedName>
    <definedName name="BEx3PKJZ1Z7L9S6KV8KXVS6B2FX4" localSheetId="8" hidden="1">#REF!</definedName>
    <definedName name="BEx3PKJZ1Z7L9S6KV8KXVS6B2FX4" localSheetId="9" hidden="1">#REF!</definedName>
    <definedName name="BEx3PKJZ1Z7L9S6KV8KXVS6B2FX4" hidden="1">#REF!</definedName>
    <definedName name="BEx3PMNG53Z5HY138H99QOMTX8W3" localSheetId="10" hidden="1">#REF!</definedName>
    <definedName name="BEx3PMNG53Z5HY138H99QOMTX8W3" localSheetId="12" hidden="1">#REF!</definedName>
    <definedName name="BEx3PMNG53Z5HY138H99QOMTX8W3" localSheetId="19" hidden="1">#REF!</definedName>
    <definedName name="BEx3PMNG53Z5HY138H99QOMTX8W3" localSheetId="0" hidden="1">#REF!</definedName>
    <definedName name="BEx3PMNG53Z5HY138H99QOMTX8W3" localSheetId="21" hidden="1">#REF!</definedName>
    <definedName name="BEx3PMNG53Z5HY138H99QOMTX8W3" localSheetId="8" hidden="1">#REF!</definedName>
    <definedName name="BEx3PMNG53Z5HY138H99QOMTX8W3" localSheetId="9" hidden="1">#REF!</definedName>
    <definedName name="BEx3PMNG53Z5HY138H99QOMTX8W3" hidden="1">#REF!</definedName>
    <definedName name="BEx3PP1RRSFZ8UC0JC9R91W6LNKW" localSheetId="10" hidden="1">#REF!</definedName>
    <definedName name="BEx3PP1RRSFZ8UC0JC9R91W6LNKW" localSheetId="12" hidden="1">#REF!</definedName>
    <definedName name="BEx3PP1RRSFZ8UC0JC9R91W6LNKW" localSheetId="19" hidden="1">#REF!</definedName>
    <definedName name="BEx3PP1RRSFZ8UC0JC9R91W6LNKW" localSheetId="0" hidden="1">#REF!</definedName>
    <definedName name="BEx3PP1RRSFZ8UC0JC9R91W6LNKW" localSheetId="21" hidden="1">#REF!</definedName>
    <definedName name="BEx3PP1RRSFZ8UC0JC9R91W6LNKW" localSheetId="8" hidden="1">#REF!</definedName>
    <definedName name="BEx3PP1RRSFZ8UC0JC9R91W6LNKW" localSheetId="9" hidden="1">#REF!</definedName>
    <definedName name="BEx3PP1RRSFZ8UC0JC9R91W6LNKW" hidden="1">#REF!</definedName>
    <definedName name="BEx3PRQW017D7T1X732WDV7L1KP8" localSheetId="10" hidden="1">#REF!</definedName>
    <definedName name="BEx3PRQW017D7T1X732WDV7L1KP8" localSheetId="12" hidden="1">#REF!</definedName>
    <definedName name="BEx3PRQW017D7T1X732WDV7L1KP8" localSheetId="19" hidden="1">#REF!</definedName>
    <definedName name="BEx3PRQW017D7T1X732WDV7L1KP8" localSheetId="0" hidden="1">#REF!</definedName>
    <definedName name="BEx3PRQW017D7T1X732WDV7L1KP8" localSheetId="21" hidden="1">#REF!</definedName>
    <definedName name="BEx3PRQW017D7T1X732WDV7L1KP8" localSheetId="8" hidden="1">#REF!</definedName>
    <definedName name="BEx3PRQW017D7T1X732WDV7L1KP8" localSheetId="9" hidden="1">#REF!</definedName>
    <definedName name="BEx3PRQW017D7T1X732WDV7L1KP8" hidden="1">#REF!</definedName>
    <definedName name="BEx3PVXYZC8WB9ZJE7OCKUXZ46EA" localSheetId="10" hidden="1">#REF!</definedName>
    <definedName name="BEx3PVXYZC8WB9ZJE7OCKUXZ46EA" localSheetId="12" hidden="1">#REF!</definedName>
    <definedName name="BEx3PVXYZC8WB9ZJE7OCKUXZ46EA" localSheetId="19" hidden="1">#REF!</definedName>
    <definedName name="BEx3PVXYZC8WB9ZJE7OCKUXZ46EA" localSheetId="0" hidden="1">#REF!</definedName>
    <definedName name="BEx3PVXYZC8WB9ZJE7OCKUXZ46EA" localSheetId="21" hidden="1">#REF!</definedName>
    <definedName name="BEx3PVXYZC8WB9ZJE7OCKUXZ46EA" localSheetId="8" hidden="1">#REF!</definedName>
    <definedName name="BEx3PVXYZC8WB9ZJE7OCKUXZ46EA" localSheetId="9" hidden="1">#REF!</definedName>
    <definedName name="BEx3PVXYZC8WB9ZJE7OCKUXZ46EA" hidden="1">#REF!</definedName>
    <definedName name="BEx3Q0VWPU5EQECK7MQ47TYJ3SWW" localSheetId="10" hidden="1">#REF!</definedName>
    <definedName name="BEx3Q0VWPU5EQECK7MQ47TYJ3SWW" localSheetId="12" hidden="1">#REF!</definedName>
    <definedName name="BEx3Q0VWPU5EQECK7MQ47TYJ3SWW" localSheetId="19" hidden="1">#REF!</definedName>
    <definedName name="BEx3Q0VWPU5EQECK7MQ47TYJ3SWW" localSheetId="0" hidden="1">#REF!</definedName>
    <definedName name="BEx3Q0VWPU5EQECK7MQ47TYJ3SWW" localSheetId="21" hidden="1">#REF!</definedName>
    <definedName name="BEx3Q0VWPU5EQECK7MQ47TYJ3SWW" localSheetId="8" hidden="1">#REF!</definedName>
    <definedName name="BEx3Q0VWPU5EQECK7MQ47TYJ3SWW" localSheetId="9" hidden="1">#REF!</definedName>
    <definedName name="BEx3Q0VWPU5EQECK7MQ47TYJ3SWW" hidden="1">#REF!</definedName>
    <definedName name="BEx3Q7BZ9PUXK2RLIOFSIS9AHU1B" localSheetId="10" hidden="1">#REF!</definedName>
    <definedName name="BEx3Q7BZ9PUXK2RLIOFSIS9AHU1B" localSheetId="12" hidden="1">#REF!</definedName>
    <definedName name="BEx3Q7BZ9PUXK2RLIOFSIS9AHU1B" localSheetId="19" hidden="1">#REF!</definedName>
    <definedName name="BEx3Q7BZ9PUXK2RLIOFSIS9AHU1B" localSheetId="0" hidden="1">#REF!</definedName>
    <definedName name="BEx3Q7BZ9PUXK2RLIOFSIS9AHU1B" localSheetId="21" hidden="1">#REF!</definedName>
    <definedName name="BEx3Q7BZ9PUXK2RLIOFSIS9AHU1B" localSheetId="8" hidden="1">#REF!</definedName>
    <definedName name="BEx3Q7BZ9PUXK2RLIOFSIS9AHU1B" localSheetId="9" hidden="1">#REF!</definedName>
    <definedName name="BEx3Q7BZ9PUXK2RLIOFSIS9AHU1B" hidden="1">#REF!</definedName>
    <definedName name="BEx3Q8J42S9VU6EAN2Y28MR6DF88" localSheetId="10" hidden="1">#REF!</definedName>
    <definedName name="BEx3Q8J42S9VU6EAN2Y28MR6DF88" localSheetId="12" hidden="1">#REF!</definedName>
    <definedName name="BEx3Q8J42S9VU6EAN2Y28MR6DF88" localSheetId="19" hidden="1">#REF!</definedName>
    <definedName name="BEx3Q8J42S9VU6EAN2Y28MR6DF88" localSheetId="0" hidden="1">#REF!</definedName>
    <definedName name="BEx3Q8J42S9VU6EAN2Y28MR6DF88" localSheetId="21" hidden="1">#REF!</definedName>
    <definedName name="BEx3Q8J42S9VU6EAN2Y28MR6DF88" localSheetId="8" hidden="1">#REF!</definedName>
    <definedName name="BEx3Q8J42S9VU6EAN2Y28MR6DF88" localSheetId="9" hidden="1">#REF!</definedName>
    <definedName name="BEx3Q8J42S9VU6EAN2Y28MR6DF88" hidden="1">#REF!</definedName>
    <definedName name="BEx3QCFD2TBUF95ZN83Q7JPV97FK" localSheetId="10" hidden="1">#REF!</definedName>
    <definedName name="BEx3QCFD2TBUF95ZN83Q7JPV97FK" localSheetId="12" hidden="1">#REF!</definedName>
    <definedName name="BEx3QCFD2TBUF95ZN83Q7JPV97FK" localSheetId="19" hidden="1">#REF!</definedName>
    <definedName name="BEx3QCFD2TBUF95ZN83Q7JPV97FK" localSheetId="0" hidden="1">#REF!</definedName>
    <definedName name="BEx3QCFD2TBUF95ZN83Q7JPV97FK" localSheetId="21" hidden="1">#REF!</definedName>
    <definedName name="BEx3QCFD2TBUF95ZN83Q7JPV97FK" localSheetId="8" hidden="1">#REF!</definedName>
    <definedName name="BEx3QCFD2TBUF95ZN83Q7JPV97FK" localSheetId="9" hidden="1">#REF!</definedName>
    <definedName name="BEx3QCFD2TBUF95ZN83Q7JPV97FK" hidden="1">#REF!</definedName>
    <definedName name="BEx3QEDFOYFY5NBTININ5W4RLD4Q" localSheetId="10" hidden="1">#REF!</definedName>
    <definedName name="BEx3QEDFOYFY5NBTININ5W4RLD4Q" localSheetId="12" hidden="1">#REF!</definedName>
    <definedName name="BEx3QEDFOYFY5NBTININ5W4RLD4Q" localSheetId="19" hidden="1">#REF!</definedName>
    <definedName name="BEx3QEDFOYFY5NBTININ5W4RLD4Q" localSheetId="0" hidden="1">#REF!</definedName>
    <definedName name="BEx3QEDFOYFY5NBTININ5W4RLD4Q" localSheetId="21" hidden="1">#REF!</definedName>
    <definedName name="BEx3QEDFOYFY5NBTININ5W4RLD4Q" localSheetId="8" hidden="1">#REF!</definedName>
    <definedName name="BEx3QEDFOYFY5NBTININ5W4RLD4Q" localSheetId="9" hidden="1">#REF!</definedName>
    <definedName name="BEx3QEDFOYFY5NBTININ5W4RLD4Q" hidden="1">#REF!</definedName>
    <definedName name="BEx3QIKJ3U962US1Q564NZDLU8LD" localSheetId="10" hidden="1">#REF!</definedName>
    <definedName name="BEx3QIKJ3U962US1Q564NZDLU8LD" localSheetId="12" hidden="1">#REF!</definedName>
    <definedName name="BEx3QIKJ3U962US1Q564NZDLU8LD" localSheetId="19" hidden="1">#REF!</definedName>
    <definedName name="BEx3QIKJ3U962US1Q564NZDLU8LD" localSheetId="0" hidden="1">#REF!</definedName>
    <definedName name="BEx3QIKJ3U962US1Q564NZDLU8LD" localSheetId="21" hidden="1">#REF!</definedName>
    <definedName name="BEx3QIKJ3U962US1Q564NZDLU8LD" localSheetId="8" hidden="1">#REF!</definedName>
    <definedName name="BEx3QIKJ3U962US1Q564NZDLU8LD" localSheetId="9" hidden="1">#REF!</definedName>
    <definedName name="BEx3QIKJ3U962US1Q564NZDLU8LD" hidden="1">#REF!</definedName>
    <definedName name="BEx3QLF3RHHBNUFLUWEROBZDF1U4" localSheetId="10" hidden="1">#REF!</definedName>
    <definedName name="BEx3QLF3RHHBNUFLUWEROBZDF1U4" localSheetId="12" hidden="1">#REF!</definedName>
    <definedName name="BEx3QLF3RHHBNUFLUWEROBZDF1U4" localSheetId="19" hidden="1">#REF!</definedName>
    <definedName name="BEx3QLF3RHHBNUFLUWEROBZDF1U4" localSheetId="0" hidden="1">#REF!</definedName>
    <definedName name="BEx3QLF3RHHBNUFLUWEROBZDF1U4" localSheetId="21" hidden="1">#REF!</definedName>
    <definedName name="BEx3QLF3RHHBNUFLUWEROBZDF1U4" localSheetId="8" hidden="1">#REF!</definedName>
    <definedName name="BEx3QLF3RHHBNUFLUWEROBZDF1U4" localSheetId="9" hidden="1">#REF!</definedName>
    <definedName name="BEx3QLF3RHHBNUFLUWEROBZDF1U4" hidden="1">#REF!</definedName>
    <definedName name="BEx3QR9D45DHW50VQ7Y3Q1AXPOB9" localSheetId="10" hidden="1">#REF!</definedName>
    <definedName name="BEx3QR9D45DHW50VQ7Y3Q1AXPOB9" localSheetId="12" hidden="1">#REF!</definedName>
    <definedName name="BEx3QR9D45DHW50VQ7Y3Q1AXPOB9" localSheetId="19" hidden="1">#REF!</definedName>
    <definedName name="BEx3QR9D45DHW50VQ7Y3Q1AXPOB9" localSheetId="0" hidden="1">#REF!</definedName>
    <definedName name="BEx3QR9D45DHW50VQ7Y3Q1AXPOB9" localSheetId="21" hidden="1">#REF!</definedName>
    <definedName name="BEx3QR9D45DHW50VQ7Y3Q1AXPOB9" localSheetId="8" hidden="1">#REF!</definedName>
    <definedName name="BEx3QR9D45DHW50VQ7Y3Q1AXPOB9" localSheetId="9" hidden="1">#REF!</definedName>
    <definedName name="BEx3QR9D45DHW50VQ7Y3Q1AXPOB9" hidden="1">#REF!</definedName>
    <definedName name="BEx3QSWT2S5KWG6U2V9711IYDQBM" localSheetId="10" hidden="1">#REF!</definedName>
    <definedName name="BEx3QSWT2S5KWG6U2V9711IYDQBM" localSheetId="12" hidden="1">#REF!</definedName>
    <definedName name="BEx3QSWT2S5KWG6U2V9711IYDQBM" localSheetId="19" hidden="1">#REF!</definedName>
    <definedName name="BEx3QSWT2S5KWG6U2V9711IYDQBM" localSheetId="0" hidden="1">#REF!</definedName>
    <definedName name="BEx3QSWT2S5KWG6U2V9711IYDQBM" localSheetId="21" hidden="1">#REF!</definedName>
    <definedName name="BEx3QSWT2S5KWG6U2V9711IYDQBM" localSheetId="8" hidden="1">#REF!</definedName>
    <definedName name="BEx3QSWT2S5KWG6U2V9711IYDQBM" localSheetId="9" hidden="1">#REF!</definedName>
    <definedName name="BEx3QSWT2S5KWG6U2V9711IYDQBM" hidden="1">#REF!</definedName>
    <definedName name="BEx3QVGG7Q2X4HZHJAM35A8T3VR7" localSheetId="10" hidden="1">#REF!</definedName>
    <definedName name="BEx3QVGG7Q2X4HZHJAM35A8T3VR7" localSheetId="12" hidden="1">#REF!</definedName>
    <definedName name="BEx3QVGG7Q2X4HZHJAM35A8T3VR7" localSheetId="19" hidden="1">#REF!</definedName>
    <definedName name="BEx3QVGG7Q2X4HZHJAM35A8T3VR7" localSheetId="0" hidden="1">#REF!</definedName>
    <definedName name="BEx3QVGG7Q2X4HZHJAM35A8T3VR7" localSheetId="21" hidden="1">#REF!</definedName>
    <definedName name="BEx3QVGG7Q2X4HZHJAM35A8T3VR7" localSheetId="8" hidden="1">#REF!</definedName>
    <definedName name="BEx3QVGG7Q2X4HZHJAM35A8T3VR7" localSheetId="9" hidden="1">#REF!</definedName>
    <definedName name="BEx3QVGG7Q2X4HZHJAM35A8T3VR7" hidden="1">#REF!</definedName>
    <definedName name="BEx3R0JUB9YN8PHPPQTAMIT1IHWK" localSheetId="10" hidden="1">#REF!</definedName>
    <definedName name="BEx3R0JUB9YN8PHPPQTAMIT1IHWK" localSheetId="12" hidden="1">#REF!</definedName>
    <definedName name="BEx3R0JUB9YN8PHPPQTAMIT1IHWK" localSheetId="19" hidden="1">#REF!</definedName>
    <definedName name="BEx3R0JUB9YN8PHPPQTAMIT1IHWK" localSheetId="0" hidden="1">#REF!</definedName>
    <definedName name="BEx3R0JUB9YN8PHPPQTAMIT1IHWK" localSheetId="21" hidden="1">#REF!</definedName>
    <definedName name="BEx3R0JUB9YN8PHPPQTAMIT1IHWK" localSheetId="8" hidden="1">#REF!</definedName>
    <definedName name="BEx3R0JUB9YN8PHPPQTAMIT1IHWK" localSheetId="9" hidden="1">#REF!</definedName>
    <definedName name="BEx3R0JUB9YN8PHPPQTAMIT1IHWK" hidden="1">#REF!</definedName>
    <definedName name="BEx3R81NFRO7M81VHVKOBFT0QBIL" localSheetId="10" hidden="1">#REF!</definedName>
    <definedName name="BEx3R81NFRO7M81VHVKOBFT0QBIL" localSheetId="12" hidden="1">#REF!</definedName>
    <definedName name="BEx3R81NFRO7M81VHVKOBFT0QBIL" localSheetId="19" hidden="1">#REF!</definedName>
    <definedName name="BEx3R81NFRO7M81VHVKOBFT0QBIL" localSheetId="0" hidden="1">#REF!</definedName>
    <definedName name="BEx3R81NFRO7M81VHVKOBFT0QBIL" localSheetId="21" hidden="1">#REF!</definedName>
    <definedName name="BEx3R81NFRO7M81VHVKOBFT0QBIL" localSheetId="8" hidden="1">#REF!</definedName>
    <definedName name="BEx3R81NFRO7M81VHVKOBFT0QBIL" localSheetId="9" hidden="1">#REF!</definedName>
    <definedName name="BEx3R81NFRO7M81VHVKOBFT0QBIL" hidden="1">#REF!</definedName>
    <definedName name="BEx3RHC2ZD5UFS6QD4OPFCNNMWH1" localSheetId="10" hidden="1">#REF!</definedName>
    <definedName name="BEx3RHC2ZD5UFS6QD4OPFCNNMWH1" localSheetId="12" hidden="1">#REF!</definedName>
    <definedName name="BEx3RHC2ZD5UFS6QD4OPFCNNMWH1" localSheetId="19" hidden="1">#REF!</definedName>
    <definedName name="BEx3RHC2ZD5UFS6QD4OPFCNNMWH1" localSheetId="0" hidden="1">#REF!</definedName>
    <definedName name="BEx3RHC2ZD5UFS6QD4OPFCNNMWH1" localSheetId="21" hidden="1">#REF!</definedName>
    <definedName name="BEx3RHC2ZD5UFS6QD4OPFCNNMWH1" localSheetId="8" hidden="1">#REF!</definedName>
    <definedName name="BEx3RHC2ZD5UFS6QD4OPFCNNMWH1" localSheetId="9" hidden="1">#REF!</definedName>
    <definedName name="BEx3RHC2ZD5UFS6QD4OPFCNNMWH1" hidden="1">#REF!</definedName>
    <definedName name="BEx3RQ10QIWBAPHALAA91BUUCM2X" localSheetId="10" hidden="1">#REF!</definedName>
    <definedName name="BEx3RQ10QIWBAPHALAA91BUUCM2X" localSheetId="12" hidden="1">#REF!</definedName>
    <definedName name="BEx3RQ10QIWBAPHALAA91BUUCM2X" localSheetId="19" hidden="1">#REF!</definedName>
    <definedName name="BEx3RQ10QIWBAPHALAA91BUUCM2X" localSheetId="0" hidden="1">#REF!</definedName>
    <definedName name="BEx3RQ10QIWBAPHALAA91BUUCM2X" localSheetId="21" hidden="1">#REF!</definedName>
    <definedName name="BEx3RQ10QIWBAPHALAA91BUUCM2X" localSheetId="8" hidden="1">#REF!</definedName>
    <definedName name="BEx3RQ10QIWBAPHALAA91BUUCM2X" localSheetId="9" hidden="1">#REF!</definedName>
    <definedName name="BEx3RQ10QIWBAPHALAA91BUUCM2X" hidden="1">#REF!</definedName>
    <definedName name="BEx3RV4E1WT43SZBUN09RTB8EK1O" localSheetId="10" hidden="1">#REF!</definedName>
    <definedName name="BEx3RV4E1WT43SZBUN09RTB8EK1O" localSheetId="12" hidden="1">#REF!</definedName>
    <definedName name="BEx3RV4E1WT43SZBUN09RTB8EK1O" localSheetId="19" hidden="1">#REF!</definedName>
    <definedName name="BEx3RV4E1WT43SZBUN09RTB8EK1O" localSheetId="0" hidden="1">#REF!</definedName>
    <definedName name="BEx3RV4E1WT43SZBUN09RTB8EK1O" localSheetId="21" hidden="1">#REF!</definedName>
    <definedName name="BEx3RV4E1WT43SZBUN09RTB8EK1O" localSheetId="8" hidden="1">#REF!</definedName>
    <definedName name="BEx3RV4E1WT43SZBUN09RTB8EK1O" localSheetId="9" hidden="1">#REF!</definedName>
    <definedName name="BEx3RV4E1WT43SZBUN09RTB8EK1O" hidden="1">#REF!</definedName>
    <definedName name="BEx3RXYU0QLFXSFTM5EB20GD03W5" localSheetId="10" hidden="1">#REF!</definedName>
    <definedName name="BEx3RXYU0QLFXSFTM5EB20GD03W5" localSheetId="12" hidden="1">#REF!</definedName>
    <definedName name="BEx3RXYU0QLFXSFTM5EB20GD03W5" localSheetId="19" hidden="1">#REF!</definedName>
    <definedName name="BEx3RXYU0QLFXSFTM5EB20GD03W5" localSheetId="0" hidden="1">#REF!</definedName>
    <definedName name="BEx3RXYU0QLFXSFTM5EB20GD03W5" localSheetId="21" hidden="1">#REF!</definedName>
    <definedName name="BEx3RXYU0QLFXSFTM5EB20GD03W5" localSheetId="8" hidden="1">#REF!</definedName>
    <definedName name="BEx3RXYU0QLFXSFTM5EB20GD03W5" localSheetId="9" hidden="1">#REF!</definedName>
    <definedName name="BEx3RXYU0QLFXSFTM5EB20GD03W5" hidden="1">#REF!</definedName>
    <definedName name="BEx3RYKLC3QQO3XTUN7BEW2AQL98" localSheetId="10" hidden="1">#REF!</definedName>
    <definedName name="BEx3RYKLC3QQO3XTUN7BEW2AQL98" localSheetId="12" hidden="1">#REF!</definedName>
    <definedName name="BEx3RYKLC3QQO3XTUN7BEW2AQL98" localSheetId="19" hidden="1">#REF!</definedName>
    <definedName name="BEx3RYKLC3QQO3XTUN7BEW2AQL98" localSheetId="0" hidden="1">#REF!</definedName>
    <definedName name="BEx3RYKLC3QQO3XTUN7BEW2AQL98" localSheetId="21" hidden="1">#REF!</definedName>
    <definedName name="BEx3RYKLC3QQO3XTUN7BEW2AQL98" localSheetId="8" hidden="1">#REF!</definedName>
    <definedName name="BEx3RYKLC3QQO3XTUN7BEW2AQL98" localSheetId="9" hidden="1">#REF!</definedName>
    <definedName name="BEx3RYKLC3QQO3XTUN7BEW2AQL98" hidden="1">#REF!</definedName>
    <definedName name="BEx3S37QNFSKW3DGRH5YVVEZLJI7" localSheetId="10" hidden="1">#REF!</definedName>
    <definedName name="BEx3S37QNFSKW3DGRH5YVVEZLJI7" localSheetId="12" hidden="1">#REF!</definedName>
    <definedName name="BEx3S37QNFSKW3DGRH5YVVEZLJI7" localSheetId="19" hidden="1">#REF!</definedName>
    <definedName name="BEx3S37QNFSKW3DGRH5YVVEZLJI7" localSheetId="0" hidden="1">#REF!</definedName>
    <definedName name="BEx3S37QNFSKW3DGRH5YVVEZLJI7" localSheetId="21" hidden="1">#REF!</definedName>
    <definedName name="BEx3S37QNFSKW3DGRH5YVVEZLJI7" localSheetId="8" hidden="1">#REF!</definedName>
    <definedName name="BEx3S37QNFSKW3DGRH5YVVEZLJI7" localSheetId="9" hidden="1">#REF!</definedName>
    <definedName name="BEx3S37QNFSKW3DGRH5YVVEZLJI7" hidden="1">#REF!</definedName>
    <definedName name="BEx3SICJ45BYT6FHBER86PJT25FC" localSheetId="10" hidden="1">#REF!</definedName>
    <definedName name="BEx3SICJ45BYT6FHBER86PJT25FC" localSheetId="12" hidden="1">#REF!</definedName>
    <definedName name="BEx3SICJ45BYT6FHBER86PJT25FC" localSheetId="19" hidden="1">#REF!</definedName>
    <definedName name="BEx3SICJ45BYT6FHBER86PJT25FC" localSheetId="0" hidden="1">#REF!</definedName>
    <definedName name="BEx3SICJ45BYT6FHBER86PJT25FC" localSheetId="21" hidden="1">#REF!</definedName>
    <definedName name="BEx3SICJ45BYT6FHBER86PJT25FC" localSheetId="8" hidden="1">#REF!</definedName>
    <definedName name="BEx3SICJ45BYT6FHBER86PJT25FC" localSheetId="9" hidden="1">#REF!</definedName>
    <definedName name="BEx3SICJ45BYT6FHBER86PJT25FC" hidden="1">#REF!</definedName>
    <definedName name="BEx3SMUCMJVGQ2H4EHQI5ZFHEF0P" localSheetId="10" hidden="1">#REF!</definedName>
    <definedName name="BEx3SMUCMJVGQ2H4EHQI5ZFHEF0P" localSheetId="12" hidden="1">#REF!</definedName>
    <definedName name="BEx3SMUCMJVGQ2H4EHQI5ZFHEF0P" localSheetId="19" hidden="1">#REF!</definedName>
    <definedName name="BEx3SMUCMJVGQ2H4EHQI5ZFHEF0P" localSheetId="0" hidden="1">#REF!</definedName>
    <definedName name="BEx3SMUCMJVGQ2H4EHQI5ZFHEF0P" localSheetId="21" hidden="1">#REF!</definedName>
    <definedName name="BEx3SMUCMJVGQ2H4EHQI5ZFHEF0P" localSheetId="8" hidden="1">#REF!</definedName>
    <definedName name="BEx3SMUCMJVGQ2H4EHQI5ZFHEF0P" localSheetId="9" hidden="1">#REF!</definedName>
    <definedName name="BEx3SMUCMJVGQ2H4EHQI5ZFHEF0P" hidden="1">#REF!</definedName>
    <definedName name="BEx3SN56F03CPDRDA7LZ763V0N4I" localSheetId="10" hidden="1">#REF!</definedName>
    <definedName name="BEx3SN56F03CPDRDA7LZ763V0N4I" localSheetId="12" hidden="1">#REF!</definedName>
    <definedName name="BEx3SN56F03CPDRDA7LZ763V0N4I" localSheetId="19" hidden="1">#REF!</definedName>
    <definedName name="BEx3SN56F03CPDRDA7LZ763V0N4I" localSheetId="0" hidden="1">#REF!</definedName>
    <definedName name="BEx3SN56F03CPDRDA7LZ763V0N4I" localSheetId="21" hidden="1">#REF!</definedName>
    <definedName name="BEx3SN56F03CPDRDA7LZ763V0N4I" localSheetId="8" hidden="1">#REF!</definedName>
    <definedName name="BEx3SN56F03CPDRDA7LZ763V0N4I" localSheetId="9" hidden="1">#REF!</definedName>
    <definedName name="BEx3SN56F03CPDRDA7LZ763V0N4I" hidden="1">#REF!</definedName>
    <definedName name="BEx3SPE6N1ORXPRCDL3JPZD73Z9F" localSheetId="10" hidden="1">#REF!</definedName>
    <definedName name="BEx3SPE6N1ORXPRCDL3JPZD73Z9F" localSheetId="12" hidden="1">#REF!</definedName>
    <definedName name="BEx3SPE6N1ORXPRCDL3JPZD73Z9F" localSheetId="19" hidden="1">#REF!</definedName>
    <definedName name="BEx3SPE6N1ORXPRCDL3JPZD73Z9F" localSheetId="0" hidden="1">#REF!</definedName>
    <definedName name="BEx3SPE6N1ORXPRCDL3JPZD73Z9F" localSheetId="21" hidden="1">#REF!</definedName>
    <definedName name="BEx3SPE6N1ORXPRCDL3JPZD73Z9F" localSheetId="8" hidden="1">#REF!</definedName>
    <definedName name="BEx3SPE6N1ORXPRCDL3JPZD73Z9F" localSheetId="9" hidden="1">#REF!</definedName>
    <definedName name="BEx3SPE6N1ORXPRCDL3JPZD73Z9F" hidden="1">#REF!</definedName>
    <definedName name="BEx3T29ZTULQE0OMSMWUMZDU9ZZ0" localSheetId="10" hidden="1">#REF!</definedName>
    <definedName name="BEx3T29ZTULQE0OMSMWUMZDU9ZZ0" localSheetId="12" hidden="1">#REF!</definedName>
    <definedName name="BEx3T29ZTULQE0OMSMWUMZDU9ZZ0" localSheetId="19" hidden="1">#REF!</definedName>
    <definedName name="BEx3T29ZTULQE0OMSMWUMZDU9ZZ0" localSheetId="0" hidden="1">#REF!</definedName>
    <definedName name="BEx3T29ZTULQE0OMSMWUMZDU9ZZ0" localSheetId="21" hidden="1">#REF!</definedName>
    <definedName name="BEx3T29ZTULQE0OMSMWUMZDU9ZZ0" localSheetId="8" hidden="1">#REF!</definedName>
    <definedName name="BEx3T29ZTULQE0OMSMWUMZDU9ZZ0" localSheetId="9" hidden="1">#REF!</definedName>
    <definedName name="BEx3T29ZTULQE0OMSMWUMZDU9ZZ0" hidden="1">#REF!</definedName>
    <definedName name="BEx3T6MJ1QDJ929WMUDVZ0O3UW0Y" localSheetId="10" hidden="1">#REF!</definedName>
    <definedName name="BEx3T6MJ1QDJ929WMUDVZ0O3UW0Y" localSheetId="12" hidden="1">#REF!</definedName>
    <definedName name="BEx3T6MJ1QDJ929WMUDVZ0O3UW0Y" localSheetId="19" hidden="1">#REF!</definedName>
    <definedName name="BEx3T6MJ1QDJ929WMUDVZ0O3UW0Y" localSheetId="0" hidden="1">#REF!</definedName>
    <definedName name="BEx3T6MJ1QDJ929WMUDVZ0O3UW0Y" localSheetId="21" hidden="1">#REF!</definedName>
    <definedName name="BEx3T6MJ1QDJ929WMUDVZ0O3UW0Y" localSheetId="8" hidden="1">#REF!</definedName>
    <definedName name="BEx3T6MJ1QDJ929WMUDVZ0O3UW0Y" localSheetId="9" hidden="1">#REF!</definedName>
    <definedName name="BEx3T6MJ1QDJ929WMUDVZ0O3UW0Y" hidden="1">#REF!</definedName>
    <definedName name="BEx3TD7WH1NN1OH0MRS4T8ENRU32" localSheetId="10" hidden="1">#REF!</definedName>
    <definedName name="BEx3TD7WH1NN1OH0MRS4T8ENRU32" localSheetId="12" hidden="1">#REF!</definedName>
    <definedName name="BEx3TD7WH1NN1OH0MRS4T8ENRU32" localSheetId="19" hidden="1">#REF!</definedName>
    <definedName name="BEx3TD7WH1NN1OH0MRS4T8ENRU32" localSheetId="0" hidden="1">#REF!</definedName>
    <definedName name="BEx3TD7WH1NN1OH0MRS4T8ENRU32" localSheetId="21" hidden="1">#REF!</definedName>
    <definedName name="BEx3TD7WH1NN1OH0MRS4T8ENRU32" localSheetId="8" hidden="1">#REF!</definedName>
    <definedName name="BEx3TD7WH1NN1OH0MRS4T8ENRU32" localSheetId="9" hidden="1">#REF!</definedName>
    <definedName name="BEx3TD7WH1NN1OH0MRS4T8ENRU32" hidden="1">#REF!</definedName>
    <definedName name="BEx3TPCSI16OAB2L9M9IULQMQ9J9" localSheetId="10" hidden="1">#REF!</definedName>
    <definedName name="BEx3TPCSI16OAB2L9M9IULQMQ9J9" localSheetId="12" hidden="1">#REF!</definedName>
    <definedName name="BEx3TPCSI16OAB2L9M9IULQMQ9J9" localSheetId="19" hidden="1">#REF!</definedName>
    <definedName name="BEx3TPCSI16OAB2L9M9IULQMQ9J9" localSheetId="0" hidden="1">#REF!</definedName>
    <definedName name="BEx3TPCSI16OAB2L9M9IULQMQ9J9" localSheetId="21" hidden="1">#REF!</definedName>
    <definedName name="BEx3TPCSI16OAB2L9M9IULQMQ9J9" localSheetId="8" hidden="1">#REF!</definedName>
    <definedName name="BEx3TPCSI16OAB2L9M9IULQMQ9J9" localSheetId="9" hidden="1">#REF!</definedName>
    <definedName name="BEx3TPCSI16OAB2L9M9IULQMQ9J9" hidden="1">#REF!</definedName>
    <definedName name="BEx3TQ3SFJB2WTCV0OXDE56FB46K" localSheetId="10" hidden="1">#REF!</definedName>
    <definedName name="BEx3TQ3SFJB2WTCV0OXDE56FB46K" localSheetId="12" hidden="1">#REF!</definedName>
    <definedName name="BEx3TQ3SFJB2WTCV0OXDE56FB46K" localSheetId="19" hidden="1">#REF!</definedName>
    <definedName name="BEx3TQ3SFJB2WTCV0OXDE56FB46K" localSheetId="0" hidden="1">#REF!</definedName>
    <definedName name="BEx3TQ3SFJB2WTCV0OXDE56FB46K" localSheetId="21" hidden="1">#REF!</definedName>
    <definedName name="BEx3TQ3SFJB2WTCV0OXDE56FB46K" localSheetId="8" hidden="1">#REF!</definedName>
    <definedName name="BEx3TQ3SFJB2WTCV0OXDE56FB46K" localSheetId="9" hidden="1">#REF!</definedName>
    <definedName name="BEx3TQ3SFJB2WTCV0OXDE56FB46K" hidden="1">#REF!</definedName>
    <definedName name="BEx3TX59M3456DDBXWFJ8X2TU37A" localSheetId="10" hidden="1">#REF!</definedName>
    <definedName name="BEx3TX59M3456DDBXWFJ8X2TU37A" localSheetId="12" hidden="1">#REF!</definedName>
    <definedName name="BEx3TX59M3456DDBXWFJ8X2TU37A" localSheetId="19" hidden="1">#REF!</definedName>
    <definedName name="BEx3TX59M3456DDBXWFJ8X2TU37A" localSheetId="0" hidden="1">#REF!</definedName>
    <definedName name="BEx3TX59M3456DDBXWFJ8X2TU37A" localSheetId="21" hidden="1">#REF!</definedName>
    <definedName name="BEx3TX59M3456DDBXWFJ8X2TU37A" localSheetId="8" hidden="1">#REF!</definedName>
    <definedName name="BEx3TX59M3456DDBXWFJ8X2TU37A" localSheetId="9" hidden="1">#REF!</definedName>
    <definedName name="BEx3TX59M3456DDBXWFJ8X2TU37A" hidden="1">#REF!</definedName>
    <definedName name="BEx3U2UBY80GPGSTYFGI6F8TPKCV" localSheetId="10" hidden="1">#REF!</definedName>
    <definedName name="BEx3U2UBY80GPGSTYFGI6F8TPKCV" localSheetId="12" hidden="1">#REF!</definedName>
    <definedName name="BEx3U2UBY80GPGSTYFGI6F8TPKCV" localSheetId="19" hidden="1">#REF!</definedName>
    <definedName name="BEx3U2UBY80GPGSTYFGI6F8TPKCV" localSheetId="0" hidden="1">#REF!</definedName>
    <definedName name="BEx3U2UBY80GPGSTYFGI6F8TPKCV" localSheetId="21" hidden="1">#REF!</definedName>
    <definedName name="BEx3U2UBY80GPGSTYFGI6F8TPKCV" localSheetId="8" hidden="1">#REF!</definedName>
    <definedName name="BEx3U2UBY80GPGSTYFGI6F8TPKCV" localSheetId="9" hidden="1">#REF!</definedName>
    <definedName name="BEx3U2UBY80GPGSTYFGI6F8TPKCV" hidden="1">#REF!</definedName>
    <definedName name="BEx3U64YUOZ419BAJS2W78UMATAW" localSheetId="10" hidden="1">#REF!</definedName>
    <definedName name="BEx3U64YUOZ419BAJS2W78UMATAW" localSheetId="12" hidden="1">#REF!</definedName>
    <definedName name="BEx3U64YUOZ419BAJS2W78UMATAW" localSheetId="19" hidden="1">#REF!</definedName>
    <definedName name="BEx3U64YUOZ419BAJS2W78UMATAW" localSheetId="0" hidden="1">#REF!</definedName>
    <definedName name="BEx3U64YUOZ419BAJS2W78UMATAW" localSheetId="21" hidden="1">#REF!</definedName>
    <definedName name="BEx3U64YUOZ419BAJS2W78UMATAW" localSheetId="8" hidden="1">#REF!</definedName>
    <definedName name="BEx3U64YUOZ419BAJS2W78UMATAW" localSheetId="9" hidden="1">#REF!</definedName>
    <definedName name="BEx3U64YUOZ419BAJS2W78UMATAW" hidden="1">#REF!</definedName>
    <definedName name="BEx3U94WCEA5DKMWBEX1GU0LKYG2" localSheetId="10" hidden="1">#REF!</definedName>
    <definedName name="BEx3U94WCEA5DKMWBEX1GU0LKYG2" localSheetId="12" hidden="1">#REF!</definedName>
    <definedName name="BEx3U94WCEA5DKMWBEX1GU0LKYG2" localSheetId="19" hidden="1">#REF!</definedName>
    <definedName name="BEx3U94WCEA5DKMWBEX1GU0LKYG2" localSheetId="0" hidden="1">#REF!</definedName>
    <definedName name="BEx3U94WCEA5DKMWBEX1GU0LKYG2" localSheetId="21" hidden="1">#REF!</definedName>
    <definedName name="BEx3U94WCEA5DKMWBEX1GU0LKYG2" localSheetId="8" hidden="1">#REF!</definedName>
    <definedName name="BEx3U94WCEA5DKMWBEX1GU0LKYG2" localSheetId="9" hidden="1">#REF!</definedName>
    <definedName name="BEx3U94WCEA5DKMWBEX1GU0LKYG2" hidden="1">#REF!</definedName>
    <definedName name="BEx3U9VZ8SQVYS6ZA038J7AP7ZGW" localSheetId="10" hidden="1">#REF!</definedName>
    <definedName name="BEx3U9VZ8SQVYS6ZA038J7AP7ZGW" localSheetId="12" hidden="1">#REF!</definedName>
    <definedName name="BEx3U9VZ8SQVYS6ZA038J7AP7ZGW" localSheetId="19" hidden="1">#REF!</definedName>
    <definedName name="BEx3U9VZ8SQVYS6ZA038J7AP7ZGW" localSheetId="0" hidden="1">#REF!</definedName>
    <definedName name="BEx3U9VZ8SQVYS6ZA038J7AP7ZGW" localSheetId="21" hidden="1">#REF!</definedName>
    <definedName name="BEx3U9VZ8SQVYS6ZA038J7AP7ZGW" localSheetId="8" hidden="1">#REF!</definedName>
    <definedName name="BEx3U9VZ8SQVYS6ZA038J7AP7ZGW" localSheetId="9" hidden="1">#REF!</definedName>
    <definedName name="BEx3U9VZ8SQVYS6ZA038J7AP7ZGW" hidden="1">#REF!</definedName>
    <definedName name="BEx3UIQ5WRJBGNTFCCLOR4N7B1OQ" localSheetId="10" hidden="1">#REF!</definedName>
    <definedName name="BEx3UIQ5WRJBGNTFCCLOR4N7B1OQ" localSheetId="12" hidden="1">#REF!</definedName>
    <definedName name="BEx3UIQ5WRJBGNTFCCLOR4N7B1OQ" localSheetId="19" hidden="1">#REF!</definedName>
    <definedName name="BEx3UIQ5WRJBGNTFCCLOR4N7B1OQ" localSheetId="0" hidden="1">#REF!</definedName>
    <definedName name="BEx3UIQ5WRJBGNTFCCLOR4N7B1OQ" localSheetId="21" hidden="1">#REF!</definedName>
    <definedName name="BEx3UIQ5WRJBGNTFCCLOR4N7B1OQ" localSheetId="8" hidden="1">#REF!</definedName>
    <definedName name="BEx3UIQ5WRJBGNTFCCLOR4N7B1OQ" localSheetId="9" hidden="1">#REF!</definedName>
    <definedName name="BEx3UIQ5WRJBGNTFCCLOR4N7B1OQ" hidden="1">#REF!</definedName>
    <definedName name="BEx3UJMIX2NUSSWGMSI25A5DM4CH" localSheetId="10" hidden="1">#REF!</definedName>
    <definedName name="BEx3UJMIX2NUSSWGMSI25A5DM4CH" localSheetId="12" hidden="1">#REF!</definedName>
    <definedName name="BEx3UJMIX2NUSSWGMSI25A5DM4CH" localSheetId="19" hidden="1">#REF!</definedName>
    <definedName name="BEx3UJMIX2NUSSWGMSI25A5DM4CH" localSheetId="0" hidden="1">#REF!</definedName>
    <definedName name="BEx3UJMIX2NUSSWGMSI25A5DM4CH" localSheetId="21" hidden="1">#REF!</definedName>
    <definedName name="BEx3UJMIX2NUSSWGMSI25A5DM4CH" localSheetId="8" hidden="1">#REF!</definedName>
    <definedName name="BEx3UJMIX2NUSSWGMSI25A5DM4CH" localSheetId="9" hidden="1">#REF!</definedName>
    <definedName name="BEx3UJMIX2NUSSWGMSI25A5DM4CH" hidden="1">#REF!</definedName>
    <definedName name="BEx3UKIX0UULWP3BZA8VT2SQ8WI7" localSheetId="10" hidden="1">#REF!</definedName>
    <definedName name="BEx3UKIX0UULWP3BZA8VT2SQ8WI7" localSheetId="12" hidden="1">#REF!</definedName>
    <definedName name="BEx3UKIX0UULWP3BZA8VT2SQ8WI7" localSheetId="19" hidden="1">#REF!</definedName>
    <definedName name="BEx3UKIX0UULWP3BZA8VT2SQ8WI7" localSheetId="0" hidden="1">#REF!</definedName>
    <definedName name="BEx3UKIX0UULWP3BZA8VT2SQ8WI7" localSheetId="21" hidden="1">#REF!</definedName>
    <definedName name="BEx3UKIX0UULWP3BZA8VT2SQ8WI7" localSheetId="8" hidden="1">#REF!</definedName>
    <definedName name="BEx3UKIX0UULWP3BZA8VT2SQ8WI7" localSheetId="9" hidden="1">#REF!</definedName>
    <definedName name="BEx3UKIX0UULWP3BZA8VT2SQ8WI7" hidden="1">#REF!</definedName>
    <definedName name="BEx3UKOCOQG7S1YQ436S997K1KWV" localSheetId="10" hidden="1">#REF!</definedName>
    <definedName name="BEx3UKOCOQG7S1YQ436S997K1KWV" localSheetId="12" hidden="1">#REF!</definedName>
    <definedName name="BEx3UKOCOQG7S1YQ436S997K1KWV" localSheetId="19" hidden="1">#REF!</definedName>
    <definedName name="BEx3UKOCOQG7S1YQ436S997K1KWV" localSheetId="0" hidden="1">#REF!</definedName>
    <definedName name="BEx3UKOCOQG7S1YQ436S997K1KWV" localSheetId="21" hidden="1">#REF!</definedName>
    <definedName name="BEx3UKOCOQG7S1YQ436S997K1KWV" localSheetId="8" hidden="1">#REF!</definedName>
    <definedName name="BEx3UKOCOQG7S1YQ436S997K1KWV" localSheetId="9" hidden="1">#REF!</definedName>
    <definedName name="BEx3UKOCOQG7S1YQ436S997K1KWV" hidden="1">#REF!</definedName>
    <definedName name="BEx3UNISOEXF3OFHT2BUA6P9RBIJ" localSheetId="10" hidden="1">#REF!</definedName>
    <definedName name="BEx3UNISOEXF3OFHT2BUA6P9RBIJ" localSheetId="19" hidden="1">#REF!</definedName>
    <definedName name="BEx3UNISOEXF3OFHT2BUA6P9RBIJ" localSheetId="0" hidden="1">#REF!</definedName>
    <definedName name="BEx3UNISOEXF3OFHT2BUA6P9RBIJ" localSheetId="8" hidden="1">#REF!</definedName>
    <definedName name="BEx3UNISOEXF3OFHT2BUA6P9RBIJ" localSheetId="9" hidden="1">#REF!</definedName>
    <definedName name="BEx3UNISOEXF3OFHT2BUA6P9RBIJ" hidden="1">#REF!</definedName>
    <definedName name="BEx3UYM19VIXLA0EU7LB9NHA77PB" localSheetId="10" hidden="1">#REF!</definedName>
    <definedName name="BEx3UYM19VIXLA0EU7LB9NHA77PB" localSheetId="12" hidden="1">#REF!</definedName>
    <definedName name="BEx3UYM19VIXLA0EU7LB9NHA77PB" localSheetId="19" hidden="1">#REF!</definedName>
    <definedName name="BEx3UYM19VIXLA0EU7LB9NHA77PB" localSheetId="0" hidden="1">#REF!</definedName>
    <definedName name="BEx3UYM19VIXLA0EU7LB9NHA77PB" localSheetId="21" hidden="1">#REF!</definedName>
    <definedName name="BEx3UYM19VIXLA0EU7LB9NHA77PB" localSheetId="8" hidden="1">#REF!</definedName>
    <definedName name="BEx3UYM19VIXLA0EU7LB9NHA77PB" localSheetId="9" hidden="1">#REF!</definedName>
    <definedName name="BEx3UYM19VIXLA0EU7LB9NHA77PB" hidden="1">#REF!</definedName>
    <definedName name="BEx3VML7CG70HPISMVYIUEN3711Q" localSheetId="10" hidden="1">#REF!</definedName>
    <definedName name="BEx3VML7CG70HPISMVYIUEN3711Q" localSheetId="12" hidden="1">#REF!</definedName>
    <definedName name="BEx3VML7CG70HPISMVYIUEN3711Q" localSheetId="19" hidden="1">#REF!</definedName>
    <definedName name="BEx3VML7CG70HPISMVYIUEN3711Q" localSheetId="0" hidden="1">#REF!</definedName>
    <definedName name="BEx3VML7CG70HPISMVYIUEN3711Q" localSheetId="21" hidden="1">#REF!</definedName>
    <definedName name="BEx3VML7CG70HPISMVYIUEN3711Q" localSheetId="8" hidden="1">#REF!</definedName>
    <definedName name="BEx3VML7CG70HPISMVYIUEN3711Q" localSheetId="9" hidden="1">#REF!</definedName>
    <definedName name="BEx3VML7CG70HPISMVYIUEN3711Q" hidden="1">#REF!</definedName>
    <definedName name="BEx56ZID5H04P9AIYLP1OASFGV56" localSheetId="10" hidden="1">#REF!</definedName>
    <definedName name="BEx56ZID5H04P9AIYLP1OASFGV56" localSheetId="12" hidden="1">#REF!</definedName>
    <definedName name="BEx56ZID5H04P9AIYLP1OASFGV56" localSheetId="19" hidden="1">#REF!</definedName>
    <definedName name="BEx56ZID5H04P9AIYLP1OASFGV56" localSheetId="0" hidden="1">#REF!</definedName>
    <definedName name="BEx56ZID5H04P9AIYLP1OASFGV56" localSheetId="21" hidden="1">#REF!</definedName>
    <definedName name="BEx56ZID5H04P9AIYLP1OASFGV56" localSheetId="8" hidden="1">#REF!</definedName>
    <definedName name="BEx56ZID5H04P9AIYLP1OASFGV56" localSheetId="9" hidden="1">#REF!</definedName>
    <definedName name="BEx56ZID5H04P9AIYLP1OASFGV56" hidden="1">#REF!</definedName>
    <definedName name="BEx57ROM8UIFKV5C1BOZWSQQLESO" localSheetId="10" hidden="1">#REF!</definedName>
    <definedName name="BEx57ROM8UIFKV5C1BOZWSQQLESO" localSheetId="12" hidden="1">#REF!</definedName>
    <definedName name="BEx57ROM8UIFKV5C1BOZWSQQLESO" localSheetId="19" hidden="1">#REF!</definedName>
    <definedName name="BEx57ROM8UIFKV5C1BOZWSQQLESO" localSheetId="0" hidden="1">#REF!</definedName>
    <definedName name="BEx57ROM8UIFKV5C1BOZWSQQLESO" localSheetId="21" hidden="1">#REF!</definedName>
    <definedName name="BEx57ROM8UIFKV5C1BOZWSQQLESO" localSheetId="8" hidden="1">#REF!</definedName>
    <definedName name="BEx57ROM8UIFKV5C1BOZWSQQLESO" localSheetId="9" hidden="1">#REF!</definedName>
    <definedName name="BEx57ROM8UIFKV5C1BOZWSQQLESO" hidden="1">#REF!</definedName>
    <definedName name="BEx587EYSS57E3PI8DT973HLJM9E" localSheetId="10" hidden="1">#REF!</definedName>
    <definedName name="BEx587EYSS57E3PI8DT973HLJM9E" localSheetId="12" hidden="1">#REF!</definedName>
    <definedName name="BEx587EYSS57E3PI8DT973HLJM9E" localSheetId="19" hidden="1">#REF!</definedName>
    <definedName name="BEx587EYSS57E3PI8DT973HLJM9E" localSheetId="0" hidden="1">#REF!</definedName>
    <definedName name="BEx587EYSS57E3PI8DT973HLJM9E" localSheetId="21" hidden="1">#REF!</definedName>
    <definedName name="BEx587EYSS57E3PI8DT973HLJM9E" localSheetId="8" hidden="1">#REF!</definedName>
    <definedName name="BEx587EYSS57E3PI8DT973HLJM9E" localSheetId="9" hidden="1">#REF!</definedName>
    <definedName name="BEx587EYSS57E3PI8DT973HLJM9E" hidden="1">#REF!</definedName>
    <definedName name="BEx587KFQ3VKCOCY1SA5F24PQGUI" localSheetId="10" hidden="1">#REF!</definedName>
    <definedName name="BEx587KFQ3VKCOCY1SA5F24PQGUI" localSheetId="12" hidden="1">#REF!</definedName>
    <definedName name="BEx587KFQ3VKCOCY1SA5F24PQGUI" localSheetId="19" hidden="1">#REF!</definedName>
    <definedName name="BEx587KFQ3VKCOCY1SA5F24PQGUI" localSheetId="0" hidden="1">#REF!</definedName>
    <definedName name="BEx587KFQ3VKCOCY1SA5F24PQGUI" localSheetId="21" hidden="1">#REF!</definedName>
    <definedName name="BEx587KFQ3VKCOCY1SA5F24PQGUI" localSheetId="8" hidden="1">#REF!</definedName>
    <definedName name="BEx587KFQ3VKCOCY1SA5F24PQGUI" localSheetId="9" hidden="1">#REF!</definedName>
    <definedName name="BEx587KFQ3VKCOCY1SA5F24PQGUI" hidden="1">#REF!</definedName>
    <definedName name="BEx58O780PQ05NF0Z1SKKRB3N099" localSheetId="10" hidden="1">#REF!</definedName>
    <definedName name="BEx58O780PQ05NF0Z1SKKRB3N099" localSheetId="12" hidden="1">#REF!</definedName>
    <definedName name="BEx58O780PQ05NF0Z1SKKRB3N099" localSheetId="19" hidden="1">#REF!</definedName>
    <definedName name="BEx58O780PQ05NF0Z1SKKRB3N099" localSheetId="0" hidden="1">#REF!</definedName>
    <definedName name="BEx58O780PQ05NF0Z1SKKRB3N099" localSheetId="21" hidden="1">#REF!</definedName>
    <definedName name="BEx58O780PQ05NF0Z1SKKRB3N099" localSheetId="8" hidden="1">#REF!</definedName>
    <definedName name="BEx58O780PQ05NF0Z1SKKRB3N099" localSheetId="9" hidden="1">#REF!</definedName>
    <definedName name="BEx58O780PQ05NF0Z1SKKRB3N099" hidden="1">#REF!</definedName>
    <definedName name="BEx58W57CTL8HFK3U7ZRFYZR6MXE" localSheetId="10" hidden="1">#REF!</definedName>
    <definedName name="BEx58W57CTL8HFK3U7ZRFYZR6MXE" localSheetId="12" hidden="1">#REF!</definedName>
    <definedName name="BEx58W57CTL8HFK3U7ZRFYZR6MXE" localSheetId="19" hidden="1">#REF!</definedName>
    <definedName name="BEx58W57CTL8HFK3U7ZRFYZR6MXE" localSheetId="0" hidden="1">#REF!</definedName>
    <definedName name="BEx58W57CTL8HFK3U7ZRFYZR6MXE" localSheetId="21" hidden="1">#REF!</definedName>
    <definedName name="BEx58W57CTL8HFK3U7ZRFYZR6MXE" localSheetId="8" hidden="1">#REF!</definedName>
    <definedName name="BEx58W57CTL8HFK3U7ZRFYZR6MXE" localSheetId="9" hidden="1">#REF!</definedName>
    <definedName name="BEx58W57CTL8HFK3U7ZRFYZR6MXE" hidden="1">#REF!</definedName>
    <definedName name="BEx58XHO7ZULLF2EUD7YIS0MGQJ5" localSheetId="10" hidden="1">#REF!</definedName>
    <definedName name="BEx58XHO7ZULLF2EUD7YIS0MGQJ5" localSheetId="12" hidden="1">#REF!</definedName>
    <definedName name="BEx58XHO7ZULLF2EUD7YIS0MGQJ5" localSheetId="19" hidden="1">#REF!</definedName>
    <definedName name="BEx58XHO7ZULLF2EUD7YIS0MGQJ5" localSheetId="0" hidden="1">#REF!</definedName>
    <definedName name="BEx58XHO7ZULLF2EUD7YIS0MGQJ5" localSheetId="21" hidden="1">#REF!</definedName>
    <definedName name="BEx58XHO7ZULLF2EUD7YIS0MGQJ5" localSheetId="8" hidden="1">#REF!</definedName>
    <definedName name="BEx58XHO7ZULLF2EUD7YIS0MGQJ5" localSheetId="9" hidden="1">#REF!</definedName>
    <definedName name="BEx58XHO7ZULLF2EUD7YIS0MGQJ5" hidden="1">#REF!</definedName>
    <definedName name="BEx58ZAFNTMGBNDH52VUYXLRJO7P" localSheetId="10" hidden="1">#REF!</definedName>
    <definedName name="BEx58ZAFNTMGBNDH52VUYXLRJO7P" localSheetId="12" hidden="1">#REF!</definedName>
    <definedName name="BEx58ZAFNTMGBNDH52VUYXLRJO7P" localSheetId="19" hidden="1">#REF!</definedName>
    <definedName name="BEx58ZAFNTMGBNDH52VUYXLRJO7P" localSheetId="0" hidden="1">#REF!</definedName>
    <definedName name="BEx58ZAFNTMGBNDH52VUYXLRJO7P" localSheetId="21" hidden="1">#REF!</definedName>
    <definedName name="BEx58ZAFNTMGBNDH52VUYXLRJO7P" localSheetId="8" hidden="1">#REF!</definedName>
    <definedName name="BEx58ZAFNTMGBNDH52VUYXLRJO7P" localSheetId="9" hidden="1">#REF!</definedName>
    <definedName name="BEx58ZAFNTMGBNDH52VUYXLRJO7P" hidden="1">#REF!</definedName>
    <definedName name="BEx58ZW0HAIGIPEX9CVA1PQQTR6X" localSheetId="10" hidden="1">#REF!</definedName>
    <definedName name="BEx58ZW0HAIGIPEX9CVA1PQQTR6X" localSheetId="12" hidden="1">#REF!</definedName>
    <definedName name="BEx58ZW0HAIGIPEX9CVA1PQQTR6X" localSheetId="19" hidden="1">#REF!</definedName>
    <definedName name="BEx58ZW0HAIGIPEX9CVA1PQQTR6X" localSheetId="0" hidden="1">#REF!</definedName>
    <definedName name="BEx58ZW0HAIGIPEX9CVA1PQQTR6X" localSheetId="21" hidden="1">#REF!</definedName>
    <definedName name="BEx58ZW0HAIGIPEX9CVA1PQQTR6X" localSheetId="8" hidden="1">#REF!</definedName>
    <definedName name="BEx58ZW0HAIGIPEX9CVA1PQQTR6X" localSheetId="9" hidden="1">#REF!</definedName>
    <definedName name="BEx58ZW0HAIGIPEX9CVA1PQQTR6X" hidden="1">#REF!</definedName>
    <definedName name="BEx593SAFVYKW7V61D9COEZJXDA7" localSheetId="10" hidden="1">#REF!</definedName>
    <definedName name="BEx593SAFVYKW7V61D9COEZJXDA7" localSheetId="12" hidden="1">#REF!</definedName>
    <definedName name="BEx593SAFVYKW7V61D9COEZJXDA7" localSheetId="19" hidden="1">#REF!</definedName>
    <definedName name="BEx593SAFVYKW7V61D9COEZJXDA7" localSheetId="0" hidden="1">#REF!</definedName>
    <definedName name="BEx593SAFVYKW7V61D9COEZJXDA7" localSheetId="21" hidden="1">#REF!</definedName>
    <definedName name="BEx593SAFVYKW7V61D9COEZJXDA7" localSheetId="8" hidden="1">#REF!</definedName>
    <definedName name="BEx593SAFVYKW7V61D9COEZJXDA7" localSheetId="9" hidden="1">#REF!</definedName>
    <definedName name="BEx593SAFVYKW7V61D9COEZJXDA7" hidden="1">#REF!</definedName>
    <definedName name="BEx59BA1KH3RG6K1LHL7YS2VB79N" localSheetId="10" hidden="1">#REF!</definedName>
    <definedName name="BEx59BA1KH3RG6K1LHL7YS2VB79N" localSheetId="12" hidden="1">#REF!</definedName>
    <definedName name="BEx59BA1KH3RG6K1LHL7YS2VB79N" localSheetId="19" hidden="1">#REF!</definedName>
    <definedName name="BEx59BA1KH3RG6K1LHL7YS2VB79N" localSheetId="0" hidden="1">#REF!</definedName>
    <definedName name="BEx59BA1KH3RG6K1LHL7YS2VB79N" localSheetId="21" hidden="1">#REF!</definedName>
    <definedName name="BEx59BA1KH3RG6K1LHL7YS2VB79N" localSheetId="8" hidden="1">#REF!</definedName>
    <definedName name="BEx59BA1KH3RG6K1LHL7YS2VB79N" localSheetId="9" hidden="1">#REF!</definedName>
    <definedName name="BEx59BA1KH3RG6K1LHL7YS2VB79N" hidden="1">#REF!</definedName>
    <definedName name="BEx59DDIU0AMFOY94NSP1ULST8JD" localSheetId="10" hidden="1">#REF!</definedName>
    <definedName name="BEx59DDIU0AMFOY94NSP1ULST8JD" localSheetId="12" hidden="1">#REF!</definedName>
    <definedName name="BEx59DDIU0AMFOY94NSP1ULST8JD" localSheetId="19" hidden="1">#REF!</definedName>
    <definedName name="BEx59DDIU0AMFOY94NSP1ULST8JD" localSheetId="0" hidden="1">#REF!</definedName>
    <definedName name="BEx59DDIU0AMFOY94NSP1ULST8JD" localSheetId="21" hidden="1">#REF!</definedName>
    <definedName name="BEx59DDIU0AMFOY94NSP1ULST8JD" localSheetId="8" hidden="1">#REF!</definedName>
    <definedName name="BEx59DDIU0AMFOY94NSP1ULST8JD" localSheetId="9" hidden="1">#REF!</definedName>
    <definedName name="BEx59DDIU0AMFOY94NSP1ULST8JD" hidden="1">#REF!</definedName>
    <definedName name="BEx59E9WABJP2TN71QAIKK79HPK9" localSheetId="10" hidden="1">#REF!</definedName>
    <definedName name="BEx59E9WABJP2TN71QAIKK79HPK9" localSheetId="12" hidden="1">#REF!</definedName>
    <definedName name="BEx59E9WABJP2TN71QAIKK79HPK9" localSheetId="19" hidden="1">#REF!</definedName>
    <definedName name="BEx59E9WABJP2TN71QAIKK79HPK9" localSheetId="0" hidden="1">#REF!</definedName>
    <definedName name="BEx59E9WABJP2TN71QAIKK79HPK9" localSheetId="21" hidden="1">#REF!</definedName>
    <definedName name="BEx59E9WABJP2TN71QAIKK79HPK9" localSheetId="8" hidden="1">#REF!</definedName>
    <definedName name="BEx59E9WABJP2TN71QAIKK79HPK9" localSheetId="9" hidden="1">#REF!</definedName>
    <definedName name="BEx59E9WABJP2TN71QAIKK79HPK9" hidden="1">#REF!</definedName>
    <definedName name="BEx59F0T17A80RNLNSZNFX8NAO8Y" localSheetId="10" hidden="1">#REF!</definedName>
    <definedName name="BEx59F0T17A80RNLNSZNFX8NAO8Y" localSheetId="12" hidden="1">#REF!</definedName>
    <definedName name="BEx59F0T17A80RNLNSZNFX8NAO8Y" localSheetId="19" hidden="1">#REF!</definedName>
    <definedName name="BEx59F0T17A80RNLNSZNFX8NAO8Y" localSheetId="0" hidden="1">#REF!</definedName>
    <definedName name="BEx59F0T17A80RNLNSZNFX8NAO8Y" localSheetId="21" hidden="1">#REF!</definedName>
    <definedName name="BEx59F0T17A80RNLNSZNFX8NAO8Y" localSheetId="8" hidden="1">#REF!</definedName>
    <definedName name="BEx59F0T17A80RNLNSZNFX8NAO8Y" localSheetId="9" hidden="1">#REF!</definedName>
    <definedName name="BEx59F0T17A80RNLNSZNFX8NAO8Y" hidden="1">#REF!</definedName>
    <definedName name="BEx59P7MAPNU129ZTC5H3EH892G1" localSheetId="10" hidden="1">#REF!</definedName>
    <definedName name="BEx59P7MAPNU129ZTC5H3EH892G1" localSheetId="12" hidden="1">#REF!</definedName>
    <definedName name="BEx59P7MAPNU129ZTC5H3EH892G1" localSheetId="19" hidden="1">#REF!</definedName>
    <definedName name="BEx59P7MAPNU129ZTC5H3EH892G1" localSheetId="0" hidden="1">#REF!</definedName>
    <definedName name="BEx59P7MAPNU129ZTC5H3EH892G1" localSheetId="21" hidden="1">#REF!</definedName>
    <definedName name="BEx59P7MAPNU129ZTC5H3EH892G1" localSheetId="8" hidden="1">#REF!</definedName>
    <definedName name="BEx59P7MAPNU129ZTC5H3EH892G1" localSheetId="9" hidden="1">#REF!</definedName>
    <definedName name="BEx59P7MAPNU129ZTC5H3EH892G1" hidden="1">#REF!</definedName>
    <definedName name="BEx5A11WZRQSIE089QE119AOX9ZG" localSheetId="10" hidden="1">#REF!</definedName>
    <definedName name="BEx5A11WZRQSIE089QE119AOX9ZG" localSheetId="12" hidden="1">#REF!</definedName>
    <definedName name="BEx5A11WZRQSIE089QE119AOX9ZG" localSheetId="19" hidden="1">#REF!</definedName>
    <definedName name="BEx5A11WZRQSIE089QE119AOX9ZG" localSheetId="0" hidden="1">#REF!</definedName>
    <definedName name="BEx5A11WZRQSIE089QE119AOX9ZG" localSheetId="21" hidden="1">#REF!</definedName>
    <definedName name="BEx5A11WZRQSIE089QE119AOX9ZG" localSheetId="8" hidden="1">#REF!</definedName>
    <definedName name="BEx5A11WZRQSIE089QE119AOX9ZG" localSheetId="9" hidden="1">#REF!</definedName>
    <definedName name="BEx5A11WZRQSIE089QE119AOX9ZG" hidden="1">#REF!</definedName>
    <definedName name="BEx5A7CIGCOTHJKHGUBDZG91JGPZ" localSheetId="10" hidden="1">#REF!</definedName>
    <definedName name="BEx5A7CIGCOTHJKHGUBDZG91JGPZ" localSheetId="12" hidden="1">#REF!</definedName>
    <definedName name="BEx5A7CIGCOTHJKHGUBDZG91JGPZ" localSheetId="19" hidden="1">#REF!</definedName>
    <definedName name="BEx5A7CIGCOTHJKHGUBDZG91JGPZ" localSheetId="0" hidden="1">#REF!</definedName>
    <definedName name="BEx5A7CIGCOTHJKHGUBDZG91JGPZ" localSheetId="21" hidden="1">#REF!</definedName>
    <definedName name="BEx5A7CIGCOTHJKHGUBDZG91JGPZ" localSheetId="8" hidden="1">#REF!</definedName>
    <definedName name="BEx5A7CIGCOTHJKHGUBDZG91JGPZ" localSheetId="9" hidden="1">#REF!</definedName>
    <definedName name="BEx5A7CIGCOTHJKHGUBDZG91JGPZ" hidden="1">#REF!</definedName>
    <definedName name="BEx5A8UFLT2SWVSG5COFA9B8P376" localSheetId="10" hidden="1">#REF!</definedName>
    <definedName name="BEx5A8UFLT2SWVSG5COFA9B8P376" localSheetId="12" hidden="1">#REF!</definedName>
    <definedName name="BEx5A8UFLT2SWVSG5COFA9B8P376" localSheetId="19" hidden="1">#REF!</definedName>
    <definedName name="BEx5A8UFLT2SWVSG5COFA9B8P376" localSheetId="0" hidden="1">#REF!</definedName>
    <definedName name="BEx5A8UFLT2SWVSG5COFA9B8P376" localSheetId="21" hidden="1">#REF!</definedName>
    <definedName name="BEx5A8UFLT2SWVSG5COFA9B8P376" localSheetId="8" hidden="1">#REF!</definedName>
    <definedName name="BEx5A8UFLT2SWVSG5COFA9B8P376" localSheetId="9" hidden="1">#REF!</definedName>
    <definedName name="BEx5A8UFLT2SWVSG5COFA9B8P376" hidden="1">#REF!</definedName>
    <definedName name="BEx5ABUBK8WJV1WILGYU9A7CO0KI" localSheetId="10" hidden="1">#REF!</definedName>
    <definedName name="BEx5ABUBK8WJV1WILGYU9A7CO0KI" localSheetId="12" hidden="1">#REF!</definedName>
    <definedName name="BEx5ABUBK8WJV1WILGYU9A7CO0KI" localSheetId="19" hidden="1">#REF!</definedName>
    <definedName name="BEx5ABUBK8WJV1WILGYU9A7CO0KI" localSheetId="0" hidden="1">#REF!</definedName>
    <definedName name="BEx5ABUBK8WJV1WILGYU9A7CO0KI" localSheetId="21" hidden="1">#REF!</definedName>
    <definedName name="BEx5ABUBK8WJV1WILGYU9A7CO0KI" localSheetId="8" hidden="1">#REF!</definedName>
    <definedName name="BEx5ABUBK8WJV1WILGYU9A7CO0KI" localSheetId="9" hidden="1">#REF!</definedName>
    <definedName name="BEx5ABUBK8WJV1WILGYU9A7CO0KI" hidden="1">#REF!</definedName>
    <definedName name="BEx5AFFTN3IXIBHDKM0FYC4OFL1S" localSheetId="10" hidden="1">#REF!</definedName>
    <definedName name="BEx5AFFTN3IXIBHDKM0FYC4OFL1S" localSheetId="12" hidden="1">#REF!</definedName>
    <definedName name="BEx5AFFTN3IXIBHDKM0FYC4OFL1S" localSheetId="19" hidden="1">#REF!</definedName>
    <definedName name="BEx5AFFTN3IXIBHDKM0FYC4OFL1S" localSheetId="0" hidden="1">#REF!</definedName>
    <definedName name="BEx5AFFTN3IXIBHDKM0FYC4OFL1S" localSheetId="21" hidden="1">#REF!</definedName>
    <definedName name="BEx5AFFTN3IXIBHDKM0FYC4OFL1S" localSheetId="8" hidden="1">#REF!</definedName>
    <definedName name="BEx5AFFTN3IXIBHDKM0FYC4OFL1S" localSheetId="9" hidden="1">#REF!</definedName>
    <definedName name="BEx5AFFTN3IXIBHDKM0FYC4OFL1S" hidden="1">#REF!</definedName>
    <definedName name="BEx5AOFIO8KVRHIZ1RII337AA8ML" localSheetId="10" hidden="1">#REF!</definedName>
    <definedName name="BEx5AOFIO8KVRHIZ1RII337AA8ML" localSheetId="12" hidden="1">#REF!</definedName>
    <definedName name="BEx5AOFIO8KVRHIZ1RII337AA8ML" localSheetId="19" hidden="1">#REF!</definedName>
    <definedName name="BEx5AOFIO8KVRHIZ1RII337AA8ML" localSheetId="0" hidden="1">#REF!</definedName>
    <definedName name="BEx5AOFIO8KVRHIZ1RII337AA8ML" localSheetId="21" hidden="1">#REF!</definedName>
    <definedName name="BEx5AOFIO8KVRHIZ1RII337AA8ML" localSheetId="8" hidden="1">#REF!</definedName>
    <definedName name="BEx5AOFIO8KVRHIZ1RII337AA8ML" localSheetId="9" hidden="1">#REF!</definedName>
    <definedName name="BEx5AOFIO8KVRHIZ1RII337AA8ML" hidden="1">#REF!</definedName>
    <definedName name="BEx5APRZ66L5BWHFE8E4YYNEDTI4" localSheetId="10" hidden="1">#REF!</definedName>
    <definedName name="BEx5APRZ66L5BWHFE8E4YYNEDTI4" localSheetId="12" hidden="1">#REF!</definedName>
    <definedName name="BEx5APRZ66L5BWHFE8E4YYNEDTI4" localSheetId="19" hidden="1">#REF!</definedName>
    <definedName name="BEx5APRZ66L5BWHFE8E4YYNEDTI4" localSheetId="0" hidden="1">#REF!</definedName>
    <definedName name="BEx5APRZ66L5BWHFE8E4YYNEDTI4" localSheetId="21" hidden="1">#REF!</definedName>
    <definedName name="BEx5APRZ66L5BWHFE8E4YYNEDTI4" localSheetId="8" hidden="1">#REF!</definedName>
    <definedName name="BEx5APRZ66L5BWHFE8E4YYNEDTI4" localSheetId="9" hidden="1">#REF!</definedName>
    <definedName name="BEx5APRZ66L5BWHFE8E4YYNEDTI4" hidden="1">#REF!</definedName>
    <definedName name="BEx5AQJ1Z64KY10P8ZF1JKJUFEGN" localSheetId="10" hidden="1">#REF!</definedName>
    <definedName name="BEx5AQJ1Z64KY10P8ZF1JKJUFEGN" localSheetId="12" hidden="1">#REF!</definedName>
    <definedName name="BEx5AQJ1Z64KY10P8ZF1JKJUFEGN" localSheetId="19" hidden="1">#REF!</definedName>
    <definedName name="BEx5AQJ1Z64KY10P8ZF1JKJUFEGN" localSheetId="0" hidden="1">#REF!</definedName>
    <definedName name="BEx5AQJ1Z64KY10P8ZF1JKJUFEGN" localSheetId="21" hidden="1">#REF!</definedName>
    <definedName name="BEx5AQJ1Z64KY10P8ZF1JKJUFEGN" localSheetId="8" hidden="1">#REF!</definedName>
    <definedName name="BEx5AQJ1Z64KY10P8ZF1JKJUFEGN" localSheetId="9" hidden="1">#REF!</definedName>
    <definedName name="BEx5AQJ1Z64KY10P8ZF1JKJUFEGN" hidden="1">#REF!</definedName>
    <definedName name="BEx5AY62R0TL82VHXE37SCZCINQC" localSheetId="10" hidden="1">#REF!</definedName>
    <definedName name="BEx5AY62R0TL82VHXE37SCZCINQC" localSheetId="12" hidden="1">#REF!</definedName>
    <definedName name="BEx5AY62R0TL82VHXE37SCZCINQC" localSheetId="19" hidden="1">#REF!</definedName>
    <definedName name="BEx5AY62R0TL82VHXE37SCZCINQC" localSheetId="0" hidden="1">#REF!</definedName>
    <definedName name="BEx5AY62R0TL82VHXE37SCZCINQC" localSheetId="21" hidden="1">#REF!</definedName>
    <definedName name="BEx5AY62R0TL82VHXE37SCZCINQC" localSheetId="8" hidden="1">#REF!</definedName>
    <definedName name="BEx5AY62R0TL82VHXE37SCZCINQC" localSheetId="9" hidden="1">#REF!</definedName>
    <definedName name="BEx5AY62R0TL82VHXE37SCZCINQC" hidden="1">#REF!</definedName>
    <definedName name="BEx5B0PV1FCOUSHWQTY94AO0B8P0" localSheetId="10" hidden="1">#REF!</definedName>
    <definedName name="BEx5B0PV1FCOUSHWQTY94AO0B8P0" localSheetId="12" hidden="1">#REF!</definedName>
    <definedName name="BEx5B0PV1FCOUSHWQTY94AO0B8P0" localSheetId="19" hidden="1">#REF!</definedName>
    <definedName name="BEx5B0PV1FCOUSHWQTY94AO0B8P0" localSheetId="0" hidden="1">#REF!</definedName>
    <definedName name="BEx5B0PV1FCOUSHWQTY94AO0B8P0" localSheetId="21" hidden="1">#REF!</definedName>
    <definedName name="BEx5B0PV1FCOUSHWQTY94AO0B8P0" localSheetId="8" hidden="1">#REF!</definedName>
    <definedName name="BEx5B0PV1FCOUSHWQTY94AO0B8P0" localSheetId="9" hidden="1">#REF!</definedName>
    <definedName name="BEx5B0PV1FCOUSHWQTY94AO0B8P0" hidden="1">#REF!</definedName>
    <definedName name="BEx5B4RHHX0J1BF2FZKEA0SPP29O" localSheetId="10" hidden="1">#REF!</definedName>
    <definedName name="BEx5B4RHHX0J1BF2FZKEA0SPP29O" localSheetId="12" hidden="1">#REF!</definedName>
    <definedName name="BEx5B4RHHX0J1BF2FZKEA0SPP29O" localSheetId="19" hidden="1">#REF!</definedName>
    <definedName name="BEx5B4RHHX0J1BF2FZKEA0SPP29O" localSheetId="0" hidden="1">#REF!</definedName>
    <definedName name="BEx5B4RHHX0J1BF2FZKEA0SPP29O" localSheetId="21" hidden="1">#REF!</definedName>
    <definedName name="BEx5B4RHHX0J1BF2FZKEA0SPP29O" localSheetId="8" hidden="1">#REF!</definedName>
    <definedName name="BEx5B4RHHX0J1BF2FZKEA0SPP29O" localSheetId="9" hidden="1">#REF!</definedName>
    <definedName name="BEx5B4RHHX0J1BF2FZKEA0SPP29O" hidden="1">#REF!</definedName>
    <definedName name="BEx5B5YMSWP0OVI5CIQRP5V18D0C" localSheetId="10" hidden="1">#REF!</definedName>
    <definedName name="BEx5B5YMSWP0OVI5CIQRP5V18D0C" localSheetId="12" hidden="1">#REF!</definedName>
    <definedName name="BEx5B5YMSWP0OVI5CIQRP5V18D0C" localSheetId="19" hidden="1">#REF!</definedName>
    <definedName name="BEx5B5YMSWP0OVI5CIQRP5V18D0C" localSheetId="0" hidden="1">#REF!</definedName>
    <definedName name="BEx5B5YMSWP0OVI5CIQRP5V18D0C" localSheetId="21" hidden="1">#REF!</definedName>
    <definedName name="BEx5B5YMSWP0OVI5CIQRP5V18D0C" localSheetId="8" hidden="1">#REF!</definedName>
    <definedName name="BEx5B5YMSWP0OVI5CIQRP5V18D0C" localSheetId="9" hidden="1">#REF!</definedName>
    <definedName name="BEx5B5YMSWP0OVI5CIQRP5V18D0C" hidden="1">#REF!</definedName>
    <definedName name="BEx5B825RW35M5H0UB2IZGGRS4ER" localSheetId="10" hidden="1">#REF!</definedName>
    <definedName name="BEx5B825RW35M5H0UB2IZGGRS4ER" localSheetId="12" hidden="1">#REF!</definedName>
    <definedName name="BEx5B825RW35M5H0UB2IZGGRS4ER" localSheetId="19" hidden="1">#REF!</definedName>
    <definedName name="BEx5B825RW35M5H0UB2IZGGRS4ER" localSheetId="0" hidden="1">#REF!</definedName>
    <definedName name="BEx5B825RW35M5H0UB2IZGGRS4ER" localSheetId="21" hidden="1">#REF!</definedName>
    <definedName name="BEx5B825RW35M5H0UB2IZGGRS4ER" localSheetId="8" hidden="1">#REF!</definedName>
    <definedName name="BEx5B825RW35M5H0UB2IZGGRS4ER" localSheetId="9" hidden="1">#REF!</definedName>
    <definedName name="BEx5B825RW35M5H0UB2IZGGRS4ER" hidden="1">#REF!</definedName>
    <definedName name="BEx5BAWPMY0TL684WDXX6KKJLRCN" localSheetId="10" hidden="1">#REF!</definedName>
    <definedName name="BEx5BAWPMY0TL684WDXX6KKJLRCN" localSheetId="12" hidden="1">#REF!</definedName>
    <definedName name="BEx5BAWPMY0TL684WDXX6KKJLRCN" localSheetId="19" hidden="1">#REF!</definedName>
    <definedName name="BEx5BAWPMY0TL684WDXX6KKJLRCN" localSheetId="0" hidden="1">#REF!</definedName>
    <definedName name="BEx5BAWPMY0TL684WDXX6KKJLRCN" localSheetId="21" hidden="1">#REF!</definedName>
    <definedName name="BEx5BAWPMY0TL684WDXX6KKJLRCN" localSheetId="8" hidden="1">#REF!</definedName>
    <definedName name="BEx5BAWPMY0TL684WDXX6KKJLRCN" localSheetId="9" hidden="1">#REF!</definedName>
    <definedName name="BEx5BAWPMY0TL684WDXX6KKJLRCN" hidden="1">#REF!</definedName>
    <definedName name="BEx5BBCUOWR6J9MZS2ML5XB0X7MW" localSheetId="10" hidden="1">#REF!</definedName>
    <definedName name="BEx5BBCUOWR6J9MZS2ML5XB0X7MW" localSheetId="12" hidden="1">#REF!</definedName>
    <definedName name="BEx5BBCUOWR6J9MZS2ML5XB0X7MW" localSheetId="19" hidden="1">#REF!</definedName>
    <definedName name="BEx5BBCUOWR6J9MZS2ML5XB0X7MW" localSheetId="0" hidden="1">#REF!</definedName>
    <definedName name="BEx5BBCUOWR6J9MZS2ML5XB0X7MW" localSheetId="21" hidden="1">#REF!</definedName>
    <definedName name="BEx5BBCUOWR6J9MZS2ML5XB0X7MW" localSheetId="8" hidden="1">#REF!</definedName>
    <definedName name="BEx5BBCUOWR6J9MZS2ML5XB0X7MW" localSheetId="9" hidden="1">#REF!</definedName>
    <definedName name="BEx5BBCUOWR6J9MZS2ML5XB0X7MW" hidden="1">#REF!</definedName>
    <definedName name="BEx5BBI61U4Y65GD0ARMTALPP7SJ" localSheetId="10" hidden="1">#REF!</definedName>
    <definedName name="BEx5BBI61U4Y65GD0ARMTALPP7SJ" localSheetId="12" hidden="1">#REF!</definedName>
    <definedName name="BEx5BBI61U4Y65GD0ARMTALPP7SJ" localSheetId="19" hidden="1">#REF!</definedName>
    <definedName name="BEx5BBI61U4Y65GD0ARMTALPP7SJ" localSheetId="0" hidden="1">#REF!</definedName>
    <definedName name="BEx5BBI61U4Y65GD0ARMTALPP7SJ" localSheetId="21" hidden="1">#REF!</definedName>
    <definedName name="BEx5BBI61U4Y65GD0ARMTALPP7SJ" localSheetId="8" hidden="1">#REF!</definedName>
    <definedName name="BEx5BBI61U4Y65GD0ARMTALPP7SJ" localSheetId="9" hidden="1">#REF!</definedName>
    <definedName name="BEx5BBI61U4Y65GD0ARMTALPP7SJ" hidden="1">#REF!</definedName>
    <definedName name="BEx5BDR56MEV4IHY6CIH2SVNG1UB" localSheetId="10" hidden="1">#REF!</definedName>
    <definedName name="BEx5BDR56MEV4IHY6CIH2SVNG1UB" localSheetId="12" hidden="1">#REF!</definedName>
    <definedName name="BEx5BDR56MEV4IHY6CIH2SVNG1UB" localSheetId="19" hidden="1">#REF!</definedName>
    <definedName name="BEx5BDR56MEV4IHY6CIH2SVNG1UB" localSheetId="0" hidden="1">#REF!</definedName>
    <definedName name="BEx5BDR56MEV4IHY6CIH2SVNG1UB" localSheetId="21" hidden="1">#REF!</definedName>
    <definedName name="BEx5BDR56MEV4IHY6CIH2SVNG1UB" localSheetId="8" hidden="1">#REF!</definedName>
    <definedName name="BEx5BDR56MEV4IHY6CIH2SVNG1UB" localSheetId="9" hidden="1">#REF!</definedName>
    <definedName name="BEx5BDR56MEV4IHY6CIH2SVNG1UB" hidden="1">#REF!</definedName>
    <definedName name="BEx5BESZC5H329SKHGJOHZFILYJJ" localSheetId="10" hidden="1">#REF!</definedName>
    <definedName name="BEx5BESZC5H329SKHGJOHZFILYJJ" localSheetId="12" hidden="1">#REF!</definedName>
    <definedName name="BEx5BESZC5H329SKHGJOHZFILYJJ" localSheetId="19" hidden="1">#REF!</definedName>
    <definedName name="BEx5BESZC5H329SKHGJOHZFILYJJ" localSheetId="0" hidden="1">#REF!</definedName>
    <definedName name="BEx5BESZC5H329SKHGJOHZFILYJJ" localSheetId="21" hidden="1">#REF!</definedName>
    <definedName name="BEx5BESZC5H329SKHGJOHZFILYJJ" localSheetId="8" hidden="1">#REF!</definedName>
    <definedName name="BEx5BESZC5H329SKHGJOHZFILYJJ" localSheetId="9" hidden="1">#REF!</definedName>
    <definedName name="BEx5BESZC5H329SKHGJOHZFILYJJ" hidden="1">#REF!</definedName>
    <definedName name="BEx5BHSQ42B50IU1TEQFUXFX9XQD" localSheetId="10" hidden="1">#REF!</definedName>
    <definedName name="BEx5BHSQ42B50IU1TEQFUXFX9XQD" localSheetId="12" hidden="1">#REF!</definedName>
    <definedName name="BEx5BHSQ42B50IU1TEQFUXFX9XQD" localSheetId="19" hidden="1">#REF!</definedName>
    <definedName name="BEx5BHSQ42B50IU1TEQFUXFX9XQD" localSheetId="0" hidden="1">#REF!</definedName>
    <definedName name="BEx5BHSQ42B50IU1TEQFUXFX9XQD" localSheetId="21" hidden="1">#REF!</definedName>
    <definedName name="BEx5BHSQ42B50IU1TEQFUXFX9XQD" localSheetId="8" hidden="1">#REF!</definedName>
    <definedName name="BEx5BHSQ42B50IU1TEQFUXFX9XQD" localSheetId="9" hidden="1">#REF!</definedName>
    <definedName name="BEx5BHSQ42B50IU1TEQFUXFX9XQD" hidden="1">#REF!</definedName>
    <definedName name="BEx5BKSM4UN4C1DM3EYKM79MRC5K" localSheetId="10" hidden="1">#REF!</definedName>
    <definedName name="BEx5BKSM4UN4C1DM3EYKM79MRC5K" localSheetId="12" hidden="1">#REF!</definedName>
    <definedName name="BEx5BKSM4UN4C1DM3EYKM79MRC5K" localSheetId="19" hidden="1">#REF!</definedName>
    <definedName name="BEx5BKSM4UN4C1DM3EYKM79MRC5K" localSheetId="0" hidden="1">#REF!</definedName>
    <definedName name="BEx5BKSM4UN4C1DM3EYKM79MRC5K" localSheetId="21" hidden="1">#REF!</definedName>
    <definedName name="BEx5BKSM4UN4C1DM3EYKM79MRC5K" localSheetId="8" hidden="1">#REF!</definedName>
    <definedName name="BEx5BKSM4UN4C1DM3EYKM79MRC5K" localSheetId="9" hidden="1">#REF!</definedName>
    <definedName name="BEx5BKSM4UN4C1DM3EYKM79MRC5K" hidden="1">#REF!</definedName>
    <definedName name="BEx5BNN8NPH9KVOBARB9CDD9WLB6" localSheetId="10" hidden="1">#REF!</definedName>
    <definedName name="BEx5BNN8NPH9KVOBARB9CDD9WLB6" localSheetId="12" hidden="1">#REF!</definedName>
    <definedName name="BEx5BNN8NPH9KVOBARB9CDD9WLB6" localSheetId="19" hidden="1">#REF!</definedName>
    <definedName name="BEx5BNN8NPH9KVOBARB9CDD9WLB6" localSheetId="0" hidden="1">#REF!</definedName>
    <definedName name="BEx5BNN8NPH9KVOBARB9CDD9WLB6" localSheetId="21" hidden="1">#REF!</definedName>
    <definedName name="BEx5BNN8NPH9KVOBARB9CDD9WLB6" localSheetId="8" hidden="1">#REF!</definedName>
    <definedName name="BEx5BNN8NPH9KVOBARB9CDD9WLB6" localSheetId="9" hidden="1">#REF!</definedName>
    <definedName name="BEx5BNN8NPH9KVOBARB9CDD9WLB6" hidden="1">#REF!</definedName>
    <definedName name="BEx5BPLEZ8XY6S89R7AZQSKLT4HK" localSheetId="10" hidden="1">#REF!</definedName>
    <definedName name="BEx5BPLEZ8XY6S89R7AZQSKLT4HK" localSheetId="12" hidden="1">#REF!</definedName>
    <definedName name="BEx5BPLEZ8XY6S89R7AZQSKLT4HK" localSheetId="19" hidden="1">#REF!</definedName>
    <definedName name="BEx5BPLEZ8XY6S89R7AZQSKLT4HK" localSheetId="0" hidden="1">#REF!</definedName>
    <definedName name="BEx5BPLEZ8XY6S89R7AZQSKLT4HK" localSheetId="21" hidden="1">#REF!</definedName>
    <definedName name="BEx5BPLEZ8XY6S89R7AZQSKLT4HK" localSheetId="8" hidden="1">#REF!</definedName>
    <definedName name="BEx5BPLEZ8XY6S89R7AZQSKLT4HK" localSheetId="9" hidden="1">#REF!</definedName>
    <definedName name="BEx5BPLEZ8XY6S89R7AZQSKLT4HK" hidden="1">#REF!</definedName>
    <definedName name="BEx5BYFMZ80TDDN2EZO8CF39AIAC" localSheetId="10" hidden="1">#REF!</definedName>
    <definedName name="BEx5BYFMZ80TDDN2EZO8CF39AIAC" localSheetId="12" hidden="1">#REF!</definedName>
    <definedName name="BEx5BYFMZ80TDDN2EZO8CF39AIAC" localSheetId="19" hidden="1">#REF!</definedName>
    <definedName name="BEx5BYFMZ80TDDN2EZO8CF39AIAC" localSheetId="0" hidden="1">#REF!</definedName>
    <definedName name="BEx5BYFMZ80TDDN2EZO8CF39AIAC" localSheetId="21" hidden="1">#REF!</definedName>
    <definedName name="BEx5BYFMZ80TDDN2EZO8CF39AIAC" localSheetId="8" hidden="1">#REF!</definedName>
    <definedName name="BEx5BYFMZ80TDDN2EZO8CF39AIAC" localSheetId="9" hidden="1">#REF!</definedName>
    <definedName name="BEx5BYFMZ80TDDN2EZO8CF39AIAC" hidden="1">#REF!</definedName>
    <definedName name="BEx5C2BWFW6SHZBFDEISKGXHZCQW" localSheetId="10" hidden="1">#REF!</definedName>
    <definedName name="BEx5C2BWFW6SHZBFDEISKGXHZCQW" localSheetId="12" hidden="1">#REF!</definedName>
    <definedName name="BEx5C2BWFW6SHZBFDEISKGXHZCQW" localSheetId="19" hidden="1">#REF!</definedName>
    <definedName name="BEx5C2BWFW6SHZBFDEISKGXHZCQW" localSheetId="0" hidden="1">#REF!</definedName>
    <definedName name="BEx5C2BWFW6SHZBFDEISKGXHZCQW" localSheetId="21" hidden="1">#REF!</definedName>
    <definedName name="BEx5C2BWFW6SHZBFDEISKGXHZCQW" localSheetId="8" hidden="1">#REF!</definedName>
    <definedName name="BEx5C2BWFW6SHZBFDEISKGXHZCQW" localSheetId="9" hidden="1">#REF!</definedName>
    <definedName name="BEx5C2BWFW6SHZBFDEISKGXHZCQW" hidden="1">#REF!</definedName>
    <definedName name="BEx5C44NK782B81CBGQUDS6Z8MV9" localSheetId="10" hidden="1">#REF!</definedName>
    <definedName name="BEx5C44NK782B81CBGQUDS6Z8MV9" localSheetId="12" hidden="1">#REF!</definedName>
    <definedName name="BEx5C44NK782B81CBGQUDS6Z8MV9" localSheetId="19" hidden="1">#REF!</definedName>
    <definedName name="BEx5C44NK782B81CBGQUDS6Z8MV9" localSheetId="0" hidden="1">#REF!</definedName>
    <definedName name="BEx5C44NK782B81CBGQUDS6Z8MV9" localSheetId="21" hidden="1">#REF!</definedName>
    <definedName name="BEx5C44NK782B81CBGQUDS6Z8MV9" localSheetId="8" hidden="1">#REF!</definedName>
    <definedName name="BEx5C44NK782B81CBGQUDS6Z8MV9" localSheetId="9" hidden="1">#REF!</definedName>
    <definedName name="BEx5C44NK782B81CBGQUDS6Z8MV9" hidden="1">#REF!</definedName>
    <definedName name="BEx5C49ZFH8TO9ZU55729C3F7XG7" localSheetId="10" hidden="1">#REF!</definedName>
    <definedName name="BEx5C49ZFH8TO9ZU55729C3F7XG7" localSheetId="12" hidden="1">#REF!</definedName>
    <definedName name="BEx5C49ZFH8TO9ZU55729C3F7XG7" localSheetId="19" hidden="1">#REF!</definedName>
    <definedName name="BEx5C49ZFH8TO9ZU55729C3F7XG7" localSheetId="0" hidden="1">#REF!</definedName>
    <definedName name="BEx5C49ZFH8TO9ZU55729C3F7XG7" localSheetId="21" hidden="1">#REF!</definedName>
    <definedName name="BEx5C49ZFH8TO9ZU55729C3F7XG7" localSheetId="8" hidden="1">#REF!</definedName>
    <definedName name="BEx5C49ZFH8TO9ZU55729C3F7XG7" localSheetId="9" hidden="1">#REF!</definedName>
    <definedName name="BEx5C49ZFH8TO9ZU55729C3F7XG7" hidden="1">#REF!</definedName>
    <definedName name="BEx5C8GZQK13G60ZM70P63I5OS0L" localSheetId="10" hidden="1">#REF!</definedName>
    <definedName name="BEx5C8GZQK13G60ZM70P63I5OS0L" localSheetId="12" hidden="1">#REF!</definedName>
    <definedName name="BEx5C8GZQK13G60ZM70P63I5OS0L" localSheetId="19" hidden="1">#REF!</definedName>
    <definedName name="BEx5C8GZQK13G60ZM70P63I5OS0L" localSheetId="0" hidden="1">#REF!</definedName>
    <definedName name="BEx5C8GZQK13G60ZM70P63I5OS0L" localSheetId="21" hidden="1">#REF!</definedName>
    <definedName name="BEx5C8GZQK13G60ZM70P63I5OS0L" localSheetId="8" hidden="1">#REF!</definedName>
    <definedName name="BEx5C8GZQK13G60ZM70P63I5OS0L" localSheetId="9" hidden="1">#REF!</definedName>
    <definedName name="BEx5C8GZQK13G60ZM70P63I5OS0L" hidden="1">#REF!</definedName>
    <definedName name="BEx5CAPTVN2NBT3UOMA1UFAL1C2R" localSheetId="10" hidden="1">#REF!</definedName>
    <definedName name="BEx5CAPTVN2NBT3UOMA1UFAL1C2R" localSheetId="12" hidden="1">#REF!</definedName>
    <definedName name="BEx5CAPTVN2NBT3UOMA1UFAL1C2R" localSheetId="19" hidden="1">#REF!</definedName>
    <definedName name="BEx5CAPTVN2NBT3UOMA1UFAL1C2R" localSheetId="0" hidden="1">#REF!</definedName>
    <definedName name="BEx5CAPTVN2NBT3UOMA1UFAL1C2R" localSheetId="21" hidden="1">#REF!</definedName>
    <definedName name="BEx5CAPTVN2NBT3UOMA1UFAL1C2R" localSheetId="8" hidden="1">#REF!</definedName>
    <definedName name="BEx5CAPTVN2NBT3UOMA1UFAL1C2R" localSheetId="9" hidden="1">#REF!</definedName>
    <definedName name="BEx5CAPTVN2NBT3UOMA1UFAL1C2R" hidden="1">#REF!</definedName>
    <definedName name="BEx5CEM3SYF9XP0ZZVE0GEPCLV3F" localSheetId="10" hidden="1">#REF!</definedName>
    <definedName name="BEx5CEM3SYF9XP0ZZVE0GEPCLV3F" localSheetId="12" hidden="1">#REF!</definedName>
    <definedName name="BEx5CEM3SYF9XP0ZZVE0GEPCLV3F" localSheetId="19" hidden="1">#REF!</definedName>
    <definedName name="BEx5CEM3SYF9XP0ZZVE0GEPCLV3F" localSheetId="0" hidden="1">#REF!</definedName>
    <definedName name="BEx5CEM3SYF9XP0ZZVE0GEPCLV3F" localSheetId="21" hidden="1">#REF!</definedName>
    <definedName name="BEx5CEM3SYF9XP0ZZVE0GEPCLV3F" localSheetId="8" hidden="1">#REF!</definedName>
    <definedName name="BEx5CEM3SYF9XP0ZZVE0GEPCLV3F" localSheetId="9" hidden="1">#REF!</definedName>
    <definedName name="BEx5CEM3SYF9XP0ZZVE0GEPCLV3F" hidden="1">#REF!</definedName>
    <definedName name="BEx5CFYQ0F1Z6P8SCVJ0I3UPVFE4" localSheetId="10" hidden="1">#REF!</definedName>
    <definedName name="BEx5CFYQ0F1Z6P8SCVJ0I3UPVFE4" localSheetId="12" hidden="1">#REF!</definedName>
    <definedName name="BEx5CFYQ0F1Z6P8SCVJ0I3UPVFE4" localSheetId="19" hidden="1">#REF!</definedName>
    <definedName name="BEx5CFYQ0F1Z6P8SCVJ0I3UPVFE4" localSheetId="0" hidden="1">#REF!</definedName>
    <definedName name="BEx5CFYQ0F1Z6P8SCVJ0I3UPVFE4" localSheetId="21" hidden="1">#REF!</definedName>
    <definedName name="BEx5CFYQ0F1Z6P8SCVJ0I3UPVFE4" localSheetId="8" hidden="1">#REF!</definedName>
    <definedName name="BEx5CFYQ0F1Z6P8SCVJ0I3UPVFE4" localSheetId="9" hidden="1">#REF!</definedName>
    <definedName name="BEx5CFYQ0F1Z6P8SCVJ0I3UPVFE4" hidden="1">#REF!</definedName>
    <definedName name="BEx5CPEKNSJORIPFQC2E1LTRYY8L" localSheetId="10" hidden="1">#REF!</definedName>
    <definedName name="BEx5CPEKNSJORIPFQC2E1LTRYY8L" localSheetId="12" hidden="1">#REF!</definedName>
    <definedName name="BEx5CPEKNSJORIPFQC2E1LTRYY8L" localSheetId="19" hidden="1">#REF!</definedName>
    <definedName name="BEx5CPEKNSJORIPFQC2E1LTRYY8L" localSheetId="0" hidden="1">#REF!</definedName>
    <definedName name="BEx5CPEKNSJORIPFQC2E1LTRYY8L" localSheetId="21" hidden="1">#REF!</definedName>
    <definedName name="BEx5CPEKNSJORIPFQC2E1LTRYY8L" localSheetId="8" hidden="1">#REF!</definedName>
    <definedName name="BEx5CPEKNSJORIPFQC2E1LTRYY8L" localSheetId="9" hidden="1">#REF!</definedName>
    <definedName name="BEx5CPEKNSJORIPFQC2E1LTRYY8L" hidden="1">#REF!</definedName>
    <definedName name="BEx5CSUOL05D8PAM2TRDA9VRJT1O" localSheetId="10" hidden="1">#REF!</definedName>
    <definedName name="BEx5CSUOL05D8PAM2TRDA9VRJT1O" localSheetId="12" hidden="1">#REF!</definedName>
    <definedName name="BEx5CSUOL05D8PAM2TRDA9VRJT1O" localSheetId="19" hidden="1">#REF!</definedName>
    <definedName name="BEx5CSUOL05D8PAM2TRDA9VRJT1O" localSheetId="0" hidden="1">#REF!</definedName>
    <definedName name="BEx5CSUOL05D8PAM2TRDA9VRJT1O" localSheetId="21" hidden="1">#REF!</definedName>
    <definedName name="BEx5CSUOL05D8PAM2TRDA9VRJT1O" localSheetId="8" hidden="1">#REF!</definedName>
    <definedName name="BEx5CSUOL05D8PAM2TRDA9VRJT1O" localSheetId="9" hidden="1">#REF!</definedName>
    <definedName name="BEx5CSUOL05D8PAM2TRDA9VRJT1O" hidden="1">#REF!</definedName>
    <definedName name="BEx5CUNFOO4YDFJ22HCMI2QKIGKM" localSheetId="10" hidden="1">#REF!</definedName>
    <definedName name="BEx5CUNFOO4YDFJ22HCMI2QKIGKM" localSheetId="12" hidden="1">#REF!</definedName>
    <definedName name="BEx5CUNFOO4YDFJ22HCMI2QKIGKM" localSheetId="19" hidden="1">#REF!</definedName>
    <definedName name="BEx5CUNFOO4YDFJ22HCMI2QKIGKM" localSheetId="0" hidden="1">#REF!</definedName>
    <definedName name="BEx5CUNFOO4YDFJ22HCMI2QKIGKM" localSheetId="21" hidden="1">#REF!</definedName>
    <definedName name="BEx5CUNFOO4YDFJ22HCMI2QKIGKM" localSheetId="8" hidden="1">#REF!</definedName>
    <definedName name="BEx5CUNFOO4YDFJ22HCMI2QKIGKM" localSheetId="9" hidden="1">#REF!</definedName>
    <definedName name="BEx5CUNFOO4YDFJ22HCMI2QKIGKM" hidden="1">#REF!</definedName>
    <definedName name="BEx5D01O3G6BXWXT7MZEVS1F4TE9" localSheetId="10" hidden="1">#REF!</definedName>
    <definedName name="BEx5D01O3G6BXWXT7MZEVS1F4TE9" localSheetId="12" hidden="1">#REF!</definedName>
    <definedName name="BEx5D01O3G6BXWXT7MZEVS1F4TE9" localSheetId="19" hidden="1">#REF!</definedName>
    <definedName name="BEx5D01O3G6BXWXT7MZEVS1F4TE9" localSheetId="0" hidden="1">#REF!</definedName>
    <definedName name="BEx5D01O3G6BXWXT7MZEVS1F4TE9" localSheetId="21" hidden="1">#REF!</definedName>
    <definedName name="BEx5D01O3G6BXWXT7MZEVS1F4TE9" localSheetId="8" hidden="1">#REF!</definedName>
    <definedName name="BEx5D01O3G6BXWXT7MZEVS1F4TE9" localSheetId="9" hidden="1">#REF!</definedName>
    <definedName name="BEx5D01O3G6BXWXT7MZEVS1F4TE9" hidden="1">#REF!</definedName>
    <definedName name="BEx5D3HO5XE85AN0NGALZ4K4GE8J" localSheetId="10" hidden="1">#REF!</definedName>
    <definedName name="BEx5D3HO5XE85AN0NGALZ4K4GE8J" localSheetId="12" hidden="1">#REF!</definedName>
    <definedName name="BEx5D3HO5XE85AN0NGALZ4K4GE8J" localSheetId="19" hidden="1">#REF!</definedName>
    <definedName name="BEx5D3HO5XE85AN0NGALZ4K4GE8J" localSheetId="0" hidden="1">#REF!</definedName>
    <definedName name="BEx5D3HO5XE85AN0NGALZ4K4GE8J" localSheetId="21" hidden="1">#REF!</definedName>
    <definedName name="BEx5D3HO5XE85AN0NGALZ4K4GE8J" localSheetId="8" hidden="1">#REF!</definedName>
    <definedName name="BEx5D3HO5XE85AN0NGALZ4K4GE8J" localSheetId="9" hidden="1">#REF!</definedName>
    <definedName name="BEx5D3HO5XE85AN0NGALZ4K4GE8J" hidden="1">#REF!</definedName>
    <definedName name="BEx5D8L47OF0WHBPFWXGZINZWUBZ" localSheetId="10" hidden="1">#REF!</definedName>
    <definedName name="BEx5D8L47OF0WHBPFWXGZINZWUBZ" localSheetId="12" hidden="1">#REF!</definedName>
    <definedName name="BEx5D8L47OF0WHBPFWXGZINZWUBZ" localSheetId="19" hidden="1">#REF!</definedName>
    <definedName name="BEx5D8L47OF0WHBPFWXGZINZWUBZ" localSheetId="0" hidden="1">#REF!</definedName>
    <definedName name="BEx5D8L47OF0WHBPFWXGZINZWUBZ" localSheetId="21" hidden="1">#REF!</definedName>
    <definedName name="BEx5D8L47OF0WHBPFWXGZINZWUBZ" localSheetId="8" hidden="1">#REF!</definedName>
    <definedName name="BEx5D8L47OF0WHBPFWXGZINZWUBZ" localSheetId="9" hidden="1">#REF!</definedName>
    <definedName name="BEx5D8L47OF0WHBPFWXGZINZWUBZ" hidden="1">#REF!</definedName>
    <definedName name="BEx5DAJAHQ2SKUPCKSCR3PYML67L" localSheetId="10" hidden="1">#REF!</definedName>
    <definedName name="BEx5DAJAHQ2SKUPCKSCR3PYML67L" localSheetId="12" hidden="1">#REF!</definedName>
    <definedName name="BEx5DAJAHQ2SKUPCKSCR3PYML67L" localSheetId="19" hidden="1">#REF!</definedName>
    <definedName name="BEx5DAJAHQ2SKUPCKSCR3PYML67L" localSheetId="0" hidden="1">#REF!</definedName>
    <definedName name="BEx5DAJAHQ2SKUPCKSCR3PYML67L" localSheetId="21" hidden="1">#REF!</definedName>
    <definedName name="BEx5DAJAHQ2SKUPCKSCR3PYML67L" localSheetId="8" hidden="1">#REF!</definedName>
    <definedName name="BEx5DAJAHQ2SKUPCKSCR3PYML67L" localSheetId="9" hidden="1">#REF!</definedName>
    <definedName name="BEx5DAJAHQ2SKUPCKSCR3PYML67L" hidden="1">#REF!</definedName>
    <definedName name="BEx5DC18JM1KJCV44PF18E0LNRKA" localSheetId="10" hidden="1">#REF!</definedName>
    <definedName name="BEx5DC18JM1KJCV44PF18E0LNRKA" localSheetId="12" hidden="1">#REF!</definedName>
    <definedName name="BEx5DC18JM1KJCV44PF18E0LNRKA" localSheetId="19" hidden="1">#REF!</definedName>
    <definedName name="BEx5DC18JM1KJCV44PF18E0LNRKA" localSheetId="0" hidden="1">#REF!</definedName>
    <definedName name="BEx5DC18JM1KJCV44PF18E0LNRKA" localSheetId="21" hidden="1">#REF!</definedName>
    <definedName name="BEx5DC18JM1KJCV44PF18E0LNRKA" localSheetId="8" hidden="1">#REF!</definedName>
    <definedName name="BEx5DC18JM1KJCV44PF18E0LNRKA" localSheetId="9" hidden="1">#REF!</definedName>
    <definedName name="BEx5DC18JM1KJCV44PF18E0LNRKA" hidden="1">#REF!</definedName>
    <definedName name="BEx5DFH8EU3RCPUOTFY8S9G8SBCG" localSheetId="10" hidden="1">#REF!</definedName>
    <definedName name="BEx5DFH8EU3RCPUOTFY8S9G8SBCG" localSheetId="12" hidden="1">#REF!</definedName>
    <definedName name="BEx5DFH8EU3RCPUOTFY8S9G8SBCG" localSheetId="19" hidden="1">#REF!</definedName>
    <definedName name="BEx5DFH8EU3RCPUOTFY8S9G8SBCG" localSheetId="0" hidden="1">#REF!</definedName>
    <definedName name="BEx5DFH8EU3RCPUOTFY8S9G8SBCG" localSheetId="21" hidden="1">#REF!</definedName>
    <definedName name="BEx5DFH8EU3RCPUOTFY8S9G8SBCG" localSheetId="8" hidden="1">#REF!</definedName>
    <definedName name="BEx5DFH8EU3RCPUOTFY8S9G8SBCG" localSheetId="9" hidden="1">#REF!</definedName>
    <definedName name="BEx5DFH8EU3RCPUOTFY8S9G8SBCG" hidden="1">#REF!</definedName>
    <definedName name="BEx5DJIZBTNS011R9IIG2OQ2L6ZX" localSheetId="10" hidden="1">#REF!</definedName>
    <definedName name="BEx5DJIZBTNS011R9IIG2OQ2L6ZX" localSheetId="12" hidden="1">#REF!</definedName>
    <definedName name="BEx5DJIZBTNS011R9IIG2OQ2L6ZX" localSheetId="19" hidden="1">#REF!</definedName>
    <definedName name="BEx5DJIZBTNS011R9IIG2OQ2L6ZX" localSheetId="0" hidden="1">#REF!</definedName>
    <definedName name="BEx5DJIZBTNS011R9IIG2OQ2L6ZX" localSheetId="21" hidden="1">#REF!</definedName>
    <definedName name="BEx5DJIZBTNS011R9IIG2OQ2L6ZX" localSheetId="8" hidden="1">#REF!</definedName>
    <definedName name="BEx5DJIZBTNS011R9IIG2OQ2L6ZX" localSheetId="9" hidden="1">#REF!</definedName>
    <definedName name="BEx5DJIZBTNS011R9IIG2OQ2L6ZX" hidden="1">#REF!</definedName>
    <definedName name="BEx5DS2EKWFPC2UWI1W1QESX9QP5" localSheetId="10" hidden="1">#REF!</definedName>
    <definedName name="BEx5DS2EKWFPC2UWI1W1QESX9QP5" localSheetId="12" hidden="1">#REF!</definedName>
    <definedName name="BEx5DS2EKWFPC2UWI1W1QESX9QP5" localSheetId="19" hidden="1">#REF!</definedName>
    <definedName name="BEx5DS2EKWFPC2UWI1W1QESX9QP5" localSheetId="0" hidden="1">#REF!</definedName>
    <definedName name="BEx5DS2EKWFPC2UWI1W1QESX9QP5" localSheetId="21" hidden="1">#REF!</definedName>
    <definedName name="BEx5DS2EKWFPC2UWI1W1QESX9QP5" localSheetId="8" hidden="1">#REF!</definedName>
    <definedName name="BEx5DS2EKWFPC2UWI1W1QESX9QP5" localSheetId="9" hidden="1">#REF!</definedName>
    <definedName name="BEx5DS2EKWFPC2UWI1W1QESX9QP5" hidden="1">#REF!</definedName>
    <definedName name="BEx5E123OLO9WQUOIRIDJ967KAGK" localSheetId="10" hidden="1">#REF!</definedName>
    <definedName name="BEx5E123OLO9WQUOIRIDJ967KAGK" localSheetId="12" hidden="1">#REF!</definedName>
    <definedName name="BEx5E123OLO9WQUOIRIDJ967KAGK" localSheetId="19" hidden="1">#REF!</definedName>
    <definedName name="BEx5E123OLO9WQUOIRIDJ967KAGK" localSheetId="0" hidden="1">#REF!</definedName>
    <definedName name="BEx5E123OLO9WQUOIRIDJ967KAGK" localSheetId="21" hidden="1">#REF!</definedName>
    <definedName name="BEx5E123OLO9WQUOIRIDJ967KAGK" localSheetId="8" hidden="1">#REF!</definedName>
    <definedName name="BEx5E123OLO9WQUOIRIDJ967KAGK" localSheetId="9" hidden="1">#REF!</definedName>
    <definedName name="BEx5E123OLO9WQUOIRIDJ967KAGK" hidden="1">#REF!</definedName>
    <definedName name="BEx5E2UU5NES6W779W2OZTZOB4O7" localSheetId="10" hidden="1">#REF!</definedName>
    <definedName name="BEx5E2UU5NES6W779W2OZTZOB4O7" localSheetId="12" hidden="1">#REF!</definedName>
    <definedName name="BEx5E2UU5NES6W779W2OZTZOB4O7" localSheetId="19" hidden="1">#REF!</definedName>
    <definedName name="BEx5E2UU5NES6W779W2OZTZOB4O7" localSheetId="0" hidden="1">#REF!</definedName>
    <definedName name="BEx5E2UU5NES6W779W2OZTZOB4O7" localSheetId="21" hidden="1">#REF!</definedName>
    <definedName name="BEx5E2UU5NES6W779W2OZTZOB4O7" localSheetId="8" hidden="1">#REF!</definedName>
    <definedName name="BEx5E2UU5NES6W779W2OZTZOB4O7" localSheetId="9" hidden="1">#REF!</definedName>
    <definedName name="BEx5E2UU5NES6W779W2OZTZOB4O7" hidden="1">#REF!</definedName>
    <definedName name="BEx5ELFT92WAQN3NW8COIMQHUL91" localSheetId="10" hidden="1">#REF!</definedName>
    <definedName name="BEx5ELFT92WAQN3NW8COIMQHUL91" localSheetId="12" hidden="1">#REF!</definedName>
    <definedName name="BEx5ELFT92WAQN3NW8COIMQHUL91" localSheetId="19" hidden="1">#REF!</definedName>
    <definedName name="BEx5ELFT92WAQN3NW8COIMQHUL91" localSheetId="0" hidden="1">#REF!</definedName>
    <definedName name="BEx5ELFT92WAQN3NW8COIMQHUL91" localSheetId="21" hidden="1">#REF!</definedName>
    <definedName name="BEx5ELFT92WAQN3NW8COIMQHUL91" localSheetId="8" hidden="1">#REF!</definedName>
    <definedName name="BEx5ELFT92WAQN3NW8COIMQHUL91" localSheetId="9" hidden="1">#REF!</definedName>
    <definedName name="BEx5ELFT92WAQN3NW8COIMQHUL91" hidden="1">#REF!</definedName>
    <definedName name="BEx5ELQL9B0VR6UT18KP11DHOTFX" localSheetId="10" hidden="1">#REF!</definedName>
    <definedName name="BEx5ELQL9B0VR6UT18KP11DHOTFX" localSheetId="12" hidden="1">#REF!</definedName>
    <definedName name="BEx5ELQL9B0VR6UT18KP11DHOTFX" localSheetId="19" hidden="1">#REF!</definedName>
    <definedName name="BEx5ELQL9B0VR6UT18KP11DHOTFX" localSheetId="0" hidden="1">#REF!</definedName>
    <definedName name="BEx5ELQL9B0VR6UT18KP11DHOTFX" localSheetId="21" hidden="1">#REF!</definedName>
    <definedName name="BEx5ELQL9B0VR6UT18KP11DHOTFX" localSheetId="8" hidden="1">#REF!</definedName>
    <definedName name="BEx5ELQL9B0VR6UT18KP11DHOTFX" localSheetId="9" hidden="1">#REF!</definedName>
    <definedName name="BEx5ELQL9B0VR6UT18KP11DHOTFX" hidden="1">#REF!</definedName>
    <definedName name="BEx5ER4TJTFPN7IB1MNEB1ZFR5M6" localSheetId="10" hidden="1">#REF!</definedName>
    <definedName name="BEx5ER4TJTFPN7IB1MNEB1ZFR5M6" localSheetId="12" hidden="1">#REF!</definedName>
    <definedName name="BEx5ER4TJTFPN7IB1MNEB1ZFR5M6" localSheetId="19" hidden="1">#REF!</definedName>
    <definedName name="BEx5ER4TJTFPN7IB1MNEB1ZFR5M6" localSheetId="0" hidden="1">#REF!</definedName>
    <definedName name="BEx5ER4TJTFPN7IB1MNEB1ZFR5M6" localSheetId="21" hidden="1">#REF!</definedName>
    <definedName name="BEx5ER4TJTFPN7IB1MNEB1ZFR5M6" localSheetId="8" hidden="1">#REF!</definedName>
    <definedName name="BEx5ER4TJTFPN7IB1MNEB1ZFR5M6" localSheetId="9" hidden="1">#REF!</definedName>
    <definedName name="BEx5ER4TJTFPN7IB1MNEB1ZFR5M6" hidden="1">#REF!</definedName>
    <definedName name="BEx5EYXB2LDMI4FLC3QFAOXC0FZ3" localSheetId="10" hidden="1">#REF!</definedName>
    <definedName name="BEx5EYXB2LDMI4FLC3QFAOXC0FZ3" localSheetId="12" hidden="1">#REF!</definedName>
    <definedName name="BEx5EYXB2LDMI4FLC3QFAOXC0FZ3" localSheetId="19" hidden="1">#REF!</definedName>
    <definedName name="BEx5EYXB2LDMI4FLC3QFAOXC0FZ3" localSheetId="0" hidden="1">#REF!</definedName>
    <definedName name="BEx5EYXB2LDMI4FLC3QFAOXC0FZ3" localSheetId="21" hidden="1">#REF!</definedName>
    <definedName name="BEx5EYXB2LDMI4FLC3QFAOXC0FZ3" localSheetId="8" hidden="1">#REF!</definedName>
    <definedName name="BEx5EYXB2LDMI4FLC3QFAOXC0FZ3" localSheetId="9" hidden="1">#REF!</definedName>
    <definedName name="BEx5EYXB2LDMI4FLC3QFAOXC0FZ3" hidden="1">#REF!</definedName>
    <definedName name="BEx5F6V72QTCK7O39Y59R0EVM6CW" localSheetId="10" hidden="1">#REF!</definedName>
    <definedName name="BEx5F6V72QTCK7O39Y59R0EVM6CW" localSheetId="12" hidden="1">#REF!</definedName>
    <definedName name="BEx5F6V72QTCK7O39Y59R0EVM6CW" localSheetId="19" hidden="1">#REF!</definedName>
    <definedName name="BEx5F6V72QTCK7O39Y59R0EVM6CW" localSheetId="0" hidden="1">#REF!</definedName>
    <definedName name="BEx5F6V72QTCK7O39Y59R0EVM6CW" localSheetId="21" hidden="1">#REF!</definedName>
    <definedName name="BEx5F6V72QTCK7O39Y59R0EVM6CW" localSheetId="8" hidden="1">#REF!</definedName>
    <definedName name="BEx5F6V72QTCK7O39Y59R0EVM6CW" localSheetId="9" hidden="1">#REF!</definedName>
    <definedName name="BEx5F6V72QTCK7O39Y59R0EVM6CW" hidden="1">#REF!</definedName>
    <definedName name="BEx5FGLQVACD5F5YZG4DGSCHCGO2" localSheetId="10" hidden="1">#REF!</definedName>
    <definedName name="BEx5FGLQVACD5F5YZG4DGSCHCGO2" localSheetId="12" hidden="1">#REF!</definedName>
    <definedName name="BEx5FGLQVACD5F5YZG4DGSCHCGO2" localSheetId="19" hidden="1">#REF!</definedName>
    <definedName name="BEx5FGLQVACD5F5YZG4DGSCHCGO2" localSheetId="0" hidden="1">#REF!</definedName>
    <definedName name="BEx5FGLQVACD5F5YZG4DGSCHCGO2" localSheetId="21" hidden="1">#REF!</definedName>
    <definedName name="BEx5FGLQVACD5F5YZG4DGSCHCGO2" localSheetId="8" hidden="1">#REF!</definedName>
    <definedName name="BEx5FGLQVACD5F5YZG4DGSCHCGO2" localSheetId="9" hidden="1">#REF!</definedName>
    <definedName name="BEx5FGLQVACD5F5YZG4DGSCHCGO2" hidden="1">#REF!</definedName>
    <definedName name="BEx5FHCTE8VTJEF7IK189AVLNYSY" localSheetId="10" hidden="1">#REF!</definedName>
    <definedName name="BEx5FHCTE8VTJEF7IK189AVLNYSY" localSheetId="12" hidden="1">#REF!</definedName>
    <definedName name="BEx5FHCTE8VTJEF7IK189AVLNYSY" localSheetId="19" hidden="1">#REF!</definedName>
    <definedName name="BEx5FHCTE8VTJEF7IK189AVLNYSY" localSheetId="0" hidden="1">#REF!</definedName>
    <definedName name="BEx5FHCTE8VTJEF7IK189AVLNYSY" localSheetId="21" hidden="1">#REF!</definedName>
    <definedName name="BEx5FHCTE8VTJEF7IK189AVLNYSY" localSheetId="8" hidden="1">#REF!</definedName>
    <definedName name="BEx5FHCTE8VTJEF7IK189AVLNYSY" localSheetId="9" hidden="1">#REF!</definedName>
    <definedName name="BEx5FHCTE8VTJEF7IK189AVLNYSY" hidden="1">#REF!</definedName>
    <definedName name="BEx5FLJWHLW3BTZILDPN5NMA449V" localSheetId="10" hidden="1">#REF!</definedName>
    <definedName name="BEx5FLJWHLW3BTZILDPN5NMA449V" localSheetId="12" hidden="1">#REF!</definedName>
    <definedName name="BEx5FLJWHLW3BTZILDPN5NMA449V" localSheetId="19" hidden="1">#REF!</definedName>
    <definedName name="BEx5FLJWHLW3BTZILDPN5NMA449V" localSheetId="0" hidden="1">#REF!</definedName>
    <definedName name="BEx5FLJWHLW3BTZILDPN5NMA449V" localSheetId="21" hidden="1">#REF!</definedName>
    <definedName name="BEx5FLJWHLW3BTZILDPN5NMA449V" localSheetId="8" hidden="1">#REF!</definedName>
    <definedName name="BEx5FLJWHLW3BTZILDPN5NMA449V" localSheetId="9" hidden="1">#REF!</definedName>
    <definedName name="BEx5FLJWHLW3BTZILDPN5NMA449V" hidden="1">#REF!</definedName>
    <definedName name="BEx5FNI2O10YN2SI1NO4X5GP3GTF" localSheetId="10" hidden="1">#REF!</definedName>
    <definedName name="BEx5FNI2O10YN2SI1NO4X5GP3GTF" localSheetId="12" hidden="1">#REF!</definedName>
    <definedName name="BEx5FNI2O10YN2SI1NO4X5GP3GTF" localSheetId="19" hidden="1">#REF!</definedName>
    <definedName name="BEx5FNI2O10YN2SI1NO4X5GP3GTF" localSheetId="0" hidden="1">#REF!</definedName>
    <definedName name="BEx5FNI2O10YN2SI1NO4X5GP3GTF" localSheetId="21" hidden="1">#REF!</definedName>
    <definedName name="BEx5FNI2O10YN2SI1NO4X5GP3GTF" localSheetId="8" hidden="1">#REF!</definedName>
    <definedName name="BEx5FNI2O10YN2SI1NO4X5GP3GTF" localSheetId="9" hidden="1">#REF!</definedName>
    <definedName name="BEx5FNI2O10YN2SI1NO4X5GP3GTF" hidden="1">#REF!</definedName>
    <definedName name="BEx5FO8YRFSZCG3L608EHIHIHFY4" localSheetId="10" hidden="1">#REF!</definedName>
    <definedName name="BEx5FO8YRFSZCG3L608EHIHIHFY4" localSheetId="12" hidden="1">#REF!</definedName>
    <definedName name="BEx5FO8YRFSZCG3L608EHIHIHFY4" localSheetId="19" hidden="1">#REF!</definedName>
    <definedName name="BEx5FO8YRFSZCG3L608EHIHIHFY4" localSheetId="0" hidden="1">#REF!</definedName>
    <definedName name="BEx5FO8YRFSZCG3L608EHIHIHFY4" localSheetId="21" hidden="1">#REF!</definedName>
    <definedName name="BEx5FO8YRFSZCG3L608EHIHIHFY4" localSheetId="8" hidden="1">#REF!</definedName>
    <definedName name="BEx5FO8YRFSZCG3L608EHIHIHFY4" localSheetId="9" hidden="1">#REF!</definedName>
    <definedName name="BEx5FO8YRFSZCG3L608EHIHIHFY4" hidden="1">#REF!</definedName>
    <definedName name="BEx5FQNA6V4CNYSH013K45RI4BCV" localSheetId="10" hidden="1">#REF!</definedName>
    <definedName name="BEx5FQNA6V4CNYSH013K45RI4BCV" localSheetId="12" hidden="1">#REF!</definedName>
    <definedName name="BEx5FQNA6V4CNYSH013K45RI4BCV" localSheetId="19" hidden="1">#REF!</definedName>
    <definedName name="BEx5FQNA6V4CNYSH013K45RI4BCV" localSheetId="0" hidden="1">#REF!</definedName>
    <definedName name="BEx5FQNA6V4CNYSH013K45RI4BCV" localSheetId="21" hidden="1">#REF!</definedName>
    <definedName name="BEx5FQNA6V4CNYSH013K45RI4BCV" localSheetId="8" hidden="1">#REF!</definedName>
    <definedName name="BEx5FQNA6V4CNYSH013K45RI4BCV" localSheetId="9" hidden="1">#REF!</definedName>
    <definedName name="BEx5FQNA6V4CNYSH013K45RI4BCV" hidden="1">#REF!</definedName>
    <definedName name="BEx5FVQPPEU32CPNV9RRQ9MNLLVE" localSheetId="10" hidden="1">#REF!</definedName>
    <definedName name="BEx5FVQPPEU32CPNV9RRQ9MNLLVE" localSheetId="12" hidden="1">#REF!</definedName>
    <definedName name="BEx5FVQPPEU32CPNV9RRQ9MNLLVE" localSheetId="19" hidden="1">#REF!</definedName>
    <definedName name="BEx5FVQPPEU32CPNV9RRQ9MNLLVE" localSheetId="0" hidden="1">#REF!</definedName>
    <definedName name="BEx5FVQPPEU32CPNV9RRQ9MNLLVE" localSheetId="21" hidden="1">#REF!</definedName>
    <definedName name="BEx5FVQPPEU32CPNV9RRQ9MNLLVE" localSheetId="8" hidden="1">#REF!</definedName>
    <definedName name="BEx5FVQPPEU32CPNV9RRQ9MNLLVE" localSheetId="9" hidden="1">#REF!</definedName>
    <definedName name="BEx5FVQPPEU32CPNV9RRQ9MNLLVE" hidden="1">#REF!</definedName>
    <definedName name="BEx5G08KGMG5X2AQKDGPFYG5GH94" localSheetId="10" hidden="1">#REF!</definedName>
    <definedName name="BEx5G08KGMG5X2AQKDGPFYG5GH94" localSheetId="12" hidden="1">#REF!</definedName>
    <definedName name="BEx5G08KGMG5X2AQKDGPFYG5GH94" localSheetId="19" hidden="1">#REF!</definedName>
    <definedName name="BEx5G08KGMG5X2AQKDGPFYG5GH94" localSheetId="0" hidden="1">#REF!</definedName>
    <definedName name="BEx5G08KGMG5X2AQKDGPFYG5GH94" localSheetId="21" hidden="1">#REF!</definedName>
    <definedName name="BEx5G08KGMG5X2AQKDGPFYG5GH94" localSheetId="8" hidden="1">#REF!</definedName>
    <definedName name="BEx5G08KGMG5X2AQKDGPFYG5GH94" localSheetId="9" hidden="1">#REF!</definedName>
    <definedName name="BEx5G08KGMG5X2AQKDGPFYG5GH94" hidden="1">#REF!</definedName>
    <definedName name="BEx5G1A8TFN4C4QII35U9DKYNIS8" localSheetId="10" hidden="1">#REF!</definedName>
    <definedName name="BEx5G1A8TFN4C4QII35U9DKYNIS8" localSheetId="12" hidden="1">#REF!</definedName>
    <definedName name="BEx5G1A8TFN4C4QII35U9DKYNIS8" localSheetId="19" hidden="1">#REF!</definedName>
    <definedName name="BEx5G1A8TFN4C4QII35U9DKYNIS8" localSheetId="0" hidden="1">#REF!</definedName>
    <definedName name="BEx5G1A8TFN4C4QII35U9DKYNIS8" localSheetId="21" hidden="1">#REF!</definedName>
    <definedName name="BEx5G1A8TFN4C4QII35U9DKYNIS8" localSheetId="8" hidden="1">#REF!</definedName>
    <definedName name="BEx5G1A8TFN4C4QII35U9DKYNIS8" localSheetId="9" hidden="1">#REF!</definedName>
    <definedName name="BEx5G1A8TFN4C4QII35U9DKYNIS8" hidden="1">#REF!</definedName>
    <definedName name="BEx5G1L0QO91KEPDMV1D8OT4BT73" localSheetId="10" hidden="1">#REF!</definedName>
    <definedName name="BEx5G1L0QO91KEPDMV1D8OT4BT73" localSheetId="12" hidden="1">#REF!</definedName>
    <definedName name="BEx5G1L0QO91KEPDMV1D8OT4BT73" localSheetId="19" hidden="1">#REF!</definedName>
    <definedName name="BEx5G1L0QO91KEPDMV1D8OT4BT73" localSheetId="0" hidden="1">#REF!</definedName>
    <definedName name="BEx5G1L0QO91KEPDMV1D8OT4BT73" localSheetId="21" hidden="1">#REF!</definedName>
    <definedName name="BEx5G1L0QO91KEPDMV1D8OT4BT73" localSheetId="8" hidden="1">#REF!</definedName>
    <definedName name="BEx5G1L0QO91KEPDMV1D8OT4BT73" localSheetId="9" hidden="1">#REF!</definedName>
    <definedName name="BEx5G1L0QO91KEPDMV1D8OT4BT73" hidden="1">#REF!</definedName>
    <definedName name="BEx5G1QHX69GFUYHUZA5X74MTDMR" localSheetId="10" hidden="1">#REF!</definedName>
    <definedName name="BEx5G1QHX69GFUYHUZA5X74MTDMR" localSheetId="12" hidden="1">#REF!</definedName>
    <definedName name="BEx5G1QHX69GFUYHUZA5X74MTDMR" localSheetId="19" hidden="1">#REF!</definedName>
    <definedName name="BEx5G1QHX69GFUYHUZA5X74MTDMR" localSheetId="0" hidden="1">#REF!</definedName>
    <definedName name="BEx5G1QHX69GFUYHUZA5X74MTDMR" localSheetId="21" hidden="1">#REF!</definedName>
    <definedName name="BEx5G1QHX69GFUYHUZA5X74MTDMR" localSheetId="8" hidden="1">#REF!</definedName>
    <definedName name="BEx5G1QHX69GFUYHUZA5X74MTDMR" localSheetId="9" hidden="1">#REF!</definedName>
    <definedName name="BEx5G1QHX69GFUYHUZA5X74MTDMR" hidden="1">#REF!</definedName>
    <definedName name="BEx5G5S2C9JRD28ZQMMQLCBHWOHB" localSheetId="10" hidden="1">#REF!</definedName>
    <definedName name="BEx5G5S2C9JRD28ZQMMQLCBHWOHB" localSheetId="12" hidden="1">#REF!</definedName>
    <definedName name="BEx5G5S2C9JRD28ZQMMQLCBHWOHB" localSheetId="19" hidden="1">#REF!</definedName>
    <definedName name="BEx5G5S2C9JRD28ZQMMQLCBHWOHB" localSheetId="0" hidden="1">#REF!</definedName>
    <definedName name="BEx5G5S2C9JRD28ZQMMQLCBHWOHB" localSheetId="21" hidden="1">#REF!</definedName>
    <definedName name="BEx5G5S2C9JRD28ZQMMQLCBHWOHB" localSheetId="8" hidden="1">#REF!</definedName>
    <definedName name="BEx5G5S2C9JRD28ZQMMQLCBHWOHB" localSheetId="9" hidden="1">#REF!</definedName>
    <definedName name="BEx5G5S2C9JRD28ZQMMQLCBHWOHB" hidden="1">#REF!</definedName>
    <definedName name="BEx5G7KU3EGZQSYN2YNML8EW8NDC" localSheetId="10" hidden="1">#REF!</definedName>
    <definedName name="BEx5G7KU3EGZQSYN2YNML8EW8NDC" localSheetId="12" hidden="1">#REF!</definedName>
    <definedName name="BEx5G7KU3EGZQSYN2YNML8EW8NDC" localSheetId="19" hidden="1">#REF!</definedName>
    <definedName name="BEx5G7KU3EGZQSYN2YNML8EW8NDC" localSheetId="0" hidden="1">#REF!</definedName>
    <definedName name="BEx5G7KU3EGZQSYN2YNML8EW8NDC" localSheetId="21" hidden="1">#REF!</definedName>
    <definedName name="BEx5G7KU3EGZQSYN2YNML8EW8NDC" localSheetId="8" hidden="1">#REF!</definedName>
    <definedName name="BEx5G7KU3EGZQSYN2YNML8EW8NDC" localSheetId="9" hidden="1">#REF!</definedName>
    <definedName name="BEx5G7KU3EGZQSYN2YNML8EW8NDC" hidden="1">#REF!</definedName>
    <definedName name="BEx5G86DZL1VYUX6KWODAP3WFAWP" localSheetId="10" hidden="1">#REF!</definedName>
    <definedName name="BEx5G86DZL1VYUX6KWODAP3WFAWP" localSheetId="12" hidden="1">#REF!</definedName>
    <definedName name="BEx5G86DZL1VYUX6KWODAP3WFAWP" localSheetId="19" hidden="1">#REF!</definedName>
    <definedName name="BEx5G86DZL1VYUX6KWODAP3WFAWP" localSheetId="0" hidden="1">#REF!</definedName>
    <definedName name="BEx5G86DZL1VYUX6KWODAP3WFAWP" localSheetId="21" hidden="1">#REF!</definedName>
    <definedName name="BEx5G86DZL1VYUX6KWODAP3WFAWP" localSheetId="8" hidden="1">#REF!</definedName>
    <definedName name="BEx5G86DZL1VYUX6KWODAP3WFAWP" localSheetId="9" hidden="1">#REF!</definedName>
    <definedName name="BEx5G86DZL1VYUX6KWODAP3WFAWP" hidden="1">#REF!</definedName>
    <definedName name="BEx5G8BV2GIOCM3C7IUFK8L04A6M" localSheetId="10" hidden="1">#REF!</definedName>
    <definedName name="BEx5G8BV2GIOCM3C7IUFK8L04A6M" localSheetId="12" hidden="1">#REF!</definedName>
    <definedName name="BEx5G8BV2GIOCM3C7IUFK8L04A6M" localSheetId="19" hidden="1">#REF!</definedName>
    <definedName name="BEx5G8BV2GIOCM3C7IUFK8L04A6M" localSheetId="0" hidden="1">#REF!</definedName>
    <definedName name="BEx5G8BV2GIOCM3C7IUFK8L04A6M" localSheetId="21" hidden="1">#REF!</definedName>
    <definedName name="BEx5G8BV2GIOCM3C7IUFK8L04A6M" localSheetId="8" hidden="1">#REF!</definedName>
    <definedName name="BEx5G8BV2GIOCM3C7IUFK8L04A6M" localSheetId="9" hidden="1">#REF!</definedName>
    <definedName name="BEx5G8BV2GIOCM3C7IUFK8L04A6M" hidden="1">#REF!</definedName>
    <definedName name="BEx5GID9MVBUPFFT9M8K8B5MO9NV" localSheetId="10" hidden="1">#REF!</definedName>
    <definedName name="BEx5GID9MVBUPFFT9M8K8B5MO9NV" localSheetId="12" hidden="1">#REF!</definedName>
    <definedName name="BEx5GID9MVBUPFFT9M8K8B5MO9NV" localSheetId="19" hidden="1">#REF!</definedName>
    <definedName name="BEx5GID9MVBUPFFT9M8K8B5MO9NV" localSheetId="0" hidden="1">#REF!</definedName>
    <definedName name="BEx5GID9MVBUPFFT9M8K8B5MO9NV" localSheetId="21" hidden="1">#REF!</definedName>
    <definedName name="BEx5GID9MVBUPFFT9M8K8B5MO9NV" localSheetId="8" hidden="1">#REF!</definedName>
    <definedName name="BEx5GID9MVBUPFFT9M8K8B5MO9NV" localSheetId="9" hidden="1">#REF!</definedName>
    <definedName name="BEx5GID9MVBUPFFT9M8K8B5MO9NV" hidden="1">#REF!</definedName>
    <definedName name="BEx5GN0EWA9SCQDPQ7NTUQH82QVK" localSheetId="10" hidden="1">#REF!</definedName>
    <definedName name="BEx5GN0EWA9SCQDPQ7NTUQH82QVK" localSheetId="12" hidden="1">#REF!</definedName>
    <definedName name="BEx5GN0EWA9SCQDPQ7NTUQH82QVK" localSheetId="19" hidden="1">#REF!</definedName>
    <definedName name="BEx5GN0EWA9SCQDPQ7NTUQH82QVK" localSheetId="0" hidden="1">#REF!</definedName>
    <definedName name="BEx5GN0EWA9SCQDPQ7NTUQH82QVK" localSheetId="21" hidden="1">#REF!</definedName>
    <definedName name="BEx5GN0EWA9SCQDPQ7NTUQH82QVK" localSheetId="8" hidden="1">#REF!</definedName>
    <definedName name="BEx5GN0EWA9SCQDPQ7NTUQH82QVK" localSheetId="9" hidden="1">#REF!</definedName>
    <definedName name="BEx5GN0EWA9SCQDPQ7NTUQH82QVK" hidden="1">#REF!</definedName>
    <definedName name="BEx5GNBCU4WZ74I0UXFL9ZG2XSGJ" localSheetId="10" hidden="1">#REF!</definedName>
    <definedName name="BEx5GNBCU4WZ74I0UXFL9ZG2XSGJ" localSheetId="12" hidden="1">#REF!</definedName>
    <definedName name="BEx5GNBCU4WZ74I0UXFL9ZG2XSGJ" localSheetId="19" hidden="1">#REF!</definedName>
    <definedName name="BEx5GNBCU4WZ74I0UXFL9ZG2XSGJ" localSheetId="0" hidden="1">#REF!</definedName>
    <definedName name="BEx5GNBCU4WZ74I0UXFL9ZG2XSGJ" localSheetId="21" hidden="1">#REF!</definedName>
    <definedName name="BEx5GNBCU4WZ74I0UXFL9ZG2XSGJ" localSheetId="8" hidden="1">#REF!</definedName>
    <definedName name="BEx5GNBCU4WZ74I0UXFL9ZG2XSGJ" localSheetId="9" hidden="1">#REF!</definedName>
    <definedName name="BEx5GNBCU4WZ74I0UXFL9ZG2XSGJ" hidden="1">#REF!</definedName>
    <definedName name="BEx5GUCTYC7QCWGWU5BTO7Y7HDZX" localSheetId="10" hidden="1">#REF!</definedName>
    <definedName name="BEx5GUCTYC7QCWGWU5BTO7Y7HDZX" localSheetId="12" hidden="1">#REF!</definedName>
    <definedName name="BEx5GUCTYC7QCWGWU5BTO7Y7HDZX" localSheetId="19" hidden="1">#REF!</definedName>
    <definedName name="BEx5GUCTYC7QCWGWU5BTO7Y7HDZX" localSheetId="0" hidden="1">#REF!</definedName>
    <definedName name="BEx5GUCTYC7QCWGWU5BTO7Y7HDZX" localSheetId="21" hidden="1">#REF!</definedName>
    <definedName name="BEx5GUCTYC7QCWGWU5BTO7Y7HDZX" localSheetId="8" hidden="1">#REF!</definedName>
    <definedName name="BEx5GUCTYC7QCWGWU5BTO7Y7HDZX" localSheetId="9" hidden="1">#REF!</definedName>
    <definedName name="BEx5GUCTYC7QCWGWU5BTO7Y7HDZX" hidden="1">#REF!</definedName>
    <definedName name="BEx5GYUPJULJQ624TEESYFG1NFOH" localSheetId="10" hidden="1">#REF!</definedName>
    <definedName name="BEx5GYUPJULJQ624TEESYFG1NFOH" localSheetId="12" hidden="1">#REF!</definedName>
    <definedName name="BEx5GYUPJULJQ624TEESYFG1NFOH" localSheetId="19" hidden="1">#REF!</definedName>
    <definedName name="BEx5GYUPJULJQ624TEESYFG1NFOH" localSheetId="0" hidden="1">#REF!</definedName>
    <definedName name="BEx5GYUPJULJQ624TEESYFG1NFOH" localSheetId="21" hidden="1">#REF!</definedName>
    <definedName name="BEx5GYUPJULJQ624TEESYFG1NFOH" localSheetId="8" hidden="1">#REF!</definedName>
    <definedName name="BEx5GYUPJULJQ624TEESYFG1NFOH" localSheetId="9" hidden="1">#REF!</definedName>
    <definedName name="BEx5GYUPJULJQ624TEESYFG1NFOH" hidden="1">#REF!</definedName>
    <definedName name="BEx5H0NEE0AIN5E2UHJ9J9ISU9N1" localSheetId="10" hidden="1">#REF!</definedName>
    <definedName name="BEx5H0NEE0AIN5E2UHJ9J9ISU9N1" localSheetId="12" hidden="1">#REF!</definedName>
    <definedName name="BEx5H0NEE0AIN5E2UHJ9J9ISU9N1" localSheetId="19" hidden="1">#REF!</definedName>
    <definedName name="BEx5H0NEE0AIN5E2UHJ9J9ISU9N1" localSheetId="0" hidden="1">#REF!</definedName>
    <definedName name="BEx5H0NEE0AIN5E2UHJ9J9ISU9N1" localSheetId="21" hidden="1">#REF!</definedName>
    <definedName name="BEx5H0NEE0AIN5E2UHJ9J9ISU9N1" localSheetId="8" hidden="1">#REF!</definedName>
    <definedName name="BEx5H0NEE0AIN5E2UHJ9J9ISU9N1" localSheetId="9" hidden="1">#REF!</definedName>
    <definedName name="BEx5H0NEE0AIN5E2UHJ9J9ISU9N1" hidden="1">#REF!</definedName>
    <definedName name="BEx5H1UJSEUQM2K8QHQXO5THVHSO" localSheetId="10" hidden="1">#REF!</definedName>
    <definedName name="BEx5H1UJSEUQM2K8QHQXO5THVHSO" localSheetId="12" hidden="1">#REF!</definedName>
    <definedName name="BEx5H1UJSEUQM2K8QHQXO5THVHSO" localSheetId="19" hidden="1">#REF!</definedName>
    <definedName name="BEx5H1UJSEUQM2K8QHQXO5THVHSO" localSheetId="0" hidden="1">#REF!</definedName>
    <definedName name="BEx5H1UJSEUQM2K8QHQXO5THVHSO" localSheetId="21" hidden="1">#REF!</definedName>
    <definedName name="BEx5H1UJSEUQM2K8QHQXO5THVHSO" localSheetId="8" hidden="1">#REF!</definedName>
    <definedName name="BEx5H1UJSEUQM2K8QHQXO5THVHSO" localSheetId="9" hidden="1">#REF!</definedName>
    <definedName name="BEx5H1UJSEUQM2K8QHQXO5THVHSO" hidden="1">#REF!</definedName>
    <definedName name="BEx5HAOT9XWUF7XIFRZZS8B9F5TZ" localSheetId="10" hidden="1">#REF!</definedName>
    <definedName name="BEx5HAOT9XWUF7XIFRZZS8B9F5TZ" localSheetId="12" hidden="1">#REF!</definedName>
    <definedName name="BEx5HAOT9XWUF7XIFRZZS8B9F5TZ" localSheetId="19" hidden="1">#REF!</definedName>
    <definedName name="BEx5HAOT9XWUF7XIFRZZS8B9F5TZ" localSheetId="0" hidden="1">#REF!</definedName>
    <definedName name="BEx5HAOT9XWUF7XIFRZZS8B9F5TZ" localSheetId="21" hidden="1">#REF!</definedName>
    <definedName name="BEx5HAOT9XWUF7XIFRZZS8B9F5TZ" localSheetId="8" hidden="1">#REF!</definedName>
    <definedName name="BEx5HAOT9XWUF7XIFRZZS8B9F5TZ" localSheetId="9" hidden="1">#REF!</definedName>
    <definedName name="BEx5HAOT9XWUF7XIFRZZS8B9F5TZ" hidden="1">#REF!</definedName>
    <definedName name="BEx5HB534CO7TBSALKMD27WHMAQJ" localSheetId="10" hidden="1">#REF!</definedName>
    <definedName name="BEx5HB534CO7TBSALKMD27WHMAQJ" localSheetId="12" hidden="1">#REF!</definedName>
    <definedName name="BEx5HB534CO7TBSALKMD27WHMAQJ" localSheetId="19" hidden="1">#REF!</definedName>
    <definedName name="BEx5HB534CO7TBSALKMD27WHMAQJ" localSheetId="0" hidden="1">#REF!</definedName>
    <definedName name="BEx5HB534CO7TBSALKMD27WHMAQJ" localSheetId="21" hidden="1">#REF!</definedName>
    <definedName name="BEx5HB534CO7TBSALKMD27WHMAQJ" localSheetId="8" hidden="1">#REF!</definedName>
    <definedName name="BEx5HB534CO7TBSALKMD27WHMAQJ" localSheetId="9" hidden="1">#REF!</definedName>
    <definedName name="BEx5HB534CO7TBSALKMD27WHMAQJ" hidden="1">#REF!</definedName>
    <definedName name="BEx5HE4XRF9BUY04MENWY9CHHN5H" localSheetId="10" hidden="1">#REF!</definedName>
    <definedName name="BEx5HE4XRF9BUY04MENWY9CHHN5H" localSheetId="12" hidden="1">#REF!</definedName>
    <definedName name="BEx5HE4XRF9BUY04MENWY9CHHN5H" localSheetId="19" hidden="1">#REF!</definedName>
    <definedName name="BEx5HE4XRF9BUY04MENWY9CHHN5H" localSheetId="0" hidden="1">#REF!</definedName>
    <definedName name="BEx5HE4XRF9BUY04MENWY9CHHN5H" localSheetId="21" hidden="1">#REF!</definedName>
    <definedName name="BEx5HE4XRF9BUY04MENWY9CHHN5H" localSheetId="8" hidden="1">#REF!</definedName>
    <definedName name="BEx5HE4XRF9BUY04MENWY9CHHN5H" localSheetId="9" hidden="1">#REF!</definedName>
    <definedName name="BEx5HE4XRF9BUY04MENWY9CHHN5H" hidden="1">#REF!</definedName>
    <definedName name="BEx5HFHMABAT0H9KKS754X4T304E" localSheetId="10" hidden="1">#REF!</definedName>
    <definedName name="BEx5HFHMABAT0H9KKS754X4T304E" localSheetId="12" hidden="1">#REF!</definedName>
    <definedName name="BEx5HFHMABAT0H9KKS754X4T304E" localSheetId="19" hidden="1">#REF!</definedName>
    <definedName name="BEx5HFHMABAT0H9KKS754X4T304E" localSheetId="0" hidden="1">#REF!</definedName>
    <definedName name="BEx5HFHMABAT0H9KKS754X4T304E" localSheetId="21" hidden="1">#REF!</definedName>
    <definedName name="BEx5HFHMABAT0H9KKS754X4T304E" localSheetId="8" hidden="1">#REF!</definedName>
    <definedName name="BEx5HFHMABAT0H9KKS754X4T304E" localSheetId="9" hidden="1">#REF!</definedName>
    <definedName name="BEx5HFHMABAT0H9KKS754X4T304E" hidden="1">#REF!</definedName>
    <definedName name="BEx5HGDZ7MX1S3KNXLRL9WU565V4" localSheetId="10" hidden="1">#REF!</definedName>
    <definedName name="BEx5HGDZ7MX1S3KNXLRL9WU565V4" localSheetId="12" hidden="1">#REF!</definedName>
    <definedName name="BEx5HGDZ7MX1S3KNXLRL9WU565V4" localSheetId="19" hidden="1">#REF!</definedName>
    <definedName name="BEx5HGDZ7MX1S3KNXLRL9WU565V4" localSheetId="0" hidden="1">#REF!</definedName>
    <definedName name="BEx5HGDZ7MX1S3KNXLRL9WU565V4" localSheetId="21" hidden="1">#REF!</definedName>
    <definedName name="BEx5HGDZ7MX1S3KNXLRL9WU565V4" localSheetId="8" hidden="1">#REF!</definedName>
    <definedName name="BEx5HGDZ7MX1S3KNXLRL9WU565V4" localSheetId="9" hidden="1">#REF!</definedName>
    <definedName name="BEx5HGDZ7MX1S3KNXLRL9WU565V4" hidden="1">#REF!</definedName>
    <definedName name="BEx5HJZ9FAVNZSSBTAYRPZDYM9NU" localSheetId="10" hidden="1">#REF!</definedName>
    <definedName name="BEx5HJZ9FAVNZSSBTAYRPZDYM9NU" localSheetId="12" hidden="1">#REF!</definedName>
    <definedName name="BEx5HJZ9FAVNZSSBTAYRPZDYM9NU" localSheetId="19" hidden="1">#REF!</definedName>
    <definedName name="BEx5HJZ9FAVNZSSBTAYRPZDYM9NU" localSheetId="0" hidden="1">#REF!</definedName>
    <definedName name="BEx5HJZ9FAVNZSSBTAYRPZDYM9NU" localSheetId="21" hidden="1">#REF!</definedName>
    <definedName name="BEx5HJZ9FAVNZSSBTAYRPZDYM9NU" localSheetId="8" hidden="1">#REF!</definedName>
    <definedName name="BEx5HJZ9FAVNZSSBTAYRPZDYM9NU" localSheetId="9" hidden="1">#REF!</definedName>
    <definedName name="BEx5HJZ9FAVNZSSBTAYRPZDYM9NU" hidden="1">#REF!</definedName>
    <definedName name="BEx5HZ9JMKHNLFWLVUB1WP5B39BL" localSheetId="10" hidden="1">#REF!</definedName>
    <definedName name="BEx5HZ9JMKHNLFWLVUB1WP5B39BL" localSheetId="12" hidden="1">#REF!</definedName>
    <definedName name="BEx5HZ9JMKHNLFWLVUB1WP5B39BL" localSheetId="19" hidden="1">#REF!</definedName>
    <definedName name="BEx5HZ9JMKHNLFWLVUB1WP5B39BL" localSheetId="0" hidden="1">#REF!</definedName>
    <definedName name="BEx5HZ9JMKHNLFWLVUB1WP5B39BL" localSheetId="21" hidden="1">#REF!</definedName>
    <definedName name="BEx5HZ9JMKHNLFWLVUB1WP5B39BL" localSheetId="8" hidden="1">#REF!</definedName>
    <definedName name="BEx5HZ9JMKHNLFWLVUB1WP5B39BL" localSheetId="9" hidden="1">#REF!</definedName>
    <definedName name="BEx5HZ9JMKHNLFWLVUB1WP5B39BL" hidden="1">#REF!</definedName>
    <definedName name="BEx5I17QJ0PQ1OG1IMH69HMQWNEA" localSheetId="10" hidden="1">#REF!</definedName>
    <definedName name="BEx5I17QJ0PQ1OG1IMH69HMQWNEA" localSheetId="12" hidden="1">#REF!</definedName>
    <definedName name="BEx5I17QJ0PQ1OG1IMH69HMQWNEA" localSheetId="19" hidden="1">#REF!</definedName>
    <definedName name="BEx5I17QJ0PQ1OG1IMH69HMQWNEA" localSheetId="0" hidden="1">#REF!</definedName>
    <definedName name="BEx5I17QJ0PQ1OG1IMH69HMQWNEA" localSheetId="21" hidden="1">#REF!</definedName>
    <definedName name="BEx5I17QJ0PQ1OG1IMH69HMQWNEA" localSheetId="8" hidden="1">#REF!</definedName>
    <definedName name="BEx5I17QJ0PQ1OG1IMH69HMQWNEA" localSheetId="9" hidden="1">#REF!</definedName>
    <definedName name="BEx5I17QJ0PQ1OG1IMH69HMQWNEA" hidden="1">#REF!</definedName>
    <definedName name="BEx5I244LQHZTF3XI66J8705R9XX" localSheetId="10" hidden="1">#REF!</definedName>
    <definedName name="BEx5I244LQHZTF3XI66J8705R9XX" localSheetId="12" hidden="1">#REF!</definedName>
    <definedName name="BEx5I244LQHZTF3XI66J8705R9XX" localSheetId="19" hidden="1">#REF!</definedName>
    <definedName name="BEx5I244LQHZTF3XI66J8705R9XX" localSheetId="0" hidden="1">#REF!</definedName>
    <definedName name="BEx5I244LQHZTF3XI66J8705R9XX" localSheetId="21" hidden="1">#REF!</definedName>
    <definedName name="BEx5I244LQHZTF3XI66J8705R9XX" localSheetId="8" hidden="1">#REF!</definedName>
    <definedName name="BEx5I244LQHZTF3XI66J8705R9XX" localSheetId="9" hidden="1">#REF!</definedName>
    <definedName name="BEx5I244LQHZTF3XI66J8705R9XX" hidden="1">#REF!</definedName>
    <definedName name="BEx5I8PBP4LIXDGID5BP0THLO0AQ" localSheetId="10" hidden="1">#REF!</definedName>
    <definedName name="BEx5I8PBP4LIXDGID5BP0THLO0AQ" localSheetId="12" hidden="1">#REF!</definedName>
    <definedName name="BEx5I8PBP4LIXDGID5BP0THLO0AQ" localSheetId="19" hidden="1">#REF!</definedName>
    <definedName name="BEx5I8PBP4LIXDGID5BP0THLO0AQ" localSheetId="0" hidden="1">#REF!</definedName>
    <definedName name="BEx5I8PBP4LIXDGID5BP0THLO0AQ" localSheetId="21" hidden="1">#REF!</definedName>
    <definedName name="BEx5I8PBP4LIXDGID5BP0THLO0AQ" localSheetId="8" hidden="1">#REF!</definedName>
    <definedName name="BEx5I8PBP4LIXDGID5BP0THLO0AQ" localSheetId="9" hidden="1">#REF!</definedName>
    <definedName name="BEx5I8PBP4LIXDGID5BP0THLO0AQ" hidden="1">#REF!</definedName>
    <definedName name="BEx5I8USVUB3JP4S9OXGMZVMOQXR" localSheetId="10" hidden="1">#REF!</definedName>
    <definedName name="BEx5I8USVUB3JP4S9OXGMZVMOQXR" localSheetId="12" hidden="1">#REF!</definedName>
    <definedName name="BEx5I8USVUB3JP4S9OXGMZVMOQXR" localSheetId="19" hidden="1">#REF!</definedName>
    <definedName name="BEx5I8USVUB3JP4S9OXGMZVMOQXR" localSheetId="0" hidden="1">#REF!</definedName>
    <definedName name="BEx5I8USVUB3JP4S9OXGMZVMOQXR" localSheetId="21" hidden="1">#REF!</definedName>
    <definedName name="BEx5I8USVUB3JP4S9OXGMZVMOQXR" localSheetId="8" hidden="1">#REF!</definedName>
    <definedName name="BEx5I8USVUB3JP4S9OXGMZVMOQXR" localSheetId="9" hidden="1">#REF!</definedName>
    <definedName name="BEx5I8USVUB3JP4S9OXGMZVMOQXR" hidden="1">#REF!</definedName>
    <definedName name="BEx5I9GDQSYIAL65UQNDMNFQCS9Y" localSheetId="10" hidden="1">#REF!</definedName>
    <definedName name="BEx5I9GDQSYIAL65UQNDMNFQCS9Y" localSheetId="12" hidden="1">#REF!</definedName>
    <definedName name="BEx5I9GDQSYIAL65UQNDMNFQCS9Y" localSheetId="19" hidden="1">#REF!</definedName>
    <definedName name="BEx5I9GDQSYIAL65UQNDMNFQCS9Y" localSheetId="0" hidden="1">#REF!</definedName>
    <definedName name="BEx5I9GDQSYIAL65UQNDMNFQCS9Y" localSheetId="21" hidden="1">#REF!</definedName>
    <definedName name="BEx5I9GDQSYIAL65UQNDMNFQCS9Y" localSheetId="8" hidden="1">#REF!</definedName>
    <definedName name="BEx5I9GDQSYIAL65UQNDMNFQCS9Y" localSheetId="9" hidden="1">#REF!</definedName>
    <definedName name="BEx5I9GDQSYIAL65UQNDMNFQCS9Y" hidden="1">#REF!</definedName>
    <definedName name="BEx5IBUPG9AWNW5PK7JGRGEJ4OLM" localSheetId="10" hidden="1">#REF!</definedName>
    <definedName name="BEx5IBUPG9AWNW5PK7JGRGEJ4OLM" localSheetId="12" hidden="1">#REF!</definedName>
    <definedName name="BEx5IBUPG9AWNW5PK7JGRGEJ4OLM" localSheetId="19" hidden="1">#REF!</definedName>
    <definedName name="BEx5IBUPG9AWNW5PK7JGRGEJ4OLM" localSheetId="0" hidden="1">#REF!</definedName>
    <definedName name="BEx5IBUPG9AWNW5PK7JGRGEJ4OLM" localSheetId="21" hidden="1">#REF!</definedName>
    <definedName name="BEx5IBUPG9AWNW5PK7JGRGEJ4OLM" localSheetId="8" hidden="1">#REF!</definedName>
    <definedName name="BEx5IBUPG9AWNW5PK7JGRGEJ4OLM" localSheetId="9" hidden="1">#REF!</definedName>
    <definedName name="BEx5IBUPG9AWNW5PK7JGRGEJ4OLM" hidden="1">#REF!</definedName>
    <definedName name="BEx5IC06RVN8BSAEPREVKHKLCJ2L" localSheetId="10" hidden="1">#REF!</definedName>
    <definedName name="BEx5IC06RVN8BSAEPREVKHKLCJ2L" localSheetId="12" hidden="1">#REF!</definedName>
    <definedName name="BEx5IC06RVN8BSAEPREVKHKLCJ2L" localSheetId="19" hidden="1">#REF!</definedName>
    <definedName name="BEx5IC06RVN8BSAEPREVKHKLCJ2L" localSheetId="0" hidden="1">#REF!</definedName>
    <definedName name="BEx5IC06RVN8BSAEPREVKHKLCJ2L" localSheetId="21" hidden="1">#REF!</definedName>
    <definedName name="BEx5IC06RVN8BSAEPREVKHKLCJ2L" localSheetId="8" hidden="1">#REF!</definedName>
    <definedName name="BEx5IC06RVN8BSAEPREVKHKLCJ2L" localSheetId="9" hidden="1">#REF!</definedName>
    <definedName name="BEx5IC06RVN8BSAEPREVKHKLCJ2L" hidden="1">#REF!</definedName>
    <definedName name="BEx5IGY4M04BPXSQF2J4GQYXF85O" localSheetId="10" hidden="1">#REF!</definedName>
    <definedName name="BEx5IGY4M04BPXSQF2J4GQYXF85O" localSheetId="12" hidden="1">#REF!</definedName>
    <definedName name="BEx5IGY4M04BPXSQF2J4GQYXF85O" localSheetId="19" hidden="1">#REF!</definedName>
    <definedName name="BEx5IGY4M04BPXSQF2J4GQYXF85O" localSheetId="0" hidden="1">#REF!</definedName>
    <definedName name="BEx5IGY4M04BPXSQF2J4GQYXF85O" localSheetId="21" hidden="1">#REF!</definedName>
    <definedName name="BEx5IGY4M04BPXSQF2J4GQYXF85O" localSheetId="8" hidden="1">#REF!</definedName>
    <definedName name="BEx5IGY4M04BPXSQF2J4GQYXF85O" localSheetId="9" hidden="1">#REF!</definedName>
    <definedName name="BEx5IGY4M04BPXSQF2J4GQYXF85O" hidden="1">#REF!</definedName>
    <definedName name="BEx5IWTZDCLZ5CCDG108STY04SAJ" localSheetId="10" hidden="1">#REF!</definedName>
    <definedName name="BEx5IWTZDCLZ5CCDG108STY04SAJ" localSheetId="12" hidden="1">#REF!</definedName>
    <definedName name="BEx5IWTZDCLZ5CCDG108STY04SAJ" localSheetId="19" hidden="1">#REF!</definedName>
    <definedName name="BEx5IWTZDCLZ5CCDG108STY04SAJ" localSheetId="0" hidden="1">#REF!</definedName>
    <definedName name="BEx5IWTZDCLZ5CCDG108STY04SAJ" localSheetId="21" hidden="1">#REF!</definedName>
    <definedName name="BEx5IWTZDCLZ5CCDG108STY04SAJ" localSheetId="8" hidden="1">#REF!</definedName>
    <definedName name="BEx5IWTZDCLZ5CCDG108STY04SAJ" localSheetId="9" hidden="1">#REF!</definedName>
    <definedName name="BEx5IWTZDCLZ5CCDG108STY04SAJ" hidden="1">#REF!</definedName>
    <definedName name="BEx5J0FFP1KS4NGY20AEJI8VREEA" localSheetId="10" hidden="1">#REF!</definedName>
    <definedName name="BEx5J0FFP1KS4NGY20AEJI8VREEA" localSheetId="12" hidden="1">#REF!</definedName>
    <definedName name="BEx5J0FFP1KS4NGY20AEJI8VREEA" localSheetId="19" hidden="1">#REF!</definedName>
    <definedName name="BEx5J0FFP1KS4NGY20AEJI8VREEA" localSheetId="0" hidden="1">#REF!</definedName>
    <definedName name="BEx5J0FFP1KS4NGY20AEJI8VREEA" localSheetId="21" hidden="1">#REF!</definedName>
    <definedName name="BEx5J0FFP1KS4NGY20AEJI8VREEA" localSheetId="8" hidden="1">#REF!</definedName>
    <definedName name="BEx5J0FFP1KS4NGY20AEJI8VREEA" localSheetId="9" hidden="1">#REF!</definedName>
    <definedName name="BEx5J0FFP1KS4NGY20AEJI8VREEA" hidden="1">#REF!</definedName>
    <definedName name="BEx5J1XE5FVWL6IJV6CWKPN24UBK" localSheetId="10" hidden="1">#REF!</definedName>
    <definedName name="BEx5J1XE5FVWL6IJV6CWKPN24UBK" localSheetId="12" hidden="1">#REF!</definedName>
    <definedName name="BEx5J1XE5FVWL6IJV6CWKPN24UBK" localSheetId="19" hidden="1">#REF!</definedName>
    <definedName name="BEx5J1XE5FVWL6IJV6CWKPN24UBK" localSheetId="0" hidden="1">#REF!</definedName>
    <definedName name="BEx5J1XE5FVWL6IJV6CWKPN24UBK" localSheetId="21" hidden="1">#REF!</definedName>
    <definedName name="BEx5J1XE5FVWL6IJV6CWKPN24UBK" localSheetId="8" hidden="1">#REF!</definedName>
    <definedName name="BEx5J1XE5FVWL6IJV6CWKPN24UBK" localSheetId="9" hidden="1">#REF!</definedName>
    <definedName name="BEx5J1XE5FVWL6IJV6CWKPN24UBK" hidden="1">#REF!</definedName>
    <definedName name="BEx5JF3ZXLDIS8VNKDCY7ZI7H1CI" localSheetId="10" hidden="1">#REF!</definedName>
    <definedName name="BEx5JF3ZXLDIS8VNKDCY7ZI7H1CI" localSheetId="12" hidden="1">#REF!</definedName>
    <definedName name="BEx5JF3ZXLDIS8VNKDCY7ZI7H1CI" localSheetId="19" hidden="1">#REF!</definedName>
    <definedName name="BEx5JF3ZXLDIS8VNKDCY7ZI7H1CI" localSheetId="0" hidden="1">#REF!</definedName>
    <definedName name="BEx5JF3ZXLDIS8VNKDCY7ZI7H1CI" localSheetId="21" hidden="1">#REF!</definedName>
    <definedName name="BEx5JF3ZXLDIS8VNKDCY7ZI7H1CI" localSheetId="8" hidden="1">#REF!</definedName>
    <definedName name="BEx5JF3ZXLDIS8VNKDCY7ZI7H1CI" localSheetId="9" hidden="1">#REF!</definedName>
    <definedName name="BEx5JF3ZXLDIS8VNKDCY7ZI7H1CI" hidden="1">#REF!</definedName>
    <definedName name="BEx5JHCZJ8G6OOOW6EF3GABXKH6F" localSheetId="10" hidden="1">#REF!</definedName>
    <definedName name="BEx5JHCZJ8G6OOOW6EF3GABXKH6F" localSheetId="12" hidden="1">#REF!</definedName>
    <definedName name="BEx5JHCZJ8G6OOOW6EF3GABXKH6F" localSheetId="19" hidden="1">#REF!</definedName>
    <definedName name="BEx5JHCZJ8G6OOOW6EF3GABXKH6F" localSheetId="0" hidden="1">#REF!</definedName>
    <definedName name="BEx5JHCZJ8G6OOOW6EF3GABXKH6F" localSheetId="21" hidden="1">#REF!</definedName>
    <definedName name="BEx5JHCZJ8G6OOOW6EF3GABXKH6F" localSheetId="8" hidden="1">#REF!</definedName>
    <definedName name="BEx5JHCZJ8G6OOOW6EF3GABXKH6F" localSheetId="9" hidden="1">#REF!</definedName>
    <definedName name="BEx5JHCZJ8G6OOOW6EF3GABXKH6F" hidden="1">#REF!</definedName>
    <definedName name="BEx5JJB6W446THXQCRUKD3I7RKLP" localSheetId="10" hidden="1">#REF!</definedName>
    <definedName name="BEx5JJB6W446THXQCRUKD3I7RKLP" localSheetId="12" hidden="1">#REF!</definedName>
    <definedName name="BEx5JJB6W446THXQCRUKD3I7RKLP" localSheetId="19" hidden="1">#REF!</definedName>
    <definedName name="BEx5JJB6W446THXQCRUKD3I7RKLP" localSheetId="0" hidden="1">#REF!</definedName>
    <definedName name="BEx5JJB6W446THXQCRUKD3I7RKLP" localSheetId="21" hidden="1">#REF!</definedName>
    <definedName name="BEx5JJB6W446THXQCRUKD3I7RKLP" localSheetId="8" hidden="1">#REF!</definedName>
    <definedName name="BEx5JJB6W446THXQCRUKD3I7RKLP" localSheetId="9" hidden="1">#REF!</definedName>
    <definedName name="BEx5JJB6W446THXQCRUKD3I7RKLP" hidden="1">#REF!</definedName>
    <definedName name="BEx5JNCT8Z7XSSPD5EMNAJELCU2V" localSheetId="10" hidden="1">#REF!</definedName>
    <definedName name="BEx5JNCT8Z7XSSPD5EMNAJELCU2V" localSheetId="12" hidden="1">#REF!</definedName>
    <definedName name="BEx5JNCT8Z7XSSPD5EMNAJELCU2V" localSheetId="19" hidden="1">#REF!</definedName>
    <definedName name="BEx5JNCT8Z7XSSPD5EMNAJELCU2V" localSheetId="0" hidden="1">#REF!</definedName>
    <definedName name="BEx5JNCT8Z7XSSPD5EMNAJELCU2V" localSheetId="21" hidden="1">#REF!</definedName>
    <definedName name="BEx5JNCT8Z7XSSPD5EMNAJELCU2V" localSheetId="8" hidden="1">#REF!</definedName>
    <definedName name="BEx5JNCT8Z7XSSPD5EMNAJELCU2V" localSheetId="9" hidden="1">#REF!</definedName>
    <definedName name="BEx5JNCT8Z7XSSPD5EMNAJELCU2V" hidden="1">#REF!</definedName>
    <definedName name="BEx5JQCNT9Y4RM306CHC8IPY3HBZ" localSheetId="10" hidden="1">#REF!</definedName>
    <definedName name="BEx5JQCNT9Y4RM306CHC8IPY3HBZ" localSheetId="12" hidden="1">#REF!</definedName>
    <definedName name="BEx5JQCNT9Y4RM306CHC8IPY3HBZ" localSheetId="19" hidden="1">#REF!</definedName>
    <definedName name="BEx5JQCNT9Y4RM306CHC8IPY3HBZ" localSheetId="0" hidden="1">#REF!</definedName>
    <definedName name="BEx5JQCNT9Y4RM306CHC8IPY3HBZ" localSheetId="21" hidden="1">#REF!</definedName>
    <definedName name="BEx5JQCNT9Y4RM306CHC8IPY3HBZ" localSheetId="8" hidden="1">#REF!</definedName>
    <definedName name="BEx5JQCNT9Y4RM306CHC8IPY3HBZ" localSheetId="9" hidden="1">#REF!</definedName>
    <definedName name="BEx5JQCNT9Y4RM306CHC8IPY3HBZ" hidden="1">#REF!</definedName>
    <definedName name="BEx5K08PYKE6JOKBYIB006TX619P" localSheetId="10" hidden="1">#REF!</definedName>
    <definedName name="BEx5K08PYKE6JOKBYIB006TX619P" localSheetId="12" hidden="1">#REF!</definedName>
    <definedName name="BEx5K08PYKE6JOKBYIB006TX619P" localSheetId="19" hidden="1">#REF!</definedName>
    <definedName name="BEx5K08PYKE6JOKBYIB006TX619P" localSheetId="0" hidden="1">#REF!</definedName>
    <definedName name="BEx5K08PYKE6JOKBYIB006TX619P" localSheetId="21" hidden="1">#REF!</definedName>
    <definedName name="BEx5K08PYKE6JOKBYIB006TX619P" localSheetId="8" hidden="1">#REF!</definedName>
    <definedName name="BEx5K08PYKE6JOKBYIB006TX619P" localSheetId="9" hidden="1">#REF!</definedName>
    <definedName name="BEx5K08PYKE6JOKBYIB006TX619P" hidden="1">#REF!</definedName>
    <definedName name="BEx5K4W2S2K7M9V2M304KW93LK8Q" localSheetId="10" hidden="1">#REF!</definedName>
    <definedName name="BEx5K4W2S2K7M9V2M304KW93LK8Q" localSheetId="12" hidden="1">#REF!</definedName>
    <definedName name="BEx5K4W2S2K7M9V2M304KW93LK8Q" localSheetId="19" hidden="1">#REF!</definedName>
    <definedName name="BEx5K4W2S2K7M9V2M304KW93LK8Q" localSheetId="0" hidden="1">#REF!</definedName>
    <definedName name="BEx5K4W2S2K7M9V2M304KW93LK8Q" localSheetId="21" hidden="1">#REF!</definedName>
    <definedName name="BEx5K4W2S2K7M9V2M304KW93LK8Q" localSheetId="8" hidden="1">#REF!</definedName>
    <definedName name="BEx5K4W2S2K7M9V2M304KW93LK8Q" localSheetId="9" hidden="1">#REF!</definedName>
    <definedName name="BEx5K4W2S2K7M9V2M304KW93LK8Q" hidden="1">#REF!</definedName>
    <definedName name="BEx5K51DSERT1TR7B4A29R41W4NX" localSheetId="10" hidden="1">#REF!</definedName>
    <definedName name="BEx5K51DSERT1TR7B4A29R41W4NX" localSheetId="12" hidden="1">#REF!</definedName>
    <definedName name="BEx5K51DSERT1TR7B4A29R41W4NX" localSheetId="19" hidden="1">#REF!</definedName>
    <definedName name="BEx5K51DSERT1TR7B4A29R41W4NX" localSheetId="0" hidden="1">#REF!</definedName>
    <definedName name="BEx5K51DSERT1TR7B4A29R41W4NX" localSheetId="21" hidden="1">#REF!</definedName>
    <definedName name="BEx5K51DSERT1TR7B4A29R41W4NX" localSheetId="8" hidden="1">#REF!</definedName>
    <definedName name="BEx5K51DSERT1TR7B4A29R41W4NX" localSheetId="9" hidden="1">#REF!</definedName>
    <definedName name="BEx5K51DSERT1TR7B4A29R41W4NX" hidden="1">#REF!</definedName>
    <definedName name="BEx5KBBZ8KCEQK36ARG4ERYOFD4G" localSheetId="10" hidden="1">#REF!</definedName>
    <definedName name="BEx5KBBZ8KCEQK36ARG4ERYOFD4G" localSheetId="12" hidden="1">#REF!</definedName>
    <definedName name="BEx5KBBZ8KCEQK36ARG4ERYOFD4G" localSheetId="19" hidden="1">#REF!</definedName>
    <definedName name="BEx5KBBZ8KCEQK36ARG4ERYOFD4G" localSheetId="0" hidden="1">#REF!</definedName>
    <definedName name="BEx5KBBZ8KCEQK36ARG4ERYOFD4G" localSheetId="21" hidden="1">#REF!</definedName>
    <definedName name="BEx5KBBZ8KCEQK36ARG4ERYOFD4G" localSheetId="8" hidden="1">#REF!</definedName>
    <definedName name="BEx5KBBZ8KCEQK36ARG4ERYOFD4G" localSheetId="9" hidden="1">#REF!</definedName>
    <definedName name="BEx5KBBZ8KCEQK36ARG4ERYOFD4G" hidden="1">#REF!</definedName>
    <definedName name="BEx5KCOET0DYMY4VILOLGVBX7E3C" localSheetId="10" hidden="1">#REF!</definedName>
    <definedName name="BEx5KCOET0DYMY4VILOLGVBX7E3C" localSheetId="12" hidden="1">#REF!</definedName>
    <definedName name="BEx5KCOET0DYMY4VILOLGVBX7E3C" localSheetId="19" hidden="1">#REF!</definedName>
    <definedName name="BEx5KCOET0DYMY4VILOLGVBX7E3C" localSheetId="0" hidden="1">#REF!</definedName>
    <definedName name="BEx5KCOET0DYMY4VILOLGVBX7E3C" localSheetId="21" hidden="1">#REF!</definedName>
    <definedName name="BEx5KCOET0DYMY4VILOLGVBX7E3C" localSheetId="8" hidden="1">#REF!</definedName>
    <definedName name="BEx5KCOET0DYMY4VILOLGVBX7E3C" localSheetId="9" hidden="1">#REF!</definedName>
    <definedName name="BEx5KCOET0DYMY4VILOLGVBX7E3C" hidden="1">#REF!</definedName>
    <definedName name="BEx5KYER580I4T7WTLMUN7NLNP5K" localSheetId="10" hidden="1">#REF!</definedName>
    <definedName name="BEx5KYER580I4T7WTLMUN7NLNP5K" localSheetId="12" hidden="1">#REF!</definedName>
    <definedName name="BEx5KYER580I4T7WTLMUN7NLNP5K" localSheetId="19" hidden="1">#REF!</definedName>
    <definedName name="BEx5KYER580I4T7WTLMUN7NLNP5K" localSheetId="0" hidden="1">#REF!</definedName>
    <definedName name="BEx5KYER580I4T7WTLMUN7NLNP5K" localSheetId="21" hidden="1">#REF!</definedName>
    <definedName name="BEx5KYER580I4T7WTLMUN7NLNP5K" localSheetId="8" hidden="1">#REF!</definedName>
    <definedName name="BEx5KYER580I4T7WTLMUN7NLNP5K" localSheetId="9" hidden="1">#REF!</definedName>
    <definedName name="BEx5KYER580I4T7WTLMUN7NLNP5K" hidden="1">#REF!</definedName>
    <definedName name="BEx5LHLB3M6K4ZKY2F42QBZT30ZH" localSheetId="10" hidden="1">#REF!</definedName>
    <definedName name="BEx5LHLB3M6K4ZKY2F42QBZT30ZH" localSheetId="12" hidden="1">#REF!</definedName>
    <definedName name="BEx5LHLB3M6K4ZKY2F42QBZT30ZH" localSheetId="19" hidden="1">#REF!</definedName>
    <definedName name="BEx5LHLB3M6K4ZKY2F42QBZT30ZH" localSheetId="0" hidden="1">#REF!</definedName>
    <definedName name="BEx5LHLB3M6K4ZKY2F42QBZT30ZH" localSheetId="21" hidden="1">#REF!</definedName>
    <definedName name="BEx5LHLB3M6K4ZKY2F42QBZT30ZH" localSheetId="8" hidden="1">#REF!</definedName>
    <definedName name="BEx5LHLB3M6K4ZKY2F42QBZT30ZH" localSheetId="9" hidden="1">#REF!</definedName>
    <definedName name="BEx5LHLB3M6K4ZKY2F42QBZT30ZH" hidden="1">#REF!</definedName>
    <definedName name="BEx5LKQJG40DO2JR1ZF6KD3PON9K" localSheetId="10" hidden="1">#REF!</definedName>
    <definedName name="BEx5LKQJG40DO2JR1ZF6KD3PON9K" localSheetId="12" hidden="1">#REF!</definedName>
    <definedName name="BEx5LKQJG40DO2JR1ZF6KD3PON9K" localSheetId="19" hidden="1">#REF!</definedName>
    <definedName name="BEx5LKQJG40DO2JR1ZF6KD3PON9K" localSheetId="0" hidden="1">#REF!</definedName>
    <definedName name="BEx5LKQJG40DO2JR1ZF6KD3PON9K" localSheetId="21" hidden="1">#REF!</definedName>
    <definedName name="BEx5LKQJG40DO2JR1ZF6KD3PON9K" localSheetId="8" hidden="1">#REF!</definedName>
    <definedName name="BEx5LKQJG40DO2JR1ZF6KD3PON9K" localSheetId="9" hidden="1">#REF!</definedName>
    <definedName name="BEx5LKQJG40DO2JR1ZF6KD3PON9K" hidden="1">#REF!</definedName>
    <definedName name="BEx5LQA84QRPGAR4FLC7MCT3H9EN" localSheetId="10" hidden="1">#REF!</definedName>
    <definedName name="BEx5LQA84QRPGAR4FLC7MCT3H9EN" localSheetId="12" hidden="1">#REF!</definedName>
    <definedName name="BEx5LQA84QRPGAR4FLC7MCT3H9EN" localSheetId="19" hidden="1">#REF!</definedName>
    <definedName name="BEx5LQA84QRPGAR4FLC7MCT3H9EN" localSheetId="0" hidden="1">#REF!</definedName>
    <definedName name="BEx5LQA84QRPGAR4FLC7MCT3H9EN" localSheetId="21" hidden="1">#REF!</definedName>
    <definedName name="BEx5LQA84QRPGAR4FLC7MCT3H9EN" localSheetId="8" hidden="1">#REF!</definedName>
    <definedName name="BEx5LQA84QRPGAR4FLC7MCT3H9EN" localSheetId="9" hidden="1">#REF!</definedName>
    <definedName name="BEx5LQA84QRPGAR4FLC7MCT3H9EN" hidden="1">#REF!</definedName>
    <definedName name="BEx5LRMNU3HXIE1BUMDHRU31F7JJ" localSheetId="10" hidden="1">#REF!</definedName>
    <definedName name="BEx5LRMNU3HXIE1BUMDHRU31F7JJ" localSheetId="12" hidden="1">#REF!</definedName>
    <definedName name="BEx5LRMNU3HXIE1BUMDHRU31F7JJ" localSheetId="19" hidden="1">#REF!</definedName>
    <definedName name="BEx5LRMNU3HXIE1BUMDHRU31F7JJ" localSheetId="0" hidden="1">#REF!</definedName>
    <definedName name="BEx5LRMNU3HXIE1BUMDHRU31F7JJ" localSheetId="21" hidden="1">#REF!</definedName>
    <definedName name="BEx5LRMNU3HXIE1BUMDHRU31F7JJ" localSheetId="8" hidden="1">#REF!</definedName>
    <definedName name="BEx5LRMNU3HXIE1BUMDHRU31F7JJ" localSheetId="9" hidden="1">#REF!</definedName>
    <definedName name="BEx5LRMNU3HXIE1BUMDHRU31F7JJ" hidden="1">#REF!</definedName>
    <definedName name="BEx5LSJ1LPUAX3ENSPECWPG4J7D1" localSheetId="10" hidden="1">#REF!</definedName>
    <definedName name="BEx5LSJ1LPUAX3ENSPECWPG4J7D1" localSheetId="12" hidden="1">#REF!</definedName>
    <definedName name="BEx5LSJ1LPUAX3ENSPECWPG4J7D1" localSheetId="19" hidden="1">#REF!</definedName>
    <definedName name="BEx5LSJ1LPUAX3ENSPECWPG4J7D1" localSheetId="0" hidden="1">#REF!</definedName>
    <definedName name="BEx5LSJ1LPUAX3ENSPECWPG4J7D1" localSheetId="21" hidden="1">#REF!</definedName>
    <definedName name="BEx5LSJ1LPUAX3ENSPECWPG4J7D1" localSheetId="8" hidden="1">#REF!</definedName>
    <definedName name="BEx5LSJ1LPUAX3ENSPECWPG4J7D1" localSheetId="9" hidden="1">#REF!</definedName>
    <definedName name="BEx5LSJ1LPUAX3ENSPECWPG4J7D1" hidden="1">#REF!</definedName>
    <definedName name="BEx5LTKQ8RQWJE4BC88OP928893U" localSheetId="10" hidden="1">#REF!</definedName>
    <definedName name="BEx5LTKQ8RQWJE4BC88OP928893U" localSheetId="12" hidden="1">#REF!</definedName>
    <definedName name="BEx5LTKQ8RQWJE4BC88OP928893U" localSheetId="19" hidden="1">#REF!</definedName>
    <definedName name="BEx5LTKQ8RQWJE4BC88OP928893U" localSheetId="0" hidden="1">#REF!</definedName>
    <definedName name="BEx5LTKQ8RQWJE4BC88OP928893U" localSheetId="21" hidden="1">#REF!</definedName>
    <definedName name="BEx5LTKQ8RQWJE4BC88OP928893U" localSheetId="8" hidden="1">#REF!</definedName>
    <definedName name="BEx5LTKQ8RQWJE4BC88OP928893U" localSheetId="9" hidden="1">#REF!</definedName>
    <definedName name="BEx5LTKQ8RQWJE4BC88OP928893U" hidden="1">#REF!</definedName>
    <definedName name="BEx5M4D4KHXU4JXKDEHZZNRG7NRA" localSheetId="10" hidden="1">#REF!</definedName>
    <definedName name="BEx5M4D4KHXU4JXKDEHZZNRG7NRA" localSheetId="12" hidden="1">#REF!</definedName>
    <definedName name="BEx5M4D4KHXU4JXKDEHZZNRG7NRA" localSheetId="19" hidden="1">#REF!</definedName>
    <definedName name="BEx5M4D4KHXU4JXKDEHZZNRG7NRA" localSheetId="0" hidden="1">#REF!</definedName>
    <definedName name="BEx5M4D4KHXU4JXKDEHZZNRG7NRA" localSheetId="21" hidden="1">#REF!</definedName>
    <definedName name="BEx5M4D4KHXU4JXKDEHZZNRG7NRA" localSheetId="8" hidden="1">#REF!</definedName>
    <definedName name="BEx5M4D4KHXU4JXKDEHZZNRG7NRA" localSheetId="9" hidden="1">#REF!</definedName>
    <definedName name="BEx5M4D4KHXU4JXKDEHZZNRG7NRA" hidden="1">#REF!</definedName>
    <definedName name="BEx5MB9BR71LZDG7XXQ2EO58JC5F" localSheetId="10" hidden="1">#REF!</definedName>
    <definedName name="BEx5MB9BR71LZDG7XXQ2EO58JC5F" localSheetId="12" hidden="1">#REF!</definedName>
    <definedName name="BEx5MB9BR71LZDG7XXQ2EO58JC5F" localSheetId="19" hidden="1">#REF!</definedName>
    <definedName name="BEx5MB9BR71LZDG7XXQ2EO58JC5F" localSheetId="0" hidden="1">#REF!</definedName>
    <definedName name="BEx5MB9BR71LZDG7XXQ2EO58JC5F" localSheetId="21" hidden="1">#REF!</definedName>
    <definedName name="BEx5MB9BR71LZDG7XXQ2EO58JC5F" localSheetId="8" hidden="1">#REF!</definedName>
    <definedName name="BEx5MB9BR71LZDG7XXQ2EO58JC5F" localSheetId="9" hidden="1">#REF!</definedName>
    <definedName name="BEx5MB9BR71LZDG7XXQ2EO58JC5F" hidden="1">#REF!</definedName>
    <definedName name="BEx5MHEF05EVRV5DPTG4KMPWZSUS" localSheetId="10" hidden="1">#REF!</definedName>
    <definedName name="BEx5MHEF05EVRV5DPTG4KMPWZSUS" localSheetId="12" hidden="1">#REF!</definedName>
    <definedName name="BEx5MHEF05EVRV5DPTG4KMPWZSUS" localSheetId="19" hidden="1">#REF!</definedName>
    <definedName name="BEx5MHEF05EVRV5DPTG4KMPWZSUS" localSheetId="0" hidden="1">#REF!</definedName>
    <definedName name="BEx5MHEF05EVRV5DPTG4KMPWZSUS" localSheetId="21" hidden="1">#REF!</definedName>
    <definedName name="BEx5MHEF05EVRV5DPTG4KMPWZSUS" localSheetId="8" hidden="1">#REF!</definedName>
    <definedName name="BEx5MHEF05EVRV5DPTG4KMPWZSUS" localSheetId="9" hidden="1">#REF!</definedName>
    <definedName name="BEx5MHEF05EVRV5DPTG4KMPWZSUS" hidden="1">#REF!</definedName>
    <definedName name="BEx5MLQZM68YQSKARVWTTPINFQ2C" localSheetId="10" hidden="1">#REF!</definedName>
    <definedName name="BEx5MLQZM68YQSKARVWTTPINFQ2C" localSheetId="12" hidden="1">#REF!</definedName>
    <definedName name="BEx5MLQZM68YQSKARVWTTPINFQ2C" localSheetId="19" hidden="1">#REF!</definedName>
    <definedName name="BEx5MLQZM68YQSKARVWTTPINFQ2C" localSheetId="0" hidden="1">#REF!</definedName>
    <definedName name="BEx5MLQZM68YQSKARVWTTPINFQ2C" localSheetId="21" hidden="1">#REF!</definedName>
    <definedName name="BEx5MLQZM68YQSKARVWTTPINFQ2C" localSheetId="8" hidden="1">#REF!</definedName>
    <definedName name="BEx5MLQZM68YQSKARVWTTPINFQ2C" localSheetId="9" hidden="1">#REF!</definedName>
    <definedName name="BEx5MLQZM68YQSKARVWTTPINFQ2C" hidden="1">#REF!</definedName>
    <definedName name="BEx5MMCJMU7FOOWUCW9EA13B7V5F" localSheetId="10" hidden="1">#REF!</definedName>
    <definedName name="BEx5MMCJMU7FOOWUCW9EA13B7V5F" localSheetId="12" hidden="1">#REF!</definedName>
    <definedName name="BEx5MMCJMU7FOOWUCW9EA13B7V5F" localSheetId="19" hidden="1">#REF!</definedName>
    <definedName name="BEx5MMCJMU7FOOWUCW9EA13B7V5F" localSheetId="0" hidden="1">#REF!</definedName>
    <definedName name="BEx5MMCJMU7FOOWUCW9EA13B7V5F" localSheetId="21" hidden="1">#REF!</definedName>
    <definedName name="BEx5MMCJMU7FOOWUCW9EA13B7V5F" localSheetId="8" hidden="1">#REF!</definedName>
    <definedName name="BEx5MMCJMU7FOOWUCW9EA13B7V5F" localSheetId="9" hidden="1">#REF!</definedName>
    <definedName name="BEx5MMCJMU7FOOWUCW9EA13B7V5F" hidden="1">#REF!</definedName>
    <definedName name="BEx5MVXTKNBXHNWTL43C670E4KXC" localSheetId="10" hidden="1">#REF!</definedName>
    <definedName name="BEx5MVXTKNBXHNWTL43C670E4KXC" localSheetId="12" hidden="1">#REF!</definedName>
    <definedName name="BEx5MVXTKNBXHNWTL43C670E4KXC" localSheetId="19" hidden="1">#REF!</definedName>
    <definedName name="BEx5MVXTKNBXHNWTL43C670E4KXC" localSheetId="0" hidden="1">#REF!</definedName>
    <definedName name="BEx5MVXTKNBXHNWTL43C670E4KXC" localSheetId="21" hidden="1">#REF!</definedName>
    <definedName name="BEx5MVXTKNBXHNWTL43C670E4KXC" localSheetId="8" hidden="1">#REF!</definedName>
    <definedName name="BEx5MVXTKNBXHNWTL43C670E4KXC" localSheetId="9" hidden="1">#REF!</definedName>
    <definedName name="BEx5MVXTKNBXHNWTL43C670E4KXC" hidden="1">#REF!</definedName>
    <definedName name="BEx5MWZGZ3VRB5418C2RNF9H17BQ" localSheetId="10" hidden="1">#REF!</definedName>
    <definedName name="BEx5MWZGZ3VRB5418C2RNF9H17BQ" localSheetId="12" hidden="1">#REF!</definedName>
    <definedName name="BEx5MWZGZ3VRB5418C2RNF9H17BQ" localSheetId="19" hidden="1">#REF!</definedName>
    <definedName name="BEx5MWZGZ3VRB5418C2RNF9H17BQ" localSheetId="0" hidden="1">#REF!</definedName>
    <definedName name="BEx5MWZGZ3VRB5418C2RNF9H17BQ" localSheetId="21" hidden="1">#REF!</definedName>
    <definedName name="BEx5MWZGZ3VRB5418C2RNF9H17BQ" localSheetId="8" hidden="1">#REF!</definedName>
    <definedName name="BEx5MWZGZ3VRB5418C2RNF9H17BQ" localSheetId="9" hidden="1">#REF!</definedName>
    <definedName name="BEx5MWZGZ3VRB5418C2RNF9H17BQ" hidden="1">#REF!</definedName>
    <definedName name="BEx5MX4YD2QV39W04QH9C6AOA0FB" localSheetId="10" hidden="1">#REF!</definedName>
    <definedName name="BEx5MX4YD2QV39W04QH9C6AOA0FB" localSheetId="12" hidden="1">#REF!</definedName>
    <definedName name="BEx5MX4YD2QV39W04QH9C6AOA0FB" localSheetId="19" hidden="1">#REF!</definedName>
    <definedName name="BEx5MX4YD2QV39W04QH9C6AOA0FB" localSheetId="0" hidden="1">#REF!</definedName>
    <definedName name="BEx5MX4YD2QV39W04QH9C6AOA0FB" localSheetId="21" hidden="1">#REF!</definedName>
    <definedName name="BEx5MX4YD2QV39W04QH9C6AOA0FB" localSheetId="8" hidden="1">#REF!</definedName>
    <definedName name="BEx5MX4YD2QV39W04QH9C6AOA0FB" localSheetId="9" hidden="1">#REF!</definedName>
    <definedName name="BEx5MX4YD2QV39W04QH9C6AOA0FB" hidden="1">#REF!</definedName>
    <definedName name="BEx5N3A8LULD7YBJH5J83X27PZSW" localSheetId="10" hidden="1">#REF!</definedName>
    <definedName name="BEx5N3A8LULD7YBJH5J83X27PZSW" localSheetId="12" hidden="1">#REF!</definedName>
    <definedName name="BEx5N3A8LULD7YBJH5J83X27PZSW" localSheetId="19" hidden="1">#REF!</definedName>
    <definedName name="BEx5N3A8LULD7YBJH5J83X27PZSW" localSheetId="0" hidden="1">#REF!</definedName>
    <definedName name="BEx5N3A8LULD7YBJH5J83X27PZSW" localSheetId="21" hidden="1">#REF!</definedName>
    <definedName name="BEx5N3A8LULD7YBJH5J83X27PZSW" localSheetId="8" hidden="1">#REF!</definedName>
    <definedName name="BEx5N3A8LULD7YBJH5J83X27PZSW" localSheetId="9" hidden="1">#REF!</definedName>
    <definedName name="BEx5N3A8LULD7YBJH5J83X27PZSW" hidden="1">#REF!</definedName>
    <definedName name="BEx5N4XI4PWB1W9PMZ4O5R0HWTYD" localSheetId="10" hidden="1">#REF!</definedName>
    <definedName name="BEx5N4XI4PWB1W9PMZ4O5R0HWTYD" localSheetId="12" hidden="1">#REF!</definedName>
    <definedName name="BEx5N4XI4PWB1W9PMZ4O5R0HWTYD" localSheetId="19" hidden="1">#REF!</definedName>
    <definedName name="BEx5N4XI4PWB1W9PMZ4O5R0HWTYD" localSheetId="0" hidden="1">#REF!</definedName>
    <definedName name="BEx5N4XI4PWB1W9PMZ4O5R0HWTYD" localSheetId="21" hidden="1">#REF!</definedName>
    <definedName name="BEx5N4XI4PWB1W9PMZ4O5R0HWTYD" localSheetId="8" hidden="1">#REF!</definedName>
    <definedName name="BEx5N4XI4PWB1W9PMZ4O5R0HWTYD" localSheetId="9" hidden="1">#REF!</definedName>
    <definedName name="BEx5N4XI4PWB1W9PMZ4O5R0HWTYD" hidden="1">#REF!</definedName>
    <definedName name="BEx5N8DH1SY888WI2GZ2D6E9XCXB" localSheetId="10" hidden="1">#REF!</definedName>
    <definedName name="BEx5N8DH1SY888WI2GZ2D6E9XCXB" localSheetId="12" hidden="1">#REF!</definedName>
    <definedName name="BEx5N8DH1SY888WI2GZ2D6E9XCXB" localSheetId="19" hidden="1">#REF!</definedName>
    <definedName name="BEx5N8DH1SY888WI2GZ2D6E9XCXB" localSheetId="0" hidden="1">#REF!</definedName>
    <definedName name="BEx5N8DH1SY888WI2GZ2D6E9XCXB" localSheetId="21" hidden="1">#REF!</definedName>
    <definedName name="BEx5N8DH1SY888WI2GZ2D6E9XCXB" localSheetId="8" hidden="1">#REF!</definedName>
    <definedName name="BEx5N8DH1SY888WI2GZ2D6E9XCXB" localSheetId="9" hidden="1">#REF!</definedName>
    <definedName name="BEx5N8DH1SY888WI2GZ2D6E9XCXB" hidden="1">#REF!</definedName>
    <definedName name="BEx5NA68N6FJFX9UJXK4M14U487F" localSheetId="10" hidden="1">#REF!</definedName>
    <definedName name="BEx5NA68N6FJFX9UJXK4M14U487F" localSheetId="12" hidden="1">#REF!</definedName>
    <definedName name="BEx5NA68N6FJFX9UJXK4M14U487F" localSheetId="19" hidden="1">#REF!</definedName>
    <definedName name="BEx5NA68N6FJFX9UJXK4M14U487F" localSheetId="0" hidden="1">#REF!</definedName>
    <definedName name="BEx5NA68N6FJFX9UJXK4M14U487F" localSheetId="21" hidden="1">#REF!</definedName>
    <definedName name="BEx5NA68N6FJFX9UJXK4M14U487F" localSheetId="8" hidden="1">#REF!</definedName>
    <definedName name="BEx5NA68N6FJFX9UJXK4M14U487F" localSheetId="9" hidden="1">#REF!</definedName>
    <definedName name="BEx5NA68N6FJFX9UJXK4M14U487F" hidden="1">#REF!</definedName>
    <definedName name="BEx5NIKBG2GDJOYGE3WCXKU7YY51" localSheetId="10" hidden="1">#REF!</definedName>
    <definedName name="BEx5NIKBG2GDJOYGE3WCXKU7YY51" localSheetId="12" hidden="1">#REF!</definedName>
    <definedName name="BEx5NIKBG2GDJOYGE3WCXKU7YY51" localSheetId="19" hidden="1">#REF!</definedName>
    <definedName name="BEx5NIKBG2GDJOYGE3WCXKU7YY51" localSheetId="0" hidden="1">#REF!</definedName>
    <definedName name="BEx5NIKBG2GDJOYGE3WCXKU7YY51" localSheetId="21" hidden="1">#REF!</definedName>
    <definedName name="BEx5NIKBG2GDJOYGE3WCXKU7YY51" localSheetId="8" hidden="1">#REF!</definedName>
    <definedName name="BEx5NIKBG2GDJOYGE3WCXKU7YY51" localSheetId="9" hidden="1">#REF!</definedName>
    <definedName name="BEx5NIKBG2GDJOYGE3WCXKU7YY51" hidden="1">#REF!</definedName>
    <definedName name="BEx5NV06L5J5IMKGOMGKGJ4PBZCD" localSheetId="10" hidden="1">#REF!</definedName>
    <definedName name="BEx5NV06L5J5IMKGOMGKGJ4PBZCD" localSheetId="12" hidden="1">#REF!</definedName>
    <definedName name="BEx5NV06L5J5IMKGOMGKGJ4PBZCD" localSheetId="19" hidden="1">#REF!</definedName>
    <definedName name="BEx5NV06L5J5IMKGOMGKGJ4PBZCD" localSheetId="0" hidden="1">#REF!</definedName>
    <definedName name="BEx5NV06L5J5IMKGOMGKGJ4PBZCD" localSheetId="21" hidden="1">#REF!</definedName>
    <definedName name="BEx5NV06L5J5IMKGOMGKGJ4PBZCD" localSheetId="8" hidden="1">#REF!</definedName>
    <definedName name="BEx5NV06L5J5IMKGOMGKGJ4PBZCD" localSheetId="9" hidden="1">#REF!</definedName>
    <definedName name="BEx5NV06L5J5IMKGOMGKGJ4PBZCD" hidden="1">#REF!</definedName>
    <definedName name="BEx5NW1V6AB25NEEX9VPHRXWJDSS" localSheetId="10" hidden="1">#REF!</definedName>
    <definedName name="BEx5NW1V6AB25NEEX9VPHRXWJDSS" localSheetId="12" hidden="1">#REF!</definedName>
    <definedName name="BEx5NW1V6AB25NEEX9VPHRXWJDSS" localSheetId="19" hidden="1">#REF!</definedName>
    <definedName name="BEx5NW1V6AB25NEEX9VPHRXWJDSS" localSheetId="0" hidden="1">#REF!</definedName>
    <definedName name="BEx5NW1V6AB25NEEX9VPHRXWJDSS" localSheetId="21" hidden="1">#REF!</definedName>
    <definedName name="BEx5NW1V6AB25NEEX9VPHRXWJDSS" localSheetId="8" hidden="1">#REF!</definedName>
    <definedName name="BEx5NW1V6AB25NEEX9VPHRXWJDSS" localSheetId="9" hidden="1">#REF!</definedName>
    <definedName name="BEx5NW1V6AB25NEEX9VPHRXWJDSS" hidden="1">#REF!</definedName>
    <definedName name="BEx5NWSXWACAUHWVZAI57DGZ8OCQ" localSheetId="10" hidden="1">#REF!</definedName>
    <definedName name="BEx5NWSXWACAUHWVZAI57DGZ8OCQ" localSheetId="12" hidden="1">#REF!</definedName>
    <definedName name="BEx5NWSXWACAUHWVZAI57DGZ8OCQ" localSheetId="19" hidden="1">#REF!</definedName>
    <definedName name="BEx5NWSXWACAUHWVZAI57DGZ8OCQ" localSheetId="0" hidden="1">#REF!</definedName>
    <definedName name="BEx5NWSXWACAUHWVZAI57DGZ8OCQ" localSheetId="21" hidden="1">#REF!</definedName>
    <definedName name="BEx5NWSXWACAUHWVZAI57DGZ8OCQ" localSheetId="8" hidden="1">#REF!</definedName>
    <definedName name="BEx5NWSXWACAUHWVZAI57DGZ8OCQ" localSheetId="9" hidden="1">#REF!</definedName>
    <definedName name="BEx5NWSXWACAUHWVZAI57DGZ8OCQ" hidden="1">#REF!</definedName>
    <definedName name="BEx5NZSSQ6PY99ZX2D7Q9IGOR34W" localSheetId="10" hidden="1">#REF!</definedName>
    <definedName name="BEx5NZSSQ6PY99ZX2D7Q9IGOR34W" localSheetId="12" hidden="1">#REF!</definedName>
    <definedName name="BEx5NZSSQ6PY99ZX2D7Q9IGOR34W" localSheetId="19" hidden="1">#REF!</definedName>
    <definedName name="BEx5NZSSQ6PY99ZX2D7Q9IGOR34W" localSheetId="0" hidden="1">#REF!</definedName>
    <definedName name="BEx5NZSSQ6PY99ZX2D7Q9IGOR34W" localSheetId="21" hidden="1">#REF!</definedName>
    <definedName name="BEx5NZSSQ6PY99ZX2D7Q9IGOR34W" localSheetId="8" hidden="1">#REF!</definedName>
    <definedName name="BEx5NZSSQ6PY99ZX2D7Q9IGOR34W" localSheetId="9" hidden="1">#REF!</definedName>
    <definedName name="BEx5NZSSQ6PY99ZX2D7Q9IGOR34W" hidden="1">#REF!</definedName>
    <definedName name="BEx5O2N9HTGG4OJHR62PKFMNZTTW" localSheetId="10" hidden="1">#REF!</definedName>
    <definedName name="BEx5O2N9HTGG4OJHR62PKFMNZTTW" localSheetId="12" hidden="1">#REF!</definedName>
    <definedName name="BEx5O2N9HTGG4OJHR62PKFMNZTTW" localSheetId="19" hidden="1">#REF!</definedName>
    <definedName name="BEx5O2N9HTGG4OJHR62PKFMNZTTW" localSheetId="0" hidden="1">#REF!</definedName>
    <definedName name="BEx5O2N9HTGG4OJHR62PKFMNZTTW" localSheetId="21" hidden="1">#REF!</definedName>
    <definedName name="BEx5O2N9HTGG4OJHR62PKFMNZTTW" localSheetId="8" hidden="1">#REF!</definedName>
    <definedName name="BEx5O2N9HTGG4OJHR62PKFMNZTTW" localSheetId="9" hidden="1">#REF!</definedName>
    <definedName name="BEx5O2N9HTGG4OJHR62PKFMNZTTW" hidden="1">#REF!</definedName>
    <definedName name="BEx5O3ZUQ2OARA1CDOZ3NC4UE5AA" localSheetId="10" hidden="1">#REF!</definedName>
    <definedName name="BEx5O3ZUQ2OARA1CDOZ3NC4UE5AA" localSheetId="12" hidden="1">#REF!</definedName>
    <definedName name="BEx5O3ZUQ2OARA1CDOZ3NC4UE5AA" localSheetId="19" hidden="1">#REF!</definedName>
    <definedName name="BEx5O3ZUQ2OARA1CDOZ3NC4UE5AA" localSheetId="0" hidden="1">#REF!</definedName>
    <definedName name="BEx5O3ZUQ2OARA1CDOZ3NC4UE5AA" localSheetId="21" hidden="1">#REF!</definedName>
    <definedName name="BEx5O3ZUQ2OARA1CDOZ3NC4UE5AA" localSheetId="8" hidden="1">#REF!</definedName>
    <definedName name="BEx5O3ZUQ2OARA1CDOZ3NC4UE5AA" localSheetId="9" hidden="1">#REF!</definedName>
    <definedName name="BEx5O3ZUQ2OARA1CDOZ3NC4UE5AA" hidden="1">#REF!</definedName>
    <definedName name="BEx5OAFS0NJ2CB86A02E1JYHMLQ1" localSheetId="10" hidden="1">#REF!</definedName>
    <definedName name="BEx5OAFS0NJ2CB86A02E1JYHMLQ1" localSheetId="12" hidden="1">#REF!</definedName>
    <definedName name="BEx5OAFS0NJ2CB86A02E1JYHMLQ1" localSheetId="19" hidden="1">#REF!</definedName>
    <definedName name="BEx5OAFS0NJ2CB86A02E1JYHMLQ1" localSheetId="0" hidden="1">#REF!</definedName>
    <definedName name="BEx5OAFS0NJ2CB86A02E1JYHMLQ1" localSheetId="21" hidden="1">#REF!</definedName>
    <definedName name="BEx5OAFS0NJ2CB86A02E1JYHMLQ1" localSheetId="8" hidden="1">#REF!</definedName>
    <definedName name="BEx5OAFS0NJ2CB86A02E1JYHMLQ1" localSheetId="9" hidden="1">#REF!</definedName>
    <definedName name="BEx5OAFS0NJ2CB86A02E1JYHMLQ1" hidden="1">#REF!</definedName>
    <definedName name="BEx5OG4RPU8W1ETWDWM234NYYYEN" localSheetId="10" hidden="1">#REF!</definedName>
    <definedName name="BEx5OG4RPU8W1ETWDWM234NYYYEN" localSheetId="12" hidden="1">#REF!</definedName>
    <definedName name="BEx5OG4RPU8W1ETWDWM234NYYYEN" localSheetId="19" hidden="1">#REF!</definedName>
    <definedName name="BEx5OG4RPU8W1ETWDWM234NYYYEN" localSheetId="0" hidden="1">#REF!</definedName>
    <definedName name="BEx5OG4RPU8W1ETWDWM234NYYYEN" localSheetId="21" hidden="1">#REF!</definedName>
    <definedName name="BEx5OG4RPU8W1ETWDWM234NYYYEN" localSheetId="8" hidden="1">#REF!</definedName>
    <definedName name="BEx5OG4RPU8W1ETWDWM234NYYYEN" localSheetId="9" hidden="1">#REF!</definedName>
    <definedName name="BEx5OG4RPU8W1ETWDWM234NYYYEN" hidden="1">#REF!</definedName>
    <definedName name="BEx5OP9Y43F99O2IT69MKCCXGL61" localSheetId="10" hidden="1">#REF!</definedName>
    <definedName name="BEx5OP9Y43F99O2IT69MKCCXGL61" localSheetId="12" hidden="1">#REF!</definedName>
    <definedName name="BEx5OP9Y43F99O2IT69MKCCXGL61" localSheetId="19" hidden="1">#REF!</definedName>
    <definedName name="BEx5OP9Y43F99O2IT69MKCCXGL61" localSheetId="0" hidden="1">#REF!</definedName>
    <definedName name="BEx5OP9Y43F99O2IT69MKCCXGL61" localSheetId="21" hidden="1">#REF!</definedName>
    <definedName name="BEx5OP9Y43F99O2IT69MKCCXGL61" localSheetId="8" hidden="1">#REF!</definedName>
    <definedName name="BEx5OP9Y43F99O2IT69MKCCXGL61" localSheetId="9" hidden="1">#REF!</definedName>
    <definedName name="BEx5OP9Y43F99O2IT69MKCCXGL61" hidden="1">#REF!</definedName>
    <definedName name="BEx5P9Y9RDXNUAJ6CZ2LHMM8IM7T" localSheetId="10" hidden="1">#REF!</definedName>
    <definedName name="BEx5P9Y9RDXNUAJ6CZ2LHMM8IM7T" localSheetId="12" hidden="1">#REF!</definedName>
    <definedName name="BEx5P9Y9RDXNUAJ6CZ2LHMM8IM7T" localSheetId="19" hidden="1">#REF!</definedName>
    <definedName name="BEx5P9Y9RDXNUAJ6CZ2LHMM8IM7T" localSheetId="0" hidden="1">#REF!</definedName>
    <definedName name="BEx5P9Y9RDXNUAJ6CZ2LHMM8IM7T" localSheetId="21" hidden="1">#REF!</definedName>
    <definedName name="BEx5P9Y9RDXNUAJ6CZ2LHMM8IM7T" localSheetId="8" hidden="1">#REF!</definedName>
    <definedName name="BEx5P9Y9RDXNUAJ6CZ2LHMM8IM7T" localSheetId="9" hidden="1">#REF!</definedName>
    <definedName name="BEx5P9Y9RDXNUAJ6CZ2LHMM8IM7T" hidden="1">#REF!</definedName>
    <definedName name="BEx5PHWB2C0D5QLP3BZIP3UO7DIZ" localSheetId="10" hidden="1">#REF!</definedName>
    <definedName name="BEx5PHWB2C0D5QLP3BZIP3UO7DIZ" localSheetId="12" hidden="1">#REF!</definedName>
    <definedName name="BEx5PHWB2C0D5QLP3BZIP3UO7DIZ" localSheetId="19" hidden="1">#REF!</definedName>
    <definedName name="BEx5PHWB2C0D5QLP3BZIP3UO7DIZ" localSheetId="0" hidden="1">#REF!</definedName>
    <definedName name="BEx5PHWB2C0D5QLP3BZIP3UO7DIZ" localSheetId="21" hidden="1">#REF!</definedName>
    <definedName name="BEx5PHWB2C0D5QLP3BZIP3UO7DIZ" localSheetId="8" hidden="1">#REF!</definedName>
    <definedName name="BEx5PHWB2C0D5QLP3BZIP3UO7DIZ" localSheetId="9" hidden="1">#REF!</definedName>
    <definedName name="BEx5PHWB2C0D5QLP3BZIP3UO7DIZ" hidden="1">#REF!</definedName>
    <definedName name="BEx5PJP02W68K2E46L5C5YBSNU6T" localSheetId="10" hidden="1">#REF!</definedName>
    <definedName name="BEx5PJP02W68K2E46L5C5YBSNU6T" localSheetId="12" hidden="1">#REF!</definedName>
    <definedName name="BEx5PJP02W68K2E46L5C5YBSNU6T" localSheetId="19" hidden="1">#REF!</definedName>
    <definedName name="BEx5PJP02W68K2E46L5C5YBSNU6T" localSheetId="0" hidden="1">#REF!</definedName>
    <definedName name="BEx5PJP02W68K2E46L5C5YBSNU6T" localSheetId="21" hidden="1">#REF!</definedName>
    <definedName name="BEx5PJP02W68K2E46L5C5YBSNU6T" localSheetId="8" hidden="1">#REF!</definedName>
    <definedName name="BEx5PJP02W68K2E46L5C5YBSNU6T" localSheetId="9" hidden="1">#REF!</definedName>
    <definedName name="BEx5PJP02W68K2E46L5C5YBSNU6T" hidden="1">#REF!</definedName>
    <definedName name="BEx5PLCA8DOMAU315YCS5275L2HS" localSheetId="10" hidden="1">#REF!</definedName>
    <definedName name="BEx5PLCA8DOMAU315YCS5275L2HS" localSheetId="12" hidden="1">#REF!</definedName>
    <definedName name="BEx5PLCA8DOMAU315YCS5275L2HS" localSheetId="19" hidden="1">#REF!</definedName>
    <definedName name="BEx5PLCA8DOMAU315YCS5275L2HS" localSheetId="0" hidden="1">#REF!</definedName>
    <definedName name="BEx5PLCA8DOMAU315YCS5275L2HS" localSheetId="21" hidden="1">#REF!</definedName>
    <definedName name="BEx5PLCA8DOMAU315YCS5275L2HS" localSheetId="8" hidden="1">#REF!</definedName>
    <definedName name="BEx5PLCA8DOMAU315YCS5275L2HS" localSheetId="9" hidden="1">#REF!</definedName>
    <definedName name="BEx5PLCA8DOMAU315YCS5275L2HS" hidden="1">#REF!</definedName>
    <definedName name="BEx5PRXMZ5M65Z732WNNGV564C2J" localSheetId="10" hidden="1">#REF!</definedName>
    <definedName name="BEx5PRXMZ5M65Z732WNNGV564C2J" localSheetId="12" hidden="1">#REF!</definedName>
    <definedName name="BEx5PRXMZ5M65Z732WNNGV564C2J" localSheetId="19" hidden="1">#REF!</definedName>
    <definedName name="BEx5PRXMZ5M65Z732WNNGV564C2J" localSheetId="0" hidden="1">#REF!</definedName>
    <definedName name="BEx5PRXMZ5M65Z732WNNGV564C2J" localSheetId="21" hidden="1">#REF!</definedName>
    <definedName name="BEx5PRXMZ5M65Z732WNNGV564C2J" localSheetId="8" hidden="1">#REF!</definedName>
    <definedName name="BEx5PRXMZ5M65Z732WNNGV564C2J" localSheetId="9" hidden="1">#REF!</definedName>
    <definedName name="BEx5PRXMZ5M65Z732WNNGV564C2J" hidden="1">#REF!</definedName>
    <definedName name="BEx5Q29Y91E64DPE0YY53A6YHF3Y" localSheetId="10" hidden="1">#REF!</definedName>
    <definedName name="BEx5Q29Y91E64DPE0YY53A6YHF3Y" localSheetId="12" hidden="1">#REF!</definedName>
    <definedName name="BEx5Q29Y91E64DPE0YY53A6YHF3Y" localSheetId="19" hidden="1">#REF!</definedName>
    <definedName name="BEx5Q29Y91E64DPE0YY53A6YHF3Y" localSheetId="0" hidden="1">#REF!</definedName>
    <definedName name="BEx5Q29Y91E64DPE0YY53A6YHF3Y" localSheetId="21" hidden="1">#REF!</definedName>
    <definedName name="BEx5Q29Y91E64DPE0YY53A6YHF3Y" localSheetId="8" hidden="1">#REF!</definedName>
    <definedName name="BEx5Q29Y91E64DPE0YY53A6YHF3Y" localSheetId="9" hidden="1">#REF!</definedName>
    <definedName name="BEx5Q29Y91E64DPE0YY53A6YHF3Y" hidden="1">#REF!</definedName>
    <definedName name="BEx5QPSW4IPLH50WSR87HRER05RF" localSheetId="10" hidden="1">#REF!</definedName>
    <definedName name="BEx5QPSW4IPLH50WSR87HRER05RF" localSheetId="12" hidden="1">#REF!</definedName>
    <definedName name="BEx5QPSW4IPLH50WSR87HRER05RF" localSheetId="19" hidden="1">#REF!</definedName>
    <definedName name="BEx5QPSW4IPLH50WSR87HRER05RF" localSheetId="0" hidden="1">#REF!</definedName>
    <definedName name="BEx5QPSW4IPLH50WSR87HRER05RF" localSheetId="21" hidden="1">#REF!</definedName>
    <definedName name="BEx5QPSW4IPLH50WSR87HRER05RF" localSheetId="8" hidden="1">#REF!</definedName>
    <definedName name="BEx5QPSW4IPLH50WSR87HRER05RF" localSheetId="9" hidden="1">#REF!</definedName>
    <definedName name="BEx5QPSW4IPLH50WSR87HRER05RF" hidden="1">#REF!</definedName>
    <definedName name="BEx73V0EP8EMNRC3EZJJKKVKWQVB" localSheetId="10" hidden="1">#REF!</definedName>
    <definedName name="BEx73V0EP8EMNRC3EZJJKKVKWQVB" localSheetId="12" hidden="1">#REF!</definedName>
    <definedName name="BEx73V0EP8EMNRC3EZJJKKVKWQVB" localSheetId="19" hidden="1">#REF!</definedName>
    <definedName name="BEx73V0EP8EMNRC3EZJJKKVKWQVB" localSheetId="0" hidden="1">#REF!</definedName>
    <definedName name="BEx73V0EP8EMNRC3EZJJKKVKWQVB" localSheetId="21" hidden="1">#REF!</definedName>
    <definedName name="BEx73V0EP8EMNRC3EZJJKKVKWQVB" localSheetId="8" hidden="1">#REF!</definedName>
    <definedName name="BEx73V0EP8EMNRC3EZJJKKVKWQVB" localSheetId="9" hidden="1">#REF!</definedName>
    <definedName name="BEx73V0EP8EMNRC3EZJJKKVKWQVB" hidden="1">#REF!</definedName>
    <definedName name="BEx741WJHIJVXUX131SBXTVW8D71" localSheetId="10" hidden="1">#REF!</definedName>
    <definedName name="BEx741WJHIJVXUX131SBXTVW8D71" localSheetId="12" hidden="1">#REF!</definedName>
    <definedName name="BEx741WJHIJVXUX131SBXTVW8D71" localSheetId="19" hidden="1">#REF!</definedName>
    <definedName name="BEx741WJHIJVXUX131SBXTVW8D71" localSheetId="0" hidden="1">#REF!</definedName>
    <definedName name="BEx741WJHIJVXUX131SBXTVW8D71" localSheetId="21" hidden="1">#REF!</definedName>
    <definedName name="BEx741WJHIJVXUX131SBXTVW8D71" localSheetId="8" hidden="1">#REF!</definedName>
    <definedName name="BEx741WJHIJVXUX131SBXTVW8D71" localSheetId="9" hidden="1">#REF!</definedName>
    <definedName name="BEx741WJHIJVXUX131SBXTVW8D71" hidden="1">#REF!</definedName>
    <definedName name="BEx74Q6H3O7133AWQXWC21MI2UFT" localSheetId="10" hidden="1">#REF!</definedName>
    <definedName name="BEx74Q6H3O7133AWQXWC21MI2UFT" localSheetId="12" hidden="1">#REF!</definedName>
    <definedName name="BEx74Q6H3O7133AWQXWC21MI2UFT" localSheetId="19" hidden="1">#REF!</definedName>
    <definedName name="BEx74Q6H3O7133AWQXWC21MI2UFT" localSheetId="0" hidden="1">#REF!</definedName>
    <definedName name="BEx74Q6H3O7133AWQXWC21MI2UFT" localSheetId="21" hidden="1">#REF!</definedName>
    <definedName name="BEx74Q6H3O7133AWQXWC21MI2UFT" localSheetId="8" hidden="1">#REF!</definedName>
    <definedName name="BEx74Q6H3O7133AWQXWC21MI2UFT" localSheetId="9" hidden="1">#REF!</definedName>
    <definedName name="BEx74Q6H3O7133AWQXWC21MI2UFT" hidden="1">#REF!</definedName>
    <definedName name="BEx74R2VQ8BSMKPX25262AU3VZF7" localSheetId="10" hidden="1">#REF!</definedName>
    <definedName name="BEx74R2VQ8BSMKPX25262AU3VZF7" localSheetId="12" hidden="1">#REF!</definedName>
    <definedName name="BEx74R2VQ8BSMKPX25262AU3VZF7" localSheetId="19" hidden="1">#REF!</definedName>
    <definedName name="BEx74R2VQ8BSMKPX25262AU3VZF7" localSheetId="0" hidden="1">#REF!</definedName>
    <definedName name="BEx74R2VQ8BSMKPX25262AU3VZF7" localSheetId="21" hidden="1">#REF!</definedName>
    <definedName name="BEx74R2VQ8BSMKPX25262AU3VZF7" localSheetId="8" hidden="1">#REF!</definedName>
    <definedName name="BEx74R2VQ8BSMKPX25262AU3VZF7" localSheetId="9" hidden="1">#REF!</definedName>
    <definedName name="BEx74R2VQ8BSMKPX25262AU3VZF7" hidden="1">#REF!</definedName>
    <definedName name="BEx74W6BJ8ENO3J25WNM5H5APKA3" localSheetId="10" hidden="1">#REF!</definedName>
    <definedName name="BEx74W6BJ8ENO3J25WNM5H5APKA3" localSheetId="12" hidden="1">#REF!</definedName>
    <definedName name="BEx74W6BJ8ENO3J25WNM5H5APKA3" localSheetId="19" hidden="1">#REF!</definedName>
    <definedName name="BEx74W6BJ8ENO3J25WNM5H5APKA3" localSheetId="0" hidden="1">#REF!</definedName>
    <definedName name="BEx74W6BJ8ENO3J25WNM5H5APKA3" localSheetId="21" hidden="1">#REF!</definedName>
    <definedName name="BEx74W6BJ8ENO3J25WNM5H5APKA3" localSheetId="8" hidden="1">#REF!</definedName>
    <definedName name="BEx74W6BJ8ENO3J25WNM5H5APKA3" localSheetId="9" hidden="1">#REF!</definedName>
    <definedName name="BEx74W6BJ8ENO3J25WNM5H5APKA3" hidden="1">#REF!</definedName>
    <definedName name="BEx74YKLW1FKLWC3DJ2ELZBZBY1M" localSheetId="10" hidden="1">#REF!</definedName>
    <definedName name="BEx74YKLW1FKLWC3DJ2ELZBZBY1M" localSheetId="12" hidden="1">#REF!</definedName>
    <definedName name="BEx74YKLW1FKLWC3DJ2ELZBZBY1M" localSheetId="19" hidden="1">#REF!</definedName>
    <definedName name="BEx74YKLW1FKLWC3DJ2ELZBZBY1M" localSheetId="0" hidden="1">#REF!</definedName>
    <definedName name="BEx74YKLW1FKLWC3DJ2ELZBZBY1M" localSheetId="21" hidden="1">#REF!</definedName>
    <definedName name="BEx74YKLW1FKLWC3DJ2ELZBZBY1M" localSheetId="8" hidden="1">#REF!</definedName>
    <definedName name="BEx74YKLW1FKLWC3DJ2ELZBZBY1M" localSheetId="9" hidden="1">#REF!</definedName>
    <definedName name="BEx74YKLW1FKLWC3DJ2ELZBZBY1M" hidden="1">#REF!</definedName>
    <definedName name="BEx755GRRD9BL27YHLH5QWIYLWB7" localSheetId="10" hidden="1">#REF!</definedName>
    <definedName name="BEx755GRRD9BL27YHLH5QWIYLWB7" localSheetId="12" hidden="1">#REF!</definedName>
    <definedName name="BEx755GRRD9BL27YHLH5QWIYLWB7" localSheetId="19" hidden="1">#REF!</definedName>
    <definedName name="BEx755GRRD9BL27YHLH5QWIYLWB7" localSheetId="0" hidden="1">#REF!</definedName>
    <definedName name="BEx755GRRD9BL27YHLH5QWIYLWB7" localSheetId="21" hidden="1">#REF!</definedName>
    <definedName name="BEx755GRRD9BL27YHLH5QWIYLWB7" localSheetId="8" hidden="1">#REF!</definedName>
    <definedName name="BEx755GRRD9BL27YHLH5QWIYLWB7" localSheetId="9" hidden="1">#REF!</definedName>
    <definedName name="BEx755GRRD9BL27YHLH5QWIYLWB7" hidden="1">#REF!</definedName>
    <definedName name="BEx759D1D5SXS5ELLZVBI0SXYUNF" localSheetId="10" hidden="1">#REF!</definedName>
    <definedName name="BEx759D1D5SXS5ELLZVBI0SXYUNF" localSheetId="12" hidden="1">#REF!</definedName>
    <definedName name="BEx759D1D5SXS5ELLZVBI0SXYUNF" localSheetId="19" hidden="1">#REF!</definedName>
    <definedName name="BEx759D1D5SXS5ELLZVBI0SXYUNF" localSheetId="0" hidden="1">#REF!</definedName>
    <definedName name="BEx759D1D5SXS5ELLZVBI0SXYUNF" localSheetId="21" hidden="1">#REF!</definedName>
    <definedName name="BEx759D1D5SXS5ELLZVBI0SXYUNF" localSheetId="8" hidden="1">#REF!</definedName>
    <definedName name="BEx759D1D5SXS5ELLZVBI0SXYUNF" localSheetId="9" hidden="1">#REF!</definedName>
    <definedName name="BEx759D1D5SXS5ELLZVBI0SXYUNF" hidden="1">#REF!</definedName>
    <definedName name="BEx75DPEQTX055IZ2L8UVLJOT1DD" localSheetId="10" hidden="1">#REF!</definedName>
    <definedName name="BEx75DPEQTX055IZ2L8UVLJOT1DD" localSheetId="12" hidden="1">#REF!</definedName>
    <definedName name="BEx75DPEQTX055IZ2L8UVLJOT1DD" localSheetId="19" hidden="1">#REF!</definedName>
    <definedName name="BEx75DPEQTX055IZ2L8UVLJOT1DD" localSheetId="0" hidden="1">#REF!</definedName>
    <definedName name="BEx75DPEQTX055IZ2L8UVLJOT1DD" localSheetId="21" hidden="1">#REF!</definedName>
    <definedName name="BEx75DPEQTX055IZ2L8UVLJOT1DD" localSheetId="8" hidden="1">#REF!</definedName>
    <definedName name="BEx75DPEQTX055IZ2L8UVLJOT1DD" localSheetId="9" hidden="1">#REF!</definedName>
    <definedName name="BEx75DPEQTX055IZ2L8UVLJOT1DD" hidden="1">#REF!</definedName>
    <definedName name="BEx75GJZSZHUDN6OOAGQYFUDA2LP" localSheetId="10" hidden="1">#REF!</definedName>
    <definedName name="BEx75GJZSZHUDN6OOAGQYFUDA2LP" localSheetId="12" hidden="1">#REF!</definedName>
    <definedName name="BEx75GJZSZHUDN6OOAGQYFUDA2LP" localSheetId="19" hidden="1">#REF!</definedName>
    <definedName name="BEx75GJZSZHUDN6OOAGQYFUDA2LP" localSheetId="0" hidden="1">#REF!</definedName>
    <definedName name="BEx75GJZSZHUDN6OOAGQYFUDA2LP" localSheetId="21" hidden="1">#REF!</definedName>
    <definedName name="BEx75GJZSZHUDN6OOAGQYFUDA2LP" localSheetId="8" hidden="1">#REF!</definedName>
    <definedName name="BEx75GJZSZHUDN6OOAGQYFUDA2LP" localSheetId="9" hidden="1">#REF!</definedName>
    <definedName name="BEx75GJZSZHUDN6OOAGQYFUDA2LP" hidden="1">#REF!</definedName>
    <definedName name="BEx75HGCCV5K4UCJWYV8EV9AG5YT" localSheetId="10" hidden="1">#REF!</definedName>
    <definedName name="BEx75HGCCV5K4UCJWYV8EV9AG5YT" localSheetId="12" hidden="1">#REF!</definedName>
    <definedName name="BEx75HGCCV5K4UCJWYV8EV9AG5YT" localSheetId="19" hidden="1">#REF!</definedName>
    <definedName name="BEx75HGCCV5K4UCJWYV8EV9AG5YT" localSheetId="0" hidden="1">#REF!</definedName>
    <definedName name="BEx75HGCCV5K4UCJWYV8EV9AG5YT" localSheetId="21" hidden="1">#REF!</definedName>
    <definedName name="BEx75HGCCV5K4UCJWYV8EV9AG5YT" localSheetId="8" hidden="1">#REF!</definedName>
    <definedName name="BEx75HGCCV5K4UCJWYV8EV9AG5YT" localSheetId="9" hidden="1">#REF!</definedName>
    <definedName name="BEx75HGCCV5K4UCJWYV8EV9AG5YT" hidden="1">#REF!</definedName>
    <definedName name="BEx75PZT8TY5P13U978NVBUXKHT4" localSheetId="10" hidden="1">#REF!</definedName>
    <definedName name="BEx75PZT8TY5P13U978NVBUXKHT4" localSheetId="12" hidden="1">#REF!</definedName>
    <definedName name="BEx75PZT8TY5P13U978NVBUXKHT4" localSheetId="19" hidden="1">#REF!</definedName>
    <definedName name="BEx75PZT8TY5P13U978NVBUXKHT4" localSheetId="0" hidden="1">#REF!</definedName>
    <definedName name="BEx75PZT8TY5P13U978NVBUXKHT4" localSheetId="21" hidden="1">#REF!</definedName>
    <definedName name="BEx75PZT8TY5P13U978NVBUXKHT4" localSheetId="8" hidden="1">#REF!</definedName>
    <definedName name="BEx75PZT8TY5P13U978NVBUXKHT4" localSheetId="9" hidden="1">#REF!</definedName>
    <definedName name="BEx75PZT8TY5P13U978NVBUXKHT4" hidden="1">#REF!</definedName>
    <definedName name="BEx75T55F7GML8V1DMWL26WRT006" localSheetId="10" hidden="1">#REF!</definedName>
    <definedName name="BEx75T55F7GML8V1DMWL26WRT006" localSheetId="12" hidden="1">#REF!</definedName>
    <definedName name="BEx75T55F7GML8V1DMWL26WRT006" localSheetId="19" hidden="1">#REF!</definedName>
    <definedName name="BEx75T55F7GML8V1DMWL26WRT006" localSheetId="0" hidden="1">#REF!</definedName>
    <definedName name="BEx75T55F7GML8V1DMWL26WRT006" localSheetId="21" hidden="1">#REF!</definedName>
    <definedName name="BEx75T55F7GML8V1DMWL26WRT006" localSheetId="8" hidden="1">#REF!</definedName>
    <definedName name="BEx75T55F7GML8V1DMWL26WRT006" localSheetId="9" hidden="1">#REF!</definedName>
    <definedName name="BEx75T55F7GML8V1DMWL26WRT006" hidden="1">#REF!</definedName>
    <definedName name="BEx75VJGR07JY6UUWURQ4PJ29UKC" localSheetId="10" hidden="1">#REF!</definedName>
    <definedName name="BEx75VJGR07JY6UUWURQ4PJ29UKC" localSheetId="12" hidden="1">#REF!</definedName>
    <definedName name="BEx75VJGR07JY6UUWURQ4PJ29UKC" localSheetId="19" hidden="1">#REF!</definedName>
    <definedName name="BEx75VJGR07JY6UUWURQ4PJ29UKC" localSheetId="0" hidden="1">#REF!</definedName>
    <definedName name="BEx75VJGR07JY6UUWURQ4PJ29UKC" localSheetId="21" hidden="1">#REF!</definedName>
    <definedName name="BEx75VJGR07JY6UUWURQ4PJ29UKC" localSheetId="8" hidden="1">#REF!</definedName>
    <definedName name="BEx75VJGR07JY6UUWURQ4PJ29UKC" localSheetId="9" hidden="1">#REF!</definedName>
    <definedName name="BEx75VJGR07JY6UUWURQ4PJ29UKC" hidden="1">#REF!</definedName>
    <definedName name="BEx7696AZUPB1PK30JJQUWUELQPJ" localSheetId="10" hidden="1">#REF!</definedName>
    <definedName name="BEx7696AZUPB1PK30JJQUWUELQPJ" localSheetId="12" hidden="1">#REF!</definedName>
    <definedName name="BEx7696AZUPB1PK30JJQUWUELQPJ" localSheetId="19" hidden="1">#REF!</definedName>
    <definedName name="BEx7696AZUPB1PK30JJQUWUELQPJ" localSheetId="0" hidden="1">#REF!</definedName>
    <definedName name="BEx7696AZUPB1PK30JJQUWUELQPJ" localSheetId="21" hidden="1">#REF!</definedName>
    <definedName name="BEx7696AZUPB1PK30JJQUWUELQPJ" localSheetId="8" hidden="1">#REF!</definedName>
    <definedName name="BEx7696AZUPB1PK30JJQUWUELQPJ" localSheetId="9" hidden="1">#REF!</definedName>
    <definedName name="BEx7696AZUPB1PK30JJQUWUELQPJ" hidden="1">#REF!</definedName>
    <definedName name="BEx76PNR8S4T4VUQS0KU58SEX0VN" localSheetId="10" hidden="1">#REF!</definedName>
    <definedName name="BEx76PNR8S4T4VUQS0KU58SEX0VN" localSheetId="12" hidden="1">#REF!</definedName>
    <definedName name="BEx76PNR8S4T4VUQS0KU58SEX0VN" localSheetId="19" hidden="1">#REF!</definedName>
    <definedName name="BEx76PNR8S4T4VUQS0KU58SEX0VN" localSheetId="0" hidden="1">#REF!</definedName>
    <definedName name="BEx76PNR8S4T4VUQS0KU58SEX0VN" localSheetId="21" hidden="1">#REF!</definedName>
    <definedName name="BEx76PNR8S4T4VUQS0KU58SEX0VN" localSheetId="8" hidden="1">#REF!</definedName>
    <definedName name="BEx76PNR8S4T4VUQS0KU58SEX0VN" localSheetId="9" hidden="1">#REF!</definedName>
    <definedName name="BEx76PNR8S4T4VUQS0KU58SEX0VN" hidden="1">#REF!</definedName>
    <definedName name="BEx76YY7ODSIKDD9VDF9TLTDM18I" localSheetId="10" hidden="1">#REF!</definedName>
    <definedName name="BEx76YY7ODSIKDD9VDF9TLTDM18I" localSheetId="12" hidden="1">#REF!</definedName>
    <definedName name="BEx76YY7ODSIKDD9VDF9TLTDM18I" localSheetId="19" hidden="1">#REF!</definedName>
    <definedName name="BEx76YY7ODSIKDD9VDF9TLTDM18I" localSheetId="0" hidden="1">#REF!</definedName>
    <definedName name="BEx76YY7ODSIKDD9VDF9TLTDM18I" localSheetId="21" hidden="1">#REF!</definedName>
    <definedName name="BEx76YY7ODSIKDD9VDF9TLTDM18I" localSheetId="8" hidden="1">#REF!</definedName>
    <definedName name="BEx76YY7ODSIKDD9VDF9TLTDM18I" localSheetId="9" hidden="1">#REF!</definedName>
    <definedName name="BEx76YY7ODSIKDD9VDF9TLTDM18I" hidden="1">#REF!</definedName>
    <definedName name="BEx7705E86I9B7DTKMMJMAFSYMUL" localSheetId="10" hidden="1">#REF!</definedName>
    <definedName name="BEx7705E86I9B7DTKMMJMAFSYMUL" localSheetId="12" hidden="1">#REF!</definedName>
    <definedName name="BEx7705E86I9B7DTKMMJMAFSYMUL" localSheetId="19" hidden="1">#REF!</definedName>
    <definedName name="BEx7705E86I9B7DTKMMJMAFSYMUL" localSheetId="0" hidden="1">#REF!</definedName>
    <definedName name="BEx7705E86I9B7DTKMMJMAFSYMUL" localSheetId="21" hidden="1">#REF!</definedName>
    <definedName name="BEx7705E86I9B7DTKMMJMAFSYMUL" localSheetId="8" hidden="1">#REF!</definedName>
    <definedName name="BEx7705E86I9B7DTKMMJMAFSYMUL" localSheetId="9" hidden="1">#REF!</definedName>
    <definedName name="BEx7705E86I9B7DTKMMJMAFSYMUL" hidden="1">#REF!</definedName>
    <definedName name="BEx7741OUGLA0WJQLQRUJSL4DE00" localSheetId="10" hidden="1">#REF!</definedName>
    <definedName name="BEx7741OUGLA0WJQLQRUJSL4DE00" localSheetId="12" hidden="1">#REF!</definedName>
    <definedName name="BEx7741OUGLA0WJQLQRUJSL4DE00" localSheetId="19" hidden="1">#REF!</definedName>
    <definedName name="BEx7741OUGLA0WJQLQRUJSL4DE00" localSheetId="0" hidden="1">#REF!</definedName>
    <definedName name="BEx7741OUGLA0WJQLQRUJSL4DE00" localSheetId="21" hidden="1">#REF!</definedName>
    <definedName name="BEx7741OUGLA0WJQLQRUJSL4DE00" localSheetId="8" hidden="1">#REF!</definedName>
    <definedName name="BEx7741OUGLA0WJQLQRUJSL4DE00" localSheetId="9" hidden="1">#REF!</definedName>
    <definedName name="BEx7741OUGLA0WJQLQRUJSL4DE00" hidden="1">#REF!</definedName>
    <definedName name="BEx774N83DXLJZ54Q42PWIJZ2DN1" localSheetId="10" hidden="1">#REF!</definedName>
    <definedName name="BEx774N83DXLJZ54Q42PWIJZ2DN1" localSheetId="12" hidden="1">#REF!</definedName>
    <definedName name="BEx774N83DXLJZ54Q42PWIJZ2DN1" localSheetId="19" hidden="1">#REF!</definedName>
    <definedName name="BEx774N83DXLJZ54Q42PWIJZ2DN1" localSheetId="0" hidden="1">#REF!</definedName>
    <definedName name="BEx774N83DXLJZ54Q42PWIJZ2DN1" localSheetId="21" hidden="1">#REF!</definedName>
    <definedName name="BEx774N83DXLJZ54Q42PWIJZ2DN1" localSheetId="8" hidden="1">#REF!</definedName>
    <definedName name="BEx774N83DXLJZ54Q42PWIJZ2DN1" localSheetId="9" hidden="1">#REF!</definedName>
    <definedName name="BEx774N83DXLJZ54Q42PWIJZ2DN1" hidden="1">#REF!</definedName>
    <definedName name="BEx779QNIY3061ZV9BR462WKEGRW" localSheetId="10" hidden="1">#REF!</definedName>
    <definedName name="BEx779QNIY3061ZV9BR462WKEGRW" localSheetId="12" hidden="1">#REF!</definedName>
    <definedName name="BEx779QNIY3061ZV9BR462WKEGRW" localSheetId="19" hidden="1">#REF!</definedName>
    <definedName name="BEx779QNIY3061ZV9BR462WKEGRW" localSheetId="0" hidden="1">#REF!</definedName>
    <definedName name="BEx779QNIY3061ZV9BR462WKEGRW" localSheetId="21" hidden="1">#REF!</definedName>
    <definedName name="BEx779QNIY3061ZV9BR462WKEGRW" localSheetId="8" hidden="1">#REF!</definedName>
    <definedName name="BEx779QNIY3061ZV9BR462WKEGRW" localSheetId="9" hidden="1">#REF!</definedName>
    <definedName name="BEx779QNIY3061ZV9BR462WKEGRW" hidden="1">#REF!</definedName>
    <definedName name="BEx77G19QU9A95CNHE6QMVSQR2T3" localSheetId="10" hidden="1">#REF!</definedName>
    <definedName name="BEx77G19QU9A95CNHE6QMVSQR2T3" localSheetId="12" hidden="1">#REF!</definedName>
    <definedName name="BEx77G19QU9A95CNHE6QMVSQR2T3" localSheetId="19" hidden="1">#REF!</definedName>
    <definedName name="BEx77G19QU9A95CNHE6QMVSQR2T3" localSheetId="0" hidden="1">#REF!</definedName>
    <definedName name="BEx77G19QU9A95CNHE6QMVSQR2T3" localSheetId="21" hidden="1">#REF!</definedName>
    <definedName name="BEx77G19QU9A95CNHE6QMVSQR2T3" localSheetId="8" hidden="1">#REF!</definedName>
    <definedName name="BEx77G19QU9A95CNHE6QMVSQR2T3" localSheetId="9" hidden="1">#REF!</definedName>
    <definedName name="BEx77G19QU9A95CNHE6QMVSQR2T3" hidden="1">#REF!</definedName>
    <definedName name="BEx77P0S3GVMS7BJUL9OWUGJ1B02" localSheetId="10" hidden="1">#REF!</definedName>
    <definedName name="BEx77P0S3GVMS7BJUL9OWUGJ1B02" localSheetId="12" hidden="1">#REF!</definedName>
    <definedName name="BEx77P0S3GVMS7BJUL9OWUGJ1B02" localSheetId="19" hidden="1">#REF!</definedName>
    <definedName name="BEx77P0S3GVMS7BJUL9OWUGJ1B02" localSheetId="0" hidden="1">#REF!</definedName>
    <definedName name="BEx77P0S3GVMS7BJUL9OWUGJ1B02" localSheetId="21" hidden="1">#REF!</definedName>
    <definedName name="BEx77P0S3GVMS7BJUL9OWUGJ1B02" localSheetId="8" hidden="1">#REF!</definedName>
    <definedName name="BEx77P0S3GVMS7BJUL9OWUGJ1B02" localSheetId="9" hidden="1">#REF!</definedName>
    <definedName name="BEx77P0S3GVMS7BJUL9OWUGJ1B02" hidden="1">#REF!</definedName>
    <definedName name="BEx77QDESURI6WW5582YXSK3A972" localSheetId="10" hidden="1">#REF!</definedName>
    <definedName name="BEx77QDESURI6WW5582YXSK3A972" localSheetId="12" hidden="1">#REF!</definedName>
    <definedName name="BEx77QDESURI6WW5582YXSK3A972" localSheetId="19" hidden="1">#REF!</definedName>
    <definedName name="BEx77QDESURI6WW5582YXSK3A972" localSheetId="0" hidden="1">#REF!</definedName>
    <definedName name="BEx77QDESURI6WW5582YXSK3A972" localSheetId="21" hidden="1">#REF!</definedName>
    <definedName name="BEx77QDESURI6WW5582YXSK3A972" localSheetId="8" hidden="1">#REF!</definedName>
    <definedName name="BEx77QDESURI6WW5582YXSK3A972" localSheetId="9" hidden="1">#REF!</definedName>
    <definedName name="BEx77QDESURI6WW5582YXSK3A972" hidden="1">#REF!</definedName>
    <definedName name="BEx77VBI9XOPFHKEWU5EHQ9J675Y" localSheetId="10" hidden="1">#REF!</definedName>
    <definedName name="BEx77VBI9XOPFHKEWU5EHQ9J675Y" localSheetId="12" hidden="1">#REF!</definedName>
    <definedName name="BEx77VBI9XOPFHKEWU5EHQ9J675Y" localSheetId="19" hidden="1">#REF!</definedName>
    <definedName name="BEx77VBI9XOPFHKEWU5EHQ9J675Y" localSheetId="0" hidden="1">#REF!</definedName>
    <definedName name="BEx77VBI9XOPFHKEWU5EHQ9J675Y" localSheetId="21" hidden="1">#REF!</definedName>
    <definedName name="BEx77VBI9XOPFHKEWU5EHQ9J675Y" localSheetId="8" hidden="1">#REF!</definedName>
    <definedName name="BEx77VBI9XOPFHKEWU5EHQ9J675Y" localSheetId="9" hidden="1">#REF!</definedName>
    <definedName name="BEx77VBI9XOPFHKEWU5EHQ9J675Y" hidden="1">#REF!</definedName>
    <definedName name="BEx7809GQOCLHSNH95VOYIX7P1TV" localSheetId="10" hidden="1">#REF!</definedName>
    <definedName name="BEx7809GQOCLHSNH95VOYIX7P1TV" localSheetId="12" hidden="1">#REF!</definedName>
    <definedName name="BEx7809GQOCLHSNH95VOYIX7P1TV" localSheetId="19" hidden="1">#REF!</definedName>
    <definedName name="BEx7809GQOCLHSNH95VOYIX7P1TV" localSheetId="0" hidden="1">#REF!</definedName>
    <definedName name="BEx7809GQOCLHSNH95VOYIX7P1TV" localSheetId="21" hidden="1">#REF!</definedName>
    <definedName name="BEx7809GQOCLHSNH95VOYIX7P1TV" localSheetId="8" hidden="1">#REF!</definedName>
    <definedName name="BEx7809GQOCLHSNH95VOYIX7P1TV" localSheetId="9" hidden="1">#REF!</definedName>
    <definedName name="BEx7809GQOCLHSNH95VOYIX7P1TV" hidden="1">#REF!</definedName>
    <definedName name="BEx780K8XAXUHGVZGZWQ74DK4CI3" localSheetId="10" hidden="1">#REF!</definedName>
    <definedName name="BEx780K8XAXUHGVZGZWQ74DK4CI3" localSheetId="12" hidden="1">#REF!</definedName>
    <definedName name="BEx780K8XAXUHGVZGZWQ74DK4CI3" localSheetId="19" hidden="1">#REF!</definedName>
    <definedName name="BEx780K8XAXUHGVZGZWQ74DK4CI3" localSheetId="0" hidden="1">#REF!</definedName>
    <definedName name="BEx780K8XAXUHGVZGZWQ74DK4CI3" localSheetId="21" hidden="1">#REF!</definedName>
    <definedName name="BEx780K8XAXUHGVZGZWQ74DK4CI3" localSheetId="8" hidden="1">#REF!</definedName>
    <definedName name="BEx780K8XAXUHGVZGZWQ74DK4CI3" localSheetId="9" hidden="1">#REF!</definedName>
    <definedName name="BEx780K8XAXUHGVZGZWQ74DK4CI3" hidden="1">#REF!</definedName>
    <definedName name="BEx78226TN58UE0CTY98YEDU0LSL" localSheetId="10" hidden="1">#REF!</definedName>
    <definedName name="BEx78226TN58UE0CTY98YEDU0LSL" localSheetId="12" hidden="1">#REF!</definedName>
    <definedName name="BEx78226TN58UE0CTY98YEDU0LSL" localSheetId="19" hidden="1">#REF!</definedName>
    <definedName name="BEx78226TN58UE0CTY98YEDU0LSL" localSheetId="0" hidden="1">#REF!</definedName>
    <definedName name="BEx78226TN58UE0CTY98YEDU0LSL" localSheetId="21" hidden="1">#REF!</definedName>
    <definedName name="BEx78226TN58UE0CTY98YEDU0LSL" localSheetId="8" hidden="1">#REF!</definedName>
    <definedName name="BEx78226TN58UE0CTY98YEDU0LSL" localSheetId="9" hidden="1">#REF!</definedName>
    <definedName name="BEx78226TN58UE0CTY98YEDU0LSL" hidden="1">#REF!</definedName>
    <definedName name="BEx7881ZZBWHRAX6W2GY19J8MGEQ" localSheetId="10" hidden="1">#REF!</definedName>
    <definedName name="BEx7881ZZBWHRAX6W2GY19J8MGEQ" localSheetId="12" hidden="1">#REF!</definedName>
    <definedName name="BEx7881ZZBWHRAX6W2GY19J8MGEQ" localSheetId="19" hidden="1">#REF!</definedName>
    <definedName name="BEx7881ZZBWHRAX6W2GY19J8MGEQ" localSheetId="0" hidden="1">#REF!</definedName>
    <definedName name="BEx7881ZZBWHRAX6W2GY19J8MGEQ" localSheetId="21" hidden="1">#REF!</definedName>
    <definedName name="BEx7881ZZBWHRAX6W2GY19J8MGEQ" localSheetId="8" hidden="1">#REF!</definedName>
    <definedName name="BEx7881ZZBWHRAX6W2GY19J8MGEQ" localSheetId="9" hidden="1">#REF!</definedName>
    <definedName name="BEx7881ZZBWHRAX6W2GY19J8MGEQ" hidden="1">#REF!</definedName>
    <definedName name="BEx78BSYINF85GYNSCIRD95PH86Q" localSheetId="10" hidden="1">#REF!</definedName>
    <definedName name="BEx78BSYINF85GYNSCIRD95PH86Q" localSheetId="12" hidden="1">#REF!</definedName>
    <definedName name="BEx78BSYINF85GYNSCIRD95PH86Q" localSheetId="19" hidden="1">#REF!</definedName>
    <definedName name="BEx78BSYINF85GYNSCIRD95PH86Q" localSheetId="0" hidden="1">#REF!</definedName>
    <definedName name="BEx78BSYINF85GYNSCIRD95PH86Q" localSheetId="21" hidden="1">#REF!</definedName>
    <definedName name="BEx78BSYINF85GYNSCIRD95PH86Q" localSheetId="8" hidden="1">#REF!</definedName>
    <definedName name="BEx78BSYINF85GYNSCIRD95PH86Q" localSheetId="9" hidden="1">#REF!</definedName>
    <definedName name="BEx78BSYINF85GYNSCIRD95PH86Q" hidden="1">#REF!</definedName>
    <definedName name="BEx78HHRIWDLHQX2LG0HWFRYEL1T" localSheetId="10" hidden="1">#REF!</definedName>
    <definedName name="BEx78HHRIWDLHQX2LG0HWFRYEL1T" localSheetId="12" hidden="1">#REF!</definedName>
    <definedName name="BEx78HHRIWDLHQX2LG0HWFRYEL1T" localSheetId="19" hidden="1">#REF!</definedName>
    <definedName name="BEx78HHRIWDLHQX2LG0HWFRYEL1T" localSheetId="0" hidden="1">#REF!</definedName>
    <definedName name="BEx78HHRIWDLHQX2LG0HWFRYEL1T" localSheetId="21" hidden="1">#REF!</definedName>
    <definedName name="BEx78HHRIWDLHQX2LG0HWFRYEL1T" localSheetId="8" hidden="1">#REF!</definedName>
    <definedName name="BEx78HHRIWDLHQX2LG0HWFRYEL1T" localSheetId="9" hidden="1">#REF!</definedName>
    <definedName name="BEx78HHRIWDLHQX2LG0HWFRYEL1T" hidden="1">#REF!</definedName>
    <definedName name="BEx78QC4X2YVM9K6MQRB2WJG36N3" localSheetId="10" hidden="1">#REF!</definedName>
    <definedName name="BEx78QC4X2YVM9K6MQRB2WJG36N3" localSheetId="12" hidden="1">#REF!</definedName>
    <definedName name="BEx78QC4X2YVM9K6MQRB2WJG36N3" localSheetId="19" hidden="1">#REF!</definedName>
    <definedName name="BEx78QC4X2YVM9K6MQRB2WJG36N3" localSheetId="0" hidden="1">#REF!</definedName>
    <definedName name="BEx78QC4X2YVM9K6MQRB2WJG36N3" localSheetId="21" hidden="1">#REF!</definedName>
    <definedName name="BEx78QC4X2YVM9K6MQRB2WJG36N3" localSheetId="8" hidden="1">#REF!</definedName>
    <definedName name="BEx78QC4X2YVM9K6MQRB2WJG36N3" localSheetId="9" hidden="1">#REF!</definedName>
    <definedName name="BEx78QC4X2YVM9K6MQRB2WJG36N3" hidden="1">#REF!</definedName>
    <definedName name="BEx78QMXZ2P1ZB3HJ9O50DWHCMXR" localSheetId="10" hidden="1">#REF!</definedName>
    <definedName name="BEx78QMXZ2P1ZB3HJ9O50DWHCMXR" localSheetId="12" hidden="1">#REF!</definedName>
    <definedName name="BEx78QMXZ2P1ZB3HJ9O50DWHCMXR" localSheetId="19" hidden="1">#REF!</definedName>
    <definedName name="BEx78QMXZ2P1ZB3HJ9O50DWHCMXR" localSheetId="0" hidden="1">#REF!</definedName>
    <definedName name="BEx78QMXZ2P1ZB3HJ9O50DWHCMXR" localSheetId="21" hidden="1">#REF!</definedName>
    <definedName name="BEx78QMXZ2P1ZB3HJ9O50DWHCMXR" localSheetId="8" hidden="1">#REF!</definedName>
    <definedName name="BEx78QMXZ2P1ZB3HJ9O50DWHCMXR" localSheetId="9" hidden="1">#REF!</definedName>
    <definedName name="BEx78QMXZ2P1ZB3HJ9O50DWHCMXR" hidden="1">#REF!</definedName>
    <definedName name="BEx78SFO5VR28677DWZEMDN7G86X" localSheetId="10" hidden="1">#REF!</definedName>
    <definedName name="BEx78SFO5VR28677DWZEMDN7G86X" localSheetId="12" hidden="1">#REF!</definedName>
    <definedName name="BEx78SFO5VR28677DWZEMDN7G86X" localSheetId="19" hidden="1">#REF!</definedName>
    <definedName name="BEx78SFO5VR28677DWZEMDN7G86X" localSheetId="0" hidden="1">#REF!</definedName>
    <definedName name="BEx78SFO5VR28677DWZEMDN7G86X" localSheetId="21" hidden="1">#REF!</definedName>
    <definedName name="BEx78SFO5VR28677DWZEMDN7G86X" localSheetId="8" hidden="1">#REF!</definedName>
    <definedName name="BEx78SFO5VR28677DWZEMDN7G86X" localSheetId="9" hidden="1">#REF!</definedName>
    <definedName name="BEx78SFO5VR28677DWZEMDN7G86X" hidden="1">#REF!</definedName>
    <definedName name="BEx78SFOYH1Z0ZDTO47W2M60TW6K" localSheetId="10" hidden="1">#REF!</definedName>
    <definedName name="BEx78SFOYH1Z0ZDTO47W2M60TW6K" localSheetId="12" hidden="1">#REF!</definedName>
    <definedName name="BEx78SFOYH1Z0ZDTO47W2M60TW6K" localSheetId="19" hidden="1">#REF!</definedName>
    <definedName name="BEx78SFOYH1Z0ZDTO47W2M60TW6K" localSheetId="0" hidden="1">#REF!</definedName>
    <definedName name="BEx78SFOYH1Z0ZDTO47W2M60TW6K" localSheetId="21" hidden="1">#REF!</definedName>
    <definedName name="BEx78SFOYH1Z0ZDTO47W2M60TW6K" localSheetId="8" hidden="1">#REF!</definedName>
    <definedName name="BEx78SFOYH1Z0ZDTO47W2M60TW6K" localSheetId="9" hidden="1">#REF!</definedName>
    <definedName name="BEx78SFOYH1Z0ZDTO47W2M60TW6K" hidden="1">#REF!</definedName>
    <definedName name="BEx7974EARYYX2ICWU0YC50VO5D8" localSheetId="10" hidden="1">#REF!</definedName>
    <definedName name="BEx7974EARYYX2ICWU0YC50VO5D8" localSheetId="12" hidden="1">#REF!</definedName>
    <definedName name="BEx7974EARYYX2ICWU0YC50VO5D8" localSheetId="19" hidden="1">#REF!</definedName>
    <definedName name="BEx7974EARYYX2ICWU0YC50VO5D8" localSheetId="0" hidden="1">#REF!</definedName>
    <definedName name="BEx7974EARYYX2ICWU0YC50VO5D8" localSheetId="21" hidden="1">#REF!</definedName>
    <definedName name="BEx7974EARYYX2ICWU0YC50VO5D8" localSheetId="8" hidden="1">#REF!</definedName>
    <definedName name="BEx7974EARYYX2ICWU0YC50VO5D8" localSheetId="9" hidden="1">#REF!</definedName>
    <definedName name="BEx7974EARYYX2ICWU0YC50VO5D8" hidden="1">#REF!</definedName>
    <definedName name="BEx79JK3E6JO8MX4O35A5G8NZCC8" localSheetId="10" hidden="1">#REF!</definedName>
    <definedName name="BEx79JK3E6JO8MX4O35A5G8NZCC8" localSheetId="12" hidden="1">#REF!</definedName>
    <definedName name="BEx79JK3E6JO8MX4O35A5G8NZCC8" localSheetId="19" hidden="1">#REF!</definedName>
    <definedName name="BEx79JK3E6JO8MX4O35A5G8NZCC8" localSheetId="0" hidden="1">#REF!</definedName>
    <definedName name="BEx79JK3E6JO8MX4O35A5G8NZCC8" localSheetId="21" hidden="1">#REF!</definedName>
    <definedName name="BEx79JK3E6JO8MX4O35A5G8NZCC8" localSheetId="8" hidden="1">#REF!</definedName>
    <definedName name="BEx79JK3E6JO8MX4O35A5G8NZCC8" localSheetId="9" hidden="1">#REF!</definedName>
    <definedName name="BEx79JK3E6JO8MX4O35A5G8NZCC8" hidden="1">#REF!</definedName>
    <definedName name="BEx79OCP4HQ6XP8EWNGEUDLOZBBS" localSheetId="10" hidden="1">#REF!</definedName>
    <definedName name="BEx79OCP4HQ6XP8EWNGEUDLOZBBS" localSheetId="12" hidden="1">#REF!</definedName>
    <definedName name="BEx79OCP4HQ6XP8EWNGEUDLOZBBS" localSheetId="19" hidden="1">#REF!</definedName>
    <definedName name="BEx79OCP4HQ6XP8EWNGEUDLOZBBS" localSheetId="0" hidden="1">#REF!</definedName>
    <definedName name="BEx79OCP4HQ6XP8EWNGEUDLOZBBS" localSheetId="21" hidden="1">#REF!</definedName>
    <definedName name="BEx79OCP4HQ6XP8EWNGEUDLOZBBS" localSheetId="8" hidden="1">#REF!</definedName>
    <definedName name="BEx79OCP4HQ6XP8EWNGEUDLOZBBS" localSheetId="9" hidden="1">#REF!</definedName>
    <definedName name="BEx79OCP4HQ6XP8EWNGEUDLOZBBS" hidden="1">#REF!</definedName>
    <definedName name="BEx79SEAYKUZB0H4LYBCD6WWJBG2" localSheetId="10" hidden="1">#REF!</definedName>
    <definedName name="BEx79SEAYKUZB0H4LYBCD6WWJBG2" localSheetId="12" hidden="1">#REF!</definedName>
    <definedName name="BEx79SEAYKUZB0H4LYBCD6WWJBG2" localSheetId="19" hidden="1">#REF!</definedName>
    <definedName name="BEx79SEAYKUZB0H4LYBCD6WWJBG2" localSheetId="0" hidden="1">#REF!</definedName>
    <definedName name="BEx79SEAYKUZB0H4LYBCD6WWJBG2" localSheetId="21" hidden="1">#REF!</definedName>
    <definedName name="BEx79SEAYKUZB0H4LYBCD6WWJBG2" localSheetId="8" hidden="1">#REF!</definedName>
    <definedName name="BEx79SEAYKUZB0H4LYBCD6WWJBG2" localSheetId="9" hidden="1">#REF!</definedName>
    <definedName name="BEx79SEAYKUZB0H4LYBCD6WWJBG2" hidden="1">#REF!</definedName>
    <definedName name="BEx79SJRHTLS9PYM69O9BWW1FMJK" localSheetId="10" hidden="1">#REF!</definedName>
    <definedName name="BEx79SJRHTLS9PYM69O9BWW1FMJK" localSheetId="12" hidden="1">#REF!</definedName>
    <definedName name="BEx79SJRHTLS9PYM69O9BWW1FMJK" localSheetId="19" hidden="1">#REF!</definedName>
    <definedName name="BEx79SJRHTLS9PYM69O9BWW1FMJK" localSheetId="0" hidden="1">#REF!</definedName>
    <definedName name="BEx79SJRHTLS9PYM69O9BWW1FMJK" localSheetId="21" hidden="1">#REF!</definedName>
    <definedName name="BEx79SJRHTLS9PYM69O9BWW1FMJK" localSheetId="8" hidden="1">#REF!</definedName>
    <definedName name="BEx79SJRHTLS9PYM69O9BWW1FMJK" localSheetId="9" hidden="1">#REF!</definedName>
    <definedName name="BEx79SJRHTLS9PYM69O9BWW1FMJK" hidden="1">#REF!</definedName>
    <definedName name="BEx79YJJLBELICW9F9FRYSCQ101L" localSheetId="10" hidden="1">#REF!</definedName>
    <definedName name="BEx79YJJLBELICW9F9FRYSCQ101L" localSheetId="12" hidden="1">#REF!</definedName>
    <definedName name="BEx79YJJLBELICW9F9FRYSCQ101L" localSheetId="19" hidden="1">#REF!</definedName>
    <definedName name="BEx79YJJLBELICW9F9FRYSCQ101L" localSheetId="0" hidden="1">#REF!</definedName>
    <definedName name="BEx79YJJLBELICW9F9FRYSCQ101L" localSheetId="21" hidden="1">#REF!</definedName>
    <definedName name="BEx79YJJLBELICW9F9FRYSCQ101L" localSheetId="8" hidden="1">#REF!</definedName>
    <definedName name="BEx79YJJLBELICW9F9FRYSCQ101L" localSheetId="9" hidden="1">#REF!</definedName>
    <definedName name="BEx79YJJLBELICW9F9FRYSCQ101L" hidden="1">#REF!</definedName>
    <definedName name="BEx79YUC7B0V77FSBGIRCY1BR4VK" localSheetId="10" hidden="1">#REF!</definedName>
    <definedName name="BEx79YUC7B0V77FSBGIRCY1BR4VK" localSheetId="12" hidden="1">#REF!</definedName>
    <definedName name="BEx79YUC7B0V77FSBGIRCY1BR4VK" localSheetId="19" hidden="1">#REF!</definedName>
    <definedName name="BEx79YUC7B0V77FSBGIRCY1BR4VK" localSheetId="0" hidden="1">#REF!</definedName>
    <definedName name="BEx79YUC7B0V77FSBGIRCY1BR4VK" localSheetId="21" hidden="1">#REF!</definedName>
    <definedName name="BEx79YUC7B0V77FSBGIRCY1BR4VK" localSheetId="8" hidden="1">#REF!</definedName>
    <definedName name="BEx79YUC7B0V77FSBGIRCY1BR4VK" localSheetId="9" hidden="1">#REF!</definedName>
    <definedName name="BEx79YUC7B0V77FSBGIRCY1BR4VK" hidden="1">#REF!</definedName>
    <definedName name="BEx7A06T3RC2891FUX05G3QPRAUE" localSheetId="10" hidden="1">#REF!</definedName>
    <definedName name="BEx7A06T3RC2891FUX05G3QPRAUE" localSheetId="12" hidden="1">#REF!</definedName>
    <definedName name="BEx7A06T3RC2891FUX05G3QPRAUE" localSheetId="19" hidden="1">#REF!</definedName>
    <definedName name="BEx7A06T3RC2891FUX05G3QPRAUE" localSheetId="0" hidden="1">#REF!</definedName>
    <definedName name="BEx7A06T3RC2891FUX05G3QPRAUE" localSheetId="21" hidden="1">#REF!</definedName>
    <definedName name="BEx7A06T3RC2891FUX05G3QPRAUE" localSheetId="8" hidden="1">#REF!</definedName>
    <definedName name="BEx7A06T3RC2891FUX05G3QPRAUE" localSheetId="9" hidden="1">#REF!</definedName>
    <definedName name="BEx7A06T3RC2891FUX05G3QPRAUE" hidden="1">#REF!</definedName>
    <definedName name="BEx7A9S3JA1X7FH4CFSQLTZC4691" localSheetId="10" hidden="1">#REF!</definedName>
    <definedName name="BEx7A9S3JA1X7FH4CFSQLTZC4691" localSheetId="12" hidden="1">#REF!</definedName>
    <definedName name="BEx7A9S3JA1X7FH4CFSQLTZC4691" localSheetId="19" hidden="1">#REF!</definedName>
    <definedName name="BEx7A9S3JA1X7FH4CFSQLTZC4691" localSheetId="0" hidden="1">#REF!</definedName>
    <definedName name="BEx7A9S3JA1X7FH4CFSQLTZC4691" localSheetId="21" hidden="1">#REF!</definedName>
    <definedName name="BEx7A9S3JA1X7FH4CFSQLTZC4691" localSheetId="8" hidden="1">#REF!</definedName>
    <definedName name="BEx7A9S3JA1X7FH4CFSQLTZC4691" localSheetId="9" hidden="1">#REF!</definedName>
    <definedName name="BEx7A9S3JA1X7FH4CFSQLTZC4691" hidden="1">#REF!</definedName>
    <definedName name="BEx7ABA2C9IWH5VSLVLLLCY62161" localSheetId="10" hidden="1">#REF!</definedName>
    <definedName name="BEx7ABA2C9IWH5VSLVLLLCY62161" localSheetId="12" hidden="1">#REF!</definedName>
    <definedName name="BEx7ABA2C9IWH5VSLVLLLCY62161" localSheetId="19" hidden="1">#REF!</definedName>
    <definedName name="BEx7ABA2C9IWH5VSLVLLLCY62161" localSheetId="0" hidden="1">#REF!</definedName>
    <definedName name="BEx7ABA2C9IWH5VSLVLLLCY62161" localSheetId="21" hidden="1">#REF!</definedName>
    <definedName name="BEx7ABA2C9IWH5VSLVLLLCY62161" localSheetId="8" hidden="1">#REF!</definedName>
    <definedName name="BEx7ABA2C9IWH5VSLVLLLCY62161" localSheetId="9" hidden="1">#REF!</definedName>
    <definedName name="BEx7ABA2C9IWH5VSLVLLLCY62161" hidden="1">#REF!</definedName>
    <definedName name="BEx7AE4LPLX8N85BYB0WCO5S7ZPV" localSheetId="10" hidden="1">#REF!</definedName>
    <definedName name="BEx7AE4LPLX8N85BYB0WCO5S7ZPV" localSheetId="12" hidden="1">#REF!</definedName>
    <definedName name="BEx7AE4LPLX8N85BYB0WCO5S7ZPV" localSheetId="19" hidden="1">#REF!</definedName>
    <definedName name="BEx7AE4LPLX8N85BYB0WCO5S7ZPV" localSheetId="0" hidden="1">#REF!</definedName>
    <definedName name="BEx7AE4LPLX8N85BYB0WCO5S7ZPV" localSheetId="21" hidden="1">#REF!</definedName>
    <definedName name="BEx7AE4LPLX8N85BYB0WCO5S7ZPV" localSheetId="8" hidden="1">#REF!</definedName>
    <definedName name="BEx7AE4LPLX8N85BYB0WCO5S7ZPV" localSheetId="9" hidden="1">#REF!</definedName>
    <definedName name="BEx7AE4LPLX8N85BYB0WCO5S7ZPV" hidden="1">#REF!</definedName>
    <definedName name="BEx7AR0EEP9O5JPPEKQWG1TC860T" localSheetId="10" hidden="1">#REF!</definedName>
    <definedName name="BEx7AR0EEP9O5JPPEKQWG1TC860T" localSheetId="12" hidden="1">#REF!</definedName>
    <definedName name="BEx7AR0EEP9O5JPPEKQWG1TC860T" localSheetId="19" hidden="1">#REF!</definedName>
    <definedName name="BEx7AR0EEP9O5JPPEKQWG1TC860T" localSheetId="0" hidden="1">#REF!</definedName>
    <definedName name="BEx7AR0EEP9O5JPPEKQWG1TC860T" localSheetId="21" hidden="1">#REF!</definedName>
    <definedName name="BEx7AR0EEP9O5JPPEKQWG1TC860T" localSheetId="8" hidden="1">#REF!</definedName>
    <definedName name="BEx7AR0EEP9O5JPPEKQWG1TC860T" localSheetId="9" hidden="1">#REF!</definedName>
    <definedName name="BEx7AR0EEP9O5JPPEKQWG1TC860T" hidden="1">#REF!</definedName>
    <definedName name="BEx7ASD1I654MEDCO6GGWA95PXSC" localSheetId="10" hidden="1">#REF!</definedName>
    <definedName name="BEx7ASD1I654MEDCO6GGWA95PXSC" localSheetId="12" hidden="1">#REF!</definedName>
    <definedName name="BEx7ASD1I654MEDCO6GGWA95PXSC" localSheetId="19" hidden="1">#REF!</definedName>
    <definedName name="BEx7ASD1I654MEDCO6GGWA95PXSC" localSheetId="0" hidden="1">#REF!</definedName>
    <definedName name="BEx7ASD1I654MEDCO6GGWA95PXSC" localSheetId="21" hidden="1">#REF!</definedName>
    <definedName name="BEx7ASD1I654MEDCO6GGWA95PXSC" localSheetId="8" hidden="1">#REF!</definedName>
    <definedName name="BEx7ASD1I654MEDCO6GGWA95PXSC" localSheetId="9" hidden="1">#REF!</definedName>
    <definedName name="BEx7ASD1I654MEDCO6GGWA95PXSC" hidden="1">#REF!</definedName>
    <definedName name="BEx7AURD3S7JGN4D3YK1QAG6TAFA" localSheetId="10" hidden="1">#REF!</definedName>
    <definedName name="BEx7AURD3S7JGN4D3YK1QAG6TAFA" localSheetId="12" hidden="1">#REF!</definedName>
    <definedName name="BEx7AURD3S7JGN4D3YK1QAG6TAFA" localSheetId="19" hidden="1">#REF!</definedName>
    <definedName name="BEx7AURD3S7JGN4D3YK1QAG6TAFA" localSheetId="0" hidden="1">#REF!</definedName>
    <definedName name="BEx7AURD3S7JGN4D3YK1QAG6TAFA" localSheetId="21" hidden="1">#REF!</definedName>
    <definedName name="BEx7AURD3S7JGN4D3YK1QAG6TAFA" localSheetId="8" hidden="1">#REF!</definedName>
    <definedName name="BEx7AURD3S7JGN4D3YK1QAG6TAFA" localSheetId="9" hidden="1">#REF!</definedName>
    <definedName name="BEx7AURD3S7JGN4D3YK1QAG6TAFA" hidden="1">#REF!</definedName>
    <definedName name="BEx7AVCX9S5RJP3NSZ4QM4E6ERDT" localSheetId="10" hidden="1">#REF!</definedName>
    <definedName name="BEx7AVCX9S5RJP3NSZ4QM4E6ERDT" localSheetId="12" hidden="1">#REF!</definedName>
    <definedName name="BEx7AVCX9S5RJP3NSZ4QM4E6ERDT" localSheetId="19" hidden="1">#REF!</definedName>
    <definedName name="BEx7AVCX9S5RJP3NSZ4QM4E6ERDT" localSheetId="0" hidden="1">#REF!</definedName>
    <definedName name="BEx7AVCX9S5RJP3NSZ4QM4E6ERDT" localSheetId="21" hidden="1">#REF!</definedName>
    <definedName name="BEx7AVCX9S5RJP3NSZ4QM4E6ERDT" localSheetId="8" hidden="1">#REF!</definedName>
    <definedName name="BEx7AVCX9S5RJP3NSZ4QM4E6ERDT" localSheetId="9" hidden="1">#REF!</definedName>
    <definedName name="BEx7AVCX9S5RJP3NSZ4QM4E6ERDT" hidden="1">#REF!</definedName>
    <definedName name="BEx7AVYIGP0930MV5JEBWRYCJN68" localSheetId="10" hidden="1">#REF!</definedName>
    <definedName name="BEx7AVYIGP0930MV5JEBWRYCJN68" localSheetId="12" hidden="1">#REF!</definedName>
    <definedName name="BEx7AVYIGP0930MV5JEBWRYCJN68" localSheetId="19" hidden="1">#REF!</definedName>
    <definedName name="BEx7AVYIGP0930MV5JEBWRYCJN68" localSheetId="0" hidden="1">#REF!</definedName>
    <definedName name="BEx7AVYIGP0930MV5JEBWRYCJN68" localSheetId="21" hidden="1">#REF!</definedName>
    <definedName name="BEx7AVYIGP0930MV5JEBWRYCJN68" localSheetId="8" hidden="1">#REF!</definedName>
    <definedName name="BEx7AVYIGP0930MV5JEBWRYCJN68" localSheetId="9" hidden="1">#REF!</definedName>
    <definedName name="BEx7AVYIGP0930MV5JEBWRYCJN68" hidden="1">#REF!</definedName>
    <definedName name="BEx7B6LH6917TXOSAAQ6U7HVF018" localSheetId="10" hidden="1">#REF!</definedName>
    <definedName name="BEx7B6LH6917TXOSAAQ6U7HVF018" localSheetId="12" hidden="1">#REF!</definedName>
    <definedName name="BEx7B6LH6917TXOSAAQ6U7HVF018" localSheetId="19" hidden="1">#REF!</definedName>
    <definedName name="BEx7B6LH6917TXOSAAQ6U7HVF018" localSheetId="0" hidden="1">#REF!</definedName>
    <definedName name="BEx7B6LH6917TXOSAAQ6U7HVF018" localSheetId="21" hidden="1">#REF!</definedName>
    <definedName name="BEx7B6LH6917TXOSAAQ6U7HVF018" localSheetId="8" hidden="1">#REF!</definedName>
    <definedName name="BEx7B6LH6917TXOSAAQ6U7HVF018" localSheetId="9" hidden="1">#REF!</definedName>
    <definedName name="BEx7B6LH6917TXOSAAQ6U7HVF018" hidden="1">#REF!</definedName>
    <definedName name="BEx7BN8E88JR3K1BSLAZRPSFPQ9L" localSheetId="10" hidden="1">#REF!</definedName>
    <definedName name="BEx7BN8E88JR3K1BSLAZRPSFPQ9L" localSheetId="12" hidden="1">#REF!</definedName>
    <definedName name="BEx7BN8E88JR3K1BSLAZRPSFPQ9L" localSheetId="19" hidden="1">#REF!</definedName>
    <definedName name="BEx7BN8E88JR3K1BSLAZRPSFPQ9L" localSheetId="0" hidden="1">#REF!</definedName>
    <definedName name="BEx7BN8E88JR3K1BSLAZRPSFPQ9L" localSheetId="21" hidden="1">#REF!</definedName>
    <definedName name="BEx7BN8E88JR3K1BSLAZRPSFPQ9L" localSheetId="8" hidden="1">#REF!</definedName>
    <definedName name="BEx7BN8E88JR3K1BSLAZRPSFPQ9L" localSheetId="9" hidden="1">#REF!</definedName>
    <definedName name="BEx7BN8E88JR3K1BSLAZRPSFPQ9L" hidden="1">#REF!</definedName>
    <definedName name="BEx7BP14RMS3638K85OM4NCYLRHG" localSheetId="10" hidden="1">#REF!</definedName>
    <definedName name="BEx7BP14RMS3638K85OM4NCYLRHG" localSheetId="12" hidden="1">#REF!</definedName>
    <definedName name="BEx7BP14RMS3638K85OM4NCYLRHG" localSheetId="19" hidden="1">#REF!</definedName>
    <definedName name="BEx7BP14RMS3638K85OM4NCYLRHG" localSheetId="0" hidden="1">#REF!</definedName>
    <definedName name="BEx7BP14RMS3638K85OM4NCYLRHG" localSheetId="21" hidden="1">#REF!</definedName>
    <definedName name="BEx7BP14RMS3638K85OM4NCYLRHG" localSheetId="8" hidden="1">#REF!</definedName>
    <definedName name="BEx7BP14RMS3638K85OM4NCYLRHG" localSheetId="9" hidden="1">#REF!</definedName>
    <definedName name="BEx7BP14RMS3638K85OM4NCYLRHG" hidden="1">#REF!</definedName>
    <definedName name="BEx7BPXFZXJ79FQ0E8AQE21PGVHA" localSheetId="10" hidden="1">#REF!</definedName>
    <definedName name="BEx7BPXFZXJ79FQ0E8AQE21PGVHA" localSheetId="12" hidden="1">#REF!</definedName>
    <definedName name="BEx7BPXFZXJ79FQ0E8AQE21PGVHA" localSheetId="19" hidden="1">#REF!</definedName>
    <definedName name="BEx7BPXFZXJ79FQ0E8AQE21PGVHA" localSheetId="0" hidden="1">#REF!</definedName>
    <definedName name="BEx7BPXFZXJ79FQ0E8AQE21PGVHA" localSheetId="21" hidden="1">#REF!</definedName>
    <definedName name="BEx7BPXFZXJ79FQ0E8AQE21PGVHA" localSheetId="8" hidden="1">#REF!</definedName>
    <definedName name="BEx7BPXFZXJ79FQ0E8AQE21PGVHA" localSheetId="9" hidden="1">#REF!</definedName>
    <definedName name="BEx7BPXFZXJ79FQ0E8AQE21PGVHA" hidden="1">#REF!</definedName>
    <definedName name="BEx7C04AM39DQMC1TIX7CFZ2ADHX" localSheetId="10" hidden="1">#REF!</definedName>
    <definedName name="BEx7C04AM39DQMC1TIX7CFZ2ADHX" localSheetId="12" hidden="1">#REF!</definedName>
    <definedName name="BEx7C04AM39DQMC1TIX7CFZ2ADHX" localSheetId="19" hidden="1">#REF!</definedName>
    <definedName name="BEx7C04AM39DQMC1TIX7CFZ2ADHX" localSheetId="0" hidden="1">#REF!</definedName>
    <definedName name="BEx7C04AM39DQMC1TIX7CFZ2ADHX" localSheetId="21" hidden="1">#REF!</definedName>
    <definedName name="BEx7C04AM39DQMC1TIX7CFZ2ADHX" localSheetId="8" hidden="1">#REF!</definedName>
    <definedName name="BEx7C04AM39DQMC1TIX7CFZ2ADHX" localSheetId="9" hidden="1">#REF!</definedName>
    <definedName name="BEx7C04AM39DQMC1TIX7CFZ2ADHX" hidden="1">#REF!</definedName>
    <definedName name="BEx7C346X4AX2J1QPM4NBC7JL5W9" localSheetId="10" hidden="1">#REF!</definedName>
    <definedName name="BEx7C346X4AX2J1QPM4NBC7JL5W9" localSheetId="12" hidden="1">#REF!</definedName>
    <definedName name="BEx7C346X4AX2J1QPM4NBC7JL5W9" localSheetId="19" hidden="1">#REF!</definedName>
    <definedName name="BEx7C346X4AX2J1QPM4NBC7JL5W9" localSheetId="0" hidden="1">#REF!</definedName>
    <definedName name="BEx7C346X4AX2J1QPM4NBC7JL5W9" localSheetId="21" hidden="1">#REF!</definedName>
    <definedName name="BEx7C346X4AX2J1QPM4NBC7JL5W9" localSheetId="8" hidden="1">#REF!</definedName>
    <definedName name="BEx7C346X4AX2J1QPM4NBC7JL5W9" localSheetId="9" hidden="1">#REF!</definedName>
    <definedName name="BEx7C346X4AX2J1QPM4NBC7JL5W9" hidden="1">#REF!</definedName>
    <definedName name="BEx7C40F0PQURHPI6YQ39NFIR86Z" localSheetId="10" hidden="1">#REF!</definedName>
    <definedName name="BEx7C40F0PQURHPI6YQ39NFIR86Z" localSheetId="12" hidden="1">#REF!</definedName>
    <definedName name="BEx7C40F0PQURHPI6YQ39NFIR86Z" localSheetId="19" hidden="1">#REF!</definedName>
    <definedName name="BEx7C40F0PQURHPI6YQ39NFIR86Z" localSheetId="0" hidden="1">#REF!</definedName>
    <definedName name="BEx7C40F0PQURHPI6YQ39NFIR86Z" localSheetId="21" hidden="1">#REF!</definedName>
    <definedName name="BEx7C40F0PQURHPI6YQ39NFIR86Z" localSheetId="8" hidden="1">#REF!</definedName>
    <definedName name="BEx7C40F0PQURHPI6YQ39NFIR86Z" localSheetId="9" hidden="1">#REF!</definedName>
    <definedName name="BEx7C40F0PQURHPI6YQ39NFIR86Z" hidden="1">#REF!</definedName>
    <definedName name="BEx7C7B9VCY7N0H7N1NH6HNNH724" localSheetId="10" hidden="1">#REF!</definedName>
    <definedName name="BEx7C7B9VCY7N0H7N1NH6HNNH724" localSheetId="12" hidden="1">#REF!</definedName>
    <definedName name="BEx7C7B9VCY7N0H7N1NH6HNNH724" localSheetId="19" hidden="1">#REF!</definedName>
    <definedName name="BEx7C7B9VCY7N0H7N1NH6HNNH724" localSheetId="0" hidden="1">#REF!</definedName>
    <definedName name="BEx7C7B9VCY7N0H7N1NH6HNNH724" localSheetId="21" hidden="1">#REF!</definedName>
    <definedName name="BEx7C7B9VCY7N0H7N1NH6HNNH724" localSheetId="8" hidden="1">#REF!</definedName>
    <definedName name="BEx7C7B9VCY7N0H7N1NH6HNNH724" localSheetId="9" hidden="1">#REF!</definedName>
    <definedName name="BEx7C7B9VCY7N0H7N1NH6HNNH724" hidden="1">#REF!</definedName>
    <definedName name="BEx7C93VR7SYRIJS1JO8YZKSFAW9" localSheetId="10" hidden="1">#REF!</definedName>
    <definedName name="BEx7C93VR7SYRIJS1JO8YZKSFAW9" localSheetId="12" hidden="1">#REF!</definedName>
    <definedName name="BEx7C93VR7SYRIJS1JO8YZKSFAW9" localSheetId="19" hidden="1">#REF!</definedName>
    <definedName name="BEx7C93VR7SYRIJS1JO8YZKSFAW9" localSheetId="0" hidden="1">#REF!</definedName>
    <definedName name="BEx7C93VR7SYRIJS1JO8YZKSFAW9" localSheetId="21" hidden="1">#REF!</definedName>
    <definedName name="BEx7C93VR7SYRIJS1JO8YZKSFAW9" localSheetId="8" hidden="1">#REF!</definedName>
    <definedName name="BEx7C93VR7SYRIJS1JO8YZKSFAW9" localSheetId="9" hidden="1">#REF!</definedName>
    <definedName name="BEx7C93VR7SYRIJS1JO8YZKSFAW9" hidden="1">#REF!</definedName>
    <definedName name="BEx7CCPC6R1KQQZ2JQU6EFI1G0RM" localSheetId="10" hidden="1">#REF!</definedName>
    <definedName name="BEx7CCPC6R1KQQZ2JQU6EFI1G0RM" localSheetId="12" hidden="1">#REF!</definedName>
    <definedName name="BEx7CCPC6R1KQQZ2JQU6EFI1G0RM" localSheetId="19" hidden="1">#REF!</definedName>
    <definedName name="BEx7CCPC6R1KQQZ2JQU6EFI1G0RM" localSheetId="0" hidden="1">#REF!</definedName>
    <definedName name="BEx7CCPC6R1KQQZ2JQU6EFI1G0RM" localSheetId="21" hidden="1">#REF!</definedName>
    <definedName name="BEx7CCPC6R1KQQZ2JQU6EFI1G0RM" localSheetId="8" hidden="1">#REF!</definedName>
    <definedName name="BEx7CCPC6R1KQQZ2JQU6EFI1G0RM" localSheetId="9" hidden="1">#REF!</definedName>
    <definedName name="BEx7CCPC6R1KQQZ2JQU6EFI1G0RM" hidden="1">#REF!</definedName>
    <definedName name="BEx7CIJST9GLS2QD383UK7VUDTGL" localSheetId="10" hidden="1">#REF!</definedName>
    <definedName name="BEx7CIJST9GLS2QD383UK7VUDTGL" localSheetId="12" hidden="1">#REF!</definedName>
    <definedName name="BEx7CIJST9GLS2QD383UK7VUDTGL" localSheetId="19" hidden="1">#REF!</definedName>
    <definedName name="BEx7CIJST9GLS2QD383UK7VUDTGL" localSheetId="0" hidden="1">#REF!</definedName>
    <definedName name="BEx7CIJST9GLS2QD383UK7VUDTGL" localSheetId="21" hidden="1">#REF!</definedName>
    <definedName name="BEx7CIJST9GLS2QD383UK7VUDTGL" localSheetId="8" hidden="1">#REF!</definedName>
    <definedName name="BEx7CIJST9GLS2QD383UK7VUDTGL" localSheetId="9" hidden="1">#REF!</definedName>
    <definedName name="BEx7CIJST9GLS2QD383UK7VUDTGL" hidden="1">#REF!</definedName>
    <definedName name="BEx7CO8T2XKC7GHDSYNAWTZ9L7YR" localSheetId="10" hidden="1">#REF!</definedName>
    <definedName name="BEx7CO8T2XKC7GHDSYNAWTZ9L7YR" localSheetId="12" hidden="1">#REF!</definedName>
    <definedName name="BEx7CO8T2XKC7GHDSYNAWTZ9L7YR" localSheetId="19" hidden="1">#REF!</definedName>
    <definedName name="BEx7CO8T2XKC7GHDSYNAWTZ9L7YR" localSheetId="0" hidden="1">#REF!</definedName>
    <definedName name="BEx7CO8T2XKC7GHDSYNAWTZ9L7YR" localSheetId="21" hidden="1">#REF!</definedName>
    <definedName name="BEx7CO8T2XKC7GHDSYNAWTZ9L7YR" localSheetId="8" hidden="1">#REF!</definedName>
    <definedName name="BEx7CO8T2XKC7GHDSYNAWTZ9L7YR" localSheetId="9" hidden="1">#REF!</definedName>
    <definedName name="BEx7CO8T2XKC7GHDSYNAWTZ9L7YR" hidden="1">#REF!</definedName>
    <definedName name="BEx7CW1CF00DO8A36UNC2X7K65C2" localSheetId="10" hidden="1">#REF!</definedName>
    <definedName name="BEx7CW1CF00DO8A36UNC2X7K65C2" localSheetId="12" hidden="1">#REF!</definedName>
    <definedName name="BEx7CW1CF00DO8A36UNC2X7K65C2" localSheetId="19" hidden="1">#REF!</definedName>
    <definedName name="BEx7CW1CF00DO8A36UNC2X7K65C2" localSheetId="0" hidden="1">#REF!</definedName>
    <definedName name="BEx7CW1CF00DO8A36UNC2X7K65C2" localSheetId="21" hidden="1">#REF!</definedName>
    <definedName name="BEx7CW1CF00DO8A36UNC2X7K65C2" localSheetId="8" hidden="1">#REF!</definedName>
    <definedName name="BEx7CW1CF00DO8A36UNC2X7K65C2" localSheetId="9" hidden="1">#REF!</definedName>
    <definedName name="BEx7CW1CF00DO8A36UNC2X7K65C2" hidden="1">#REF!</definedName>
    <definedName name="BEx7CW6NFRL2P4XWP0MWHIYA97KF" localSheetId="10" hidden="1">#REF!</definedName>
    <definedName name="BEx7CW6NFRL2P4XWP0MWHIYA97KF" localSheetId="12" hidden="1">#REF!</definedName>
    <definedName name="BEx7CW6NFRL2P4XWP0MWHIYA97KF" localSheetId="19" hidden="1">#REF!</definedName>
    <definedName name="BEx7CW6NFRL2P4XWP0MWHIYA97KF" localSheetId="0" hidden="1">#REF!</definedName>
    <definedName name="BEx7CW6NFRL2P4XWP0MWHIYA97KF" localSheetId="21" hidden="1">#REF!</definedName>
    <definedName name="BEx7CW6NFRL2P4XWP0MWHIYA97KF" localSheetId="8" hidden="1">#REF!</definedName>
    <definedName name="BEx7CW6NFRL2P4XWP0MWHIYA97KF" localSheetId="9" hidden="1">#REF!</definedName>
    <definedName name="BEx7CW6NFRL2P4XWP0MWHIYA97KF" hidden="1">#REF!</definedName>
    <definedName name="BEx7CZXN83U7XFVGG1P1N6ZCQK7U" localSheetId="10" hidden="1">#REF!</definedName>
    <definedName name="BEx7CZXN83U7XFVGG1P1N6ZCQK7U" localSheetId="12" hidden="1">#REF!</definedName>
    <definedName name="BEx7CZXN83U7XFVGG1P1N6ZCQK7U" localSheetId="19" hidden="1">#REF!</definedName>
    <definedName name="BEx7CZXN83U7XFVGG1P1N6ZCQK7U" localSheetId="0" hidden="1">#REF!</definedName>
    <definedName name="BEx7CZXN83U7XFVGG1P1N6ZCQK7U" localSheetId="21" hidden="1">#REF!</definedName>
    <definedName name="BEx7CZXN83U7XFVGG1P1N6ZCQK7U" localSheetId="8" hidden="1">#REF!</definedName>
    <definedName name="BEx7CZXN83U7XFVGG1P1N6ZCQK7U" localSheetId="9" hidden="1">#REF!</definedName>
    <definedName name="BEx7CZXN83U7XFVGG1P1N6ZCQK7U" hidden="1">#REF!</definedName>
    <definedName name="BEx7D14R4J25CLH301NHMGU8FSWM" localSheetId="10" hidden="1">#REF!</definedName>
    <definedName name="BEx7D14R4J25CLH301NHMGU8FSWM" localSheetId="12" hidden="1">#REF!</definedName>
    <definedName name="BEx7D14R4J25CLH301NHMGU8FSWM" localSheetId="19" hidden="1">#REF!</definedName>
    <definedName name="BEx7D14R4J25CLH301NHMGU8FSWM" localSheetId="0" hidden="1">#REF!</definedName>
    <definedName name="BEx7D14R4J25CLH301NHMGU8FSWM" localSheetId="21" hidden="1">#REF!</definedName>
    <definedName name="BEx7D14R4J25CLH301NHMGU8FSWM" localSheetId="8" hidden="1">#REF!</definedName>
    <definedName name="BEx7D14R4J25CLH301NHMGU8FSWM" localSheetId="9" hidden="1">#REF!</definedName>
    <definedName name="BEx7D14R4J25CLH301NHMGU8FSWM" hidden="1">#REF!</definedName>
    <definedName name="BEx7D38BE0Z9QLQBDMGARM9USFPM" localSheetId="10" hidden="1">#REF!</definedName>
    <definedName name="BEx7D38BE0Z9QLQBDMGARM9USFPM" localSheetId="12" hidden="1">#REF!</definedName>
    <definedName name="BEx7D38BE0Z9QLQBDMGARM9USFPM" localSheetId="19" hidden="1">#REF!</definedName>
    <definedName name="BEx7D38BE0Z9QLQBDMGARM9USFPM" localSheetId="0" hidden="1">#REF!</definedName>
    <definedName name="BEx7D38BE0Z9QLQBDMGARM9USFPM" localSheetId="21" hidden="1">#REF!</definedName>
    <definedName name="BEx7D38BE0Z9QLQBDMGARM9USFPM" localSheetId="8" hidden="1">#REF!</definedName>
    <definedName name="BEx7D38BE0Z9QLQBDMGARM9USFPM" localSheetId="9" hidden="1">#REF!</definedName>
    <definedName name="BEx7D38BE0Z9QLQBDMGARM9USFPM" hidden="1">#REF!</definedName>
    <definedName name="BEx7D5RWKRS4W71J4NZ6ZSFHPKFT" localSheetId="10" hidden="1">#REF!</definedName>
    <definedName name="BEx7D5RWKRS4W71J4NZ6ZSFHPKFT" localSheetId="12" hidden="1">#REF!</definedName>
    <definedName name="BEx7D5RWKRS4W71J4NZ6ZSFHPKFT" localSheetId="19" hidden="1">#REF!</definedName>
    <definedName name="BEx7D5RWKRS4W71J4NZ6ZSFHPKFT" localSheetId="0" hidden="1">#REF!</definedName>
    <definedName name="BEx7D5RWKRS4W71J4NZ6ZSFHPKFT" localSheetId="21" hidden="1">#REF!</definedName>
    <definedName name="BEx7D5RWKRS4W71J4NZ6ZSFHPKFT" localSheetId="8" hidden="1">#REF!</definedName>
    <definedName name="BEx7D5RWKRS4W71J4NZ6ZSFHPKFT" localSheetId="9" hidden="1">#REF!</definedName>
    <definedName name="BEx7D5RWKRS4W71J4NZ6ZSFHPKFT" hidden="1">#REF!</definedName>
    <definedName name="BEx7D8H1TPOX1UN17QZYEV7Q58GA" localSheetId="10" hidden="1">#REF!</definedName>
    <definedName name="BEx7D8H1TPOX1UN17QZYEV7Q58GA" localSheetId="12" hidden="1">#REF!</definedName>
    <definedName name="BEx7D8H1TPOX1UN17QZYEV7Q58GA" localSheetId="19" hidden="1">#REF!</definedName>
    <definedName name="BEx7D8H1TPOX1UN17QZYEV7Q58GA" localSheetId="0" hidden="1">#REF!</definedName>
    <definedName name="BEx7D8H1TPOX1UN17QZYEV7Q58GA" localSheetId="21" hidden="1">#REF!</definedName>
    <definedName name="BEx7D8H1TPOX1UN17QZYEV7Q58GA" localSheetId="8" hidden="1">#REF!</definedName>
    <definedName name="BEx7D8H1TPOX1UN17QZYEV7Q58GA" localSheetId="9" hidden="1">#REF!</definedName>
    <definedName name="BEx7D8H1TPOX1UN17QZYEV7Q58GA" hidden="1">#REF!</definedName>
    <definedName name="BEx7DGF13H2074LRWFZQ45PZ6JPX" localSheetId="10" hidden="1">#REF!</definedName>
    <definedName name="BEx7DGF13H2074LRWFZQ45PZ6JPX" localSheetId="12" hidden="1">#REF!</definedName>
    <definedName name="BEx7DGF13H2074LRWFZQ45PZ6JPX" localSheetId="19" hidden="1">#REF!</definedName>
    <definedName name="BEx7DGF13H2074LRWFZQ45PZ6JPX" localSheetId="0" hidden="1">#REF!</definedName>
    <definedName name="BEx7DGF13H2074LRWFZQ45PZ6JPX" localSheetId="21" hidden="1">#REF!</definedName>
    <definedName name="BEx7DGF13H2074LRWFZQ45PZ6JPX" localSheetId="8" hidden="1">#REF!</definedName>
    <definedName name="BEx7DGF13H2074LRWFZQ45PZ6JPX" localSheetId="9" hidden="1">#REF!</definedName>
    <definedName name="BEx7DGF13H2074LRWFZQ45PZ6JPX" hidden="1">#REF!</definedName>
    <definedName name="BEx7DHBE0SOC5KXWWQ73WUDBRX8J" localSheetId="10" hidden="1">#REF!</definedName>
    <definedName name="BEx7DHBE0SOC5KXWWQ73WUDBRX8J" localSheetId="12" hidden="1">#REF!</definedName>
    <definedName name="BEx7DHBE0SOC5KXWWQ73WUDBRX8J" localSheetId="19" hidden="1">#REF!</definedName>
    <definedName name="BEx7DHBE0SOC5KXWWQ73WUDBRX8J" localSheetId="0" hidden="1">#REF!</definedName>
    <definedName name="BEx7DHBE0SOC5KXWWQ73WUDBRX8J" localSheetId="21" hidden="1">#REF!</definedName>
    <definedName name="BEx7DHBE0SOC5KXWWQ73WUDBRX8J" localSheetId="8" hidden="1">#REF!</definedName>
    <definedName name="BEx7DHBE0SOC5KXWWQ73WUDBRX8J" localSheetId="9" hidden="1">#REF!</definedName>
    <definedName name="BEx7DHBE0SOC5KXWWQ73WUDBRX8J" hidden="1">#REF!</definedName>
    <definedName name="BEx7DKWUXEDIISSX4GDD4YYT887F" localSheetId="10" hidden="1">#REF!</definedName>
    <definedName name="BEx7DKWUXEDIISSX4GDD4YYT887F" localSheetId="12" hidden="1">#REF!</definedName>
    <definedName name="BEx7DKWUXEDIISSX4GDD4YYT887F" localSheetId="19" hidden="1">#REF!</definedName>
    <definedName name="BEx7DKWUXEDIISSX4GDD4YYT887F" localSheetId="0" hidden="1">#REF!</definedName>
    <definedName name="BEx7DKWUXEDIISSX4GDD4YYT887F" localSheetId="21" hidden="1">#REF!</definedName>
    <definedName name="BEx7DKWUXEDIISSX4GDD4YYT887F" localSheetId="8" hidden="1">#REF!</definedName>
    <definedName name="BEx7DKWUXEDIISSX4GDD4YYT887F" localSheetId="9" hidden="1">#REF!</definedName>
    <definedName name="BEx7DKWUXEDIISSX4GDD4YYT887F" hidden="1">#REF!</definedName>
    <definedName name="BEx7DMUYR2HC26WW7AOB1TULERMB" localSheetId="10" hidden="1">#REF!</definedName>
    <definedName name="BEx7DMUYR2HC26WW7AOB1TULERMB" localSheetId="12" hidden="1">#REF!</definedName>
    <definedName name="BEx7DMUYR2HC26WW7AOB1TULERMB" localSheetId="19" hidden="1">#REF!</definedName>
    <definedName name="BEx7DMUYR2HC26WW7AOB1TULERMB" localSheetId="0" hidden="1">#REF!</definedName>
    <definedName name="BEx7DMUYR2HC26WW7AOB1TULERMB" localSheetId="21" hidden="1">#REF!</definedName>
    <definedName name="BEx7DMUYR2HC26WW7AOB1TULERMB" localSheetId="8" hidden="1">#REF!</definedName>
    <definedName name="BEx7DMUYR2HC26WW7AOB1TULERMB" localSheetId="9" hidden="1">#REF!</definedName>
    <definedName name="BEx7DMUYR2HC26WW7AOB1TULERMB" hidden="1">#REF!</definedName>
    <definedName name="BEx7DVJTRV44IMJIBFXELE67SZ7S" localSheetId="10" hidden="1">#REF!</definedName>
    <definedName name="BEx7DVJTRV44IMJIBFXELE67SZ7S" localSheetId="12" hidden="1">#REF!</definedName>
    <definedName name="BEx7DVJTRV44IMJIBFXELE67SZ7S" localSheetId="19" hidden="1">#REF!</definedName>
    <definedName name="BEx7DVJTRV44IMJIBFXELE67SZ7S" localSheetId="0" hidden="1">#REF!</definedName>
    <definedName name="BEx7DVJTRV44IMJIBFXELE67SZ7S" localSheetId="21" hidden="1">#REF!</definedName>
    <definedName name="BEx7DVJTRV44IMJIBFXELE67SZ7S" localSheetId="8" hidden="1">#REF!</definedName>
    <definedName name="BEx7DVJTRV44IMJIBFXELE67SZ7S" localSheetId="9" hidden="1">#REF!</definedName>
    <definedName name="BEx7DVJTRV44IMJIBFXELE67SZ7S" hidden="1">#REF!</definedName>
    <definedName name="BEx7DVUMFCI5INHMVFIJ44RTTSTT" localSheetId="10" hidden="1">#REF!</definedName>
    <definedName name="BEx7DVUMFCI5INHMVFIJ44RTTSTT" localSheetId="12" hidden="1">#REF!</definedName>
    <definedName name="BEx7DVUMFCI5INHMVFIJ44RTTSTT" localSheetId="19" hidden="1">#REF!</definedName>
    <definedName name="BEx7DVUMFCI5INHMVFIJ44RTTSTT" localSheetId="0" hidden="1">#REF!</definedName>
    <definedName name="BEx7DVUMFCI5INHMVFIJ44RTTSTT" localSheetId="21" hidden="1">#REF!</definedName>
    <definedName name="BEx7DVUMFCI5INHMVFIJ44RTTSTT" localSheetId="8" hidden="1">#REF!</definedName>
    <definedName name="BEx7DVUMFCI5INHMVFIJ44RTTSTT" localSheetId="9" hidden="1">#REF!</definedName>
    <definedName name="BEx7DVUMFCI5INHMVFIJ44RTTSTT" hidden="1">#REF!</definedName>
    <definedName name="BEx7E2QT2U8THYOKBPXONB1B47WH" localSheetId="10" hidden="1">#REF!</definedName>
    <definedName name="BEx7E2QT2U8THYOKBPXONB1B47WH" localSheetId="12" hidden="1">#REF!</definedName>
    <definedName name="BEx7E2QT2U8THYOKBPXONB1B47WH" localSheetId="19" hidden="1">#REF!</definedName>
    <definedName name="BEx7E2QT2U8THYOKBPXONB1B47WH" localSheetId="0" hidden="1">#REF!</definedName>
    <definedName name="BEx7E2QT2U8THYOKBPXONB1B47WH" localSheetId="21" hidden="1">#REF!</definedName>
    <definedName name="BEx7E2QT2U8THYOKBPXONB1B47WH" localSheetId="8" hidden="1">#REF!</definedName>
    <definedName name="BEx7E2QT2U8THYOKBPXONB1B47WH" localSheetId="9" hidden="1">#REF!</definedName>
    <definedName name="BEx7E2QT2U8THYOKBPXONB1B47WH" hidden="1">#REF!</definedName>
    <definedName name="BEx7E5QP7W6UKO74F5Y0VJ741HS5" localSheetId="10" hidden="1">#REF!</definedName>
    <definedName name="BEx7E5QP7W6UKO74F5Y0VJ741HS5" localSheetId="12" hidden="1">#REF!</definedName>
    <definedName name="BEx7E5QP7W6UKO74F5Y0VJ741HS5" localSheetId="19" hidden="1">#REF!</definedName>
    <definedName name="BEx7E5QP7W6UKO74F5Y0VJ741HS5" localSheetId="0" hidden="1">#REF!</definedName>
    <definedName name="BEx7E5QP7W6UKO74F5Y0VJ741HS5" localSheetId="21" hidden="1">#REF!</definedName>
    <definedName name="BEx7E5QP7W6UKO74F5Y0VJ741HS5" localSheetId="8" hidden="1">#REF!</definedName>
    <definedName name="BEx7E5QP7W6UKO74F5Y0VJ741HS5" localSheetId="9" hidden="1">#REF!</definedName>
    <definedName name="BEx7E5QP7W6UKO74F5Y0VJ741HS5" hidden="1">#REF!</definedName>
    <definedName name="BEx7E6N29HGH3I47AFB2DCS6MVS6" localSheetId="10" hidden="1">#REF!</definedName>
    <definedName name="BEx7E6N29HGH3I47AFB2DCS6MVS6" localSheetId="12" hidden="1">#REF!</definedName>
    <definedName name="BEx7E6N29HGH3I47AFB2DCS6MVS6" localSheetId="19" hidden="1">#REF!</definedName>
    <definedName name="BEx7E6N29HGH3I47AFB2DCS6MVS6" localSheetId="0" hidden="1">#REF!</definedName>
    <definedName name="BEx7E6N29HGH3I47AFB2DCS6MVS6" localSheetId="21" hidden="1">#REF!</definedName>
    <definedName name="BEx7E6N29HGH3I47AFB2DCS6MVS6" localSheetId="8" hidden="1">#REF!</definedName>
    <definedName name="BEx7E6N29HGH3I47AFB2DCS6MVS6" localSheetId="9" hidden="1">#REF!</definedName>
    <definedName name="BEx7E6N29HGH3I47AFB2DCS6MVS6" hidden="1">#REF!</definedName>
    <definedName name="BEx7EBA8IYHQKT7IQAOAML660SYA" localSheetId="10" hidden="1">#REF!</definedName>
    <definedName name="BEx7EBA8IYHQKT7IQAOAML660SYA" localSheetId="12" hidden="1">#REF!</definedName>
    <definedName name="BEx7EBA8IYHQKT7IQAOAML660SYA" localSheetId="19" hidden="1">#REF!</definedName>
    <definedName name="BEx7EBA8IYHQKT7IQAOAML660SYA" localSheetId="0" hidden="1">#REF!</definedName>
    <definedName name="BEx7EBA8IYHQKT7IQAOAML660SYA" localSheetId="21" hidden="1">#REF!</definedName>
    <definedName name="BEx7EBA8IYHQKT7IQAOAML660SYA" localSheetId="8" hidden="1">#REF!</definedName>
    <definedName name="BEx7EBA8IYHQKT7IQAOAML660SYA" localSheetId="9" hidden="1">#REF!</definedName>
    <definedName name="BEx7EBA8IYHQKT7IQAOAML660SYA" hidden="1">#REF!</definedName>
    <definedName name="BEx7EI6C8MCRZFEQYUBE5FSUTIHK" localSheetId="10" hidden="1">#REF!</definedName>
    <definedName name="BEx7EI6C8MCRZFEQYUBE5FSUTIHK" localSheetId="12" hidden="1">#REF!</definedName>
    <definedName name="BEx7EI6C8MCRZFEQYUBE5FSUTIHK" localSheetId="19" hidden="1">#REF!</definedName>
    <definedName name="BEx7EI6C8MCRZFEQYUBE5FSUTIHK" localSheetId="0" hidden="1">#REF!</definedName>
    <definedName name="BEx7EI6C8MCRZFEQYUBE5FSUTIHK" localSheetId="21" hidden="1">#REF!</definedName>
    <definedName name="BEx7EI6C8MCRZFEQYUBE5FSUTIHK" localSheetId="8" hidden="1">#REF!</definedName>
    <definedName name="BEx7EI6C8MCRZFEQYUBE5FSUTIHK" localSheetId="9" hidden="1">#REF!</definedName>
    <definedName name="BEx7EI6C8MCRZFEQYUBE5FSUTIHK" hidden="1">#REF!</definedName>
    <definedName name="BEx7EI6DL1Z6UWLFBXAKVGZTKHWJ" localSheetId="10" hidden="1">#REF!</definedName>
    <definedName name="BEx7EI6DL1Z6UWLFBXAKVGZTKHWJ" localSheetId="12" hidden="1">#REF!</definedName>
    <definedName name="BEx7EI6DL1Z6UWLFBXAKVGZTKHWJ" localSheetId="19" hidden="1">#REF!</definedName>
    <definedName name="BEx7EI6DL1Z6UWLFBXAKVGZTKHWJ" localSheetId="0" hidden="1">#REF!</definedName>
    <definedName name="BEx7EI6DL1Z6UWLFBXAKVGZTKHWJ" localSheetId="21" hidden="1">#REF!</definedName>
    <definedName name="BEx7EI6DL1Z6UWLFBXAKVGZTKHWJ" localSheetId="8" hidden="1">#REF!</definedName>
    <definedName name="BEx7EI6DL1Z6UWLFBXAKVGZTKHWJ" localSheetId="9" hidden="1">#REF!</definedName>
    <definedName name="BEx7EI6DL1Z6UWLFBXAKVGZTKHWJ" hidden="1">#REF!</definedName>
    <definedName name="BEx7EQKHX7GZYOLXRDU534TT4H64" localSheetId="10" hidden="1">#REF!</definedName>
    <definedName name="BEx7EQKHX7GZYOLXRDU534TT4H64" localSheetId="12" hidden="1">#REF!</definedName>
    <definedName name="BEx7EQKHX7GZYOLXRDU534TT4H64" localSheetId="19" hidden="1">#REF!</definedName>
    <definedName name="BEx7EQKHX7GZYOLXRDU534TT4H64" localSheetId="0" hidden="1">#REF!</definedName>
    <definedName name="BEx7EQKHX7GZYOLXRDU534TT4H64" localSheetId="21" hidden="1">#REF!</definedName>
    <definedName name="BEx7EQKHX7GZYOLXRDU534TT4H64" localSheetId="8" hidden="1">#REF!</definedName>
    <definedName name="BEx7EQKHX7GZYOLXRDU534TT4H64" localSheetId="9" hidden="1">#REF!</definedName>
    <definedName name="BEx7EQKHX7GZYOLXRDU534TT4H64" hidden="1">#REF!</definedName>
    <definedName name="BEx7ETV6L1TM7JSXJIGK3FC6RVZW" localSheetId="10" hidden="1">#REF!</definedName>
    <definedName name="BEx7ETV6L1TM7JSXJIGK3FC6RVZW" localSheetId="12" hidden="1">#REF!</definedName>
    <definedName name="BEx7ETV6L1TM7JSXJIGK3FC6RVZW" localSheetId="19" hidden="1">#REF!</definedName>
    <definedName name="BEx7ETV6L1TM7JSXJIGK3FC6RVZW" localSheetId="0" hidden="1">#REF!</definedName>
    <definedName name="BEx7ETV6L1TM7JSXJIGK3FC6RVZW" localSheetId="21" hidden="1">#REF!</definedName>
    <definedName name="BEx7ETV6L1TM7JSXJIGK3FC6RVZW" localSheetId="8" hidden="1">#REF!</definedName>
    <definedName name="BEx7ETV6L1TM7JSXJIGK3FC6RVZW" localSheetId="9" hidden="1">#REF!</definedName>
    <definedName name="BEx7ETV6L1TM7JSXJIGK3FC6RVZW" hidden="1">#REF!</definedName>
    <definedName name="BEx7EYYLHMBYQTH6I377FCQS7CSX" localSheetId="10" hidden="1">#REF!</definedName>
    <definedName name="BEx7EYYLHMBYQTH6I377FCQS7CSX" localSheetId="12" hidden="1">#REF!</definedName>
    <definedName name="BEx7EYYLHMBYQTH6I377FCQS7CSX" localSheetId="19" hidden="1">#REF!</definedName>
    <definedName name="BEx7EYYLHMBYQTH6I377FCQS7CSX" localSheetId="0" hidden="1">#REF!</definedName>
    <definedName name="BEx7EYYLHMBYQTH6I377FCQS7CSX" localSheetId="21" hidden="1">#REF!</definedName>
    <definedName name="BEx7EYYLHMBYQTH6I377FCQS7CSX" localSheetId="8" hidden="1">#REF!</definedName>
    <definedName name="BEx7EYYLHMBYQTH6I377FCQS7CSX" localSheetId="9" hidden="1">#REF!</definedName>
    <definedName name="BEx7EYYLHMBYQTH6I377FCQS7CSX" hidden="1">#REF!</definedName>
    <definedName name="BEx7FCLG1RYI2SNOU1Y2GQZNZSWA" localSheetId="10" hidden="1">#REF!</definedName>
    <definedName name="BEx7FCLG1RYI2SNOU1Y2GQZNZSWA" localSheetId="12" hidden="1">#REF!</definedName>
    <definedName name="BEx7FCLG1RYI2SNOU1Y2GQZNZSWA" localSheetId="19" hidden="1">#REF!</definedName>
    <definedName name="BEx7FCLG1RYI2SNOU1Y2GQZNZSWA" localSheetId="0" hidden="1">#REF!</definedName>
    <definedName name="BEx7FCLG1RYI2SNOU1Y2GQZNZSWA" localSheetId="21" hidden="1">#REF!</definedName>
    <definedName name="BEx7FCLG1RYI2SNOU1Y2GQZNZSWA" localSheetId="8" hidden="1">#REF!</definedName>
    <definedName name="BEx7FCLG1RYI2SNOU1Y2GQZNZSWA" localSheetId="9" hidden="1">#REF!</definedName>
    <definedName name="BEx7FCLG1RYI2SNOU1Y2GQZNZSWA" hidden="1">#REF!</definedName>
    <definedName name="BEx7FN32ZGWOAA4TTH79KINTDWR9" localSheetId="10" hidden="1">#REF!</definedName>
    <definedName name="BEx7FN32ZGWOAA4TTH79KINTDWR9" localSheetId="12" hidden="1">#REF!</definedName>
    <definedName name="BEx7FN32ZGWOAA4TTH79KINTDWR9" localSheetId="19" hidden="1">#REF!</definedName>
    <definedName name="BEx7FN32ZGWOAA4TTH79KINTDWR9" localSheetId="0" hidden="1">#REF!</definedName>
    <definedName name="BEx7FN32ZGWOAA4TTH79KINTDWR9" localSheetId="21" hidden="1">#REF!</definedName>
    <definedName name="BEx7FN32ZGWOAA4TTH79KINTDWR9" localSheetId="8" hidden="1">#REF!</definedName>
    <definedName name="BEx7FN32ZGWOAA4TTH79KINTDWR9" localSheetId="9" hidden="1">#REF!</definedName>
    <definedName name="BEx7FN32ZGWOAA4TTH79KINTDWR9" hidden="1">#REF!</definedName>
    <definedName name="BEx7FV0WJHXL6X5JNQ2ZX45PX49P" localSheetId="10" hidden="1">#REF!</definedName>
    <definedName name="BEx7FV0WJHXL6X5JNQ2ZX45PX49P" localSheetId="12" hidden="1">#REF!</definedName>
    <definedName name="BEx7FV0WJHXL6X5JNQ2ZX45PX49P" localSheetId="19" hidden="1">#REF!</definedName>
    <definedName name="BEx7FV0WJHXL6X5JNQ2ZX45PX49P" localSheetId="0" hidden="1">#REF!</definedName>
    <definedName name="BEx7FV0WJHXL6X5JNQ2ZX45PX49P" localSheetId="21" hidden="1">#REF!</definedName>
    <definedName name="BEx7FV0WJHXL6X5JNQ2ZX45PX49P" localSheetId="8" hidden="1">#REF!</definedName>
    <definedName name="BEx7FV0WJHXL6X5JNQ2ZX45PX49P" localSheetId="9" hidden="1">#REF!</definedName>
    <definedName name="BEx7FV0WJHXL6X5JNQ2ZX45PX49P" hidden="1">#REF!</definedName>
    <definedName name="BEx7G82CKM3NIY1PHNFK28M09PCH" localSheetId="10" hidden="1">#REF!</definedName>
    <definedName name="BEx7G82CKM3NIY1PHNFK28M09PCH" localSheetId="12" hidden="1">#REF!</definedName>
    <definedName name="BEx7G82CKM3NIY1PHNFK28M09PCH" localSheetId="19" hidden="1">#REF!</definedName>
    <definedName name="BEx7G82CKM3NIY1PHNFK28M09PCH" localSheetId="0" hidden="1">#REF!</definedName>
    <definedName name="BEx7G82CKM3NIY1PHNFK28M09PCH" localSheetId="21" hidden="1">#REF!</definedName>
    <definedName name="BEx7G82CKM3NIY1PHNFK28M09PCH" localSheetId="8" hidden="1">#REF!</definedName>
    <definedName name="BEx7G82CKM3NIY1PHNFK28M09PCH" localSheetId="9" hidden="1">#REF!</definedName>
    <definedName name="BEx7G82CKM3NIY1PHNFK28M09PCH" hidden="1">#REF!</definedName>
    <definedName name="BEx7GR3ENYWRXXS5IT0UMEGOLGUH" localSheetId="10" hidden="1">#REF!</definedName>
    <definedName name="BEx7GR3ENYWRXXS5IT0UMEGOLGUH" localSheetId="12" hidden="1">#REF!</definedName>
    <definedName name="BEx7GR3ENYWRXXS5IT0UMEGOLGUH" localSheetId="19" hidden="1">#REF!</definedName>
    <definedName name="BEx7GR3ENYWRXXS5IT0UMEGOLGUH" localSheetId="0" hidden="1">#REF!</definedName>
    <definedName name="BEx7GR3ENYWRXXS5IT0UMEGOLGUH" localSheetId="21" hidden="1">#REF!</definedName>
    <definedName name="BEx7GR3ENYWRXXS5IT0UMEGOLGUH" localSheetId="8" hidden="1">#REF!</definedName>
    <definedName name="BEx7GR3ENYWRXXS5IT0UMEGOLGUH" localSheetId="9" hidden="1">#REF!</definedName>
    <definedName name="BEx7GR3ENYWRXXS5IT0UMEGOLGUH" hidden="1">#REF!</definedName>
    <definedName name="BEx7GSAL6P7TASL8MB63RFST1LJL" localSheetId="10" hidden="1">#REF!</definedName>
    <definedName name="BEx7GSAL6P7TASL8MB63RFST1LJL" localSheetId="12" hidden="1">#REF!</definedName>
    <definedName name="BEx7GSAL6P7TASL8MB63RFST1LJL" localSheetId="19" hidden="1">#REF!</definedName>
    <definedName name="BEx7GSAL6P7TASL8MB63RFST1LJL" localSheetId="0" hidden="1">#REF!</definedName>
    <definedName name="BEx7GSAL6P7TASL8MB63RFST1LJL" localSheetId="21" hidden="1">#REF!</definedName>
    <definedName name="BEx7GSAL6P7TASL8MB63RFST1LJL" localSheetId="8" hidden="1">#REF!</definedName>
    <definedName name="BEx7GSAL6P7TASL8MB63RFST1LJL" localSheetId="9" hidden="1">#REF!</definedName>
    <definedName name="BEx7GSAL6P7TASL8MB63RFST1LJL" hidden="1">#REF!</definedName>
    <definedName name="BEx7H0JD6I5I8WQLLWOYWY5YWPQE" localSheetId="10" hidden="1">#REF!</definedName>
    <definedName name="BEx7H0JD6I5I8WQLLWOYWY5YWPQE" localSheetId="12" hidden="1">#REF!</definedName>
    <definedName name="BEx7H0JD6I5I8WQLLWOYWY5YWPQE" localSheetId="19" hidden="1">#REF!</definedName>
    <definedName name="BEx7H0JD6I5I8WQLLWOYWY5YWPQE" localSheetId="0" hidden="1">#REF!</definedName>
    <definedName name="BEx7H0JD6I5I8WQLLWOYWY5YWPQE" localSheetId="21" hidden="1">#REF!</definedName>
    <definedName name="BEx7H0JD6I5I8WQLLWOYWY5YWPQE" localSheetId="8" hidden="1">#REF!</definedName>
    <definedName name="BEx7H0JD6I5I8WQLLWOYWY5YWPQE" localSheetId="9" hidden="1">#REF!</definedName>
    <definedName name="BEx7H0JD6I5I8WQLLWOYWY5YWPQE" hidden="1">#REF!</definedName>
    <definedName name="BEx7H14XCXH7WEXEY1HVO53A6AGH" localSheetId="10" hidden="1">#REF!</definedName>
    <definedName name="BEx7H14XCXH7WEXEY1HVO53A6AGH" localSheetId="12" hidden="1">#REF!</definedName>
    <definedName name="BEx7H14XCXH7WEXEY1HVO53A6AGH" localSheetId="19" hidden="1">#REF!</definedName>
    <definedName name="BEx7H14XCXH7WEXEY1HVO53A6AGH" localSheetId="0" hidden="1">#REF!</definedName>
    <definedName name="BEx7H14XCXH7WEXEY1HVO53A6AGH" localSheetId="21" hidden="1">#REF!</definedName>
    <definedName name="BEx7H14XCXH7WEXEY1HVO53A6AGH" localSheetId="8" hidden="1">#REF!</definedName>
    <definedName name="BEx7H14XCXH7WEXEY1HVO53A6AGH" localSheetId="9" hidden="1">#REF!</definedName>
    <definedName name="BEx7H14XCXH7WEXEY1HVO53A6AGH" hidden="1">#REF!</definedName>
    <definedName name="BEx7HGVBEF4LEIF6RC14N3PSU461" localSheetId="10" hidden="1">#REF!</definedName>
    <definedName name="BEx7HGVBEF4LEIF6RC14N3PSU461" localSheetId="12" hidden="1">#REF!</definedName>
    <definedName name="BEx7HGVBEF4LEIF6RC14N3PSU461" localSheetId="19" hidden="1">#REF!</definedName>
    <definedName name="BEx7HGVBEF4LEIF6RC14N3PSU461" localSheetId="0" hidden="1">#REF!</definedName>
    <definedName name="BEx7HGVBEF4LEIF6RC14N3PSU461" localSheetId="21" hidden="1">#REF!</definedName>
    <definedName name="BEx7HGVBEF4LEIF6RC14N3PSU461" localSheetId="8" hidden="1">#REF!</definedName>
    <definedName name="BEx7HGVBEF4LEIF6RC14N3PSU461" localSheetId="9" hidden="1">#REF!</definedName>
    <definedName name="BEx7HGVBEF4LEIF6RC14N3PSU461" hidden="1">#REF!</definedName>
    <definedName name="BEx7HQ5T9FZ42QWS09UO4DT42Y0R" localSheetId="10" hidden="1">#REF!</definedName>
    <definedName name="BEx7HQ5T9FZ42QWS09UO4DT42Y0R" localSheetId="12" hidden="1">#REF!</definedName>
    <definedName name="BEx7HQ5T9FZ42QWS09UO4DT42Y0R" localSheetId="19" hidden="1">#REF!</definedName>
    <definedName name="BEx7HQ5T9FZ42QWS09UO4DT42Y0R" localSheetId="0" hidden="1">#REF!</definedName>
    <definedName name="BEx7HQ5T9FZ42QWS09UO4DT42Y0R" localSheetId="21" hidden="1">#REF!</definedName>
    <definedName name="BEx7HQ5T9FZ42QWS09UO4DT42Y0R" localSheetId="8" hidden="1">#REF!</definedName>
    <definedName name="BEx7HQ5T9FZ42QWS09UO4DT42Y0R" localSheetId="9" hidden="1">#REF!</definedName>
    <definedName name="BEx7HQ5T9FZ42QWS09UO4DT42Y0R" hidden="1">#REF!</definedName>
    <definedName name="BEx7HRCZE3CVGON1HV07MT5MNDZ3" localSheetId="10" hidden="1">#REF!</definedName>
    <definedName name="BEx7HRCZE3CVGON1HV07MT5MNDZ3" localSheetId="12" hidden="1">#REF!</definedName>
    <definedName name="BEx7HRCZE3CVGON1HV07MT5MNDZ3" localSheetId="19" hidden="1">#REF!</definedName>
    <definedName name="BEx7HRCZE3CVGON1HV07MT5MNDZ3" localSheetId="0" hidden="1">#REF!</definedName>
    <definedName name="BEx7HRCZE3CVGON1HV07MT5MNDZ3" localSheetId="21" hidden="1">#REF!</definedName>
    <definedName name="BEx7HRCZE3CVGON1HV07MT5MNDZ3" localSheetId="8" hidden="1">#REF!</definedName>
    <definedName name="BEx7HRCZE3CVGON1HV07MT5MNDZ3" localSheetId="9" hidden="1">#REF!</definedName>
    <definedName name="BEx7HRCZE3CVGON1HV07MT5MNDZ3" hidden="1">#REF!</definedName>
    <definedName name="BEx7HWGE2CANG5M17X4C8YNC3N8F" localSheetId="10" hidden="1">#REF!</definedName>
    <definedName name="BEx7HWGE2CANG5M17X4C8YNC3N8F" localSheetId="12" hidden="1">#REF!</definedName>
    <definedName name="BEx7HWGE2CANG5M17X4C8YNC3N8F" localSheetId="19" hidden="1">#REF!</definedName>
    <definedName name="BEx7HWGE2CANG5M17X4C8YNC3N8F" localSheetId="0" hidden="1">#REF!</definedName>
    <definedName name="BEx7HWGE2CANG5M17X4C8YNC3N8F" localSheetId="21" hidden="1">#REF!</definedName>
    <definedName name="BEx7HWGE2CANG5M17X4C8YNC3N8F" localSheetId="8" hidden="1">#REF!</definedName>
    <definedName name="BEx7HWGE2CANG5M17X4C8YNC3N8F" localSheetId="9" hidden="1">#REF!</definedName>
    <definedName name="BEx7HWGE2CANG5M17X4C8YNC3N8F" hidden="1">#REF!</definedName>
    <definedName name="BEx7IB54GU5UCTJS549UBDW43EJL" localSheetId="10" hidden="1">#REF!</definedName>
    <definedName name="BEx7IB54GU5UCTJS549UBDW43EJL" localSheetId="12" hidden="1">#REF!</definedName>
    <definedName name="BEx7IB54GU5UCTJS549UBDW43EJL" localSheetId="19" hidden="1">#REF!</definedName>
    <definedName name="BEx7IB54GU5UCTJS549UBDW43EJL" localSheetId="0" hidden="1">#REF!</definedName>
    <definedName name="BEx7IB54GU5UCTJS549UBDW43EJL" localSheetId="21" hidden="1">#REF!</definedName>
    <definedName name="BEx7IB54GU5UCTJS549UBDW43EJL" localSheetId="8" hidden="1">#REF!</definedName>
    <definedName name="BEx7IB54GU5UCTJS549UBDW43EJL" localSheetId="9" hidden="1">#REF!</definedName>
    <definedName name="BEx7IB54GU5UCTJS549UBDW43EJL" hidden="1">#REF!</definedName>
    <definedName name="BEx7IBVYN47SFZIA0K4MDKQZNN9V" localSheetId="10" hidden="1">#REF!</definedName>
    <definedName name="BEx7IBVYN47SFZIA0K4MDKQZNN9V" localSheetId="12" hidden="1">#REF!</definedName>
    <definedName name="BEx7IBVYN47SFZIA0K4MDKQZNN9V" localSheetId="19" hidden="1">#REF!</definedName>
    <definedName name="BEx7IBVYN47SFZIA0K4MDKQZNN9V" localSheetId="0" hidden="1">#REF!</definedName>
    <definedName name="BEx7IBVYN47SFZIA0K4MDKQZNN9V" localSheetId="21" hidden="1">#REF!</definedName>
    <definedName name="BEx7IBVYN47SFZIA0K4MDKQZNN9V" localSheetId="8" hidden="1">#REF!</definedName>
    <definedName name="BEx7IBVYN47SFZIA0K4MDKQZNN9V" localSheetId="9" hidden="1">#REF!</definedName>
    <definedName name="BEx7IBVYN47SFZIA0K4MDKQZNN9V" hidden="1">#REF!</definedName>
    <definedName name="BEx7IGOMJB39HUONENRXTK1MFHGE" localSheetId="10" hidden="1">#REF!</definedName>
    <definedName name="BEx7IGOMJB39HUONENRXTK1MFHGE" localSheetId="12" hidden="1">#REF!</definedName>
    <definedName name="BEx7IGOMJB39HUONENRXTK1MFHGE" localSheetId="19" hidden="1">#REF!</definedName>
    <definedName name="BEx7IGOMJB39HUONENRXTK1MFHGE" localSheetId="0" hidden="1">#REF!</definedName>
    <definedName name="BEx7IGOMJB39HUONENRXTK1MFHGE" localSheetId="21" hidden="1">#REF!</definedName>
    <definedName name="BEx7IGOMJB39HUONENRXTK1MFHGE" localSheetId="8" hidden="1">#REF!</definedName>
    <definedName name="BEx7IGOMJB39HUONENRXTK1MFHGE" localSheetId="9" hidden="1">#REF!</definedName>
    <definedName name="BEx7IGOMJB39HUONENRXTK1MFHGE" hidden="1">#REF!</definedName>
    <definedName name="BEx7ISO6LTCYYDK0J6IN4PG2P6SW" localSheetId="10" hidden="1">#REF!</definedName>
    <definedName name="BEx7ISO6LTCYYDK0J6IN4PG2P6SW" localSheetId="12" hidden="1">#REF!</definedName>
    <definedName name="BEx7ISO6LTCYYDK0J6IN4PG2P6SW" localSheetId="19" hidden="1">#REF!</definedName>
    <definedName name="BEx7ISO6LTCYYDK0J6IN4PG2P6SW" localSheetId="0" hidden="1">#REF!</definedName>
    <definedName name="BEx7ISO6LTCYYDK0J6IN4PG2P6SW" localSheetId="21" hidden="1">#REF!</definedName>
    <definedName name="BEx7ISO6LTCYYDK0J6IN4PG2P6SW" localSheetId="8" hidden="1">#REF!</definedName>
    <definedName name="BEx7ISO6LTCYYDK0J6IN4PG2P6SW" localSheetId="9" hidden="1">#REF!</definedName>
    <definedName name="BEx7ISO6LTCYYDK0J6IN4PG2P6SW" hidden="1">#REF!</definedName>
    <definedName name="BEx7IV2IJ5WT7UC0UG7WP0WF2JZI" localSheetId="10" hidden="1">#REF!</definedName>
    <definedName name="BEx7IV2IJ5WT7UC0UG7WP0WF2JZI" localSheetId="12" hidden="1">#REF!</definedName>
    <definedName name="BEx7IV2IJ5WT7UC0UG7WP0WF2JZI" localSheetId="19" hidden="1">#REF!</definedName>
    <definedName name="BEx7IV2IJ5WT7UC0UG7WP0WF2JZI" localSheetId="0" hidden="1">#REF!</definedName>
    <definedName name="BEx7IV2IJ5WT7UC0UG7WP0WF2JZI" localSheetId="21" hidden="1">#REF!</definedName>
    <definedName name="BEx7IV2IJ5WT7UC0UG7WP0WF2JZI" localSheetId="8" hidden="1">#REF!</definedName>
    <definedName name="BEx7IV2IJ5WT7UC0UG7WP0WF2JZI" localSheetId="9" hidden="1">#REF!</definedName>
    <definedName name="BEx7IV2IJ5WT7UC0UG7WP0WF2JZI" hidden="1">#REF!</definedName>
    <definedName name="BEx7IXGU74GE5E4S6W4Z13AR092Y" localSheetId="10" hidden="1">#REF!</definedName>
    <definedName name="BEx7IXGU74GE5E4S6W4Z13AR092Y" localSheetId="12" hidden="1">#REF!</definedName>
    <definedName name="BEx7IXGU74GE5E4S6W4Z13AR092Y" localSheetId="19" hidden="1">#REF!</definedName>
    <definedName name="BEx7IXGU74GE5E4S6W4Z13AR092Y" localSheetId="0" hidden="1">#REF!</definedName>
    <definedName name="BEx7IXGU74GE5E4S6W4Z13AR092Y" localSheetId="21" hidden="1">#REF!</definedName>
    <definedName name="BEx7IXGU74GE5E4S6W4Z13AR092Y" localSheetId="8" hidden="1">#REF!</definedName>
    <definedName name="BEx7IXGU74GE5E4S6W4Z13AR092Y" localSheetId="9" hidden="1">#REF!</definedName>
    <definedName name="BEx7IXGU74GE5E4S6W4Z13AR092Y" hidden="1">#REF!</definedName>
    <definedName name="BEx7J4YL8Q3BI1MLH16YYQ18IJRD" localSheetId="10" hidden="1">#REF!</definedName>
    <definedName name="BEx7J4YL8Q3BI1MLH16YYQ18IJRD" localSheetId="12" hidden="1">#REF!</definedName>
    <definedName name="BEx7J4YL8Q3BI1MLH16YYQ18IJRD" localSheetId="19" hidden="1">#REF!</definedName>
    <definedName name="BEx7J4YL8Q3BI1MLH16YYQ18IJRD" localSheetId="0" hidden="1">#REF!</definedName>
    <definedName name="BEx7J4YL8Q3BI1MLH16YYQ18IJRD" localSheetId="21" hidden="1">#REF!</definedName>
    <definedName name="BEx7J4YL8Q3BI1MLH16YYQ18IJRD" localSheetId="8" hidden="1">#REF!</definedName>
    <definedName name="BEx7J4YL8Q3BI1MLH16YYQ18IJRD" localSheetId="9" hidden="1">#REF!</definedName>
    <definedName name="BEx7J4YL8Q3BI1MLH16YYQ18IJRD" hidden="1">#REF!</definedName>
    <definedName name="BEx7J5K5QVUOXI6A663KUWL6PO3O" localSheetId="10" hidden="1">#REF!</definedName>
    <definedName name="BEx7J5K5QVUOXI6A663KUWL6PO3O" localSheetId="12" hidden="1">#REF!</definedName>
    <definedName name="BEx7J5K5QVUOXI6A663KUWL6PO3O" localSheetId="19" hidden="1">#REF!</definedName>
    <definedName name="BEx7J5K5QVUOXI6A663KUWL6PO3O" localSheetId="0" hidden="1">#REF!</definedName>
    <definedName name="BEx7J5K5QVUOXI6A663KUWL6PO3O" localSheetId="21" hidden="1">#REF!</definedName>
    <definedName name="BEx7J5K5QVUOXI6A663KUWL6PO3O" localSheetId="8" hidden="1">#REF!</definedName>
    <definedName name="BEx7J5K5QVUOXI6A663KUWL6PO3O" localSheetId="9" hidden="1">#REF!</definedName>
    <definedName name="BEx7J5K5QVUOXI6A663KUWL6PO3O" hidden="1">#REF!</definedName>
    <definedName name="BEx7JH3HGBPI07OHZ5LFYK0UFZQR" localSheetId="10" hidden="1">#REF!</definedName>
    <definedName name="BEx7JH3HGBPI07OHZ5LFYK0UFZQR" localSheetId="12" hidden="1">#REF!</definedName>
    <definedName name="BEx7JH3HGBPI07OHZ5LFYK0UFZQR" localSheetId="19" hidden="1">#REF!</definedName>
    <definedName name="BEx7JH3HGBPI07OHZ5LFYK0UFZQR" localSheetId="0" hidden="1">#REF!</definedName>
    <definedName name="BEx7JH3HGBPI07OHZ5LFYK0UFZQR" localSheetId="21" hidden="1">#REF!</definedName>
    <definedName name="BEx7JH3HGBPI07OHZ5LFYK0UFZQR" localSheetId="8" hidden="1">#REF!</definedName>
    <definedName name="BEx7JH3HGBPI07OHZ5LFYK0UFZQR" localSheetId="9" hidden="1">#REF!</definedName>
    <definedName name="BEx7JH3HGBPI07OHZ5LFYK0UFZQR" hidden="1">#REF!</definedName>
    <definedName name="BEx7JRL3MHRMVLQF3EN15MXRPN68" localSheetId="10" hidden="1">#REF!</definedName>
    <definedName name="BEx7JRL3MHRMVLQF3EN15MXRPN68" localSheetId="12" hidden="1">#REF!</definedName>
    <definedName name="BEx7JRL3MHRMVLQF3EN15MXRPN68" localSheetId="19" hidden="1">#REF!</definedName>
    <definedName name="BEx7JRL3MHRMVLQF3EN15MXRPN68" localSheetId="0" hidden="1">#REF!</definedName>
    <definedName name="BEx7JRL3MHRMVLQF3EN15MXRPN68" localSheetId="21" hidden="1">#REF!</definedName>
    <definedName name="BEx7JRL3MHRMVLQF3EN15MXRPN68" localSheetId="8" hidden="1">#REF!</definedName>
    <definedName name="BEx7JRL3MHRMVLQF3EN15MXRPN68" localSheetId="9" hidden="1">#REF!</definedName>
    <definedName name="BEx7JRL3MHRMVLQF3EN15MXRPN68" hidden="1">#REF!</definedName>
    <definedName name="BEx7JV194190CNM6WWGQ3UBJ3CHH" localSheetId="10" hidden="1">#REF!</definedName>
    <definedName name="BEx7JV194190CNM6WWGQ3UBJ3CHH" localSheetId="12" hidden="1">#REF!</definedName>
    <definedName name="BEx7JV194190CNM6WWGQ3UBJ3CHH" localSheetId="19" hidden="1">#REF!</definedName>
    <definedName name="BEx7JV194190CNM6WWGQ3UBJ3CHH" localSheetId="0" hidden="1">#REF!</definedName>
    <definedName name="BEx7JV194190CNM6WWGQ3UBJ3CHH" localSheetId="21" hidden="1">#REF!</definedName>
    <definedName name="BEx7JV194190CNM6WWGQ3UBJ3CHH" localSheetId="8" hidden="1">#REF!</definedName>
    <definedName name="BEx7JV194190CNM6WWGQ3UBJ3CHH" localSheetId="9" hidden="1">#REF!</definedName>
    <definedName name="BEx7JV194190CNM6WWGQ3UBJ3CHH" hidden="1">#REF!</definedName>
    <definedName name="BEx7JZJ4AE8AGMWPK3XPBTBUBZ48" localSheetId="10" hidden="1">#REF!</definedName>
    <definedName name="BEx7JZJ4AE8AGMWPK3XPBTBUBZ48" localSheetId="12" hidden="1">#REF!</definedName>
    <definedName name="BEx7JZJ4AE8AGMWPK3XPBTBUBZ48" localSheetId="19" hidden="1">#REF!</definedName>
    <definedName name="BEx7JZJ4AE8AGMWPK3XPBTBUBZ48" localSheetId="0" hidden="1">#REF!</definedName>
    <definedName name="BEx7JZJ4AE8AGMWPK3XPBTBUBZ48" localSheetId="21" hidden="1">#REF!</definedName>
    <definedName name="BEx7JZJ4AE8AGMWPK3XPBTBUBZ48" localSheetId="8" hidden="1">#REF!</definedName>
    <definedName name="BEx7JZJ4AE8AGMWPK3XPBTBUBZ48" localSheetId="9" hidden="1">#REF!</definedName>
    <definedName name="BEx7JZJ4AE8AGMWPK3XPBTBUBZ48" hidden="1">#REF!</definedName>
    <definedName name="BEx7K7GZ607XQOGB81A1HINBTGOZ" localSheetId="10" hidden="1">#REF!</definedName>
    <definedName name="BEx7K7GZ607XQOGB81A1HINBTGOZ" localSheetId="12" hidden="1">#REF!</definedName>
    <definedName name="BEx7K7GZ607XQOGB81A1HINBTGOZ" localSheetId="19" hidden="1">#REF!</definedName>
    <definedName name="BEx7K7GZ607XQOGB81A1HINBTGOZ" localSheetId="0" hidden="1">#REF!</definedName>
    <definedName name="BEx7K7GZ607XQOGB81A1HINBTGOZ" localSheetId="21" hidden="1">#REF!</definedName>
    <definedName name="BEx7K7GZ607XQOGB81A1HINBTGOZ" localSheetId="8" hidden="1">#REF!</definedName>
    <definedName name="BEx7K7GZ607XQOGB81A1HINBTGOZ" localSheetId="9" hidden="1">#REF!</definedName>
    <definedName name="BEx7K7GZ607XQOGB81A1HINBTGOZ" hidden="1">#REF!</definedName>
    <definedName name="BEx7KEYPBDXSNROH8M6CDCBN6B50" localSheetId="10" hidden="1">#REF!</definedName>
    <definedName name="BEx7KEYPBDXSNROH8M6CDCBN6B50" localSheetId="12" hidden="1">#REF!</definedName>
    <definedName name="BEx7KEYPBDXSNROH8M6CDCBN6B50" localSheetId="19" hidden="1">#REF!</definedName>
    <definedName name="BEx7KEYPBDXSNROH8M6CDCBN6B50" localSheetId="0" hidden="1">#REF!</definedName>
    <definedName name="BEx7KEYPBDXSNROH8M6CDCBN6B50" localSheetId="21" hidden="1">#REF!</definedName>
    <definedName name="BEx7KEYPBDXSNROH8M6CDCBN6B50" localSheetId="8" hidden="1">#REF!</definedName>
    <definedName name="BEx7KEYPBDXSNROH8M6CDCBN6B50" localSheetId="9" hidden="1">#REF!</definedName>
    <definedName name="BEx7KEYPBDXSNROH8M6CDCBN6B50" hidden="1">#REF!</definedName>
    <definedName name="BEx7KH7PZ0A6FSWA4LAN2CMZ0WSF" localSheetId="10" hidden="1">#REF!</definedName>
    <definedName name="BEx7KH7PZ0A6FSWA4LAN2CMZ0WSF" localSheetId="12" hidden="1">#REF!</definedName>
    <definedName name="BEx7KH7PZ0A6FSWA4LAN2CMZ0WSF" localSheetId="19" hidden="1">#REF!</definedName>
    <definedName name="BEx7KH7PZ0A6FSWA4LAN2CMZ0WSF" localSheetId="0" hidden="1">#REF!</definedName>
    <definedName name="BEx7KH7PZ0A6FSWA4LAN2CMZ0WSF" localSheetId="21" hidden="1">#REF!</definedName>
    <definedName name="BEx7KH7PZ0A6FSWA4LAN2CMZ0WSF" localSheetId="8" hidden="1">#REF!</definedName>
    <definedName name="BEx7KH7PZ0A6FSWA4LAN2CMZ0WSF" localSheetId="9" hidden="1">#REF!</definedName>
    <definedName name="BEx7KH7PZ0A6FSWA4LAN2CMZ0WSF" hidden="1">#REF!</definedName>
    <definedName name="BEx7KNCTL6VMNQP4MFMHOMV1WI1Y" localSheetId="10" hidden="1">#REF!</definedName>
    <definedName name="BEx7KNCTL6VMNQP4MFMHOMV1WI1Y" localSheetId="12" hidden="1">#REF!</definedName>
    <definedName name="BEx7KNCTL6VMNQP4MFMHOMV1WI1Y" localSheetId="19" hidden="1">#REF!</definedName>
    <definedName name="BEx7KNCTL6VMNQP4MFMHOMV1WI1Y" localSheetId="0" hidden="1">#REF!</definedName>
    <definedName name="BEx7KNCTL6VMNQP4MFMHOMV1WI1Y" localSheetId="21" hidden="1">#REF!</definedName>
    <definedName name="BEx7KNCTL6VMNQP4MFMHOMV1WI1Y" localSheetId="8" hidden="1">#REF!</definedName>
    <definedName name="BEx7KNCTL6VMNQP4MFMHOMV1WI1Y" localSheetId="9" hidden="1">#REF!</definedName>
    <definedName name="BEx7KNCTL6VMNQP4MFMHOMV1WI1Y" hidden="1">#REF!</definedName>
    <definedName name="BEx7KSAS8BZT6H8OQCZ5DNSTMO07" localSheetId="10" hidden="1">#REF!</definedName>
    <definedName name="BEx7KSAS8BZT6H8OQCZ5DNSTMO07" localSheetId="12" hidden="1">#REF!</definedName>
    <definedName name="BEx7KSAS8BZT6H8OQCZ5DNSTMO07" localSheetId="19" hidden="1">#REF!</definedName>
    <definedName name="BEx7KSAS8BZT6H8OQCZ5DNSTMO07" localSheetId="0" hidden="1">#REF!</definedName>
    <definedName name="BEx7KSAS8BZT6H8OQCZ5DNSTMO07" localSheetId="21" hidden="1">#REF!</definedName>
    <definedName name="BEx7KSAS8BZT6H8OQCZ5DNSTMO07" localSheetId="8" hidden="1">#REF!</definedName>
    <definedName name="BEx7KSAS8BZT6H8OQCZ5DNSTMO07" localSheetId="9" hidden="1">#REF!</definedName>
    <definedName name="BEx7KSAS8BZT6H8OQCZ5DNSTMO07" hidden="1">#REF!</definedName>
    <definedName name="BEx7KWHTBD21COXVI4HNEQH0Z3L8" localSheetId="10" hidden="1">#REF!</definedName>
    <definedName name="BEx7KWHTBD21COXVI4HNEQH0Z3L8" localSheetId="12" hidden="1">#REF!</definedName>
    <definedName name="BEx7KWHTBD21COXVI4HNEQH0Z3L8" localSheetId="19" hidden="1">#REF!</definedName>
    <definedName name="BEx7KWHTBD21COXVI4HNEQH0Z3L8" localSheetId="0" hidden="1">#REF!</definedName>
    <definedName name="BEx7KWHTBD21COXVI4HNEQH0Z3L8" localSheetId="21" hidden="1">#REF!</definedName>
    <definedName name="BEx7KWHTBD21COXVI4HNEQH0Z3L8" localSheetId="8" hidden="1">#REF!</definedName>
    <definedName name="BEx7KWHTBD21COXVI4HNEQH0Z3L8" localSheetId="9" hidden="1">#REF!</definedName>
    <definedName name="BEx7KWHTBD21COXVI4HNEQH0Z3L8" hidden="1">#REF!</definedName>
    <definedName name="BEx7KXUGRMRSUXCM97Z7VRZQ9JH2" localSheetId="10" hidden="1">#REF!</definedName>
    <definedName name="BEx7KXUGRMRSUXCM97Z7VRZQ9JH2" localSheetId="12" hidden="1">#REF!</definedName>
    <definedName name="BEx7KXUGRMRSUXCM97Z7VRZQ9JH2" localSheetId="19" hidden="1">#REF!</definedName>
    <definedName name="BEx7KXUGRMRSUXCM97Z7VRZQ9JH2" localSheetId="0" hidden="1">#REF!</definedName>
    <definedName name="BEx7KXUGRMRSUXCM97Z7VRZQ9JH2" localSheetId="21" hidden="1">#REF!</definedName>
    <definedName name="BEx7KXUGRMRSUXCM97Z7VRZQ9JH2" localSheetId="8" hidden="1">#REF!</definedName>
    <definedName name="BEx7KXUGRMRSUXCM97Z7VRZQ9JH2" localSheetId="9" hidden="1">#REF!</definedName>
    <definedName name="BEx7KXUGRMRSUXCM97Z7VRZQ9JH2" hidden="1">#REF!</definedName>
    <definedName name="BEx7L5C6U8MP6IZ67BD649WQYJEK" localSheetId="10" hidden="1">#REF!</definedName>
    <definedName name="BEx7L5C6U8MP6IZ67BD649WQYJEK" localSheetId="12" hidden="1">#REF!</definedName>
    <definedName name="BEx7L5C6U8MP6IZ67BD649WQYJEK" localSheetId="19" hidden="1">#REF!</definedName>
    <definedName name="BEx7L5C6U8MP6IZ67BD649WQYJEK" localSheetId="0" hidden="1">#REF!</definedName>
    <definedName name="BEx7L5C6U8MP6IZ67BD649WQYJEK" localSheetId="21" hidden="1">#REF!</definedName>
    <definedName name="BEx7L5C6U8MP6IZ67BD649WQYJEK" localSheetId="8" hidden="1">#REF!</definedName>
    <definedName name="BEx7L5C6U8MP6IZ67BD649WQYJEK" localSheetId="9" hidden="1">#REF!</definedName>
    <definedName name="BEx7L5C6U8MP6IZ67BD649WQYJEK" hidden="1">#REF!</definedName>
    <definedName name="BEx7L8HEYEVTATR0OG5JJO647KNI" localSheetId="10" hidden="1">#REF!</definedName>
    <definedName name="BEx7L8HEYEVTATR0OG5JJO647KNI" localSheetId="12" hidden="1">#REF!</definedName>
    <definedName name="BEx7L8HEYEVTATR0OG5JJO647KNI" localSheetId="19" hidden="1">#REF!</definedName>
    <definedName name="BEx7L8HEYEVTATR0OG5JJO647KNI" localSheetId="0" hidden="1">#REF!</definedName>
    <definedName name="BEx7L8HEYEVTATR0OG5JJO647KNI" localSheetId="21" hidden="1">#REF!</definedName>
    <definedName name="BEx7L8HEYEVTATR0OG5JJO647KNI" localSheetId="8" hidden="1">#REF!</definedName>
    <definedName name="BEx7L8HEYEVTATR0OG5JJO647KNI" localSheetId="9" hidden="1">#REF!</definedName>
    <definedName name="BEx7L8HEYEVTATR0OG5JJO647KNI" hidden="1">#REF!</definedName>
    <definedName name="BEx7L8XOV64OMS15ZFURFEUXLMWF" localSheetId="10" hidden="1">#REF!</definedName>
    <definedName name="BEx7L8XOV64OMS15ZFURFEUXLMWF" localSheetId="12" hidden="1">#REF!</definedName>
    <definedName name="BEx7L8XOV64OMS15ZFURFEUXLMWF" localSheetId="19" hidden="1">#REF!</definedName>
    <definedName name="BEx7L8XOV64OMS15ZFURFEUXLMWF" localSheetId="0" hidden="1">#REF!</definedName>
    <definedName name="BEx7L8XOV64OMS15ZFURFEUXLMWF" localSheetId="21" hidden="1">#REF!</definedName>
    <definedName name="BEx7L8XOV64OMS15ZFURFEUXLMWF" localSheetId="8" hidden="1">#REF!</definedName>
    <definedName name="BEx7L8XOV64OMS15ZFURFEUXLMWF" localSheetId="9" hidden="1">#REF!</definedName>
    <definedName name="BEx7L8XOV64OMS15ZFURFEUXLMWF" hidden="1">#REF!</definedName>
    <definedName name="BEx7LPF478MRAYB9TQ6LDML6O3BY" localSheetId="10" hidden="1">#REF!</definedName>
    <definedName name="BEx7LPF478MRAYB9TQ6LDML6O3BY" localSheetId="12" hidden="1">#REF!</definedName>
    <definedName name="BEx7LPF478MRAYB9TQ6LDML6O3BY" localSheetId="19" hidden="1">#REF!</definedName>
    <definedName name="BEx7LPF478MRAYB9TQ6LDML6O3BY" localSheetId="0" hidden="1">#REF!</definedName>
    <definedName name="BEx7LPF478MRAYB9TQ6LDML6O3BY" localSheetId="21" hidden="1">#REF!</definedName>
    <definedName name="BEx7LPF478MRAYB9TQ6LDML6O3BY" localSheetId="8" hidden="1">#REF!</definedName>
    <definedName name="BEx7LPF478MRAYB9TQ6LDML6O3BY" localSheetId="9" hidden="1">#REF!</definedName>
    <definedName name="BEx7LPF478MRAYB9TQ6LDML6O3BY" hidden="1">#REF!</definedName>
    <definedName name="BEx7LPV780NFCG1VX4EKJ29YXOLZ" localSheetId="10" hidden="1">#REF!</definedName>
    <definedName name="BEx7LPV780NFCG1VX4EKJ29YXOLZ" localSheetId="12" hidden="1">#REF!</definedName>
    <definedName name="BEx7LPV780NFCG1VX4EKJ29YXOLZ" localSheetId="19" hidden="1">#REF!</definedName>
    <definedName name="BEx7LPV780NFCG1VX4EKJ29YXOLZ" localSheetId="0" hidden="1">#REF!</definedName>
    <definedName name="BEx7LPV780NFCG1VX4EKJ29YXOLZ" localSheetId="21" hidden="1">#REF!</definedName>
    <definedName name="BEx7LPV780NFCG1VX4EKJ29YXOLZ" localSheetId="8" hidden="1">#REF!</definedName>
    <definedName name="BEx7LPV780NFCG1VX4EKJ29YXOLZ" localSheetId="9" hidden="1">#REF!</definedName>
    <definedName name="BEx7LPV780NFCG1VX4EKJ29YXOLZ" hidden="1">#REF!</definedName>
    <definedName name="BEx7LQ0PD30NJWOAYKPEYHM9J83B" localSheetId="10" hidden="1">#REF!</definedName>
    <definedName name="BEx7LQ0PD30NJWOAYKPEYHM9J83B" localSheetId="12" hidden="1">#REF!</definedName>
    <definedName name="BEx7LQ0PD30NJWOAYKPEYHM9J83B" localSheetId="19" hidden="1">#REF!</definedName>
    <definedName name="BEx7LQ0PD30NJWOAYKPEYHM9J83B" localSheetId="0" hidden="1">#REF!</definedName>
    <definedName name="BEx7LQ0PD30NJWOAYKPEYHM9J83B" localSheetId="21" hidden="1">#REF!</definedName>
    <definedName name="BEx7LQ0PD30NJWOAYKPEYHM9J83B" localSheetId="8" hidden="1">#REF!</definedName>
    <definedName name="BEx7LQ0PD30NJWOAYKPEYHM9J83B" localSheetId="9" hidden="1">#REF!</definedName>
    <definedName name="BEx7LQ0PD30NJWOAYKPEYHM9J83B" hidden="1">#REF!</definedName>
    <definedName name="BEx7M4EKEDHZ1ZZ91NDLSUNPUFPZ" localSheetId="10" hidden="1">#REF!</definedName>
    <definedName name="BEx7M4EKEDHZ1ZZ91NDLSUNPUFPZ" localSheetId="12" hidden="1">#REF!</definedName>
    <definedName name="BEx7M4EKEDHZ1ZZ91NDLSUNPUFPZ" localSheetId="19" hidden="1">#REF!</definedName>
    <definedName name="BEx7M4EKEDHZ1ZZ91NDLSUNPUFPZ" localSheetId="0" hidden="1">#REF!</definedName>
    <definedName name="BEx7M4EKEDHZ1ZZ91NDLSUNPUFPZ" localSheetId="21" hidden="1">#REF!</definedName>
    <definedName name="BEx7M4EKEDHZ1ZZ91NDLSUNPUFPZ" localSheetId="8" hidden="1">#REF!</definedName>
    <definedName name="BEx7M4EKEDHZ1ZZ91NDLSUNPUFPZ" localSheetId="9" hidden="1">#REF!</definedName>
    <definedName name="BEx7M4EKEDHZ1ZZ91NDLSUNPUFPZ" hidden="1">#REF!</definedName>
    <definedName name="BEx7MAUI1JJFDIJGDW4RWY5384LY" localSheetId="10" hidden="1">#REF!</definedName>
    <definedName name="BEx7MAUI1JJFDIJGDW4RWY5384LY" localSheetId="12" hidden="1">#REF!</definedName>
    <definedName name="BEx7MAUI1JJFDIJGDW4RWY5384LY" localSheetId="19" hidden="1">#REF!</definedName>
    <definedName name="BEx7MAUI1JJFDIJGDW4RWY5384LY" localSheetId="0" hidden="1">#REF!</definedName>
    <definedName name="BEx7MAUI1JJFDIJGDW4RWY5384LY" localSheetId="21" hidden="1">#REF!</definedName>
    <definedName name="BEx7MAUI1JJFDIJGDW4RWY5384LY" localSheetId="8" hidden="1">#REF!</definedName>
    <definedName name="BEx7MAUI1JJFDIJGDW4RWY5384LY" localSheetId="9" hidden="1">#REF!</definedName>
    <definedName name="BEx7MAUI1JJFDIJGDW4RWY5384LY" hidden="1">#REF!</definedName>
    <definedName name="BEx7MI1EW6N7FOBHWJLYC02TZSKR" localSheetId="10" hidden="1">#REF!</definedName>
    <definedName name="BEx7MI1EW6N7FOBHWJLYC02TZSKR" localSheetId="12" hidden="1">#REF!</definedName>
    <definedName name="BEx7MI1EW6N7FOBHWJLYC02TZSKR" localSheetId="19" hidden="1">#REF!</definedName>
    <definedName name="BEx7MI1EW6N7FOBHWJLYC02TZSKR" localSheetId="0" hidden="1">#REF!</definedName>
    <definedName name="BEx7MI1EW6N7FOBHWJLYC02TZSKR" localSheetId="21" hidden="1">#REF!</definedName>
    <definedName name="BEx7MI1EW6N7FOBHWJLYC02TZSKR" localSheetId="8" hidden="1">#REF!</definedName>
    <definedName name="BEx7MI1EW6N7FOBHWJLYC02TZSKR" localSheetId="9" hidden="1">#REF!</definedName>
    <definedName name="BEx7MI1EW6N7FOBHWJLYC02TZSKR" hidden="1">#REF!</definedName>
    <definedName name="BEx7MJZO3UKAMJ53UWOJ5ZD4GGMQ" localSheetId="10" hidden="1">#REF!</definedName>
    <definedName name="BEx7MJZO3UKAMJ53UWOJ5ZD4GGMQ" localSheetId="12" hidden="1">#REF!</definedName>
    <definedName name="BEx7MJZO3UKAMJ53UWOJ5ZD4GGMQ" localSheetId="19" hidden="1">#REF!</definedName>
    <definedName name="BEx7MJZO3UKAMJ53UWOJ5ZD4GGMQ" localSheetId="0" hidden="1">#REF!</definedName>
    <definedName name="BEx7MJZO3UKAMJ53UWOJ5ZD4GGMQ" localSheetId="21" hidden="1">#REF!</definedName>
    <definedName name="BEx7MJZO3UKAMJ53UWOJ5ZD4GGMQ" localSheetId="8" hidden="1">#REF!</definedName>
    <definedName name="BEx7MJZO3UKAMJ53UWOJ5ZD4GGMQ" localSheetId="9" hidden="1">#REF!</definedName>
    <definedName name="BEx7MJZO3UKAMJ53UWOJ5ZD4GGMQ" hidden="1">#REF!</definedName>
    <definedName name="BEx7MO17TZ6L4457Q12FYYLUUZAZ" localSheetId="10" hidden="1">#REF!</definedName>
    <definedName name="BEx7MO17TZ6L4457Q12FYYLUUZAZ" localSheetId="12" hidden="1">#REF!</definedName>
    <definedName name="BEx7MO17TZ6L4457Q12FYYLUUZAZ" localSheetId="19" hidden="1">#REF!</definedName>
    <definedName name="BEx7MO17TZ6L4457Q12FYYLUUZAZ" localSheetId="0" hidden="1">#REF!</definedName>
    <definedName name="BEx7MO17TZ6L4457Q12FYYLUUZAZ" localSheetId="21" hidden="1">#REF!</definedName>
    <definedName name="BEx7MO17TZ6L4457Q12FYYLUUZAZ" localSheetId="8" hidden="1">#REF!</definedName>
    <definedName name="BEx7MO17TZ6L4457Q12FYYLUUZAZ" localSheetId="9" hidden="1">#REF!</definedName>
    <definedName name="BEx7MO17TZ6L4457Q12FYYLUUZAZ" hidden="1">#REF!</definedName>
    <definedName name="BEx7MT4MFNXIVQGAT6D971GZW7CA" localSheetId="10" hidden="1">#REF!</definedName>
    <definedName name="BEx7MT4MFNXIVQGAT6D971GZW7CA" localSheetId="12" hidden="1">#REF!</definedName>
    <definedName name="BEx7MT4MFNXIVQGAT6D971GZW7CA" localSheetId="19" hidden="1">#REF!</definedName>
    <definedName name="BEx7MT4MFNXIVQGAT6D971GZW7CA" localSheetId="0" hidden="1">#REF!</definedName>
    <definedName name="BEx7MT4MFNXIVQGAT6D971GZW7CA" localSheetId="21" hidden="1">#REF!</definedName>
    <definedName name="BEx7MT4MFNXIVQGAT6D971GZW7CA" localSheetId="8" hidden="1">#REF!</definedName>
    <definedName name="BEx7MT4MFNXIVQGAT6D971GZW7CA" localSheetId="9" hidden="1">#REF!</definedName>
    <definedName name="BEx7MT4MFNXIVQGAT6D971GZW7CA" hidden="1">#REF!</definedName>
    <definedName name="BEx7MUMLPPX92MX7SA8S1PLONDL8" localSheetId="10" hidden="1">#REF!</definedName>
    <definedName name="BEx7MUMLPPX92MX7SA8S1PLONDL8" localSheetId="12" hidden="1">#REF!</definedName>
    <definedName name="BEx7MUMLPPX92MX7SA8S1PLONDL8" localSheetId="19" hidden="1">#REF!</definedName>
    <definedName name="BEx7MUMLPPX92MX7SA8S1PLONDL8" localSheetId="0" hidden="1">#REF!</definedName>
    <definedName name="BEx7MUMLPPX92MX7SA8S1PLONDL8" localSheetId="21" hidden="1">#REF!</definedName>
    <definedName name="BEx7MUMLPPX92MX7SA8S1PLONDL8" localSheetId="8" hidden="1">#REF!</definedName>
    <definedName name="BEx7MUMLPPX92MX7SA8S1PLONDL8" localSheetId="9" hidden="1">#REF!</definedName>
    <definedName name="BEx7MUMLPPX92MX7SA8S1PLONDL8" hidden="1">#REF!</definedName>
    <definedName name="BEx7MX0W532Q7CB4V6KFVC9WAOUI" localSheetId="10" hidden="1">#REF!</definedName>
    <definedName name="BEx7MX0W532Q7CB4V6KFVC9WAOUI" localSheetId="12" hidden="1">#REF!</definedName>
    <definedName name="BEx7MX0W532Q7CB4V6KFVC9WAOUI" localSheetId="19" hidden="1">#REF!</definedName>
    <definedName name="BEx7MX0W532Q7CB4V6KFVC9WAOUI" localSheetId="0" hidden="1">#REF!</definedName>
    <definedName name="BEx7MX0W532Q7CB4V6KFVC9WAOUI" localSheetId="21" hidden="1">#REF!</definedName>
    <definedName name="BEx7MX0W532Q7CB4V6KFVC9WAOUI" localSheetId="8" hidden="1">#REF!</definedName>
    <definedName name="BEx7MX0W532Q7CB4V6KFVC9WAOUI" localSheetId="9" hidden="1">#REF!</definedName>
    <definedName name="BEx7MX0W532Q7CB4V6KFVC9WAOUI" hidden="1">#REF!</definedName>
    <definedName name="BEx7NB403NE748IF75RXMWOFQ986" localSheetId="10" hidden="1">#REF!</definedName>
    <definedName name="BEx7NB403NE748IF75RXMWOFQ986" localSheetId="12" hidden="1">#REF!</definedName>
    <definedName name="BEx7NB403NE748IF75RXMWOFQ986" localSheetId="19" hidden="1">#REF!</definedName>
    <definedName name="BEx7NB403NE748IF75RXMWOFQ986" localSheetId="0" hidden="1">#REF!</definedName>
    <definedName name="BEx7NB403NE748IF75RXMWOFQ986" localSheetId="21" hidden="1">#REF!</definedName>
    <definedName name="BEx7NB403NE748IF75RXMWOFQ986" localSheetId="8" hidden="1">#REF!</definedName>
    <definedName name="BEx7NB403NE748IF75RXMWOFQ986" localSheetId="9" hidden="1">#REF!</definedName>
    <definedName name="BEx7NB403NE748IF75RXMWOFQ986" hidden="1">#REF!</definedName>
    <definedName name="BEx7NI062THZAM6I8AJWTFJL91CS" localSheetId="10" hidden="1">#REF!</definedName>
    <definedName name="BEx7NI062THZAM6I8AJWTFJL91CS" localSheetId="12" hidden="1">#REF!</definedName>
    <definedName name="BEx7NI062THZAM6I8AJWTFJL91CS" localSheetId="19" hidden="1">#REF!</definedName>
    <definedName name="BEx7NI062THZAM6I8AJWTFJL91CS" localSheetId="0" hidden="1">#REF!</definedName>
    <definedName name="BEx7NI062THZAM6I8AJWTFJL91CS" localSheetId="21" hidden="1">#REF!</definedName>
    <definedName name="BEx7NI062THZAM6I8AJWTFJL91CS" localSheetId="8" hidden="1">#REF!</definedName>
    <definedName name="BEx7NI062THZAM6I8AJWTFJL91CS" localSheetId="9" hidden="1">#REF!</definedName>
    <definedName name="BEx7NI062THZAM6I8AJWTFJL91CS" hidden="1">#REF!</definedName>
    <definedName name="BEx904S75BPRYMHF0083JF7ES4NG" localSheetId="10" hidden="1">#REF!</definedName>
    <definedName name="BEx904S75BPRYMHF0083JF7ES4NG" localSheetId="12" hidden="1">#REF!</definedName>
    <definedName name="BEx904S75BPRYMHF0083JF7ES4NG" localSheetId="19" hidden="1">#REF!</definedName>
    <definedName name="BEx904S75BPRYMHF0083JF7ES4NG" localSheetId="0" hidden="1">#REF!</definedName>
    <definedName name="BEx904S75BPRYMHF0083JF7ES4NG" localSheetId="21" hidden="1">#REF!</definedName>
    <definedName name="BEx904S75BPRYMHF0083JF7ES4NG" localSheetId="8" hidden="1">#REF!</definedName>
    <definedName name="BEx904S75BPRYMHF0083JF7ES4NG" localSheetId="9" hidden="1">#REF!</definedName>
    <definedName name="BEx904S75BPRYMHF0083JF7ES4NG" hidden="1">#REF!</definedName>
    <definedName name="BEx90HDD4RWF7JZGA8GCGG7D63MG" localSheetId="10" hidden="1">#REF!</definedName>
    <definedName name="BEx90HDD4RWF7JZGA8GCGG7D63MG" localSheetId="12" hidden="1">#REF!</definedName>
    <definedName name="BEx90HDD4RWF7JZGA8GCGG7D63MG" localSheetId="19" hidden="1">#REF!</definedName>
    <definedName name="BEx90HDD4RWF7JZGA8GCGG7D63MG" localSheetId="0" hidden="1">#REF!</definedName>
    <definedName name="BEx90HDD4RWF7JZGA8GCGG7D63MG" localSheetId="21" hidden="1">#REF!</definedName>
    <definedName name="BEx90HDD4RWF7JZGA8GCGG7D63MG" localSheetId="8" hidden="1">#REF!</definedName>
    <definedName name="BEx90HDD4RWF7JZGA8GCGG7D63MG" localSheetId="9" hidden="1">#REF!</definedName>
    <definedName name="BEx90HDD4RWF7JZGA8GCGG7D63MG" hidden="1">#REF!</definedName>
    <definedName name="BEx90HO6UVMFVSV8U0YBZFHNCL38" localSheetId="10" hidden="1">#REF!</definedName>
    <definedName name="BEx90HO6UVMFVSV8U0YBZFHNCL38" localSheetId="12" hidden="1">#REF!</definedName>
    <definedName name="BEx90HO6UVMFVSV8U0YBZFHNCL38" localSheetId="19" hidden="1">#REF!</definedName>
    <definedName name="BEx90HO6UVMFVSV8U0YBZFHNCL38" localSheetId="0" hidden="1">#REF!</definedName>
    <definedName name="BEx90HO6UVMFVSV8U0YBZFHNCL38" localSheetId="21" hidden="1">#REF!</definedName>
    <definedName name="BEx90HO6UVMFVSV8U0YBZFHNCL38" localSheetId="8" hidden="1">#REF!</definedName>
    <definedName name="BEx90HO6UVMFVSV8U0YBZFHNCL38" localSheetId="9" hidden="1">#REF!</definedName>
    <definedName name="BEx90HO6UVMFVSV8U0YBZFHNCL38" hidden="1">#REF!</definedName>
    <definedName name="BEx90VGH5H09ON2QXYC9WIIEU98T" localSheetId="10" hidden="1">#REF!</definedName>
    <definedName name="BEx90VGH5H09ON2QXYC9WIIEU98T" localSheetId="12" hidden="1">#REF!</definedName>
    <definedName name="BEx90VGH5H09ON2QXYC9WIIEU98T" localSheetId="19" hidden="1">#REF!</definedName>
    <definedName name="BEx90VGH5H09ON2QXYC9WIIEU98T" localSheetId="0" hidden="1">#REF!</definedName>
    <definedName name="BEx90VGH5H09ON2QXYC9WIIEU98T" localSheetId="21" hidden="1">#REF!</definedName>
    <definedName name="BEx90VGH5H09ON2QXYC9WIIEU98T" localSheetId="8" hidden="1">#REF!</definedName>
    <definedName name="BEx90VGH5H09ON2QXYC9WIIEU98T" localSheetId="9" hidden="1">#REF!</definedName>
    <definedName name="BEx90VGH5H09ON2QXYC9WIIEU98T" hidden="1">#REF!</definedName>
    <definedName name="BEx9157279000SVN5XNWQ99JY0WU" localSheetId="10" hidden="1">#REF!</definedName>
    <definedName name="BEx9157279000SVN5XNWQ99JY0WU" localSheetId="12" hidden="1">#REF!</definedName>
    <definedName name="BEx9157279000SVN5XNWQ99JY0WU" localSheetId="19" hidden="1">#REF!</definedName>
    <definedName name="BEx9157279000SVN5XNWQ99JY0WU" localSheetId="0" hidden="1">#REF!</definedName>
    <definedName name="BEx9157279000SVN5XNWQ99JY0WU" localSheetId="21" hidden="1">#REF!</definedName>
    <definedName name="BEx9157279000SVN5XNWQ99JY0WU" localSheetId="8" hidden="1">#REF!</definedName>
    <definedName name="BEx9157279000SVN5XNWQ99JY0WU" localSheetId="9" hidden="1">#REF!</definedName>
    <definedName name="BEx9157279000SVN5XNWQ99JY0WU" hidden="1">#REF!</definedName>
    <definedName name="BEx9175B70QXYAU5A8DJPGZQ46L9" localSheetId="10" hidden="1">#REF!</definedName>
    <definedName name="BEx9175B70QXYAU5A8DJPGZQ46L9" localSheetId="12" hidden="1">#REF!</definedName>
    <definedName name="BEx9175B70QXYAU5A8DJPGZQ46L9" localSheetId="19" hidden="1">#REF!</definedName>
    <definedName name="BEx9175B70QXYAU5A8DJPGZQ46L9" localSheetId="0" hidden="1">#REF!</definedName>
    <definedName name="BEx9175B70QXYAU5A8DJPGZQ46L9" localSheetId="21" hidden="1">#REF!</definedName>
    <definedName name="BEx9175B70QXYAU5A8DJPGZQ46L9" localSheetId="8" hidden="1">#REF!</definedName>
    <definedName name="BEx9175B70QXYAU5A8DJPGZQ46L9" localSheetId="9" hidden="1">#REF!</definedName>
    <definedName name="BEx9175B70QXYAU5A8DJPGZQ46L9" hidden="1">#REF!</definedName>
    <definedName name="BEx91AQQRTV87AO27VWHSFZAD4ZR" localSheetId="10" hidden="1">#REF!</definedName>
    <definedName name="BEx91AQQRTV87AO27VWHSFZAD4ZR" localSheetId="12" hidden="1">#REF!</definedName>
    <definedName name="BEx91AQQRTV87AO27VWHSFZAD4ZR" localSheetId="19" hidden="1">#REF!</definedName>
    <definedName name="BEx91AQQRTV87AO27VWHSFZAD4ZR" localSheetId="0" hidden="1">#REF!</definedName>
    <definedName name="BEx91AQQRTV87AO27VWHSFZAD4ZR" localSheetId="21" hidden="1">#REF!</definedName>
    <definedName name="BEx91AQQRTV87AO27VWHSFZAD4ZR" localSheetId="8" hidden="1">#REF!</definedName>
    <definedName name="BEx91AQQRTV87AO27VWHSFZAD4ZR" localSheetId="9" hidden="1">#REF!</definedName>
    <definedName name="BEx91AQQRTV87AO27VWHSFZAD4ZR" hidden="1">#REF!</definedName>
    <definedName name="BEx91L8FLL5CWLA2CDHKCOMGVDZN" localSheetId="10" hidden="1">#REF!</definedName>
    <definedName name="BEx91L8FLL5CWLA2CDHKCOMGVDZN" localSheetId="12" hidden="1">#REF!</definedName>
    <definedName name="BEx91L8FLL5CWLA2CDHKCOMGVDZN" localSheetId="19" hidden="1">#REF!</definedName>
    <definedName name="BEx91L8FLL5CWLA2CDHKCOMGVDZN" localSheetId="0" hidden="1">#REF!</definedName>
    <definedName name="BEx91L8FLL5CWLA2CDHKCOMGVDZN" localSheetId="21" hidden="1">#REF!</definedName>
    <definedName name="BEx91L8FLL5CWLA2CDHKCOMGVDZN" localSheetId="8" hidden="1">#REF!</definedName>
    <definedName name="BEx91L8FLL5CWLA2CDHKCOMGVDZN" localSheetId="9" hidden="1">#REF!</definedName>
    <definedName name="BEx91L8FLL5CWLA2CDHKCOMGVDZN" hidden="1">#REF!</definedName>
    <definedName name="BEx91OTVH9ZDBC3QTORU8RZX4EOC" localSheetId="10" hidden="1">#REF!</definedName>
    <definedName name="BEx91OTVH9ZDBC3QTORU8RZX4EOC" localSheetId="12" hidden="1">#REF!</definedName>
    <definedName name="BEx91OTVH9ZDBC3QTORU8RZX4EOC" localSheetId="19" hidden="1">#REF!</definedName>
    <definedName name="BEx91OTVH9ZDBC3QTORU8RZX4EOC" localSheetId="0" hidden="1">#REF!</definedName>
    <definedName name="BEx91OTVH9ZDBC3QTORU8RZX4EOC" localSheetId="21" hidden="1">#REF!</definedName>
    <definedName name="BEx91OTVH9ZDBC3QTORU8RZX4EOC" localSheetId="8" hidden="1">#REF!</definedName>
    <definedName name="BEx91OTVH9ZDBC3QTORU8RZX4EOC" localSheetId="9" hidden="1">#REF!</definedName>
    <definedName name="BEx91OTVH9ZDBC3QTORU8RZX4EOC" hidden="1">#REF!</definedName>
    <definedName name="BEx91QH5JRZKQP1GPN2SQMR3CKAG" localSheetId="10" hidden="1">#REF!</definedName>
    <definedName name="BEx91QH5JRZKQP1GPN2SQMR3CKAG" localSheetId="12" hidden="1">#REF!</definedName>
    <definedName name="BEx91QH5JRZKQP1GPN2SQMR3CKAG" localSheetId="19" hidden="1">#REF!</definedName>
    <definedName name="BEx91QH5JRZKQP1GPN2SQMR3CKAG" localSheetId="0" hidden="1">#REF!</definedName>
    <definedName name="BEx91QH5JRZKQP1GPN2SQMR3CKAG" localSheetId="21" hidden="1">#REF!</definedName>
    <definedName name="BEx91QH5JRZKQP1GPN2SQMR3CKAG" localSheetId="8" hidden="1">#REF!</definedName>
    <definedName name="BEx91QH5JRZKQP1GPN2SQMR3CKAG" localSheetId="9" hidden="1">#REF!</definedName>
    <definedName name="BEx91QH5JRZKQP1GPN2SQMR3CKAG" hidden="1">#REF!</definedName>
    <definedName name="BEx91ROALDNHO7FI4X8L61RH4UJE" localSheetId="10" hidden="1">#REF!</definedName>
    <definedName name="BEx91ROALDNHO7FI4X8L61RH4UJE" localSheetId="12" hidden="1">#REF!</definedName>
    <definedName name="BEx91ROALDNHO7FI4X8L61RH4UJE" localSheetId="19" hidden="1">#REF!</definedName>
    <definedName name="BEx91ROALDNHO7FI4X8L61RH4UJE" localSheetId="0" hidden="1">#REF!</definedName>
    <definedName name="BEx91ROALDNHO7FI4X8L61RH4UJE" localSheetId="21" hidden="1">#REF!</definedName>
    <definedName name="BEx91ROALDNHO7FI4X8L61RH4UJE" localSheetId="8" hidden="1">#REF!</definedName>
    <definedName name="BEx91ROALDNHO7FI4X8L61RH4UJE" localSheetId="9" hidden="1">#REF!</definedName>
    <definedName name="BEx91ROALDNHO7FI4X8L61RH4UJE" hidden="1">#REF!</definedName>
    <definedName name="BEx91TMID71GVYH0U16QM1RV3PX0" localSheetId="10" hidden="1">#REF!</definedName>
    <definedName name="BEx91TMID71GVYH0U16QM1RV3PX0" localSheetId="12" hidden="1">#REF!</definedName>
    <definedName name="BEx91TMID71GVYH0U16QM1RV3PX0" localSheetId="19" hidden="1">#REF!</definedName>
    <definedName name="BEx91TMID71GVYH0U16QM1RV3PX0" localSheetId="0" hidden="1">#REF!</definedName>
    <definedName name="BEx91TMID71GVYH0U16QM1RV3PX0" localSheetId="21" hidden="1">#REF!</definedName>
    <definedName name="BEx91TMID71GVYH0U16QM1RV3PX0" localSheetId="8" hidden="1">#REF!</definedName>
    <definedName name="BEx91TMID71GVYH0U16QM1RV3PX0" localSheetId="9" hidden="1">#REF!</definedName>
    <definedName name="BEx91TMID71GVYH0U16QM1RV3PX0" hidden="1">#REF!</definedName>
    <definedName name="BEx91VF2D78PAF337E3L2L81K9W2" localSheetId="10" hidden="1">#REF!</definedName>
    <definedName name="BEx91VF2D78PAF337E3L2L81K9W2" localSheetId="12" hidden="1">#REF!</definedName>
    <definedName name="BEx91VF2D78PAF337E3L2L81K9W2" localSheetId="19" hidden="1">#REF!</definedName>
    <definedName name="BEx91VF2D78PAF337E3L2L81K9W2" localSheetId="0" hidden="1">#REF!</definedName>
    <definedName name="BEx91VF2D78PAF337E3L2L81K9W2" localSheetId="21" hidden="1">#REF!</definedName>
    <definedName name="BEx91VF2D78PAF337E3L2L81K9W2" localSheetId="8" hidden="1">#REF!</definedName>
    <definedName name="BEx91VF2D78PAF337E3L2L81K9W2" localSheetId="9" hidden="1">#REF!</definedName>
    <definedName name="BEx91VF2D78PAF337E3L2L81K9W2" hidden="1">#REF!</definedName>
    <definedName name="BEx921PNZ46VORG2VRMWREWIC0SE" localSheetId="10" hidden="1">#REF!</definedName>
    <definedName name="BEx921PNZ46VORG2VRMWREWIC0SE" localSheetId="12" hidden="1">#REF!</definedName>
    <definedName name="BEx921PNZ46VORG2VRMWREWIC0SE" localSheetId="19" hidden="1">#REF!</definedName>
    <definedName name="BEx921PNZ46VORG2VRMWREWIC0SE" localSheetId="0" hidden="1">#REF!</definedName>
    <definedName name="BEx921PNZ46VORG2VRMWREWIC0SE" localSheetId="21" hidden="1">#REF!</definedName>
    <definedName name="BEx921PNZ46VORG2VRMWREWIC0SE" localSheetId="8" hidden="1">#REF!</definedName>
    <definedName name="BEx921PNZ46VORG2VRMWREWIC0SE" localSheetId="9" hidden="1">#REF!</definedName>
    <definedName name="BEx921PNZ46VORG2VRMWREWIC0SE" hidden="1">#REF!</definedName>
    <definedName name="BEx929CVDCG5CFUQWNDLOSNRQ1FN" localSheetId="10" hidden="1">#REF!</definedName>
    <definedName name="BEx929CVDCG5CFUQWNDLOSNRQ1FN" localSheetId="12" hidden="1">#REF!</definedName>
    <definedName name="BEx929CVDCG5CFUQWNDLOSNRQ1FN" localSheetId="19" hidden="1">#REF!</definedName>
    <definedName name="BEx929CVDCG5CFUQWNDLOSNRQ1FN" localSheetId="0" hidden="1">#REF!</definedName>
    <definedName name="BEx929CVDCG5CFUQWNDLOSNRQ1FN" localSheetId="21" hidden="1">#REF!</definedName>
    <definedName name="BEx929CVDCG5CFUQWNDLOSNRQ1FN" localSheetId="8" hidden="1">#REF!</definedName>
    <definedName name="BEx929CVDCG5CFUQWNDLOSNRQ1FN" localSheetId="9" hidden="1">#REF!</definedName>
    <definedName name="BEx929CVDCG5CFUQWNDLOSNRQ1FN" hidden="1">#REF!</definedName>
    <definedName name="BEx92DPEKL5WM5A3CN8674JI0PR3" localSheetId="10" hidden="1">#REF!</definedName>
    <definedName name="BEx92DPEKL5WM5A3CN8674JI0PR3" localSheetId="12" hidden="1">#REF!</definedName>
    <definedName name="BEx92DPEKL5WM5A3CN8674JI0PR3" localSheetId="19" hidden="1">#REF!</definedName>
    <definedName name="BEx92DPEKL5WM5A3CN8674JI0PR3" localSheetId="0" hidden="1">#REF!</definedName>
    <definedName name="BEx92DPEKL5WM5A3CN8674JI0PR3" localSheetId="21" hidden="1">#REF!</definedName>
    <definedName name="BEx92DPEKL5WM5A3CN8674JI0PR3" localSheetId="8" hidden="1">#REF!</definedName>
    <definedName name="BEx92DPEKL5WM5A3CN8674JI0PR3" localSheetId="9" hidden="1">#REF!</definedName>
    <definedName name="BEx92DPEKL5WM5A3CN8674JI0PR3" hidden="1">#REF!</definedName>
    <definedName name="BEx92ER2RMY93TZK0D9L9T3H0GI5" localSheetId="10" hidden="1">#REF!</definedName>
    <definedName name="BEx92ER2RMY93TZK0D9L9T3H0GI5" localSheetId="12" hidden="1">#REF!</definedName>
    <definedName name="BEx92ER2RMY93TZK0D9L9T3H0GI5" localSheetId="19" hidden="1">#REF!</definedName>
    <definedName name="BEx92ER2RMY93TZK0D9L9T3H0GI5" localSheetId="0" hidden="1">#REF!</definedName>
    <definedName name="BEx92ER2RMY93TZK0D9L9T3H0GI5" localSheetId="21" hidden="1">#REF!</definedName>
    <definedName name="BEx92ER2RMY93TZK0D9L9T3H0GI5" localSheetId="8" hidden="1">#REF!</definedName>
    <definedName name="BEx92ER2RMY93TZK0D9L9T3H0GI5" localSheetId="9" hidden="1">#REF!</definedName>
    <definedName name="BEx92ER2RMY93TZK0D9L9T3H0GI5" hidden="1">#REF!</definedName>
    <definedName name="BEx92FI04PJT4LI23KKIHRXWJDTT" localSheetId="10" hidden="1">#REF!</definedName>
    <definedName name="BEx92FI04PJT4LI23KKIHRXWJDTT" localSheetId="12" hidden="1">#REF!</definedName>
    <definedName name="BEx92FI04PJT4LI23KKIHRXWJDTT" localSheetId="19" hidden="1">#REF!</definedName>
    <definedName name="BEx92FI04PJT4LI23KKIHRXWJDTT" localSheetId="0" hidden="1">#REF!</definedName>
    <definedName name="BEx92FI04PJT4LI23KKIHRXWJDTT" localSheetId="21" hidden="1">#REF!</definedName>
    <definedName name="BEx92FI04PJT4LI23KKIHRXWJDTT" localSheetId="8" hidden="1">#REF!</definedName>
    <definedName name="BEx92FI04PJT4LI23KKIHRXWJDTT" localSheetId="9" hidden="1">#REF!</definedName>
    <definedName name="BEx92FI04PJT4LI23KKIHRXWJDTT" hidden="1">#REF!</definedName>
    <definedName name="BEx92HR14HQ9D5JXCSPA4SS4RT62" localSheetId="10" hidden="1">#REF!</definedName>
    <definedName name="BEx92HR14HQ9D5JXCSPA4SS4RT62" localSheetId="12" hidden="1">#REF!</definedName>
    <definedName name="BEx92HR14HQ9D5JXCSPA4SS4RT62" localSheetId="19" hidden="1">#REF!</definedName>
    <definedName name="BEx92HR14HQ9D5JXCSPA4SS4RT62" localSheetId="0" hidden="1">#REF!</definedName>
    <definedName name="BEx92HR14HQ9D5JXCSPA4SS4RT62" localSheetId="21" hidden="1">#REF!</definedName>
    <definedName name="BEx92HR14HQ9D5JXCSPA4SS4RT62" localSheetId="8" hidden="1">#REF!</definedName>
    <definedName name="BEx92HR14HQ9D5JXCSPA4SS4RT62" localSheetId="9" hidden="1">#REF!</definedName>
    <definedName name="BEx92HR14HQ9D5JXCSPA4SS4RT62" hidden="1">#REF!</definedName>
    <definedName name="BEx92HWA2D6A5EX9MFG68G0NOMSN" localSheetId="10" hidden="1">#REF!</definedName>
    <definedName name="BEx92HWA2D6A5EX9MFG68G0NOMSN" localSheetId="12" hidden="1">#REF!</definedName>
    <definedName name="BEx92HWA2D6A5EX9MFG68G0NOMSN" localSheetId="19" hidden="1">#REF!</definedName>
    <definedName name="BEx92HWA2D6A5EX9MFG68G0NOMSN" localSheetId="0" hidden="1">#REF!</definedName>
    <definedName name="BEx92HWA2D6A5EX9MFG68G0NOMSN" localSheetId="21" hidden="1">#REF!</definedName>
    <definedName name="BEx92HWA2D6A5EX9MFG68G0NOMSN" localSheetId="8" hidden="1">#REF!</definedName>
    <definedName name="BEx92HWA2D6A5EX9MFG68G0NOMSN" localSheetId="9" hidden="1">#REF!</definedName>
    <definedName name="BEx92HWA2D6A5EX9MFG68G0NOMSN" hidden="1">#REF!</definedName>
    <definedName name="BEx92I1SQUKW2W7S22E82HLJXRGK" localSheetId="10" hidden="1">#REF!</definedName>
    <definedName name="BEx92I1SQUKW2W7S22E82HLJXRGK" localSheetId="12" hidden="1">#REF!</definedName>
    <definedName name="BEx92I1SQUKW2W7S22E82HLJXRGK" localSheetId="19" hidden="1">#REF!</definedName>
    <definedName name="BEx92I1SQUKW2W7S22E82HLJXRGK" localSheetId="0" hidden="1">#REF!</definedName>
    <definedName name="BEx92I1SQUKW2W7S22E82HLJXRGK" localSheetId="21" hidden="1">#REF!</definedName>
    <definedName name="BEx92I1SQUKW2W7S22E82HLJXRGK" localSheetId="8" hidden="1">#REF!</definedName>
    <definedName name="BEx92I1SQUKW2W7S22E82HLJXRGK" localSheetId="9" hidden="1">#REF!</definedName>
    <definedName name="BEx92I1SQUKW2W7S22E82HLJXRGK" hidden="1">#REF!</definedName>
    <definedName name="BEx92PUBDIXAU1FW5ZAXECMAU0LN" localSheetId="10" hidden="1">#REF!</definedName>
    <definedName name="BEx92PUBDIXAU1FW5ZAXECMAU0LN" localSheetId="12" hidden="1">#REF!</definedName>
    <definedName name="BEx92PUBDIXAU1FW5ZAXECMAU0LN" localSheetId="19" hidden="1">#REF!</definedName>
    <definedName name="BEx92PUBDIXAU1FW5ZAXECMAU0LN" localSheetId="0" hidden="1">#REF!</definedName>
    <definedName name="BEx92PUBDIXAU1FW5ZAXECMAU0LN" localSheetId="21" hidden="1">#REF!</definedName>
    <definedName name="BEx92PUBDIXAU1FW5ZAXECMAU0LN" localSheetId="8" hidden="1">#REF!</definedName>
    <definedName name="BEx92PUBDIXAU1FW5ZAXECMAU0LN" localSheetId="9" hidden="1">#REF!</definedName>
    <definedName name="BEx92PUBDIXAU1FW5ZAXECMAU0LN" hidden="1">#REF!</definedName>
    <definedName name="BEx92S8MHFFIVRQ2YSHZNQGOFUHD" localSheetId="10" hidden="1">#REF!</definedName>
    <definedName name="BEx92S8MHFFIVRQ2YSHZNQGOFUHD" localSheetId="12" hidden="1">#REF!</definedName>
    <definedName name="BEx92S8MHFFIVRQ2YSHZNQGOFUHD" localSheetId="19" hidden="1">#REF!</definedName>
    <definedName name="BEx92S8MHFFIVRQ2YSHZNQGOFUHD" localSheetId="0" hidden="1">#REF!</definedName>
    <definedName name="BEx92S8MHFFIVRQ2YSHZNQGOFUHD" localSheetId="21" hidden="1">#REF!</definedName>
    <definedName name="BEx92S8MHFFIVRQ2YSHZNQGOFUHD" localSheetId="8" hidden="1">#REF!</definedName>
    <definedName name="BEx92S8MHFFIVRQ2YSHZNQGOFUHD" localSheetId="9" hidden="1">#REF!</definedName>
    <definedName name="BEx92S8MHFFIVRQ2YSHZNQGOFUHD" hidden="1">#REF!</definedName>
    <definedName name="BEx92VJ5FJGXISSSMOUAESCSIWFV" localSheetId="10" hidden="1">#REF!</definedName>
    <definedName name="BEx92VJ5FJGXISSSMOUAESCSIWFV" localSheetId="12" hidden="1">#REF!</definedName>
    <definedName name="BEx92VJ5FJGXISSSMOUAESCSIWFV" localSheetId="19" hidden="1">#REF!</definedName>
    <definedName name="BEx92VJ5FJGXISSSMOUAESCSIWFV" localSheetId="0" hidden="1">#REF!</definedName>
    <definedName name="BEx92VJ5FJGXISSSMOUAESCSIWFV" localSheetId="21" hidden="1">#REF!</definedName>
    <definedName name="BEx92VJ5FJGXISSSMOUAESCSIWFV" localSheetId="8" hidden="1">#REF!</definedName>
    <definedName name="BEx92VJ5FJGXISSSMOUAESCSIWFV" localSheetId="9" hidden="1">#REF!</definedName>
    <definedName name="BEx92VJ5FJGXISSSMOUAESCSIWFV" hidden="1">#REF!</definedName>
    <definedName name="BEx93B9OULL2YGC896XXYAAJSTRK" localSheetId="10" hidden="1">#REF!</definedName>
    <definedName name="BEx93B9OULL2YGC896XXYAAJSTRK" localSheetId="12" hidden="1">#REF!</definedName>
    <definedName name="BEx93B9OULL2YGC896XXYAAJSTRK" localSheetId="19" hidden="1">#REF!</definedName>
    <definedName name="BEx93B9OULL2YGC896XXYAAJSTRK" localSheetId="0" hidden="1">#REF!</definedName>
    <definedName name="BEx93B9OULL2YGC896XXYAAJSTRK" localSheetId="21" hidden="1">#REF!</definedName>
    <definedName name="BEx93B9OULL2YGC896XXYAAJSTRK" localSheetId="8" hidden="1">#REF!</definedName>
    <definedName name="BEx93B9OULL2YGC896XXYAAJSTRK" localSheetId="9" hidden="1">#REF!</definedName>
    <definedName name="BEx93B9OULL2YGC896XXYAAJSTRK" hidden="1">#REF!</definedName>
    <definedName name="BEx93FRKF99NRT3LH99UTIH7AAYF" localSheetId="10" hidden="1">#REF!</definedName>
    <definedName name="BEx93FRKF99NRT3LH99UTIH7AAYF" localSheetId="12" hidden="1">#REF!</definedName>
    <definedName name="BEx93FRKF99NRT3LH99UTIH7AAYF" localSheetId="19" hidden="1">#REF!</definedName>
    <definedName name="BEx93FRKF99NRT3LH99UTIH7AAYF" localSheetId="0" hidden="1">#REF!</definedName>
    <definedName name="BEx93FRKF99NRT3LH99UTIH7AAYF" localSheetId="21" hidden="1">#REF!</definedName>
    <definedName name="BEx93FRKF99NRT3LH99UTIH7AAYF" localSheetId="8" hidden="1">#REF!</definedName>
    <definedName name="BEx93FRKF99NRT3LH99UTIH7AAYF" localSheetId="9" hidden="1">#REF!</definedName>
    <definedName name="BEx93FRKF99NRT3LH99UTIH7AAYF" hidden="1">#REF!</definedName>
    <definedName name="BEx93M7FSHP50OG34A4W8W8DF12U" localSheetId="10" hidden="1">#REF!</definedName>
    <definedName name="BEx93M7FSHP50OG34A4W8W8DF12U" localSheetId="12" hidden="1">#REF!</definedName>
    <definedName name="BEx93M7FSHP50OG34A4W8W8DF12U" localSheetId="19" hidden="1">#REF!</definedName>
    <definedName name="BEx93M7FSHP50OG34A4W8W8DF12U" localSheetId="0" hidden="1">#REF!</definedName>
    <definedName name="BEx93M7FSHP50OG34A4W8W8DF12U" localSheetId="21" hidden="1">#REF!</definedName>
    <definedName name="BEx93M7FSHP50OG34A4W8W8DF12U" localSheetId="8" hidden="1">#REF!</definedName>
    <definedName name="BEx93M7FSHP50OG34A4W8W8DF12U" localSheetId="9" hidden="1">#REF!</definedName>
    <definedName name="BEx93M7FSHP50OG34A4W8W8DF12U" hidden="1">#REF!</definedName>
    <definedName name="BEx93OLWY2O3PRA74U41VG5RXT4Q" localSheetId="10" hidden="1">#REF!</definedName>
    <definedName name="BEx93OLWY2O3PRA74U41VG5RXT4Q" localSheetId="12" hidden="1">#REF!</definedName>
    <definedName name="BEx93OLWY2O3PRA74U41VG5RXT4Q" localSheetId="19" hidden="1">#REF!</definedName>
    <definedName name="BEx93OLWY2O3PRA74U41VG5RXT4Q" localSheetId="0" hidden="1">#REF!</definedName>
    <definedName name="BEx93OLWY2O3PRA74U41VG5RXT4Q" localSheetId="21" hidden="1">#REF!</definedName>
    <definedName name="BEx93OLWY2O3PRA74U41VG5RXT4Q" localSheetId="8" hidden="1">#REF!</definedName>
    <definedName name="BEx93OLWY2O3PRA74U41VG5RXT4Q" localSheetId="9" hidden="1">#REF!</definedName>
    <definedName name="BEx93OLWY2O3PRA74U41VG5RXT4Q" hidden="1">#REF!</definedName>
    <definedName name="BEx93RWFAF6YJGYUTITVM445C02U" localSheetId="10" hidden="1">#REF!</definedName>
    <definedName name="BEx93RWFAF6YJGYUTITVM445C02U" localSheetId="12" hidden="1">#REF!</definedName>
    <definedName name="BEx93RWFAF6YJGYUTITVM445C02U" localSheetId="19" hidden="1">#REF!</definedName>
    <definedName name="BEx93RWFAF6YJGYUTITVM445C02U" localSheetId="0" hidden="1">#REF!</definedName>
    <definedName name="BEx93RWFAF6YJGYUTITVM445C02U" localSheetId="21" hidden="1">#REF!</definedName>
    <definedName name="BEx93RWFAF6YJGYUTITVM445C02U" localSheetId="8" hidden="1">#REF!</definedName>
    <definedName name="BEx93RWFAF6YJGYUTITVM445C02U" localSheetId="9" hidden="1">#REF!</definedName>
    <definedName name="BEx93RWFAF6YJGYUTITVM445C02U" hidden="1">#REF!</definedName>
    <definedName name="BEx93SY9RWG3HUV4YXQKXJH9FH14" localSheetId="10" hidden="1">#REF!</definedName>
    <definedName name="BEx93SY9RWG3HUV4YXQKXJH9FH14" localSheetId="12" hidden="1">#REF!</definedName>
    <definedName name="BEx93SY9RWG3HUV4YXQKXJH9FH14" localSheetId="19" hidden="1">#REF!</definedName>
    <definedName name="BEx93SY9RWG3HUV4YXQKXJH9FH14" localSheetId="0" hidden="1">#REF!</definedName>
    <definedName name="BEx93SY9RWG3HUV4YXQKXJH9FH14" localSheetId="21" hidden="1">#REF!</definedName>
    <definedName name="BEx93SY9RWG3HUV4YXQKXJH9FH14" localSheetId="8" hidden="1">#REF!</definedName>
    <definedName name="BEx93SY9RWG3HUV4YXQKXJH9FH14" localSheetId="9" hidden="1">#REF!</definedName>
    <definedName name="BEx93SY9RWG3HUV4YXQKXJH9FH14" hidden="1">#REF!</definedName>
    <definedName name="BEx93TJUX3U0FJDBG6DDSNQ91R5J" localSheetId="10" hidden="1">#REF!</definedName>
    <definedName name="BEx93TJUX3U0FJDBG6DDSNQ91R5J" localSheetId="12" hidden="1">#REF!</definedName>
    <definedName name="BEx93TJUX3U0FJDBG6DDSNQ91R5J" localSheetId="19" hidden="1">#REF!</definedName>
    <definedName name="BEx93TJUX3U0FJDBG6DDSNQ91R5J" localSheetId="0" hidden="1">#REF!</definedName>
    <definedName name="BEx93TJUX3U0FJDBG6DDSNQ91R5J" localSheetId="21" hidden="1">#REF!</definedName>
    <definedName name="BEx93TJUX3U0FJDBG6DDSNQ91R5J" localSheetId="8" hidden="1">#REF!</definedName>
    <definedName name="BEx93TJUX3U0FJDBG6DDSNQ91R5J" localSheetId="9" hidden="1">#REF!</definedName>
    <definedName name="BEx93TJUX3U0FJDBG6DDSNQ91R5J" hidden="1">#REF!</definedName>
    <definedName name="BEx942UCRHMI4B0US31HO95GSC2X" localSheetId="10" hidden="1">#REF!</definedName>
    <definedName name="BEx942UCRHMI4B0US31HO95GSC2X" localSheetId="12" hidden="1">#REF!</definedName>
    <definedName name="BEx942UCRHMI4B0US31HO95GSC2X" localSheetId="19" hidden="1">#REF!</definedName>
    <definedName name="BEx942UCRHMI4B0US31HO95GSC2X" localSheetId="0" hidden="1">#REF!</definedName>
    <definedName name="BEx942UCRHMI4B0US31HO95GSC2X" localSheetId="21" hidden="1">#REF!</definedName>
    <definedName name="BEx942UCRHMI4B0US31HO95GSC2X" localSheetId="8" hidden="1">#REF!</definedName>
    <definedName name="BEx942UCRHMI4B0US31HO95GSC2X" localSheetId="9" hidden="1">#REF!</definedName>
    <definedName name="BEx942UCRHMI4B0US31HO95GSC2X" hidden="1">#REF!</definedName>
    <definedName name="BEx942ZND3V7XSHKTD0UH9X85N5E" localSheetId="10" hidden="1">#REF!</definedName>
    <definedName name="BEx942ZND3V7XSHKTD0UH9X85N5E" localSheetId="12" hidden="1">#REF!</definedName>
    <definedName name="BEx942ZND3V7XSHKTD0UH9X85N5E" localSheetId="19" hidden="1">#REF!</definedName>
    <definedName name="BEx942ZND3V7XSHKTD0UH9X85N5E" localSheetId="0" hidden="1">#REF!</definedName>
    <definedName name="BEx942ZND3V7XSHKTD0UH9X85N5E" localSheetId="21" hidden="1">#REF!</definedName>
    <definedName name="BEx942ZND3V7XSHKTD0UH9X85N5E" localSheetId="8" hidden="1">#REF!</definedName>
    <definedName name="BEx942ZND3V7XSHKTD0UH9X85N5E" localSheetId="9" hidden="1">#REF!</definedName>
    <definedName name="BEx942ZND3V7XSHKTD0UH9X85N5E" hidden="1">#REF!</definedName>
    <definedName name="BEx947HHLR6UU6NYPNDZRF79V52K" localSheetId="10" hidden="1">#REF!</definedName>
    <definedName name="BEx947HHLR6UU6NYPNDZRF79V52K" localSheetId="12" hidden="1">#REF!</definedName>
    <definedName name="BEx947HHLR6UU6NYPNDZRF79V52K" localSheetId="19" hidden="1">#REF!</definedName>
    <definedName name="BEx947HHLR6UU6NYPNDZRF79V52K" localSheetId="0" hidden="1">#REF!</definedName>
    <definedName name="BEx947HHLR6UU6NYPNDZRF79V52K" localSheetId="21" hidden="1">#REF!</definedName>
    <definedName name="BEx947HHLR6UU6NYPNDZRF79V52K" localSheetId="8" hidden="1">#REF!</definedName>
    <definedName name="BEx947HHLR6UU6NYPNDZRF79V52K" localSheetId="9" hidden="1">#REF!</definedName>
    <definedName name="BEx947HHLR6UU6NYPNDZRF79V52K" hidden="1">#REF!</definedName>
    <definedName name="BEx948ZFFQWVIDNG4AZAUGGGEB5U" localSheetId="10" hidden="1">#REF!</definedName>
    <definedName name="BEx948ZFFQWVIDNG4AZAUGGGEB5U" localSheetId="12" hidden="1">#REF!</definedName>
    <definedName name="BEx948ZFFQWVIDNG4AZAUGGGEB5U" localSheetId="19" hidden="1">#REF!</definedName>
    <definedName name="BEx948ZFFQWVIDNG4AZAUGGGEB5U" localSheetId="0" hidden="1">#REF!</definedName>
    <definedName name="BEx948ZFFQWVIDNG4AZAUGGGEB5U" localSheetId="21" hidden="1">#REF!</definedName>
    <definedName name="BEx948ZFFQWVIDNG4AZAUGGGEB5U" localSheetId="8" hidden="1">#REF!</definedName>
    <definedName name="BEx948ZFFQWVIDNG4AZAUGGGEB5U" localSheetId="9" hidden="1">#REF!</definedName>
    <definedName name="BEx948ZFFQWVIDNG4AZAUGGGEB5U" hidden="1">#REF!</definedName>
    <definedName name="BEx94CKXG92OMURH41SNU6IOHK4J" localSheetId="10" hidden="1">#REF!</definedName>
    <definedName name="BEx94CKXG92OMURH41SNU6IOHK4J" localSheetId="12" hidden="1">#REF!</definedName>
    <definedName name="BEx94CKXG92OMURH41SNU6IOHK4J" localSheetId="19" hidden="1">#REF!</definedName>
    <definedName name="BEx94CKXG92OMURH41SNU6IOHK4J" localSheetId="0" hidden="1">#REF!</definedName>
    <definedName name="BEx94CKXG92OMURH41SNU6IOHK4J" localSheetId="21" hidden="1">#REF!</definedName>
    <definedName name="BEx94CKXG92OMURH41SNU6IOHK4J" localSheetId="8" hidden="1">#REF!</definedName>
    <definedName name="BEx94CKXG92OMURH41SNU6IOHK4J" localSheetId="9" hidden="1">#REF!</definedName>
    <definedName name="BEx94CKXG92OMURH41SNU6IOHK4J" hidden="1">#REF!</definedName>
    <definedName name="BEx94GXG30CIVB6ZQN3X3IK6BZXQ" localSheetId="10" hidden="1">#REF!</definedName>
    <definedName name="BEx94GXG30CIVB6ZQN3X3IK6BZXQ" localSheetId="12" hidden="1">#REF!</definedName>
    <definedName name="BEx94GXG30CIVB6ZQN3X3IK6BZXQ" localSheetId="19" hidden="1">#REF!</definedName>
    <definedName name="BEx94GXG30CIVB6ZQN3X3IK6BZXQ" localSheetId="0" hidden="1">#REF!</definedName>
    <definedName name="BEx94GXG30CIVB6ZQN3X3IK6BZXQ" localSheetId="21" hidden="1">#REF!</definedName>
    <definedName name="BEx94GXG30CIVB6ZQN3X3IK6BZXQ" localSheetId="8" hidden="1">#REF!</definedName>
    <definedName name="BEx94GXG30CIVB6ZQN3X3IK6BZXQ" localSheetId="9" hidden="1">#REF!</definedName>
    <definedName name="BEx94GXG30CIVB6ZQN3X3IK6BZXQ" hidden="1">#REF!</definedName>
    <definedName name="BEx94HJ0DWZHE39X4BLCQCJ3M1MC" localSheetId="10" hidden="1">#REF!</definedName>
    <definedName name="BEx94HJ0DWZHE39X4BLCQCJ3M1MC" localSheetId="12" hidden="1">#REF!</definedName>
    <definedName name="BEx94HJ0DWZHE39X4BLCQCJ3M1MC" localSheetId="19" hidden="1">#REF!</definedName>
    <definedName name="BEx94HJ0DWZHE39X4BLCQCJ3M1MC" localSheetId="0" hidden="1">#REF!</definedName>
    <definedName name="BEx94HJ0DWZHE39X4BLCQCJ3M1MC" localSheetId="21" hidden="1">#REF!</definedName>
    <definedName name="BEx94HJ0DWZHE39X4BLCQCJ3M1MC" localSheetId="8" hidden="1">#REF!</definedName>
    <definedName name="BEx94HJ0DWZHE39X4BLCQCJ3M1MC" localSheetId="9" hidden="1">#REF!</definedName>
    <definedName name="BEx94HJ0DWZHE39X4BLCQCJ3M1MC" hidden="1">#REF!</definedName>
    <definedName name="BEx94HZ5LURYM9ST744ALV6ZCKYP" localSheetId="10" hidden="1">#REF!</definedName>
    <definedName name="BEx94HZ5LURYM9ST744ALV6ZCKYP" localSheetId="12" hidden="1">#REF!</definedName>
    <definedName name="BEx94HZ5LURYM9ST744ALV6ZCKYP" localSheetId="19" hidden="1">#REF!</definedName>
    <definedName name="BEx94HZ5LURYM9ST744ALV6ZCKYP" localSheetId="0" hidden="1">#REF!</definedName>
    <definedName name="BEx94HZ5LURYM9ST744ALV6ZCKYP" localSheetId="21" hidden="1">#REF!</definedName>
    <definedName name="BEx94HZ5LURYM9ST744ALV6ZCKYP" localSheetId="8" hidden="1">#REF!</definedName>
    <definedName name="BEx94HZ5LURYM9ST744ALV6ZCKYP" localSheetId="9" hidden="1">#REF!</definedName>
    <definedName name="BEx94HZ5LURYM9ST744ALV6ZCKYP" hidden="1">#REF!</definedName>
    <definedName name="BEx94IQ75E90YUMWJ9N591LR7DQQ" localSheetId="10" hidden="1">#REF!</definedName>
    <definedName name="BEx94IQ75E90YUMWJ9N591LR7DQQ" localSheetId="12" hidden="1">#REF!</definedName>
    <definedName name="BEx94IQ75E90YUMWJ9N591LR7DQQ" localSheetId="19" hidden="1">#REF!</definedName>
    <definedName name="BEx94IQ75E90YUMWJ9N591LR7DQQ" localSheetId="0" hidden="1">#REF!</definedName>
    <definedName name="BEx94IQ75E90YUMWJ9N591LR7DQQ" localSheetId="21" hidden="1">#REF!</definedName>
    <definedName name="BEx94IQ75E90YUMWJ9N591LR7DQQ" localSheetId="8" hidden="1">#REF!</definedName>
    <definedName name="BEx94IQ75E90YUMWJ9N591LR7DQQ" localSheetId="9" hidden="1">#REF!</definedName>
    <definedName name="BEx94IQ75E90YUMWJ9N591LR7DQQ" hidden="1">#REF!</definedName>
    <definedName name="BEx94N7W5T3U7UOE97D6OVIBUCXS" localSheetId="10" hidden="1">#REF!</definedName>
    <definedName name="BEx94N7W5T3U7UOE97D6OVIBUCXS" localSheetId="12" hidden="1">#REF!</definedName>
    <definedName name="BEx94N7W5T3U7UOE97D6OVIBUCXS" localSheetId="19" hidden="1">#REF!</definedName>
    <definedName name="BEx94N7W5T3U7UOE97D6OVIBUCXS" localSheetId="0" hidden="1">#REF!</definedName>
    <definedName name="BEx94N7W5T3U7UOE97D6OVIBUCXS" localSheetId="21" hidden="1">#REF!</definedName>
    <definedName name="BEx94N7W5T3U7UOE97D6OVIBUCXS" localSheetId="8" hidden="1">#REF!</definedName>
    <definedName name="BEx94N7W5T3U7UOE97D6OVIBUCXS" localSheetId="9" hidden="1">#REF!</definedName>
    <definedName name="BEx94N7W5T3U7UOE97D6OVIBUCXS" hidden="1">#REF!</definedName>
    <definedName name="BEx955NIAWX5OLAHMTV6QFUZPR30" localSheetId="10" hidden="1">#REF!</definedName>
    <definedName name="BEx955NIAWX5OLAHMTV6QFUZPR30" localSheetId="12" hidden="1">#REF!</definedName>
    <definedName name="BEx955NIAWX5OLAHMTV6QFUZPR30" localSheetId="19" hidden="1">#REF!</definedName>
    <definedName name="BEx955NIAWX5OLAHMTV6QFUZPR30" localSheetId="0" hidden="1">#REF!</definedName>
    <definedName name="BEx955NIAWX5OLAHMTV6QFUZPR30" localSheetId="21" hidden="1">#REF!</definedName>
    <definedName name="BEx955NIAWX5OLAHMTV6QFUZPR30" localSheetId="8" hidden="1">#REF!</definedName>
    <definedName name="BEx955NIAWX5OLAHMTV6QFUZPR30" localSheetId="9" hidden="1">#REF!</definedName>
    <definedName name="BEx955NIAWX5OLAHMTV6QFUZPR30" hidden="1">#REF!</definedName>
    <definedName name="BEx9581TYVI2M5TT4ISDAJV4W7Z6" localSheetId="10" hidden="1">#REF!</definedName>
    <definedName name="BEx9581TYVI2M5TT4ISDAJV4W7Z6" localSheetId="12" hidden="1">#REF!</definedName>
    <definedName name="BEx9581TYVI2M5TT4ISDAJV4W7Z6" localSheetId="19" hidden="1">#REF!</definedName>
    <definedName name="BEx9581TYVI2M5TT4ISDAJV4W7Z6" localSheetId="0" hidden="1">#REF!</definedName>
    <definedName name="BEx9581TYVI2M5TT4ISDAJV4W7Z6" localSheetId="21" hidden="1">#REF!</definedName>
    <definedName name="BEx9581TYVI2M5TT4ISDAJV4W7Z6" localSheetId="8" hidden="1">#REF!</definedName>
    <definedName name="BEx9581TYVI2M5TT4ISDAJV4W7Z6" localSheetId="9" hidden="1">#REF!</definedName>
    <definedName name="BEx9581TYVI2M5TT4ISDAJV4W7Z6" hidden="1">#REF!</definedName>
    <definedName name="BEx95G55NR99FDSE95CXDI4DKWSV" localSheetId="10" hidden="1">#REF!</definedName>
    <definedName name="BEx95G55NR99FDSE95CXDI4DKWSV" localSheetId="12" hidden="1">#REF!</definedName>
    <definedName name="BEx95G55NR99FDSE95CXDI4DKWSV" localSheetId="19" hidden="1">#REF!</definedName>
    <definedName name="BEx95G55NR99FDSE95CXDI4DKWSV" localSheetId="0" hidden="1">#REF!</definedName>
    <definedName name="BEx95G55NR99FDSE95CXDI4DKWSV" localSheetId="21" hidden="1">#REF!</definedName>
    <definedName name="BEx95G55NR99FDSE95CXDI4DKWSV" localSheetId="8" hidden="1">#REF!</definedName>
    <definedName name="BEx95G55NR99FDSE95CXDI4DKWSV" localSheetId="9" hidden="1">#REF!</definedName>
    <definedName name="BEx95G55NR99FDSE95CXDI4DKWSV" hidden="1">#REF!</definedName>
    <definedName name="BEx95NHF4RVUE0YDOAFZEIVBYJXD" localSheetId="10" hidden="1">#REF!</definedName>
    <definedName name="BEx95NHF4RVUE0YDOAFZEIVBYJXD" localSheetId="12" hidden="1">#REF!</definedName>
    <definedName name="BEx95NHF4RVUE0YDOAFZEIVBYJXD" localSheetId="19" hidden="1">#REF!</definedName>
    <definedName name="BEx95NHF4RVUE0YDOAFZEIVBYJXD" localSheetId="0" hidden="1">#REF!</definedName>
    <definedName name="BEx95NHF4RVUE0YDOAFZEIVBYJXD" localSheetId="21" hidden="1">#REF!</definedName>
    <definedName name="BEx95NHF4RVUE0YDOAFZEIVBYJXD" localSheetId="8" hidden="1">#REF!</definedName>
    <definedName name="BEx95NHF4RVUE0YDOAFZEIVBYJXD" localSheetId="9" hidden="1">#REF!</definedName>
    <definedName name="BEx95NHF4RVUE0YDOAFZEIVBYJXD" hidden="1">#REF!</definedName>
    <definedName name="BEx95QBZMG0E2KQ9BERJ861QLYN3" localSheetId="10" hidden="1">#REF!</definedName>
    <definedName name="BEx95QBZMG0E2KQ9BERJ861QLYN3" localSheetId="12" hidden="1">#REF!</definedName>
    <definedName name="BEx95QBZMG0E2KQ9BERJ861QLYN3" localSheetId="19" hidden="1">#REF!</definedName>
    <definedName name="BEx95QBZMG0E2KQ9BERJ861QLYN3" localSheetId="0" hidden="1">#REF!</definedName>
    <definedName name="BEx95QBZMG0E2KQ9BERJ861QLYN3" localSheetId="21" hidden="1">#REF!</definedName>
    <definedName name="BEx95QBZMG0E2KQ9BERJ861QLYN3" localSheetId="8" hidden="1">#REF!</definedName>
    <definedName name="BEx95QBZMG0E2KQ9BERJ861QLYN3" localSheetId="9" hidden="1">#REF!</definedName>
    <definedName name="BEx95QBZMG0E2KQ9BERJ861QLYN3" hidden="1">#REF!</definedName>
    <definedName name="BEx95QHBVDN795UNQJLRXG3RDU49" localSheetId="10" hidden="1">#REF!</definedName>
    <definedName name="BEx95QHBVDN795UNQJLRXG3RDU49" localSheetId="12" hidden="1">#REF!</definedName>
    <definedName name="BEx95QHBVDN795UNQJLRXG3RDU49" localSheetId="19" hidden="1">#REF!</definedName>
    <definedName name="BEx95QHBVDN795UNQJLRXG3RDU49" localSheetId="0" hidden="1">#REF!</definedName>
    <definedName name="BEx95QHBVDN795UNQJLRXG3RDU49" localSheetId="21" hidden="1">#REF!</definedName>
    <definedName name="BEx95QHBVDN795UNQJLRXG3RDU49" localSheetId="8" hidden="1">#REF!</definedName>
    <definedName name="BEx95QHBVDN795UNQJLRXG3RDU49" localSheetId="9" hidden="1">#REF!</definedName>
    <definedName name="BEx95QHBVDN795UNQJLRXG3RDU49" hidden="1">#REF!</definedName>
    <definedName name="BEx95TBVUWV7L7OMFMZDQEXGVHU6" localSheetId="10" hidden="1">#REF!</definedName>
    <definedName name="BEx95TBVUWV7L7OMFMZDQEXGVHU6" localSheetId="12" hidden="1">#REF!</definedName>
    <definedName name="BEx95TBVUWV7L7OMFMZDQEXGVHU6" localSheetId="19" hidden="1">#REF!</definedName>
    <definedName name="BEx95TBVUWV7L7OMFMZDQEXGVHU6" localSheetId="0" hidden="1">#REF!</definedName>
    <definedName name="BEx95TBVUWV7L7OMFMZDQEXGVHU6" localSheetId="21" hidden="1">#REF!</definedName>
    <definedName name="BEx95TBVUWV7L7OMFMZDQEXGVHU6" localSheetId="8" hidden="1">#REF!</definedName>
    <definedName name="BEx95TBVUWV7L7OMFMZDQEXGVHU6" localSheetId="9" hidden="1">#REF!</definedName>
    <definedName name="BEx95TBVUWV7L7OMFMZDQEXGVHU6" hidden="1">#REF!</definedName>
    <definedName name="BEx95U89DZZSVO39TGS62CX8G9N4" localSheetId="10" hidden="1">#REF!</definedName>
    <definedName name="BEx95U89DZZSVO39TGS62CX8G9N4" localSheetId="12" hidden="1">#REF!</definedName>
    <definedName name="BEx95U89DZZSVO39TGS62CX8G9N4" localSheetId="19" hidden="1">#REF!</definedName>
    <definedName name="BEx95U89DZZSVO39TGS62CX8G9N4" localSheetId="0" hidden="1">#REF!</definedName>
    <definedName name="BEx95U89DZZSVO39TGS62CX8G9N4" localSheetId="21" hidden="1">#REF!</definedName>
    <definedName name="BEx95U89DZZSVO39TGS62CX8G9N4" localSheetId="8" hidden="1">#REF!</definedName>
    <definedName name="BEx95U89DZZSVO39TGS62CX8G9N4" localSheetId="9" hidden="1">#REF!</definedName>
    <definedName name="BEx95U89DZZSVO39TGS62CX8G9N4" hidden="1">#REF!</definedName>
    <definedName name="BEx95XTPKKKJG67C45LRX0T25I06" localSheetId="10" hidden="1">#REF!</definedName>
    <definedName name="BEx95XTPKKKJG67C45LRX0T25I06" localSheetId="12" hidden="1">#REF!</definedName>
    <definedName name="BEx95XTPKKKJG67C45LRX0T25I06" localSheetId="19" hidden="1">#REF!</definedName>
    <definedName name="BEx95XTPKKKJG67C45LRX0T25I06" localSheetId="0" hidden="1">#REF!</definedName>
    <definedName name="BEx95XTPKKKJG67C45LRX0T25I06" localSheetId="21" hidden="1">#REF!</definedName>
    <definedName name="BEx95XTPKKKJG67C45LRX0T25I06" localSheetId="8" hidden="1">#REF!</definedName>
    <definedName name="BEx95XTPKKKJG67C45LRX0T25I06" localSheetId="9" hidden="1">#REF!</definedName>
    <definedName name="BEx95XTPKKKJG67C45LRX0T25I06" hidden="1">#REF!</definedName>
    <definedName name="BEx9602K2GHNBUEUVT9ONRQU1GMD" localSheetId="10" hidden="1">#REF!</definedName>
    <definedName name="BEx9602K2GHNBUEUVT9ONRQU1GMD" localSheetId="12" hidden="1">#REF!</definedName>
    <definedName name="BEx9602K2GHNBUEUVT9ONRQU1GMD" localSheetId="19" hidden="1">#REF!</definedName>
    <definedName name="BEx9602K2GHNBUEUVT9ONRQU1GMD" localSheetId="0" hidden="1">#REF!</definedName>
    <definedName name="BEx9602K2GHNBUEUVT9ONRQU1GMD" localSheetId="21" hidden="1">#REF!</definedName>
    <definedName name="BEx9602K2GHNBUEUVT9ONRQU1GMD" localSheetId="8" hidden="1">#REF!</definedName>
    <definedName name="BEx9602K2GHNBUEUVT9ONRQU1GMD" localSheetId="9" hidden="1">#REF!</definedName>
    <definedName name="BEx9602K2GHNBUEUVT9ONRQU1GMD" hidden="1">#REF!</definedName>
    <definedName name="BEx9602LTEI8BPC79BGMRK6S0RP8" localSheetId="10" hidden="1">#REF!</definedName>
    <definedName name="BEx9602LTEI8BPC79BGMRK6S0RP8" localSheetId="12" hidden="1">#REF!</definedName>
    <definedName name="BEx9602LTEI8BPC79BGMRK6S0RP8" localSheetId="19" hidden="1">#REF!</definedName>
    <definedName name="BEx9602LTEI8BPC79BGMRK6S0RP8" localSheetId="0" hidden="1">#REF!</definedName>
    <definedName name="BEx9602LTEI8BPC79BGMRK6S0RP8" localSheetId="21" hidden="1">#REF!</definedName>
    <definedName name="BEx9602LTEI8BPC79BGMRK6S0RP8" localSheetId="8" hidden="1">#REF!</definedName>
    <definedName name="BEx9602LTEI8BPC79BGMRK6S0RP8" localSheetId="9" hidden="1">#REF!</definedName>
    <definedName name="BEx9602LTEI8BPC79BGMRK6S0RP8" hidden="1">#REF!</definedName>
    <definedName name="BEx962BL3Y4LA53EBYI64ZYMZE8U" localSheetId="10" hidden="1">#REF!</definedName>
    <definedName name="BEx962BL3Y4LA53EBYI64ZYMZE8U" localSheetId="12" hidden="1">#REF!</definedName>
    <definedName name="BEx962BL3Y4LA53EBYI64ZYMZE8U" localSheetId="19" hidden="1">#REF!</definedName>
    <definedName name="BEx962BL3Y4LA53EBYI64ZYMZE8U" localSheetId="0" hidden="1">#REF!</definedName>
    <definedName name="BEx962BL3Y4LA53EBYI64ZYMZE8U" localSheetId="21" hidden="1">#REF!</definedName>
    <definedName name="BEx962BL3Y4LA53EBYI64ZYMZE8U" localSheetId="8" hidden="1">#REF!</definedName>
    <definedName name="BEx962BL3Y4LA53EBYI64ZYMZE8U" localSheetId="9" hidden="1">#REF!</definedName>
    <definedName name="BEx962BL3Y4LA53EBYI64ZYMZE8U" hidden="1">#REF!</definedName>
    <definedName name="BEx96HAWZ2EMMI7VJ5NQXGK044OO" localSheetId="10" hidden="1">#REF!</definedName>
    <definedName name="BEx96HAWZ2EMMI7VJ5NQXGK044OO" localSheetId="12" hidden="1">#REF!</definedName>
    <definedName name="BEx96HAWZ2EMMI7VJ5NQXGK044OO" localSheetId="19" hidden="1">#REF!</definedName>
    <definedName name="BEx96HAWZ2EMMI7VJ5NQXGK044OO" localSheetId="0" hidden="1">#REF!</definedName>
    <definedName name="BEx96HAWZ2EMMI7VJ5NQXGK044OO" localSheetId="21" hidden="1">#REF!</definedName>
    <definedName name="BEx96HAWZ2EMMI7VJ5NQXGK044OO" localSheetId="8" hidden="1">#REF!</definedName>
    <definedName name="BEx96HAWZ2EMMI7VJ5NQXGK044OO" localSheetId="9" hidden="1">#REF!</definedName>
    <definedName name="BEx96HAWZ2EMMI7VJ5NQXGK044OO" hidden="1">#REF!</definedName>
    <definedName name="BEx96KR21O7H9R29TN0S45Y3QPUK" localSheetId="10" hidden="1">#REF!</definedName>
    <definedName name="BEx96KR21O7H9R29TN0S45Y3QPUK" localSheetId="12" hidden="1">#REF!</definedName>
    <definedName name="BEx96KR21O7H9R29TN0S45Y3QPUK" localSheetId="19" hidden="1">#REF!</definedName>
    <definedName name="BEx96KR21O7H9R29TN0S45Y3QPUK" localSheetId="0" hidden="1">#REF!</definedName>
    <definedName name="BEx96KR21O7H9R29TN0S45Y3QPUK" localSheetId="21" hidden="1">#REF!</definedName>
    <definedName name="BEx96KR21O7H9R29TN0S45Y3QPUK" localSheetId="8" hidden="1">#REF!</definedName>
    <definedName name="BEx96KR21O7H9R29TN0S45Y3QPUK" localSheetId="9" hidden="1">#REF!</definedName>
    <definedName name="BEx96KR21O7H9R29TN0S45Y3QPUK" hidden="1">#REF!</definedName>
    <definedName name="BEx96SUFKHHFE8XQ6UUO6ILDOXHO" localSheetId="10" hidden="1">#REF!</definedName>
    <definedName name="BEx96SUFKHHFE8XQ6UUO6ILDOXHO" localSheetId="12" hidden="1">#REF!</definedName>
    <definedName name="BEx96SUFKHHFE8XQ6UUO6ILDOXHO" localSheetId="19" hidden="1">#REF!</definedName>
    <definedName name="BEx96SUFKHHFE8XQ6UUO6ILDOXHO" localSheetId="0" hidden="1">#REF!</definedName>
    <definedName name="BEx96SUFKHHFE8XQ6UUO6ILDOXHO" localSheetId="21" hidden="1">#REF!</definedName>
    <definedName name="BEx96SUFKHHFE8XQ6UUO6ILDOXHO" localSheetId="8" hidden="1">#REF!</definedName>
    <definedName name="BEx96SUFKHHFE8XQ6UUO6ILDOXHO" localSheetId="9" hidden="1">#REF!</definedName>
    <definedName name="BEx96SUFKHHFE8XQ6UUO6ILDOXHO" hidden="1">#REF!</definedName>
    <definedName name="BEx96UN4YWXBDEZ1U1ZUIPP41Z7I" localSheetId="10" hidden="1">#REF!</definedName>
    <definedName name="BEx96UN4YWXBDEZ1U1ZUIPP41Z7I" localSheetId="12" hidden="1">#REF!</definedName>
    <definedName name="BEx96UN4YWXBDEZ1U1ZUIPP41Z7I" localSheetId="19" hidden="1">#REF!</definedName>
    <definedName name="BEx96UN4YWXBDEZ1U1ZUIPP41Z7I" localSheetId="0" hidden="1">#REF!</definedName>
    <definedName name="BEx96UN4YWXBDEZ1U1ZUIPP41Z7I" localSheetId="21" hidden="1">#REF!</definedName>
    <definedName name="BEx96UN4YWXBDEZ1U1ZUIPP41Z7I" localSheetId="8" hidden="1">#REF!</definedName>
    <definedName name="BEx96UN4YWXBDEZ1U1ZUIPP41Z7I" localSheetId="9" hidden="1">#REF!</definedName>
    <definedName name="BEx96UN4YWXBDEZ1U1ZUIPP41Z7I" hidden="1">#REF!</definedName>
    <definedName name="BEx978KSD61YJH3S9DGO050R2EHA" localSheetId="10" hidden="1">#REF!</definedName>
    <definedName name="BEx978KSD61YJH3S9DGO050R2EHA" localSheetId="12" hidden="1">#REF!</definedName>
    <definedName name="BEx978KSD61YJH3S9DGO050R2EHA" localSheetId="19" hidden="1">#REF!</definedName>
    <definedName name="BEx978KSD61YJH3S9DGO050R2EHA" localSheetId="0" hidden="1">#REF!</definedName>
    <definedName name="BEx978KSD61YJH3S9DGO050R2EHA" localSheetId="21" hidden="1">#REF!</definedName>
    <definedName name="BEx978KSD61YJH3S9DGO050R2EHA" localSheetId="8" hidden="1">#REF!</definedName>
    <definedName name="BEx978KSD61YJH3S9DGO050R2EHA" localSheetId="9" hidden="1">#REF!</definedName>
    <definedName name="BEx978KSD61YJH3S9DGO050R2EHA" hidden="1">#REF!</definedName>
    <definedName name="BEx97H9O1NAKAPK4MX4PKO34ICL5" localSheetId="10" hidden="1">#REF!</definedName>
    <definedName name="BEx97H9O1NAKAPK4MX4PKO34ICL5" localSheetId="12" hidden="1">#REF!</definedName>
    <definedName name="BEx97H9O1NAKAPK4MX4PKO34ICL5" localSheetId="19" hidden="1">#REF!</definedName>
    <definedName name="BEx97H9O1NAKAPK4MX4PKO34ICL5" localSheetId="0" hidden="1">#REF!</definedName>
    <definedName name="BEx97H9O1NAKAPK4MX4PKO34ICL5" localSheetId="21" hidden="1">#REF!</definedName>
    <definedName name="BEx97H9O1NAKAPK4MX4PKO34ICL5" localSheetId="8" hidden="1">#REF!</definedName>
    <definedName name="BEx97H9O1NAKAPK4MX4PKO34ICL5" localSheetId="9" hidden="1">#REF!</definedName>
    <definedName name="BEx97H9O1NAKAPK4MX4PKO34ICL5" hidden="1">#REF!</definedName>
    <definedName name="BEx97MNUZQ1Z0AO2FL7XQYVNCPR7" localSheetId="10" hidden="1">#REF!</definedName>
    <definedName name="BEx97MNUZQ1Z0AO2FL7XQYVNCPR7" localSheetId="12" hidden="1">#REF!</definedName>
    <definedName name="BEx97MNUZQ1Z0AO2FL7XQYVNCPR7" localSheetId="19" hidden="1">#REF!</definedName>
    <definedName name="BEx97MNUZQ1Z0AO2FL7XQYVNCPR7" localSheetId="0" hidden="1">#REF!</definedName>
    <definedName name="BEx97MNUZQ1Z0AO2FL7XQYVNCPR7" localSheetId="21" hidden="1">#REF!</definedName>
    <definedName name="BEx97MNUZQ1Z0AO2FL7XQYVNCPR7" localSheetId="8" hidden="1">#REF!</definedName>
    <definedName name="BEx97MNUZQ1Z0AO2FL7XQYVNCPR7" localSheetId="9" hidden="1">#REF!</definedName>
    <definedName name="BEx97MNUZQ1Z0AO2FL7XQYVNCPR7" hidden="1">#REF!</definedName>
    <definedName name="BEx97NPQBACJVD9K1YXI08RTW9E2" localSheetId="10" hidden="1">#REF!</definedName>
    <definedName name="BEx97NPQBACJVD9K1YXI08RTW9E2" localSheetId="12" hidden="1">#REF!</definedName>
    <definedName name="BEx97NPQBACJVD9K1YXI08RTW9E2" localSheetId="19" hidden="1">#REF!</definedName>
    <definedName name="BEx97NPQBACJVD9K1YXI08RTW9E2" localSheetId="0" hidden="1">#REF!</definedName>
    <definedName name="BEx97NPQBACJVD9K1YXI08RTW9E2" localSheetId="21" hidden="1">#REF!</definedName>
    <definedName name="BEx97NPQBACJVD9K1YXI08RTW9E2" localSheetId="8" hidden="1">#REF!</definedName>
    <definedName name="BEx97NPQBACJVD9K1YXI08RTW9E2" localSheetId="9" hidden="1">#REF!</definedName>
    <definedName name="BEx97NPQBACJVD9K1YXI08RTW9E2" hidden="1">#REF!</definedName>
    <definedName name="BEx97RWQLXS0OORDCN69IGA58CWU" localSheetId="10" hidden="1">#REF!</definedName>
    <definedName name="BEx97RWQLXS0OORDCN69IGA58CWU" localSheetId="12" hidden="1">#REF!</definedName>
    <definedName name="BEx97RWQLXS0OORDCN69IGA58CWU" localSheetId="19" hidden="1">#REF!</definedName>
    <definedName name="BEx97RWQLXS0OORDCN69IGA58CWU" localSheetId="0" hidden="1">#REF!</definedName>
    <definedName name="BEx97RWQLXS0OORDCN69IGA58CWU" localSheetId="21" hidden="1">#REF!</definedName>
    <definedName name="BEx97RWQLXS0OORDCN69IGA58CWU" localSheetId="8" hidden="1">#REF!</definedName>
    <definedName name="BEx97RWQLXS0OORDCN69IGA58CWU" localSheetId="9" hidden="1">#REF!</definedName>
    <definedName name="BEx97RWQLXS0OORDCN69IGA58CWU" hidden="1">#REF!</definedName>
    <definedName name="BEx97YNGGDFIXHTMGFL2IHAQX9MI" localSheetId="10" hidden="1">#REF!</definedName>
    <definedName name="BEx97YNGGDFIXHTMGFL2IHAQX9MI" localSheetId="12" hidden="1">#REF!</definedName>
    <definedName name="BEx97YNGGDFIXHTMGFL2IHAQX9MI" localSheetId="19" hidden="1">#REF!</definedName>
    <definedName name="BEx97YNGGDFIXHTMGFL2IHAQX9MI" localSheetId="0" hidden="1">#REF!</definedName>
    <definedName name="BEx97YNGGDFIXHTMGFL2IHAQX9MI" localSheetId="21" hidden="1">#REF!</definedName>
    <definedName name="BEx97YNGGDFIXHTMGFL2IHAQX9MI" localSheetId="8" hidden="1">#REF!</definedName>
    <definedName name="BEx97YNGGDFIXHTMGFL2IHAQX9MI" localSheetId="9" hidden="1">#REF!</definedName>
    <definedName name="BEx97YNGGDFIXHTMGFL2IHAQX9MI" hidden="1">#REF!</definedName>
    <definedName name="BEx9805E16VCDEWPM3404WTQS6ZK" localSheetId="10" hidden="1">#REF!</definedName>
    <definedName name="BEx9805E16VCDEWPM3404WTQS6ZK" localSheetId="12" hidden="1">#REF!</definedName>
    <definedName name="BEx9805E16VCDEWPM3404WTQS6ZK" localSheetId="19" hidden="1">#REF!</definedName>
    <definedName name="BEx9805E16VCDEWPM3404WTQS6ZK" localSheetId="0" hidden="1">#REF!</definedName>
    <definedName name="BEx9805E16VCDEWPM3404WTQS6ZK" localSheetId="21" hidden="1">#REF!</definedName>
    <definedName name="BEx9805E16VCDEWPM3404WTQS6ZK" localSheetId="8" hidden="1">#REF!</definedName>
    <definedName name="BEx9805E16VCDEWPM3404WTQS6ZK" localSheetId="9" hidden="1">#REF!</definedName>
    <definedName name="BEx9805E16VCDEWPM3404WTQS6ZK" hidden="1">#REF!</definedName>
    <definedName name="BEx981HW73BUZWT14TBTZHC0ZTJ4" localSheetId="10" hidden="1">#REF!</definedName>
    <definedName name="BEx981HW73BUZWT14TBTZHC0ZTJ4" localSheetId="12" hidden="1">#REF!</definedName>
    <definedName name="BEx981HW73BUZWT14TBTZHC0ZTJ4" localSheetId="19" hidden="1">#REF!</definedName>
    <definedName name="BEx981HW73BUZWT14TBTZHC0ZTJ4" localSheetId="0" hidden="1">#REF!</definedName>
    <definedName name="BEx981HW73BUZWT14TBTZHC0ZTJ4" localSheetId="21" hidden="1">#REF!</definedName>
    <definedName name="BEx981HW73BUZWT14TBTZHC0ZTJ4" localSheetId="8" hidden="1">#REF!</definedName>
    <definedName name="BEx981HW73BUZWT14TBTZHC0ZTJ4" localSheetId="9" hidden="1">#REF!</definedName>
    <definedName name="BEx981HW73BUZWT14TBTZHC0ZTJ4" hidden="1">#REF!</definedName>
    <definedName name="BEx9871KU0N99P0900EAK69VFYT2" localSheetId="10" hidden="1">#REF!</definedName>
    <definedName name="BEx9871KU0N99P0900EAK69VFYT2" localSheetId="12" hidden="1">#REF!</definedName>
    <definedName name="BEx9871KU0N99P0900EAK69VFYT2" localSheetId="19" hidden="1">#REF!</definedName>
    <definedName name="BEx9871KU0N99P0900EAK69VFYT2" localSheetId="0" hidden="1">#REF!</definedName>
    <definedName name="BEx9871KU0N99P0900EAK69VFYT2" localSheetId="21" hidden="1">#REF!</definedName>
    <definedName name="BEx9871KU0N99P0900EAK69VFYT2" localSheetId="8" hidden="1">#REF!</definedName>
    <definedName name="BEx9871KU0N99P0900EAK69VFYT2" localSheetId="9" hidden="1">#REF!</definedName>
    <definedName name="BEx9871KU0N99P0900EAK69VFYT2" hidden="1">#REF!</definedName>
    <definedName name="BEx98IFKNJFGZFLID1YTRFEG1SXY" localSheetId="10" hidden="1">#REF!</definedName>
    <definedName name="BEx98IFKNJFGZFLID1YTRFEG1SXY" localSheetId="12" hidden="1">#REF!</definedName>
    <definedName name="BEx98IFKNJFGZFLID1YTRFEG1SXY" localSheetId="19" hidden="1">#REF!</definedName>
    <definedName name="BEx98IFKNJFGZFLID1YTRFEG1SXY" localSheetId="0" hidden="1">#REF!</definedName>
    <definedName name="BEx98IFKNJFGZFLID1YTRFEG1SXY" localSheetId="21" hidden="1">#REF!</definedName>
    <definedName name="BEx98IFKNJFGZFLID1YTRFEG1SXY" localSheetId="8" hidden="1">#REF!</definedName>
    <definedName name="BEx98IFKNJFGZFLID1YTRFEG1SXY" localSheetId="9" hidden="1">#REF!</definedName>
    <definedName name="BEx98IFKNJFGZFLID1YTRFEG1SXY" hidden="1">#REF!</definedName>
    <definedName name="BEx98T7ZEF0HKRFLBVK3BNKCG3CJ" localSheetId="10" hidden="1">#REF!</definedName>
    <definedName name="BEx98T7ZEF0HKRFLBVK3BNKCG3CJ" localSheetId="12" hidden="1">#REF!</definedName>
    <definedName name="BEx98T7ZEF0HKRFLBVK3BNKCG3CJ" localSheetId="19" hidden="1">#REF!</definedName>
    <definedName name="BEx98T7ZEF0HKRFLBVK3BNKCG3CJ" localSheetId="0" hidden="1">#REF!</definedName>
    <definedName name="BEx98T7ZEF0HKRFLBVK3BNKCG3CJ" localSheetId="21" hidden="1">#REF!</definedName>
    <definedName name="BEx98T7ZEF0HKRFLBVK3BNKCG3CJ" localSheetId="8" hidden="1">#REF!</definedName>
    <definedName name="BEx98T7ZEF0HKRFLBVK3BNKCG3CJ" localSheetId="9" hidden="1">#REF!</definedName>
    <definedName name="BEx98T7ZEF0HKRFLBVK3BNKCG3CJ" hidden="1">#REF!</definedName>
    <definedName name="BEx98WYSAS39FWGYTMQ8QGIT81TF" localSheetId="10" hidden="1">#REF!</definedName>
    <definedName name="BEx98WYSAS39FWGYTMQ8QGIT81TF" localSheetId="12" hidden="1">#REF!</definedName>
    <definedName name="BEx98WYSAS39FWGYTMQ8QGIT81TF" localSheetId="19" hidden="1">#REF!</definedName>
    <definedName name="BEx98WYSAS39FWGYTMQ8QGIT81TF" localSheetId="0" hidden="1">#REF!</definedName>
    <definedName name="BEx98WYSAS39FWGYTMQ8QGIT81TF" localSheetId="21" hidden="1">#REF!</definedName>
    <definedName name="BEx98WYSAS39FWGYTMQ8QGIT81TF" localSheetId="8" hidden="1">#REF!</definedName>
    <definedName name="BEx98WYSAS39FWGYTMQ8QGIT81TF" localSheetId="9" hidden="1">#REF!</definedName>
    <definedName name="BEx98WYSAS39FWGYTMQ8QGIT81TF" hidden="1">#REF!</definedName>
    <definedName name="BEx990461P2YAJ7BRK25INFYZ7RQ" localSheetId="10" hidden="1">#REF!</definedName>
    <definedName name="BEx990461P2YAJ7BRK25INFYZ7RQ" localSheetId="12" hidden="1">#REF!</definedName>
    <definedName name="BEx990461P2YAJ7BRK25INFYZ7RQ" localSheetId="19" hidden="1">#REF!</definedName>
    <definedName name="BEx990461P2YAJ7BRK25INFYZ7RQ" localSheetId="0" hidden="1">#REF!</definedName>
    <definedName name="BEx990461P2YAJ7BRK25INFYZ7RQ" localSheetId="21" hidden="1">#REF!</definedName>
    <definedName name="BEx990461P2YAJ7BRK25INFYZ7RQ" localSheetId="8" hidden="1">#REF!</definedName>
    <definedName name="BEx990461P2YAJ7BRK25INFYZ7RQ" localSheetId="9" hidden="1">#REF!</definedName>
    <definedName name="BEx990461P2YAJ7BRK25INFYZ7RQ" hidden="1">#REF!</definedName>
    <definedName name="BEx9915UVD4G7RA3IMLFZ0LG3UA2" localSheetId="10" hidden="1">#REF!</definedName>
    <definedName name="BEx9915UVD4G7RA3IMLFZ0LG3UA2" localSheetId="12" hidden="1">#REF!</definedName>
    <definedName name="BEx9915UVD4G7RA3IMLFZ0LG3UA2" localSheetId="19" hidden="1">#REF!</definedName>
    <definedName name="BEx9915UVD4G7RA3IMLFZ0LG3UA2" localSheetId="0" hidden="1">#REF!</definedName>
    <definedName name="BEx9915UVD4G7RA3IMLFZ0LG3UA2" localSheetId="21" hidden="1">#REF!</definedName>
    <definedName name="BEx9915UVD4G7RA3IMLFZ0LG3UA2" localSheetId="8" hidden="1">#REF!</definedName>
    <definedName name="BEx9915UVD4G7RA3IMLFZ0LG3UA2" localSheetId="9" hidden="1">#REF!</definedName>
    <definedName name="BEx9915UVD4G7RA3IMLFZ0LG3UA2" hidden="1">#REF!</definedName>
    <definedName name="BEx991M410V3S2PKCJGQ30O6JT6H" localSheetId="10" hidden="1">#REF!</definedName>
    <definedName name="BEx991M410V3S2PKCJGQ30O6JT6H" localSheetId="12" hidden="1">#REF!</definedName>
    <definedName name="BEx991M410V3S2PKCJGQ30O6JT6H" localSheetId="19" hidden="1">#REF!</definedName>
    <definedName name="BEx991M410V3S2PKCJGQ30O6JT6H" localSheetId="0" hidden="1">#REF!</definedName>
    <definedName name="BEx991M410V3S2PKCJGQ30O6JT6H" localSheetId="21" hidden="1">#REF!</definedName>
    <definedName name="BEx991M410V3S2PKCJGQ30O6JT6H" localSheetId="8" hidden="1">#REF!</definedName>
    <definedName name="BEx991M410V3S2PKCJGQ30O6JT6H" localSheetId="9" hidden="1">#REF!</definedName>
    <definedName name="BEx991M410V3S2PKCJGQ30O6JT6H" hidden="1">#REF!</definedName>
    <definedName name="BEx992CZON8AO7U7V88VN1JBO0MG" localSheetId="10" hidden="1">#REF!</definedName>
    <definedName name="BEx992CZON8AO7U7V88VN1JBO0MG" localSheetId="12" hidden="1">#REF!</definedName>
    <definedName name="BEx992CZON8AO7U7V88VN1JBO0MG" localSheetId="19" hidden="1">#REF!</definedName>
    <definedName name="BEx992CZON8AO7U7V88VN1JBO0MG" localSheetId="0" hidden="1">#REF!</definedName>
    <definedName name="BEx992CZON8AO7U7V88VN1JBO0MG" localSheetId="21" hidden="1">#REF!</definedName>
    <definedName name="BEx992CZON8AO7U7V88VN1JBO0MG" localSheetId="8" hidden="1">#REF!</definedName>
    <definedName name="BEx992CZON8AO7U7V88VN1JBO0MG" localSheetId="9" hidden="1">#REF!</definedName>
    <definedName name="BEx992CZON8AO7U7V88VN1JBO0MG" hidden="1">#REF!</definedName>
    <definedName name="BEx9952469XMFGSPXL7CMXHPJF90" localSheetId="10" hidden="1">#REF!</definedName>
    <definedName name="BEx9952469XMFGSPXL7CMXHPJF90" localSheetId="12" hidden="1">#REF!</definedName>
    <definedName name="BEx9952469XMFGSPXL7CMXHPJF90" localSheetId="19" hidden="1">#REF!</definedName>
    <definedName name="BEx9952469XMFGSPXL7CMXHPJF90" localSheetId="0" hidden="1">#REF!</definedName>
    <definedName name="BEx9952469XMFGSPXL7CMXHPJF90" localSheetId="21" hidden="1">#REF!</definedName>
    <definedName name="BEx9952469XMFGSPXL7CMXHPJF90" localSheetId="8" hidden="1">#REF!</definedName>
    <definedName name="BEx9952469XMFGSPXL7CMXHPJF90" localSheetId="9" hidden="1">#REF!</definedName>
    <definedName name="BEx9952469XMFGSPXL7CMXHPJF90" hidden="1">#REF!</definedName>
    <definedName name="BEx99B77I7TUSHRR4HIZ9FU2EIUT" localSheetId="10" hidden="1">#REF!</definedName>
    <definedName name="BEx99B77I7TUSHRR4HIZ9FU2EIUT" localSheetId="12" hidden="1">#REF!</definedName>
    <definedName name="BEx99B77I7TUSHRR4HIZ9FU2EIUT" localSheetId="19" hidden="1">#REF!</definedName>
    <definedName name="BEx99B77I7TUSHRR4HIZ9FU2EIUT" localSheetId="0" hidden="1">#REF!</definedName>
    <definedName name="BEx99B77I7TUSHRR4HIZ9FU2EIUT" localSheetId="21" hidden="1">#REF!</definedName>
    <definedName name="BEx99B77I7TUSHRR4HIZ9FU2EIUT" localSheetId="8" hidden="1">#REF!</definedName>
    <definedName name="BEx99B77I7TUSHRR4HIZ9FU2EIUT" localSheetId="9" hidden="1">#REF!</definedName>
    <definedName name="BEx99B77I7TUSHRR4HIZ9FU2EIUT" hidden="1">#REF!</definedName>
    <definedName name="BEx99EHWKKHZB66Q30C7QIXU3BVM" localSheetId="10" hidden="1">#REF!</definedName>
    <definedName name="BEx99EHWKKHZB66Q30C7QIXU3BVM" localSheetId="12" hidden="1">#REF!</definedName>
    <definedName name="BEx99EHWKKHZB66Q30C7QIXU3BVM" localSheetId="19" hidden="1">#REF!</definedName>
    <definedName name="BEx99EHWKKHZB66Q30C7QIXU3BVM" localSheetId="0" hidden="1">#REF!</definedName>
    <definedName name="BEx99EHWKKHZB66Q30C7QIXU3BVM" localSheetId="21" hidden="1">#REF!</definedName>
    <definedName name="BEx99EHWKKHZB66Q30C7QIXU3BVM" localSheetId="8" hidden="1">#REF!</definedName>
    <definedName name="BEx99EHWKKHZB66Q30C7QIXU3BVM" localSheetId="9" hidden="1">#REF!</definedName>
    <definedName name="BEx99EHWKKHZB66Q30C7QIXU3BVM" hidden="1">#REF!</definedName>
    <definedName name="BEx99IE6TEODZ443HP0AYCXVTNOV" localSheetId="10" hidden="1">#REF!</definedName>
    <definedName name="BEx99IE6TEODZ443HP0AYCXVTNOV" localSheetId="12" hidden="1">#REF!</definedName>
    <definedName name="BEx99IE6TEODZ443HP0AYCXVTNOV" localSheetId="19" hidden="1">#REF!</definedName>
    <definedName name="BEx99IE6TEODZ443HP0AYCXVTNOV" localSheetId="0" hidden="1">#REF!</definedName>
    <definedName name="BEx99IE6TEODZ443HP0AYCXVTNOV" localSheetId="21" hidden="1">#REF!</definedName>
    <definedName name="BEx99IE6TEODZ443HP0AYCXVTNOV" localSheetId="8" hidden="1">#REF!</definedName>
    <definedName name="BEx99IE6TEODZ443HP0AYCXVTNOV" localSheetId="9" hidden="1">#REF!</definedName>
    <definedName name="BEx99IE6TEODZ443HP0AYCXVTNOV" hidden="1">#REF!</definedName>
    <definedName name="BEx99Q6PH5F3OQKCCAAO75PYDEFN" localSheetId="10" hidden="1">#REF!</definedName>
    <definedName name="BEx99Q6PH5F3OQKCCAAO75PYDEFN" localSheetId="12" hidden="1">#REF!</definedName>
    <definedName name="BEx99Q6PH5F3OQKCCAAO75PYDEFN" localSheetId="19" hidden="1">#REF!</definedName>
    <definedName name="BEx99Q6PH5F3OQKCCAAO75PYDEFN" localSheetId="0" hidden="1">#REF!</definedName>
    <definedName name="BEx99Q6PH5F3OQKCCAAO75PYDEFN" localSheetId="21" hidden="1">#REF!</definedName>
    <definedName name="BEx99Q6PH5F3OQKCCAAO75PYDEFN" localSheetId="8" hidden="1">#REF!</definedName>
    <definedName name="BEx99Q6PH5F3OQKCCAAO75PYDEFN" localSheetId="9" hidden="1">#REF!</definedName>
    <definedName name="BEx99Q6PH5F3OQKCCAAO75PYDEFN" hidden="1">#REF!</definedName>
    <definedName name="BEx99RU5I4O0109P2FW9DN4IU3QX" localSheetId="10" hidden="1">#REF!</definedName>
    <definedName name="BEx99RU5I4O0109P2FW9DN4IU3QX" localSheetId="12" hidden="1">#REF!</definedName>
    <definedName name="BEx99RU5I4O0109P2FW9DN4IU3QX" localSheetId="19" hidden="1">#REF!</definedName>
    <definedName name="BEx99RU5I4O0109P2FW9DN4IU3QX" localSheetId="0" hidden="1">#REF!</definedName>
    <definedName name="BEx99RU5I4O0109P2FW9DN4IU3QX" localSheetId="21" hidden="1">#REF!</definedName>
    <definedName name="BEx99RU5I4O0109P2FW9DN4IU3QX" localSheetId="8" hidden="1">#REF!</definedName>
    <definedName name="BEx99RU5I4O0109P2FW9DN4IU3QX" localSheetId="9" hidden="1">#REF!</definedName>
    <definedName name="BEx99RU5I4O0109P2FW9DN4IU3QX" hidden="1">#REF!</definedName>
    <definedName name="BEx99WBYT2D6UUC1PT7A40ENYID4" localSheetId="10" hidden="1">#REF!</definedName>
    <definedName name="BEx99WBYT2D6UUC1PT7A40ENYID4" localSheetId="12" hidden="1">#REF!</definedName>
    <definedName name="BEx99WBYT2D6UUC1PT7A40ENYID4" localSheetId="19" hidden="1">#REF!</definedName>
    <definedName name="BEx99WBYT2D6UUC1PT7A40ENYID4" localSheetId="0" hidden="1">#REF!</definedName>
    <definedName name="BEx99WBYT2D6UUC1PT7A40ENYID4" localSheetId="21" hidden="1">#REF!</definedName>
    <definedName name="BEx99WBYT2D6UUC1PT7A40ENYID4" localSheetId="8" hidden="1">#REF!</definedName>
    <definedName name="BEx99WBYT2D6UUC1PT7A40ENYID4" localSheetId="9" hidden="1">#REF!</definedName>
    <definedName name="BEx99WBYT2D6UUC1PT7A40ENYID4" hidden="1">#REF!</definedName>
    <definedName name="BEx99WS2X3RTQE9O764SS5G2FPE6" localSheetId="10" hidden="1">#REF!</definedName>
    <definedName name="BEx99WS2X3RTQE9O764SS5G2FPE6" localSheetId="12" hidden="1">#REF!</definedName>
    <definedName name="BEx99WS2X3RTQE9O764SS5G2FPE6" localSheetId="19" hidden="1">#REF!</definedName>
    <definedName name="BEx99WS2X3RTQE9O764SS5G2FPE6" localSheetId="0" hidden="1">#REF!</definedName>
    <definedName name="BEx99WS2X3RTQE9O764SS5G2FPE6" localSheetId="21" hidden="1">#REF!</definedName>
    <definedName name="BEx99WS2X3RTQE9O764SS5G2FPE6" localSheetId="8" hidden="1">#REF!</definedName>
    <definedName name="BEx99WS2X3RTQE9O764SS5G2FPE6" localSheetId="9" hidden="1">#REF!</definedName>
    <definedName name="BEx99WS2X3RTQE9O764SS5G2FPE6" hidden="1">#REF!</definedName>
    <definedName name="BEx99ZRZ4I7FHDPGRAT5VW7NVBPU" localSheetId="10" hidden="1">#REF!</definedName>
    <definedName name="BEx99ZRZ4I7FHDPGRAT5VW7NVBPU" localSheetId="12" hidden="1">#REF!</definedName>
    <definedName name="BEx99ZRZ4I7FHDPGRAT5VW7NVBPU" localSheetId="19" hidden="1">#REF!</definedName>
    <definedName name="BEx99ZRZ4I7FHDPGRAT5VW7NVBPU" localSheetId="0" hidden="1">#REF!</definedName>
    <definedName name="BEx99ZRZ4I7FHDPGRAT5VW7NVBPU" localSheetId="21" hidden="1">#REF!</definedName>
    <definedName name="BEx99ZRZ4I7FHDPGRAT5VW7NVBPU" localSheetId="8" hidden="1">#REF!</definedName>
    <definedName name="BEx99ZRZ4I7FHDPGRAT5VW7NVBPU" localSheetId="9" hidden="1">#REF!</definedName>
    <definedName name="BEx99ZRZ4I7FHDPGRAT5VW7NVBPU" hidden="1">#REF!</definedName>
    <definedName name="BEx9AT5E3ZSHKSOL35O38L8HF9TH" localSheetId="10" hidden="1">#REF!</definedName>
    <definedName name="BEx9AT5E3ZSHKSOL35O38L8HF9TH" localSheetId="12" hidden="1">#REF!</definedName>
    <definedName name="BEx9AT5E3ZSHKSOL35O38L8HF9TH" localSheetId="19" hidden="1">#REF!</definedName>
    <definedName name="BEx9AT5E3ZSHKSOL35O38L8HF9TH" localSheetId="0" hidden="1">#REF!</definedName>
    <definedName name="BEx9AT5E3ZSHKSOL35O38L8HF9TH" localSheetId="21" hidden="1">#REF!</definedName>
    <definedName name="BEx9AT5E3ZSHKSOL35O38L8HF9TH" localSheetId="8" hidden="1">#REF!</definedName>
    <definedName name="BEx9AT5E3ZSHKSOL35O38L8HF9TH" localSheetId="9" hidden="1">#REF!</definedName>
    <definedName name="BEx9AT5E3ZSHKSOL35O38L8HF9TH" hidden="1">#REF!</definedName>
    <definedName name="BEx9ATW9WB5CNKQR5HKK7Y2GHYGR" localSheetId="10" hidden="1">#REF!</definedName>
    <definedName name="BEx9ATW9WB5CNKQR5HKK7Y2GHYGR" localSheetId="12" hidden="1">#REF!</definedName>
    <definedName name="BEx9ATW9WB5CNKQR5HKK7Y2GHYGR" localSheetId="19" hidden="1">#REF!</definedName>
    <definedName name="BEx9ATW9WB5CNKQR5HKK7Y2GHYGR" localSheetId="0" hidden="1">#REF!</definedName>
    <definedName name="BEx9ATW9WB5CNKQR5HKK7Y2GHYGR" localSheetId="21" hidden="1">#REF!</definedName>
    <definedName name="BEx9ATW9WB5CNKQR5HKK7Y2GHYGR" localSheetId="8" hidden="1">#REF!</definedName>
    <definedName name="BEx9ATW9WB5CNKQR5HKK7Y2GHYGR" localSheetId="9" hidden="1">#REF!</definedName>
    <definedName name="BEx9ATW9WB5CNKQR5HKK7Y2GHYGR" hidden="1">#REF!</definedName>
    <definedName name="BEx9AV8W1FAWF5BHATYEN47X12JN" localSheetId="10" hidden="1">#REF!</definedName>
    <definedName name="BEx9AV8W1FAWF5BHATYEN47X12JN" localSheetId="12" hidden="1">#REF!</definedName>
    <definedName name="BEx9AV8W1FAWF5BHATYEN47X12JN" localSheetId="19" hidden="1">#REF!</definedName>
    <definedName name="BEx9AV8W1FAWF5BHATYEN47X12JN" localSheetId="0" hidden="1">#REF!</definedName>
    <definedName name="BEx9AV8W1FAWF5BHATYEN47X12JN" localSheetId="21" hidden="1">#REF!</definedName>
    <definedName name="BEx9AV8W1FAWF5BHATYEN47X12JN" localSheetId="8" hidden="1">#REF!</definedName>
    <definedName name="BEx9AV8W1FAWF5BHATYEN47X12JN" localSheetId="9" hidden="1">#REF!</definedName>
    <definedName name="BEx9AV8W1FAWF5BHATYEN47X12JN" hidden="1">#REF!</definedName>
    <definedName name="BEx9B8A5186FNTQQNLIO5LK02ABI" localSheetId="10" hidden="1">#REF!</definedName>
    <definedName name="BEx9B8A5186FNTQQNLIO5LK02ABI" localSheetId="12" hidden="1">#REF!</definedName>
    <definedName name="BEx9B8A5186FNTQQNLIO5LK02ABI" localSheetId="19" hidden="1">#REF!</definedName>
    <definedName name="BEx9B8A5186FNTQQNLIO5LK02ABI" localSheetId="0" hidden="1">#REF!</definedName>
    <definedName name="BEx9B8A5186FNTQQNLIO5LK02ABI" localSheetId="21" hidden="1">#REF!</definedName>
    <definedName name="BEx9B8A5186FNTQQNLIO5LK02ABI" localSheetId="8" hidden="1">#REF!</definedName>
    <definedName name="BEx9B8A5186FNTQQNLIO5LK02ABI" localSheetId="9" hidden="1">#REF!</definedName>
    <definedName name="BEx9B8A5186FNTQQNLIO5LK02ABI" hidden="1">#REF!</definedName>
    <definedName name="BEx9B8VR20E2CILU4CDQUQQ9ONXK" localSheetId="10" hidden="1">#REF!</definedName>
    <definedName name="BEx9B8VR20E2CILU4CDQUQQ9ONXK" localSheetId="12" hidden="1">#REF!</definedName>
    <definedName name="BEx9B8VR20E2CILU4CDQUQQ9ONXK" localSheetId="19" hidden="1">#REF!</definedName>
    <definedName name="BEx9B8VR20E2CILU4CDQUQQ9ONXK" localSheetId="0" hidden="1">#REF!</definedName>
    <definedName name="BEx9B8VR20E2CILU4CDQUQQ9ONXK" localSheetId="21" hidden="1">#REF!</definedName>
    <definedName name="BEx9B8VR20E2CILU4CDQUQQ9ONXK" localSheetId="8" hidden="1">#REF!</definedName>
    <definedName name="BEx9B8VR20E2CILU4CDQUQQ9ONXK" localSheetId="9" hidden="1">#REF!</definedName>
    <definedName name="BEx9B8VR20E2CILU4CDQUQQ9ONXK" hidden="1">#REF!</definedName>
    <definedName name="BEx9B917EUP13X6FQ3NPQL76XM5V" localSheetId="10" hidden="1">#REF!</definedName>
    <definedName name="BEx9B917EUP13X6FQ3NPQL76XM5V" localSheetId="12" hidden="1">#REF!</definedName>
    <definedName name="BEx9B917EUP13X6FQ3NPQL76XM5V" localSheetId="19" hidden="1">#REF!</definedName>
    <definedName name="BEx9B917EUP13X6FQ3NPQL76XM5V" localSheetId="0" hidden="1">#REF!</definedName>
    <definedName name="BEx9B917EUP13X6FQ3NPQL76XM5V" localSheetId="21" hidden="1">#REF!</definedName>
    <definedName name="BEx9B917EUP13X6FQ3NPQL76XM5V" localSheetId="8" hidden="1">#REF!</definedName>
    <definedName name="BEx9B917EUP13X6FQ3NPQL76XM5V" localSheetId="9" hidden="1">#REF!</definedName>
    <definedName name="BEx9B917EUP13X6FQ3NPQL76XM5V" hidden="1">#REF!</definedName>
    <definedName name="BEx9BAJ5WYEQ623HUT9NNCMP3RUG" localSheetId="10" hidden="1">#REF!</definedName>
    <definedName name="BEx9BAJ5WYEQ623HUT9NNCMP3RUG" localSheetId="12" hidden="1">#REF!</definedName>
    <definedName name="BEx9BAJ5WYEQ623HUT9NNCMP3RUG" localSheetId="19" hidden="1">#REF!</definedName>
    <definedName name="BEx9BAJ5WYEQ623HUT9NNCMP3RUG" localSheetId="0" hidden="1">#REF!</definedName>
    <definedName name="BEx9BAJ5WYEQ623HUT9NNCMP3RUG" localSheetId="21" hidden="1">#REF!</definedName>
    <definedName name="BEx9BAJ5WYEQ623HUT9NNCMP3RUG" localSheetId="8" hidden="1">#REF!</definedName>
    <definedName name="BEx9BAJ5WYEQ623HUT9NNCMP3RUG" localSheetId="9" hidden="1">#REF!</definedName>
    <definedName name="BEx9BAJ5WYEQ623HUT9NNCMP3RUG" hidden="1">#REF!</definedName>
    <definedName name="BEx9BE9Z7EFJCFDYJJOY5KFTGDF4" localSheetId="10" hidden="1">#REF!</definedName>
    <definedName name="BEx9BE9Z7EFJCFDYJJOY5KFTGDF4" localSheetId="12" hidden="1">#REF!</definedName>
    <definedName name="BEx9BE9Z7EFJCFDYJJOY5KFTGDF4" localSheetId="19" hidden="1">#REF!</definedName>
    <definedName name="BEx9BE9Z7EFJCFDYJJOY5KFTGDF4" localSheetId="0" hidden="1">#REF!</definedName>
    <definedName name="BEx9BE9Z7EFJCFDYJJOY5KFTGDF4" localSheetId="21" hidden="1">#REF!</definedName>
    <definedName name="BEx9BE9Z7EFJCFDYJJOY5KFTGDF4" localSheetId="8" hidden="1">#REF!</definedName>
    <definedName name="BEx9BE9Z7EFJCFDYJJOY5KFTGDF4" localSheetId="9" hidden="1">#REF!</definedName>
    <definedName name="BEx9BE9Z7EFJCFDYJJOY5KFTGDF4" hidden="1">#REF!</definedName>
    <definedName name="BEx9BSIJN2O0MG8CXAMCAOADEMTO" localSheetId="10" hidden="1">#REF!</definedName>
    <definedName name="BEx9BSIJN2O0MG8CXAMCAOADEMTO" localSheetId="12" hidden="1">#REF!</definedName>
    <definedName name="BEx9BSIJN2O0MG8CXAMCAOADEMTO" localSheetId="19" hidden="1">#REF!</definedName>
    <definedName name="BEx9BSIJN2O0MG8CXAMCAOADEMTO" localSheetId="0" hidden="1">#REF!</definedName>
    <definedName name="BEx9BSIJN2O0MG8CXAMCAOADEMTO" localSheetId="21" hidden="1">#REF!</definedName>
    <definedName name="BEx9BSIJN2O0MG8CXAMCAOADEMTO" localSheetId="8" hidden="1">#REF!</definedName>
    <definedName name="BEx9BSIJN2O0MG8CXAMCAOADEMTO" localSheetId="9" hidden="1">#REF!</definedName>
    <definedName name="BEx9BSIJN2O0MG8CXAMCAOADEMTO" hidden="1">#REF!</definedName>
    <definedName name="BEx9BU0BBJO3ITPCO4T9FIVEVJY7" localSheetId="10" hidden="1">#REF!</definedName>
    <definedName name="BEx9BU0BBJO3ITPCO4T9FIVEVJY7" localSheetId="12" hidden="1">#REF!</definedName>
    <definedName name="BEx9BU0BBJO3ITPCO4T9FIVEVJY7" localSheetId="19" hidden="1">#REF!</definedName>
    <definedName name="BEx9BU0BBJO3ITPCO4T9FIVEVJY7" localSheetId="0" hidden="1">#REF!</definedName>
    <definedName name="BEx9BU0BBJO3ITPCO4T9FIVEVJY7" localSheetId="21" hidden="1">#REF!</definedName>
    <definedName name="BEx9BU0BBJO3ITPCO4T9FIVEVJY7" localSheetId="8" hidden="1">#REF!</definedName>
    <definedName name="BEx9BU0BBJO3ITPCO4T9FIVEVJY7" localSheetId="9" hidden="1">#REF!</definedName>
    <definedName name="BEx9BU0BBJO3ITPCO4T9FIVEVJY7" hidden="1">#REF!</definedName>
    <definedName name="BEx9BYSYW7QCPXS2NAVLFAU5Y2Z2" localSheetId="10" hidden="1">#REF!</definedName>
    <definedName name="BEx9BYSYW7QCPXS2NAVLFAU5Y2Z2" localSheetId="12" hidden="1">#REF!</definedName>
    <definedName name="BEx9BYSYW7QCPXS2NAVLFAU5Y2Z2" localSheetId="19" hidden="1">#REF!</definedName>
    <definedName name="BEx9BYSYW7QCPXS2NAVLFAU5Y2Z2" localSheetId="0" hidden="1">#REF!</definedName>
    <definedName name="BEx9BYSYW7QCPXS2NAVLFAU5Y2Z2" localSheetId="21" hidden="1">#REF!</definedName>
    <definedName name="BEx9BYSYW7QCPXS2NAVLFAU5Y2Z2" localSheetId="8" hidden="1">#REF!</definedName>
    <definedName name="BEx9BYSYW7QCPXS2NAVLFAU5Y2Z2" localSheetId="9" hidden="1">#REF!</definedName>
    <definedName name="BEx9BYSYW7QCPXS2NAVLFAU5Y2Z2" hidden="1">#REF!</definedName>
    <definedName name="BEx9C590HJ2O31IWJB73C1HR74AI" localSheetId="10" hidden="1">#REF!</definedName>
    <definedName name="BEx9C590HJ2O31IWJB73C1HR74AI" localSheetId="12" hidden="1">#REF!</definedName>
    <definedName name="BEx9C590HJ2O31IWJB73C1HR74AI" localSheetId="19" hidden="1">#REF!</definedName>
    <definedName name="BEx9C590HJ2O31IWJB73C1HR74AI" localSheetId="0" hidden="1">#REF!</definedName>
    <definedName name="BEx9C590HJ2O31IWJB73C1HR74AI" localSheetId="21" hidden="1">#REF!</definedName>
    <definedName name="BEx9C590HJ2O31IWJB73C1HR74AI" localSheetId="8" hidden="1">#REF!</definedName>
    <definedName name="BEx9C590HJ2O31IWJB73C1HR74AI" localSheetId="9" hidden="1">#REF!</definedName>
    <definedName name="BEx9C590HJ2O31IWJB73C1HR74AI" hidden="1">#REF!</definedName>
    <definedName name="BEx9CCQRMYYOGIOYTOM73VKDIPS1" localSheetId="10" hidden="1">#REF!</definedName>
    <definedName name="BEx9CCQRMYYOGIOYTOM73VKDIPS1" localSheetId="12" hidden="1">#REF!</definedName>
    <definedName name="BEx9CCQRMYYOGIOYTOM73VKDIPS1" localSheetId="19" hidden="1">#REF!</definedName>
    <definedName name="BEx9CCQRMYYOGIOYTOM73VKDIPS1" localSheetId="0" hidden="1">#REF!</definedName>
    <definedName name="BEx9CCQRMYYOGIOYTOM73VKDIPS1" localSheetId="21" hidden="1">#REF!</definedName>
    <definedName name="BEx9CCQRMYYOGIOYTOM73VKDIPS1" localSheetId="8" hidden="1">#REF!</definedName>
    <definedName name="BEx9CCQRMYYOGIOYTOM73VKDIPS1" localSheetId="9" hidden="1">#REF!</definedName>
    <definedName name="BEx9CCQRMYYOGIOYTOM73VKDIPS1" hidden="1">#REF!</definedName>
    <definedName name="BEx9CM6JVXIG9S6EAZMR899UW190" localSheetId="10" hidden="1">#REF!</definedName>
    <definedName name="BEx9CM6JVXIG9S6EAZMR899UW190" localSheetId="12" hidden="1">#REF!</definedName>
    <definedName name="BEx9CM6JVXIG9S6EAZMR899UW190" localSheetId="19" hidden="1">#REF!</definedName>
    <definedName name="BEx9CM6JVXIG9S6EAZMR899UW190" localSheetId="0" hidden="1">#REF!</definedName>
    <definedName name="BEx9CM6JVXIG9S6EAZMR899UW190" localSheetId="21" hidden="1">#REF!</definedName>
    <definedName name="BEx9CM6JVXIG9S6EAZMR899UW190" localSheetId="8" hidden="1">#REF!</definedName>
    <definedName name="BEx9CM6JVXIG9S6EAZMR899UW190" localSheetId="9" hidden="1">#REF!</definedName>
    <definedName name="BEx9CM6JVXIG9S6EAZMR899UW190" hidden="1">#REF!</definedName>
    <definedName name="BEx9D160NRGTDVT2ML4H9A7UKR4T" localSheetId="10" hidden="1">#REF!</definedName>
    <definedName name="BEx9D160NRGTDVT2ML4H9A7UKR4T" localSheetId="12" hidden="1">#REF!</definedName>
    <definedName name="BEx9D160NRGTDVT2ML4H9A7UKR4T" localSheetId="19" hidden="1">#REF!</definedName>
    <definedName name="BEx9D160NRGTDVT2ML4H9A7UKR4T" localSheetId="0" hidden="1">#REF!</definedName>
    <definedName name="BEx9D160NRGTDVT2ML4H9A7UKR4T" localSheetId="21" hidden="1">#REF!</definedName>
    <definedName name="BEx9D160NRGTDVT2ML4H9A7UKR4T" localSheetId="8" hidden="1">#REF!</definedName>
    <definedName name="BEx9D160NRGTDVT2ML4H9A7UKR4T" localSheetId="9" hidden="1">#REF!</definedName>
    <definedName name="BEx9D160NRGTDVT2ML4H9A7UKR4T" hidden="1">#REF!</definedName>
    <definedName name="BEx9D1BC9FT19KY0INAABNDBAMR1" localSheetId="10" hidden="1">#REF!</definedName>
    <definedName name="BEx9D1BC9FT19KY0INAABNDBAMR1" localSheetId="12" hidden="1">#REF!</definedName>
    <definedName name="BEx9D1BC9FT19KY0INAABNDBAMR1" localSheetId="19" hidden="1">#REF!</definedName>
    <definedName name="BEx9D1BC9FT19KY0INAABNDBAMR1" localSheetId="0" hidden="1">#REF!</definedName>
    <definedName name="BEx9D1BC9FT19KY0INAABNDBAMR1" localSheetId="21" hidden="1">#REF!</definedName>
    <definedName name="BEx9D1BC9FT19KY0INAABNDBAMR1" localSheetId="8" hidden="1">#REF!</definedName>
    <definedName name="BEx9D1BC9FT19KY0INAABNDBAMR1" localSheetId="9" hidden="1">#REF!</definedName>
    <definedName name="BEx9D1BC9FT19KY0INAABNDBAMR1" hidden="1">#REF!</definedName>
    <definedName name="BEx9D1MB15VSARB7IKBMZYU0JJBI" localSheetId="10" hidden="1">#REF!</definedName>
    <definedName name="BEx9D1MB15VSARB7IKBMZYU0JJBI" localSheetId="12" hidden="1">#REF!</definedName>
    <definedName name="BEx9D1MB15VSARB7IKBMZYU0JJBI" localSheetId="19" hidden="1">#REF!</definedName>
    <definedName name="BEx9D1MB15VSARB7IKBMZYU0JJBI" localSheetId="0" hidden="1">#REF!</definedName>
    <definedName name="BEx9D1MB15VSARB7IKBMZYU0JJBI" localSheetId="21" hidden="1">#REF!</definedName>
    <definedName name="BEx9D1MB15VSARB7IKBMZYU0JJBI" localSheetId="8" hidden="1">#REF!</definedName>
    <definedName name="BEx9D1MB15VSARB7IKBMZYU0JJBI" localSheetId="9" hidden="1">#REF!</definedName>
    <definedName name="BEx9D1MB15VSARB7IKBMZYU0JJBI" hidden="1">#REF!</definedName>
    <definedName name="BEx9DN6ZMF18Q39MPMXSDJTZQNJ3" localSheetId="10" hidden="1">#REF!</definedName>
    <definedName name="BEx9DN6ZMF18Q39MPMXSDJTZQNJ3" localSheetId="12" hidden="1">#REF!</definedName>
    <definedName name="BEx9DN6ZMF18Q39MPMXSDJTZQNJ3" localSheetId="19" hidden="1">#REF!</definedName>
    <definedName name="BEx9DN6ZMF18Q39MPMXSDJTZQNJ3" localSheetId="0" hidden="1">#REF!</definedName>
    <definedName name="BEx9DN6ZMF18Q39MPMXSDJTZQNJ3" localSheetId="21" hidden="1">#REF!</definedName>
    <definedName name="BEx9DN6ZMF18Q39MPMXSDJTZQNJ3" localSheetId="8" hidden="1">#REF!</definedName>
    <definedName name="BEx9DN6ZMF18Q39MPMXSDJTZQNJ3" localSheetId="9" hidden="1">#REF!</definedName>
    <definedName name="BEx9DN6ZMF18Q39MPMXSDJTZQNJ3" hidden="1">#REF!</definedName>
    <definedName name="BEx9DZXN85O544CD9O60K126YYAU" localSheetId="10" hidden="1">#REF!</definedName>
    <definedName name="BEx9DZXN85O544CD9O60K126YYAU" localSheetId="12" hidden="1">#REF!</definedName>
    <definedName name="BEx9DZXN85O544CD9O60K126YYAU" localSheetId="19" hidden="1">#REF!</definedName>
    <definedName name="BEx9DZXN85O544CD9O60K126YYAU" localSheetId="0" hidden="1">#REF!</definedName>
    <definedName name="BEx9DZXN85O544CD9O60K126YYAU" localSheetId="21" hidden="1">#REF!</definedName>
    <definedName name="BEx9DZXN85O544CD9O60K126YYAU" localSheetId="8" hidden="1">#REF!</definedName>
    <definedName name="BEx9DZXN85O544CD9O60K126YYAU" localSheetId="9" hidden="1">#REF!</definedName>
    <definedName name="BEx9DZXN85O544CD9O60K126YYAU" hidden="1">#REF!</definedName>
    <definedName name="BEx9E14TDNSEMI784W0OTIEQMWN6" localSheetId="10" hidden="1">#REF!</definedName>
    <definedName name="BEx9E14TDNSEMI784W0OTIEQMWN6" localSheetId="12" hidden="1">#REF!</definedName>
    <definedName name="BEx9E14TDNSEMI784W0OTIEQMWN6" localSheetId="19" hidden="1">#REF!</definedName>
    <definedName name="BEx9E14TDNSEMI784W0OTIEQMWN6" localSheetId="0" hidden="1">#REF!</definedName>
    <definedName name="BEx9E14TDNSEMI784W0OTIEQMWN6" localSheetId="21" hidden="1">#REF!</definedName>
    <definedName name="BEx9E14TDNSEMI784W0OTIEQMWN6" localSheetId="8" hidden="1">#REF!</definedName>
    <definedName name="BEx9E14TDNSEMI784W0OTIEQMWN6" localSheetId="9" hidden="1">#REF!</definedName>
    <definedName name="BEx9E14TDNSEMI784W0OTIEQMWN6" hidden="1">#REF!</definedName>
    <definedName name="BEx9E14TGNBYGMDDG9NETDK4SYAW" localSheetId="10" hidden="1">#REF!</definedName>
    <definedName name="BEx9E14TGNBYGMDDG9NETDK4SYAW" localSheetId="12" hidden="1">#REF!</definedName>
    <definedName name="BEx9E14TGNBYGMDDG9NETDK4SYAW" localSheetId="19" hidden="1">#REF!</definedName>
    <definedName name="BEx9E14TGNBYGMDDG9NETDK4SYAW" localSheetId="0" hidden="1">#REF!</definedName>
    <definedName name="BEx9E14TGNBYGMDDG9NETDK4SYAW" localSheetId="21" hidden="1">#REF!</definedName>
    <definedName name="BEx9E14TGNBYGMDDG9NETDK4SYAW" localSheetId="8" hidden="1">#REF!</definedName>
    <definedName name="BEx9E14TGNBYGMDDG9NETDK4SYAW" localSheetId="9" hidden="1">#REF!</definedName>
    <definedName name="BEx9E14TGNBYGMDDG9NETDK4SYAW" hidden="1">#REF!</definedName>
    <definedName name="BEx9E2BZ2B1R41FMGJCJ7JLGLUAJ" localSheetId="10" hidden="1">#REF!</definedName>
    <definedName name="BEx9E2BZ2B1R41FMGJCJ7JLGLUAJ" localSheetId="12" hidden="1">#REF!</definedName>
    <definedName name="BEx9E2BZ2B1R41FMGJCJ7JLGLUAJ" localSheetId="19" hidden="1">#REF!</definedName>
    <definedName name="BEx9E2BZ2B1R41FMGJCJ7JLGLUAJ" localSheetId="0" hidden="1">#REF!</definedName>
    <definedName name="BEx9E2BZ2B1R41FMGJCJ7JLGLUAJ" localSheetId="21" hidden="1">#REF!</definedName>
    <definedName name="BEx9E2BZ2B1R41FMGJCJ7JLGLUAJ" localSheetId="8" hidden="1">#REF!</definedName>
    <definedName name="BEx9E2BZ2B1R41FMGJCJ7JLGLUAJ" localSheetId="9" hidden="1">#REF!</definedName>
    <definedName name="BEx9E2BZ2B1R41FMGJCJ7JLGLUAJ" hidden="1">#REF!</definedName>
    <definedName name="BEx9EG9KBJ77M8LEOR9ITOKN5KXY" localSheetId="10" hidden="1">#REF!</definedName>
    <definedName name="BEx9EG9KBJ77M8LEOR9ITOKN5KXY" localSheetId="12" hidden="1">#REF!</definedName>
    <definedName name="BEx9EG9KBJ77M8LEOR9ITOKN5KXY" localSheetId="19" hidden="1">#REF!</definedName>
    <definedName name="BEx9EG9KBJ77M8LEOR9ITOKN5KXY" localSheetId="0" hidden="1">#REF!</definedName>
    <definedName name="BEx9EG9KBJ77M8LEOR9ITOKN5KXY" localSheetId="21" hidden="1">#REF!</definedName>
    <definedName name="BEx9EG9KBJ77M8LEOR9ITOKN5KXY" localSheetId="8" hidden="1">#REF!</definedName>
    <definedName name="BEx9EG9KBJ77M8LEOR9ITOKN5KXY" localSheetId="9" hidden="1">#REF!</definedName>
    <definedName name="BEx9EG9KBJ77M8LEOR9ITOKN5KXY" hidden="1">#REF!</definedName>
    <definedName name="BEx9EL27NGDBCTVPW97K42QANS5K" localSheetId="10" hidden="1">#REF!</definedName>
    <definedName name="BEx9EL27NGDBCTVPW97K42QANS5K" localSheetId="19" hidden="1">#REF!</definedName>
    <definedName name="BEx9EL27NGDBCTVPW97K42QANS5K" localSheetId="0" hidden="1">#REF!</definedName>
    <definedName name="BEx9EL27NGDBCTVPW97K42QANS5K" localSheetId="8" hidden="1">#REF!</definedName>
    <definedName name="BEx9EL27NGDBCTVPW97K42QANS5K" localSheetId="9" hidden="1">#REF!</definedName>
    <definedName name="BEx9EL27NGDBCTVPW97K42QANS5K" hidden="1">#REF!</definedName>
    <definedName name="BEx9EMK6HAJJMVYZTN5AUIV7O1E6" localSheetId="10" hidden="1">#REF!</definedName>
    <definedName name="BEx9EMK6HAJJMVYZTN5AUIV7O1E6" localSheetId="12" hidden="1">#REF!</definedName>
    <definedName name="BEx9EMK6HAJJMVYZTN5AUIV7O1E6" localSheetId="19" hidden="1">#REF!</definedName>
    <definedName name="BEx9EMK6HAJJMVYZTN5AUIV7O1E6" localSheetId="0" hidden="1">#REF!</definedName>
    <definedName name="BEx9EMK6HAJJMVYZTN5AUIV7O1E6" localSheetId="21" hidden="1">#REF!</definedName>
    <definedName name="BEx9EMK6HAJJMVYZTN5AUIV7O1E6" localSheetId="8" hidden="1">#REF!</definedName>
    <definedName name="BEx9EMK6HAJJMVYZTN5AUIV7O1E6" localSheetId="9" hidden="1">#REF!</definedName>
    <definedName name="BEx9EMK6HAJJMVYZTN5AUIV7O1E6" hidden="1">#REF!</definedName>
    <definedName name="BEx9ENB8RPU9FA3QW16IGB6LK1CH" localSheetId="10" hidden="1">#REF!</definedName>
    <definedName name="BEx9ENB8RPU9FA3QW16IGB6LK1CH" localSheetId="12" hidden="1">#REF!</definedName>
    <definedName name="BEx9ENB8RPU9FA3QW16IGB6LK1CH" localSheetId="19" hidden="1">#REF!</definedName>
    <definedName name="BEx9ENB8RPU9FA3QW16IGB6LK1CH" localSheetId="0" hidden="1">#REF!</definedName>
    <definedName name="BEx9ENB8RPU9FA3QW16IGB6LK1CH" localSheetId="21" hidden="1">#REF!</definedName>
    <definedName name="BEx9ENB8RPU9FA3QW16IGB6LK1CH" localSheetId="8" hidden="1">#REF!</definedName>
    <definedName name="BEx9ENB8RPU9FA3QW16IGB6LK1CH" localSheetId="9" hidden="1">#REF!</definedName>
    <definedName name="BEx9ENB8RPU9FA3QW16IGB6LK1CH" hidden="1">#REF!</definedName>
    <definedName name="BEx9EQLVZHYQ1TPX7WH3SOWXCZLE" localSheetId="10" hidden="1">#REF!</definedName>
    <definedName name="BEx9EQLVZHYQ1TPX7WH3SOWXCZLE" localSheetId="12" hidden="1">#REF!</definedName>
    <definedName name="BEx9EQLVZHYQ1TPX7WH3SOWXCZLE" localSheetId="19" hidden="1">#REF!</definedName>
    <definedName name="BEx9EQLVZHYQ1TPX7WH3SOWXCZLE" localSheetId="0" hidden="1">#REF!</definedName>
    <definedName name="BEx9EQLVZHYQ1TPX7WH3SOWXCZLE" localSheetId="21" hidden="1">#REF!</definedName>
    <definedName name="BEx9EQLVZHYQ1TPX7WH3SOWXCZLE" localSheetId="8" hidden="1">#REF!</definedName>
    <definedName name="BEx9EQLVZHYQ1TPX7WH3SOWXCZLE" localSheetId="9" hidden="1">#REF!</definedName>
    <definedName name="BEx9EQLVZHYQ1TPX7WH3SOWXCZLE" hidden="1">#REF!</definedName>
    <definedName name="BEx9ETLU0EK5LGEM1QCNYN2S8O5F" localSheetId="10" hidden="1">#REF!</definedName>
    <definedName name="BEx9ETLU0EK5LGEM1QCNYN2S8O5F" localSheetId="12" hidden="1">#REF!</definedName>
    <definedName name="BEx9ETLU0EK5LGEM1QCNYN2S8O5F" localSheetId="19" hidden="1">#REF!</definedName>
    <definedName name="BEx9ETLU0EK5LGEM1QCNYN2S8O5F" localSheetId="0" hidden="1">#REF!</definedName>
    <definedName name="BEx9ETLU0EK5LGEM1QCNYN2S8O5F" localSheetId="21" hidden="1">#REF!</definedName>
    <definedName name="BEx9ETLU0EK5LGEM1QCNYN2S8O5F" localSheetId="8" hidden="1">#REF!</definedName>
    <definedName name="BEx9ETLU0EK5LGEM1QCNYN2S8O5F" localSheetId="9" hidden="1">#REF!</definedName>
    <definedName name="BEx9ETLU0EK5LGEM1QCNYN2S8O5F" hidden="1">#REF!</definedName>
    <definedName name="BEx9F0710LGLAU3161O0O346N58H" localSheetId="10" hidden="1">#REF!</definedName>
    <definedName name="BEx9F0710LGLAU3161O0O346N58H" localSheetId="12" hidden="1">#REF!</definedName>
    <definedName name="BEx9F0710LGLAU3161O0O346N58H" localSheetId="19" hidden="1">#REF!</definedName>
    <definedName name="BEx9F0710LGLAU3161O0O346N58H" localSheetId="0" hidden="1">#REF!</definedName>
    <definedName name="BEx9F0710LGLAU3161O0O346N58H" localSheetId="21" hidden="1">#REF!</definedName>
    <definedName name="BEx9F0710LGLAU3161O0O346N58H" localSheetId="8" hidden="1">#REF!</definedName>
    <definedName name="BEx9F0710LGLAU3161O0O346N58H" localSheetId="9" hidden="1">#REF!</definedName>
    <definedName name="BEx9F0710LGLAU3161O0O346N58H" hidden="1">#REF!</definedName>
    <definedName name="BEx9F0Y2ESUNE3U7TQDLMPE9BO67" localSheetId="10" hidden="1">#REF!</definedName>
    <definedName name="BEx9F0Y2ESUNE3U7TQDLMPE9BO67" localSheetId="12" hidden="1">#REF!</definedName>
    <definedName name="BEx9F0Y2ESUNE3U7TQDLMPE9BO67" localSheetId="19" hidden="1">#REF!</definedName>
    <definedName name="BEx9F0Y2ESUNE3U7TQDLMPE9BO67" localSheetId="0" hidden="1">#REF!</definedName>
    <definedName name="BEx9F0Y2ESUNE3U7TQDLMPE9BO67" localSheetId="21" hidden="1">#REF!</definedName>
    <definedName name="BEx9F0Y2ESUNE3U7TQDLMPE9BO67" localSheetId="8" hidden="1">#REF!</definedName>
    <definedName name="BEx9F0Y2ESUNE3U7TQDLMPE9BO67" localSheetId="9" hidden="1">#REF!</definedName>
    <definedName name="BEx9F0Y2ESUNE3U7TQDLMPE9BO67" hidden="1">#REF!</definedName>
    <definedName name="BEx9F439L1R726MJFX2EP39XIBPY" localSheetId="10" hidden="1">#REF!</definedName>
    <definedName name="BEx9F439L1R726MJFX2EP39XIBPY" localSheetId="12" hidden="1">#REF!</definedName>
    <definedName name="BEx9F439L1R726MJFX2EP39XIBPY" localSheetId="19" hidden="1">#REF!</definedName>
    <definedName name="BEx9F439L1R726MJFX2EP39XIBPY" localSheetId="0" hidden="1">#REF!</definedName>
    <definedName name="BEx9F439L1R726MJFX2EP39XIBPY" localSheetId="21" hidden="1">#REF!</definedName>
    <definedName name="BEx9F439L1R726MJFX2EP39XIBPY" localSheetId="8" hidden="1">#REF!</definedName>
    <definedName name="BEx9F439L1R726MJFX2EP39XIBPY" localSheetId="9" hidden="1">#REF!</definedName>
    <definedName name="BEx9F439L1R726MJFX2EP39XIBPY" hidden="1">#REF!</definedName>
    <definedName name="BEx9F5W18ZGFOKGRE8PR6T1MO6GT" localSheetId="10" hidden="1">#REF!</definedName>
    <definedName name="BEx9F5W18ZGFOKGRE8PR6T1MO6GT" localSheetId="12" hidden="1">#REF!</definedName>
    <definedName name="BEx9F5W18ZGFOKGRE8PR6T1MO6GT" localSheetId="19" hidden="1">#REF!</definedName>
    <definedName name="BEx9F5W18ZGFOKGRE8PR6T1MO6GT" localSheetId="0" hidden="1">#REF!</definedName>
    <definedName name="BEx9F5W18ZGFOKGRE8PR6T1MO6GT" localSheetId="21" hidden="1">#REF!</definedName>
    <definedName name="BEx9F5W18ZGFOKGRE8PR6T1MO6GT" localSheetId="8" hidden="1">#REF!</definedName>
    <definedName name="BEx9F5W18ZGFOKGRE8PR6T1MO6GT" localSheetId="9" hidden="1">#REF!</definedName>
    <definedName name="BEx9F5W18ZGFOKGRE8PR6T1MO6GT" hidden="1">#REF!</definedName>
    <definedName name="BEx9F78N4HY0XFGBQ4UJRD52L1EI" localSheetId="10" hidden="1">#REF!</definedName>
    <definedName name="BEx9F78N4HY0XFGBQ4UJRD52L1EI" localSheetId="12" hidden="1">#REF!</definedName>
    <definedName name="BEx9F78N4HY0XFGBQ4UJRD52L1EI" localSheetId="19" hidden="1">#REF!</definedName>
    <definedName name="BEx9F78N4HY0XFGBQ4UJRD52L1EI" localSheetId="0" hidden="1">#REF!</definedName>
    <definedName name="BEx9F78N4HY0XFGBQ4UJRD52L1EI" localSheetId="21" hidden="1">#REF!</definedName>
    <definedName name="BEx9F78N4HY0XFGBQ4UJRD52L1EI" localSheetId="8" hidden="1">#REF!</definedName>
    <definedName name="BEx9F78N4HY0XFGBQ4UJRD52L1EI" localSheetId="9" hidden="1">#REF!</definedName>
    <definedName name="BEx9F78N4HY0XFGBQ4UJRD52L1EI" hidden="1">#REF!</definedName>
    <definedName name="BEx9FF16LOQP5QIR4UHW5EIFGQB8" localSheetId="10" hidden="1">#REF!</definedName>
    <definedName name="BEx9FF16LOQP5QIR4UHW5EIFGQB8" localSheetId="12" hidden="1">#REF!</definedName>
    <definedName name="BEx9FF16LOQP5QIR4UHW5EIFGQB8" localSheetId="19" hidden="1">#REF!</definedName>
    <definedName name="BEx9FF16LOQP5QIR4UHW5EIFGQB8" localSheetId="0" hidden="1">#REF!</definedName>
    <definedName name="BEx9FF16LOQP5QIR4UHW5EIFGQB8" localSheetId="21" hidden="1">#REF!</definedName>
    <definedName name="BEx9FF16LOQP5QIR4UHW5EIFGQB8" localSheetId="8" hidden="1">#REF!</definedName>
    <definedName name="BEx9FF16LOQP5QIR4UHW5EIFGQB8" localSheetId="9" hidden="1">#REF!</definedName>
    <definedName name="BEx9FF16LOQP5QIR4UHW5EIFGQB8" hidden="1">#REF!</definedName>
    <definedName name="BEx9FJTSRCZ3ZXT3QVBJT5NF8T7V" localSheetId="10" hidden="1">#REF!</definedName>
    <definedName name="BEx9FJTSRCZ3ZXT3QVBJT5NF8T7V" localSheetId="12" hidden="1">#REF!</definedName>
    <definedName name="BEx9FJTSRCZ3ZXT3QVBJT5NF8T7V" localSheetId="19" hidden="1">#REF!</definedName>
    <definedName name="BEx9FJTSRCZ3ZXT3QVBJT5NF8T7V" localSheetId="0" hidden="1">#REF!</definedName>
    <definedName name="BEx9FJTSRCZ3ZXT3QVBJT5NF8T7V" localSheetId="21" hidden="1">#REF!</definedName>
    <definedName name="BEx9FJTSRCZ3ZXT3QVBJT5NF8T7V" localSheetId="8" hidden="1">#REF!</definedName>
    <definedName name="BEx9FJTSRCZ3ZXT3QVBJT5NF8T7V" localSheetId="9" hidden="1">#REF!</definedName>
    <definedName name="BEx9FJTSRCZ3ZXT3QVBJT5NF8T7V" hidden="1">#REF!</definedName>
    <definedName name="BEx9FRBEEYPS5HLS3XT34AKZN94G" localSheetId="10" hidden="1">#REF!</definedName>
    <definedName name="BEx9FRBEEYPS5HLS3XT34AKZN94G" localSheetId="12" hidden="1">#REF!</definedName>
    <definedName name="BEx9FRBEEYPS5HLS3XT34AKZN94G" localSheetId="19" hidden="1">#REF!</definedName>
    <definedName name="BEx9FRBEEYPS5HLS3XT34AKZN94G" localSheetId="0" hidden="1">#REF!</definedName>
    <definedName name="BEx9FRBEEYPS5HLS3XT34AKZN94G" localSheetId="21" hidden="1">#REF!</definedName>
    <definedName name="BEx9FRBEEYPS5HLS3XT34AKZN94G" localSheetId="8" hidden="1">#REF!</definedName>
    <definedName name="BEx9FRBEEYPS5HLS3XT34AKZN94G" localSheetId="9" hidden="1">#REF!</definedName>
    <definedName name="BEx9FRBEEYPS5HLS3XT34AKZN94G" hidden="1">#REF!</definedName>
    <definedName name="BEx9G5USBCNYNA7HGVW92D800SKX" localSheetId="10" hidden="1">#REF!</definedName>
    <definedName name="BEx9G5USBCNYNA7HGVW92D800SKX" localSheetId="12" hidden="1">#REF!</definedName>
    <definedName name="BEx9G5USBCNYNA7HGVW92D800SKX" localSheetId="19" hidden="1">#REF!</definedName>
    <definedName name="BEx9G5USBCNYNA7HGVW92D800SKX" localSheetId="0" hidden="1">#REF!</definedName>
    <definedName name="BEx9G5USBCNYNA7HGVW92D800SKX" localSheetId="21" hidden="1">#REF!</definedName>
    <definedName name="BEx9G5USBCNYNA7HGVW92D800SKX" localSheetId="8" hidden="1">#REF!</definedName>
    <definedName name="BEx9G5USBCNYNA7HGVW92D800SKX" localSheetId="9" hidden="1">#REF!</definedName>
    <definedName name="BEx9G5USBCNYNA7HGVW92D800SKX" hidden="1">#REF!</definedName>
    <definedName name="BEx9G7CPXG7HR6N6FHPU2DBBUIKG" localSheetId="10" hidden="1">#REF!</definedName>
    <definedName name="BEx9G7CPXG7HR6N6FHPU2DBBUIKG" localSheetId="12" hidden="1">#REF!</definedName>
    <definedName name="BEx9G7CPXG7HR6N6FHPU2DBBUIKG" localSheetId="19" hidden="1">#REF!</definedName>
    <definedName name="BEx9G7CPXG7HR6N6FHPU2DBBUIKG" localSheetId="0" hidden="1">#REF!</definedName>
    <definedName name="BEx9G7CPXG7HR6N6FHPU2DBBUIKG" localSheetId="21" hidden="1">#REF!</definedName>
    <definedName name="BEx9G7CPXG7HR6N6FHPU2DBBUIKG" localSheetId="8" hidden="1">#REF!</definedName>
    <definedName name="BEx9G7CPXG7HR6N6FHPU2DBBUIKG" localSheetId="9" hidden="1">#REF!</definedName>
    <definedName name="BEx9G7CPXG7HR6N6FHPU2DBBUIKG" hidden="1">#REF!</definedName>
    <definedName name="BEx9GDY4D8ZPQJCYFIMYM0V0C51Y" localSheetId="10" hidden="1">#REF!</definedName>
    <definedName name="BEx9GDY4D8ZPQJCYFIMYM0V0C51Y" localSheetId="12" hidden="1">#REF!</definedName>
    <definedName name="BEx9GDY4D8ZPQJCYFIMYM0V0C51Y" localSheetId="19" hidden="1">#REF!</definedName>
    <definedName name="BEx9GDY4D8ZPQJCYFIMYM0V0C51Y" localSheetId="0" hidden="1">#REF!</definedName>
    <definedName name="BEx9GDY4D8ZPQJCYFIMYM0V0C51Y" localSheetId="21" hidden="1">#REF!</definedName>
    <definedName name="BEx9GDY4D8ZPQJCYFIMYM0V0C51Y" localSheetId="8" hidden="1">#REF!</definedName>
    <definedName name="BEx9GDY4D8ZPQJCYFIMYM0V0C51Y" localSheetId="9" hidden="1">#REF!</definedName>
    <definedName name="BEx9GDY4D8ZPQJCYFIMYM0V0C51Y" hidden="1">#REF!</definedName>
    <definedName name="BEx9GGY04V0ZWI6O9KZH4KSBB389" localSheetId="10" hidden="1">#REF!</definedName>
    <definedName name="BEx9GGY04V0ZWI6O9KZH4KSBB389" localSheetId="12" hidden="1">#REF!</definedName>
    <definedName name="BEx9GGY04V0ZWI6O9KZH4KSBB389" localSheetId="19" hidden="1">#REF!</definedName>
    <definedName name="BEx9GGY04V0ZWI6O9KZH4KSBB389" localSheetId="0" hidden="1">#REF!</definedName>
    <definedName name="BEx9GGY04V0ZWI6O9KZH4KSBB389" localSheetId="21" hidden="1">#REF!</definedName>
    <definedName name="BEx9GGY04V0ZWI6O9KZH4KSBB389" localSheetId="8" hidden="1">#REF!</definedName>
    <definedName name="BEx9GGY04V0ZWI6O9KZH4KSBB389" localSheetId="9" hidden="1">#REF!</definedName>
    <definedName name="BEx9GGY04V0ZWI6O9KZH4KSBB389" hidden="1">#REF!</definedName>
    <definedName name="BEx9GMC7TE8SDTCO5PHODBUF4SM1" localSheetId="10" hidden="1">#REF!</definedName>
    <definedName name="BEx9GMC7TE8SDTCO5PHODBUF4SM1" localSheetId="12" hidden="1">#REF!</definedName>
    <definedName name="BEx9GMC7TE8SDTCO5PHODBUF4SM1" localSheetId="19" hidden="1">#REF!</definedName>
    <definedName name="BEx9GMC7TE8SDTCO5PHODBUF4SM1" localSheetId="0" hidden="1">#REF!</definedName>
    <definedName name="BEx9GMC7TE8SDTCO5PHODBUF4SM1" localSheetId="21" hidden="1">#REF!</definedName>
    <definedName name="BEx9GMC7TE8SDTCO5PHODBUF4SM1" localSheetId="8" hidden="1">#REF!</definedName>
    <definedName name="BEx9GMC7TE8SDTCO5PHODBUF4SM1" localSheetId="9" hidden="1">#REF!</definedName>
    <definedName name="BEx9GMC7TE8SDTCO5PHODBUF4SM1" hidden="1">#REF!</definedName>
    <definedName name="BEx9GMN0B495HEAOG6JQK9D7HUPC" localSheetId="10" hidden="1">#REF!</definedName>
    <definedName name="BEx9GMN0B495HEAOG6JQK9D7HUPC" localSheetId="12" hidden="1">#REF!</definedName>
    <definedName name="BEx9GMN0B495HEAOG6JQK9D7HUPC" localSheetId="19" hidden="1">#REF!</definedName>
    <definedName name="BEx9GMN0B495HEAOG6JQK9D7HUPC" localSheetId="0" hidden="1">#REF!</definedName>
    <definedName name="BEx9GMN0B495HEAOG6JQK9D7HUPC" localSheetId="21" hidden="1">#REF!</definedName>
    <definedName name="BEx9GMN0B495HEAOG6JQK9D7HUPC" localSheetId="8" hidden="1">#REF!</definedName>
    <definedName name="BEx9GMN0B495HEAOG6JQK9D7HUPC" localSheetId="9" hidden="1">#REF!</definedName>
    <definedName name="BEx9GMN0B495HEAOG6JQK9D7HUPC" hidden="1">#REF!</definedName>
    <definedName name="BEx9GNOPB6OZ2RH3FCDNJR38RJOS" localSheetId="10" hidden="1">#REF!</definedName>
    <definedName name="BEx9GNOPB6OZ2RH3FCDNJR38RJOS" localSheetId="12" hidden="1">#REF!</definedName>
    <definedName name="BEx9GNOPB6OZ2RH3FCDNJR38RJOS" localSheetId="19" hidden="1">#REF!</definedName>
    <definedName name="BEx9GNOPB6OZ2RH3FCDNJR38RJOS" localSheetId="0" hidden="1">#REF!</definedName>
    <definedName name="BEx9GNOPB6OZ2RH3FCDNJR38RJOS" localSheetId="21" hidden="1">#REF!</definedName>
    <definedName name="BEx9GNOPB6OZ2RH3FCDNJR38RJOS" localSheetId="8" hidden="1">#REF!</definedName>
    <definedName name="BEx9GNOPB6OZ2RH3FCDNJR38RJOS" localSheetId="9" hidden="1">#REF!</definedName>
    <definedName name="BEx9GNOPB6OZ2RH3FCDNJR38RJOS" hidden="1">#REF!</definedName>
    <definedName name="BEx9GUQALUWCD30UKUQGSWW8KBQ7" localSheetId="10" hidden="1">#REF!</definedName>
    <definedName name="BEx9GUQALUWCD30UKUQGSWW8KBQ7" localSheetId="12" hidden="1">#REF!</definedName>
    <definedName name="BEx9GUQALUWCD30UKUQGSWW8KBQ7" localSheetId="19" hidden="1">#REF!</definedName>
    <definedName name="BEx9GUQALUWCD30UKUQGSWW8KBQ7" localSheetId="0" hidden="1">#REF!</definedName>
    <definedName name="BEx9GUQALUWCD30UKUQGSWW8KBQ7" localSheetId="21" hidden="1">#REF!</definedName>
    <definedName name="BEx9GUQALUWCD30UKUQGSWW8KBQ7" localSheetId="8" hidden="1">#REF!</definedName>
    <definedName name="BEx9GUQALUWCD30UKUQGSWW8KBQ7" localSheetId="9" hidden="1">#REF!</definedName>
    <definedName name="BEx9GUQALUWCD30UKUQGSWW8KBQ7" hidden="1">#REF!</definedName>
    <definedName name="BEx9GY6BVFQGCLMOWVT6PIC9WP5X" localSheetId="10" hidden="1">#REF!</definedName>
    <definedName name="BEx9GY6BVFQGCLMOWVT6PIC9WP5X" localSheetId="12" hidden="1">#REF!</definedName>
    <definedName name="BEx9GY6BVFQGCLMOWVT6PIC9WP5X" localSheetId="19" hidden="1">#REF!</definedName>
    <definedName name="BEx9GY6BVFQGCLMOWVT6PIC9WP5X" localSheetId="0" hidden="1">#REF!</definedName>
    <definedName name="BEx9GY6BVFQGCLMOWVT6PIC9WP5X" localSheetId="21" hidden="1">#REF!</definedName>
    <definedName name="BEx9GY6BVFQGCLMOWVT6PIC9WP5X" localSheetId="8" hidden="1">#REF!</definedName>
    <definedName name="BEx9GY6BVFQGCLMOWVT6PIC9WP5X" localSheetId="9" hidden="1">#REF!</definedName>
    <definedName name="BEx9GY6BVFQGCLMOWVT6PIC9WP5X" hidden="1">#REF!</definedName>
    <definedName name="BEx9GZ2P3FDHKXEBXX2VS0BG2NP2" localSheetId="10" hidden="1">#REF!</definedName>
    <definedName name="BEx9GZ2P3FDHKXEBXX2VS0BG2NP2" localSheetId="12" hidden="1">#REF!</definedName>
    <definedName name="BEx9GZ2P3FDHKXEBXX2VS0BG2NP2" localSheetId="19" hidden="1">#REF!</definedName>
    <definedName name="BEx9GZ2P3FDHKXEBXX2VS0BG2NP2" localSheetId="0" hidden="1">#REF!</definedName>
    <definedName name="BEx9GZ2P3FDHKXEBXX2VS0BG2NP2" localSheetId="21" hidden="1">#REF!</definedName>
    <definedName name="BEx9GZ2P3FDHKXEBXX2VS0BG2NP2" localSheetId="8" hidden="1">#REF!</definedName>
    <definedName name="BEx9GZ2P3FDHKXEBXX2VS0BG2NP2" localSheetId="9" hidden="1">#REF!</definedName>
    <definedName name="BEx9GZ2P3FDHKXEBXX2VS0BG2NP2" hidden="1">#REF!</definedName>
    <definedName name="BEx9H04IB14E1437FF2OIRRWBSD7" localSheetId="10" hidden="1">#REF!</definedName>
    <definedName name="BEx9H04IB14E1437FF2OIRRWBSD7" localSheetId="12" hidden="1">#REF!</definedName>
    <definedName name="BEx9H04IB14E1437FF2OIRRWBSD7" localSheetId="19" hidden="1">#REF!</definedName>
    <definedName name="BEx9H04IB14E1437FF2OIRRWBSD7" localSheetId="0" hidden="1">#REF!</definedName>
    <definedName name="BEx9H04IB14E1437FF2OIRRWBSD7" localSheetId="21" hidden="1">#REF!</definedName>
    <definedName name="BEx9H04IB14E1437FF2OIRRWBSD7" localSheetId="8" hidden="1">#REF!</definedName>
    <definedName name="BEx9H04IB14E1437FF2OIRRWBSD7" localSheetId="9" hidden="1">#REF!</definedName>
    <definedName name="BEx9H04IB14E1437FF2OIRRWBSD7" hidden="1">#REF!</definedName>
    <definedName name="BEx9H5O1KDZJCW91Q29VRPY5YS6P" localSheetId="10" hidden="1">#REF!</definedName>
    <definedName name="BEx9H5O1KDZJCW91Q29VRPY5YS6P" localSheetId="12" hidden="1">#REF!</definedName>
    <definedName name="BEx9H5O1KDZJCW91Q29VRPY5YS6P" localSheetId="19" hidden="1">#REF!</definedName>
    <definedName name="BEx9H5O1KDZJCW91Q29VRPY5YS6P" localSheetId="0" hidden="1">#REF!</definedName>
    <definedName name="BEx9H5O1KDZJCW91Q29VRPY5YS6P" localSheetId="21" hidden="1">#REF!</definedName>
    <definedName name="BEx9H5O1KDZJCW91Q29VRPY5YS6P" localSheetId="8" hidden="1">#REF!</definedName>
    <definedName name="BEx9H5O1KDZJCW91Q29VRPY5YS6P" localSheetId="9" hidden="1">#REF!</definedName>
    <definedName name="BEx9H5O1KDZJCW91Q29VRPY5YS6P" hidden="1">#REF!</definedName>
    <definedName name="BEx9H8YR0E906F1JXZMBX3LNT004" localSheetId="10" hidden="1">#REF!</definedName>
    <definedName name="BEx9H8YR0E906F1JXZMBX3LNT004" localSheetId="12" hidden="1">#REF!</definedName>
    <definedName name="BEx9H8YR0E906F1JXZMBX3LNT004" localSheetId="19" hidden="1">#REF!</definedName>
    <definedName name="BEx9H8YR0E906F1JXZMBX3LNT004" localSheetId="0" hidden="1">#REF!</definedName>
    <definedName name="BEx9H8YR0E906F1JXZMBX3LNT004" localSheetId="21" hidden="1">#REF!</definedName>
    <definedName name="BEx9H8YR0E906F1JXZMBX3LNT004" localSheetId="8" hidden="1">#REF!</definedName>
    <definedName name="BEx9H8YR0E906F1JXZMBX3LNT004" localSheetId="9" hidden="1">#REF!</definedName>
    <definedName name="BEx9H8YR0E906F1JXZMBX3LNT004" hidden="1">#REF!</definedName>
    <definedName name="BEx9I1QKLI6OOUPQLUQ0EF0355X6" localSheetId="10" hidden="1">#REF!</definedName>
    <definedName name="BEx9I1QKLI6OOUPQLUQ0EF0355X6" localSheetId="12" hidden="1">#REF!</definedName>
    <definedName name="BEx9I1QKLI6OOUPQLUQ0EF0355X6" localSheetId="19" hidden="1">#REF!</definedName>
    <definedName name="BEx9I1QKLI6OOUPQLUQ0EF0355X6" localSheetId="0" hidden="1">#REF!</definedName>
    <definedName name="BEx9I1QKLI6OOUPQLUQ0EF0355X6" localSheetId="21" hidden="1">#REF!</definedName>
    <definedName name="BEx9I1QKLI6OOUPQLUQ0EF0355X6" localSheetId="8" hidden="1">#REF!</definedName>
    <definedName name="BEx9I1QKLI6OOUPQLUQ0EF0355X6" localSheetId="9" hidden="1">#REF!</definedName>
    <definedName name="BEx9I1QKLI6OOUPQLUQ0EF0355X6" hidden="1">#REF!</definedName>
    <definedName name="BEx9I8XIG7E5NB48QQHXP23FIN60" localSheetId="10" hidden="1">#REF!</definedName>
    <definedName name="BEx9I8XIG7E5NB48QQHXP23FIN60" localSheetId="12" hidden="1">#REF!</definedName>
    <definedName name="BEx9I8XIG7E5NB48QQHXP23FIN60" localSheetId="19" hidden="1">#REF!</definedName>
    <definedName name="BEx9I8XIG7E5NB48QQHXP23FIN60" localSheetId="0" hidden="1">#REF!</definedName>
    <definedName name="BEx9I8XIG7E5NB48QQHXP23FIN60" localSheetId="21" hidden="1">#REF!</definedName>
    <definedName name="BEx9I8XIG7E5NB48QQHXP23FIN60" localSheetId="8" hidden="1">#REF!</definedName>
    <definedName name="BEx9I8XIG7E5NB48QQHXP23FIN60" localSheetId="9" hidden="1">#REF!</definedName>
    <definedName name="BEx9I8XIG7E5NB48QQHXP23FIN60" hidden="1">#REF!</definedName>
    <definedName name="BEx9IQRF01ATLVK0YE60ARKQJ68L" localSheetId="10" hidden="1">#REF!</definedName>
    <definedName name="BEx9IQRF01ATLVK0YE60ARKQJ68L" localSheetId="12" hidden="1">#REF!</definedName>
    <definedName name="BEx9IQRF01ATLVK0YE60ARKQJ68L" localSheetId="19" hidden="1">#REF!</definedName>
    <definedName name="BEx9IQRF01ATLVK0YE60ARKQJ68L" localSheetId="0" hidden="1">#REF!</definedName>
    <definedName name="BEx9IQRF01ATLVK0YE60ARKQJ68L" localSheetId="21" hidden="1">#REF!</definedName>
    <definedName name="BEx9IQRF01ATLVK0YE60ARKQJ68L" localSheetId="8" hidden="1">#REF!</definedName>
    <definedName name="BEx9IQRF01ATLVK0YE60ARKQJ68L" localSheetId="9" hidden="1">#REF!</definedName>
    <definedName name="BEx9IQRF01ATLVK0YE60ARKQJ68L" hidden="1">#REF!</definedName>
    <definedName name="BEx9IT5QNZWKM6YQ5WER0DC2PMMU" localSheetId="10" hidden="1">#REF!</definedName>
    <definedName name="BEx9IT5QNZWKM6YQ5WER0DC2PMMU" localSheetId="12" hidden="1">#REF!</definedName>
    <definedName name="BEx9IT5QNZWKM6YQ5WER0DC2PMMU" localSheetId="19" hidden="1">#REF!</definedName>
    <definedName name="BEx9IT5QNZWKM6YQ5WER0DC2PMMU" localSheetId="0" hidden="1">#REF!</definedName>
    <definedName name="BEx9IT5QNZWKM6YQ5WER0DC2PMMU" localSheetId="21" hidden="1">#REF!</definedName>
    <definedName name="BEx9IT5QNZWKM6YQ5WER0DC2PMMU" localSheetId="8" hidden="1">#REF!</definedName>
    <definedName name="BEx9IT5QNZWKM6YQ5WER0DC2PMMU" localSheetId="9" hidden="1">#REF!</definedName>
    <definedName name="BEx9IT5QNZWKM6YQ5WER0DC2PMMU" hidden="1">#REF!</definedName>
    <definedName name="BEx9IUICG3HZWG57MG3NXCEX4LQI" localSheetId="10" hidden="1">#REF!</definedName>
    <definedName name="BEx9IUICG3HZWG57MG3NXCEX4LQI" localSheetId="12" hidden="1">#REF!</definedName>
    <definedName name="BEx9IUICG3HZWG57MG3NXCEX4LQI" localSheetId="19" hidden="1">#REF!</definedName>
    <definedName name="BEx9IUICG3HZWG57MG3NXCEX4LQI" localSheetId="0" hidden="1">#REF!</definedName>
    <definedName name="BEx9IUICG3HZWG57MG3NXCEX4LQI" localSheetId="21" hidden="1">#REF!</definedName>
    <definedName name="BEx9IUICG3HZWG57MG3NXCEX4LQI" localSheetId="8" hidden="1">#REF!</definedName>
    <definedName name="BEx9IUICG3HZWG57MG3NXCEX4LQI" localSheetId="9" hidden="1">#REF!</definedName>
    <definedName name="BEx9IUICG3HZWG57MG3NXCEX4LQI" hidden="1">#REF!</definedName>
    <definedName name="BEx9IW5LYJF40GS78FJNXO9O667A" localSheetId="10" hidden="1">#REF!</definedName>
    <definedName name="BEx9IW5LYJF40GS78FJNXO9O667A" localSheetId="12" hidden="1">#REF!</definedName>
    <definedName name="BEx9IW5LYJF40GS78FJNXO9O667A" localSheetId="19" hidden="1">#REF!</definedName>
    <definedName name="BEx9IW5LYJF40GS78FJNXO9O667A" localSheetId="0" hidden="1">#REF!</definedName>
    <definedName name="BEx9IW5LYJF40GS78FJNXO9O667A" localSheetId="21" hidden="1">#REF!</definedName>
    <definedName name="BEx9IW5LYJF40GS78FJNXO9O667A" localSheetId="8" hidden="1">#REF!</definedName>
    <definedName name="BEx9IW5LYJF40GS78FJNXO9O667A" localSheetId="9" hidden="1">#REF!</definedName>
    <definedName name="BEx9IW5LYJF40GS78FJNXO9O667A" hidden="1">#REF!</definedName>
    <definedName name="BEx9IW5MFLXTVCJHVUZTUH93AXOS" localSheetId="10" hidden="1">#REF!</definedName>
    <definedName name="BEx9IW5MFLXTVCJHVUZTUH93AXOS" localSheetId="12" hidden="1">#REF!</definedName>
    <definedName name="BEx9IW5MFLXTVCJHVUZTUH93AXOS" localSheetId="19" hidden="1">#REF!</definedName>
    <definedName name="BEx9IW5MFLXTVCJHVUZTUH93AXOS" localSheetId="0" hidden="1">#REF!</definedName>
    <definedName name="BEx9IW5MFLXTVCJHVUZTUH93AXOS" localSheetId="21" hidden="1">#REF!</definedName>
    <definedName name="BEx9IW5MFLXTVCJHVUZTUH93AXOS" localSheetId="8" hidden="1">#REF!</definedName>
    <definedName name="BEx9IW5MFLXTVCJHVUZTUH93AXOS" localSheetId="9" hidden="1">#REF!</definedName>
    <definedName name="BEx9IW5MFLXTVCJHVUZTUH93AXOS" hidden="1">#REF!</definedName>
    <definedName name="BEx9IXCSPSZC80YZUPRCYTG326KV" localSheetId="10" hidden="1">#REF!</definedName>
    <definedName name="BEx9IXCSPSZC80YZUPRCYTG326KV" localSheetId="12" hidden="1">#REF!</definedName>
    <definedName name="BEx9IXCSPSZC80YZUPRCYTG326KV" localSheetId="19" hidden="1">#REF!</definedName>
    <definedName name="BEx9IXCSPSZC80YZUPRCYTG326KV" localSheetId="0" hidden="1">#REF!</definedName>
    <definedName name="BEx9IXCSPSZC80YZUPRCYTG326KV" localSheetId="21" hidden="1">#REF!</definedName>
    <definedName name="BEx9IXCSPSZC80YZUPRCYTG326KV" localSheetId="8" hidden="1">#REF!</definedName>
    <definedName name="BEx9IXCSPSZC80YZUPRCYTG326KV" localSheetId="9" hidden="1">#REF!</definedName>
    <definedName name="BEx9IXCSPSZC80YZUPRCYTG326KV" hidden="1">#REF!</definedName>
    <definedName name="BEx9IYUQSBZ0GG9ZT1QKX83F42F1" localSheetId="10" hidden="1">#REF!</definedName>
    <definedName name="BEx9IYUQSBZ0GG9ZT1QKX83F42F1" localSheetId="12" hidden="1">#REF!</definedName>
    <definedName name="BEx9IYUQSBZ0GG9ZT1QKX83F42F1" localSheetId="19" hidden="1">#REF!</definedName>
    <definedName name="BEx9IYUQSBZ0GG9ZT1QKX83F42F1" localSheetId="0" hidden="1">#REF!</definedName>
    <definedName name="BEx9IYUQSBZ0GG9ZT1QKX83F42F1" localSheetId="21" hidden="1">#REF!</definedName>
    <definedName name="BEx9IYUQSBZ0GG9ZT1QKX83F42F1" localSheetId="8" hidden="1">#REF!</definedName>
    <definedName name="BEx9IYUQSBZ0GG9ZT1QKX83F42F1" localSheetId="9" hidden="1">#REF!</definedName>
    <definedName name="BEx9IYUQSBZ0GG9ZT1QKX83F42F1" hidden="1">#REF!</definedName>
    <definedName name="BEx9IZR39NHDGOM97H4E6F81RTQW" localSheetId="10" hidden="1">#REF!</definedName>
    <definedName name="BEx9IZR39NHDGOM97H4E6F81RTQW" localSheetId="12" hidden="1">#REF!</definedName>
    <definedName name="BEx9IZR39NHDGOM97H4E6F81RTQW" localSheetId="19" hidden="1">#REF!</definedName>
    <definedName name="BEx9IZR39NHDGOM97H4E6F81RTQW" localSheetId="0" hidden="1">#REF!</definedName>
    <definedName name="BEx9IZR39NHDGOM97H4E6F81RTQW" localSheetId="21" hidden="1">#REF!</definedName>
    <definedName name="BEx9IZR39NHDGOM97H4E6F81RTQW" localSheetId="8" hidden="1">#REF!</definedName>
    <definedName name="BEx9IZR39NHDGOM97H4E6F81RTQW" localSheetId="9" hidden="1">#REF!</definedName>
    <definedName name="BEx9IZR39NHDGOM97H4E6F81RTQW" hidden="1">#REF!</definedName>
    <definedName name="BEx9J6CH5E7YZPER7HXEIOIKGPCA" localSheetId="10" hidden="1">#REF!</definedName>
    <definedName name="BEx9J6CH5E7YZPER7HXEIOIKGPCA" localSheetId="12" hidden="1">#REF!</definedName>
    <definedName name="BEx9J6CH5E7YZPER7HXEIOIKGPCA" localSheetId="19" hidden="1">#REF!</definedName>
    <definedName name="BEx9J6CH5E7YZPER7HXEIOIKGPCA" localSheetId="0" hidden="1">#REF!</definedName>
    <definedName name="BEx9J6CH5E7YZPER7HXEIOIKGPCA" localSheetId="21" hidden="1">#REF!</definedName>
    <definedName name="BEx9J6CH5E7YZPER7HXEIOIKGPCA" localSheetId="8" hidden="1">#REF!</definedName>
    <definedName name="BEx9J6CH5E7YZPER7HXEIOIKGPCA" localSheetId="9" hidden="1">#REF!</definedName>
    <definedName name="BEx9J6CH5E7YZPER7HXEIOIKGPCA" hidden="1">#REF!</definedName>
    <definedName name="BEx9JJTZKVUJAVPTRE0RAVTEH41G" localSheetId="10" hidden="1">#REF!</definedName>
    <definedName name="BEx9JJTZKVUJAVPTRE0RAVTEH41G" localSheetId="12" hidden="1">#REF!</definedName>
    <definedName name="BEx9JJTZKVUJAVPTRE0RAVTEH41G" localSheetId="19" hidden="1">#REF!</definedName>
    <definedName name="BEx9JJTZKVUJAVPTRE0RAVTEH41G" localSheetId="0" hidden="1">#REF!</definedName>
    <definedName name="BEx9JJTZKVUJAVPTRE0RAVTEH41G" localSheetId="21" hidden="1">#REF!</definedName>
    <definedName name="BEx9JJTZKVUJAVPTRE0RAVTEH41G" localSheetId="8" hidden="1">#REF!</definedName>
    <definedName name="BEx9JJTZKVUJAVPTRE0RAVTEH41G" localSheetId="9" hidden="1">#REF!</definedName>
    <definedName name="BEx9JJTZKVUJAVPTRE0RAVTEH41G" hidden="1">#REF!</definedName>
    <definedName name="BEx9JLBYK239B3F841C7YG1GT7ST" localSheetId="10" hidden="1">#REF!</definedName>
    <definedName name="BEx9JLBYK239B3F841C7YG1GT7ST" localSheetId="12" hidden="1">#REF!</definedName>
    <definedName name="BEx9JLBYK239B3F841C7YG1GT7ST" localSheetId="19" hidden="1">#REF!</definedName>
    <definedName name="BEx9JLBYK239B3F841C7YG1GT7ST" localSheetId="0" hidden="1">#REF!</definedName>
    <definedName name="BEx9JLBYK239B3F841C7YG1GT7ST" localSheetId="21" hidden="1">#REF!</definedName>
    <definedName name="BEx9JLBYK239B3F841C7YG1GT7ST" localSheetId="8" hidden="1">#REF!</definedName>
    <definedName name="BEx9JLBYK239B3F841C7YG1GT7ST" localSheetId="9" hidden="1">#REF!</definedName>
    <definedName name="BEx9JLBYK239B3F841C7YG1GT7ST" hidden="1">#REF!</definedName>
    <definedName name="BExAW4IIW5D0MDY6TJ3G4FOLPYIR" localSheetId="10" hidden="1">#REF!</definedName>
    <definedName name="BExAW4IIW5D0MDY6TJ3G4FOLPYIR" localSheetId="12" hidden="1">#REF!</definedName>
    <definedName name="BExAW4IIW5D0MDY6TJ3G4FOLPYIR" localSheetId="19" hidden="1">#REF!</definedName>
    <definedName name="BExAW4IIW5D0MDY6TJ3G4FOLPYIR" localSheetId="0" hidden="1">#REF!</definedName>
    <definedName name="BExAW4IIW5D0MDY6TJ3G4FOLPYIR" localSheetId="21" hidden="1">#REF!</definedName>
    <definedName name="BExAW4IIW5D0MDY6TJ3G4FOLPYIR" localSheetId="8" hidden="1">#REF!</definedName>
    <definedName name="BExAW4IIW5D0MDY6TJ3G4FOLPYIR" localSheetId="9" hidden="1">#REF!</definedName>
    <definedName name="BExAW4IIW5D0MDY6TJ3G4FOLPYIR" hidden="1">#REF!</definedName>
    <definedName name="BExAWNP1B2E9Q88TW48NH41C0FTZ" localSheetId="10" hidden="1">#REF!</definedName>
    <definedName name="BExAWNP1B2E9Q88TW48NH41C0FTZ" localSheetId="12" hidden="1">#REF!</definedName>
    <definedName name="BExAWNP1B2E9Q88TW48NH41C0FTZ" localSheetId="19" hidden="1">#REF!</definedName>
    <definedName name="BExAWNP1B2E9Q88TW48NH41C0FTZ" localSheetId="0" hidden="1">#REF!</definedName>
    <definedName name="BExAWNP1B2E9Q88TW48NH41C0FTZ" localSheetId="21" hidden="1">#REF!</definedName>
    <definedName name="BExAWNP1B2E9Q88TW48NH41C0FTZ" localSheetId="8" hidden="1">#REF!</definedName>
    <definedName name="BExAWNP1B2E9Q88TW48NH41C0FTZ" localSheetId="9" hidden="1">#REF!</definedName>
    <definedName name="BExAWNP1B2E9Q88TW48NH41C0FTZ" hidden="1">#REF!</definedName>
    <definedName name="BExAWUFQXTIPQ308ERZPSVPTUMYN" localSheetId="10" hidden="1">#REF!</definedName>
    <definedName name="BExAWUFQXTIPQ308ERZPSVPTUMYN" localSheetId="12" hidden="1">#REF!</definedName>
    <definedName name="BExAWUFQXTIPQ308ERZPSVPTUMYN" localSheetId="19" hidden="1">#REF!</definedName>
    <definedName name="BExAWUFQXTIPQ308ERZPSVPTUMYN" localSheetId="0" hidden="1">#REF!</definedName>
    <definedName name="BExAWUFQXTIPQ308ERZPSVPTUMYN" localSheetId="21" hidden="1">#REF!</definedName>
    <definedName name="BExAWUFQXTIPQ308ERZPSVPTUMYN" localSheetId="8" hidden="1">#REF!</definedName>
    <definedName name="BExAWUFQXTIPQ308ERZPSVPTUMYN" localSheetId="9" hidden="1">#REF!</definedName>
    <definedName name="BExAWUFQXTIPQ308ERZPSVPTUMYN" hidden="1">#REF!</definedName>
    <definedName name="BExAWY6O96OQO2R036QK2DI37EKV" localSheetId="10" hidden="1">#REF!</definedName>
    <definedName name="BExAWY6O96OQO2R036QK2DI37EKV" localSheetId="12" hidden="1">#REF!</definedName>
    <definedName name="BExAWY6O96OQO2R036QK2DI37EKV" localSheetId="19" hidden="1">#REF!</definedName>
    <definedName name="BExAWY6O96OQO2R036QK2DI37EKV" localSheetId="0" hidden="1">#REF!</definedName>
    <definedName name="BExAWY6O96OQO2R036QK2DI37EKV" localSheetId="21" hidden="1">#REF!</definedName>
    <definedName name="BExAWY6O96OQO2R036QK2DI37EKV" localSheetId="8" hidden="1">#REF!</definedName>
    <definedName name="BExAWY6O96OQO2R036QK2DI37EKV" localSheetId="9" hidden="1">#REF!</definedName>
    <definedName name="BExAWY6O96OQO2R036QK2DI37EKV" hidden="1">#REF!</definedName>
    <definedName name="BExAX410NB4F2XOB84OR2197H8M5" localSheetId="10" hidden="1">#REF!</definedName>
    <definedName name="BExAX410NB4F2XOB84OR2197H8M5" localSheetId="12" hidden="1">#REF!</definedName>
    <definedName name="BExAX410NB4F2XOB84OR2197H8M5" localSheetId="19" hidden="1">#REF!</definedName>
    <definedName name="BExAX410NB4F2XOB84OR2197H8M5" localSheetId="0" hidden="1">#REF!</definedName>
    <definedName name="BExAX410NB4F2XOB84OR2197H8M5" localSheetId="21" hidden="1">#REF!</definedName>
    <definedName name="BExAX410NB4F2XOB84OR2197H8M5" localSheetId="8" hidden="1">#REF!</definedName>
    <definedName name="BExAX410NB4F2XOB84OR2197H8M5" localSheetId="9" hidden="1">#REF!</definedName>
    <definedName name="BExAX410NB4F2XOB84OR2197H8M5" hidden="1">#REF!</definedName>
    <definedName name="BExAX8TNG8LQ5Q4904SAYQIPGBSV" localSheetId="10" hidden="1">#REF!</definedName>
    <definedName name="BExAX8TNG8LQ5Q4904SAYQIPGBSV" localSheetId="12" hidden="1">#REF!</definedName>
    <definedName name="BExAX8TNG8LQ5Q4904SAYQIPGBSV" localSheetId="19" hidden="1">#REF!</definedName>
    <definedName name="BExAX8TNG8LQ5Q4904SAYQIPGBSV" localSheetId="0" hidden="1">#REF!</definedName>
    <definedName name="BExAX8TNG8LQ5Q4904SAYQIPGBSV" localSheetId="21" hidden="1">#REF!</definedName>
    <definedName name="BExAX8TNG8LQ5Q4904SAYQIPGBSV" localSheetId="8" hidden="1">#REF!</definedName>
    <definedName name="BExAX8TNG8LQ5Q4904SAYQIPGBSV" localSheetId="9" hidden="1">#REF!</definedName>
    <definedName name="BExAX8TNG8LQ5Q4904SAYQIPGBSV" hidden="1">#REF!</definedName>
    <definedName name="BExAX9KPAVIVUVU3XREDCV1BIYZL" localSheetId="10" hidden="1">#REF!</definedName>
    <definedName name="BExAX9KPAVIVUVU3XREDCV1BIYZL" localSheetId="12" hidden="1">#REF!</definedName>
    <definedName name="BExAX9KPAVIVUVU3XREDCV1BIYZL" localSheetId="19" hidden="1">#REF!</definedName>
    <definedName name="BExAX9KPAVIVUVU3XREDCV1BIYZL" localSheetId="0" hidden="1">#REF!</definedName>
    <definedName name="BExAX9KPAVIVUVU3XREDCV1BIYZL" localSheetId="21" hidden="1">#REF!</definedName>
    <definedName name="BExAX9KPAVIVUVU3XREDCV1BIYZL" localSheetId="8" hidden="1">#REF!</definedName>
    <definedName name="BExAX9KPAVIVUVU3XREDCV1BIYZL" localSheetId="9" hidden="1">#REF!</definedName>
    <definedName name="BExAX9KPAVIVUVU3XREDCV1BIYZL" hidden="1">#REF!</definedName>
    <definedName name="BExAXPB35BNVXZYF2XS6UP3LP0QH" localSheetId="10" hidden="1">#REF!</definedName>
    <definedName name="BExAXPB35BNVXZYF2XS6UP3LP0QH" localSheetId="12" hidden="1">#REF!</definedName>
    <definedName name="BExAXPB35BNVXZYF2XS6UP3LP0QH" localSheetId="19" hidden="1">#REF!</definedName>
    <definedName name="BExAXPB35BNVXZYF2XS6UP3LP0QH" localSheetId="0" hidden="1">#REF!</definedName>
    <definedName name="BExAXPB35BNVXZYF2XS6UP3LP0QH" localSheetId="21" hidden="1">#REF!</definedName>
    <definedName name="BExAXPB35BNVXZYF2XS6UP3LP0QH" localSheetId="8" hidden="1">#REF!</definedName>
    <definedName name="BExAXPB35BNVXZYF2XS6UP3LP0QH" localSheetId="9" hidden="1">#REF!</definedName>
    <definedName name="BExAXPB35BNVXZYF2XS6UP3LP0QH" hidden="1">#REF!</definedName>
    <definedName name="BExAXWSRVPK0GCZ2UFU10UOP01IY" localSheetId="10" hidden="1">#REF!</definedName>
    <definedName name="BExAXWSRVPK0GCZ2UFU10UOP01IY" localSheetId="12" hidden="1">#REF!</definedName>
    <definedName name="BExAXWSRVPK0GCZ2UFU10UOP01IY" localSheetId="19" hidden="1">#REF!</definedName>
    <definedName name="BExAXWSRVPK0GCZ2UFU10UOP01IY" localSheetId="0" hidden="1">#REF!</definedName>
    <definedName name="BExAXWSRVPK0GCZ2UFU10UOP01IY" localSheetId="21" hidden="1">#REF!</definedName>
    <definedName name="BExAXWSRVPK0GCZ2UFU10UOP01IY" localSheetId="8" hidden="1">#REF!</definedName>
    <definedName name="BExAXWSRVPK0GCZ2UFU10UOP01IY" localSheetId="9" hidden="1">#REF!</definedName>
    <definedName name="BExAXWSRVPK0GCZ2UFU10UOP01IY" hidden="1">#REF!</definedName>
    <definedName name="BExAY0EAT2LXR5MFGM0DLIB45PLO" localSheetId="10" hidden="1">#REF!</definedName>
    <definedName name="BExAY0EAT2LXR5MFGM0DLIB45PLO" localSheetId="12" hidden="1">#REF!</definedName>
    <definedName name="BExAY0EAT2LXR5MFGM0DLIB45PLO" localSheetId="19" hidden="1">#REF!</definedName>
    <definedName name="BExAY0EAT2LXR5MFGM0DLIB45PLO" localSheetId="0" hidden="1">#REF!</definedName>
    <definedName name="BExAY0EAT2LXR5MFGM0DLIB45PLO" localSheetId="21" hidden="1">#REF!</definedName>
    <definedName name="BExAY0EAT2LXR5MFGM0DLIB45PLO" localSheetId="8" hidden="1">#REF!</definedName>
    <definedName name="BExAY0EAT2LXR5MFGM0DLIB45PLO" localSheetId="9" hidden="1">#REF!</definedName>
    <definedName name="BExAY0EAT2LXR5MFGM0DLIB45PLO" hidden="1">#REF!</definedName>
    <definedName name="BExAY6JK0AK9EBIJSPEJNOIDE40W" localSheetId="10" hidden="1">#REF!</definedName>
    <definedName name="BExAY6JK0AK9EBIJSPEJNOIDE40W" localSheetId="12" hidden="1">#REF!</definedName>
    <definedName name="BExAY6JK0AK9EBIJSPEJNOIDE40W" localSheetId="19" hidden="1">#REF!</definedName>
    <definedName name="BExAY6JK0AK9EBIJSPEJNOIDE40W" localSheetId="0" hidden="1">#REF!</definedName>
    <definedName name="BExAY6JK0AK9EBIJSPEJNOIDE40W" localSheetId="21" hidden="1">#REF!</definedName>
    <definedName name="BExAY6JK0AK9EBIJSPEJNOIDE40W" localSheetId="8" hidden="1">#REF!</definedName>
    <definedName name="BExAY6JK0AK9EBIJSPEJNOIDE40W" localSheetId="9" hidden="1">#REF!</definedName>
    <definedName name="BExAY6JK0AK9EBIJSPEJNOIDE40W" hidden="1">#REF!</definedName>
    <definedName name="BExAYE6LNIEBR9DSNI5JGNITGKIT" localSheetId="10" hidden="1">#REF!</definedName>
    <definedName name="BExAYE6LNIEBR9DSNI5JGNITGKIT" localSheetId="12" hidden="1">#REF!</definedName>
    <definedName name="BExAYE6LNIEBR9DSNI5JGNITGKIT" localSheetId="19" hidden="1">#REF!</definedName>
    <definedName name="BExAYE6LNIEBR9DSNI5JGNITGKIT" localSheetId="0" hidden="1">#REF!</definedName>
    <definedName name="BExAYE6LNIEBR9DSNI5JGNITGKIT" localSheetId="21" hidden="1">#REF!</definedName>
    <definedName name="BExAYE6LNIEBR9DSNI5JGNITGKIT" localSheetId="8" hidden="1">#REF!</definedName>
    <definedName name="BExAYE6LNIEBR9DSNI5JGNITGKIT" localSheetId="9" hidden="1">#REF!</definedName>
    <definedName name="BExAYE6LNIEBR9DSNI5JGNITGKIT" hidden="1">#REF!</definedName>
    <definedName name="BExAYHMLXGGO25P8HYB2S75DEB4F" localSheetId="10" hidden="1">#REF!</definedName>
    <definedName name="BExAYHMLXGGO25P8HYB2S75DEB4F" localSheetId="12" hidden="1">#REF!</definedName>
    <definedName name="BExAYHMLXGGO25P8HYB2S75DEB4F" localSheetId="19" hidden="1">#REF!</definedName>
    <definedName name="BExAYHMLXGGO25P8HYB2S75DEB4F" localSheetId="0" hidden="1">#REF!</definedName>
    <definedName name="BExAYHMLXGGO25P8HYB2S75DEB4F" localSheetId="21" hidden="1">#REF!</definedName>
    <definedName name="BExAYHMLXGGO25P8HYB2S75DEB4F" localSheetId="8" hidden="1">#REF!</definedName>
    <definedName name="BExAYHMLXGGO25P8HYB2S75DEB4F" localSheetId="9" hidden="1">#REF!</definedName>
    <definedName name="BExAYHMLXGGO25P8HYB2S75DEB4F" hidden="1">#REF!</definedName>
    <definedName name="BExAYKXAUWGDOPG952TEJ2UKZKWN" localSheetId="10" hidden="1">#REF!</definedName>
    <definedName name="BExAYKXAUWGDOPG952TEJ2UKZKWN" localSheetId="12" hidden="1">#REF!</definedName>
    <definedName name="BExAYKXAUWGDOPG952TEJ2UKZKWN" localSheetId="19" hidden="1">#REF!</definedName>
    <definedName name="BExAYKXAUWGDOPG952TEJ2UKZKWN" localSheetId="0" hidden="1">#REF!</definedName>
    <definedName name="BExAYKXAUWGDOPG952TEJ2UKZKWN" localSheetId="21" hidden="1">#REF!</definedName>
    <definedName name="BExAYKXAUWGDOPG952TEJ2UKZKWN" localSheetId="8" hidden="1">#REF!</definedName>
    <definedName name="BExAYKXAUWGDOPG952TEJ2UKZKWN" localSheetId="9" hidden="1">#REF!</definedName>
    <definedName name="BExAYKXAUWGDOPG952TEJ2UKZKWN" hidden="1">#REF!</definedName>
    <definedName name="BExAYP9TDTI2MBP6EYE0H39CPMXN" localSheetId="10" hidden="1">#REF!</definedName>
    <definedName name="BExAYP9TDTI2MBP6EYE0H39CPMXN" localSheetId="12" hidden="1">#REF!</definedName>
    <definedName name="BExAYP9TDTI2MBP6EYE0H39CPMXN" localSheetId="19" hidden="1">#REF!</definedName>
    <definedName name="BExAYP9TDTI2MBP6EYE0H39CPMXN" localSheetId="0" hidden="1">#REF!</definedName>
    <definedName name="BExAYP9TDTI2MBP6EYE0H39CPMXN" localSheetId="21" hidden="1">#REF!</definedName>
    <definedName name="BExAYP9TDTI2MBP6EYE0H39CPMXN" localSheetId="8" hidden="1">#REF!</definedName>
    <definedName name="BExAYP9TDTI2MBP6EYE0H39CPMXN" localSheetId="9" hidden="1">#REF!</definedName>
    <definedName name="BExAYP9TDTI2MBP6EYE0H39CPMXN" hidden="1">#REF!</definedName>
    <definedName name="BExAYPPWJPWDKU59O051WMGB7O0J" localSheetId="10" hidden="1">#REF!</definedName>
    <definedName name="BExAYPPWJPWDKU59O051WMGB7O0J" localSheetId="12" hidden="1">#REF!</definedName>
    <definedName name="BExAYPPWJPWDKU59O051WMGB7O0J" localSheetId="19" hidden="1">#REF!</definedName>
    <definedName name="BExAYPPWJPWDKU59O051WMGB7O0J" localSheetId="0" hidden="1">#REF!</definedName>
    <definedName name="BExAYPPWJPWDKU59O051WMGB7O0J" localSheetId="21" hidden="1">#REF!</definedName>
    <definedName name="BExAYPPWJPWDKU59O051WMGB7O0J" localSheetId="8" hidden="1">#REF!</definedName>
    <definedName name="BExAYPPWJPWDKU59O051WMGB7O0J" localSheetId="9" hidden="1">#REF!</definedName>
    <definedName name="BExAYPPWJPWDKU59O051WMGB7O0J" hidden="1">#REF!</definedName>
    <definedName name="BExAYR2JZCJBUH6F1LZC2A7JIVRJ" localSheetId="10" hidden="1">#REF!</definedName>
    <definedName name="BExAYR2JZCJBUH6F1LZC2A7JIVRJ" localSheetId="12" hidden="1">#REF!</definedName>
    <definedName name="BExAYR2JZCJBUH6F1LZC2A7JIVRJ" localSheetId="19" hidden="1">#REF!</definedName>
    <definedName name="BExAYR2JZCJBUH6F1LZC2A7JIVRJ" localSheetId="0" hidden="1">#REF!</definedName>
    <definedName name="BExAYR2JZCJBUH6F1LZC2A7JIVRJ" localSheetId="21" hidden="1">#REF!</definedName>
    <definedName name="BExAYR2JZCJBUH6F1LZC2A7JIVRJ" localSheetId="8" hidden="1">#REF!</definedName>
    <definedName name="BExAYR2JZCJBUH6F1LZC2A7JIVRJ" localSheetId="9" hidden="1">#REF!</definedName>
    <definedName name="BExAYR2JZCJBUH6F1LZC2A7JIVRJ" hidden="1">#REF!</definedName>
    <definedName name="BExAYTGVRD3DLKO75RFPMBKCIWB8" localSheetId="10" hidden="1">#REF!</definedName>
    <definedName name="BExAYTGVRD3DLKO75RFPMBKCIWB8" localSheetId="12" hidden="1">#REF!</definedName>
    <definedName name="BExAYTGVRD3DLKO75RFPMBKCIWB8" localSheetId="19" hidden="1">#REF!</definedName>
    <definedName name="BExAYTGVRD3DLKO75RFPMBKCIWB8" localSheetId="0" hidden="1">#REF!</definedName>
    <definedName name="BExAYTGVRD3DLKO75RFPMBKCIWB8" localSheetId="21" hidden="1">#REF!</definedName>
    <definedName name="BExAYTGVRD3DLKO75RFPMBKCIWB8" localSheetId="8" hidden="1">#REF!</definedName>
    <definedName name="BExAYTGVRD3DLKO75RFPMBKCIWB8" localSheetId="9" hidden="1">#REF!</definedName>
    <definedName name="BExAYTGVRD3DLKO75RFPMBKCIWB8" hidden="1">#REF!</definedName>
    <definedName name="BExAYY9H9COOT46HJLPVDLTO12UL" localSheetId="10" hidden="1">#REF!</definedName>
    <definedName name="BExAYY9H9COOT46HJLPVDLTO12UL" localSheetId="12" hidden="1">#REF!</definedName>
    <definedName name="BExAYY9H9COOT46HJLPVDLTO12UL" localSheetId="19" hidden="1">#REF!</definedName>
    <definedName name="BExAYY9H9COOT46HJLPVDLTO12UL" localSheetId="0" hidden="1">#REF!</definedName>
    <definedName name="BExAYY9H9COOT46HJLPVDLTO12UL" localSheetId="21" hidden="1">#REF!</definedName>
    <definedName name="BExAYY9H9COOT46HJLPVDLTO12UL" localSheetId="8" hidden="1">#REF!</definedName>
    <definedName name="BExAYY9H9COOT46HJLPVDLTO12UL" localSheetId="9" hidden="1">#REF!</definedName>
    <definedName name="BExAYY9H9COOT46HJLPVDLTO12UL" hidden="1">#REF!</definedName>
    <definedName name="BExAYYKAQA3KDMQ890FIE5M9SPBL" localSheetId="10" hidden="1">#REF!</definedName>
    <definedName name="BExAYYKAQA3KDMQ890FIE5M9SPBL" localSheetId="12" hidden="1">#REF!</definedName>
    <definedName name="BExAYYKAQA3KDMQ890FIE5M9SPBL" localSheetId="19" hidden="1">#REF!</definedName>
    <definedName name="BExAYYKAQA3KDMQ890FIE5M9SPBL" localSheetId="0" hidden="1">#REF!</definedName>
    <definedName name="BExAYYKAQA3KDMQ890FIE5M9SPBL" localSheetId="21" hidden="1">#REF!</definedName>
    <definedName name="BExAYYKAQA3KDMQ890FIE5M9SPBL" localSheetId="8" hidden="1">#REF!</definedName>
    <definedName name="BExAYYKAQA3KDMQ890FIE5M9SPBL" localSheetId="9" hidden="1">#REF!</definedName>
    <definedName name="BExAYYKAQA3KDMQ890FIE5M9SPBL" hidden="1">#REF!</definedName>
    <definedName name="BExAZ6SY0EU69GC3CWI5EOO0YLFG" localSheetId="10" hidden="1">#REF!</definedName>
    <definedName name="BExAZ6SY0EU69GC3CWI5EOO0YLFG" localSheetId="12" hidden="1">#REF!</definedName>
    <definedName name="BExAZ6SY0EU69GC3CWI5EOO0YLFG" localSheetId="19" hidden="1">#REF!</definedName>
    <definedName name="BExAZ6SY0EU69GC3CWI5EOO0YLFG" localSheetId="0" hidden="1">#REF!</definedName>
    <definedName name="BExAZ6SY0EU69GC3CWI5EOO0YLFG" localSheetId="21" hidden="1">#REF!</definedName>
    <definedName name="BExAZ6SY0EU69GC3CWI5EOO0YLFG" localSheetId="8" hidden="1">#REF!</definedName>
    <definedName name="BExAZ6SY0EU69GC3CWI5EOO0YLFG" localSheetId="9" hidden="1">#REF!</definedName>
    <definedName name="BExAZ6SY0EU69GC3CWI5EOO0YLFG" hidden="1">#REF!</definedName>
    <definedName name="BExAZ6YEEBJV0PCKFE137K2Y3A8M" localSheetId="10" hidden="1">#REF!</definedName>
    <definedName name="BExAZ6YEEBJV0PCKFE137K2Y3A8M" localSheetId="12" hidden="1">#REF!</definedName>
    <definedName name="BExAZ6YEEBJV0PCKFE137K2Y3A8M" localSheetId="19" hidden="1">#REF!</definedName>
    <definedName name="BExAZ6YEEBJV0PCKFE137K2Y3A8M" localSheetId="0" hidden="1">#REF!</definedName>
    <definedName name="BExAZ6YEEBJV0PCKFE137K2Y3A8M" localSheetId="21" hidden="1">#REF!</definedName>
    <definedName name="BExAZ6YEEBJV0PCKFE137K2Y3A8M" localSheetId="8" hidden="1">#REF!</definedName>
    <definedName name="BExAZ6YEEBJV0PCKFE137K2Y3A8M" localSheetId="9" hidden="1">#REF!</definedName>
    <definedName name="BExAZ6YEEBJV0PCKFE137K2Y3A8M" hidden="1">#REF!</definedName>
    <definedName name="BExAZAP844MJ4GSAIYNYHQ7FECC3" localSheetId="10" hidden="1">#REF!</definedName>
    <definedName name="BExAZAP844MJ4GSAIYNYHQ7FECC3" localSheetId="12" hidden="1">#REF!</definedName>
    <definedName name="BExAZAP844MJ4GSAIYNYHQ7FECC3" localSheetId="19" hidden="1">#REF!</definedName>
    <definedName name="BExAZAP844MJ4GSAIYNYHQ7FECC3" localSheetId="0" hidden="1">#REF!</definedName>
    <definedName name="BExAZAP844MJ4GSAIYNYHQ7FECC3" localSheetId="21" hidden="1">#REF!</definedName>
    <definedName name="BExAZAP844MJ4GSAIYNYHQ7FECC3" localSheetId="8" hidden="1">#REF!</definedName>
    <definedName name="BExAZAP844MJ4GSAIYNYHQ7FECC3" localSheetId="9" hidden="1">#REF!</definedName>
    <definedName name="BExAZAP844MJ4GSAIYNYHQ7FECC3" hidden="1">#REF!</definedName>
    <definedName name="BExAZCNEGB4JYHC8CZ51KTN890US" localSheetId="10" hidden="1">#REF!</definedName>
    <definedName name="BExAZCNEGB4JYHC8CZ51KTN890US" localSheetId="12" hidden="1">#REF!</definedName>
    <definedName name="BExAZCNEGB4JYHC8CZ51KTN890US" localSheetId="19" hidden="1">#REF!</definedName>
    <definedName name="BExAZCNEGB4JYHC8CZ51KTN890US" localSheetId="0" hidden="1">#REF!</definedName>
    <definedName name="BExAZCNEGB4JYHC8CZ51KTN890US" localSheetId="21" hidden="1">#REF!</definedName>
    <definedName name="BExAZCNEGB4JYHC8CZ51KTN890US" localSheetId="8" hidden="1">#REF!</definedName>
    <definedName name="BExAZCNEGB4JYHC8CZ51KTN890US" localSheetId="9" hidden="1">#REF!</definedName>
    <definedName name="BExAZCNEGB4JYHC8CZ51KTN890US" hidden="1">#REF!</definedName>
    <definedName name="BExAZFCI302YFYRDJYQDWQQL0Q0O" localSheetId="10" hidden="1">#REF!</definedName>
    <definedName name="BExAZFCI302YFYRDJYQDWQQL0Q0O" localSheetId="12" hidden="1">#REF!</definedName>
    <definedName name="BExAZFCI302YFYRDJYQDWQQL0Q0O" localSheetId="19" hidden="1">#REF!</definedName>
    <definedName name="BExAZFCI302YFYRDJYQDWQQL0Q0O" localSheetId="0" hidden="1">#REF!</definedName>
    <definedName name="BExAZFCI302YFYRDJYQDWQQL0Q0O" localSheetId="21" hidden="1">#REF!</definedName>
    <definedName name="BExAZFCI302YFYRDJYQDWQQL0Q0O" localSheetId="8" hidden="1">#REF!</definedName>
    <definedName name="BExAZFCI302YFYRDJYQDWQQL0Q0O" localSheetId="9" hidden="1">#REF!</definedName>
    <definedName name="BExAZFCI302YFYRDJYQDWQQL0Q0O" hidden="1">#REF!</definedName>
    <definedName name="BExAZJE2UOL40XUAU2RB53X5K20P" localSheetId="10" hidden="1">#REF!</definedName>
    <definedName name="BExAZJE2UOL40XUAU2RB53X5K20P" localSheetId="12" hidden="1">#REF!</definedName>
    <definedName name="BExAZJE2UOL40XUAU2RB53X5K20P" localSheetId="19" hidden="1">#REF!</definedName>
    <definedName name="BExAZJE2UOL40XUAU2RB53X5K20P" localSheetId="0" hidden="1">#REF!</definedName>
    <definedName name="BExAZJE2UOL40XUAU2RB53X5K20P" localSheetId="21" hidden="1">#REF!</definedName>
    <definedName name="BExAZJE2UOL40XUAU2RB53X5K20P" localSheetId="8" hidden="1">#REF!</definedName>
    <definedName name="BExAZJE2UOL40XUAU2RB53X5K20P" localSheetId="9" hidden="1">#REF!</definedName>
    <definedName name="BExAZJE2UOL40XUAU2RB53X5K20P" hidden="1">#REF!</definedName>
    <definedName name="BExAZLHLST9OP89R1HJMC1POQG8H" localSheetId="10" hidden="1">#REF!</definedName>
    <definedName name="BExAZLHLST9OP89R1HJMC1POQG8H" localSheetId="12" hidden="1">#REF!</definedName>
    <definedName name="BExAZLHLST9OP89R1HJMC1POQG8H" localSheetId="19" hidden="1">#REF!</definedName>
    <definedName name="BExAZLHLST9OP89R1HJMC1POQG8H" localSheetId="0" hidden="1">#REF!</definedName>
    <definedName name="BExAZLHLST9OP89R1HJMC1POQG8H" localSheetId="21" hidden="1">#REF!</definedName>
    <definedName name="BExAZLHLST9OP89R1HJMC1POQG8H" localSheetId="8" hidden="1">#REF!</definedName>
    <definedName name="BExAZLHLST9OP89R1HJMC1POQG8H" localSheetId="9" hidden="1">#REF!</definedName>
    <definedName name="BExAZLHLST9OP89R1HJMC1POQG8H" hidden="1">#REF!</definedName>
    <definedName name="BExAZMDYMIAA7RX1BMCKU1VLBRGY" localSheetId="10" hidden="1">#REF!</definedName>
    <definedName name="BExAZMDYMIAA7RX1BMCKU1VLBRGY" localSheetId="12" hidden="1">#REF!</definedName>
    <definedName name="BExAZMDYMIAA7RX1BMCKU1VLBRGY" localSheetId="19" hidden="1">#REF!</definedName>
    <definedName name="BExAZMDYMIAA7RX1BMCKU1VLBRGY" localSheetId="0" hidden="1">#REF!</definedName>
    <definedName name="BExAZMDYMIAA7RX1BMCKU1VLBRGY" localSheetId="21" hidden="1">#REF!</definedName>
    <definedName name="BExAZMDYMIAA7RX1BMCKU1VLBRGY" localSheetId="8" hidden="1">#REF!</definedName>
    <definedName name="BExAZMDYMIAA7RX1BMCKU1VLBRGY" localSheetId="9" hidden="1">#REF!</definedName>
    <definedName name="BExAZMDYMIAA7RX1BMCKU1VLBRGY" hidden="1">#REF!</definedName>
    <definedName name="BExAZNL6BHI8DCQWXOX4I2P839UX" localSheetId="10" hidden="1">#REF!</definedName>
    <definedName name="BExAZNL6BHI8DCQWXOX4I2P839UX" localSheetId="12" hidden="1">#REF!</definedName>
    <definedName name="BExAZNL6BHI8DCQWXOX4I2P839UX" localSheetId="19" hidden="1">#REF!</definedName>
    <definedName name="BExAZNL6BHI8DCQWXOX4I2P839UX" localSheetId="0" hidden="1">#REF!</definedName>
    <definedName name="BExAZNL6BHI8DCQWXOX4I2P839UX" localSheetId="21" hidden="1">#REF!</definedName>
    <definedName name="BExAZNL6BHI8DCQWXOX4I2P839UX" localSheetId="8" hidden="1">#REF!</definedName>
    <definedName name="BExAZNL6BHI8DCQWXOX4I2P839UX" localSheetId="9" hidden="1">#REF!</definedName>
    <definedName name="BExAZNL6BHI8DCQWXOX4I2P839UX" hidden="1">#REF!</definedName>
    <definedName name="BExAZRMWSONMCG9KDUM4KAQ7BONM" localSheetId="10" hidden="1">#REF!</definedName>
    <definedName name="BExAZRMWSONMCG9KDUM4KAQ7BONM" localSheetId="12" hidden="1">#REF!</definedName>
    <definedName name="BExAZRMWSONMCG9KDUM4KAQ7BONM" localSheetId="19" hidden="1">#REF!</definedName>
    <definedName name="BExAZRMWSONMCG9KDUM4KAQ7BONM" localSheetId="0" hidden="1">#REF!</definedName>
    <definedName name="BExAZRMWSONMCG9KDUM4KAQ7BONM" localSheetId="21" hidden="1">#REF!</definedName>
    <definedName name="BExAZRMWSONMCG9KDUM4KAQ7BONM" localSheetId="8" hidden="1">#REF!</definedName>
    <definedName name="BExAZRMWSONMCG9KDUM4KAQ7BONM" localSheetId="9" hidden="1">#REF!</definedName>
    <definedName name="BExAZRMWSONMCG9KDUM4KAQ7BONM" hidden="1">#REF!</definedName>
    <definedName name="BExAZSOJNQ5N3LM4XA17IH7NIY7G" localSheetId="10" hidden="1">#REF!</definedName>
    <definedName name="BExAZSOJNQ5N3LM4XA17IH7NIY7G" localSheetId="12" hidden="1">#REF!</definedName>
    <definedName name="BExAZSOJNQ5N3LM4XA17IH7NIY7G" localSheetId="19" hidden="1">#REF!</definedName>
    <definedName name="BExAZSOJNQ5N3LM4XA17IH7NIY7G" localSheetId="0" hidden="1">#REF!</definedName>
    <definedName name="BExAZSOJNQ5N3LM4XA17IH7NIY7G" localSheetId="21" hidden="1">#REF!</definedName>
    <definedName name="BExAZSOJNQ5N3LM4XA17IH7NIY7G" localSheetId="8" hidden="1">#REF!</definedName>
    <definedName name="BExAZSOJNQ5N3LM4XA17IH7NIY7G" localSheetId="9" hidden="1">#REF!</definedName>
    <definedName name="BExAZSOJNQ5N3LM4XA17IH7NIY7G" hidden="1">#REF!</definedName>
    <definedName name="BExAZTFG4SJRG4TW6JXRF7N08JFI" localSheetId="10" hidden="1">#REF!</definedName>
    <definedName name="BExAZTFG4SJRG4TW6JXRF7N08JFI" localSheetId="12" hidden="1">#REF!</definedName>
    <definedName name="BExAZTFG4SJRG4TW6JXRF7N08JFI" localSheetId="19" hidden="1">#REF!</definedName>
    <definedName name="BExAZTFG4SJRG4TW6JXRF7N08JFI" localSheetId="0" hidden="1">#REF!</definedName>
    <definedName name="BExAZTFG4SJRG4TW6JXRF7N08JFI" localSheetId="21" hidden="1">#REF!</definedName>
    <definedName name="BExAZTFG4SJRG4TW6JXRF7N08JFI" localSheetId="8" hidden="1">#REF!</definedName>
    <definedName name="BExAZTFG4SJRG4TW6JXRF7N08JFI" localSheetId="9" hidden="1">#REF!</definedName>
    <definedName name="BExAZTFG4SJRG4TW6JXRF7N08JFI" hidden="1">#REF!</definedName>
    <definedName name="BExAZUS4A8OHDZK0MWAOCCCKTH73" localSheetId="10" hidden="1">#REF!</definedName>
    <definedName name="BExAZUS4A8OHDZK0MWAOCCCKTH73" localSheetId="12" hidden="1">#REF!</definedName>
    <definedName name="BExAZUS4A8OHDZK0MWAOCCCKTH73" localSheetId="19" hidden="1">#REF!</definedName>
    <definedName name="BExAZUS4A8OHDZK0MWAOCCCKTH73" localSheetId="0" hidden="1">#REF!</definedName>
    <definedName name="BExAZUS4A8OHDZK0MWAOCCCKTH73" localSheetId="21" hidden="1">#REF!</definedName>
    <definedName name="BExAZUS4A8OHDZK0MWAOCCCKTH73" localSheetId="8" hidden="1">#REF!</definedName>
    <definedName name="BExAZUS4A8OHDZK0MWAOCCCKTH73" localSheetId="9" hidden="1">#REF!</definedName>
    <definedName name="BExAZUS4A8OHDZK0MWAOCCCKTH73" hidden="1">#REF!</definedName>
    <definedName name="BExAZX6FECVK3E07KXM2XPYKGM6U" localSheetId="10" hidden="1">#REF!</definedName>
    <definedName name="BExAZX6FECVK3E07KXM2XPYKGM6U" localSheetId="12" hidden="1">#REF!</definedName>
    <definedName name="BExAZX6FECVK3E07KXM2XPYKGM6U" localSheetId="19" hidden="1">#REF!</definedName>
    <definedName name="BExAZX6FECVK3E07KXM2XPYKGM6U" localSheetId="0" hidden="1">#REF!</definedName>
    <definedName name="BExAZX6FECVK3E07KXM2XPYKGM6U" localSheetId="21" hidden="1">#REF!</definedName>
    <definedName name="BExAZX6FECVK3E07KXM2XPYKGM6U" localSheetId="8" hidden="1">#REF!</definedName>
    <definedName name="BExAZX6FECVK3E07KXM2XPYKGM6U" localSheetId="9" hidden="1">#REF!</definedName>
    <definedName name="BExAZX6FECVK3E07KXM2XPYKGM6U" hidden="1">#REF!</definedName>
    <definedName name="BExB012NJ8GASTNNPBRRFTLHIOC9" localSheetId="10" hidden="1">#REF!</definedName>
    <definedName name="BExB012NJ8GASTNNPBRRFTLHIOC9" localSheetId="12" hidden="1">#REF!</definedName>
    <definedName name="BExB012NJ8GASTNNPBRRFTLHIOC9" localSheetId="19" hidden="1">#REF!</definedName>
    <definedName name="BExB012NJ8GASTNNPBRRFTLHIOC9" localSheetId="0" hidden="1">#REF!</definedName>
    <definedName name="BExB012NJ8GASTNNPBRRFTLHIOC9" localSheetId="21" hidden="1">#REF!</definedName>
    <definedName name="BExB012NJ8GASTNNPBRRFTLHIOC9" localSheetId="8" hidden="1">#REF!</definedName>
    <definedName name="BExB012NJ8GASTNNPBRRFTLHIOC9" localSheetId="9" hidden="1">#REF!</definedName>
    <definedName name="BExB012NJ8GASTNNPBRRFTLHIOC9" hidden="1">#REF!</definedName>
    <definedName name="BExB072HHXVMUC0VYNGG48GRSH5Q" localSheetId="10" hidden="1">#REF!</definedName>
    <definedName name="BExB072HHXVMUC0VYNGG48GRSH5Q" localSheetId="12" hidden="1">#REF!</definedName>
    <definedName name="BExB072HHXVMUC0VYNGG48GRSH5Q" localSheetId="19" hidden="1">#REF!</definedName>
    <definedName name="BExB072HHXVMUC0VYNGG48GRSH5Q" localSheetId="0" hidden="1">#REF!</definedName>
    <definedName name="BExB072HHXVMUC0VYNGG48GRSH5Q" localSheetId="21" hidden="1">#REF!</definedName>
    <definedName name="BExB072HHXVMUC0VYNGG48GRSH5Q" localSheetId="8" hidden="1">#REF!</definedName>
    <definedName name="BExB072HHXVMUC0VYNGG48GRSH5Q" localSheetId="9" hidden="1">#REF!</definedName>
    <definedName name="BExB072HHXVMUC0VYNGG48GRSH5Q" hidden="1">#REF!</definedName>
    <definedName name="BExB0FRDEYDEUEAB1W8KD6D965XA" localSheetId="10" hidden="1">#REF!</definedName>
    <definedName name="BExB0FRDEYDEUEAB1W8KD6D965XA" localSheetId="12" hidden="1">#REF!</definedName>
    <definedName name="BExB0FRDEYDEUEAB1W8KD6D965XA" localSheetId="19" hidden="1">#REF!</definedName>
    <definedName name="BExB0FRDEYDEUEAB1W8KD6D965XA" localSheetId="0" hidden="1">#REF!</definedName>
    <definedName name="BExB0FRDEYDEUEAB1W8KD6D965XA" localSheetId="21" hidden="1">#REF!</definedName>
    <definedName name="BExB0FRDEYDEUEAB1W8KD6D965XA" localSheetId="8" hidden="1">#REF!</definedName>
    <definedName name="BExB0FRDEYDEUEAB1W8KD6D965XA" localSheetId="9" hidden="1">#REF!</definedName>
    <definedName name="BExB0FRDEYDEUEAB1W8KD6D965XA" hidden="1">#REF!</definedName>
    <definedName name="BExB0GIGLDV7P55ZR51C0HG15PA2" localSheetId="10" hidden="1">#REF!</definedName>
    <definedName name="BExB0GIGLDV7P55ZR51C0HG15PA2" localSheetId="12" hidden="1">#REF!</definedName>
    <definedName name="BExB0GIGLDV7P55ZR51C0HG15PA2" localSheetId="19" hidden="1">#REF!</definedName>
    <definedName name="BExB0GIGLDV7P55ZR51C0HG15PA2" localSheetId="0" hidden="1">#REF!</definedName>
    <definedName name="BExB0GIGLDV7P55ZR51C0HG15PA2" localSheetId="21" hidden="1">#REF!</definedName>
    <definedName name="BExB0GIGLDV7P55ZR51C0HG15PA2" localSheetId="8" hidden="1">#REF!</definedName>
    <definedName name="BExB0GIGLDV7P55ZR51C0HG15PA2" localSheetId="9" hidden="1">#REF!</definedName>
    <definedName name="BExB0GIGLDV7P55ZR51C0HG15PA2" hidden="1">#REF!</definedName>
    <definedName name="BExB0KPCN7YJORQAYUCF4YKIKPMC" localSheetId="10" hidden="1">#REF!</definedName>
    <definedName name="BExB0KPCN7YJORQAYUCF4YKIKPMC" localSheetId="12" hidden="1">#REF!</definedName>
    <definedName name="BExB0KPCN7YJORQAYUCF4YKIKPMC" localSheetId="19" hidden="1">#REF!</definedName>
    <definedName name="BExB0KPCN7YJORQAYUCF4YKIKPMC" localSheetId="0" hidden="1">#REF!</definedName>
    <definedName name="BExB0KPCN7YJORQAYUCF4YKIKPMC" localSheetId="21" hidden="1">#REF!</definedName>
    <definedName name="BExB0KPCN7YJORQAYUCF4YKIKPMC" localSheetId="8" hidden="1">#REF!</definedName>
    <definedName name="BExB0KPCN7YJORQAYUCF4YKIKPMC" localSheetId="9" hidden="1">#REF!</definedName>
    <definedName name="BExB0KPCN7YJORQAYUCF4YKIKPMC" hidden="1">#REF!</definedName>
    <definedName name="BExB0VHQD6ORZS0MIC86QWHCE4UC" localSheetId="10" hidden="1">#REF!</definedName>
    <definedName name="BExB0VHQD6ORZS0MIC86QWHCE4UC" localSheetId="12" hidden="1">#REF!</definedName>
    <definedName name="BExB0VHQD6ORZS0MIC86QWHCE4UC" localSheetId="19" hidden="1">#REF!</definedName>
    <definedName name="BExB0VHQD6ORZS0MIC86QWHCE4UC" localSheetId="0" hidden="1">#REF!</definedName>
    <definedName name="BExB0VHQD6ORZS0MIC86QWHCE4UC" localSheetId="21" hidden="1">#REF!</definedName>
    <definedName name="BExB0VHQD6ORZS0MIC86QWHCE4UC" localSheetId="8" hidden="1">#REF!</definedName>
    <definedName name="BExB0VHQD6ORZS0MIC86QWHCE4UC" localSheetId="9" hidden="1">#REF!</definedName>
    <definedName name="BExB0VHQD6ORZS0MIC86QWHCE4UC" hidden="1">#REF!</definedName>
    <definedName name="BExB0WE4PI3NOBXXVO9CTEN4DIU2" localSheetId="10" hidden="1">#REF!</definedName>
    <definedName name="BExB0WE4PI3NOBXXVO9CTEN4DIU2" localSheetId="12" hidden="1">#REF!</definedName>
    <definedName name="BExB0WE4PI3NOBXXVO9CTEN4DIU2" localSheetId="19" hidden="1">#REF!</definedName>
    <definedName name="BExB0WE4PI3NOBXXVO9CTEN4DIU2" localSheetId="0" hidden="1">#REF!</definedName>
    <definedName name="BExB0WE4PI3NOBXXVO9CTEN4DIU2" localSheetId="21" hidden="1">#REF!</definedName>
    <definedName name="BExB0WE4PI3NOBXXVO9CTEN4DIU2" localSheetId="8" hidden="1">#REF!</definedName>
    <definedName name="BExB0WE4PI3NOBXXVO9CTEN4DIU2" localSheetId="9" hidden="1">#REF!</definedName>
    <definedName name="BExB0WE4PI3NOBXXVO9CTEN4DIU2" hidden="1">#REF!</definedName>
    <definedName name="BExB0Z8O1CQF2CWFBBHE8SNISDAO" localSheetId="10" hidden="1">#REF!</definedName>
    <definedName name="BExB0Z8O1CQF2CWFBBHE8SNISDAO" localSheetId="12" hidden="1">#REF!</definedName>
    <definedName name="BExB0Z8O1CQF2CWFBBHE8SNISDAO" localSheetId="19" hidden="1">#REF!</definedName>
    <definedName name="BExB0Z8O1CQF2CWFBBHE8SNISDAO" localSheetId="0" hidden="1">#REF!</definedName>
    <definedName name="BExB0Z8O1CQF2CWFBBHE8SNISDAO" localSheetId="21" hidden="1">#REF!</definedName>
    <definedName name="BExB0Z8O1CQF2CWFBBHE8SNISDAO" localSheetId="8" hidden="1">#REF!</definedName>
    <definedName name="BExB0Z8O1CQF2CWFBBHE8SNISDAO" localSheetId="9" hidden="1">#REF!</definedName>
    <definedName name="BExB0Z8O1CQF2CWFBBHE8SNISDAO" hidden="1">#REF!</definedName>
    <definedName name="BExB10QNIVITUYS55OAEKK3VLJFE" localSheetId="10" hidden="1">#REF!</definedName>
    <definedName name="BExB10QNIVITUYS55OAEKK3VLJFE" localSheetId="12" hidden="1">#REF!</definedName>
    <definedName name="BExB10QNIVITUYS55OAEKK3VLJFE" localSheetId="19" hidden="1">#REF!</definedName>
    <definedName name="BExB10QNIVITUYS55OAEKK3VLJFE" localSheetId="0" hidden="1">#REF!</definedName>
    <definedName name="BExB10QNIVITUYS55OAEKK3VLJFE" localSheetId="21" hidden="1">#REF!</definedName>
    <definedName name="BExB10QNIVITUYS55OAEKK3VLJFE" localSheetId="8" hidden="1">#REF!</definedName>
    <definedName name="BExB10QNIVITUYS55OAEKK3VLJFE" localSheetId="9" hidden="1">#REF!</definedName>
    <definedName name="BExB10QNIVITUYS55OAEKK3VLJFE" hidden="1">#REF!</definedName>
    <definedName name="BExB15ZDRY4CIJ911DONP0KCY9KU" localSheetId="10" hidden="1">#REF!</definedName>
    <definedName name="BExB15ZDRY4CIJ911DONP0KCY9KU" localSheetId="12" hidden="1">#REF!</definedName>
    <definedName name="BExB15ZDRY4CIJ911DONP0KCY9KU" localSheetId="19" hidden="1">#REF!</definedName>
    <definedName name="BExB15ZDRY4CIJ911DONP0KCY9KU" localSheetId="0" hidden="1">#REF!</definedName>
    <definedName name="BExB15ZDRY4CIJ911DONP0KCY9KU" localSheetId="21" hidden="1">#REF!</definedName>
    <definedName name="BExB15ZDRY4CIJ911DONP0KCY9KU" localSheetId="8" hidden="1">#REF!</definedName>
    <definedName name="BExB15ZDRY4CIJ911DONP0KCY9KU" localSheetId="9" hidden="1">#REF!</definedName>
    <definedName name="BExB15ZDRY4CIJ911DONP0KCY9KU" hidden="1">#REF!</definedName>
    <definedName name="BExB16VQY0O0RLZYJFU3OFEONVTE" localSheetId="10" hidden="1">#REF!</definedName>
    <definedName name="BExB16VQY0O0RLZYJFU3OFEONVTE" localSheetId="12" hidden="1">#REF!</definedName>
    <definedName name="BExB16VQY0O0RLZYJFU3OFEONVTE" localSheetId="19" hidden="1">#REF!</definedName>
    <definedName name="BExB16VQY0O0RLZYJFU3OFEONVTE" localSheetId="0" hidden="1">#REF!</definedName>
    <definedName name="BExB16VQY0O0RLZYJFU3OFEONVTE" localSheetId="21" hidden="1">#REF!</definedName>
    <definedName name="BExB16VQY0O0RLZYJFU3OFEONVTE" localSheetId="8" hidden="1">#REF!</definedName>
    <definedName name="BExB16VQY0O0RLZYJFU3OFEONVTE" localSheetId="9" hidden="1">#REF!</definedName>
    <definedName name="BExB16VQY0O0RLZYJFU3OFEONVTE" hidden="1">#REF!</definedName>
    <definedName name="BExB1FKNY2UO4W5FUGFHJOA2WFGG" localSheetId="10" hidden="1">#REF!</definedName>
    <definedName name="BExB1FKNY2UO4W5FUGFHJOA2WFGG" localSheetId="12" hidden="1">#REF!</definedName>
    <definedName name="BExB1FKNY2UO4W5FUGFHJOA2WFGG" localSheetId="19" hidden="1">#REF!</definedName>
    <definedName name="BExB1FKNY2UO4W5FUGFHJOA2WFGG" localSheetId="0" hidden="1">#REF!</definedName>
    <definedName name="BExB1FKNY2UO4W5FUGFHJOA2WFGG" localSheetId="21" hidden="1">#REF!</definedName>
    <definedName name="BExB1FKNY2UO4W5FUGFHJOA2WFGG" localSheetId="8" hidden="1">#REF!</definedName>
    <definedName name="BExB1FKNY2UO4W5FUGFHJOA2WFGG" localSheetId="9" hidden="1">#REF!</definedName>
    <definedName name="BExB1FKNY2UO4W5FUGFHJOA2WFGG" hidden="1">#REF!</definedName>
    <definedName name="BExB1GMD0PIDGTFBGQOPRWQSP9I4" localSheetId="10" hidden="1">#REF!</definedName>
    <definedName name="BExB1GMD0PIDGTFBGQOPRWQSP9I4" localSheetId="12" hidden="1">#REF!</definedName>
    <definedName name="BExB1GMD0PIDGTFBGQOPRWQSP9I4" localSheetId="19" hidden="1">#REF!</definedName>
    <definedName name="BExB1GMD0PIDGTFBGQOPRWQSP9I4" localSheetId="0" hidden="1">#REF!</definedName>
    <definedName name="BExB1GMD0PIDGTFBGQOPRWQSP9I4" localSheetId="21" hidden="1">#REF!</definedName>
    <definedName name="BExB1GMD0PIDGTFBGQOPRWQSP9I4" localSheetId="8" hidden="1">#REF!</definedName>
    <definedName name="BExB1GMD0PIDGTFBGQOPRWQSP9I4" localSheetId="9" hidden="1">#REF!</definedName>
    <definedName name="BExB1GMD0PIDGTFBGQOPRWQSP9I4" hidden="1">#REF!</definedName>
    <definedName name="BExB1HZ0FHGNOS2URJWFD5G55OMO" localSheetId="10" hidden="1">#REF!</definedName>
    <definedName name="BExB1HZ0FHGNOS2URJWFD5G55OMO" localSheetId="12" hidden="1">#REF!</definedName>
    <definedName name="BExB1HZ0FHGNOS2URJWFD5G55OMO" localSheetId="19" hidden="1">#REF!</definedName>
    <definedName name="BExB1HZ0FHGNOS2URJWFD5G55OMO" localSheetId="0" hidden="1">#REF!</definedName>
    <definedName name="BExB1HZ0FHGNOS2URJWFD5G55OMO" localSheetId="21" hidden="1">#REF!</definedName>
    <definedName name="BExB1HZ0FHGNOS2URJWFD5G55OMO" localSheetId="8" hidden="1">#REF!</definedName>
    <definedName name="BExB1HZ0FHGNOS2URJWFD5G55OMO" localSheetId="9" hidden="1">#REF!</definedName>
    <definedName name="BExB1HZ0FHGNOS2URJWFD5G55OMO" hidden="1">#REF!</definedName>
    <definedName name="BExB1Q29OO6LNFNT1EQLA3KYE7MX" localSheetId="10" hidden="1">#REF!</definedName>
    <definedName name="BExB1Q29OO6LNFNT1EQLA3KYE7MX" localSheetId="12" hidden="1">#REF!</definedName>
    <definedName name="BExB1Q29OO6LNFNT1EQLA3KYE7MX" localSheetId="19" hidden="1">#REF!</definedName>
    <definedName name="BExB1Q29OO6LNFNT1EQLA3KYE7MX" localSheetId="0" hidden="1">#REF!</definedName>
    <definedName name="BExB1Q29OO6LNFNT1EQLA3KYE7MX" localSheetId="21" hidden="1">#REF!</definedName>
    <definedName name="BExB1Q29OO6LNFNT1EQLA3KYE7MX" localSheetId="8" hidden="1">#REF!</definedName>
    <definedName name="BExB1Q29OO6LNFNT1EQLA3KYE7MX" localSheetId="9" hidden="1">#REF!</definedName>
    <definedName name="BExB1Q29OO6LNFNT1EQLA3KYE7MX" hidden="1">#REF!</definedName>
    <definedName name="BExB1TNRV5EBWZEHYLHI76T0FVA7" localSheetId="10" hidden="1">#REF!</definedName>
    <definedName name="BExB1TNRV5EBWZEHYLHI76T0FVA7" localSheetId="12" hidden="1">#REF!</definedName>
    <definedName name="BExB1TNRV5EBWZEHYLHI76T0FVA7" localSheetId="19" hidden="1">#REF!</definedName>
    <definedName name="BExB1TNRV5EBWZEHYLHI76T0FVA7" localSheetId="0" hidden="1">#REF!</definedName>
    <definedName name="BExB1TNRV5EBWZEHYLHI76T0FVA7" localSheetId="21" hidden="1">#REF!</definedName>
    <definedName name="BExB1TNRV5EBWZEHYLHI76T0FVA7" localSheetId="8" hidden="1">#REF!</definedName>
    <definedName name="BExB1TNRV5EBWZEHYLHI76T0FVA7" localSheetId="9" hidden="1">#REF!</definedName>
    <definedName name="BExB1TNRV5EBWZEHYLHI76T0FVA7" hidden="1">#REF!</definedName>
    <definedName name="BExB1WI6M8I0EEP1ANUQZCFY24EV" localSheetId="10" hidden="1">#REF!</definedName>
    <definedName name="BExB1WI6M8I0EEP1ANUQZCFY24EV" localSheetId="12" hidden="1">#REF!</definedName>
    <definedName name="BExB1WI6M8I0EEP1ANUQZCFY24EV" localSheetId="19" hidden="1">#REF!</definedName>
    <definedName name="BExB1WI6M8I0EEP1ANUQZCFY24EV" localSheetId="0" hidden="1">#REF!</definedName>
    <definedName name="BExB1WI6M8I0EEP1ANUQZCFY24EV" localSheetId="21" hidden="1">#REF!</definedName>
    <definedName name="BExB1WI6M8I0EEP1ANUQZCFY24EV" localSheetId="8" hidden="1">#REF!</definedName>
    <definedName name="BExB1WI6M8I0EEP1ANUQZCFY24EV" localSheetId="9" hidden="1">#REF!</definedName>
    <definedName name="BExB1WI6M8I0EEP1ANUQZCFY24EV" hidden="1">#REF!</definedName>
    <definedName name="BExB203OWC9QZA3BYOKQ18L4FUJE" localSheetId="10" hidden="1">#REF!</definedName>
    <definedName name="BExB203OWC9QZA3BYOKQ18L4FUJE" localSheetId="12" hidden="1">#REF!</definedName>
    <definedName name="BExB203OWC9QZA3BYOKQ18L4FUJE" localSheetId="19" hidden="1">#REF!</definedName>
    <definedName name="BExB203OWC9QZA3BYOKQ18L4FUJE" localSheetId="0" hidden="1">#REF!</definedName>
    <definedName name="BExB203OWC9QZA3BYOKQ18L4FUJE" localSheetId="21" hidden="1">#REF!</definedName>
    <definedName name="BExB203OWC9QZA3BYOKQ18L4FUJE" localSheetId="8" hidden="1">#REF!</definedName>
    <definedName name="BExB203OWC9QZA3BYOKQ18L4FUJE" localSheetId="9" hidden="1">#REF!</definedName>
    <definedName name="BExB203OWC9QZA3BYOKQ18L4FUJE" hidden="1">#REF!</definedName>
    <definedName name="BExB2CJHTU7C591BR4WRL5L2F2K6" localSheetId="10" hidden="1">#REF!</definedName>
    <definedName name="BExB2CJHTU7C591BR4WRL5L2F2K6" localSheetId="12" hidden="1">#REF!</definedName>
    <definedName name="BExB2CJHTU7C591BR4WRL5L2F2K6" localSheetId="19" hidden="1">#REF!</definedName>
    <definedName name="BExB2CJHTU7C591BR4WRL5L2F2K6" localSheetId="0" hidden="1">#REF!</definedName>
    <definedName name="BExB2CJHTU7C591BR4WRL5L2F2K6" localSheetId="21" hidden="1">#REF!</definedName>
    <definedName name="BExB2CJHTU7C591BR4WRL5L2F2K6" localSheetId="8" hidden="1">#REF!</definedName>
    <definedName name="BExB2CJHTU7C591BR4WRL5L2F2K6" localSheetId="9" hidden="1">#REF!</definedName>
    <definedName name="BExB2CJHTU7C591BR4WRL5L2F2K6" hidden="1">#REF!</definedName>
    <definedName name="BExB2K1AV4PGNS1O6C7D7AO411AX" localSheetId="10" hidden="1">#REF!</definedName>
    <definedName name="BExB2K1AV4PGNS1O6C7D7AO411AX" localSheetId="12" hidden="1">#REF!</definedName>
    <definedName name="BExB2K1AV4PGNS1O6C7D7AO411AX" localSheetId="19" hidden="1">#REF!</definedName>
    <definedName name="BExB2K1AV4PGNS1O6C7D7AO411AX" localSheetId="0" hidden="1">#REF!</definedName>
    <definedName name="BExB2K1AV4PGNS1O6C7D7AO411AX" localSheetId="21" hidden="1">#REF!</definedName>
    <definedName name="BExB2K1AV4PGNS1O6C7D7AO411AX" localSheetId="8" hidden="1">#REF!</definedName>
    <definedName name="BExB2K1AV4PGNS1O6C7D7AO411AX" localSheetId="9" hidden="1">#REF!</definedName>
    <definedName name="BExB2K1AV4PGNS1O6C7D7AO411AX" hidden="1">#REF!</definedName>
    <definedName name="BExB2O2UYHKI324YE324E1N7FVIB" localSheetId="10" hidden="1">#REF!</definedName>
    <definedName name="BExB2O2UYHKI324YE324E1N7FVIB" localSheetId="12" hidden="1">#REF!</definedName>
    <definedName name="BExB2O2UYHKI324YE324E1N7FVIB" localSheetId="19" hidden="1">#REF!</definedName>
    <definedName name="BExB2O2UYHKI324YE324E1N7FVIB" localSheetId="0" hidden="1">#REF!</definedName>
    <definedName name="BExB2O2UYHKI324YE324E1N7FVIB" localSheetId="21" hidden="1">#REF!</definedName>
    <definedName name="BExB2O2UYHKI324YE324E1N7FVIB" localSheetId="8" hidden="1">#REF!</definedName>
    <definedName name="BExB2O2UYHKI324YE324E1N7FVIB" localSheetId="9" hidden="1">#REF!</definedName>
    <definedName name="BExB2O2UYHKI324YE324E1N7FVIB" hidden="1">#REF!</definedName>
    <definedName name="BExB2Q0VJ0MU2URO3JOVUAVHEI3V" localSheetId="10" hidden="1">#REF!</definedName>
    <definedName name="BExB2Q0VJ0MU2URO3JOVUAVHEI3V" localSheetId="12" hidden="1">#REF!</definedName>
    <definedName name="BExB2Q0VJ0MU2URO3JOVUAVHEI3V" localSheetId="19" hidden="1">#REF!</definedName>
    <definedName name="BExB2Q0VJ0MU2URO3JOVUAVHEI3V" localSheetId="0" hidden="1">#REF!</definedName>
    <definedName name="BExB2Q0VJ0MU2URO3JOVUAVHEI3V" localSheetId="21" hidden="1">#REF!</definedName>
    <definedName name="BExB2Q0VJ0MU2URO3JOVUAVHEI3V" localSheetId="8" hidden="1">#REF!</definedName>
    <definedName name="BExB2Q0VJ0MU2URO3JOVUAVHEI3V" localSheetId="9" hidden="1">#REF!</definedName>
    <definedName name="BExB2Q0VJ0MU2URO3JOVUAVHEI3V" hidden="1">#REF!</definedName>
    <definedName name="BExB30IP1DNKNQ6PZ5ERUGR5MK4Z" localSheetId="10" hidden="1">#REF!</definedName>
    <definedName name="BExB30IP1DNKNQ6PZ5ERUGR5MK4Z" localSheetId="12" hidden="1">#REF!</definedName>
    <definedName name="BExB30IP1DNKNQ6PZ5ERUGR5MK4Z" localSheetId="19" hidden="1">#REF!</definedName>
    <definedName name="BExB30IP1DNKNQ6PZ5ERUGR5MK4Z" localSheetId="0" hidden="1">#REF!</definedName>
    <definedName name="BExB30IP1DNKNQ6PZ5ERUGR5MK4Z" localSheetId="21" hidden="1">#REF!</definedName>
    <definedName name="BExB30IP1DNKNQ6PZ5ERUGR5MK4Z" localSheetId="8" hidden="1">#REF!</definedName>
    <definedName name="BExB30IP1DNKNQ6PZ5ERUGR5MK4Z" localSheetId="9" hidden="1">#REF!</definedName>
    <definedName name="BExB30IP1DNKNQ6PZ5ERUGR5MK4Z" hidden="1">#REF!</definedName>
    <definedName name="BExB385QW2BSSBXS953SSQN2ISSW" localSheetId="10" hidden="1">#REF!</definedName>
    <definedName name="BExB385QW2BSSBXS953SSQN2ISSW" localSheetId="12" hidden="1">#REF!</definedName>
    <definedName name="BExB385QW2BSSBXS953SSQN2ISSW" localSheetId="19" hidden="1">#REF!</definedName>
    <definedName name="BExB385QW2BSSBXS953SSQN2ISSW" localSheetId="0" hidden="1">#REF!</definedName>
    <definedName name="BExB385QW2BSSBXS953SSQN2ISSW" localSheetId="21" hidden="1">#REF!</definedName>
    <definedName name="BExB385QW2BSSBXS953SSQN2ISSW" localSheetId="8" hidden="1">#REF!</definedName>
    <definedName name="BExB385QW2BSSBXS953SSQN2ISSW" localSheetId="9" hidden="1">#REF!</definedName>
    <definedName name="BExB385QW2BSSBXS953SSQN2ISSW" hidden="1">#REF!</definedName>
    <definedName name="BExB3DEMEV5D9G8FDHD4NQ9X2YNT" localSheetId="10" hidden="1">#REF!</definedName>
    <definedName name="BExB3DEMEV5D9G8FDHD4NQ9X2YNT" localSheetId="12" hidden="1">#REF!</definedName>
    <definedName name="BExB3DEMEV5D9G8FDHD4NQ9X2YNT" localSheetId="19" hidden="1">#REF!</definedName>
    <definedName name="BExB3DEMEV5D9G8FDHD4NQ9X2YNT" localSheetId="0" hidden="1">#REF!</definedName>
    <definedName name="BExB3DEMEV5D9G8FDHD4NQ9X2YNT" localSheetId="21" hidden="1">#REF!</definedName>
    <definedName name="BExB3DEMEV5D9G8FDHD4NQ9X2YNT" localSheetId="8" hidden="1">#REF!</definedName>
    <definedName name="BExB3DEMEV5D9G8FDHD4NQ9X2YNT" localSheetId="9" hidden="1">#REF!</definedName>
    <definedName name="BExB3DEMEV5D9G8FDHD4NQ9X2YNT" hidden="1">#REF!</definedName>
    <definedName name="BExB3RXU8AJQ86I5RXEWLGGR7R7C" localSheetId="10" hidden="1">#REF!</definedName>
    <definedName name="BExB3RXU8AJQ86I5RXEWLGGR7R7C" localSheetId="12" hidden="1">#REF!</definedName>
    <definedName name="BExB3RXU8AJQ86I5RXEWLGGR7R7C" localSheetId="19" hidden="1">#REF!</definedName>
    <definedName name="BExB3RXU8AJQ86I5RXEWLGGR7R7C" localSheetId="0" hidden="1">#REF!</definedName>
    <definedName name="BExB3RXU8AJQ86I5RXEWLGGR7R7C" localSheetId="21" hidden="1">#REF!</definedName>
    <definedName name="BExB3RXU8AJQ86I5RXEWLGGR7R7C" localSheetId="8" hidden="1">#REF!</definedName>
    <definedName name="BExB3RXU8AJQ86I5RXEWLGGR7R7C" localSheetId="9" hidden="1">#REF!</definedName>
    <definedName name="BExB3RXU8AJQ86I5RXEWLGGR7R7C" hidden="1">#REF!</definedName>
    <definedName name="BExB442RX0T3L6HUL6X5T21CENW6" localSheetId="10" hidden="1">#REF!</definedName>
    <definedName name="BExB442RX0T3L6HUL6X5T21CENW6" localSheetId="12" hidden="1">#REF!</definedName>
    <definedName name="BExB442RX0T3L6HUL6X5T21CENW6" localSheetId="19" hidden="1">#REF!</definedName>
    <definedName name="BExB442RX0T3L6HUL6X5T21CENW6" localSheetId="0" hidden="1">#REF!</definedName>
    <definedName name="BExB442RX0T3L6HUL6X5T21CENW6" localSheetId="21" hidden="1">#REF!</definedName>
    <definedName name="BExB442RX0T3L6HUL6X5T21CENW6" localSheetId="8" hidden="1">#REF!</definedName>
    <definedName name="BExB442RX0T3L6HUL6X5T21CENW6" localSheetId="9" hidden="1">#REF!</definedName>
    <definedName name="BExB442RX0T3L6HUL6X5T21CENW6" hidden="1">#REF!</definedName>
    <definedName name="BExB4ADD0L7417CII901XTFKXD1J" localSheetId="10" hidden="1">#REF!</definedName>
    <definedName name="BExB4ADD0L7417CII901XTFKXD1J" localSheetId="12" hidden="1">#REF!</definedName>
    <definedName name="BExB4ADD0L7417CII901XTFKXD1J" localSheetId="19" hidden="1">#REF!</definedName>
    <definedName name="BExB4ADD0L7417CII901XTFKXD1J" localSheetId="0" hidden="1">#REF!</definedName>
    <definedName name="BExB4ADD0L7417CII901XTFKXD1J" localSheetId="21" hidden="1">#REF!</definedName>
    <definedName name="BExB4ADD0L7417CII901XTFKXD1J" localSheetId="8" hidden="1">#REF!</definedName>
    <definedName name="BExB4ADD0L7417CII901XTFKXD1J" localSheetId="9" hidden="1">#REF!</definedName>
    <definedName name="BExB4ADD0L7417CII901XTFKXD1J" hidden="1">#REF!</definedName>
    <definedName name="BExB4DYU06HCGRIPBSWRCXK804UM" localSheetId="10" hidden="1">#REF!</definedName>
    <definedName name="BExB4DYU06HCGRIPBSWRCXK804UM" localSheetId="12" hidden="1">#REF!</definedName>
    <definedName name="BExB4DYU06HCGRIPBSWRCXK804UM" localSheetId="19" hidden="1">#REF!</definedName>
    <definedName name="BExB4DYU06HCGRIPBSWRCXK804UM" localSheetId="0" hidden="1">#REF!</definedName>
    <definedName name="BExB4DYU06HCGRIPBSWRCXK804UM" localSheetId="21" hidden="1">#REF!</definedName>
    <definedName name="BExB4DYU06HCGRIPBSWRCXK804UM" localSheetId="8" hidden="1">#REF!</definedName>
    <definedName name="BExB4DYU06HCGRIPBSWRCXK804UM" localSheetId="9" hidden="1">#REF!</definedName>
    <definedName name="BExB4DYU06HCGRIPBSWRCXK804UM" hidden="1">#REF!</definedName>
    <definedName name="BExB4HEZO4E597Q5M4M10LT8TLY3" localSheetId="10" hidden="1">#REF!</definedName>
    <definedName name="BExB4HEZO4E597Q5M4M10LT8TLY3" localSheetId="12" hidden="1">#REF!</definedName>
    <definedName name="BExB4HEZO4E597Q5M4M10LT8TLY3" localSheetId="19" hidden="1">#REF!</definedName>
    <definedName name="BExB4HEZO4E597Q5M4M10LT8TLY3" localSheetId="0" hidden="1">#REF!</definedName>
    <definedName name="BExB4HEZO4E597Q5M4M10LT8TLY3" localSheetId="21" hidden="1">#REF!</definedName>
    <definedName name="BExB4HEZO4E597Q5M4M10LT8TLY3" localSheetId="8" hidden="1">#REF!</definedName>
    <definedName name="BExB4HEZO4E597Q5M4M10LT8TLY3" localSheetId="9" hidden="1">#REF!</definedName>
    <definedName name="BExB4HEZO4E597Q5M4M10LT8TLY3" hidden="1">#REF!</definedName>
    <definedName name="BExB4X01APD3Z8ZW6MVX1P8NAO7G" localSheetId="10" hidden="1">#REF!</definedName>
    <definedName name="BExB4X01APD3Z8ZW6MVX1P8NAO7G" localSheetId="12" hidden="1">#REF!</definedName>
    <definedName name="BExB4X01APD3Z8ZW6MVX1P8NAO7G" localSheetId="19" hidden="1">#REF!</definedName>
    <definedName name="BExB4X01APD3Z8ZW6MVX1P8NAO7G" localSheetId="0" hidden="1">#REF!</definedName>
    <definedName name="BExB4X01APD3Z8ZW6MVX1P8NAO7G" localSheetId="21" hidden="1">#REF!</definedName>
    <definedName name="BExB4X01APD3Z8ZW6MVX1P8NAO7G" localSheetId="8" hidden="1">#REF!</definedName>
    <definedName name="BExB4X01APD3Z8ZW6MVX1P8NAO7G" localSheetId="9" hidden="1">#REF!</definedName>
    <definedName name="BExB4X01APD3Z8ZW6MVX1P8NAO7G" hidden="1">#REF!</definedName>
    <definedName name="BExB4Z3EZBGYYI33U0KQ8NEIH8PY" localSheetId="10" hidden="1">#REF!</definedName>
    <definedName name="BExB4Z3EZBGYYI33U0KQ8NEIH8PY" localSheetId="12" hidden="1">#REF!</definedName>
    <definedName name="BExB4Z3EZBGYYI33U0KQ8NEIH8PY" localSheetId="19" hidden="1">#REF!</definedName>
    <definedName name="BExB4Z3EZBGYYI33U0KQ8NEIH8PY" localSheetId="0" hidden="1">#REF!</definedName>
    <definedName name="BExB4Z3EZBGYYI33U0KQ8NEIH8PY" localSheetId="21" hidden="1">#REF!</definedName>
    <definedName name="BExB4Z3EZBGYYI33U0KQ8NEIH8PY" localSheetId="8" hidden="1">#REF!</definedName>
    <definedName name="BExB4Z3EZBGYYI33U0KQ8NEIH8PY" localSheetId="9" hidden="1">#REF!</definedName>
    <definedName name="BExB4Z3EZBGYYI33U0KQ8NEIH8PY" hidden="1">#REF!</definedName>
    <definedName name="BExB4ZJOLU1PXBMG4TPCCLTRMNRE" localSheetId="10" hidden="1">#REF!</definedName>
    <definedName name="BExB4ZJOLU1PXBMG4TPCCLTRMNRE" localSheetId="12" hidden="1">#REF!</definedName>
    <definedName name="BExB4ZJOLU1PXBMG4TPCCLTRMNRE" localSheetId="19" hidden="1">#REF!</definedName>
    <definedName name="BExB4ZJOLU1PXBMG4TPCCLTRMNRE" localSheetId="0" hidden="1">#REF!</definedName>
    <definedName name="BExB4ZJOLU1PXBMG4TPCCLTRMNRE" localSheetId="21" hidden="1">#REF!</definedName>
    <definedName name="BExB4ZJOLU1PXBMG4TPCCLTRMNRE" localSheetId="8" hidden="1">#REF!</definedName>
    <definedName name="BExB4ZJOLU1PXBMG4TPCCLTRMNRE" localSheetId="9" hidden="1">#REF!</definedName>
    <definedName name="BExB4ZJOLU1PXBMG4TPCCLTRMNRE" hidden="1">#REF!</definedName>
    <definedName name="BExB4ZZSDPL4Q05BMVT5TUN0IGKT" localSheetId="10" hidden="1">#REF!</definedName>
    <definedName name="BExB4ZZSDPL4Q05BMVT5TUN0IGKT" localSheetId="12" hidden="1">#REF!</definedName>
    <definedName name="BExB4ZZSDPL4Q05BMVT5TUN0IGKT" localSheetId="19" hidden="1">#REF!</definedName>
    <definedName name="BExB4ZZSDPL4Q05BMVT5TUN0IGKT" localSheetId="0" hidden="1">#REF!</definedName>
    <definedName name="BExB4ZZSDPL4Q05BMVT5TUN0IGKT" localSheetId="21" hidden="1">#REF!</definedName>
    <definedName name="BExB4ZZSDPL4Q05BMVT5TUN0IGKT" localSheetId="8" hidden="1">#REF!</definedName>
    <definedName name="BExB4ZZSDPL4Q05BMVT5TUN0IGKT" localSheetId="9" hidden="1">#REF!</definedName>
    <definedName name="BExB4ZZSDPL4Q05BMVT5TUN0IGKT" hidden="1">#REF!</definedName>
    <definedName name="BExB55368XW7UX657ZSPC6BFE92S" localSheetId="10" hidden="1">#REF!</definedName>
    <definedName name="BExB55368XW7UX657ZSPC6BFE92S" localSheetId="12" hidden="1">#REF!</definedName>
    <definedName name="BExB55368XW7UX657ZSPC6BFE92S" localSheetId="19" hidden="1">#REF!</definedName>
    <definedName name="BExB55368XW7UX657ZSPC6BFE92S" localSheetId="0" hidden="1">#REF!</definedName>
    <definedName name="BExB55368XW7UX657ZSPC6BFE92S" localSheetId="21" hidden="1">#REF!</definedName>
    <definedName name="BExB55368XW7UX657ZSPC6BFE92S" localSheetId="8" hidden="1">#REF!</definedName>
    <definedName name="BExB55368XW7UX657ZSPC6BFE92S" localSheetId="9" hidden="1">#REF!</definedName>
    <definedName name="BExB55368XW7UX657ZSPC6BFE92S" hidden="1">#REF!</definedName>
    <definedName name="BExB57MZEPL2SA2ONPK66YFLZWJU" localSheetId="10" hidden="1">#REF!</definedName>
    <definedName name="BExB57MZEPL2SA2ONPK66YFLZWJU" localSheetId="12" hidden="1">#REF!</definedName>
    <definedName name="BExB57MZEPL2SA2ONPK66YFLZWJU" localSheetId="19" hidden="1">#REF!</definedName>
    <definedName name="BExB57MZEPL2SA2ONPK66YFLZWJU" localSheetId="0" hidden="1">#REF!</definedName>
    <definedName name="BExB57MZEPL2SA2ONPK66YFLZWJU" localSheetId="21" hidden="1">#REF!</definedName>
    <definedName name="BExB57MZEPL2SA2ONPK66YFLZWJU" localSheetId="8" hidden="1">#REF!</definedName>
    <definedName name="BExB57MZEPL2SA2ONPK66YFLZWJU" localSheetId="9" hidden="1">#REF!</definedName>
    <definedName name="BExB57MZEPL2SA2ONPK66YFLZWJU" hidden="1">#REF!</definedName>
    <definedName name="BExB5833OAOJ22VK1YK47FHUSVK2" localSheetId="10" hidden="1">#REF!</definedName>
    <definedName name="BExB5833OAOJ22VK1YK47FHUSVK2" localSheetId="12" hidden="1">#REF!</definedName>
    <definedName name="BExB5833OAOJ22VK1YK47FHUSVK2" localSheetId="19" hidden="1">#REF!</definedName>
    <definedName name="BExB5833OAOJ22VK1YK47FHUSVK2" localSheetId="0" hidden="1">#REF!</definedName>
    <definedName name="BExB5833OAOJ22VK1YK47FHUSVK2" localSheetId="21" hidden="1">#REF!</definedName>
    <definedName name="BExB5833OAOJ22VK1YK47FHUSVK2" localSheetId="8" hidden="1">#REF!</definedName>
    <definedName name="BExB5833OAOJ22VK1YK47FHUSVK2" localSheetId="9" hidden="1">#REF!</definedName>
    <definedName name="BExB5833OAOJ22VK1YK47FHUSVK2" hidden="1">#REF!</definedName>
    <definedName name="BExB58JDIHS42JZT9DJJMKA8QFCO" localSheetId="10" hidden="1">#REF!</definedName>
    <definedName name="BExB58JDIHS42JZT9DJJMKA8QFCO" localSheetId="12" hidden="1">#REF!</definedName>
    <definedName name="BExB58JDIHS42JZT9DJJMKA8QFCO" localSheetId="19" hidden="1">#REF!</definedName>
    <definedName name="BExB58JDIHS42JZT9DJJMKA8QFCO" localSheetId="0" hidden="1">#REF!</definedName>
    <definedName name="BExB58JDIHS42JZT9DJJMKA8QFCO" localSheetId="21" hidden="1">#REF!</definedName>
    <definedName name="BExB58JDIHS42JZT9DJJMKA8QFCO" localSheetId="8" hidden="1">#REF!</definedName>
    <definedName name="BExB58JDIHS42JZT9DJJMKA8QFCO" localSheetId="9" hidden="1">#REF!</definedName>
    <definedName name="BExB58JDIHS42JZT9DJJMKA8QFCO" hidden="1">#REF!</definedName>
    <definedName name="BExB58U5FQC5JWV9CGC83HLLZUZI" localSheetId="10" hidden="1">#REF!</definedName>
    <definedName name="BExB58U5FQC5JWV9CGC83HLLZUZI" localSheetId="12" hidden="1">#REF!</definedName>
    <definedName name="BExB58U5FQC5JWV9CGC83HLLZUZI" localSheetId="19" hidden="1">#REF!</definedName>
    <definedName name="BExB58U5FQC5JWV9CGC83HLLZUZI" localSheetId="0" hidden="1">#REF!</definedName>
    <definedName name="BExB58U5FQC5JWV9CGC83HLLZUZI" localSheetId="21" hidden="1">#REF!</definedName>
    <definedName name="BExB58U5FQC5JWV9CGC83HLLZUZI" localSheetId="8" hidden="1">#REF!</definedName>
    <definedName name="BExB58U5FQC5JWV9CGC83HLLZUZI" localSheetId="9" hidden="1">#REF!</definedName>
    <definedName name="BExB58U5FQC5JWV9CGC83HLLZUZI" hidden="1">#REF!</definedName>
    <definedName name="BExB5EDO9XUKHF74X3HAU2WPPHZH" localSheetId="10" hidden="1">#REF!</definedName>
    <definedName name="BExB5EDO9XUKHF74X3HAU2WPPHZH" localSheetId="12" hidden="1">#REF!</definedName>
    <definedName name="BExB5EDO9XUKHF74X3HAU2WPPHZH" localSheetId="19" hidden="1">#REF!</definedName>
    <definedName name="BExB5EDO9XUKHF74X3HAU2WPPHZH" localSheetId="0" hidden="1">#REF!</definedName>
    <definedName name="BExB5EDO9XUKHF74X3HAU2WPPHZH" localSheetId="21" hidden="1">#REF!</definedName>
    <definedName name="BExB5EDO9XUKHF74X3HAU2WPPHZH" localSheetId="8" hidden="1">#REF!</definedName>
    <definedName name="BExB5EDO9XUKHF74X3HAU2WPPHZH" localSheetId="9" hidden="1">#REF!</definedName>
    <definedName name="BExB5EDO9XUKHF74X3HAU2WPPHZH" hidden="1">#REF!</definedName>
    <definedName name="BExB5EDOQKZIQXT13IG1KLCZ474G" localSheetId="10" hidden="1">#REF!</definedName>
    <definedName name="BExB5EDOQKZIQXT13IG1KLCZ474G" localSheetId="12" hidden="1">#REF!</definedName>
    <definedName name="BExB5EDOQKZIQXT13IG1KLCZ474G" localSheetId="19" hidden="1">#REF!</definedName>
    <definedName name="BExB5EDOQKZIQXT13IG1KLCZ474G" localSheetId="0" hidden="1">#REF!</definedName>
    <definedName name="BExB5EDOQKZIQXT13IG1KLCZ474G" localSheetId="21" hidden="1">#REF!</definedName>
    <definedName name="BExB5EDOQKZIQXT13IG1KLCZ474G" localSheetId="8" hidden="1">#REF!</definedName>
    <definedName name="BExB5EDOQKZIQXT13IG1KLCZ474G" localSheetId="9" hidden="1">#REF!</definedName>
    <definedName name="BExB5EDOQKZIQXT13IG1KLCZ474G" hidden="1">#REF!</definedName>
    <definedName name="BExB5G6EH68AYEP1UT0GHUEL3SLN" localSheetId="10" hidden="1">#REF!</definedName>
    <definedName name="BExB5G6EH68AYEP1UT0GHUEL3SLN" localSheetId="12" hidden="1">#REF!</definedName>
    <definedName name="BExB5G6EH68AYEP1UT0GHUEL3SLN" localSheetId="19" hidden="1">#REF!</definedName>
    <definedName name="BExB5G6EH68AYEP1UT0GHUEL3SLN" localSheetId="0" hidden="1">#REF!</definedName>
    <definedName name="BExB5G6EH68AYEP1UT0GHUEL3SLN" localSheetId="21" hidden="1">#REF!</definedName>
    <definedName name="BExB5G6EH68AYEP1UT0GHUEL3SLN" localSheetId="8" hidden="1">#REF!</definedName>
    <definedName name="BExB5G6EH68AYEP1UT0GHUEL3SLN" localSheetId="9" hidden="1">#REF!</definedName>
    <definedName name="BExB5G6EH68AYEP1UT0GHUEL3SLN" hidden="1">#REF!</definedName>
    <definedName name="BExB5LVGGXMNUN3D3452G3J62MKF" localSheetId="10" hidden="1">#REF!</definedName>
    <definedName name="BExB5LVGGXMNUN3D3452G3J62MKF" localSheetId="12" hidden="1">#REF!</definedName>
    <definedName name="BExB5LVGGXMNUN3D3452G3J62MKF" localSheetId="19" hidden="1">#REF!</definedName>
    <definedName name="BExB5LVGGXMNUN3D3452G3J62MKF" localSheetId="0" hidden="1">#REF!</definedName>
    <definedName name="BExB5LVGGXMNUN3D3452G3J62MKF" localSheetId="21" hidden="1">#REF!</definedName>
    <definedName name="BExB5LVGGXMNUN3D3452G3J62MKF" localSheetId="8" hidden="1">#REF!</definedName>
    <definedName name="BExB5LVGGXMNUN3D3452G3J62MKF" localSheetId="9" hidden="1">#REF!</definedName>
    <definedName name="BExB5LVGGXMNUN3D3452G3J62MKF" hidden="1">#REF!</definedName>
    <definedName name="BExB5QYVEZWFE5DQVHAM760EV05X" localSheetId="10" hidden="1">#REF!</definedName>
    <definedName name="BExB5QYVEZWFE5DQVHAM760EV05X" localSheetId="12" hidden="1">#REF!</definedName>
    <definedName name="BExB5QYVEZWFE5DQVHAM760EV05X" localSheetId="19" hidden="1">#REF!</definedName>
    <definedName name="BExB5QYVEZWFE5DQVHAM760EV05X" localSheetId="0" hidden="1">#REF!</definedName>
    <definedName name="BExB5QYVEZWFE5DQVHAM760EV05X" localSheetId="21" hidden="1">#REF!</definedName>
    <definedName name="BExB5QYVEZWFE5DQVHAM760EV05X" localSheetId="8" hidden="1">#REF!</definedName>
    <definedName name="BExB5QYVEZWFE5DQVHAM760EV05X" localSheetId="9" hidden="1">#REF!</definedName>
    <definedName name="BExB5QYVEZWFE5DQVHAM760EV05X" hidden="1">#REF!</definedName>
    <definedName name="BExB5U9IRH14EMOE0YGIE3WIVLFS" localSheetId="10" hidden="1">#REF!</definedName>
    <definedName name="BExB5U9IRH14EMOE0YGIE3WIVLFS" localSheetId="12" hidden="1">#REF!</definedName>
    <definedName name="BExB5U9IRH14EMOE0YGIE3WIVLFS" localSheetId="19" hidden="1">#REF!</definedName>
    <definedName name="BExB5U9IRH14EMOE0YGIE3WIVLFS" localSheetId="0" hidden="1">#REF!</definedName>
    <definedName name="BExB5U9IRH14EMOE0YGIE3WIVLFS" localSheetId="21" hidden="1">#REF!</definedName>
    <definedName name="BExB5U9IRH14EMOE0YGIE3WIVLFS" localSheetId="8" hidden="1">#REF!</definedName>
    <definedName name="BExB5U9IRH14EMOE0YGIE3WIVLFS" localSheetId="9" hidden="1">#REF!</definedName>
    <definedName name="BExB5U9IRH14EMOE0YGIE3WIVLFS" hidden="1">#REF!</definedName>
    <definedName name="BExB5V5WWQYPK4GCSYZQALJYGC94" localSheetId="10" hidden="1">#REF!</definedName>
    <definedName name="BExB5V5WWQYPK4GCSYZQALJYGC94" localSheetId="12" hidden="1">#REF!</definedName>
    <definedName name="BExB5V5WWQYPK4GCSYZQALJYGC94" localSheetId="19" hidden="1">#REF!</definedName>
    <definedName name="BExB5V5WWQYPK4GCSYZQALJYGC94" localSheetId="0" hidden="1">#REF!</definedName>
    <definedName name="BExB5V5WWQYPK4GCSYZQALJYGC94" localSheetId="21" hidden="1">#REF!</definedName>
    <definedName name="BExB5V5WWQYPK4GCSYZQALJYGC94" localSheetId="8" hidden="1">#REF!</definedName>
    <definedName name="BExB5V5WWQYPK4GCSYZQALJYGC94" localSheetId="9" hidden="1">#REF!</definedName>
    <definedName name="BExB5V5WWQYPK4GCSYZQALJYGC94" hidden="1">#REF!</definedName>
    <definedName name="BExB5VWYMOV6BAIH7XUBBVPU7MMD" localSheetId="10" hidden="1">#REF!</definedName>
    <definedName name="BExB5VWYMOV6BAIH7XUBBVPU7MMD" localSheetId="12" hidden="1">#REF!</definedName>
    <definedName name="BExB5VWYMOV6BAIH7XUBBVPU7MMD" localSheetId="19" hidden="1">#REF!</definedName>
    <definedName name="BExB5VWYMOV6BAIH7XUBBVPU7MMD" localSheetId="0" hidden="1">#REF!</definedName>
    <definedName name="BExB5VWYMOV6BAIH7XUBBVPU7MMD" localSheetId="21" hidden="1">#REF!</definedName>
    <definedName name="BExB5VWYMOV6BAIH7XUBBVPU7MMD" localSheetId="8" hidden="1">#REF!</definedName>
    <definedName name="BExB5VWYMOV6BAIH7XUBBVPU7MMD" localSheetId="9" hidden="1">#REF!</definedName>
    <definedName name="BExB5VWYMOV6BAIH7XUBBVPU7MMD" hidden="1">#REF!</definedName>
    <definedName name="BExB610DZWIJP1B72U9QM42COH2B" localSheetId="10" hidden="1">#REF!</definedName>
    <definedName name="BExB610DZWIJP1B72U9QM42COH2B" localSheetId="12" hidden="1">#REF!</definedName>
    <definedName name="BExB610DZWIJP1B72U9QM42COH2B" localSheetId="19" hidden="1">#REF!</definedName>
    <definedName name="BExB610DZWIJP1B72U9QM42COH2B" localSheetId="0" hidden="1">#REF!</definedName>
    <definedName name="BExB610DZWIJP1B72U9QM42COH2B" localSheetId="21" hidden="1">#REF!</definedName>
    <definedName name="BExB610DZWIJP1B72U9QM42COH2B" localSheetId="8" hidden="1">#REF!</definedName>
    <definedName name="BExB610DZWIJP1B72U9QM42COH2B" localSheetId="9" hidden="1">#REF!</definedName>
    <definedName name="BExB610DZWIJP1B72U9QM42COH2B" hidden="1">#REF!</definedName>
    <definedName name="BExB64AX81KEVMGZDXB25NB459SW" localSheetId="10" hidden="1">#REF!</definedName>
    <definedName name="BExB64AX81KEVMGZDXB25NB459SW" localSheetId="12" hidden="1">#REF!</definedName>
    <definedName name="BExB64AX81KEVMGZDXB25NB459SW" localSheetId="19" hidden="1">#REF!</definedName>
    <definedName name="BExB64AX81KEVMGZDXB25NB459SW" localSheetId="0" hidden="1">#REF!</definedName>
    <definedName name="BExB64AX81KEVMGZDXB25NB459SW" localSheetId="21" hidden="1">#REF!</definedName>
    <definedName name="BExB64AX81KEVMGZDXB25NB459SW" localSheetId="8" hidden="1">#REF!</definedName>
    <definedName name="BExB64AX81KEVMGZDXB25NB459SW" localSheetId="9" hidden="1">#REF!</definedName>
    <definedName name="BExB64AX81KEVMGZDXB25NB459SW" hidden="1">#REF!</definedName>
    <definedName name="BExB6C3FUAKK9ML5T767NMWGA9YB" localSheetId="10" hidden="1">#REF!</definedName>
    <definedName name="BExB6C3FUAKK9ML5T767NMWGA9YB" localSheetId="12" hidden="1">#REF!</definedName>
    <definedName name="BExB6C3FUAKK9ML5T767NMWGA9YB" localSheetId="19" hidden="1">#REF!</definedName>
    <definedName name="BExB6C3FUAKK9ML5T767NMWGA9YB" localSheetId="0" hidden="1">#REF!</definedName>
    <definedName name="BExB6C3FUAKK9ML5T767NMWGA9YB" localSheetId="21" hidden="1">#REF!</definedName>
    <definedName name="BExB6C3FUAKK9ML5T767NMWGA9YB" localSheetId="8" hidden="1">#REF!</definedName>
    <definedName name="BExB6C3FUAKK9ML5T767NMWGA9YB" localSheetId="9" hidden="1">#REF!</definedName>
    <definedName name="BExB6C3FUAKK9ML5T767NMWGA9YB" hidden="1">#REF!</definedName>
    <definedName name="BExB6C8X6JYRLKZKK17VE3QUNL3D" localSheetId="10" hidden="1">#REF!</definedName>
    <definedName name="BExB6C8X6JYRLKZKK17VE3QUNL3D" localSheetId="12" hidden="1">#REF!</definedName>
    <definedName name="BExB6C8X6JYRLKZKK17VE3QUNL3D" localSheetId="19" hidden="1">#REF!</definedName>
    <definedName name="BExB6C8X6JYRLKZKK17VE3QUNL3D" localSheetId="0" hidden="1">#REF!</definedName>
    <definedName name="BExB6C8X6JYRLKZKK17VE3QUNL3D" localSheetId="21" hidden="1">#REF!</definedName>
    <definedName name="BExB6C8X6JYRLKZKK17VE3QUNL3D" localSheetId="8" hidden="1">#REF!</definedName>
    <definedName name="BExB6C8X6JYRLKZKK17VE3QUNL3D" localSheetId="9" hidden="1">#REF!</definedName>
    <definedName name="BExB6C8X6JYRLKZKK17VE3QUNL3D" hidden="1">#REF!</definedName>
    <definedName name="BExB6HN3QRFPXM71MDUK21BKM7PF" localSheetId="10" hidden="1">#REF!</definedName>
    <definedName name="BExB6HN3QRFPXM71MDUK21BKM7PF" localSheetId="12" hidden="1">#REF!</definedName>
    <definedName name="BExB6HN3QRFPXM71MDUK21BKM7PF" localSheetId="19" hidden="1">#REF!</definedName>
    <definedName name="BExB6HN3QRFPXM71MDUK21BKM7PF" localSheetId="0" hidden="1">#REF!</definedName>
    <definedName name="BExB6HN3QRFPXM71MDUK21BKM7PF" localSheetId="21" hidden="1">#REF!</definedName>
    <definedName name="BExB6HN3QRFPXM71MDUK21BKM7PF" localSheetId="8" hidden="1">#REF!</definedName>
    <definedName name="BExB6HN3QRFPXM71MDUK21BKM7PF" localSheetId="9" hidden="1">#REF!</definedName>
    <definedName name="BExB6HN3QRFPXM71MDUK21BKM7PF" hidden="1">#REF!</definedName>
    <definedName name="BExB6I39SKL5BMHHDD9EED7FQD9Z" localSheetId="10" hidden="1">#REF!</definedName>
    <definedName name="BExB6I39SKL5BMHHDD9EED7FQD9Z" localSheetId="12" hidden="1">#REF!</definedName>
    <definedName name="BExB6I39SKL5BMHHDD9EED7FQD9Z" localSheetId="19" hidden="1">#REF!</definedName>
    <definedName name="BExB6I39SKL5BMHHDD9EED7FQD9Z" localSheetId="0" hidden="1">#REF!</definedName>
    <definedName name="BExB6I39SKL5BMHHDD9EED7FQD9Z" localSheetId="21" hidden="1">#REF!</definedName>
    <definedName name="BExB6I39SKL5BMHHDD9EED7FQD9Z" localSheetId="8" hidden="1">#REF!</definedName>
    <definedName name="BExB6I39SKL5BMHHDD9EED7FQD9Z" localSheetId="9" hidden="1">#REF!</definedName>
    <definedName name="BExB6I39SKL5BMHHDD9EED7FQD9Z" hidden="1">#REF!</definedName>
    <definedName name="BExB6IZMHCZ3LB7N73KD90YB1HBZ" localSheetId="10" hidden="1">#REF!</definedName>
    <definedName name="BExB6IZMHCZ3LB7N73KD90YB1HBZ" localSheetId="12" hidden="1">#REF!</definedName>
    <definedName name="BExB6IZMHCZ3LB7N73KD90YB1HBZ" localSheetId="19" hidden="1">#REF!</definedName>
    <definedName name="BExB6IZMHCZ3LB7N73KD90YB1HBZ" localSheetId="0" hidden="1">#REF!</definedName>
    <definedName name="BExB6IZMHCZ3LB7N73KD90YB1HBZ" localSheetId="21" hidden="1">#REF!</definedName>
    <definedName name="BExB6IZMHCZ3LB7N73KD90YB1HBZ" localSheetId="8" hidden="1">#REF!</definedName>
    <definedName name="BExB6IZMHCZ3LB7N73KD90YB1HBZ" localSheetId="9" hidden="1">#REF!</definedName>
    <definedName name="BExB6IZMHCZ3LB7N73KD90YB1HBZ" hidden="1">#REF!</definedName>
    <definedName name="BExB719SGNX4Y8NE6JEXC555K596" localSheetId="10" hidden="1">#REF!</definedName>
    <definedName name="BExB719SGNX4Y8NE6JEXC555K596" localSheetId="12" hidden="1">#REF!</definedName>
    <definedName name="BExB719SGNX4Y8NE6JEXC555K596" localSheetId="19" hidden="1">#REF!</definedName>
    <definedName name="BExB719SGNX4Y8NE6JEXC555K596" localSheetId="0" hidden="1">#REF!</definedName>
    <definedName name="BExB719SGNX4Y8NE6JEXC555K596" localSheetId="21" hidden="1">#REF!</definedName>
    <definedName name="BExB719SGNX4Y8NE6JEXC555K596" localSheetId="8" hidden="1">#REF!</definedName>
    <definedName name="BExB719SGNX4Y8NE6JEXC555K596" localSheetId="9" hidden="1">#REF!</definedName>
    <definedName name="BExB719SGNX4Y8NE6JEXC555K596" hidden="1">#REF!</definedName>
    <definedName name="BExB7265DCHKS7V2OWRBXCZTEIW9" localSheetId="10" hidden="1">#REF!</definedName>
    <definedName name="BExB7265DCHKS7V2OWRBXCZTEIW9" localSheetId="12" hidden="1">#REF!</definedName>
    <definedName name="BExB7265DCHKS7V2OWRBXCZTEIW9" localSheetId="19" hidden="1">#REF!</definedName>
    <definedName name="BExB7265DCHKS7V2OWRBXCZTEIW9" localSheetId="0" hidden="1">#REF!</definedName>
    <definedName name="BExB7265DCHKS7V2OWRBXCZTEIW9" localSheetId="21" hidden="1">#REF!</definedName>
    <definedName name="BExB7265DCHKS7V2OWRBXCZTEIW9" localSheetId="8" hidden="1">#REF!</definedName>
    <definedName name="BExB7265DCHKS7V2OWRBXCZTEIW9" localSheetId="9" hidden="1">#REF!</definedName>
    <definedName name="BExB7265DCHKS7V2OWRBXCZTEIW9" hidden="1">#REF!</definedName>
    <definedName name="BExB74PS5P9G0P09Y6DZSCX0FLTJ" localSheetId="10" hidden="1">#REF!</definedName>
    <definedName name="BExB74PS5P9G0P09Y6DZSCX0FLTJ" localSheetId="12" hidden="1">#REF!</definedName>
    <definedName name="BExB74PS5P9G0P09Y6DZSCX0FLTJ" localSheetId="19" hidden="1">#REF!</definedName>
    <definedName name="BExB74PS5P9G0P09Y6DZSCX0FLTJ" localSheetId="0" hidden="1">#REF!</definedName>
    <definedName name="BExB74PS5P9G0P09Y6DZSCX0FLTJ" localSheetId="21" hidden="1">#REF!</definedName>
    <definedName name="BExB74PS5P9G0P09Y6DZSCX0FLTJ" localSheetId="8" hidden="1">#REF!</definedName>
    <definedName name="BExB74PS5P9G0P09Y6DZSCX0FLTJ" localSheetId="9" hidden="1">#REF!</definedName>
    <definedName name="BExB74PS5P9G0P09Y6DZSCX0FLTJ" hidden="1">#REF!</definedName>
    <definedName name="BExB78RH79J0MIF7H8CAZ0CFE88Q" localSheetId="10" hidden="1">#REF!</definedName>
    <definedName name="BExB78RH79J0MIF7H8CAZ0CFE88Q" localSheetId="12" hidden="1">#REF!</definedName>
    <definedName name="BExB78RH79J0MIF7H8CAZ0CFE88Q" localSheetId="19" hidden="1">#REF!</definedName>
    <definedName name="BExB78RH79J0MIF7H8CAZ0CFE88Q" localSheetId="0" hidden="1">#REF!</definedName>
    <definedName name="BExB78RH79J0MIF7H8CAZ0CFE88Q" localSheetId="21" hidden="1">#REF!</definedName>
    <definedName name="BExB78RH79J0MIF7H8CAZ0CFE88Q" localSheetId="8" hidden="1">#REF!</definedName>
    <definedName name="BExB78RH79J0MIF7H8CAZ0CFE88Q" localSheetId="9" hidden="1">#REF!</definedName>
    <definedName name="BExB78RH79J0MIF7H8CAZ0CFE88Q" hidden="1">#REF!</definedName>
    <definedName name="BExB7ELT09HGDVO5BJC1ZY9D09GZ" localSheetId="10" hidden="1">#REF!</definedName>
    <definedName name="BExB7ELT09HGDVO5BJC1ZY9D09GZ" localSheetId="12" hidden="1">#REF!</definedName>
    <definedName name="BExB7ELT09HGDVO5BJC1ZY9D09GZ" localSheetId="19" hidden="1">#REF!</definedName>
    <definedName name="BExB7ELT09HGDVO5BJC1ZY9D09GZ" localSheetId="0" hidden="1">#REF!</definedName>
    <definedName name="BExB7ELT09HGDVO5BJC1ZY9D09GZ" localSheetId="21" hidden="1">#REF!</definedName>
    <definedName name="BExB7ELT09HGDVO5BJC1ZY9D09GZ" localSheetId="8" hidden="1">#REF!</definedName>
    <definedName name="BExB7ELT09HGDVO5BJC1ZY9D09GZ" localSheetId="9" hidden="1">#REF!</definedName>
    <definedName name="BExB7ELT09HGDVO5BJC1ZY9D09GZ" hidden="1">#REF!</definedName>
    <definedName name="BExB7F7EIHG0MYMQYUVG9HIZPHMZ" localSheetId="10" hidden="1">#REF!</definedName>
    <definedName name="BExB7F7EIHG0MYMQYUVG9HIZPHMZ" localSheetId="12" hidden="1">#REF!</definedName>
    <definedName name="BExB7F7EIHG0MYMQYUVG9HIZPHMZ" localSheetId="19" hidden="1">#REF!</definedName>
    <definedName name="BExB7F7EIHG0MYMQYUVG9HIZPHMZ" localSheetId="0" hidden="1">#REF!</definedName>
    <definedName name="BExB7F7EIHG0MYMQYUVG9HIZPHMZ" localSheetId="21" hidden="1">#REF!</definedName>
    <definedName name="BExB7F7EIHG0MYMQYUVG9HIZPHMZ" localSheetId="8" hidden="1">#REF!</definedName>
    <definedName name="BExB7F7EIHG0MYMQYUVG9HIZPHMZ" localSheetId="9" hidden="1">#REF!</definedName>
    <definedName name="BExB7F7EIHG0MYMQYUVG9HIZPHMZ" hidden="1">#REF!</definedName>
    <definedName name="BExB806PAXX70XUTA3ZI7OORD78R" localSheetId="10" hidden="1">#REF!</definedName>
    <definedName name="BExB806PAXX70XUTA3ZI7OORD78R" localSheetId="12" hidden="1">#REF!</definedName>
    <definedName name="BExB806PAXX70XUTA3ZI7OORD78R" localSheetId="19" hidden="1">#REF!</definedName>
    <definedName name="BExB806PAXX70XUTA3ZI7OORD78R" localSheetId="0" hidden="1">#REF!</definedName>
    <definedName name="BExB806PAXX70XUTA3ZI7OORD78R" localSheetId="21" hidden="1">#REF!</definedName>
    <definedName name="BExB806PAXX70XUTA3ZI7OORD78R" localSheetId="8" hidden="1">#REF!</definedName>
    <definedName name="BExB806PAXX70XUTA3ZI7OORD78R" localSheetId="9" hidden="1">#REF!</definedName>
    <definedName name="BExB806PAXX70XUTA3ZI7OORD78R" hidden="1">#REF!</definedName>
    <definedName name="BExB83199EQQS6I5HE7WADNCK8OE" localSheetId="10" hidden="1">#REF!</definedName>
    <definedName name="BExB83199EQQS6I5HE7WADNCK8OE" localSheetId="12" hidden="1">#REF!</definedName>
    <definedName name="BExB83199EQQS6I5HE7WADNCK8OE" localSheetId="19" hidden="1">#REF!</definedName>
    <definedName name="BExB83199EQQS6I5HE7WADNCK8OE" localSheetId="0" hidden="1">#REF!</definedName>
    <definedName name="BExB83199EQQS6I5HE7WADNCK8OE" localSheetId="21" hidden="1">#REF!</definedName>
    <definedName name="BExB83199EQQS6I5HE7WADNCK8OE" localSheetId="8" hidden="1">#REF!</definedName>
    <definedName name="BExB83199EQQS6I5HE7WADNCK8OE" localSheetId="9" hidden="1">#REF!</definedName>
    <definedName name="BExB83199EQQS6I5HE7WADNCK8OE" hidden="1">#REF!</definedName>
    <definedName name="BExB8HF4UBVZKQCSRFRUQL2EE6VL" localSheetId="10" hidden="1">#REF!</definedName>
    <definedName name="BExB8HF4UBVZKQCSRFRUQL2EE6VL" localSheetId="12" hidden="1">#REF!</definedName>
    <definedName name="BExB8HF4UBVZKQCSRFRUQL2EE6VL" localSheetId="19" hidden="1">#REF!</definedName>
    <definedName name="BExB8HF4UBVZKQCSRFRUQL2EE6VL" localSheetId="0" hidden="1">#REF!</definedName>
    <definedName name="BExB8HF4UBVZKQCSRFRUQL2EE6VL" localSheetId="21" hidden="1">#REF!</definedName>
    <definedName name="BExB8HF4UBVZKQCSRFRUQL2EE6VL" localSheetId="8" hidden="1">#REF!</definedName>
    <definedName name="BExB8HF4UBVZKQCSRFRUQL2EE6VL" localSheetId="9" hidden="1">#REF!</definedName>
    <definedName name="BExB8HF4UBVZKQCSRFRUQL2EE6VL" hidden="1">#REF!</definedName>
    <definedName name="BExB8HKHKZ1ORJZUYGG2M4VSCC39" localSheetId="10" hidden="1">#REF!</definedName>
    <definedName name="BExB8HKHKZ1ORJZUYGG2M4VSCC39" localSheetId="12" hidden="1">#REF!</definedName>
    <definedName name="BExB8HKHKZ1ORJZUYGG2M4VSCC39" localSheetId="19" hidden="1">#REF!</definedName>
    <definedName name="BExB8HKHKZ1ORJZUYGG2M4VSCC39" localSheetId="0" hidden="1">#REF!</definedName>
    <definedName name="BExB8HKHKZ1ORJZUYGG2M4VSCC39" localSheetId="21" hidden="1">#REF!</definedName>
    <definedName name="BExB8HKHKZ1ORJZUYGG2M4VSCC39" localSheetId="8" hidden="1">#REF!</definedName>
    <definedName name="BExB8HKHKZ1ORJZUYGG2M4VSCC39" localSheetId="9" hidden="1">#REF!</definedName>
    <definedName name="BExB8HKHKZ1ORJZUYGG2M4VSCC39" hidden="1">#REF!</definedName>
    <definedName name="BExB8HV9YUS1Q77M9SNFRKDLU5HS" localSheetId="10" hidden="1">#REF!</definedName>
    <definedName name="BExB8HV9YUS1Q77M9SNFRKDLU5HS" localSheetId="12" hidden="1">#REF!</definedName>
    <definedName name="BExB8HV9YUS1Q77M9SNFRKDLU5HS" localSheetId="19" hidden="1">#REF!</definedName>
    <definedName name="BExB8HV9YUS1Q77M9SNFRKDLU5HS" localSheetId="0" hidden="1">#REF!</definedName>
    <definedName name="BExB8HV9YUS1Q77M9SNFRKDLU5HS" localSheetId="21" hidden="1">#REF!</definedName>
    <definedName name="BExB8HV9YUS1Q77M9SNFRKDLU5HS" localSheetId="8" hidden="1">#REF!</definedName>
    <definedName name="BExB8HV9YUS1Q77M9SNFRKDLU5HS" localSheetId="9" hidden="1">#REF!</definedName>
    <definedName name="BExB8HV9YUS1Q77M9SNFRKDLU5HS" hidden="1">#REF!</definedName>
    <definedName name="BExB8QPH8DC5BESEVPSMBCWVN6PO" localSheetId="10" hidden="1">#REF!</definedName>
    <definedName name="BExB8QPH8DC5BESEVPSMBCWVN6PO" localSheetId="12" hidden="1">#REF!</definedName>
    <definedName name="BExB8QPH8DC5BESEVPSMBCWVN6PO" localSheetId="19" hidden="1">#REF!</definedName>
    <definedName name="BExB8QPH8DC5BESEVPSMBCWVN6PO" localSheetId="0" hidden="1">#REF!</definedName>
    <definedName name="BExB8QPH8DC5BESEVPSMBCWVN6PO" localSheetId="21" hidden="1">#REF!</definedName>
    <definedName name="BExB8QPH8DC5BESEVPSMBCWVN6PO" localSheetId="8" hidden="1">#REF!</definedName>
    <definedName name="BExB8QPH8DC5BESEVPSMBCWVN6PO" localSheetId="9" hidden="1">#REF!</definedName>
    <definedName name="BExB8QPH8DC5BESEVPSMBCWVN6PO" hidden="1">#REF!</definedName>
    <definedName name="BExB8U5N0D85YR8APKN3PPKG0FWP" localSheetId="10" hidden="1">#REF!</definedName>
    <definedName name="BExB8U5N0D85YR8APKN3PPKG0FWP" localSheetId="12" hidden="1">#REF!</definedName>
    <definedName name="BExB8U5N0D85YR8APKN3PPKG0FWP" localSheetId="19" hidden="1">#REF!</definedName>
    <definedName name="BExB8U5N0D85YR8APKN3PPKG0FWP" localSheetId="0" hidden="1">#REF!</definedName>
    <definedName name="BExB8U5N0D85YR8APKN3PPKG0FWP" localSheetId="21" hidden="1">#REF!</definedName>
    <definedName name="BExB8U5N0D85YR8APKN3PPKG0FWP" localSheetId="8" hidden="1">#REF!</definedName>
    <definedName name="BExB8U5N0D85YR8APKN3PPKG0FWP" localSheetId="9" hidden="1">#REF!</definedName>
    <definedName name="BExB8U5N0D85YR8APKN3PPKG0FWP" hidden="1">#REF!</definedName>
    <definedName name="BExB93G413CK5DKO7925ZHSOBGIN" localSheetId="10" hidden="1">#REF!</definedName>
    <definedName name="BExB93G413CK5DKO7925ZHSOBGIN" localSheetId="12" hidden="1">#REF!</definedName>
    <definedName name="BExB93G413CK5DKO7925ZHSOBGIN" localSheetId="19" hidden="1">#REF!</definedName>
    <definedName name="BExB93G413CK5DKO7925ZHSOBGIN" localSheetId="0" hidden="1">#REF!</definedName>
    <definedName name="BExB93G413CK5DKO7925ZHSOBGIN" localSheetId="21" hidden="1">#REF!</definedName>
    <definedName name="BExB93G413CK5DKO7925ZHSOBGIN" localSheetId="8" hidden="1">#REF!</definedName>
    <definedName name="BExB93G413CK5DKO7925ZHSOBGIN" localSheetId="9" hidden="1">#REF!</definedName>
    <definedName name="BExB93G413CK5DKO7925ZHSOBGIN" hidden="1">#REF!</definedName>
    <definedName name="BExB96LBXL1JW5A4PP93UJ9UDLKZ" localSheetId="10" hidden="1">#REF!</definedName>
    <definedName name="BExB96LBXL1JW5A4PP93UJ9UDLKZ" localSheetId="12" hidden="1">#REF!</definedName>
    <definedName name="BExB96LBXL1JW5A4PP93UJ9UDLKZ" localSheetId="19" hidden="1">#REF!</definedName>
    <definedName name="BExB96LBXL1JW5A4PP93UJ9UDLKZ" localSheetId="0" hidden="1">#REF!</definedName>
    <definedName name="BExB96LBXL1JW5A4PP93UJ9UDLKZ" localSheetId="21" hidden="1">#REF!</definedName>
    <definedName name="BExB96LBXL1JW5A4PP93UJ9UDLKZ" localSheetId="8" hidden="1">#REF!</definedName>
    <definedName name="BExB96LBXL1JW5A4PP93UJ9UDLKZ" localSheetId="9" hidden="1">#REF!</definedName>
    <definedName name="BExB96LBXL1JW5A4PP93UJ9UDLKZ" hidden="1">#REF!</definedName>
    <definedName name="BExB9DHI5I2TJ2LXYPM98EE81L27" localSheetId="10" hidden="1">#REF!</definedName>
    <definedName name="BExB9DHI5I2TJ2LXYPM98EE81L27" localSheetId="12" hidden="1">#REF!</definedName>
    <definedName name="BExB9DHI5I2TJ2LXYPM98EE81L27" localSheetId="19" hidden="1">#REF!</definedName>
    <definedName name="BExB9DHI5I2TJ2LXYPM98EE81L27" localSheetId="0" hidden="1">#REF!</definedName>
    <definedName name="BExB9DHI5I2TJ2LXYPM98EE81L27" localSheetId="21" hidden="1">#REF!</definedName>
    <definedName name="BExB9DHI5I2TJ2LXYPM98EE81L27" localSheetId="8" hidden="1">#REF!</definedName>
    <definedName name="BExB9DHI5I2TJ2LXYPM98EE81L27" localSheetId="9" hidden="1">#REF!</definedName>
    <definedName name="BExB9DHI5I2TJ2LXYPM98EE81L27" hidden="1">#REF!</definedName>
    <definedName name="BExB9G6LZG5OQUY0GZLHX066V3D4" localSheetId="10" hidden="1">#REF!</definedName>
    <definedName name="BExB9G6LZG5OQUY0GZLHX066V3D4" localSheetId="12" hidden="1">#REF!</definedName>
    <definedName name="BExB9G6LZG5OQUY0GZLHX066V3D4" localSheetId="19" hidden="1">#REF!</definedName>
    <definedName name="BExB9G6LZG5OQUY0GZLHX066V3D4" localSheetId="0" hidden="1">#REF!</definedName>
    <definedName name="BExB9G6LZG5OQUY0GZLHX066V3D4" localSheetId="21" hidden="1">#REF!</definedName>
    <definedName name="BExB9G6LZG5OQUY0GZLHX066V3D4" localSheetId="8" hidden="1">#REF!</definedName>
    <definedName name="BExB9G6LZG5OQUY0GZLHX066V3D4" localSheetId="9" hidden="1">#REF!</definedName>
    <definedName name="BExB9G6LZG5OQUY0GZLHX066V3D4" hidden="1">#REF!</definedName>
    <definedName name="BExB9IFG9FW3RQUDIMDFKIYDB4HE" localSheetId="10" hidden="1">#REF!</definedName>
    <definedName name="BExB9IFG9FW3RQUDIMDFKIYDB4HE" localSheetId="12" hidden="1">#REF!</definedName>
    <definedName name="BExB9IFG9FW3RQUDIMDFKIYDB4HE" localSheetId="19" hidden="1">#REF!</definedName>
    <definedName name="BExB9IFG9FW3RQUDIMDFKIYDB4HE" localSheetId="0" hidden="1">#REF!</definedName>
    <definedName name="BExB9IFG9FW3RQUDIMDFKIYDB4HE" localSheetId="21" hidden="1">#REF!</definedName>
    <definedName name="BExB9IFG9FW3RQUDIMDFKIYDB4HE" localSheetId="8" hidden="1">#REF!</definedName>
    <definedName name="BExB9IFG9FW3RQUDIMDFKIYDB4HE" localSheetId="9" hidden="1">#REF!</definedName>
    <definedName name="BExB9IFG9FW3RQUDIMDFKIYDB4HE" hidden="1">#REF!</definedName>
    <definedName name="BExB9NDIZ7LGMTL8351GRA6VK2K0" localSheetId="10" hidden="1">#REF!</definedName>
    <definedName name="BExB9NDIZ7LGMTL8351GRA6VK2K0" localSheetId="12" hidden="1">#REF!</definedName>
    <definedName name="BExB9NDIZ7LGMTL8351GRA6VK2K0" localSheetId="19" hidden="1">#REF!</definedName>
    <definedName name="BExB9NDIZ7LGMTL8351GRA6VK2K0" localSheetId="0" hidden="1">#REF!</definedName>
    <definedName name="BExB9NDIZ7LGMTL8351GRA6VK2K0" localSheetId="21" hidden="1">#REF!</definedName>
    <definedName name="BExB9NDIZ7LGMTL8351GRA6VK2K0" localSheetId="8" hidden="1">#REF!</definedName>
    <definedName name="BExB9NDIZ7LGMTL8351GRA6VK2K0" localSheetId="9" hidden="1">#REF!</definedName>
    <definedName name="BExB9NDIZ7LGMTL8351GRA6VK2K0" hidden="1">#REF!</definedName>
    <definedName name="BExB9Q2MZZHBGW8QQKVEYIMJBPIE" localSheetId="10" hidden="1">#REF!</definedName>
    <definedName name="BExB9Q2MZZHBGW8QQKVEYIMJBPIE" localSheetId="12" hidden="1">#REF!</definedName>
    <definedName name="BExB9Q2MZZHBGW8QQKVEYIMJBPIE" localSheetId="19" hidden="1">#REF!</definedName>
    <definedName name="BExB9Q2MZZHBGW8QQKVEYIMJBPIE" localSheetId="0" hidden="1">#REF!</definedName>
    <definedName name="BExB9Q2MZZHBGW8QQKVEYIMJBPIE" localSheetId="21" hidden="1">#REF!</definedName>
    <definedName name="BExB9Q2MZZHBGW8QQKVEYIMJBPIE" localSheetId="8" hidden="1">#REF!</definedName>
    <definedName name="BExB9Q2MZZHBGW8QQKVEYIMJBPIE" localSheetId="9" hidden="1">#REF!</definedName>
    <definedName name="BExB9Q2MZZHBGW8QQKVEYIMJBPIE" hidden="1">#REF!</definedName>
    <definedName name="BExBA1GON0EZRJ20UYPILAPLNQWM" localSheetId="10" hidden="1">#REF!</definedName>
    <definedName name="BExBA1GON0EZRJ20UYPILAPLNQWM" localSheetId="12" hidden="1">#REF!</definedName>
    <definedName name="BExBA1GON0EZRJ20UYPILAPLNQWM" localSheetId="19" hidden="1">#REF!</definedName>
    <definedName name="BExBA1GON0EZRJ20UYPILAPLNQWM" localSheetId="0" hidden="1">#REF!</definedName>
    <definedName name="BExBA1GON0EZRJ20UYPILAPLNQWM" localSheetId="21" hidden="1">#REF!</definedName>
    <definedName name="BExBA1GON0EZRJ20UYPILAPLNQWM" localSheetId="8" hidden="1">#REF!</definedName>
    <definedName name="BExBA1GON0EZRJ20UYPILAPLNQWM" localSheetId="9" hidden="1">#REF!</definedName>
    <definedName name="BExBA1GON0EZRJ20UYPILAPLNQWM" hidden="1">#REF!</definedName>
    <definedName name="BExBA525BALJ5HMTDMMSM5WWJ1YW" localSheetId="10" hidden="1">#REF!</definedName>
    <definedName name="BExBA525BALJ5HMTDMMSM5WWJ1YW" localSheetId="12" hidden="1">#REF!</definedName>
    <definedName name="BExBA525BALJ5HMTDMMSM5WWJ1YW" localSheetId="19" hidden="1">#REF!</definedName>
    <definedName name="BExBA525BALJ5HMTDMMSM5WWJ1YW" localSheetId="0" hidden="1">#REF!</definedName>
    <definedName name="BExBA525BALJ5HMTDMMSM5WWJ1YW" localSheetId="21" hidden="1">#REF!</definedName>
    <definedName name="BExBA525BALJ5HMTDMMSM5WWJ1YW" localSheetId="8" hidden="1">#REF!</definedName>
    <definedName name="BExBA525BALJ5HMTDMMSM5WWJ1YW" localSheetId="9" hidden="1">#REF!</definedName>
    <definedName name="BExBA525BALJ5HMTDMMSM5WWJ1YW" hidden="1">#REF!</definedName>
    <definedName name="BExBA69ASGYRZW1G1DYIS9QRRTBN" localSheetId="10" hidden="1">#REF!</definedName>
    <definedName name="BExBA69ASGYRZW1G1DYIS9QRRTBN" localSheetId="12" hidden="1">#REF!</definedName>
    <definedName name="BExBA69ASGYRZW1G1DYIS9QRRTBN" localSheetId="19" hidden="1">#REF!</definedName>
    <definedName name="BExBA69ASGYRZW1G1DYIS9QRRTBN" localSheetId="0" hidden="1">#REF!</definedName>
    <definedName name="BExBA69ASGYRZW1G1DYIS9QRRTBN" localSheetId="21" hidden="1">#REF!</definedName>
    <definedName name="BExBA69ASGYRZW1G1DYIS9QRRTBN" localSheetId="8" hidden="1">#REF!</definedName>
    <definedName name="BExBA69ASGYRZW1G1DYIS9QRRTBN" localSheetId="9" hidden="1">#REF!</definedName>
    <definedName name="BExBA69ASGYRZW1G1DYIS9QRRTBN" hidden="1">#REF!</definedName>
    <definedName name="BExBA6K42582A14WFFWQ3Q8QQWB6" localSheetId="10" hidden="1">#REF!</definedName>
    <definedName name="BExBA6K42582A14WFFWQ3Q8QQWB6" localSheetId="12" hidden="1">#REF!</definedName>
    <definedName name="BExBA6K42582A14WFFWQ3Q8QQWB6" localSheetId="19" hidden="1">#REF!</definedName>
    <definedName name="BExBA6K42582A14WFFWQ3Q8QQWB6" localSheetId="0" hidden="1">#REF!</definedName>
    <definedName name="BExBA6K42582A14WFFWQ3Q8QQWB6" localSheetId="21" hidden="1">#REF!</definedName>
    <definedName name="BExBA6K42582A14WFFWQ3Q8QQWB6" localSheetId="8" hidden="1">#REF!</definedName>
    <definedName name="BExBA6K42582A14WFFWQ3Q8QQWB6" localSheetId="9" hidden="1">#REF!</definedName>
    <definedName name="BExBA6K42582A14WFFWQ3Q8QQWB6" hidden="1">#REF!</definedName>
    <definedName name="BExBA8I5D4R8R2PYQ1K16TWGTOEP" localSheetId="10" hidden="1">#REF!</definedName>
    <definedName name="BExBA8I5D4R8R2PYQ1K16TWGTOEP" localSheetId="12" hidden="1">#REF!</definedName>
    <definedName name="BExBA8I5D4R8R2PYQ1K16TWGTOEP" localSheetId="19" hidden="1">#REF!</definedName>
    <definedName name="BExBA8I5D4R8R2PYQ1K16TWGTOEP" localSheetId="0" hidden="1">#REF!</definedName>
    <definedName name="BExBA8I5D4R8R2PYQ1K16TWGTOEP" localSheetId="21" hidden="1">#REF!</definedName>
    <definedName name="BExBA8I5D4R8R2PYQ1K16TWGTOEP" localSheetId="8" hidden="1">#REF!</definedName>
    <definedName name="BExBA8I5D4R8R2PYQ1K16TWGTOEP" localSheetId="9" hidden="1">#REF!</definedName>
    <definedName name="BExBA8I5D4R8R2PYQ1K16TWGTOEP" hidden="1">#REF!</definedName>
    <definedName name="BExBA93PE0DGUUTA7LLSIGBIXWE5" localSheetId="10" hidden="1">#REF!</definedName>
    <definedName name="BExBA93PE0DGUUTA7LLSIGBIXWE5" localSheetId="12" hidden="1">#REF!</definedName>
    <definedName name="BExBA93PE0DGUUTA7LLSIGBIXWE5" localSheetId="19" hidden="1">#REF!</definedName>
    <definedName name="BExBA93PE0DGUUTA7LLSIGBIXWE5" localSheetId="0" hidden="1">#REF!</definedName>
    <definedName name="BExBA93PE0DGUUTA7LLSIGBIXWE5" localSheetId="21" hidden="1">#REF!</definedName>
    <definedName name="BExBA93PE0DGUUTA7LLSIGBIXWE5" localSheetId="8" hidden="1">#REF!</definedName>
    <definedName name="BExBA93PE0DGUUTA7LLSIGBIXWE5" localSheetId="9" hidden="1">#REF!</definedName>
    <definedName name="BExBA93PE0DGUUTA7LLSIGBIXWE5" hidden="1">#REF!</definedName>
    <definedName name="BExBABCQMR685CQ1SC8CECO7GTGB" localSheetId="10" hidden="1">#REF!</definedName>
    <definedName name="BExBABCQMR685CQ1SC8CECO7GTGB" localSheetId="12" hidden="1">#REF!</definedName>
    <definedName name="BExBABCQMR685CQ1SC8CECO7GTGB" localSheetId="19" hidden="1">#REF!</definedName>
    <definedName name="BExBABCQMR685CQ1SC8CECO7GTGB" localSheetId="0" hidden="1">#REF!</definedName>
    <definedName name="BExBABCQMR685CQ1SC8CECO7GTGB" localSheetId="21" hidden="1">#REF!</definedName>
    <definedName name="BExBABCQMR685CQ1SC8CECO7GTGB" localSheetId="8" hidden="1">#REF!</definedName>
    <definedName name="BExBABCQMR685CQ1SC8CECO7GTGB" localSheetId="9" hidden="1">#REF!</definedName>
    <definedName name="BExBABCQMR685CQ1SC8CECO7GTGB" hidden="1">#REF!</definedName>
    <definedName name="BExBAI8X0FKDQJ6YZJQDTTG4ZCWY" localSheetId="10" hidden="1">#REF!</definedName>
    <definedName name="BExBAI8X0FKDQJ6YZJQDTTG4ZCWY" localSheetId="12" hidden="1">#REF!</definedName>
    <definedName name="BExBAI8X0FKDQJ6YZJQDTTG4ZCWY" localSheetId="19" hidden="1">#REF!</definedName>
    <definedName name="BExBAI8X0FKDQJ6YZJQDTTG4ZCWY" localSheetId="0" hidden="1">#REF!</definedName>
    <definedName name="BExBAI8X0FKDQJ6YZJQDTTG4ZCWY" localSheetId="21" hidden="1">#REF!</definedName>
    <definedName name="BExBAI8X0FKDQJ6YZJQDTTG4ZCWY" localSheetId="8" hidden="1">#REF!</definedName>
    <definedName name="BExBAI8X0FKDQJ6YZJQDTTG4ZCWY" localSheetId="9" hidden="1">#REF!</definedName>
    <definedName name="BExBAI8X0FKDQJ6YZJQDTTG4ZCWY" hidden="1">#REF!</definedName>
    <definedName name="BExBAKN7XIBAXCF9PCNVS038PCQO" localSheetId="10" hidden="1">#REF!</definedName>
    <definedName name="BExBAKN7XIBAXCF9PCNVS038PCQO" localSheetId="12" hidden="1">#REF!</definedName>
    <definedName name="BExBAKN7XIBAXCF9PCNVS038PCQO" localSheetId="19" hidden="1">#REF!</definedName>
    <definedName name="BExBAKN7XIBAXCF9PCNVS038PCQO" localSheetId="0" hidden="1">#REF!</definedName>
    <definedName name="BExBAKN7XIBAXCF9PCNVS038PCQO" localSheetId="21" hidden="1">#REF!</definedName>
    <definedName name="BExBAKN7XIBAXCF9PCNVS038PCQO" localSheetId="8" hidden="1">#REF!</definedName>
    <definedName name="BExBAKN7XIBAXCF9PCNVS038PCQO" localSheetId="9" hidden="1">#REF!</definedName>
    <definedName name="BExBAKN7XIBAXCF9PCNVS038PCQO" hidden="1">#REF!</definedName>
    <definedName name="BExBAKXZ7PBW3DDKKA5MWC1ZUC7O" localSheetId="10" hidden="1">#REF!</definedName>
    <definedName name="BExBAKXZ7PBW3DDKKA5MWC1ZUC7O" localSheetId="12" hidden="1">#REF!</definedName>
    <definedName name="BExBAKXZ7PBW3DDKKA5MWC1ZUC7O" localSheetId="19" hidden="1">#REF!</definedName>
    <definedName name="BExBAKXZ7PBW3DDKKA5MWC1ZUC7O" localSheetId="0" hidden="1">#REF!</definedName>
    <definedName name="BExBAKXZ7PBW3DDKKA5MWC1ZUC7O" localSheetId="21" hidden="1">#REF!</definedName>
    <definedName name="BExBAKXZ7PBW3DDKKA5MWC1ZUC7O" localSheetId="8" hidden="1">#REF!</definedName>
    <definedName name="BExBAKXZ7PBW3DDKKA5MWC1ZUC7O" localSheetId="9" hidden="1">#REF!</definedName>
    <definedName name="BExBAKXZ7PBW3DDKKA5MWC1ZUC7O" hidden="1">#REF!</definedName>
    <definedName name="BExBAO8NLXZXHO6KCIECSFCH3RR0" localSheetId="10" hidden="1">#REF!</definedName>
    <definedName name="BExBAO8NLXZXHO6KCIECSFCH3RR0" localSheetId="12" hidden="1">#REF!</definedName>
    <definedName name="BExBAO8NLXZXHO6KCIECSFCH3RR0" localSheetId="19" hidden="1">#REF!</definedName>
    <definedName name="BExBAO8NLXZXHO6KCIECSFCH3RR0" localSheetId="0" hidden="1">#REF!</definedName>
    <definedName name="BExBAO8NLXZXHO6KCIECSFCH3RR0" localSheetId="21" hidden="1">#REF!</definedName>
    <definedName name="BExBAO8NLXZXHO6KCIECSFCH3RR0" localSheetId="8" hidden="1">#REF!</definedName>
    <definedName name="BExBAO8NLXZXHO6KCIECSFCH3RR0" localSheetId="9" hidden="1">#REF!</definedName>
    <definedName name="BExBAO8NLXZXHO6KCIECSFCH3RR0" hidden="1">#REF!</definedName>
    <definedName name="BExBAOOT1KBSIEISN1ADL4RMY879" localSheetId="10" hidden="1">#REF!</definedName>
    <definedName name="BExBAOOT1KBSIEISN1ADL4RMY879" localSheetId="12" hidden="1">#REF!</definedName>
    <definedName name="BExBAOOT1KBSIEISN1ADL4RMY879" localSheetId="19" hidden="1">#REF!</definedName>
    <definedName name="BExBAOOT1KBSIEISN1ADL4RMY879" localSheetId="0" hidden="1">#REF!</definedName>
    <definedName name="BExBAOOT1KBSIEISN1ADL4RMY879" localSheetId="21" hidden="1">#REF!</definedName>
    <definedName name="BExBAOOT1KBSIEISN1ADL4RMY879" localSheetId="8" hidden="1">#REF!</definedName>
    <definedName name="BExBAOOT1KBSIEISN1ADL4RMY879" localSheetId="9" hidden="1">#REF!</definedName>
    <definedName name="BExBAOOT1KBSIEISN1ADL4RMY879" hidden="1">#REF!</definedName>
    <definedName name="BExBAVKX8Q09370X1GCZWJ4E91YJ" localSheetId="10" hidden="1">#REF!</definedName>
    <definedName name="BExBAVKX8Q09370X1GCZWJ4E91YJ" localSheetId="12" hidden="1">#REF!</definedName>
    <definedName name="BExBAVKX8Q09370X1GCZWJ4E91YJ" localSheetId="19" hidden="1">#REF!</definedName>
    <definedName name="BExBAVKX8Q09370X1GCZWJ4E91YJ" localSheetId="0" hidden="1">#REF!</definedName>
    <definedName name="BExBAVKX8Q09370X1GCZWJ4E91YJ" localSheetId="21" hidden="1">#REF!</definedName>
    <definedName name="BExBAVKX8Q09370X1GCZWJ4E91YJ" localSheetId="8" hidden="1">#REF!</definedName>
    <definedName name="BExBAVKX8Q09370X1GCZWJ4E91YJ" localSheetId="9" hidden="1">#REF!</definedName>
    <definedName name="BExBAVKX8Q09370X1GCZWJ4E91YJ" hidden="1">#REF!</definedName>
    <definedName name="BExBAX2X2ENJYO4QTR5VAIQ86L7B" localSheetId="10" hidden="1">#REF!</definedName>
    <definedName name="BExBAX2X2ENJYO4QTR5VAIQ86L7B" localSheetId="12" hidden="1">#REF!</definedName>
    <definedName name="BExBAX2X2ENJYO4QTR5VAIQ86L7B" localSheetId="19" hidden="1">#REF!</definedName>
    <definedName name="BExBAX2X2ENJYO4QTR5VAIQ86L7B" localSheetId="0" hidden="1">#REF!</definedName>
    <definedName name="BExBAX2X2ENJYO4QTR5VAIQ86L7B" localSheetId="21" hidden="1">#REF!</definedName>
    <definedName name="BExBAX2X2ENJYO4QTR5VAIQ86L7B" localSheetId="8" hidden="1">#REF!</definedName>
    <definedName name="BExBAX2X2ENJYO4QTR5VAIQ86L7B" localSheetId="9" hidden="1">#REF!</definedName>
    <definedName name="BExBAX2X2ENJYO4QTR5VAIQ86L7B" hidden="1">#REF!</definedName>
    <definedName name="BExBAZ13D3F1DVJQ6YJ8JGUYEYJE" localSheetId="10" hidden="1">#REF!</definedName>
    <definedName name="BExBAZ13D3F1DVJQ6YJ8JGUYEYJE" localSheetId="12" hidden="1">#REF!</definedName>
    <definedName name="BExBAZ13D3F1DVJQ6YJ8JGUYEYJE" localSheetId="19" hidden="1">#REF!</definedName>
    <definedName name="BExBAZ13D3F1DVJQ6YJ8JGUYEYJE" localSheetId="0" hidden="1">#REF!</definedName>
    <definedName name="BExBAZ13D3F1DVJQ6YJ8JGUYEYJE" localSheetId="21" hidden="1">#REF!</definedName>
    <definedName name="BExBAZ13D3F1DVJQ6YJ8JGUYEYJE" localSheetId="8" hidden="1">#REF!</definedName>
    <definedName name="BExBAZ13D3F1DVJQ6YJ8JGUYEYJE" localSheetId="9" hidden="1">#REF!</definedName>
    <definedName name="BExBAZ13D3F1DVJQ6YJ8JGUYEYJE" hidden="1">#REF!</definedName>
    <definedName name="BExBBMPCB1QOZY8WWEX4J21JDE6U" localSheetId="10" hidden="1">#REF!</definedName>
    <definedName name="BExBBMPCB1QOZY8WWEX4J21JDE6U" localSheetId="12" hidden="1">#REF!</definedName>
    <definedName name="BExBBMPCB1QOZY8WWEX4J21JDE6U" localSheetId="19" hidden="1">#REF!</definedName>
    <definedName name="BExBBMPCB1QOZY8WWEX4J21JDE6U" localSheetId="0" hidden="1">#REF!</definedName>
    <definedName name="BExBBMPCB1QOZY8WWEX4J21JDE6U" localSheetId="21" hidden="1">#REF!</definedName>
    <definedName name="BExBBMPCB1QOZY8WWEX4J21JDE6U" localSheetId="8" hidden="1">#REF!</definedName>
    <definedName name="BExBBMPCB1QOZY8WWEX4J21JDE6U" localSheetId="9" hidden="1">#REF!</definedName>
    <definedName name="BExBBMPCB1QOZY8WWEX4J21JDE6U" hidden="1">#REF!</definedName>
    <definedName name="BExBBU1QQWUE0YFG7O1TN0RFLSSG" localSheetId="10" hidden="1">#REF!</definedName>
    <definedName name="BExBBU1QQWUE0YFG7O1TN0RFLSSG" localSheetId="12" hidden="1">#REF!</definedName>
    <definedName name="BExBBU1QQWUE0YFG7O1TN0RFLSSG" localSheetId="19" hidden="1">#REF!</definedName>
    <definedName name="BExBBU1QQWUE0YFG7O1TN0RFLSSG" localSheetId="0" hidden="1">#REF!</definedName>
    <definedName name="BExBBU1QQWUE0YFG7O1TN0RFLSSG" localSheetId="21" hidden="1">#REF!</definedName>
    <definedName name="BExBBU1QQWUE0YFG7O1TN0RFLSSG" localSheetId="8" hidden="1">#REF!</definedName>
    <definedName name="BExBBU1QQWUE0YFG7O1TN0RFLSSG" localSheetId="9" hidden="1">#REF!</definedName>
    <definedName name="BExBBU1QQWUE0YFG7O1TN0RFLSSG" hidden="1">#REF!</definedName>
    <definedName name="BExBBUCJQRR74Q7GPWDEZXYK2KJL" localSheetId="10" hidden="1">#REF!</definedName>
    <definedName name="BExBBUCJQRR74Q7GPWDEZXYK2KJL" localSheetId="12" hidden="1">#REF!</definedName>
    <definedName name="BExBBUCJQRR74Q7GPWDEZXYK2KJL" localSheetId="19" hidden="1">#REF!</definedName>
    <definedName name="BExBBUCJQRR74Q7GPWDEZXYK2KJL" localSheetId="0" hidden="1">#REF!</definedName>
    <definedName name="BExBBUCJQRR74Q7GPWDEZXYK2KJL" localSheetId="21" hidden="1">#REF!</definedName>
    <definedName name="BExBBUCJQRR74Q7GPWDEZXYK2KJL" localSheetId="8" hidden="1">#REF!</definedName>
    <definedName name="BExBBUCJQRR74Q7GPWDEZXYK2KJL" localSheetId="9" hidden="1">#REF!</definedName>
    <definedName name="BExBBUCJQRR74Q7GPWDEZXYK2KJL" hidden="1">#REF!</definedName>
    <definedName name="BExBBV8XVMD9CKZY711T0BN7H3PM" localSheetId="10" hidden="1">#REF!</definedName>
    <definedName name="BExBBV8XVMD9CKZY711T0BN7H3PM" localSheetId="12" hidden="1">#REF!</definedName>
    <definedName name="BExBBV8XVMD9CKZY711T0BN7H3PM" localSheetId="19" hidden="1">#REF!</definedName>
    <definedName name="BExBBV8XVMD9CKZY711T0BN7H3PM" localSheetId="0" hidden="1">#REF!</definedName>
    <definedName name="BExBBV8XVMD9CKZY711T0BN7H3PM" localSheetId="21" hidden="1">#REF!</definedName>
    <definedName name="BExBBV8XVMD9CKZY711T0BN7H3PM" localSheetId="8" hidden="1">#REF!</definedName>
    <definedName name="BExBBV8XVMD9CKZY711T0BN7H3PM" localSheetId="9" hidden="1">#REF!</definedName>
    <definedName name="BExBBV8XVMD9CKZY711T0BN7H3PM" hidden="1">#REF!</definedName>
    <definedName name="BExBC78HXWXHO3XAB6E8NVTBGLJS" localSheetId="10" hidden="1">#REF!</definedName>
    <definedName name="BExBC78HXWXHO3XAB6E8NVTBGLJS" localSheetId="12" hidden="1">#REF!</definedName>
    <definedName name="BExBC78HXWXHO3XAB6E8NVTBGLJS" localSheetId="19" hidden="1">#REF!</definedName>
    <definedName name="BExBC78HXWXHO3XAB6E8NVTBGLJS" localSheetId="0" hidden="1">#REF!</definedName>
    <definedName name="BExBC78HXWXHO3XAB6E8NVTBGLJS" localSheetId="21" hidden="1">#REF!</definedName>
    <definedName name="BExBC78HXWXHO3XAB6E8NVTBGLJS" localSheetId="8" hidden="1">#REF!</definedName>
    <definedName name="BExBC78HXWXHO3XAB6E8NVTBGLJS" localSheetId="9" hidden="1">#REF!</definedName>
    <definedName name="BExBC78HXWXHO3XAB6E8NVTBGLJS" hidden="1">#REF!</definedName>
    <definedName name="BExBCFH3SMGZ2IPHFB6BCM9O3W0H" localSheetId="10" hidden="1">#REF!</definedName>
    <definedName name="BExBCFH3SMGZ2IPHFB6BCM9O3W0H" localSheetId="12" hidden="1">#REF!</definedName>
    <definedName name="BExBCFH3SMGZ2IPHFB6BCM9O3W0H" localSheetId="19" hidden="1">#REF!</definedName>
    <definedName name="BExBCFH3SMGZ2IPHFB6BCM9O3W0H" localSheetId="0" hidden="1">#REF!</definedName>
    <definedName name="BExBCFH3SMGZ2IPHFB6BCM9O3W0H" localSheetId="21" hidden="1">#REF!</definedName>
    <definedName name="BExBCFH3SMGZ2IPHFB6BCM9O3W0H" localSheetId="8" hidden="1">#REF!</definedName>
    <definedName name="BExBCFH3SMGZ2IPHFB6BCM9O3W0H" localSheetId="9" hidden="1">#REF!</definedName>
    <definedName name="BExBCFH3SMGZ2IPHFB6BCM9O3W0H" hidden="1">#REF!</definedName>
    <definedName name="BExBCK9SCAABKOT9IP6TEPRR7YDT" localSheetId="10" hidden="1">#REF!</definedName>
    <definedName name="BExBCK9SCAABKOT9IP6TEPRR7YDT" localSheetId="12" hidden="1">#REF!</definedName>
    <definedName name="BExBCK9SCAABKOT9IP6TEPRR7YDT" localSheetId="19" hidden="1">#REF!</definedName>
    <definedName name="BExBCK9SCAABKOT9IP6TEPRR7YDT" localSheetId="0" hidden="1">#REF!</definedName>
    <definedName name="BExBCK9SCAABKOT9IP6TEPRR7YDT" localSheetId="21" hidden="1">#REF!</definedName>
    <definedName name="BExBCK9SCAABKOT9IP6TEPRR7YDT" localSheetId="8" hidden="1">#REF!</definedName>
    <definedName name="BExBCK9SCAABKOT9IP6TEPRR7YDT" localSheetId="9" hidden="1">#REF!</definedName>
    <definedName name="BExBCK9SCAABKOT9IP6TEPRR7YDT" hidden="1">#REF!</definedName>
    <definedName name="BExBCKKJFFT2RP50WNPKBT7X8PJ3" localSheetId="10" hidden="1">#REF!</definedName>
    <definedName name="BExBCKKJFFT2RP50WNPKBT7X8PJ3" localSheetId="19" hidden="1">#REF!</definedName>
    <definedName name="BExBCKKJFFT2RP50WNPKBT7X8PJ3" localSheetId="0" hidden="1">#REF!</definedName>
    <definedName name="BExBCKKJFFT2RP50WNPKBT7X8PJ3" localSheetId="8" hidden="1">#REF!</definedName>
    <definedName name="BExBCKKJFFT2RP50WNPKBT7X8PJ3" localSheetId="9" hidden="1">#REF!</definedName>
    <definedName name="BExBCKKJFFT2RP50WNPKBT7X8PJ3" hidden="1">#REF!</definedName>
    <definedName name="BExBCKKJTIRKC1RZJRTK65HHLX4W" localSheetId="10" hidden="1">#REF!</definedName>
    <definedName name="BExBCKKJTIRKC1RZJRTK65HHLX4W" localSheetId="12" hidden="1">#REF!</definedName>
    <definedName name="BExBCKKJTIRKC1RZJRTK65HHLX4W" localSheetId="19" hidden="1">#REF!</definedName>
    <definedName name="BExBCKKJTIRKC1RZJRTK65HHLX4W" localSheetId="0" hidden="1">#REF!</definedName>
    <definedName name="BExBCKKJTIRKC1RZJRTK65HHLX4W" localSheetId="21" hidden="1">#REF!</definedName>
    <definedName name="BExBCKKJTIRKC1RZJRTK65HHLX4W" localSheetId="8" hidden="1">#REF!</definedName>
    <definedName name="BExBCKKJTIRKC1RZJRTK65HHLX4W" localSheetId="9" hidden="1">#REF!</definedName>
    <definedName name="BExBCKKJTIRKC1RZJRTK65HHLX4W" hidden="1">#REF!</definedName>
    <definedName name="BExBCLMEPAN3XXX174TU8SS0627Q" localSheetId="10" hidden="1">#REF!</definedName>
    <definedName name="BExBCLMEPAN3XXX174TU8SS0627Q" localSheetId="12" hidden="1">#REF!</definedName>
    <definedName name="BExBCLMEPAN3XXX174TU8SS0627Q" localSheetId="19" hidden="1">#REF!</definedName>
    <definedName name="BExBCLMEPAN3XXX174TU8SS0627Q" localSheetId="0" hidden="1">#REF!</definedName>
    <definedName name="BExBCLMEPAN3XXX174TU8SS0627Q" localSheetId="21" hidden="1">#REF!</definedName>
    <definedName name="BExBCLMEPAN3XXX174TU8SS0627Q" localSheetId="8" hidden="1">#REF!</definedName>
    <definedName name="BExBCLMEPAN3XXX174TU8SS0627Q" localSheetId="9" hidden="1">#REF!</definedName>
    <definedName name="BExBCLMEPAN3XXX174TU8SS0627Q" hidden="1">#REF!</definedName>
    <definedName name="BExBCRBEYR2KZ8FAQFZ2NHY13WIY" localSheetId="10" hidden="1">#REF!</definedName>
    <definedName name="BExBCRBEYR2KZ8FAQFZ2NHY13WIY" localSheetId="12" hidden="1">#REF!</definedName>
    <definedName name="BExBCRBEYR2KZ8FAQFZ2NHY13WIY" localSheetId="19" hidden="1">#REF!</definedName>
    <definedName name="BExBCRBEYR2KZ8FAQFZ2NHY13WIY" localSheetId="0" hidden="1">#REF!</definedName>
    <definedName name="BExBCRBEYR2KZ8FAQFZ2NHY13WIY" localSheetId="21" hidden="1">#REF!</definedName>
    <definedName name="BExBCRBEYR2KZ8FAQFZ2NHY13WIY" localSheetId="8" hidden="1">#REF!</definedName>
    <definedName name="BExBCRBEYR2KZ8FAQFZ2NHY13WIY" localSheetId="9" hidden="1">#REF!</definedName>
    <definedName name="BExBCRBEYR2KZ8FAQFZ2NHY13WIY" hidden="1">#REF!</definedName>
    <definedName name="BExBD4I559NXSV6J07Q343TKYMVJ" localSheetId="10" hidden="1">#REF!</definedName>
    <definedName name="BExBD4I559NXSV6J07Q343TKYMVJ" localSheetId="12" hidden="1">#REF!</definedName>
    <definedName name="BExBD4I559NXSV6J07Q343TKYMVJ" localSheetId="19" hidden="1">#REF!</definedName>
    <definedName name="BExBD4I559NXSV6J07Q343TKYMVJ" localSheetId="0" hidden="1">#REF!</definedName>
    <definedName name="BExBD4I559NXSV6J07Q343TKYMVJ" localSheetId="21" hidden="1">#REF!</definedName>
    <definedName name="BExBD4I559NXSV6J07Q343TKYMVJ" localSheetId="8" hidden="1">#REF!</definedName>
    <definedName name="BExBD4I559NXSV6J07Q343TKYMVJ" localSheetId="9" hidden="1">#REF!</definedName>
    <definedName name="BExBD4I559NXSV6J07Q343TKYMVJ" hidden="1">#REF!</definedName>
    <definedName name="BExBD9W8C0W9N6L1AFL18JP4H94W" localSheetId="10" hidden="1">#REF!</definedName>
    <definedName name="BExBD9W8C0W9N6L1AFL18JP4H94W" localSheetId="12" hidden="1">#REF!</definedName>
    <definedName name="BExBD9W8C0W9N6L1AFL18JP4H94W" localSheetId="19" hidden="1">#REF!</definedName>
    <definedName name="BExBD9W8C0W9N6L1AFL18JP4H94W" localSheetId="0" hidden="1">#REF!</definedName>
    <definedName name="BExBD9W8C0W9N6L1AFL18JP4H94W" localSheetId="21" hidden="1">#REF!</definedName>
    <definedName name="BExBD9W8C0W9N6L1AFL18JP4H94W" localSheetId="8" hidden="1">#REF!</definedName>
    <definedName name="BExBD9W8C0W9N6L1AFL18JP4H94W" localSheetId="9" hidden="1">#REF!</definedName>
    <definedName name="BExBD9W8C0W9N6L1AFL18JP4H94W" hidden="1">#REF!</definedName>
    <definedName name="BExBDBZQLTX3OGFYGULQFK5WEZU5" localSheetId="10" hidden="1">#REF!</definedName>
    <definedName name="BExBDBZQLTX3OGFYGULQFK5WEZU5" localSheetId="12" hidden="1">#REF!</definedName>
    <definedName name="BExBDBZQLTX3OGFYGULQFK5WEZU5" localSheetId="19" hidden="1">#REF!</definedName>
    <definedName name="BExBDBZQLTX3OGFYGULQFK5WEZU5" localSheetId="0" hidden="1">#REF!</definedName>
    <definedName name="BExBDBZQLTX3OGFYGULQFK5WEZU5" localSheetId="21" hidden="1">#REF!</definedName>
    <definedName name="BExBDBZQLTX3OGFYGULQFK5WEZU5" localSheetId="8" hidden="1">#REF!</definedName>
    <definedName name="BExBDBZQLTX3OGFYGULQFK5WEZU5" localSheetId="9" hidden="1">#REF!</definedName>
    <definedName name="BExBDBZQLTX3OGFYGULQFK5WEZU5" hidden="1">#REF!</definedName>
    <definedName name="BExBDJS9TUEU8Z84IV59E5V4T8K6" localSheetId="10" hidden="1">#REF!</definedName>
    <definedName name="BExBDJS9TUEU8Z84IV59E5V4T8K6" localSheetId="12" hidden="1">#REF!</definedName>
    <definedName name="BExBDJS9TUEU8Z84IV59E5V4T8K6" localSheetId="19" hidden="1">#REF!</definedName>
    <definedName name="BExBDJS9TUEU8Z84IV59E5V4T8K6" localSheetId="0" hidden="1">#REF!</definedName>
    <definedName name="BExBDJS9TUEU8Z84IV59E5V4T8K6" localSheetId="21" hidden="1">#REF!</definedName>
    <definedName name="BExBDJS9TUEU8Z84IV59E5V4T8K6" localSheetId="8" hidden="1">#REF!</definedName>
    <definedName name="BExBDJS9TUEU8Z84IV59E5V4T8K6" localSheetId="9" hidden="1">#REF!</definedName>
    <definedName name="BExBDJS9TUEU8Z84IV59E5V4T8K6" hidden="1">#REF!</definedName>
    <definedName name="BExBDKOMSVH4XMH52CFJ3F028I9R" localSheetId="10" hidden="1">#REF!</definedName>
    <definedName name="BExBDKOMSVH4XMH52CFJ3F028I9R" localSheetId="12" hidden="1">#REF!</definedName>
    <definedName name="BExBDKOMSVH4XMH52CFJ3F028I9R" localSheetId="19" hidden="1">#REF!</definedName>
    <definedName name="BExBDKOMSVH4XMH52CFJ3F028I9R" localSheetId="0" hidden="1">#REF!</definedName>
    <definedName name="BExBDKOMSVH4XMH52CFJ3F028I9R" localSheetId="21" hidden="1">#REF!</definedName>
    <definedName name="BExBDKOMSVH4XMH52CFJ3F028I9R" localSheetId="8" hidden="1">#REF!</definedName>
    <definedName name="BExBDKOMSVH4XMH52CFJ3F028I9R" localSheetId="9" hidden="1">#REF!</definedName>
    <definedName name="BExBDKOMSVH4XMH52CFJ3F028I9R" hidden="1">#REF!</definedName>
    <definedName name="BExBDSRXVZQ0W5WXQMP5XD00GRRL" localSheetId="10" hidden="1">#REF!</definedName>
    <definedName name="BExBDSRXVZQ0W5WXQMP5XD00GRRL" localSheetId="12" hidden="1">#REF!</definedName>
    <definedName name="BExBDSRXVZQ0W5WXQMP5XD00GRRL" localSheetId="19" hidden="1">#REF!</definedName>
    <definedName name="BExBDSRXVZQ0W5WXQMP5XD00GRRL" localSheetId="0" hidden="1">#REF!</definedName>
    <definedName name="BExBDSRXVZQ0W5WXQMP5XD00GRRL" localSheetId="21" hidden="1">#REF!</definedName>
    <definedName name="BExBDSRXVZQ0W5WXQMP5XD00GRRL" localSheetId="8" hidden="1">#REF!</definedName>
    <definedName name="BExBDSRXVZQ0W5WXQMP5XD00GRRL" localSheetId="9" hidden="1">#REF!</definedName>
    <definedName name="BExBDSRXVZQ0W5WXQMP5XD00GRRL" hidden="1">#REF!</definedName>
    <definedName name="BExBDTJ0J7XEHB9OATXFF5I8FZBJ" localSheetId="10" hidden="1">#REF!</definedName>
    <definedName name="BExBDTJ0J7XEHB9OATXFF5I8FZBJ" localSheetId="12" hidden="1">#REF!</definedName>
    <definedName name="BExBDTJ0J7XEHB9OATXFF5I8FZBJ" localSheetId="19" hidden="1">#REF!</definedName>
    <definedName name="BExBDTJ0J7XEHB9OATXFF5I8FZBJ" localSheetId="0" hidden="1">#REF!</definedName>
    <definedName name="BExBDTJ0J7XEHB9OATXFF5I8FZBJ" localSheetId="21" hidden="1">#REF!</definedName>
    <definedName name="BExBDTJ0J7XEHB9OATXFF5I8FZBJ" localSheetId="8" hidden="1">#REF!</definedName>
    <definedName name="BExBDTJ0J7XEHB9OATXFF5I8FZBJ" localSheetId="9" hidden="1">#REF!</definedName>
    <definedName name="BExBDTJ0J7XEHB9OATXFF5I8FZBJ" hidden="1">#REF!</definedName>
    <definedName name="BExBDUVGK3E1J4JY9ZYTS7V14BLY" localSheetId="10" hidden="1">#REF!</definedName>
    <definedName name="BExBDUVGK3E1J4JY9ZYTS7V14BLY" localSheetId="12" hidden="1">#REF!</definedName>
    <definedName name="BExBDUVGK3E1J4JY9ZYTS7V14BLY" localSheetId="19" hidden="1">#REF!</definedName>
    <definedName name="BExBDUVGK3E1J4JY9ZYTS7V14BLY" localSheetId="0" hidden="1">#REF!</definedName>
    <definedName name="BExBDUVGK3E1J4JY9ZYTS7V14BLY" localSheetId="21" hidden="1">#REF!</definedName>
    <definedName name="BExBDUVGK3E1J4JY9ZYTS7V14BLY" localSheetId="8" hidden="1">#REF!</definedName>
    <definedName name="BExBDUVGK3E1J4JY9ZYTS7V14BLY" localSheetId="9" hidden="1">#REF!</definedName>
    <definedName name="BExBDUVGK3E1J4JY9ZYTS7V14BLY" hidden="1">#REF!</definedName>
    <definedName name="BExBE0KGY14GSWOGPU4HSJRLD2UD" localSheetId="10" hidden="1">#REF!</definedName>
    <definedName name="BExBE0KGY14GSWOGPU4HSJRLD2UD" localSheetId="12" hidden="1">#REF!</definedName>
    <definedName name="BExBE0KGY14GSWOGPU4HSJRLD2UD" localSheetId="19" hidden="1">#REF!</definedName>
    <definedName name="BExBE0KGY14GSWOGPU4HSJRLD2UD" localSheetId="0" hidden="1">#REF!</definedName>
    <definedName name="BExBE0KGY14GSWOGPU4HSJRLD2UD" localSheetId="21" hidden="1">#REF!</definedName>
    <definedName name="BExBE0KGY14GSWOGPU4HSJRLD2UD" localSheetId="8" hidden="1">#REF!</definedName>
    <definedName name="BExBE0KGY14GSWOGPU4HSJRLD2UD" localSheetId="9" hidden="1">#REF!</definedName>
    <definedName name="BExBE0KGY14GSWOGPU4HSJRLD2UD" hidden="1">#REF!</definedName>
    <definedName name="BExBE162OSBKD30I7T1DKKPT3I9I" localSheetId="10" hidden="1">#REF!</definedName>
    <definedName name="BExBE162OSBKD30I7T1DKKPT3I9I" localSheetId="12" hidden="1">#REF!</definedName>
    <definedName name="BExBE162OSBKD30I7T1DKKPT3I9I" localSheetId="19" hidden="1">#REF!</definedName>
    <definedName name="BExBE162OSBKD30I7T1DKKPT3I9I" localSheetId="0" hidden="1">#REF!</definedName>
    <definedName name="BExBE162OSBKD30I7T1DKKPT3I9I" localSheetId="21" hidden="1">#REF!</definedName>
    <definedName name="BExBE162OSBKD30I7T1DKKPT3I9I" localSheetId="8" hidden="1">#REF!</definedName>
    <definedName name="BExBE162OSBKD30I7T1DKKPT3I9I" localSheetId="9" hidden="1">#REF!</definedName>
    <definedName name="BExBE162OSBKD30I7T1DKKPT3I9I" hidden="1">#REF!</definedName>
    <definedName name="BExBEC9ATLQZF86W1M3APSM4HEOH" localSheetId="10" hidden="1">#REF!</definedName>
    <definedName name="BExBEC9ATLQZF86W1M3APSM4HEOH" localSheetId="12" hidden="1">#REF!</definedName>
    <definedName name="BExBEC9ATLQZF86W1M3APSM4HEOH" localSheetId="19" hidden="1">#REF!</definedName>
    <definedName name="BExBEC9ATLQZF86W1M3APSM4HEOH" localSheetId="0" hidden="1">#REF!</definedName>
    <definedName name="BExBEC9ATLQZF86W1M3APSM4HEOH" localSheetId="21" hidden="1">#REF!</definedName>
    <definedName name="BExBEC9ATLQZF86W1M3APSM4HEOH" localSheetId="8" hidden="1">#REF!</definedName>
    <definedName name="BExBEC9ATLQZF86W1M3APSM4HEOH" localSheetId="9" hidden="1">#REF!</definedName>
    <definedName name="BExBEC9ATLQZF86W1M3APSM4HEOH" hidden="1">#REF!</definedName>
    <definedName name="BExBEXU4CFCM1P5CTZ4NE14PBGDA" localSheetId="10" hidden="1">#REF!</definedName>
    <definedName name="BExBEXU4CFCM1P5CTZ4NE14PBGDA" localSheetId="12" hidden="1">#REF!</definedName>
    <definedName name="BExBEXU4CFCM1P5CTZ4NE14PBGDA" localSheetId="19" hidden="1">#REF!</definedName>
    <definedName name="BExBEXU4CFCM1P5CTZ4NE14PBGDA" localSheetId="0" hidden="1">#REF!</definedName>
    <definedName name="BExBEXU4CFCM1P5CTZ4NE14PBGDA" localSheetId="21" hidden="1">#REF!</definedName>
    <definedName name="BExBEXU4CFCM1P5CTZ4NE14PBGDA" localSheetId="8" hidden="1">#REF!</definedName>
    <definedName name="BExBEXU4CFCM1P5CTZ4NE14PBGDA" localSheetId="9" hidden="1">#REF!</definedName>
    <definedName name="BExBEXU4CFCM1P5CTZ4NE14PBGDA" hidden="1">#REF!</definedName>
    <definedName name="BExBEYFQJE9YK12A6JBMRFKEC7RN" localSheetId="10" hidden="1">#REF!</definedName>
    <definedName name="BExBEYFQJE9YK12A6JBMRFKEC7RN" localSheetId="12" hidden="1">#REF!</definedName>
    <definedName name="BExBEYFQJE9YK12A6JBMRFKEC7RN" localSheetId="19" hidden="1">#REF!</definedName>
    <definedName name="BExBEYFQJE9YK12A6JBMRFKEC7RN" localSheetId="0" hidden="1">#REF!</definedName>
    <definedName name="BExBEYFQJE9YK12A6JBMRFKEC7RN" localSheetId="21" hidden="1">#REF!</definedName>
    <definedName name="BExBEYFQJE9YK12A6JBMRFKEC7RN" localSheetId="8" hidden="1">#REF!</definedName>
    <definedName name="BExBEYFQJE9YK12A6JBMRFKEC7RN" localSheetId="9" hidden="1">#REF!</definedName>
    <definedName name="BExBEYFQJE9YK12A6JBMRFKEC7RN" hidden="1">#REF!</definedName>
    <definedName name="BExBG1ED81J2O4A2S5F5Y3BPHMCR" localSheetId="10" hidden="1">#REF!</definedName>
    <definedName name="BExBG1ED81J2O4A2S5F5Y3BPHMCR" localSheetId="12" hidden="1">#REF!</definedName>
    <definedName name="BExBG1ED81J2O4A2S5F5Y3BPHMCR" localSheetId="19" hidden="1">#REF!</definedName>
    <definedName name="BExBG1ED81J2O4A2S5F5Y3BPHMCR" localSheetId="0" hidden="1">#REF!</definedName>
    <definedName name="BExBG1ED81J2O4A2S5F5Y3BPHMCR" localSheetId="21" hidden="1">#REF!</definedName>
    <definedName name="BExBG1ED81J2O4A2S5F5Y3BPHMCR" localSheetId="8" hidden="1">#REF!</definedName>
    <definedName name="BExBG1ED81J2O4A2S5F5Y3BPHMCR" localSheetId="9" hidden="1">#REF!</definedName>
    <definedName name="BExBG1ED81J2O4A2S5F5Y3BPHMCR" hidden="1">#REF!</definedName>
    <definedName name="BExCRK0K58VDM9V35DGI6VK8C92V" localSheetId="10" hidden="1">#REF!</definedName>
    <definedName name="BExCRK0K58VDM9V35DGI6VK8C92V" localSheetId="12" hidden="1">#REF!</definedName>
    <definedName name="BExCRK0K58VDM9V35DGI6VK8C92V" localSheetId="19" hidden="1">#REF!</definedName>
    <definedName name="BExCRK0K58VDM9V35DGI6VK8C92V" localSheetId="0" hidden="1">#REF!</definedName>
    <definedName name="BExCRK0K58VDM9V35DGI6VK8C92V" localSheetId="21" hidden="1">#REF!</definedName>
    <definedName name="BExCRK0K58VDM9V35DGI6VK8C92V" localSheetId="8" hidden="1">#REF!</definedName>
    <definedName name="BExCRK0K58VDM9V35DGI6VK8C92V" localSheetId="9" hidden="1">#REF!</definedName>
    <definedName name="BExCRK0K58VDM9V35DGI6VK8C92V" hidden="1">#REF!</definedName>
    <definedName name="BExCRLIHS7466WFJ3RPIUGGXYESZ" localSheetId="10" hidden="1">#REF!</definedName>
    <definedName name="BExCRLIHS7466WFJ3RPIUGGXYESZ" localSheetId="12" hidden="1">#REF!</definedName>
    <definedName name="BExCRLIHS7466WFJ3RPIUGGXYESZ" localSheetId="19" hidden="1">#REF!</definedName>
    <definedName name="BExCRLIHS7466WFJ3RPIUGGXYESZ" localSheetId="0" hidden="1">#REF!</definedName>
    <definedName name="BExCRLIHS7466WFJ3RPIUGGXYESZ" localSheetId="21" hidden="1">#REF!</definedName>
    <definedName name="BExCRLIHS7466WFJ3RPIUGGXYESZ" localSheetId="8" hidden="1">#REF!</definedName>
    <definedName name="BExCRLIHS7466WFJ3RPIUGGXYESZ" localSheetId="9" hidden="1">#REF!</definedName>
    <definedName name="BExCRLIHS7466WFJ3RPIUGGXYESZ" hidden="1">#REF!</definedName>
    <definedName name="BExCRXSXMF4LHAQZHN64FXJPMVZ7" localSheetId="10" hidden="1">#REF!</definedName>
    <definedName name="BExCRXSXMF4LHAQZHN64FXJPMVZ7" localSheetId="12" hidden="1">#REF!</definedName>
    <definedName name="BExCRXSXMF4LHAQZHN64FXJPMVZ7" localSheetId="19" hidden="1">#REF!</definedName>
    <definedName name="BExCRXSXMF4LHAQZHN64FXJPMVZ7" localSheetId="0" hidden="1">#REF!</definedName>
    <definedName name="BExCRXSXMF4LHAQZHN64FXJPMVZ7" localSheetId="21" hidden="1">#REF!</definedName>
    <definedName name="BExCRXSXMF4LHAQZHN64FXJPMVZ7" localSheetId="8" hidden="1">#REF!</definedName>
    <definedName name="BExCRXSXMF4LHAQZHN64FXJPMVZ7" localSheetId="9" hidden="1">#REF!</definedName>
    <definedName name="BExCRXSXMF4LHAQZHN64FXJPMVZ7" hidden="1">#REF!</definedName>
    <definedName name="BExCS1EDDUEAEWHVYXHIP9I1WCJH" localSheetId="10" hidden="1">#REF!</definedName>
    <definedName name="BExCS1EDDUEAEWHVYXHIP9I1WCJH" localSheetId="12" hidden="1">#REF!</definedName>
    <definedName name="BExCS1EDDUEAEWHVYXHIP9I1WCJH" localSheetId="19" hidden="1">#REF!</definedName>
    <definedName name="BExCS1EDDUEAEWHVYXHIP9I1WCJH" localSheetId="0" hidden="1">#REF!</definedName>
    <definedName name="BExCS1EDDUEAEWHVYXHIP9I1WCJH" localSheetId="21" hidden="1">#REF!</definedName>
    <definedName name="BExCS1EDDUEAEWHVYXHIP9I1WCJH" localSheetId="8" hidden="1">#REF!</definedName>
    <definedName name="BExCS1EDDUEAEWHVYXHIP9I1WCJH" localSheetId="9" hidden="1">#REF!</definedName>
    <definedName name="BExCS1EDDUEAEWHVYXHIP9I1WCJH" hidden="1">#REF!</definedName>
    <definedName name="BExCS1P5QG0X3OTHKX07RALOE5T5" localSheetId="10" hidden="1">#REF!</definedName>
    <definedName name="BExCS1P5QG0X3OTHKX07RALOE5T5" localSheetId="12" hidden="1">#REF!</definedName>
    <definedName name="BExCS1P5QG0X3OTHKX07RALOE5T5" localSheetId="19" hidden="1">#REF!</definedName>
    <definedName name="BExCS1P5QG0X3OTHKX07RALOE5T5" localSheetId="0" hidden="1">#REF!</definedName>
    <definedName name="BExCS1P5QG0X3OTHKX07RALOE5T5" localSheetId="21" hidden="1">#REF!</definedName>
    <definedName name="BExCS1P5QG0X3OTHKX07RALOE5T5" localSheetId="8" hidden="1">#REF!</definedName>
    <definedName name="BExCS1P5QG0X3OTHKX07RALOE5T5" localSheetId="9" hidden="1">#REF!</definedName>
    <definedName name="BExCS1P5QG0X3OTHKX07RALOE5T5" hidden="1">#REF!</definedName>
    <definedName name="BExCS7ZPMHFJ4UJDAL8CQOLSZ13B" localSheetId="10" hidden="1">#REF!</definedName>
    <definedName name="BExCS7ZPMHFJ4UJDAL8CQOLSZ13B" localSheetId="12" hidden="1">#REF!</definedName>
    <definedName name="BExCS7ZPMHFJ4UJDAL8CQOLSZ13B" localSheetId="19" hidden="1">#REF!</definedName>
    <definedName name="BExCS7ZPMHFJ4UJDAL8CQOLSZ13B" localSheetId="0" hidden="1">#REF!</definedName>
    <definedName name="BExCS7ZPMHFJ4UJDAL8CQOLSZ13B" localSheetId="21" hidden="1">#REF!</definedName>
    <definedName name="BExCS7ZPMHFJ4UJDAL8CQOLSZ13B" localSheetId="8" hidden="1">#REF!</definedName>
    <definedName name="BExCS7ZPMHFJ4UJDAL8CQOLSZ13B" localSheetId="9" hidden="1">#REF!</definedName>
    <definedName name="BExCS7ZPMHFJ4UJDAL8CQOLSZ13B" hidden="1">#REF!</definedName>
    <definedName name="BExCS8W4NJUZH9S1CYB6XSDLEPBW" localSheetId="10" hidden="1">#REF!</definedName>
    <definedName name="BExCS8W4NJUZH9S1CYB6XSDLEPBW" localSheetId="12" hidden="1">#REF!</definedName>
    <definedName name="BExCS8W4NJUZH9S1CYB6XSDLEPBW" localSheetId="19" hidden="1">#REF!</definedName>
    <definedName name="BExCS8W4NJUZH9S1CYB6XSDLEPBW" localSheetId="0" hidden="1">#REF!</definedName>
    <definedName name="BExCS8W4NJUZH9S1CYB6XSDLEPBW" localSheetId="21" hidden="1">#REF!</definedName>
    <definedName name="BExCS8W4NJUZH9S1CYB6XSDLEPBW" localSheetId="8" hidden="1">#REF!</definedName>
    <definedName name="BExCS8W4NJUZH9S1CYB6XSDLEPBW" localSheetId="9" hidden="1">#REF!</definedName>
    <definedName name="BExCS8W4NJUZH9S1CYB6XSDLEPBW" hidden="1">#REF!</definedName>
    <definedName name="BExCSAE1M6G20R41J0Y24YNN0YC1" localSheetId="10" hidden="1">#REF!</definedName>
    <definedName name="BExCSAE1M6G20R41J0Y24YNN0YC1" localSheetId="12" hidden="1">#REF!</definedName>
    <definedName name="BExCSAE1M6G20R41J0Y24YNN0YC1" localSheetId="19" hidden="1">#REF!</definedName>
    <definedName name="BExCSAE1M6G20R41J0Y24YNN0YC1" localSheetId="0" hidden="1">#REF!</definedName>
    <definedName name="BExCSAE1M6G20R41J0Y24YNN0YC1" localSheetId="21" hidden="1">#REF!</definedName>
    <definedName name="BExCSAE1M6G20R41J0Y24YNN0YC1" localSheetId="8" hidden="1">#REF!</definedName>
    <definedName name="BExCSAE1M6G20R41J0Y24YNN0YC1" localSheetId="9" hidden="1">#REF!</definedName>
    <definedName name="BExCSAE1M6G20R41J0Y24YNN0YC1" hidden="1">#REF!</definedName>
    <definedName name="BExCSAOUZOYKHN7HV511TO8VDJ02" localSheetId="10" hidden="1">#REF!</definedName>
    <definedName name="BExCSAOUZOYKHN7HV511TO8VDJ02" localSheetId="12" hidden="1">#REF!</definedName>
    <definedName name="BExCSAOUZOYKHN7HV511TO8VDJ02" localSheetId="19" hidden="1">#REF!</definedName>
    <definedName name="BExCSAOUZOYKHN7HV511TO8VDJ02" localSheetId="0" hidden="1">#REF!</definedName>
    <definedName name="BExCSAOUZOYKHN7HV511TO8VDJ02" localSheetId="21" hidden="1">#REF!</definedName>
    <definedName name="BExCSAOUZOYKHN7HV511TO8VDJ02" localSheetId="8" hidden="1">#REF!</definedName>
    <definedName name="BExCSAOUZOYKHN7HV511TO8VDJ02" localSheetId="9" hidden="1">#REF!</definedName>
    <definedName name="BExCSAOUZOYKHN7HV511TO8VDJ02" hidden="1">#REF!</definedName>
    <definedName name="BExCSJ2XVKHN6ULCF7JML0TCRKEO" localSheetId="10" hidden="1">#REF!</definedName>
    <definedName name="BExCSJ2XVKHN6ULCF7JML0TCRKEO" localSheetId="12" hidden="1">#REF!</definedName>
    <definedName name="BExCSJ2XVKHN6ULCF7JML0TCRKEO" localSheetId="19" hidden="1">#REF!</definedName>
    <definedName name="BExCSJ2XVKHN6ULCF7JML0TCRKEO" localSheetId="0" hidden="1">#REF!</definedName>
    <definedName name="BExCSJ2XVKHN6ULCF7JML0TCRKEO" localSheetId="21" hidden="1">#REF!</definedName>
    <definedName name="BExCSJ2XVKHN6ULCF7JML0TCRKEO" localSheetId="8" hidden="1">#REF!</definedName>
    <definedName name="BExCSJ2XVKHN6ULCF7JML0TCRKEO" localSheetId="9" hidden="1">#REF!</definedName>
    <definedName name="BExCSJ2XVKHN6ULCF7JML0TCRKEO" hidden="1">#REF!</definedName>
    <definedName name="BExCSMOFTXSUEC1T46LR1UPYRCX5" localSheetId="10" hidden="1">#REF!</definedName>
    <definedName name="BExCSMOFTXSUEC1T46LR1UPYRCX5" localSheetId="12" hidden="1">#REF!</definedName>
    <definedName name="BExCSMOFTXSUEC1T46LR1UPYRCX5" localSheetId="19" hidden="1">#REF!</definedName>
    <definedName name="BExCSMOFTXSUEC1T46LR1UPYRCX5" localSheetId="0" hidden="1">#REF!</definedName>
    <definedName name="BExCSMOFTXSUEC1T46LR1UPYRCX5" localSheetId="21" hidden="1">#REF!</definedName>
    <definedName name="BExCSMOFTXSUEC1T46LR1UPYRCX5" localSheetId="8" hidden="1">#REF!</definedName>
    <definedName name="BExCSMOFTXSUEC1T46LR1UPYRCX5" localSheetId="9" hidden="1">#REF!</definedName>
    <definedName name="BExCSMOFTXSUEC1T46LR1UPYRCX5" hidden="1">#REF!</definedName>
    <definedName name="BExCSSDG3TM6TPKS19E9QYJEELZ6" localSheetId="10" hidden="1">#REF!</definedName>
    <definedName name="BExCSSDG3TM6TPKS19E9QYJEELZ6" localSheetId="12" hidden="1">#REF!</definedName>
    <definedName name="BExCSSDG3TM6TPKS19E9QYJEELZ6" localSheetId="19" hidden="1">#REF!</definedName>
    <definedName name="BExCSSDG3TM6TPKS19E9QYJEELZ6" localSheetId="0" hidden="1">#REF!</definedName>
    <definedName name="BExCSSDG3TM6TPKS19E9QYJEELZ6" localSheetId="21" hidden="1">#REF!</definedName>
    <definedName name="BExCSSDG3TM6TPKS19E9QYJEELZ6" localSheetId="8" hidden="1">#REF!</definedName>
    <definedName name="BExCSSDG3TM6TPKS19E9QYJEELZ6" localSheetId="9" hidden="1">#REF!</definedName>
    <definedName name="BExCSSDG3TM6TPKS19E9QYJEELZ6" hidden="1">#REF!</definedName>
    <definedName name="BExCSZV7U67UWXL2HKJNM5W1E4OO" localSheetId="10" hidden="1">#REF!</definedName>
    <definedName name="BExCSZV7U67UWXL2HKJNM5W1E4OO" localSheetId="12" hidden="1">#REF!</definedName>
    <definedName name="BExCSZV7U67UWXL2HKJNM5W1E4OO" localSheetId="19" hidden="1">#REF!</definedName>
    <definedName name="BExCSZV7U67UWXL2HKJNM5W1E4OO" localSheetId="0" hidden="1">#REF!</definedName>
    <definedName name="BExCSZV7U67UWXL2HKJNM5W1E4OO" localSheetId="21" hidden="1">#REF!</definedName>
    <definedName name="BExCSZV7U67UWXL2HKJNM5W1E4OO" localSheetId="8" hidden="1">#REF!</definedName>
    <definedName name="BExCSZV7U67UWXL2HKJNM5W1E4OO" localSheetId="9" hidden="1">#REF!</definedName>
    <definedName name="BExCSZV7U67UWXL2HKJNM5W1E4OO" hidden="1">#REF!</definedName>
    <definedName name="BExCT4NSDT61OCH04Y2QIFIOP75H" localSheetId="10" hidden="1">#REF!</definedName>
    <definedName name="BExCT4NSDT61OCH04Y2QIFIOP75H" localSheetId="12" hidden="1">#REF!</definedName>
    <definedName name="BExCT4NSDT61OCH04Y2QIFIOP75H" localSheetId="19" hidden="1">#REF!</definedName>
    <definedName name="BExCT4NSDT61OCH04Y2QIFIOP75H" localSheetId="0" hidden="1">#REF!</definedName>
    <definedName name="BExCT4NSDT61OCH04Y2QIFIOP75H" localSheetId="21" hidden="1">#REF!</definedName>
    <definedName name="BExCT4NSDT61OCH04Y2QIFIOP75H" localSheetId="8" hidden="1">#REF!</definedName>
    <definedName name="BExCT4NSDT61OCH04Y2QIFIOP75H" localSheetId="9" hidden="1">#REF!</definedName>
    <definedName name="BExCT4NSDT61OCH04Y2QIFIOP75H" hidden="1">#REF!</definedName>
    <definedName name="BExCTHZWIPJVLE56GATEFKPIKLK2" localSheetId="10" hidden="1">#REF!</definedName>
    <definedName name="BExCTHZWIPJVLE56GATEFKPIKLK2" localSheetId="12" hidden="1">#REF!</definedName>
    <definedName name="BExCTHZWIPJVLE56GATEFKPIKLK2" localSheetId="19" hidden="1">#REF!</definedName>
    <definedName name="BExCTHZWIPJVLE56GATEFKPIKLK2" localSheetId="0" hidden="1">#REF!</definedName>
    <definedName name="BExCTHZWIPJVLE56GATEFKPIKLK2" localSheetId="21" hidden="1">#REF!</definedName>
    <definedName name="BExCTHZWIPJVLE56GATEFKPIKLK2" localSheetId="8" hidden="1">#REF!</definedName>
    <definedName name="BExCTHZWIPJVLE56GATEFKPIKLK2" localSheetId="9" hidden="1">#REF!</definedName>
    <definedName name="BExCTHZWIPJVLE56GATEFKPIKLK2" hidden="1">#REF!</definedName>
    <definedName name="BExCTW8G3VCZ55S09HTUGXKB1P2M" localSheetId="10" hidden="1">#REF!</definedName>
    <definedName name="BExCTW8G3VCZ55S09HTUGXKB1P2M" localSheetId="12" hidden="1">#REF!</definedName>
    <definedName name="BExCTW8G3VCZ55S09HTUGXKB1P2M" localSheetId="19" hidden="1">#REF!</definedName>
    <definedName name="BExCTW8G3VCZ55S09HTUGXKB1P2M" localSheetId="0" hidden="1">#REF!</definedName>
    <definedName name="BExCTW8G3VCZ55S09HTUGXKB1P2M" localSheetId="21" hidden="1">#REF!</definedName>
    <definedName name="BExCTW8G3VCZ55S09HTUGXKB1P2M" localSheetId="8" hidden="1">#REF!</definedName>
    <definedName name="BExCTW8G3VCZ55S09HTUGXKB1P2M" localSheetId="9" hidden="1">#REF!</definedName>
    <definedName name="BExCTW8G3VCZ55S09HTUGXKB1P2M" hidden="1">#REF!</definedName>
    <definedName name="BExCTYS2KX0QANOLT8LGZ9WV3S3T" localSheetId="10" hidden="1">#REF!</definedName>
    <definedName name="BExCTYS2KX0QANOLT8LGZ9WV3S3T" localSheetId="12" hidden="1">#REF!</definedName>
    <definedName name="BExCTYS2KX0QANOLT8LGZ9WV3S3T" localSheetId="19" hidden="1">#REF!</definedName>
    <definedName name="BExCTYS2KX0QANOLT8LGZ9WV3S3T" localSheetId="0" hidden="1">#REF!</definedName>
    <definedName name="BExCTYS2KX0QANOLT8LGZ9WV3S3T" localSheetId="21" hidden="1">#REF!</definedName>
    <definedName name="BExCTYS2KX0QANOLT8LGZ9WV3S3T" localSheetId="8" hidden="1">#REF!</definedName>
    <definedName name="BExCTYS2KX0QANOLT8LGZ9WV3S3T" localSheetId="9" hidden="1">#REF!</definedName>
    <definedName name="BExCTYS2KX0QANOLT8LGZ9WV3S3T" hidden="1">#REF!</definedName>
    <definedName name="BExCTZ2V6H9TT6LFGK3SADZ2TIGQ" localSheetId="10" hidden="1">#REF!</definedName>
    <definedName name="BExCTZ2V6H9TT6LFGK3SADZ2TIGQ" localSheetId="12" hidden="1">#REF!</definedName>
    <definedName name="BExCTZ2V6H9TT6LFGK3SADZ2TIGQ" localSheetId="19" hidden="1">#REF!</definedName>
    <definedName name="BExCTZ2V6H9TT6LFGK3SADZ2TIGQ" localSheetId="0" hidden="1">#REF!</definedName>
    <definedName name="BExCTZ2V6H9TT6LFGK3SADZ2TIGQ" localSheetId="21" hidden="1">#REF!</definedName>
    <definedName name="BExCTZ2V6H9TT6LFGK3SADZ2TIGQ" localSheetId="8" hidden="1">#REF!</definedName>
    <definedName name="BExCTZ2V6H9TT6LFGK3SADZ2TIGQ" localSheetId="9" hidden="1">#REF!</definedName>
    <definedName name="BExCTZ2V6H9TT6LFGK3SADZ2TIGQ" hidden="1">#REF!</definedName>
    <definedName name="BExCTZZ9JNES4EDHW97NP0EGQALX" localSheetId="10" hidden="1">#REF!</definedName>
    <definedName name="BExCTZZ9JNES4EDHW97NP0EGQALX" localSheetId="12" hidden="1">#REF!</definedName>
    <definedName name="BExCTZZ9JNES4EDHW97NP0EGQALX" localSheetId="19" hidden="1">#REF!</definedName>
    <definedName name="BExCTZZ9JNES4EDHW97NP0EGQALX" localSheetId="0" hidden="1">#REF!</definedName>
    <definedName name="BExCTZZ9JNES4EDHW97NP0EGQALX" localSheetId="21" hidden="1">#REF!</definedName>
    <definedName name="BExCTZZ9JNES4EDHW97NP0EGQALX" localSheetId="8" hidden="1">#REF!</definedName>
    <definedName name="BExCTZZ9JNES4EDHW97NP0EGQALX" localSheetId="9" hidden="1">#REF!</definedName>
    <definedName name="BExCTZZ9JNES4EDHW97NP0EGQALX" hidden="1">#REF!</definedName>
    <definedName name="BExCU0A1V6NMZQ9ASYJ8QIVQ5UR2" localSheetId="10" hidden="1">#REF!</definedName>
    <definedName name="BExCU0A1V6NMZQ9ASYJ8QIVQ5UR2" localSheetId="12" hidden="1">#REF!</definedName>
    <definedName name="BExCU0A1V6NMZQ9ASYJ8QIVQ5UR2" localSheetId="19" hidden="1">#REF!</definedName>
    <definedName name="BExCU0A1V6NMZQ9ASYJ8QIVQ5UR2" localSheetId="0" hidden="1">#REF!</definedName>
    <definedName name="BExCU0A1V6NMZQ9ASYJ8QIVQ5UR2" localSheetId="21" hidden="1">#REF!</definedName>
    <definedName name="BExCU0A1V6NMZQ9ASYJ8QIVQ5UR2" localSheetId="8" hidden="1">#REF!</definedName>
    <definedName name="BExCU0A1V6NMZQ9ASYJ8QIVQ5UR2" localSheetId="9" hidden="1">#REF!</definedName>
    <definedName name="BExCU0A1V6NMZQ9ASYJ8QIVQ5UR2" hidden="1">#REF!</definedName>
    <definedName name="BExCU2834920JBHSPCRC4UF80OLL" localSheetId="10" hidden="1">#REF!</definedName>
    <definedName name="BExCU2834920JBHSPCRC4UF80OLL" localSheetId="12" hidden="1">#REF!</definedName>
    <definedName name="BExCU2834920JBHSPCRC4UF80OLL" localSheetId="19" hidden="1">#REF!</definedName>
    <definedName name="BExCU2834920JBHSPCRC4UF80OLL" localSheetId="0" hidden="1">#REF!</definedName>
    <definedName name="BExCU2834920JBHSPCRC4UF80OLL" localSheetId="21" hidden="1">#REF!</definedName>
    <definedName name="BExCU2834920JBHSPCRC4UF80OLL" localSheetId="8" hidden="1">#REF!</definedName>
    <definedName name="BExCU2834920JBHSPCRC4UF80OLL" localSheetId="9" hidden="1">#REF!</definedName>
    <definedName name="BExCU2834920JBHSPCRC4UF80OLL" hidden="1">#REF!</definedName>
    <definedName name="BExCU8O54I3P3WRYWY1CRP3S78QY" localSheetId="10" hidden="1">#REF!</definedName>
    <definedName name="BExCU8O54I3P3WRYWY1CRP3S78QY" localSheetId="12" hidden="1">#REF!</definedName>
    <definedName name="BExCU8O54I3P3WRYWY1CRP3S78QY" localSheetId="19" hidden="1">#REF!</definedName>
    <definedName name="BExCU8O54I3P3WRYWY1CRP3S78QY" localSheetId="0" hidden="1">#REF!</definedName>
    <definedName name="BExCU8O54I3P3WRYWY1CRP3S78QY" localSheetId="21" hidden="1">#REF!</definedName>
    <definedName name="BExCU8O54I3P3WRYWY1CRP3S78QY" localSheetId="8" hidden="1">#REF!</definedName>
    <definedName name="BExCU8O54I3P3WRYWY1CRP3S78QY" localSheetId="9" hidden="1">#REF!</definedName>
    <definedName name="BExCU8O54I3P3WRYWY1CRP3S78QY" hidden="1">#REF!</definedName>
    <definedName name="BExCUDRJO23YOKT8GPWOVQ4XEHF5" localSheetId="10" hidden="1">#REF!</definedName>
    <definedName name="BExCUDRJO23YOKT8GPWOVQ4XEHF5" localSheetId="12" hidden="1">#REF!</definedName>
    <definedName name="BExCUDRJO23YOKT8GPWOVQ4XEHF5" localSheetId="19" hidden="1">#REF!</definedName>
    <definedName name="BExCUDRJO23YOKT8GPWOVQ4XEHF5" localSheetId="0" hidden="1">#REF!</definedName>
    <definedName name="BExCUDRJO23YOKT8GPWOVQ4XEHF5" localSheetId="21" hidden="1">#REF!</definedName>
    <definedName name="BExCUDRJO23YOKT8GPWOVQ4XEHF5" localSheetId="8" hidden="1">#REF!</definedName>
    <definedName name="BExCUDRJO23YOKT8GPWOVQ4XEHF5" localSheetId="9" hidden="1">#REF!</definedName>
    <definedName name="BExCUDRJO23YOKT8GPWOVQ4XEHF5" hidden="1">#REF!</definedName>
    <definedName name="BExCULEOALM7SEHVMQC4B4N25MRM" localSheetId="10" hidden="1">#REF!</definedName>
    <definedName name="BExCULEOALM7SEHVMQC4B4N25MRM" localSheetId="12" hidden="1">#REF!</definedName>
    <definedName name="BExCULEOALM7SEHVMQC4B4N25MRM" localSheetId="19" hidden="1">#REF!</definedName>
    <definedName name="BExCULEOALM7SEHVMQC4B4N25MRM" localSheetId="0" hidden="1">#REF!</definedName>
    <definedName name="BExCULEOALM7SEHVMQC4B4N25MRM" localSheetId="21" hidden="1">#REF!</definedName>
    <definedName name="BExCULEOALM7SEHVMQC4B4N25MRM" localSheetId="8" hidden="1">#REF!</definedName>
    <definedName name="BExCULEOALM7SEHVMQC4B4N25MRM" localSheetId="9" hidden="1">#REF!</definedName>
    <definedName name="BExCULEOALM7SEHVMQC4B4N25MRM" hidden="1">#REF!</definedName>
    <definedName name="BExCUPAXFR16YMWL30ME3F3BSRDZ" localSheetId="10" hidden="1">#REF!</definedName>
    <definedName name="BExCUPAXFR16YMWL30ME3F3BSRDZ" localSheetId="12" hidden="1">#REF!</definedName>
    <definedName name="BExCUPAXFR16YMWL30ME3F3BSRDZ" localSheetId="19" hidden="1">#REF!</definedName>
    <definedName name="BExCUPAXFR16YMWL30ME3F3BSRDZ" localSheetId="0" hidden="1">#REF!</definedName>
    <definedName name="BExCUPAXFR16YMWL30ME3F3BSRDZ" localSheetId="21" hidden="1">#REF!</definedName>
    <definedName name="BExCUPAXFR16YMWL30ME3F3BSRDZ" localSheetId="8" hidden="1">#REF!</definedName>
    <definedName name="BExCUPAXFR16YMWL30ME3F3BSRDZ" localSheetId="9" hidden="1">#REF!</definedName>
    <definedName name="BExCUPAXFR16YMWL30ME3F3BSRDZ" hidden="1">#REF!</definedName>
    <definedName name="BExCUR94DHCE47PUUWEMT5QZOYR2" localSheetId="10" hidden="1">#REF!</definedName>
    <definedName name="BExCUR94DHCE47PUUWEMT5QZOYR2" localSheetId="12" hidden="1">#REF!</definedName>
    <definedName name="BExCUR94DHCE47PUUWEMT5QZOYR2" localSheetId="19" hidden="1">#REF!</definedName>
    <definedName name="BExCUR94DHCE47PUUWEMT5QZOYR2" localSheetId="0" hidden="1">#REF!</definedName>
    <definedName name="BExCUR94DHCE47PUUWEMT5QZOYR2" localSheetId="21" hidden="1">#REF!</definedName>
    <definedName name="BExCUR94DHCE47PUUWEMT5QZOYR2" localSheetId="8" hidden="1">#REF!</definedName>
    <definedName name="BExCUR94DHCE47PUUWEMT5QZOYR2" localSheetId="9" hidden="1">#REF!</definedName>
    <definedName name="BExCUR94DHCE47PUUWEMT5QZOYR2" hidden="1">#REF!</definedName>
    <definedName name="BExCV5HJSTBNPQZVGYJY9AZ4IJ26" localSheetId="10" hidden="1">#REF!</definedName>
    <definedName name="BExCV5HJSTBNPQZVGYJY9AZ4IJ26" localSheetId="12" hidden="1">#REF!</definedName>
    <definedName name="BExCV5HJSTBNPQZVGYJY9AZ4IJ26" localSheetId="19" hidden="1">#REF!</definedName>
    <definedName name="BExCV5HJSTBNPQZVGYJY9AZ4IJ26" localSheetId="0" hidden="1">#REF!</definedName>
    <definedName name="BExCV5HJSTBNPQZVGYJY9AZ4IJ26" localSheetId="21" hidden="1">#REF!</definedName>
    <definedName name="BExCV5HJSTBNPQZVGYJY9AZ4IJ26" localSheetId="8" hidden="1">#REF!</definedName>
    <definedName name="BExCV5HJSTBNPQZVGYJY9AZ4IJ26" localSheetId="9" hidden="1">#REF!</definedName>
    <definedName name="BExCV5HJSTBNPQZVGYJY9AZ4IJ26" hidden="1">#REF!</definedName>
    <definedName name="BExCV634L7SVHGB0UDDTRRQ2Q72H" localSheetId="10" hidden="1">#REF!</definedName>
    <definedName name="BExCV634L7SVHGB0UDDTRRQ2Q72H" localSheetId="12" hidden="1">#REF!</definedName>
    <definedName name="BExCV634L7SVHGB0UDDTRRQ2Q72H" localSheetId="19" hidden="1">#REF!</definedName>
    <definedName name="BExCV634L7SVHGB0UDDTRRQ2Q72H" localSheetId="0" hidden="1">#REF!</definedName>
    <definedName name="BExCV634L7SVHGB0UDDTRRQ2Q72H" localSheetId="21" hidden="1">#REF!</definedName>
    <definedName name="BExCV634L7SVHGB0UDDTRRQ2Q72H" localSheetId="8" hidden="1">#REF!</definedName>
    <definedName name="BExCV634L7SVHGB0UDDTRRQ2Q72H" localSheetId="9" hidden="1">#REF!</definedName>
    <definedName name="BExCV634L7SVHGB0UDDTRRQ2Q72H" hidden="1">#REF!</definedName>
    <definedName name="BExCVBXGSXT9FWJRG62PX9S1RK83" localSheetId="10" hidden="1">#REF!</definedName>
    <definedName name="BExCVBXGSXT9FWJRG62PX9S1RK83" localSheetId="12" hidden="1">#REF!</definedName>
    <definedName name="BExCVBXGSXT9FWJRG62PX9S1RK83" localSheetId="19" hidden="1">#REF!</definedName>
    <definedName name="BExCVBXGSXT9FWJRG62PX9S1RK83" localSheetId="0" hidden="1">#REF!</definedName>
    <definedName name="BExCVBXGSXT9FWJRG62PX9S1RK83" localSheetId="21" hidden="1">#REF!</definedName>
    <definedName name="BExCVBXGSXT9FWJRG62PX9S1RK83" localSheetId="8" hidden="1">#REF!</definedName>
    <definedName name="BExCVBXGSXT9FWJRG62PX9S1RK83" localSheetId="9" hidden="1">#REF!</definedName>
    <definedName name="BExCVBXGSXT9FWJRG62PX9S1RK83" hidden="1">#REF!</definedName>
    <definedName name="BExCVHBNLOHNFS0JAV3I1XGPNH9W" localSheetId="10" hidden="1">#REF!</definedName>
    <definedName name="BExCVHBNLOHNFS0JAV3I1XGPNH9W" localSheetId="12" hidden="1">#REF!</definedName>
    <definedName name="BExCVHBNLOHNFS0JAV3I1XGPNH9W" localSheetId="19" hidden="1">#REF!</definedName>
    <definedName name="BExCVHBNLOHNFS0JAV3I1XGPNH9W" localSheetId="0" hidden="1">#REF!</definedName>
    <definedName name="BExCVHBNLOHNFS0JAV3I1XGPNH9W" localSheetId="21" hidden="1">#REF!</definedName>
    <definedName name="BExCVHBNLOHNFS0JAV3I1XGPNH9W" localSheetId="8" hidden="1">#REF!</definedName>
    <definedName name="BExCVHBNLOHNFS0JAV3I1XGPNH9W" localSheetId="9" hidden="1">#REF!</definedName>
    <definedName name="BExCVHBNLOHNFS0JAV3I1XGPNH9W" hidden="1">#REF!</definedName>
    <definedName name="BExCVI86R31A2IOZIEBY1FJLVILD" localSheetId="10" hidden="1">#REF!</definedName>
    <definedName name="BExCVI86R31A2IOZIEBY1FJLVILD" localSheetId="12" hidden="1">#REF!</definedName>
    <definedName name="BExCVI86R31A2IOZIEBY1FJLVILD" localSheetId="19" hidden="1">#REF!</definedName>
    <definedName name="BExCVI86R31A2IOZIEBY1FJLVILD" localSheetId="0" hidden="1">#REF!</definedName>
    <definedName name="BExCVI86R31A2IOZIEBY1FJLVILD" localSheetId="21" hidden="1">#REF!</definedName>
    <definedName name="BExCVI86R31A2IOZIEBY1FJLVILD" localSheetId="8" hidden="1">#REF!</definedName>
    <definedName name="BExCVI86R31A2IOZIEBY1FJLVILD" localSheetId="9" hidden="1">#REF!</definedName>
    <definedName name="BExCVI86R31A2IOZIEBY1FJLVILD" hidden="1">#REF!</definedName>
    <definedName name="BExCVKGZXE0I9EIXKBZVSGSEY2RR" localSheetId="10" hidden="1">#REF!</definedName>
    <definedName name="BExCVKGZXE0I9EIXKBZVSGSEY2RR" localSheetId="12" hidden="1">#REF!</definedName>
    <definedName name="BExCVKGZXE0I9EIXKBZVSGSEY2RR" localSheetId="19" hidden="1">#REF!</definedName>
    <definedName name="BExCVKGZXE0I9EIXKBZVSGSEY2RR" localSheetId="0" hidden="1">#REF!</definedName>
    <definedName name="BExCVKGZXE0I9EIXKBZVSGSEY2RR" localSheetId="21" hidden="1">#REF!</definedName>
    <definedName name="BExCVKGZXE0I9EIXKBZVSGSEY2RR" localSheetId="8" hidden="1">#REF!</definedName>
    <definedName name="BExCVKGZXE0I9EIXKBZVSGSEY2RR" localSheetId="9" hidden="1">#REF!</definedName>
    <definedName name="BExCVKGZXE0I9EIXKBZVSGSEY2RR" hidden="1">#REF!</definedName>
    <definedName name="BExCVNROVORCSNX9HKHKPHY0URS3" localSheetId="10" hidden="1">#REF!</definedName>
    <definedName name="BExCVNROVORCSNX9HKHKPHY0URS3" localSheetId="12" hidden="1">#REF!</definedName>
    <definedName name="BExCVNROVORCSNX9HKHKPHY0URS3" localSheetId="19" hidden="1">#REF!</definedName>
    <definedName name="BExCVNROVORCSNX9HKHKPHY0URS3" localSheetId="0" hidden="1">#REF!</definedName>
    <definedName name="BExCVNROVORCSNX9HKHKPHY0URS3" localSheetId="21" hidden="1">#REF!</definedName>
    <definedName name="BExCVNROVORCSNX9HKHKPHY0URS3" localSheetId="8" hidden="1">#REF!</definedName>
    <definedName name="BExCVNROVORCSNX9HKHKPHY0URS3" localSheetId="9" hidden="1">#REF!</definedName>
    <definedName name="BExCVNROVORCSNX9HKHKPHY0URS3" hidden="1">#REF!</definedName>
    <definedName name="BExCVPEZON7VV6NOWII8VZMONPCJ" localSheetId="10" hidden="1">#REF!</definedName>
    <definedName name="BExCVPEZON7VV6NOWII8VZMONPCJ" localSheetId="12" hidden="1">#REF!</definedName>
    <definedName name="BExCVPEZON7VV6NOWII8VZMONPCJ" localSheetId="19" hidden="1">#REF!</definedName>
    <definedName name="BExCVPEZON7VV6NOWII8VZMONPCJ" localSheetId="0" hidden="1">#REF!</definedName>
    <definedName name="BExCVPEZON7VV6NOWII8VZMONPCJ" localSheetId="21" hidden="1">#REF!</definedName>
    <definedName name="BExCVPEZON7VV6NOWII8VZMONPCJ" localSheetId="8" hidden="1">#REF!</definedName>
    <definedName name="BExCVPEZON7VV6NOWII8VZMONPCJ" localSheetId="9" hidden="1">#REF!</definedName>
    <definedName name="BExCVPEZON7VV6NOWII8VZMONPCJ" hidden="1">#REF!</definedName>
    <definedName name="BExCVV44WY5807WGMTGKPW0GT256" localSheetId="10" hidden="1">#REF!</definedName>
    <definedName name="BExCVV44WY5807WGMTGKPW0GT256" localSheetId="12" hidden="1">#REF!</definedName>
    <definedName name="BExCVV44WY5807WGMTGKPW0GT256" localSheetId="19" hidden="1">#REF!</definedName>
    <definedName name="BExCVV44WY5807WGMTGKPW0GT256" localSheetId="0" hidden="1">#REF!</definedName>
    <definedName name="BExCVV44WY5807WGMTGKPW0GT256" localSheetId="21" hidden="1">#REF!</definedName>
    <definedName name="BExCVV44WY5807WGMTGKPW0GT256" localSheetId="8" hidden="1">#REF!</definedName>
    <definedName name="BExCVV44WY5807WGMTGKPW0GT256" localSheetId="9" hidden="1">#REF!</definedName>
    <definedName name="BExCVV44WY5807WGMTGKPW0GT256" hidden="1">#REF!</definedName>
    <definedName name="BExCVZ5PN4V6MRBZ04PZJW3GEF8S" localSheetId="10" hidden="1">#REF!</definedName>
    <definedName name="BExCVZ5PN4V6MRBZ04PZJW3GEF8S" localSheetId="12" hidden="1">#REF!</definedName>
    <definedName name="BExCVZ5PN4V6MRBZ04PZJW3GEF8S" localSheetId="19" hidden="1">#REF!</definedName>
    <definedName name="BExCVZ5PN4V6MRBZ04PZJW3GEF8S" localSheetId="0" hidden="1">#REF!</definedName>
    <definedName name="BExCVZ5PN4V6MRBZ04PZJW3GEF8S" localSheetId="21" hidden="1">#REF!</definedName>
    <definedName name="BExCVZ5PN4V6MRBZ04PZJW3GEF8S" localSheetId="8" hidden="1">#REF!</definedName>
    <definedName name="BExCVZ5PN4V6MRBZ04PZJW3GEF8S" localSheetId="9" hidden="1">#REF!</definedName>
    <definedName name="BExCVZ5PN4V6MRBZ04PZJW3GEF8S" hidden="1">#REF!</definedName>
    <definedName name="BExCW13R0GWJYGXZBNCPAHQN4NR2" localSheetId="10" hidden="1">#REF!</definedName>
    <definedName name="BExCW13R0GWJYGXZBNCPAHQN4NR2" localSheetId="12" hidden="1">#REF!</definedName>
    <definedName name="BExCW13R0GWJYGXZBNCPAHQN4NR2" localSheetId="19" hidden="1">#REF!</definedName>
    <definedName name="BExCW13R0GWJYGXZBNCPAHQN4NR2" localSheetId="0" hidden="1">#REF!</definedName>
    <definedName name="BExCW13R0GWJYGXZBNCPAHQN4NR2" localSheetId="21" hidden="1">#REF!</definedName>
    <definedName name="BExCW13R0GWJYGXZBNCPAHQN4NR2" localSheetId="8" hidden="1">#REF!</definedName>
    <definedName name="BExCW13R0GWJYGXZBNCPAHQN4NR2" localSheetId="9" hidden="1">#REF!</definedName>
    <definedName name="BExCW13R0GWJYGXZBNCPAHQN4NR2" hidden="1">#REF!</definedName>
    <definedName name="BExCW9Y5HWU4RJTNX74O6L24VGCK" localSheetId="10" hidden="1">#REF!</definedName>
    <definedName name="BExCW9Y5HWU4RJTNX74O6L24VGCK" localSheetId="12" hidden="1">#REF!</definedName>
    <definedName name="BExCW9Y5HWU4RJTNX74O6L24VGCK" localSheetId="19" hidden="1">#REF!</definedName>
    <definedName name="BExCW9Y5HWU4RJTNX74O6L24VGCK" localSheetId="0" hidden="1">#REF!</definedName>
    <definedName name="BExCW9Y5HWU4RJTNX74O6L24VGCK" localSheetId="21" hidden="1">#REF!</definedName>
    <definedName name="BExCW9Y5HWU4RJTNX74O6L24VGCK" localSheetId="8" hidden="1">#REF!</definedName>
    <definedName name="BExCW9Y5HWU4RJTNX74O6L24VGCK" localSheetId="9" hidden="1">#REF!</definedName>
    <definedName name="BExCW9Y5HWU4RJTNX74O6L24VGCK" hidden="1">#REF!</definedName>
    <definedName name="BExCWHADQJRXWFDGV2KMANWIY1YN" localSheetId="10" hidden="1">#REF!</definedName>
    <definedName name="BExCWHADQJRXWFDGV2KMANWIY1YN" localSheetId="12" hidden="1">#REF!</definedName>
    <definedName name="BExCWHADQJRXWFDGV2KMANWIY1YN" localSheetId="19" hidden="1">#REF!</definedName>
    <definedName name="BExCWHADQJRXWFDGV2KMANWIY1YN" localSheetId="0" hidden="1">#REF!</definedName>
    <definedName name="BExCWHADQJRXWFDGV2KMANWIY1YN" localSheetId="21" hidden="1">#REF!</definedName>
    <definedName name="BExCWHADQJRXWFDGV2KMANWIY1YN" localSheetId="8" hidden="1">#REF!</definedName>
    <definedName name="BExCWHADQJRXWFDGV2KMANWIY1YN" localSheetId="9" hidden="1">#REF!</definedName>
    <definedName name="BExCWHADQJRXWFDGV2KMANWIY1YN" hidden="1">#REF!</definedName>
    <definedName name="BExCWPDPESGZS07QGBLSBWDNVJLZ" localSheetId="10" hidden="1">#REF!</definedName>
    <definedName name="BExCWPDPESGZS07QGBLSBWDNVJLZ" localSheetId="12" hidden="1">#REF!</definedName>
    <definedName name="BExCWPDPESGZS07QGBLSBWDNVJLZ" localSheetId="19" hidden="1">#REF!</definedName>
    <definedName name="BExCWPDPESGZS07QGBLSBWDNVJLZ" localSheetId="0" hidden="1">#REF!</definedName>
    <definedName name="BExCWPDPESGZS07QGBLSBWDNVJLZ" localSheetId="21" hidden="1">#REF!</definedName>
    <definedName name="BExCWPDPESGZS07QGBLSBWDNVJLZ" localSheetId="8" hidden="1">#REF!</definedName>
    <definedName name="BExCWPDPESGZS07QGBLSBWDNVJLZ" localSheetId="9" hidden="1">#REF!</definedName>
    <definedName name="BExCWPDPESGZS07QGBLSBWDNVJLZ" hidden="1">#REF!</definedName>
    <definedName name="BExCWTVKHIVCRHF8GC39KI58YM5K" localSheetId="10" hidden="1">#REF!</definedName>
    <definedName name="BExCWTVKHIVCRHF8GC39KI58YM5K" localSheetId="12" hidden="1">#REF!</definedName>
    <definedName name="BExCWTVKHIVCRHF8GC39KI58YM5K" localSheetId="19" hidden="1">#REF!</definedName>
    <definedName name="BExCWTVKHIVCRHF8GC39KI58YM5K" localSheetId="0" hidden="1">#REF!</definedName>
    <definedName name="BExCWTVKHIVCRHF8GC39KI58YM5K" localSheetId="21" hidden="1">#REF!</definedName>
    <definedName name="BExCWTVKHIVCRHF8GC39KI58YM5K" localSheetId="8" hidden="1">#REF!</definedName>
    <definedName name="BExCWTVKHIVCRHF8GC39KI58YM5K" localSheetId="9" hidden="1">#REF!</definedName>
    <definedName name="BExCWTVKHIVCRHF8GC39KI58YM5K" hidden="1">#REF!</definedName>
    <definedName name="BExCX2KGRZBRVLZNM8SUSIE6A0RL" localSheetId="10" hidden="1">#REF!</definedName>
    <definedName name="BExCX2KGRZBRVLZNM8SUSIE6A0RL" localSheetId="12" hidden="1">#REF!</definedName>
    <definedName name="BExCX2KGRZBRVLZNM8SUSIE6A0RL" localSheetId="19" hidden="1">#REF!</definedName>
    <definedName name="BExCX2KGRZBRVLZNM8SUSIE6A0RL" localSheetId="0" hidden="1">#REF!</definedName>
    <definedName name="BExCX2KGRZBRVLZNM8SUSIE6A0RL" localSheetId="21" hidden="1">#REF!</definedName>
    <definedName name="BExCX2KGRZBRVLZNM8SUSIE6A0RL" localSheetId="8" hidden="1">#REF!</definedName>
    <definedName name="BExCX2KGRZBRVLZNM8SUSIE6A0RL" localSheetId="9" hidden="1">#REF!</definedName>
    <definedName name="BExCX2KGRZBRVLZNM8SUSIE6A0RL" hidden="1">#REF!</definedName>
    <definedName name="BExCX3X451T70LZ1VF95L7W4Y4TM" localSheetId="10" hidden="1">#REF!</definedName>
    <definedName name="BExCX3X451T70LZ1VF95L7W4Y4TM" localSheetId="12" hidden="1">#REF!</definedName>
    <definedName name="BExCX3X451T70LZ1VF95L7W4Y4TM" localSheetId="19" hidden="1">#REF!</definedName>
    <definedName name="BExCX3X451T70LZ1VF95L7W4Y4TM" localSheetId="0" hidden="1">#REF!</definedName>
    <definedName name="BExCX3X451T70LZ1VF95L7W4Y4TM" localSheetId="21" hidden="1">#REF!</definedName>
    <definedName name="BExCX3X451T70LZ1VF95L7W4Y4TM" localSheetId="8" hidden="1">#REF!</definedName>
    <definedName name="BExCX3X451T70LZ1VF95L7W4Y4TM" localSheetId="9" hidden="1">#REF!</definedName>
    <definedName name="BExCX3X451T70LZ1VF95L7W4Y4TM" hidden="1">#REF!</definedName>
    <definedName name="BExCX4NZ2N1OUGXM7EV0U7VULJMM" localSheetId="10" hidden="1">#REF!</definedName>
    <definedName name="BExCX4NZ2N1OUGXM7EV0U7VULJMM" localSheetId="12" hidden="1">#REF!</definedName>
    <definedName name="BExCX4NZ2N1OUGXM7EV0U7VULJMM" localSheetId="19" hidden="1">#REF!</definedName>
    <definedName name="BExCX4NZ2N1OUGXM7EV0U7VULJMM" localSheetId="0" hidden="1">#REF!</definedName>
    <definedName name="BExCX4NZ2N1OUGXM7EV0U7VULJMM" localSheetId="21" hidden="1">#REF!</definedName>
    <definedName name="BExCX4NZ2N1OUGXM7EV0U7VULJMM" localSheetId="8" hidden="1">#REF!</definedName>
    <definedName name="BExCX4NZ2N1OUGXM7EV0U7VULJMM" localSheetId="9" hidden="1">#REF!</definedName>
    <definedName name="BExCX4NZ2N1OUGXM7EV0U7VULJMM" hidden="1">#REF!</definedName>
    <definedName name="BExCXILMURGYMAH6N5LF5DV6K3GM" localSheetId="10" hidden="1">#REF!</definedName>
    <definedName name="BExCXILMURGYMAH6N5LF5DV6K3GM" localSheetId="12" hidden="1">#REF!</definedName>
    <definedName name="BExCXILMURGYMAH6N5LF5DV6K3GM" localSheetId="19" hidden="1">#REF!</definedName>
    <definedName name="BExCXILMURGYMAH6N5LF5DV6K3GM" localSheetId="0" hidden="1">#REF!</definedName>
    <definedName name="BExCXILMURGYMAH6N5LF5DV6K3GM" localSheetId="21" hidden="1">#REF!</definedName>
    <definedName name="BExCXILMURGYMAH6N5LF5DV6K3GM" localSheetId="8" hidden="1">#REF!</definedName>
    <definedName name="BExCXILMURGYMAH6N5LF5DV6K3GM" localSheetId="9" hidden="1">#REF!</definedName>
    <definedName name="BExCXILMURGYMAH6N5LF5DV6K3GM" hidden="1">#REF!</definedName>
    <definedName name="BExCXQUFBMXQ1650735H48B1AZT3" localSheetId="10" hidden="1">#REF!</definedName>
    <definedName name="BExCXQUFBMXQ1650735H48B1AZT3" localSheetId="12" hidden="1">#REF!</definedName>
    <definedName name="BExCXQUFBMXQ1650735H48B1AZT3" localSheetId="19" hidden="1">#REF!</definedName>
    <definedName name="BExCXQUFBMXQ1650735H48B1AZT3" localSheetId="0" hidden="1">#REF!</definedName>
    <definedName name="BExCXQUFBMXQ1650735H48B1AZT3" localSheetId="21" hidden="1">#REF!</definedName>
    <definedName name="BExCXQUFBMXQ1650735H48B1AZT3" localSheetId="8" hidden="1">#REF!</definedName>
    <definedName name="BExCXQUFBMXQ1650735H48B1AZT3" localSheetId="9" hidden="1">#REF!</definedName>
    <definedName name="BExCXQUFBMXQ1650735H48B1AZT3" hidden="1">#REF!</definedName>
    <definedName name="BExCXYSBKJ9SZQD7XS2WUS6SVBJO" localSheetId="10" hidden="1">#REF!</definedName>
    <definedName name="BExCXYSBKJ9SZQD7XS2WUS6SVBJO" localSheetId="12" hidden="1">#REF!</definedName>
    <definedName name="BExCXYSBKJ9SZQD7XS2WUS6SVBJO" localSheetId="19" hidden="1">#REF!</definedName>
    <definedName name="BExCXYSBKJ9SZQD7XS2WUS6SVBJO" localSheetId="0" hidden="1">#REF!</definedName>
    <definedName name="BExCXYSBKJ9SZQD7XS2WUS6SVBJO" localSheetId="21" hidden="1">#REF!</definedName>
    <definedName name="BExCXYSBKJ9SZQD7XS2WUS6SVBJO" localSheetId="8" hidden="1">#REF!</definedName>
    <definedName name="BExCXYSBKJ9SZQD7XS2WUS6SVBJO" localSheetId="9" hidden="1">#REF!</definedName>
    <definedName name="BExCXYSBKJ9SZQD7XS2WUS6SVBJO" hidden="1">#REF!</definedName>
    <definedName name="BExCXZ8DGK5ZE8467LFEHX6JNQHJ" localSheetId="10" hidden="1">#REF!</definedName>
    <definedName name="BExCXZ8DGK5ZE8467LFEHX6JNQHJ" localSheetId="12" hidden="1">#REF!</definedName>
    <definedName name="BExCXZ8DGK5ZE8467LFEHX6JNQHJ" localSheetId="19" hidden="1">#REF!</definedName>
    <definedName name="BExCXZ8DGK5ZE8467LFEHX6JNQHJ" localSheetId="0" hidden="1">#REF!</definedName>
    <definedName name="BExCXZ8DGK5ZE8467LFEHX6JNQHJ" localSheetId="21" hidden="1">#REF!</definedName>
    <definedName name="BExCXZ8DGK5ZE8467LFEHX6JNQHJ" localSheetId="8" hidden="1">#REF!</definedName>
    <definedName name="BExCXZ8DGK5ZE8467LFEHX6JNQHJ" localSheetId="9" hidden="1">#REF!</definedName>
    <definedName name="BExCXZ8DGK5ZE8467LFEHX6JNQHJ" hidden="1">#REF!</definedName>
    <definedName name="BExCY2DQO9VLA77Q7EG3T0XNXX4F" localSheetId="10" hidden="1">#REF!</definedName>
    <definedName name="BExCY2DQO9VLA77Q7EG3T0XNXX4F" localSheetId="12" hidden="1">#REF!</definedName>
    <definedName name="BExCY2DQO9VLA77Q7EG3T0XNXX4F" localSheetId="19" hidden="1">#REF!</definedName>
    <definedName name="BExCY2DQO9VLA77Q7EG3T0XNXX4F" localSheetId="0" hidden="1">#REF!</definedName>
    <definedName name="BExCY2DQO9VLA77Q7EG3T0XNXX4F" localSheetId="21" hidden="1">#REF!</definedName>
    <definedName name="BExCY2DQO9VLA77Q7EG3T0XNXX4F" localSheetId="8" hidden="1">#REF!</definedName>
    <definedName name="BExCY2DQO9VLA77Q7EG3T0XNXX4F" localSheetId="9" hidden="1">#REF!</definedName>
    <definedName name="BExCY2DQO9VLA77Q7EG3T0XNXX4F" hidden="1">#REF!</definedName>
    <definedName name="BExCY5Z7X93Z8XUOEASK50W08S36" localSheetId="10" hidden="1">#REF!</definedName>
    <definedName name="BExCY5Z7X93Z8XUOEASK50W08S36" localSheetId="12" hidden="1">#REF!</definedName>
    <definedName name="BExCY5Z7X93Z8XUOEASK50W08S36" localSheetId="19" hidden="1">#REF!</definedName>
    <definedName name="BExCY5Z7X93Z8XUOEASK50W08S36" localSheetId="0" hidden="1">#REF!</definedName>
    <definedName name="BExCY5Z7X93Z8XUOEASK50W08S36" localSheetId="21" hidden="1">#REF!</definedName>
    <definedName name="BExCY5Z7X93Z8XUOEASK50W08S36" localSheetId="8" hidden="1">#REF!</definedName>
    <definedName name="BExCY5Z7X93Z8XUOEASK50W08S36" localSheetId="9" hidden="1">#REF!</definedName>
    <definedName name="BExCY5Z7X93Z8XUOEASK50W08S36" hidden="1">#REF!</definedName>
    <definedName name="BExCY6VMJ68MX3C981R5Q0BX5791" localSheetId="10" hidden="1">#REF!</definedName>
    <definedName name="BExCY6VMJ68MX3C981R5Q0BX5791" localSheetId="12" hidden="1">#REF!</definedName>
    <definedName name="BExCY6VMJ68MX3C981R5Q0BX5791" localSheetId="19" hidden="1">#REF!</definedName>
    <definedName name="BExCY6VMJ68MX3C981R5Q0BX5791" localSheetId="0" hidden="1">#REF!</definedName>
    <definedName name="BExCY6VMJ68MX3C981R5Q0BX5791" localSheetId="21" hidden="1">#REF!</definedName>
    <definedName name="BExCY6VMJ68MX3C981R5Q0BX5791" localSheetId="8" hidden="1">#REF!</definedName>
    <definedName name="BExCY6VMJ68MX3C981R5Q0BX5791" localSheetId="9" hidden="1">#REF!</definedName>
    <definedName name="BExCY6VMJ68MX3C981R5Q0BX5791" hidden="1">#REF!</definedName>
    <definedName name="BExCYAH2SAZCPW6XCB7V7PMMCAWO" localSheetId="10" hidden="1">#REF!</definedName>
    <definedName name="BExCYAH2SAZCPW6XCB7V7PMMCAWO" localSheetId="12" hidden="1">#REF!</definedName>
    <definedName name="BExCYAH2SAZCPW6XCB7V7PMMCAWO" localSheetId="19" hidden="1">#REF!</definedName>
    <definedName name="BExCYAH2SAZCPW6XCB7V7PMMCAWO" localSheetId="0" hidden="1">#REF!</definedName>
    <definedName name="BExCYAH2SAZCPW6XCB7V7PMMCAWO" localSheetId="21" hidden="1">#REF!</definedName>
    <definedName name="BExCYAH2SAZCPW6XCB7V7PMMCAWO" localSheetId="8" hidden="1">#REF!</definedName>
    <definedName name="BExCYAH2SAZCPW6XCB7V7PMMCAWO" localSheetId="9" hidden="1">#REF!</definedName>
    <definedName name="BExCYAH2SAZCPW6XCB7V7PMMCAWO" hidden="1">#REF!</definedName>
    <definedName name="BExCYDGYM1UGUNTB331L2E4L5F34" localSheetId="10" hidden="1">#REF!</definedName>
    <definedName name="BExCYDGYM1UGUNTB331L2E4L5F34" localSheetId="12" hidden="1">#REF!</definedName>
    <definedName name="BExCYDGYM1UGUNTB331L2E4L5F34" localSheetId="19" hidden="1">#REF!</definedName>
    <definedName name="BExCYDGYM1UGUNTB331L2E4L5F34" localSheetId="0" hidden="1">#REF!</definedName>
    <definedName name="BExCYDGYM1UGUNTB331L2E4L5F34" localSheetId="21" hidden="1">#REF!</definedName>
    <definedName name="BExCYDGYM1UGUNTB331L2E4L5F34" localSheetId="8" hidden="1">#REF!</definedName>
    <definedName name="BExCYDGYM1UGUNTB331L2E4L5F34" localSheetId="9" hidden="1">#REF!</definedName>
    <definedName name="BExCYDGYM1UGUNTB331L2E4L5F34" hidden="1">#REF!</definedName>
    <definedName name="BExCYN7KCKU1F6EXMNPQPTKNOT6A" localSheetId="10" hidden="1">#REF!</definedName>
    <definedName name="BExCYN7KCKU1F6EXMNPQPTKNOT6A" localSheetId="12" hidden="1">#REF!</definedName>
    <definedName name="BExCYN7KCKU1F6EXMNPQPTKNOT6A" localSheetId="19" hidden="1">#REF!</definedName>
    <definedName name="BExCYN7KCKU1F6EXMNPQPTKNOT6A" localSheetId="0" hidden="1">#REF!</definedName>
    <definedName name="BExCYN7KCKU1F6EXMNPQPTKNOT6A" localSheetId="21" hidden="1">#REF!</definedName>
    <definedName name="BExCYN7KCKU1F6EXMNPQPTKNOT6A" localSheetId="8" hidden="1">#REF!</definedName>
    <definedName name="BExCYN7KCKU1F6EXMNPQPTKNOT6A" localSheetId="9" hidden="1">#REF!</definedName>
    <definedName name="BExCYN7KCKU1F6EXMNPQPTKNOT6A" hidden="1">#REF!</definedName>
    <definedName name="BExCYPRC5HJE6N2XQTHCT6NXGP8N" localSheetId="10" hidden="1">#REF!</definedName>
    <definedName name="BExCYPRC5HJE6N2XQTHCT6NXGP8N" localSheetId="12" hidden="1">#REF!</definedName>
    <definedName name="BExCYPRC5HJE6N2XQTHCT6NXGP8N" localSheetId="19" hidden="1">#REF!</definedName>
    <definedName name="BExCYPRC5HJE6N2XQTHCT6NXGP8N" localSheetId="0" hidden="1">#REF!</definedName>
    <definedName name="BExCYPRC5HJE6N2XQTHCT6NXGP8N" localSheetId="21" hidden="1">#REF!</definedName>
    <definedName name="BExCYPRC5HJE6N2XQTHCT6NXGP8N" localSheetId="8" hidden="1">#REF!</definedName>
    <definedName name="BExCYPRC5HJE6N2XQTHCT6NXGP8N" localSheetId="9" hidden="1">#REF!</definedName>
    <definedName name="BExCYPRC5HJE6N2XQTHCT6NXGP8N" hidden="1">#REF!</definedName>
    <definedName name="BExCYQCX9ES8ZWW2L35B12WDNT73" localSheetId="10" hidden="1">#REF!</definedName>
    <definedName name="BExCYQCX9ES8ZWW2L35B12WDNT73" localSheetId="12" hidden="1">#REF!</definedName>
    <definedName name="BExCYQCX9ES8ZWW2L35B12WDNT73" localSheetId="19" hidden="1">#REF!</definedName>
    <definedName name="BExCYQCX9ES8ZWW2L35B12WDNT73" localSheetId="0" hidden="1">#REF!</definedName>
    <definedName name="BExCYQCX9ES8ZWW2L35B12WDNT73" localSheetId="21" hidden="1">#REF!</definedName>
    <definedName name="BExCYQCX9ES8ZWW2L35B12WDNT73" localSheetId="8" hidden="1">#REF!</definedName>
    <definedName name="BExCYQCX9ES8ZWW2L35B12WDNT73" localSheetId="9" hidden="1">#REF!</definedName>
    <definedName name="BExCYQCX9ES8ZWW2L35B12WDNT73" hidden="1">#REF!</definedName>
    <definedName name="BExCYSLQY2CYU7DQ3QI07UGGS6OW" localSheetId="10" hidden="1">#REF!</definedName>
    <definedName name="BExCYSLQY2CYU7DQ3QI07UGGS6OW" localSheetId="12" hidden="1">#REF!</definedName>
    <definedName name="BExCYSLQY2CYU7DQ3QI07UGGS6OW" localSheetId="19" hidden="1">#REF!</definedName>
    <definedName name="BExCYSLQY2CYU7DQ3QI07UGGS6OW" localSheetId="0" hidden="1">#REF!</definedName>
    <definedName name="BExCYSLQY2CYU7DQ3QI07UGGS6OW" localSheetId="21" hidden="1">#REF!</definedName>
    <definedName name="BExCYSLQY2CYU7DQ3QI07UGGS6OW" localSheetId="8" hidden="1">#REF!</definedName>
    <definedName name="BExCYSLQY2CYU7DQ3QI07UGGS6OW" localSheetId="9" hidden="1">#REF!</definedName>
    <definedName name="BExCYSLQY2CYU7DQ3QI07UGGS6OW" hidden="1">#REF!</definedName>
    <definedName name="BExCYUK0I3UEXZNFDW71G6Z6D8XR" localSheetId="10" hidden="1">#REF!</definedName>
    <definedName name="BExCYUK0I3UEXZNFDW71G6Z6D8XR" localSheetId="12" hidden="1">#REF!</definedName>
    <definedName name="BExCYUK0I3UEXZNFDW71G6Z6D8XR" localSheetId="19" hidden="1">#REF!</definedName>
    <definedName name="BExCYUK0I3UEXZNFDW71G6Z6D8XR" localSheetId="0" hidden="1">#REF!</definedName>
    <definedName name="BExCYUK0I3UEXZNFDW71G6Z6D8XR" localSheetId="21" hidden="1">#REF!</definedName>
    <definedName name="BExCYUK0I3UEXZNFDW71G6Z6D8XR" localSheetId="8" hidden="1">#REF!</definedName>
    <definedName name="BExCYUK0I3UEXZNFDW71G6Z6D8XR" localSheetId="9" hidden="1">#REF!</definedName>
    <definedName name="BExCYUK0I3UEXZNFDW71G6Z6D8XR" hidden="1">#REF!</definedName>
    <definedName name="BExCZFZCXMLY5DWESYJ9NGTJYQ8M" localSheetId="10" hidden="1">#REF!</definedName>
    <definedName name="BExCZFZCXMLY5DWESYJ9NGTJYQ8M" localSheetId="12" hidden="1">#REF!</definedName>
    <definedName name="BExCZFZCXMLY5DWESYJ9NGTJYQ8M" localSheetId="19" hidden="1">#REF!</definedName>
    <definedName name="BExCZFZCXMLY5DWESYJ9NGTJYQ8M" localSheetId="0" hidden="1">#REF!</definedName>
    <definedName name="BExCZFZCXMLY5DWESYJ9NGTJYQ8M" localSheetId="21" hidden="1">#REF!</definedName>
    <definedName name="BExCZFZCXMLY5DWESYJ9NGTJYQ8M" localSheetId="8" hidden="1">#REF!</definedName>
    <definedName name="BExCZFZCXMLY5DWESYJ9NGTJYQ8M" localSheetId="9" hidden="1">#REF!</definedName>
    <definedName name="BExCZFZCXMLY5DWESYJ9NGTJYQ8M" hidden="1">#REF!</definedName>
    <definedName name="BExCZJ4P8WS0BDT31WDXI0ROE7D6" localSheetId="10" hidden="1">#REF!</definedName>
    <definedName name="BExCZJ4P8WS0BDT31WDXI0ROE7D6" localSheetId="12" hidden="1">#REF!</definedName>
    <definedName name="BExCZJ4P8WS0BDT31WDXI0ROE7D6" localSheetId="19" hidden="1">#REF!</definedName>
    <definedName name="BExCZJ4P8WS0BDT31WDXI0ROE7D6" localSheetId="0" hidden="1">#REF!</definedName>
    <definedName name="BExCZJ4P8WS0BDT31WDXI0ROE7D6" localSheetId="21" hidden="1">#REF!</definedName>
    <definedName name="BExCZJ4P8WS0BDT31WDXI0ROE7D6" localSheetId="8" hidden="1">#REF!</definedName>
    <definedName name="BExCZJ4P8WS0BDT31WDXI0ROE7D6" localSheetId="9" hidden="1">#REF!</definedName>
    <definedName name="BExCZJ4P8WS0BDT31WDXI0ROE7D6" hidden="1">#REF!</definedName>
    <definedName name="BExCZKH6NI0EE02L995IFVBD1J59" localSheetId="10" hidden="1">#REF!</definedName>
    <definedName name="BExCZKH6NI0EE02L995IFVBD1J59" localSheetId="12" hidden="1">#REF!</definedName>
    <definedName name="BExCZKH6NI0EE02L995IFVBD1J59" localSheetId="19" hidden="1">#REF!</definedName>
    <definedName name="BExCZKH6NI0EE02L995IFVBD1J59" localSheetId="0" hidden="1">#REF!</definedName>
    <definedName name="BExCZKH6NI0EE02L995IFVBD1J59" localSheetId="21" hidden="1">#REF!</definedName>
    <definedName name="BExCZKH6NI0EE02L995IFVBD1J59" localSheetId="8" hidden="1">#REF!</definedName>
    <definedName name="BExCZKH6NI0EE02L995IFVBD1J59" localSheetId="9" hidden="1">#REF!</definedName>
    <definedName name="BExCZKH6NI0EE02L995IFVBD1J59" hidden="1">#REF!</definedName>
    <definedName name="BExCZNRWARGGHWLSC1PEDZFLF3JV" localSheetId="10" hidden="1">#REF!</definedName>
    <definedName name="BExCZNRWARGGHWLSC1PEDZFLF3JV" localSheetId="12" hidden="1">#REF!</definedName>
    <definedName name="BExCZNRWARGGHWLSC1PEDZFLF3JV" localSheetId="19" hidden="1">#REF!</definedName>
    <definedName name="BExCZNRWARGGHWLSC1PEDZFLF3JV" localSheetId="0" hidden="1">#REF!</definedName>
    <definedName name="BExCZNRWARGGHWLSC1PEDZFLF3JV" localSheetId="21" hidden="1">#REF!</definedName>
    <definedName name="BExCZNRWARGGHWLSC1PEDZFLF3JV" localSheetId="8" hidden="1">#REF!</definedName>
    <definedName name="BExCZNRWARGGHWLSC1PEDZFLF3JV" localSheetId="9" hidden="1">#REF!</definedName>
    <definedName name="BExCZNRWARGGHWLSC1PEDZFLF3JV" hidden="1">#REF!</definedName>
    <definedName name="BExCZP9TBB61HISZ2U5QMQSO2LBE" localSheetId="10" hidden="1">#REF!</definedName>
    <definedName name="BExCZP9TBB61HISZ2U5QMQSO2LBE" localSheetId="12" hidden="1">#REF!</definedName>
    <definedName name="BExCZP9TBB61HISZ2U5QMQSO2LBE" localSheetId="19" hidden="1">#REF!</definedName>
    <definedName name="BExCZP9TBB61HISZ2U5QMQSO2LBE" localSheetId="0" hidden="1">#REF!</definedName>
    <definedName name="BExCZP9TBB61HISZ2U5QMQSO2LBE" localSheetId="21" hidden="1">#REF!</definedName>
    <definedName name="BExCZP9TBB61HISZ2U5QMQSO2LBE" localSheetId="8" hidden="1">#REF!</definedName>
    <definedName name="BExCZP9TBB61HISZ2U5QMQSO2LBE" localSheetId="9" hidden="1">#REF!</definedName>
    <definedName name="BExCZP9TBB61HISZ2U5QMQSO2LBE" hidden="1">#REF!</definedName>
    <definedName name="BExCZUD9FEOJBKDJ51Z3JON9LKJ8" localSheetId="10" hidden="1">#REF!</definedName>
    <definedName name="BExCZUD9FEOJBKDJ51Z3JON9LKJ8" localSheetId="12" hidden="1">#REF!</definedName>
    <definedName name="BExCZUD9FEOJBKDJ51Z3JON9LKJ8" localSheetId="19" hidden="1">#REF!</definedName>
    <definedName name="BExCZUD9FEOJBKDJ51Z3JON9LKJ8" localSheetId="0" hidden="1">#REF!</definedName>
    <definedName name="BExCZUD9FEOJBKDJ51Z3JON9LKJ8" localSheetId="21" hidden="1">#REF!</definedName>
    <definedName name="BExCZUD9FEOJBKDJ51Z3JON9LKJ8" localSheetId="8" hidden="1">#REF!</definedName>
    <definedName name="BExCZUD9FEOJBKDJ51Z3JON9LKJ8" localSheetId="9" hidden="1">#REF!</definedName>
    <definedName name="BExCZUD9FEOJBKDJ51Z3JON9LKJ8" hidden="1">#REF!</definedName>
    <definedName name="BExD0AUOVQT3UL53T2KUVJNGD0QF" localSheetId="10" hidden="1">#REF!</definedName>
    <definedName name="BExD0AUOVQT3UL53T2KUVJNGD0QF" localSheetId="12" hidden="1">#REF!</definedName>
    <definedName name="BExD0AUOVQT3UL53T2KUVJNGD0QF" localSheetId="19" hidden="1">#REF!</definedName>
    <definedName name="BExD0AUOVQT3UL53T2KUVJNGD0QF" localSheetId="0" hidden="1">#REF!</definedName>
    <definedName name="BExD0AUOVQT3UL53T2KUVJNGD0QF" localSheetId="21" hidden="1">#REF!</definedName>
    <definedName name="BExD0AUOVQT3UL53T2KUVJNGD0QF" localSheetId="8" hidden="1">#REF!</definedName>
    <definedName name="BExD0AUOVQT3UL53T2KUVJNGD0QF" localSheetId="9" hidden="1">#REF!</definedName>
    <definedName name="BExD0AUOVQT3UL53T2KUVJNGD0QF" hidden="1">#REF!</definedName>
    <definedName name="BExD0HALIN0JR4JTPGDEVAEE5EX5" localSheetId="10" hidden="1">#REF!</definedName>
    <definedName name="BExD0HALIN0JR4JTPGDEVAEE5EX5" localSheetId="12" hidden="1">#REF!</definedName>
    <definedName name="BExD0HALIN0JR4JTPGDEVAEE5EX5" localSheetId="19" hidden="1">#REF!</definedName>
    <definedName name="BExD0HALIN0JR4JTPGDEVAEE5EX5" localSheetId="0" hidden="1">#REF!</definedName>
    <definedName name="BExD0HALIN0JR4JTPGDEVAEE5EX5" localSheetId="21" hidden="1">#REF!</definedName>
    <definedName name="BExD0HALIN0JR4JTPGDEVAEE5EX5" localSheetId="8" hidden="1">#REF!</definedName>
    <definedName name="BExD0HALIN0JR4JTPGDEVAEE5EX5" localSheetId="9" hidden="1">#REF!</definedName>
    <definedName name="BExD0HALIN0JR4JTPGDEVAEE5EX5" hidden="1">#REF!</definedName>
    <definedName name="BExD0LCCDPG16YLY5WQSZF1XI5DA" localSheetId="10" hidden="1">#REF!</definedName>
    <definedName name="BExD0LCCDPG16YLY5WQSZF1XI5DA" localSheetId="12" hidden="1">#REF!</definedName>
    <definedName name="BExD0LCCDPG16YLY5WQSZF1XI5DA" localSheetId="19" hidden="1">#REF!</definedName>
    <definedName name="BExD0LCCDPG16YLY5WQSZF1XI5DA" localSheetId="0" hidden="1">#REF!</definedName>
    <definedName name="BExD0LCCDPG16YLY5WQSZF1XI5DA" localSheetId="21" hidden="1">#REF!</definedName>
    <definedName name="BExD0LCCDPG16YLY5WQSZF1XI5DA" localSheetId="8" hidden="1">#REF!</definedName>
    <definedName name="BExD0LCCDPG16YLY5WQSZF1XI5DA" localSheetId="9" hidden="1">#REF!</definedName>
    <definedName name="BExD0LCCDPG16YLY5WQSZF1XI5DA" hidden="1">#REF!</definedName>
    <definedName name="BExD0RMWSB4TRECEHTH6NN4K9DFZ" localSheetId="10" hidden="1">#REF!</definedName>
    <definedName name="BExD0RMWSB4TRECEHTH6NN4K9DFZ" localSheetId="12" hidden="1">#REF!</definedName>
    <definedName name="BExD0RMWSB4TRECEHTH6NN4K9DFZ" localSheetId="19" hidden="1">#REF!</definedName>
    <definedName name="BExD0RMWSB4TRECEHTH6NN4K9DFZ" localSheetId="0" hidden="1">#REF!</definedName>
    <definedName name="BExD0RMWSB4TRECEHTH6NN4K9DFZ" localSheetId="21" hidden="1">#REF!</definedName>
    <definedName name="BExD0RMWSB4TRECEHTH6NN4K9DFZ" localSheetId="8" hidden="1">#REF!</definedName>
    <definedName name="BExD0RMWSB4TRECEHTH6NN4K9DFZ" localSheetId="9" hidden="1">#REF!</definedName>
    <definedName name="BExD0RMWSB4TRECEHTH6NN4K9DFZ" hidden="1">#REF!</definedName>
    <definedName name="BExD0U6KG10QGVDI1XSHK0J10A2V" localSheetId="10" hidden="1">#REF!</definedName>
    <definedName name="BExD0U6KG10QGVDI1XSHK0J10A2V" localSheetId="12" hidden="1">#REF!</definedName>
    <definedName name="BExD0U6KG10QGVDI1XSHK0J10A2V" localSheetId="19" hidden="1">#REF!</definedName>
    <definedName name="BExD0U6KG10QGVDI1XSHK0J10A2V" localSheetId="0" hidden="1">#REF!</definedName>
    <definedName name="BExD0U6KG10QGVDI1XSHK0J10A2V" localSheetId="21" hidden="1">#REF!</definedName>
    <definedName name="BExD0U6KG10QGVDI1XSHK0J10A2V" localSheetId="8" hidden="1">#REF!</definedName>
    <definedName name="BExD0U6KG10QGVDI1XSHK0J10A2V" localSheetId="9" hidden="1">#REF!</definedName>
    <definedName name="BExD0U6KG10QGVDI1XSHK0J10A2V" hidden="1">#REF!</definedName>
    <definedName name="BExD0WQ6EQ2G82IAJI3FDQKGZH18" localSheetId="10" hidden="1">#REF!</definedName>
    <definedName name="BExD0WQ6EQ2G82IAJI3FDQKGZH18" localSheetId="12" hidden="1">#REF!</definedName>
    <definedName name="BExD0WQ6EQ2G82IAJI3FDQKGZH18" localSheetId="19" hidden="1">#REF!</definedName>
    <definedName name="BExD0WQ6EQ2G82IAJI3FDQKGZH18" localSheetId="0" hidden="1">#REF!</definedName>
    <definedName name="BExD0WQ6EQ2G82IAJI3FDQKGZH18" localSheetId="21" hidden="1">#REF!</definedName>
    <definedName name="BExD0WQ6EQ2G82IAJI3FDQKGZH18" localSheetId="8" hidden="1">#REF!</definedName>
    <definedName name="BExD0WQ6EQ2G82IAJI3FDQKGZH18" localSheetId="9" hidden="1">#REF!</definedName>
    <definedName name="BExD0WQ6EQ2G82IAJI3FDQKGZH18" hidden="1">#REF!</definedName>
    <definedName name="BExD13RUIBGRXDL4QDZ305UKUR12" localSheetId="10" hidden="1">#REF!</definedName>
    <definedName name="BExD13RUIBGRXDL4QDZ305UKUR12" localSheetId="12" hidden="1">#REF!</definedName>
    <definedName name="BExD13RUIBGRXDL4QDZ305UKUR12" localSheetId="19" hidden="1">#REF!</definedName>
    <definedName name="BExD13RUIBGRXDL4QDZ305UKUR12" localSheetId="0" hidden="1">#REF!</definedName>
    <definedName name="BExD13RUIBGRXDL4QDZ305UKUR12" localSheetId="21" hidden="1">#REF!</definedName>
    <definedName name="BExD13RUIBGRXDL4QDZ305UKUR12" localSheetId="8" hidden="1">#REF!</definedName>
    <definedName name="BExD13RUIBGRXDL4QDZ305UKUR12" localSheetId="9" hidden="1">#REF!</definedName>
    <definedName name="BExD13RUIBGRXDL4QDZ305UKUR12" hidden="1">#REF!</definedName>
    <definedName name="BExD14DETV5R4OOTMAXD5NAKWRO3" localSheetId="10" hidden="1">#REF!</definedName>
    <definedName name="BExD14DETV5R4OOTMAXD5NAKWRO3" localSheetId="12" hidden="1">#REF!</definedName>
    <definedName name="BExD14DETV5R4OOTMAXD5NAKWRO3" localSheetId="19" hidden="1">#REF!</definedName>
    <definedName name="BExD14DETV5R4OOTMAXD5NAKWRO3" localSheetId="0" hidden="1">#REF!</definedName>
    <definedName name="BExD14DETV5R4OOTMAXD5NAKWRO3" localSheetId="21" hidden="1">#REF!</definedName>
    <definedName name="BExD14DETV5R4OOTMAXD5NAKWRO3" localSheetId="8" hidden="1">#REF!</definedName>
    <definedName name="BExD14DETV5R4OOTMAXD5NAKWRO3" localSheetId="9" hidden="1">#REF!</definedName>
    <definedName name="BExD14DETV5R4OOTMAXD5NAKWRO3" hidden="1">#REF!</definedName>
    <definedName name="BExD1MI40YRCBI7KT4S9YHQJUO06" localSheetId="10" hidden="1">#REF!</definedName>
    <definedName name="BExD1MI40YRCBI7KT4S9YHQJUO06" localSheetId="12" hidden="1">#REF!</definedName>
    <definedName name="BExD1MI40YRCBI7KT4S9YHQJUO06" localSheetId="19" hidden="1">#REF!</definedName>
    <definedName name="BExD1MI40YRCBI7KT4S9YHQJUO06" localSheetId="0" hidden="1">#REF!</definedName>
    <definedName name="BExD1MI40YRCBI7KT4S9YHQJUO06" localSheetId="21" hidden="1">#REF!</definedName>
    <definedName name="BExD1MI40YRCBI7KT4S9YHQJUO06" localSheetId="8" hidden="1">#REF!</definedName>
    <definedName name="BExD1MI40YRCBI7KT4S9YHQJUO06" localSheetId="9" hidden="1">#REF!</definedName>
    <definedName name="BExD1MI40YRCBI7KT4S9YHQJUO06" hidden="1">#REF!</definedName>
    <definedName name="BExD1OAU9OXQAZA4D70HP72CU6GB" localSheetId="10" hidden="1">#REF!</definedName>
    <definedName name="BExD1OAU9OXQAZA4D70HP72CU6GB" localSheetId="12" hidden="1">#REF!</definedName>
    <definedName name="BExD1OAU9OXQAZA4D70HP72CU6GB" localSheetId="19" hidden="1">#REF!</definedName>
    <definedName name="BExD1OAU9OXQAZA4D70HP72CU6GB" localSheetId="0" hidden="1">#REF!</definedName>
    <definedName name="BExD1OAU9OXQAZA4D70HP72CU6GB" localSheetId="21" hidden="1">#REF!</definedName>
    <definedName name="BExD1OAU9OXQAZA4D70HP72CU6GB" localSheetId="8" hidden="1">#REF!</definedName>
    <definedName name="BExD1OAU9OXQAZA4D70HP72CU6GB" localSheetId="9" hidden="1">#REF!</definedName>
    <definedName name="BExD1OAU9OXQAZA4D70HP72CU6GB" hidden="1">#REF!</definedName>
    <definedName name="BExD1T8WPV0G6YOX7WMAIZD8XNBK" localSheetId="10" hidden="1">#REF!</definedName>
    <definedName name="BExD1T8WPV0G6YOX7WMAIZD8XNBK" localSheetId="12" hidden="1">#REF!</definedName>
    <definedName name="BExD1T8WPV0G6YOX7WMAIZD8XNBK" localSheetId="19" hidden="1">#REF!</definedName>
    <definedName name="BExD1T8WPV0G6YOX7WMAIZD8XNBK" localSheetId="0" hidden="1">#REF!</definedName>
    <definedName name="BExD1T8WPV0G6YOX7WMAIZD8XNBK" localSheetId="21" hidden="1">#REF!</definedName>
    <definedName name="BExD1T8WPV0G6YOX7WMAIZD8XNBK" localSheetId="8" hidden="1">#REF!</definedName>
    <definedName name="BExD1T8WPV0G6YOX7WMAIZD8XNBK" localSheetId="9" hidden="1">#REF!</definedName>
    <definedName name="BExD1T8WPV0G6YOX7WMAIZD8XNBK" hidden="1">#REF!</definedName>
    <definedName name="BExD1Y1JV61416YA1XRQHKWPZIE7" localSheetId="10" hidden="1">#REF!</definedName>
    <definedName name="BExD1Y1JV61416YA1XRQHKWPZIE7" localSheetId="12" hidden="1">#REF!</definedName>
    <definedName name="BExD1Y1JV61416YA1XRQHKWPZIE7" localSheetId="19" hidden="1">#REF!</definedName>
    <definedName name="BExD1Y1JV61416YA1XRQHKWPZIE7" localSheetId="0" hidden="1">#REF!</definedName>
    <definedName name="BExD1Y1JV61416YA1XRQHKWPZIE7" localSheetId="21" hidden="1">#REF!</definedName>
    <definedName name="BExD1Y1JV61416YA1XRQHKWPZIE7" localSheetId="8" hidden="1">#REF!</definedName>
    <definedName name="BExD1Y1JV61416YA1XRQHKWPZIE7" localSheetId="9" hidden="1">#REF!</definedName>
    <definedName name="BExD1Y1JV61416YA1XRQHKWPZIE7" hidden="1">#REF!</definedName>
    <definedName name="BExD2CFHIRMBKN5KXE5QP4XXEWFS" localSheetId="10" hidden="1">#REF!</definedName>
    <definedName name="BExD2CFHIRMBKN5KXE5QP4XXEWFS" localSheetId="12" hidden="1">#REF!</definedName>
    <definedName name="BExD2CFHIRMBKN5KXE5QP4XXEWFS" localSheetId="19" hidden="1">#REF!</definedName>
    <definedName name="BExD2CFHIRMBKN5KXE5QP4XXEWFS" localSheetId="0" hidden="1">#REF!</definedName>
    <definedName name="BExD2CFHIRMBKN5KXE5QP4XXEWFS" localSheetId="21" hidden="1">#REF!</definedName>
    <definedName name="BExD2CFHIRMBKN5KXE5QP4XXEWFS" localSheetId="8" hidden="1">#REF!</definedName>
    <definedName name="BExD2CFHIRMBKN5KXE5QP4XXEWFS" localSheetId="9" hidden="1">#REF!</definedName>
    <definedName name="BExD2CFHIRMBKN5KXE5QP4XXEWFS" hidden="1">#REF!</definedName>
    <definedName name="BExD2DMHH1HWXQ9W0YYMDP8AAX8Q" localSheetId="10" hidden="1">#REF!</definedName>
    <definedName name="BExD2DMHH1HWXQ9W0YYMDP8AAX8Q" localSheetId="12" hidden="1">#REF!</definedName>
    <definedName name="BExD2DMHH1HWXQ9W0YYMDP8AAX8Q" localSheetId="19" hidden="1">#REF!</definedName>
    <definedName name="BExD2DMHH1HWXQ9W0YYMDP8AAX8Q" localSheetId="0" hidden="1">#REF!</definedName>
    <definedName name="BExD2DMHH1HWXQ9W0YYMDP8AAX8Q" localSheetId="21" hidden="1">#REF!</definedName>
    <definedName name="BExD2DMHH1HWXQ9W0YYMDP8AAX8Q" localSheetId="8" hidden="1">#REF!</definedName>
    <definedName name="BExD2DMHH1HWXQ9W0YYMDP8AAX8Q" localSheetId="9" hidden="1">#REF!</definedName>
    <definedName name="BExD2DMHH1HWXQ9W0YYMDP8AAX8Q" hidden="1">#REF!</definedName>
    <definedName name="BExD2HTPC7IWBAU6OSQ67MQA8BYZ" localSheetId="10" hidden="1">#REF!</definedName>
    <definedName name="BExD2HTPC7IWBAU6OSQ67MQA8BYZ" localSheetId="12" hidden="1">#REF!</definedName>
    <definedName name="BExD2HTPC7IWBAU6OSQ67MQA8BYZ" localSheetId="19" hidden="1">#REF!</definedName>
    <definedName name="BExD2HTPC7IWBAU6OSQ67MQA8BYZ" localSheetId="0" hidden="1">#REF!</definedName>
    <definedName name="BExD2HTPC7IWBAU6OSQ67MQA8BYZ" localSheetId="21" hidden="1">#REF!</definedName>
    <definedName name="BExD2HTPC7IWBAU6OSQ67MQA8BYZ" localSheetId="8" hidden="1">#REF!</definedName>
    <definedName name="BExD2HTPC7IWBAU6OSQ67MQA8BYZ" localSheetId="9" hidden="1">#REF!</definedName>
    <definedName name="BExD2HTPC7IWBAU6OSQ67MQA8BYZ" hidden="1">#REF!</definedName>
    <definedName name="BExD2PWTVQ2CXNG6B7UDL8FIMXBH" localSheetId="10" hidden="1">#REF!</definedName>
    <definedName name="BExD2PWTVQ2CXNG6B7UDL8FIMXBH" localSheetId="12" hidden="1">#REF!</definedName>
    <definedName name="BExD2PWTVQ2CXNG6B7UDL8FIMXBH" localSheetId="19" hidden="1">#REF!</definedName>
    <definedName name="BExD2PWTVQ2CXNG6B7UDL8FIMXBH" localSheetId="0" hidden="1">#REF!</definedName>
    <definedName name="BExD2PWTVQ2CXNG6B7UDL8FIMXBH" localSheetId="21" hidden="1">#REF!</definedName>
    <definedName name="BExD2PWTVQ2CXNG6B7UDL8FIMXBH" localSheetId="8" hidden="1">#REF!</definedName>
    <definedName name="BExD2PWTVQ2CXNG6B7UDL8FIMXBH" localSheetId="9" hidden="1">#REF!</definedName>
    <definedName name="BExD2PWTVQ2CXNG6B7UDL8FIMXBH" hidden="1">#REF!</definedName>
    <definedName name="BExD2X9AQ03EX1AVVX44CXLXRPTI" localSheetId="10" hidden="1">#REF!</definedName>
    <definedName name="BExD2X9AQ03EX1AVVX44CXLXRPTI" localSheetId="12" hidden="1">#REF!</definedName>
    <definedName name="BExD2X9AQ03EX1AVVX44CXLXRPTI" localSheetId="19" hidden="1">#REF!</definedName>
    <definedName name="BExD2X9AQ03EX1AVVX44CXLXRPTI" localSheetId="0" hidden="1">#REF!</definedName>
    <definedName name="BExD2X9AQ03EX1AVVX44CXLXRPTI" localSheetId="21" hidden="1">#REF!</definedName>
    <definedName name="BExD2X9AQ03EX1AVVX44CXLXRPTI" localSheetId="8" hidden="1">#REF!</definedName>
    <definedName name="BExD2X9AQ03EX1AVVX44CXLXRPTI" localSheetId="9" hidden="1">#REF!</definedName>
    <definedName name="BExD2X9AQ03EX1AVVX44CXLXRPTI" hidden="1">#REF!</definedName>
    <definedName name="BExD2ZNL9MWJOEL2575KJZBDP2A6" localSheetId="10" hidden="1">#REF!</definedName>
    <definedName name="BExD2ZNL9MWJOEL2575KJZBDP2A6" localSheetId="12" hidden="1">#REF!</definedName>
    <definedName name="BExD2ZNL9MWJOEL2575KJZBDP2A6" localSheetId="19" hidden="1">#REF!</definedName>
    <definedName name="BExD2ZNL9MWJOEL2575KJZBDP2A6" localSheetId="0" hidden="1">#REF!</definedName>
    <definedName name="BExD2ZNL9MWJOEL2575KJZBDP2A6" localSheetId="21" hidden="1">#REF!</definedName>
    <definedName name="BExD2ZNL9MWJOEL2575KJZBDP2A6" localSheetId="8" hidden="1">#REF!</definedName>
    <definedName name="BExD2ZNL9MWJOEL2575KJZBDP2A6" localSheetId="9" hidden="1">#REF!</definedName>
    <definedName name="BExD2ZNL9MWJOEL2575KJZBDP2A6" hidden="1">#REF!</definedName>
    <definedName name="BExD34G79JRMB8BZRVN81P1H9MSB" localSheetId="10" hidden="1">#REF!</definedName>
    <definedName name="BExD34G79JRMB8BZRVN81P1H9MSB" localSheetId="12" hidden="1">#REF!</definedName>
    <definedName name="BExD34G79JRMB8BZRVN81P1H9MSB" localSheetId="19" hidden="1">#REF!</definedName>
    <definedName name="BExD34G79JRMB8BZRVN81P1H9MSB" localSheetId="0" hidden="1">#REF!</definedName>
    <definedName name="BExD34G79JRMB8BZRVN81P1H9MSB" localSheetId="21" hidden="1">#REF!</definedName>
    <definedName name="BExD34G79JRMB8BZRVN81P1H9MSB" localSheetId="8" hidden="1">#REF!</definedName>
    <definedName name="BExD34G79JRMB8BZRVN81P1H9MSB" localSheetId="9" hidden="1">#REF!</definedName>
    <definedName name="BExD34G79JRMB8BZRVN81P1H9MSB" hidden="1">#REF!</definedName>
    <definedName name="BExD35CL2NULPPEHAM954ETQIJA2" localSheetId="10" hidden="1">#REF!</definedName>
    <definedName name="BExD35CL2NULPPEHAM954ETQIJA2" localSheetId="12" hidden="1">#REF!</definedName>
    <definedName name="BExD35CL2NULPPEHAM954ETQIJA2" localSheetId="19" hidden="1">#REF!</definedName>
    <definedName name="BExD35CL2NULPPEHAM954ETQIJA2" localSheetId="0" hidden="1">#REF!</definedName>
    <definedName name="BExD35CL2NULPPEHAM954ETQIJA2" localSheetId="21" hidden="1">#REF!</definedName>
    <definedName name="BExD35CL2NULPPEHAM954ETQIJA2" localSheetId="8" hidden="1">#REF!</definedName>
    <definedName name="BExD35CL2NULPPEHAM954ETQIJA2" localSheetId="9" hidden="1">#REF!</definedName>
    <definedName name="BExD35CL2NULPPEHAM954ETQIJA2" hidden="1">#REF!</definedName>
    <definedName name="BExD363H2VGFIQUCE6LS4AC5J0ZT" localSheetId="10" hidden="1">#REF!</definedName>
    <definedName name="BExD363H2VGFIQUCE6LS4AC5J0ZT" localSheetId="12" hidden="1">#REF!</definedName>
    <definedName name="BExD363H2VGFIQUCE6LS4AC5J0ZT" localSheetId="19" hidden="1">#REF!</definedName>
    <definedName name="BExD363H2VGFIQUCE6LS4AC5J0ZT" localSheetId="0" hidden="1">#REF!</definedName>
    <definedName name="BExD363H2VGFIQUCE6LS4AC5J0ZT" localSheetId="21" hidden="1">#REF!</definedName>
    <definedName name="BExD363H2VGFIQUCE6LS4AC5J0ZT" localSheetId="8" hidden="1">#REF!</definedName>
    <definedName name="BExD363H2VGFIQUCE6LS4AC5J0ZT" localSheetId="9" hidden="1">#REF!</definedName>
    <definedName name="BExD363H2VGFIQUCE6LS4AC5J0ZT" hidden="1">#REF!</definedName>
    <definedName name="BExD3A588E939V61P1XEW0FI5Q0S" localSheetId="10" hidden="1">#REF!</definedName>
    <definedName name="BExD3A588E939V61P1XEW0FI5Q0S" localSheetId="12" hidden="1">#REF!</definedName>
    <definedName name="BExD3A588E939V61P1XEW0FI5Q0S" localSheetId="19" hidden="1">#REF!</definedName>
    <definedName name="BExD3A588E939V61P1XEW0FI5Q0S" localSheetId="0" hidden="1">#REF!</definedName>
    <definedName name="BExD3A588E939V61P1XEW0FI5Q0S" localSheetId="21" hidden="1">#REF!</definedName>
    <definedName name="BExD3A588E939V61P1XEW0FI5Q0S" localSheetId="8" hidden="1">#REF!</definedName>
    <definedName name="BExD3A588E939V61P1XEW0FI5Q0S" localSheetId="9" hidden="1">#REF!</definedName>
    <definedName name="BExD3A588E939V61P1XEW0FI5Q0S" hidden="1">#REF!</definedName>
    <definedName name="BExD3CJJDKVR9M18XI3WDZH80WL6" localSheetId="10" hidden="1">#REF!</definedName>
    <definedName name="BExD3CJJDKVR9M18XI3WDZH80WL6" localSheetId="12" hidden="1">#REF!</definedName>
    <definedName name="BExD3CJJDKVR9M18XI3WDZH80WL6" localSheetId="19" hidden="1">#REF!</definedName>
    <definedName name="BExD3CJJDKVR9M18XI3WDZH80WL6" localSheetId="0" hidden="1">#REF!</definedName>
    <definedName name="BExD3CJJDKVR9M18XI3WDZH80WL6" localSheetId="21" hidden="1">#REF!</definedName>
    <definedName name="BExD3CJJDKVR9M18XI3WDZH80WL6" localSheetId="8" hidden="1">#REF!</definedName>
    <definedName name="BExD3CJJDKVR9M18XI3WDZH80WL6" localSheetId="9" hidden="1">#REF!</definedName>
    <definedName name="BExD3CJJDKVR9M18XI3WDZH80WL6" hidden="1">#REF!</definedName>
    <definedName name="BExD3ESD9WYJIB3TRDPJ1CKXRAVL" localSheetId="10" hidden="1">#REF!</definedName>
    <definedName name="BExD3ESD9WYJIB3TRDPJ1CKXRAVL" localSheetId="12" hidden="1">#REF!</definedName>
    <definedName name="BExD3ESD9WYJIB3TRDPJ1CKXRAVL" localSheetId="19" hidden="1">#REF!</definedName>
    <definedName name="BExD3ESD9WYJIB3TRDPJ1CKXRAVL" localSheetId="0" hidden="1">#REF!</definedName>
    <definedName name="BExD3ESD9WYJIB3TRDPJ1CKXRAVL" localSheetId="21" hidden="1">#REF!</definedName>
    <definedName name="BExD3ESD9WYJIB3TRDPJ1CKXRAVL" localSheetId="8" hidden="1">#REF!</definedName>
    <definedName name="BExD3ESD9WYJIB3TRDPJ1CKXRAVL" localSheetId="9" hidden="1">#REF!</definedName>
    <definedName name="BExD3ESD9WYJIB3TRDPJ1CKXRAVL" hidden="1">#REF!</definedName>
    <definedName name="BExD3F368X5S25MWSUNIV57RDB57" localSheetId="10" hidden="1">#REF!</definedName>
    <definedName name="BExD3F368X5S25MWSUNIV57RDB57" localSheetId="12" hidden="1">#REF!</definedName>
    <definedName name="BExD3F368X5S25MWSUNIV57RDB57" localSheetId="19" hidden="1">#REF!</definedName>
    <definedName name="BExD3F368X5S25MWSUNIV57RDB57" localSheetId="0" hidden="1">#REF!</definedName>
    <definedName name="BExD3F368X5S25MWSUNIV57RDB57" localSheetId="21" hidden="1">#REF!</definedName>
    <definedName name="BExD3F368X5S25MWSUNIV57RDB57" localSheetId="8" hidden="1">#REF!</definedName>
    <definedName name="BExD3F368X5S25MWSUNIV57RDB57" localSheetId="9" hidden="1">#REF!</definedName>
    <definedName name="BExD3F368X5S25MWSUNIV57RDB57" hidden="1">#REF!</definedName>
    <definedName name="BExD3I8JTNF4LTMFY6GRVDJ6VLGG" localSheetId="10" hidden="1">#REF!</definedName>
    <definedName name="BExD3I8JTNF4LTMFY6GRVDJ6VLGG" localSheetId="12" hidden="1">#REF!</definedName>
    <definedName name="BExD3I8JTNF4LTMFY6GRVDJ6VLGG" localSheetId="19" hidden="1">#REF!</definedName>
    <definedName name="BExD3I8JTNF4LTMFY6GRVDJ6VLGG" localSheetId="0" hidden="1">#REF!</definedName>
    <definedName name="BExD3I8JTNF4LTMFY6GRVDJ6VLGG" localSheetId="21" hidden="1">#REF!</definedName>
    <definedName name="BExD3I8JTNF4LTMFY6GRVDJ6VLGG" localSheetId="8" hidden="1">#REF!</definedName>
    <definedName name="BExD3I8JTNF4LTMFY6GRVDJ6VLGG" localSheetId="9" hidden="1">#REF!</definedName>
    <definedName name="BExD3I8JTNF4LTMFY6GRVDJ6VLGG" hidden="1">#REF!</definedName>
    <definedName name="BExD3IJ5IT335SOSNV9L85WKAOSI" localSheetId="10" hidden="1">#REF!</definedName>
    <definedName name="BExD3IJ5IT335SOSNV9L85WKAOSI" localSheetId="12" hidden="1">#REF!</definedName>
    <definedName name="BExD3IJ5IT335SOSNV9L85WKAOSI" localSheetId="19" hidden="1">#REF!</definedName>
    <definedName name="BExD3IJ5IT335SOSNV9L85WKAOSI" localSheetId="0" hidden="1">#REF!</definedName>
    <definedName name="BExD3IJ5IT335SOSNV9L85WKAOSI" localSheetId="21" hidden="1">#REF!</definedName>
    <definedName name="BExD3IJ5IT335SOSNV9L85WKAOSI" localSheetId="8" hidden="1">#REF!</definedName>
    <definedName name="BExD3IJ5IT335SOSNV9L85WKAOSI" localSheetId="9" hidden="1">#REF!</definedName>
    <definedName name="BExD3IJ5IT335SOSNV9L85WKAOSI" hidden="1">#REF!</definedName>
    <definedName name="BExD3KBVUY57GMMQTOFEU6S6G1AY" localSheetId="10" hidden="1">#REF!</definedName>
    <definedName name="BExD3KBVUY57GMMQTOFEU6S6G1AY" localSheetId="12" hidden="1">#REF!</definedName>
    <definedName name="BExD3KBVUY57GMMQTOFEU6S6G1AY" localSheetId="19" hidden="1">#REF!</definedName>
    <definedName name="BExD3KBVUY57GMMQTOFEU6S6G1AY" localSheetId="0" hidden="1">#REF!</definedName>
    <definedName name="BExD3KBVUY57GMMQTOFEU6S6G1AY" localSheetId="21" hidden="1">#REF!</definedName>
    <definedName name="BExD3KBVUY57GMMQTOFEU6S6G1AY" localSheetId="8" hidden="1">#REF!</definedName>
    <definedName name="BExD3KBVUY57GMMQTOFEU6S6G1AY" localSheetId="9" hidden="1">#REF!</definedName>
    <definedName name="BExD3KBVUY57GMMQTOFEU6S6G1AY" hidden="1">#REF!</definedName>
    <definedName name="BExD3NMR7AW2Z6V8SC79VQR37NA6" localSheetId="10" hidden="1">#REF!</definedName>
    <definedName name="BExD3NMR7AW2Z6V8SC79VQR37NA6" localSheetId="12" hidden="1">#REF!</definedName>
    <definedName name="BExD3NMR7AW2Z6V8SC79VQR37NA6" localSheetId="19" hidden="1">#REF!</definedName>
    <definedName name="BExD3NMR7AW2Z6V8SC79VQR37NA6" localSheetId="0" hidden="1">#REF!</definedName>
    <definedName name="BExD3NMR7AW2Z6V8SC79VQR37NA6" localSheetId="21" hidden="1">#REF!</definedName>
    <definedName name="BExD3NMR7AW2Z6V8SC79VQR37NA6" localSheetId="8" hidden="1">#REF!</definedName>
    <definedName name="BExD3NMR7AW2Z6V8SC79VQR37NA6" localSheetId="9" hidden="1">#REF!</definedName>
    <definedName name="BExD3NMR7AW2Z6V8SC79VQR37NA6" hidden="1">#REF!</definedName>
    <definedName name="BExD3QXA2UQ2W4N7NYLUEOG40BZB" localSheetId="10" hidden="1">#REF!</definedName>
    <definedName name="BExD3QXA2UQ2W4N7NYLUEOG40BZB" localSheetId="12" hidden="1">#REF!</definedName>
    <definedName name="BExD3QXA2UQ2W4N7NYLUEOG40BZB" localSheetId="19" hidden="1">#REF!</definedName>
    <definedName name="BExD3QXA2UQ2W4N7NYLUEOG40BZB" localSheetId="0" hidden="1">#REF!</definedName>
    <definedName name="BExD3QXA2UQ2W4N7NYLUEOG40BZB" localSheetId="21" hidden="1">#REF!</definedName>
    <definedName name="BExD3QXA2UQ2W4N7NYLUEOG40BZB" localSheetId="8" hidden="1">#REF!</definedName>
    <definedName name="BExD3QXA2UQ2W4N7NYLUEOG40BZB" localSheetId="9" hidden="1">#REF!</definedName>
    <definedName name="BExD3QXA2UQ2W4N7NYLUEOG40BZB" hidden="1">#REF!</definedName>
    <definedName name="BExD3U2N041TEJ7GCN005UTPHNXY" localSheetId="10" hidden="1">#REF!</definedName>
    <definedName name="BExD3U2N041TEJ7GCN005UTPHNXY" localSheetId="12" hidden="1">#REF!</definedName>
    <definedName name="BExD3U2N041TEJ7GCN005UTPHNXY" localSheetId="19" hidden="1">#REF!</definedName>
    <definedName name="BExD3U2N041TEJ7GCN005UTPHNXY" localSheetId="0" hidden="1">#REF!</definedName>
    <definedName name="BExD3U2N041TEJ7GCN005UTPHNXY" localSheetId="21" hidden="1">#REF!</definedName>
    <definedName name="BExD3U2N041TEJ7GCN005UTPHNXY" localSheetId="8" hidden="1">#REF!</definedName>
    <definedName name="BExD3U2N041TEJ7GCN005UTPHNXY" localSheetId="9" hidden="1">#REF!</definedName>
    <definedName name="BExD3U2N041TEJ7GCN005UTPHNXY" hidden="1">#REF!</definedName>
    <definedName name="BExD3VPY5VEI1LLQ4I16T16251DT" localSheetId="10" hidden="1">#REF!</definedName>
    <definedName name="BExD3VPY5VEI1LLQ4I16T16251DT" localSheetId="12" hidden="1">#REF!</definedName>
    <definedName name="BExD3VPY5VEI1LLQ4I16T16251DT" localSheetId="19" hidden="1">#REF!</definedName>
    <definedName name="BExD3VPY5VEI1LLQ4I16T16251DT" localSheetId="0" hidden="1">#REF!</definedName>
    <definedName name="BExD3VPY5VEI1LLQ4I16T16251DT" localSheetId="21" hidden="1">#REF!</definedName>
    <definedName name="BExD3VPY5VEI1LLQ4I16T16251DT" localSheetId="8" hidden="1">#REF!</definedName>
    <definedName name="BExD3VPY5VEI1LLQ4I16T16251DT" localSheetId="9" hidden="1">#REF!</definedName>
    <definedName name="BExD3VPY5VEI1LLQ4I16T16251DT" hidden="1">#REF!</definedName>
    <definedName name="BExD3XIUEZZ1KIHV7CPS7DKUGIN8" localSheetId="10" hidden="1">#REF!</definedName>
    <definedName name="BExD3XIUEZZ1KIHV7CPS7DKUGIN8" localSheetId="12" hidden="1">#REF!</definedName>
    <definedName name="BExD3XIUEZZ1KIHV7CPS7DKUGIN8" localSheetId="19" hidden="1">#REF!</definedName>
    <definedName name="BExD3XIUEZZ1KIHV7CPS7DKUGIN8" localSheetId="0" hidden="1">#REF!</definedName>
    <definedName name="BExD3XIUEZZ1KIHV7CPS7DKUGIN8" localSheetId="21" hidden="1">#REF!</definedName>
    <definedName name="BExD3XIUEZZ1KIHV7CPS7DKUGIN8" localSheetId="8" hidden="1">#REF!</definedName>
    <definedName name="BExD3XIUEZZ1KIHV7CPS7DKUGIN8" localSheetId="9" hidden="1">#REF!</definedName>
    <definedName name="BExD3XIUEZZ1KIHV7CPS7DKUGIN8" hidden="1">#REF!</definedName>
    <definedName name="BExD40O0CFTNJFOFMMM1KH0P7BUI" localSheetId="10" hidden="1">#REF!</definedName>
    <definedName name="BExD40O0CFTNJFOFMMM1KH0P7BUI" localSheetId="12" hidden="1">#REF!</definedName>
    <definedName name="BExD40O0CFTNJFOFMMM1KH0P7BUI" localSheetId="19" hidden="1">#REF!</definedName>
    <definedName name="BExD40O0CFTNJFOFMMM1KH0P7BUI" localSheetId="0" hidden="1">#REF!</definedName>
    <definedName name="BExD40O0CFTNJFOFMMM1KH0P7BUI" localSheetId="21" hidden="1">#REF!</definedName>
    <definedName name="BExD40O0CFTNJFOFMMM1KH0P7BUI" localSheetId="8" hidden="1">#REF!</definedName>
    <definedName name="BExD40O0CFTNJFOFMMM1KH0P7BUI" localSheetId="9" hidden="1">#REF!</definedName>
    <definedName name="BExD40O0CFTNJFOFMMM1KH0P7BUI" hidden="1">#REF!</definedName>
    <definedName name="BExD47UYINTJY1PDIW2S1FZ8ZMIO" localSheetId="10" hidden="1">#REF!</definedName>
    <definedName name="BExD47UYINTJY1PDIW2S1FZ8ZMIO" localSheetId="12" hidden="1">#REF!</definedName>
    <definedName name="BExD47UYINTJY1PDIW2S1FZ8ZMIO" localSheetId="19" hidden="1">#REF!</definedName>
    <definedName name="BExD47UYINTJY1PDIW2S1FZ8ZMIO" localSheetId="0" hidden="1">#REF!</definedName>
    <definedName name="BExD47UYINTJY1PDIW2S1FZ8ZMIO" localSheetId="21" hidden="1">#REF!</definedName>
    <definedName name="BExD47UYINTJY1PDIW2S1FZ8ZMIO" localSheetId="8" hidden="1">#REF!</definedName>
    <definedName name="BExD47UYINTJY1PDIW2S1FZ8ZMIO" localSheetId="9" hidden="1">#REF!</definedName>
    <definedName name="BExD47UYINTJY1PDIW2S1FZ8ZMIO" hidden="1">#REF!</definedName>
    <definedName name="BExD4BR9HJ3MWWZ5KLVZWX9FJAUS" localSheetId="10" hidden="1">#REF!</definedName>
    <definedName name="BExD4BR9HJ3MWWZ5KLVZWX9FJAUS" localSheetId="12" hidden="1">#REF!</definedName>
    <definedName name="BExD4BR9HJ3MWWZ5KLVZWX9FJAUS" localSheetId="19" hidden="1">#REF!</definedName>
    <definedName name="BExD4BR9HJ3MWWZ5KLVZWX9FJAUS" localSheetId="0" hidden="1">#REF!</definedName>
    <definedName name="BExD4BR9HJ3MWWZ5KLVZWX9FJAUS" localSheetId="21" hidden="1">#REF!</definedName>
    <definedName name="BExD4BR9HJ3MWWZ5KLVZWX9FJAUS" localSheetId="8" hidden="1">#REF!</definedName>
    <definedName name="BExD4BR9HJ3MWWZ5KLVZWX9FJAUS" localSheetId="9" hidden="1">#REF!</definedName>
    <definedName name="BExD4BR9HJ3MWWZ5KLVZWX9FJAUS" hidden="1">#REF!</definedName>
    <definedName name="BExD4F1WTKT3H0N9MF4H1LX7MBSY" localSheetId="10" hidden="1">#REF!</definedName>
    <definedName name="BExD4F1WTKT3H0N9MF4H1LX7MBSY" localSheetId="12" hidden="1">#REF!</definedName>
    <definedName name="BExD4F1WTKT3H0N9MF4H1LX7MBSY" localSheetId="19" hidden="1">#REF!</definedName>
    <definedName name="BExD4F1WTKT3H0N9MF4H1LX7MBSY" localSheetId="0" hidden="1">#REF!</definedName>
    <definedName name="BExD4F1WTKT3H0N9MF4H1LX7MBSY" localSheetId="21" hidden="1">#REF!</definedName>
    <definedName name="BExD4F1WTKT3H0N9MF4H1LX7MBSY" localSheetId="8" hidden="1">#REF!</definedName>
    <definedName name="BExD4F1WTKT3H0N9MF4H1LX7MBSY" localSheetId="9" hidden="1">#REF!</definedName>
    <definedName name="BExD4F1WTKT3H0N9MF4H1LX7MBSY" hidden="1">#REF!</definedName>
    <definedName name="BExD4H5GQWXBS6LUL3TSP36DVO38" localSheetId="10" hidden="1">#REF!</definedName>
    <definedName name="BExD4H5GQWXBS6LUL3TSP36DVO38" localSheetId="12" hidden="1">#REF!</definedName>
    <definedName name="BExD4H5GQWXBS6LUL3TSP36DVO38" localSheetId="19" hidden="1">#REF!</definedName>
    <definedName name="BExD4H5GQWXBS6LUL3TSP36DVO38" localSheetId="0" hidden="1">#REF!</definedName>
    <definedName name="BExD4H5GQWXBS6LUL3TSP36DVO38" localSheetId="21" hidden="1">#REF!</definedName>
    <definedName name="BExD4H5GQWXBS6LUL3TSP36DVO38" localSheetId="8" hidden="1">#REF!</definedName>
    <definedName name="BExD4H5GQWXBS6LUL3TSP36DVO38" localSheetId="9" hidden="1">#REF!</definedName>
    <definedName name="BExD4H5GQWXBS6LUL3TSP36DVO38" hidden="1">#REF!</definedName>
    <definedName name="BExD4JJSS3QDBLABCJCHD45SRNPI" localSheetId="10" hidden="1">#REF!</definedName>
    <definedName name="BExD4JJSS3QDBLABCJCHD45SRNPI" localSheetId="12" hidden="1">#REF!</definedName>
    <definedName name="BExD4JJSS3QDBLABCJCHD45SRNPI" localSheetId="19" hidden="1">#REF!</definedName>
    <definedName name="BExD4JJSS3QDBLABCJCHD45SRNPI" localSheetId="0" hidden="1">#REF!</definedName>
    <definedName name="BExD4JJSS3QDBLABCJCHD45SRNPI" localSheetId="21" hidden="1">#REF!</definedName>
    <definedName name="BExD4JJSS3QDBLABCJCHD45SRNPI" localSheetId="8" hidden="1">#REF!</definedName>
    <definedName name="BExD4JJSS3QDBLABCJCHD45SRNPI" localSheetId="9" hidden="1">#REF!</definedName>
    <definedName name="BExD4JJSS3QDBLABCJCHD45SRNPI" hidden="1">#REF!</definedName>
    <definedName name="BExD4QQQ7V9LH5WWBJA3HKJXLVP6" localSheetId="10" hidden="1">#REF!</definedName>
    <definedName name="BExD4QQQ7V9LH5WWBJA3HKJXLVP6" localSheetId="12" hidden="1">#REF!</definedName>
    <definedName name="BExD4QQQ7V9LH5WWBJA3HKJXLVP6" localSheetId="19" hidden="1">#REF!</definedName>
    <definedName name="BExD4QQQ7V9LH5WWBJA3HKJXLVP6" localSheetId="0" hidden="1">#REF!</definedName>
    <definedName name="BExD4QQQ7V9LH5WWBJA3HKJXLVP6" localSheetId="21" hidden="1">#REF!</definedName>
    <definedName name="BExD4QQQ7V9LH5WWBJA3HKJXLVP6" localSheetId="8" hidden="1">#REF!</definedName>
    <definedName name="BExD4QQQ7V9LH5WWBJA3HKJXLVP6" localSheetId="9" hidden="1">#REF!</definedName>
    <definedName name="BExD4QQQ7V9LH5WWBJA3HKJXLVP6" hidden="1">#REF!</definedName>
    <definedName name="BExD4R1I0MKF033I5LPUYIMTZ6E8" localSheetId="10" hidden="1">#REF!</definedName>
    <definedName name="BExD4R1I0MKF033I5LPUYIMTZ6E8" localSheetId="12" hidden="1">#REF!</definedName>
    <definedName name="BExD4R1I0MKF033I5LPUYIMTZ6E8" localSheetId="19" hidden="1">#REF!</definedName>
    <definedName name="BExD4R1I0MKF033I5LPUYIMTZ6E8" localSheetId="0" hidden="1">#REF!</definedName>
    <definedName name="BExD4R1I0MKF033I5LPUYIMTZ6E8" localSheetId="21" hidden="1">#REF!</definedName>
    <definedName name="BExD4R1I0MKF033I5LPUYIMTZ6E8" localSheetId="8" hidden="1">#REF!</definedName>
    <definedName name="BExD4R1I0MKF033I5LPUYIMTZ6E8" localSheetId="9" hidden="1">#REF!</definedName>
    <definedName name="BExD4R1I0MKF033I5LPUYIMTZ6E8" hidden="1">#REF!</definedName>
    <definedName name="BExD50MT3M6XZLNUP9JL93EG6D9R" localSheetId="10" hidden="1">#REF!</definedName>
    <definedName name="BExD50MT3M6XZLNUP9JL93EG6D9R" localSheetId="12" hidden="1">#REF!</definedName>
    <definedName name="BExD50MT3M6XZLNUP9JL93EG6D9R" localSheetId="19" hidden="1">#REF!</definedName>
    <definedName name="BExD50MT3M6XZLNUP9JL93EG6D9R" localSheetId="0" hidden="1">#REF!</definedName>
    <definedName name="BExD50MT3M6XZLNUP9JL93EG6D9R" localSheetId="21" hidden="1">#REF!</definedName>
    <definedName name="BExD50MT3M6XZLNUP9JL93EG6D9R" localSheetId="8" hidden="1">#REF!</definedName>
    <definedName name="BExD50MT3M6XZLNUP9JL93EG6D9R" localSheetId="9" hidden="1">#REF!</definedName>
    <definedName name="BExD50MT3M6XZLNUP9JL93EG6D9R" hidden="1">#REF!</definedName>
    <definedName name="BExD5EV7KDSVF1CJT38M4IBPFLPY" localSheetId="10" hidden="1">#REF!</definedName>
    <definedName name="BExD5EV7KDSVF1CJT38M4IBPFLPY" localSheetId="12" hidden="1">#REF!</definedName>
    <definedName name="BExD5EV7KDSVF1CJT38M4IBPFLPY" localSheetId="19" hidden="1">#REF!</definedName>
    <definedName name="BExD5EV7KDSVF1CJT38M4IBPFLPY" localSheetId="0" hidden="1">#REF!</definedName>
    <definedName name="BExD5EV7KDSVF1CJT38M4IBPFLPY" localSheetId="21" hidden="1">#REF!</definedName>
    <definedName name="BExD5EV7KDSVF1CJT38M4IBPFLPY" localSheetId="8" hidden="1">#REF!</definedName>
    <definedName name="BExD5EV7KDSVF1CJT38M4IBPFLPY" localSheetId="9" hidden="1">#REF!</definedName>
    <definedName name="BExD5EV7KDSVF1CJT38M4IBPFLPY" hidden="1">#REF!</definedName>
    <definedName name="BExD5FRK547OESJRYAW574DZEZ7J" localSheetId="10" hidden="1">#REF!</definedName>
    <definedName name="BExD5FRK547OESJRYAW574DZEZ7J" localSheetId="12" hidden="1">#REF!</definedName>
    <definedName name="BExD5FRK547OESJRYAW574DZEZ7J" localSheetId="19" hidden="1">#REF!</definedName>
    <definedName name="BExD5FRK547OESJRYAW574DZEZ7J" localSheetId="0" hidden="1">#REF!</definedName>
    <definedName name="BExD5FRK547OESJRYAW574DZEZ7J" localSheetId="21" hidden="1">#REF!</definedName>
    <definedName name="BExD5FRK547OESJRYAW574DZEZ7J" localSheetId="8" hidden="1">#REF!</definedName>
    <definedName name="BExD5FRK547OESJRYAW574DZEZ7J" localSheetId="9" hidden="1">#REF!</definedName>
    <definedName name="BExD5FRK547OESJRYAW574DZEZ7J" hidden="1">#REF!</definedName>
    <definedName name="BExD5I5X2YA2YNCTCDSMEL4CWF4N" localSheetId="10" hidden="1">#REF!</definedName>
    <definedName name="BExD5I5X2YA2YNCTCDSMEL4CWF4N" localSheetId="12" hidden="1">#REF!</definedName>
    <definedName name="BExD5I5X2YA2YNCTCDSMEL4CWF4N" localSheetId="19" hidden="1">#REF!</definedName>
    <definedName name="BExD5I5X2YA2YNCTCDSMEL4CWF4N" localSheetId="0" hidden="1">#REF!</definedName>
    <definedName name="BExD5I5X2YA2YNCTCDSMEL4CWF4N" localSheetId="21" hidden="1">#REF!</definedName>
    <definedName name="BExD5I5X2YA2YNCTCDSMEL4CWF4N" localSheetId="8" hidden="1">#REF!</definedName>
    <definedName name="BExD5I5X2YA2YNCTCDSMEL4CWF4N" localSheetId="9" hidden="1">#REF!</definedName>
    <definedName name="BExD5I5X2YA2YNCTCDSMEL4CWF4N" hidden="1">#REF!</definedName>
    <definedName name="BExD5QUSRFJWRQ1ZM50WYLCF74DF" localSheetId="10" hidden="1">#REF!</definedName>
    <definedName name="BExD5QUSRFJWRQ1ZM50WYLCF74DF" localSheetId="12" hidden="1">#REF!</definedName>
    <definedName name="BExD5QUSRFJWRQ1ZM50WYLCF74DF" localSheetId="19" hidden="1">#REF!</definedName>
    <definedName name="BExD5QUSRFJWRQ1ZM50WYLCF74DF" localSheetId="0" hidden="1">#REF!</definedName>
    <definedName name="BExD5QUSRFJWRQ1ZM50WYLCF74DF" localSheetId="21" hidden="1">#REF!</definedName>
    <definedName name="BExD5QUSRFJWRQ1ZM50WYLCF74DF" localSheetId="8" hidden="1">#REF!</definedName>
    <definedName name="BExD5QUSRFJWRQ1ZM50WYLCF74DF" localSheetId="9" hidden="1">#REF!</definedName>
    <definedName name="BExD5QUSRFJWRQ1ZM50WYLCF74DF" hidden="1">#REF!</definedName>
    <definedName name="BExD5SSUIF6AJQHBHK8PNMFBPRYB" localSheetId="10" hidden="1">#REF!</definedName>
    <definedName name="BExD5SSUIF6AJQHBHK8PNMFBPRYB" localSheetId="12" hidden="1">#REF!</definedName>
    <definedName name="BExD5SSUIF6AJQHBHK8PNMFBPRYB" localSheetId="19" hidden="1">#REF!</definedName>
    <definedName name="BExD5SSUIF6AJQHBHK8PNMFBPRYB" localSheetId="0" hidden="1">#REF!</definedName>
    <definedName name="BExD5SSUIF6AJQHBHK8PNMFBPRYB" localSheetId="21" hidden="1">#REF!</definedName>
    <definedName name="BExD5SSUIF6AJQHBHK8PNMFBPRYB" localSheetId="8" hidden="1">#REF!</definedName>
    <definedName name="BExD5SSUIF6AJQHBHK8PNMFBPRYB" localSheetId="9" hidden="1">#REF!</definedName>
    <definedName name="BExD5SSUIF6AJQHBHK8PNMFBPRYB" hidden="1">#REF!</definedName>
    <definedName name="BExD623C9LRX18BE0W2V6SZLQUXX" localSheetId="10" hidden="1">#REF!</definedName>
    <definedName name="BExD623C9LRX18BE0W2V6SZLQUXX" localSheetId="12" hidden="1">#REF!</definedName>
    <definedName name="BExD623C9LRX18BE0W2V6SZLQUXX" localSheetId="19" hidden="1">#REF!</definedName>
    <definedName name="BExD623C9LRX18BE0W2V6SZLQUXX" localSheetId="0" hidden="1">#REF!</definedName>
    <definedName name="BExD623C9LRX18BE0W2V6SZLQUXX" localSheetId="21" hidden="1">#REF!</definedName>
    <definedName name="BExD623C9LRX18BE0W2V6SZLQUXX" localSheetId="8" hidden="1">#REF!</definedName>
    <definedName name="BExD623C9LRX18BE0W2V6SZLQUXX" localSheetId="9" hidden="1">#REF!</definedName>
    <definedName name="BExD623C9LRX18BE0W2V6SZLQUXX" hidden="1">#REF!</definedName>
    <definedName name="BExD6CQA7UMJBXV7AIFAIHUF2ICX" localSheetId="10" hidden="1">#REF!</definedName>
    <definedName name="BExD6CQA7UMJBXV7AIFAIHUF2ICX" localSheetId="12" hidden="1">#REF!</definedName>
    <definedName name="BExD6CQA7UMJBXV7AIFAIHUF2ICX" localSheetId="19" hidden="1">#REF!</definedName>
    <definedName name="BExD6CQA7UMJBXV7AIFAIHUF2ICX" localSheetId="0" hidden="1">#REF!</definedName>
    <definedName name="BExD6CQA7UMJBXV7AIFAIHUF2ICX" localSheetId="21" hidden="1">#REF!</definedName>
    <definedName name="BExD6CQA7UMJBXV7AIFAIHUF2ICX" localSheetId="8" hidden="1">#REF!</definedName>
    <definedName name="BExD6CQA7UMJBXV7AIFAIHUF2ICX" localSheetId="9" hidden="1">#REF!</definedName>
    <definedName name="BExD6CQA7UMJBXV7AIFAIHUF2ICX" hidden="1">#REF!</definedName>
    <definedName name="BExD6D18MCF5R8YJMPG21WE3GPJQ" localSheetId="10" hidden="1">#REF!</definedName>
    <definedName name="BExD6D18MCF5R8YJMPG21WE3GPJQ" localSheetId="12" hidden="1">#REF!</definedName>
    <definedName name="BExD6D18MCF5R8YJMPG21WE3GPJQ" localSheetId="19" hidden="1">#REF!</definedName>
    <definedName name="BExD6D18MCF5R8YJMPG21WE3GPJQ" localSheetId="0" hidden="1">#REF!</definedName>
    <definedName name="BExD6D18MCF5R8YJMPG21WE3GPJQ" localSheetId="21" hidden="1">#REF!</definedName>
    <definedName name="BExD6D18MCF5R8YJMPG21WE3GPJQ" localSheetId="8" hidden="1">#REF!</definedName>
    <definedName name="BExD6D18MCF5R8YJMPG21WE3GPJQ" localSheetId="9" hidden="1">#REF!</definedName>
    <definedName name="BExD6D18MCF5R8YJMPG21WE3GPJQ" hidden="1">#REF!</definedName>
    <definedName name="BExD6FKVK8WJWNYPVENR7Q8Q30PK" localSheetId="10" hidden="1">#REF!</definedName>
    <definedName name="BExD6FKVK8WJWNYPVENR7Q8Q30PK" localSheetId="12" hidden="1">#REF!</definedName>
    <definedName name="BExD6FKVK8WJWNYPVENR7Q8Q30PK" localSheetId="19" hidden="1">#REF!</definedName>
    <definedName name="BExD6FKVK8WJWNYPVENR7Q8Q30PK" localSheetId="0" hidden="1">#REF!</definedName>
    <definedName name="BExD6FKVK8WJWNYPVENR7Q8Q30PK" localSheetId="21" hidden="1">#REF!</definedName>
    <definedName name="BExD6FKVK8WJWNYPVENR7Q8Q30PK" localSheetId="8" hidden="1">#REF!</definedName>
    <definedName name="BExD6FKVK8WJWNYPVENR7Q8Q30PK" localSheetId="9" hidden="1">#REF!</definedName>
    <definedName name="BExD6FKVK8WJWNYPVENR7Q8Q30PK" hidden="1">#REF!</definedName>
    <definedName name="BExD6GMP0LK8WKVWMIT1NNH8CHLF" localSheetId="10" hidden="1">#REF!</definedName>
    <definedName name="BExD6GMP0LK8WKVWMIT1NNH8CHLF" localSheetId="12" hidden="1">#REF!</definedName>
    <definedName name="BExD6GMP0LK8WKVWMIT1NNH8CHLF" localSheetId="19" hidden="1">#REF!</definedName>
    <definedName name="BExD6GMP0LK8WKVWMIT1NNH8CHLF" localSheetId="0" hidden="1">#REF!</definedName>
    <definedName name="BExD6GMP0LK8WKVWMIT1NNH8CHLF" localSheetId="21" hidden="1">#REF!</definedName>
    <definedName name="BExD6GMP0LK8WKVWMIT1NNH8CHLF" localSheetId="8" hidden="1">#REF!</definedName>
    <definedName name="BExD6GMP0LK8WKVWMIT1NNH8CHLF" localSheetId="9" hidden="1">#REF!</definedName>
    <definedName name="BExD6GMP0LK8WKVWMIT1NNH8CHLF" hidden="1">#REF!</definedName>
    <definedName name="BExD6H2TE0WWAUIWVSSCLPZ6B88N" localSheetId="10" hidden="1">#REF!</definedName>
    <definedName name="BExD6H2TE0WWAUIWVSSCLPZ6B88N" localSheetId="12" hidden="1">#REF!</definedName>
    <definedName name="BExD6H2TE0WWAUIWVSSCLPZ6B88N" localSheetId="19" hidden="1">#REF!</definedName>
    <definedName name="BExD6H2TE0WWAUIWVSSCLPZ6B88N" localSheetId="0" hidden="1">#REF!</definedName>
    <definedName name="BExD6H2TE0WWAUIWVSSCLPZ6B88N" localSheetId="21" hidden="1">#REF!</definedName>
    <definedName name="BExD6H2TE0WWAUIWVSSCLPZ6B88N" localSheetId="8" hidden="1">#REF!</definedName>
    <definedName name="BExD6H2TE0WWAUIWVSSCLPZ6B88N" localSheetId="9" hidden="1">#REF!</definedName>
    <definedName name="BExD6H2TE0WWAUIWVSSCLPZ6B88N" hidden="1">#REF!</definedName>
    <definedName name="BExD71LTOE015TV5RSAHM8NT8GVW" localSheetId="10" hidden="1">#REF!</definedName>
    <definedName name="BExD71LTOE015TV5RSAHM8NT8GVW" localSheetId="12" hidden="1">#REF!</definedName>
    <definedName name="BExD71LTOE015TV5RSAHM8NT8GVW" localSheetId="19" hidden="1">#REF!</definedName>
    <definedName name="BExD71LTOE015TV5RSAHM8NT8GVW" localSheetId="0" hidden="1">#REF!</definedName>
    <definedName name="BExD71LTOE015TV5RSAHM8NT8GVW" localSheetId="21" hidden="1">#REF!</definedName>
    <definedName name="BExD71LTOE015TV5RSAHM8NT8GVW" localSheetId="8" hidden="1">#REF!</definedName>
    <definedName name="BExD71LTOE015TV5RSAHM8NT8GVW" localSheetId="9" hidden="1">#REF!</definedName>
    <definedName name="BExD71LTOE015TV5RSAHM8NT8GVW" hidden="1">#REF!</definedName>
    <definedName name="BExD73USXVADC7EHGHVTQNCT06ZA" localSheetId="10" hidden="1">#REF!</definedName>
    <definedName name="BExD73USXVADC7EHGHVTQNCT06ZA" localSheetId="12" hidden="1">#REF!</definedName>
    <definedName name="BExD73USXVADC7EHGHVTQNCT06ZA" localSheetId="19" hidden="1">#REF!</definedName>
    <definedName name="BExD73USXVADC7EHGHVTQNCT06ZA" localSheetId="0" hidden="1">#REF!</definedName>
    <definedName name="BExD73USXVADC7EHGHVTQNCT06ZA" localSheetId="21" hidden="1">#REF!</definedName>
    <definedName name="BExD73USXVADC7EHGHVTQNCT06ZA" localSheetId="8" hidden="1">#REF!</definedName>
    <definedName name="BExD73USXVADC7EHGHVTQNCT06ZA" localSheetId="9" hidden="1">#REF!</definedName>
    <definedName name="BExD73USXVADC7EHGHVTQNCT06ZA" hidden="1">#REF!</definedName>
    <definedName name="BExD7GAIGULTB3YHM1OS9RBQOTEC" localSheetId="10" hidden="1">#REF!</definedName>
    <definedName name="BExD7GAIGULTB3YHM1OS9RBQOTEC" localSheetId="12" hidden="1">#REF!</definedName>
    <definedName name="BExD7GAIGULTB3YHM1OS9RBQOTEC" localSheetId="19" hidden="1">#REF!</definedName>
    <definedName name="BExD7GAIGULTB3YHM1OS9RBQOTEC" localSheetId="0" hidden="1">#REF!</definedName>
    <definedName name="BExD7GAIGULTB3YHM1OS9RBQOTEC" localSheetId="21" hidden="1">#REF!</definedName>
    <definedName name="BExD7GAIGULTB3YHM1OS9RBQOTEC" localSheetId="8" hidden="1">#REF!</definedName>
    <definedName name="BExD7GAIGULTB3YHM1OS9RBQOTEC" localSheetId="9" hidden="1">#REF!</definedName>
    <definedName name="BExD7GAIGULTB3YHM1OS9RBQOTEC" hidden="1">#REF!</definedName>
    <definedName name="BExD7IE1DHIS52UFDCTSKPJQNRD5" localSheetId="10" hidden="1">#REF!</definedName>
    <definedName name="BExD7IE1DHIS52UFDCTSKPJQNRD5" localSheetId="12" hidden="1">#REF!</definedName>
    <definedName name="BExD7IE1DHIS52UFDCTSKPJQNRD5" localSheetId="19" hidden="1">#REF!</definedName>
    <definedName name="BExD7IE1DHIS52UFDCTSKPJQNRD5" localSheetId="0" hidden="1">#REF!</definedName>
    <definedName name="BExD7IE1DHIS52UFDCTSKPJQNRD5" localSheetId="21" hidden="1">#REF!</definedName>
    <definedName name="BExD7IE1DHIS52UFDCTSKPJQNRD5" localSheetId="8" hidden="1">#REF!</definedName>
    <definedName name="BExD7IE1DHIS52UFDCTSKPJQNRD5" localSheetId="9" hidden="1">#REF!</definedName>
    <definedName name="BExD7IE1DHIS52UFDCTSKPJQNRD5" hidden="1">#REF!</definedName>
    <definedName name="BExD7IUBGUWHYC9UNZ1IY5XFYKQN" localSheetId="10" hidden="1">#REF!</definedName>
    <definedName name="BExD7IUBGUWHYC9UNZ1IY5XFYKQN" localSheetId="12" hidden="1">#REF!</definedName>
    <definedName name="BExD7IUBGUWHYC9UNZ1IY5XFYKQN" localSheetId="19" hidden="1">#REF!</definedName>
    <definedName name="BExD7IUBGUWHYC9UNZ1IY5XFYKQN" localSheetId="0" hidden="1">#REF!</definedName>
    <definedName name="BExD7IUBGUWHYC9UNZ1IY5XFYKQN" localSheetId="21" hidden="1">#REF!</definedName>
    <definedName name="BExD7IUBGUWHYC9UNZ1IY5XFYKQN" localSheetId="8" hidden="1">#REF!</definedName>
    <definedName name="BExD7IUBGUWHYC9UNZ1IY5XFYKQN" localSheetId="9" hidden="1">#REF!</definedName>
    <definedName name="BExD7IUBGUWHYC9UNZ1IY5XFYKQN" hidden="1">#REF!</definedName>
    <definedName name="BExD7JQOJ35HGL8U2OCEI2P2JT7I" localSheetId="10" hidden="1">#REF!</definedName>
    <definedName name="BExD7JQOJ35HGL8U2OCEI2P2JT7I" localSheetId="12" hidden="1">#REF!</definedName>
    <definedName name="BExD7JQOJ35HGL8U2OCEI2P2JT7I" localSheetId="19" hidden="1">#REF!</definedName>
    <definedName name="BExD7JQOJ35HGL8U2OCEI2P2JT7I" localSheetId="0" hidden="1">#REF!</definedName>
    <definedName name="BExD7JQOJ35HGL8U2OCEI2P2JT7I" localSheetId="21" hidden="1">#REF!</definedName>
    <definedName name="BExD7JQOJ35HGL8U2OCEI2P2JT7I" localSheetId="8" hidden="1">#REF!</definedName>
    <definedName name="BExD7JQOJ35HGL8U2OCEI2P2JT7I" localSheetId="9" hidden="1">#REF!</definedName>
    <definedName name="BExD7JQOJ35HGL8U2OCEI2P2JT7I" hidden="1">#REF!</definedName>
    <definedName name="BExD7KSDKNDNH95NDT3S7GM3MUU2" localSheetId="10" hidden="1">#REF!</definedName>
    <definedName name="BExD7KSDKNDNH95NDT3S7GM3MUU2" localSheetId="12" hidden="1">#REF!</definedName>
    <definedName name="BExD7KSDKNDNH95NDT3S7GM3MUU2" localSheetId="19" hidden="1">#REF!</definedName>
    <definedName name="BExD7KSDKNDNH95NDT3S7GM3MUU2" localSheetId="0" hidden="1">#REF!</definedName>
    <definedName name="BExD7KSDKNDNH95NDT3S7GM3MUU2" localSheetId="21" hidden="1">#REF!</definedName>
    <definedName name="BExD7KSDKNDNH95NDT3S7GM3MUU2" localSheetId="8" hidden="1">#REF!</definedName>
    <definedName name="BExD7KSDKNDNH95NDT3S7GM3MUU2" localSheetId="9" hidden="1">#REF!</definedName>
    <definedName name="BExD7KSDKNDNH95NDT3S7GM3MUU2" hidden="1">#REF!</definedName>
    <definedName name="BExD8H5O087KQVWIVPUUID5VMGMS" localSheetId="10" hidden="1">#REF!</definedName>
    <definedName name="BExD8H5O087KQVWIVPUUID5VMGMS" localSheetId="12" hidden="1">#REF!</definedName>
    <definedName name="BExD8H5O087KQVWIVPUUID5VMGMS" localSheetId="19" hidden="1">#REF!</definedName>
    <definedName name="BExD8H5O087KQVWIVPUUID5VMGMS" localSheetId="0" hidden="1">#REF!</definedName>
    <definedName name="BExD8H5O087KQVWIVPUUID5VMGMS" localSheetId="21" hidden="1">#REF!</definedName>
    <definedName name="BExD8H5O087KQVWIVPUUID5VMGMS" localSheetId="8" hidden="1">#REF!</definedName>
    <definedName name="BExD8H5O087KQVWIVPUUID5VMGMS" localSheetId="9" hidden="1">#REF!</definedName>
    <definedName name="BExD8H5O087KQVWIVPUUID5VMGMS" hidden="1">#REF!</definedName>
    <definedName name="BExD8HLWJHFK6566YQLGOAPIWD7G" localSheetId="10" hidden="1">#REF!</definedName>
    <definedName name="BExD8HLWJHFK6566YQLGOAPIWD7G" localSheetId="12" hidden="1">#REF!</definedName>
    <definedName name="BExD8HLWJHFK6566YQLGOAPIWD7G" localSheetId="19" hidden="1">#REF!</definedName>
    <definedName name="BExD8HLWJHFK6566YQLGOAPIWD7G" localSheetId="0" hidden="1">#REF!</definedName>
    <definedName name="BExD8HLWJHFK6566YQLGOAPIWD7G" localSheetId="21" hidden="1">#REF!</definedName>
    <definedName name="BExD8HLWJHFK6566YQLGOAPIWD7G" localSheetId="8" hidden="1">#REF!</definedName>
    <definedName name="BExD8HLWJHFK6566YQLGOAPIWD7G" localSheetId="9" hidden="1">#REF!</definedName>
    <definedName name="BExD8HLWJHFK6566YQLGOAPIWD7G" hidden="1">#REF!</definedName>
    <definedName name="BExD8OCLZMFN5K3VZYI4Q4ITVKUA" localSheetId="10" hidden="1">#REF!</definedName>
    <definedName name="BExD8OCLZMFN5K3VZYI4Q4ITVKUA" localSheetId="12" hidden="1">#REF!</definedName>
    <definedName name="BExD8OCLZMFN5K3VZYI4Q4ITVKUA" localSheetId="19" hidden="1">#REF!</definedName>
    <definedName name="BExD8OCLZMFN5K3VZYI4Q4ITVKUA" localSheetId="0" hidden="1">#REF!</definedName>
    <definedName name="BExD8OCLZMFN5K3VZYI4Q4ITVKUA" localSheetId="21" hidden="1">#REF!</definedName>
    <definedName name="BExD8OCLZMFN5K3VZYI4Q4ITVKUA" localSheetId="8" hidden="1">#REF!</definedName>
    <definedName name="BExD8OCLZMFN5K3VZYI4Q4ITVKUA" localSheetId="9" hidden="1">#REF!</definedName>
    <definedName name="BExD8OCLZMFN5K3VZYI4Q4ITVKUA" hidden="1">#REF!</definedName>
    <definedName name="BExD93C1R6LC0631ECHVFYH0R0PD" localSheetId="10" hidden="1">#REF!</definedName>
    <definedName name="BExD93C1R6LC0631ECHVFYH0R0PD" localSheetId="12" hidden="1">#REF!</definedName>
    <definedName name="BExD93C1R6LC0631ECHVFYH0R0PD" localSheetId="19" hidden="1">#REF!</definedName>
    <definedName name="BExD93C1R6LC0631ECHVFYH0R0PD" localSheetId="0" hidden="1">#REF!</definedName>
    <definedName name="BExD93C1R6LC0631ECHVFYH0R0PD" localSheetId="21" hidden="1">#REF!</definedName>
    <definedName name="BExD93C1R6LC0631ECHVFYH0R0PD" localSheetId="8" hidden="1">#REF!</definedName>
    <definedName name="BExD93C1R6LC0631ECHVFYH0R0PD" localSheetId="9" hidden="1">#REF!</definedName>
    <definedName name="BExD93C1R6LC0631ECHVFYH0R0PD" hidden="1">#REF!</definedName>
    <definedName name="BExD97TXIO0COVNN4OH3DEJ33YLM" localSheetId="10" hidden="1">#REF!</definedName>
    <definedName name="BExD97TXIO0COVNN4OH3DEJ33YLM" localSheetId="12" hidden="1">#REF!</definedName>
    <definedName name="BExD97TXIO0COVNN4OH3DEJ33YLM" localSheetId="19" hidden="1">#REF!</definedName>
    <definedName name="BExD97TXIO0COVNN4OH3DEJ33YLM" localSheetId="0" hidden="1">#REF!</definedName>
    <definedName name="BExD97TXIO0COVNN4OH3DEJ33YLM" localSheetId="21" hidden="1">#REF!</definedName>
    <definedName name="BExD97TXIO0COVNN4OH3DEJ33YLM" localSheetId="8" hidden="1">#REF!</definedName>
    <definedName name="BExD97TXIO0COVNN4OH3DEJ33YLM" localSheetId="9" hidden="1">#REF!</definedName>
    <definedName name="BExD97TXIO0COVNN4OH3DEJ33YLM" hidden="1">#REF!</definedName>
    <definedName name="BExD99RZ1RFIMK6O1ZHSPJ68X9Y5" localSheetId="10" hidden="1">#REF!</definedName>
    <definedName name="BExD99RZ1RFIMK6O1ZHSPJ68X9Y5" localSheetId="12" hidden="1">#REF!</definedName>
    <definedName name="BExD99RZ1RFIMK6O1ZHSPJ68X9Y5" localSheetId="19" hidden="1">#REF!</definedName>
    <definedName name="BExD99RZ1RFIMK6O1ZHSPJ68X9Y5" localSheetId="0" hidden="1">#REF!</definedName>
    <definedName name="BExD99RZ1RFIMK6O1ZHSPJ68X9Y5" localSheetId="21" hidden="1">#REF!</definedName>
    <definedName name="BExD99RZ1RFIMK6O1ZHSPJ68X9Y5" localSheetId="8" hidden="1">#REF!</definedName>
    <definedName name="BExD99RZ1RFIMK6O1ZHSPJ68X9Y5" localSheetId="9" hidden="1">#REF!</definedName>
    <definedName name="BExD99RZ1RFIMK6O1ZHSPJ68X9Y5" hidden="1">#REF!</definedName>
    <definedName name="BExD9ATSNNU6SJVYYUCUG2AFS57W" localSheetId="10" hidden="1">#REF!</definedName>
    <definedName name="BExD9ATSNNU6SJVYYUCUG2AFS57W" localSheetId="12" hidden="1">#REF!</definedName>
    <definedName name="BExD9ATSNNU6SJVYYUCUG2AFS57W" localSheetId="19" hidden="1">#REF!</definedName>
    <definedName name="BExD9ATSNNU6SJVYYUCUG2AFS57W" localSheetId="0" hidden="1">#REF!</definedName>
    <definedName name="BExD9ATSNNU6SJVYYUCUG2AFS57W" localSheetId="21" hidden="1">#REF!</definedName>
    <definedName name="BExD9ATSNNU6SJVYYUCUG2AFS57W" localSheetId="8" hidden="1">#REF!</definedName>
    <definedName name="BExD9ATSNNU6SJVYYUCUG2AFS57W" localSheetId="9" hidden="1">#REF!</definedName>
    <definedName name="BExD9ATSNNU6SJVYYUCUG2AFS57W" hidden="1">#REF!</definedName>
    <definedName name="BExD9JO1QOKHUKL6DOEKDLUBPPKZ" localSheetId="10" hidden="1">#REF!</definedName>
    <definedName name="BExD9JO1QOKHUKL6DOEKDLUBPPKZ" localSheetId="12" hidden="1">#REF!</definedName>
    <definedName name="BExD9JO1QOKHUKL6DOEKDLUBPPKZ" localSheetId="19" hidden="1">#REF!</definedName>
    <definedName name="BExD9JO1QOKHUKL6DOEKDLUBPPKZ" localSheetId="0" hidden="1">#REF!</definedName>
    <definedName name="BExD9JO1QOKHUKL6DOEKDLUBPPKZ" localSheetId="21" hidden="1">#REF!</definedName>
    <definedName name="BExD9JO1QOKHUKL6DOEKDLUBPPKZ" localSheetId="8" hidden="1">#REF!</definedName>
    <definedName name="BExD9JO1QOKHUKL6DOEKDLUBPPKZ" localSheetId="9" hidden="1">#REF!</definedName>
    <definedName name="BExD9JO1QOKHUKL6DOEKDLUBPPKZ" hidden="1">#REF!</definedName>
    <definedName name="BExD9L0ID3VSOU609GKWYTA5BFMA" localSheetId="10" hidden="1">#REF!</definedName>
    <definedName name="BExD9L0ID3VSOU609GKWYTA5BFMA" localSheetId="12" hidden="1">#REF!</definedName>
    <definedName name="BExD9L0ID3VSOU609GKWYTA5BFMA" localSheetId="19" hidden="1">#REF!</definedName>
    <definedName name="BExD9L0ID3VSOU609GKWYTA5BFMA" localSheetId="0" hidden="1">#REF!</definedName>
    <definedName name="BExD9L0ID3VSOU609GKWYTA5BFMA" localSheetId="21" hidden="1">#REF!</definedName>
    <definedName name="BExD9L0ID3VSOU609GKWYTA5BFMA" localSheetId="8" hidden="1">#REF!</definedName>
    <definedName name="BExD9L0ID3VSOU609GKWYTA5BFMA" localSheetId="9" hidden="1">#REF!</definedName>
    <definedName name="BExD9L0ID3VSOU609GKWYTA5BFMA" hidden="1">#REF!</definedName>
    <definedName name="BExD9M7SEMG0JK2FUTTZXWIEBTKB" localSheetId="10" hidden="1">#REF!</definedName>
    <definedName name="BExD9M7SEMG0JK2FUTTZXWIEBTKB" localSheetId="12" hidden="1">#REF!</definedName>
    <definedName name="BExD9M7SEMG0JK2FUTTZXWIEBTKB" localSheetId="19" hidden="1">#REF!</definedName>
    <definedName name="BExD9M7SEMG0JK2FUTTZXWIEBTKB" localSheetId="0" hidden="1">#REF!</definedName>
    <definedName name="BExD9M7SEMG0JK2FUTTZXWIEBTKB" localSheetId="21" hidden="1">#REF!</definedName>
    <definedName name="BExD9M7SEMG0JK2FUTTZXWIEBTKB" localSheetId="8" hidden="1">#REF!</definedName>
    <definedName name="BExD9M7SEMG0JK2FUTTZXWIEBTKB" localSheetId="9" hidden="1">#REF!</definedName>
    <definedName name="BExD9M7SEMG0JK2FUTTZXWIEBTKB" hidden="1">#REF!</definedName>
    <definedName name="BExD9MNYBYB1AICQL5165G472IE2" localSheetId="10" hidden="1">#REF!</definedName>
    <definedName name="BExD9MNYBYB1AICQL5165G472IE2" localSheetId="12" hidden="1">#REF!</definedName>
    <definedName name="BExD9MNYBYB1AICQL5165G472IE2" localSheetId="19" hidden="1">#REF!</definedName>
    <definedName name="BExD9MNYBYB1AICQL5165G472IE2" localSheetId="0" hidden="1">#REF!</definedName>
    <definedName name="BExD9MNYBYB1AICQL5165G472IE2" localSheetId="21" hidden="1">#REF!</definedName>
    <definedName name="BExD9MNYBYB1AICQL5165G472IE2" localSheetId="8" hidden="1">#REF!</definedName>
    <definedName name="BExD9MNYBYB1AICQL5165G472IE2" localSheetId="9" hidden="1">#REF!</definedName>
    <definedName name="BExD9MNYBYB1AICQL5165G472IE2" hidden="1">#REF!</definedName>
    <definedName name="BExD9PNSYT7GASEGUVL48MUQ02WO" localSheetId="10" hidden="1">#REF!</definedName>
    <definedName name="BExD9PNSYT7GASEGUVL48MUQ02WO" localSheetId="12" hidden="1">#REF!</definedName>
    <definedName name="BExD9PNSYT7GASEGUVL48MUQ02WO" localSheetId="19" hidden="1">#REF!</definedName>
    <definedName name="BExD9PNSYT7GASEGUVL48MUQ02WO" localSheetId="0" hidden="1">#REF!</definedName>
    <definedName name="BExD9PNSYT7GASEGUVL48MUQ02WO" localSheetId="21" hidden="1">#REF!</definedName>
    <definedName name="BExD9PNSYT7GASEGUVL48MUQ02WO" localSheetId="8" hidden="1">#REF!</definedName>
    <definedName name="BExD9PNSYT7GASEGUVL48MUQ02WO" localSheetId="9" hidden="1">#REF!</definedName>
    <definedName name="BExD9PNSYT7GASEGUVL48MUQ02WO" hidden="1">#REF!</definedName>
    <definedName name="BExD9TK2MIWFH5SKUYU9ZKF4NPHQ" localSheetId="10" hidden="1">#REF!</definedName>
    <definedName name="BExD9TK2MIWFH5SKUYU9ZKF4NPHQ" localSheetId="12" hidden="1">#REF!</definedName>
    <definedName name="BExD9TK2MIWFH5SKUYU9ZKF4NPHQ" localSheetId="19" hidden="1">#REF!</definedName>
    <definedName name="BExD9TK2MIWFH5SKUYU9ZKF4NPHQ" localSheetId="0" hidden="1">#REF!</definedName>
    <definedName name="BExD9TK2MIWFH5SKUYU9ZKF4NPHQ" localSheetId="21" hidden="1">#REF!</definedName>
    <definedName name="BExD9TK2MIWFH5SKUYU9ZKF4NPHQ" localSheetId="8" hidden="1">#REF!</definedName>
    <definedName name="BExD9TK2MIWFH5SKUYU9ZKF4NPHQ" localSheetId="9" hidden="1">#REF!</definedName>
    <definedName name="BExD9TK2MIWFH5SKUYU9ZKF4NPHQ" hidden="1">#REF!</definedName>
    <definedName name="BExDA23J1UL1EN1K0BLX2TKAX4U0" localSheetId="10" hidden="1">#REF!</definedName>
    <definedName name="BExDA23J1UL1EN1K0BLX2TKAX4U0" localSheetId="12" hidden="1">#REF!</definedName>
    <definedName name="BExDA23J1UL1EN1K0BLX2TKAX4U0" localSheetId="19" hidden="1">#REF!</definedName>
    <definedName name="BExDA23J1UL1EN1K0BLX2TKAX4U0" localSheetId="0" hidden="1">#REF!</definedName>
    <definedName name="BExDA23J1UL1EN1K0BLX2TKAX4U0" localSheetId="21" hidden="1">#REF!</definedName>
    <definedName name="BExDA23J1UL1EN1K0BLX2TKAX4U0" localSheetId="8" hidden="1">#REF!</definedName>
    <definedName name="BExDA23J1UL1EN1K0BLX2TKAX4U0" localSheetId="9" hidden="1">#REF!</definedName>
    <definedName name="BExDA23J1UL1EN1K0BLX2TKAX4U0" hidden="1">#REF!</definedName>
    <definedName name="BExDA6594R2INH5X2F55YRZSKRND" localSheetId="10" hidden="1">#REF!</definedName>
    <definedName name="BExDA6594R2INH5X2F55YRZSKRND" localSheetId="12" hidden="1">#REF!</definedName>
    <definedName name="BExDA6594R2INH5X2F55YRZSKRND" localSheetId="19" hidden="1">#REF!</definedName>
    <definedName name="BExDA6594R2INH5X2F55YRZSKRND" localSheetId="0" hidden="1">#REF!</definedName>
    <definedName name="BExDA6594R2INH5X2F55YRZSKRND" localSheetId="21" hidden="1">#REF!</definedName>
    <definedName name="BExDA6594R2INH5X2F55YRZSKRND" localSheetId="8" hidden="1">#REF!</definedName>
    <definedName name="BExDA6594R2INH5X2F55YRZSKRND" localSheetId="9" hidden="1">#REF!</definedName>
    <definedName name="BExDA6594R2INH5X2F55YRZSKRND" hidden="1">#REF!</definedName>
    <definedName name="BExDA6LD9061UULVKUUI4QP8SK13" localSheetId="10" hidden="1">#REF!</definedName>
    <definedName name="BExDA6LD9061UULVKUUI4QP8SK13" localSheetId="12" hidden="1">#REF!</definedName>
    <definedName name="BExDA6LD9061UULVKUUI4QP8SK13" localSheetId="19" hidden="1">#REF!</definedName>
    <definedName name="BExDA6LD9061UULVKUUI4QP8SK13" localSheetId="0" hidden="1">#REF!</definedName>
    <definedName name="BExDA6LD9061UULVKUUI4QP8SK13" localSheetId="21" hidden="1">#REF!</definedName>
    <definedName name="BExDA6LD9061UULVKUUI4QP8SK13" localSheetId="8" hidden="1">#REF!</definedName>
    <definedName name="BExDA6LD9061UULVKUUI4QP8SK13" localSheetId="9" hidden="1">#REF!</definedName>
    <definedName name="BExDA6LD9061UULVKUUI4QP8SK13" hidden="1">#REF!</definedName>
    <definedName name="BExDAGMVMNLQ6QXASB9R6D8DIT12" localSheetId="10" hidden="1">#REF!</definedName>
    <definedName name="BExDAGMVMNLQ6QXASB9R6D8DIT12" localSheetId="12" hidden="1">#REF!</definedName>
    <definedName name="BExDAGMVMNLQ6QXASB9R6D8DIT12" localSheetId="19" hidden="1">#REF!</definedName>
    <definedName name="BExDAGMVMNLQ6QXASB9R6D8DIT12" localSheetId="0" hidden="1">#REF!</definedName>
    <definedName name="BExDAGMVMNLQ6QXASB9R6D8DIT12" localSheetId="21" hidden="1">#REF!</definedName>
    <definedName name="BExDAGMVMNLQ6QXASB9R6D8DIT12" localSheetId="8" hidden="1">#REF!</definedName>
    <definedName name="BExDAGMVMNLQ6QXASB9R6D8DIT12" localSheetId="9" hidden="1">#REF!</definedName>
    <definedName name="BExDAGMVMNLQ6QXASB9R6D8DIT12" hidden="1">#REF!</definedName>
    <definedName name="BExDAYBHU9ADLXI8VRC7F608RVGM" localSheetId="10" hidden="1">#REF!</definedName>
    <definedName name="BExDAYBHU9ADLXI8VRC7F608RVGM" localSheetId="12" hidden="1">#REF!</definedName>
    <definedName name="BExDAYBHU9ADLXI8VRC7F608RVGM" localSheetId="19" hidden="1">#REF!</definedName>
    <definedName name="BExDAYBHU9ADLXI8VRC7F608RVGM" localSheetId="0" hidden="1">#REF!</definedName>
    <definedName name="BExDAYBHU9ADLXI8VRC7F608RVGM" localSheetId="21" hidden="1">#REF!</definedName>
    <definedName name="BExDAYBHU9ADLXI8VRC7F608RVGM" localSheetId="8" hidden="1">#REF!</definedName>
    <definedName name="BExDAYBHU9ADLXI8VRC7F608RVGM" localSheetId="9" hidden="1">#REF!</definedName>
    <definedName name="BExDAYBHU9ADLXI8VRC7F608RVGM" hidden="1">#REF!</definedName>
    <definedName name="BExDBDR1XR0FV0CYUCB2OJ7CJCZU" localSheetId="10" hidden="1">#REF!</definedName>
    <definedName name="BExDBDR1XR0FV0CYUCB2OJ7CJCZU" localSheetId="12" hidden="1">#REF!</definedName>
    <definedName name="BExDBDR1XR0FV0CYUCB2OJ7CJCZU" localSheetId="19" hidden="1">#REF!</definedName>
    <definedName name="BExDBDR1XR0FV0CYUCB2OJ7CJCZU" localSheetId="0" hidden="1">#REF!</definedName>
    <definedName name="BExDBDR1XR0FV0CYUCB2OJ7CJCZU" localSheetId="21" hidden="1">#REF!</definedName>
    <definedName name="BExDBDR1XR0FV0CYUCB2OJ7CJCZU" localSheetId="8" hidden="1">#REF!</definedName>
    <definedName name="BExDBDR1XR0FV0CYUCB2OJ7CJCZU" localSheetId="9" hidden="1">#REF!</definedName>
    <definedName name="BExDBDR1XR0FV0CYUCB2OJ7CJCZU" hidden="1">#REF!</definedName>
    <definedName name="BExDC7F818VN0S18ID7XRCRVYPJ4" localSheetId="10" hidden="1">#REF!</definedName>
    <definedName name="BExDC7F818VN0S18ID7XRCRVYPJ4" localSheetId="12" hidden="1">#REF!</definedName>
    <definedName name="BExDC7F818VN0S18ID7XRCRVYPJ4" localSheetId="19" hidden="1">#REF!</definedName>
    <definedName name="BExDC7F818VN0S18ID7XRCRVYPJ4" localSheetId="0" hidden="1">#REF!</definedName>
    <definedName name="BExDC7F818VN0S18ID7XRCRVYPJ4" localSheetId="21" hidden="1">#REF!</definedName>
    <definedName name="BExDC7F818VN0S18ID7XRCRVYPJ4" localSheetId="8" hidden="1">#REF!</definedName>
    <definedName name="BExDC7F818VN0S18ID7XRCRVYPJ4" localSheetId="9" hidden="1">#REF!</definedName>
    <definedName name="BExDC7F818VN0S18ID7XRCRVYPJ4" hidden="1">#REF!</definedName>
    <definedName name="BExDCL7K96PC9VZYB70ZW3QPVIJE" localSheetId="10" hidden="1">#REF!</definedName>
    <definedName name="BExDCL7K96PC9VZYB70ZW3QPVIJE" localSheetId="12" hidden="1">#REF!</definedName>
    <definedName name="BExDCL7K96PC9VZYB70ZW3QPVIJE" localSheetId="19" hidden="1">#REF!</definedName>
    <definedName name="BExDCL7K96PC9VZYB70ZW3QPVIJE" localSheetId="0" hidden="1">#REF!</definedName>
    <definedName name="BExDCL7K96PC9VZYB70ZW3QPVIJE" localSheetId="21" hidden="1">#REF!</definedName>
    <definedName name="BExDCL7K96PC9VZYB70ZW3QPVIJE" localSheetId="8" hidden="1">#REF!</definedName>
    <definedName name="BExDCL7K96PC9VZYB70ZW3QPVIJE" localSheetId="9" hidden="1">#REF!</definedName>
    <definedName name="BExDCL7K96PC9VZYB70ZW3QPVIJE" hidden="1">#REF!</definedName>
    <definedName name="BExDCP3UZ3C2O4C1F7KMU0Z9U32N" localSheetId="10" hidden="1">#REF!</definedName>
    <definedName name="BExDCP3UZ3C2O4C1F7KMU0Z9U32N" localSheetId="12" hidden="1">#REF!</definedName>
    <definedName name="BExDCP3UZ3C2O4C1F7KMU0Z9U32N" localSheetId="19" hidden="1">#REF!</definedName>
    <definedName name="BExDCP3UZ3C2O4C1F7KMU0Z9U32N" localSheetId="0" hidden="1">#REF!</definedName>
    <definedName name="BExDCP3UZ3C2O4C1F7KMU0Z9U32N" localSheetId="21" hidden="1">#REF!</definedName>
    <definedName name="BExDCP3UZ3C2O4C1F7KMU0Z9U32N" localSheetId="8" hidden="1">#REF!</definedName>
    <definedName name="BExDCP3UZ3C2O4C1F7KMU0Z9U32N" localSheetId="9" hidden="1">#REF!</definedName>
    <definedName name="BExDCP3UZ3C2O4C1F7KMU0Z9U32N" hidden="1">#REF!</definedName>
    <definedName name="BExENU8ISP26W97JG63CN1XT9KB4" localSheetId="10" hidden="1">#REF!</definedName>
    <definedName name="BExENU8ISP26W97JG63CN1XT9KB4" localSheetId="19" hidden="1">#REF!</definedName>
    <definedName name="BExENU8ISP26W97JG63CN1XT9KB4" localSheetId="0" hidden="1">#REF!</definedName>
    <definedName name="BExENU8ISP26W97JG63CN1XT9KB4" localSheetId="8" hidden="1">#REF!</definedName>
    <definedName name="BExENU8ISP26W97JG63CN1XT9KB4" localSheetId="9" hidden="1">#REF!</definedName>
    <definedName name="BExENU8ISP26W97JG63CN1XT9KB4" hidden="1">#REF!</definedName>
    <definedName name="BExEO14OTKLVDBTNB2ONGZ4YB20H" localSheetId="10" hidden="1">#REF!</definedName>
    <definedName name="BExEO14OTKLVDBTNB2ONGZ4YB20H" localSheetId="12" hidden="1">#REF!</definedName>
    <definedName name="BExEO14OTKLVDBTNB2ONGZ4YB20H" localSheetId="19" hidden="1">#REF!</definedName>
    <definedName name="BExEO14OTKLVDBTNB2ONGZ4YB20H" localSheetId="0" hidden="1">#REF!</definedName>
    <definedName name="BExEO14OTKLVDBTNB2ONGZ4YB20H" localSheetId="21" hidden="1">#REF!</definedName>
    <definedName name="BExEO14OTKLVDBTNB2ONGZ4YB20H" localSheetId="8" hidden="1">#REF!</definedName>
    <definedName name="BExEO14OTKLVDBTNB2ONGZ4YB20H" localSheetId="9" hidden="1">#REF!</definedName>
    <definedName name="BExEO14OTKLVDBTNB2ONGZ4YB20H" hidden="1">#REF!</definedName>
    <definedName name="BExEO80UUNTK4DX33Z5TYLM8NYZM" localSheetId="10" hidden="1">#REF!</definedName>
    <definedName name="BExEO80UUNTK4DX33Z5TYLM8NYZM" localSheetId="12" hidden="1">#REF!</definedName>
    <definedName name="BExEO80UUNTK4DX33Z5TYLM8NYZM" localSheetId="19" hidden="1">#REF!</definedName>
    <definedName name="BExEO80UUNTK4DX33Z5TYLM8NYZM" localSheetId="0" hidden="1">#REF!</definedName>
    <definedName name="BExEO80UUNTK4DX33Z5TYLM8NYZM" localSheetId="21" hidden="1">#REF!</definedName>
    <definedName name="BExEO80UUNTK4DX33Z5TYLM8NYZM" localSheetId="8" hidden="1">#REF!</definedName>
    <definedName name="BExEO80UUNTK4DX33Z5TYLM8NYZM" localSheetId="9" hidden="1">#REF!</definedName>
    <definedName name="BExEO80UUNTK4DX33Z5TYLM8NYZM" hidden="1">#REF!</definedName>
    <definedName name="BExEOBX3WECDMYCV9RLN49APTXMM" localSheetId="10" hidden="1">#REF!</definedName>
    <definedName name="BExEOBX3WECDMYCV9RLN49APTXMM" localSheetId="12" hidden="1">#REF!</definedName>
    <definedName name="BExEOBX3WECDMYCV9RLN49APTXMM" localSheetId="19" hidden="1">#REF!</definedName>
    <definedName name="BExEOBX3WECDMYCV9RLN49APTXMM" localSheetId="0" hidden="1">#REF!</definedName>
    <definedName name="BExEOBX3WECDMYCV9RLN49APTXMM" localSheetId="21" hidden="1">#REF!</definedName>
    <definedName name="BExEOBX3WECDMYCV9RLN49APTXMM" localSheetId="8" hidden="1">#REF!</definedName>
    <definedName name="BExEOBX3WECDMYCV9RLN49APTXMM" localSheetId="9" hidden="1">#REF!</definedName>
    <definedName name="BExEOBX3WECDMYCV9RLN49APTXMM" hidden="1">#REF!</definedName>
    <definedName name="BExEPN9VIYI0FVL0HLZQXJFO6TT0" localSheetId="10" hidden="1">#REF!</definedName>
    <definedName name="BExEPN9VIYI0FVL0HLZQXJFO6TT0" localSheetId="12" hidden="1">#REF!</definedName>
    <definedName name="BExEPN9VIYI0FVL0HLZQXJFO6TT0" localSheetId="19" hidden="1">#REF!</definedName>
    <definedName name="BExEPN9VIYI0FVL0HLZQXJFO6TT0" localSheetId="0" hidden="1">#REF!</definedName>
    <definedName name="BExEPN9VIYI0FVL0HLZQXJFO6TT0" localSheetId="21" hidden="1">#REF!</definedName>
    <definedName name="BExEPN9VIYI0FVL0HLZQXJFO6TT0" localSheetId="8" hidden="1">#REF!</definedName>
    <definedName name="BExEPN9VIYI0FVL0HLZQXJFO6TT0" localSheetId="9" hidden="1">#REF!</definedName>
    <definedName name="BExEPN9VIYI0FVL0HLZQXJFO6TT0" hidden="1">#REF!</definedName>
    <definedName name="BExEPQPUOD4B6H60DKEB9159F7DR" localSheetId="10" hidden="1">#REF!</definedName>
    <definedName name="BExEPQPUOD4B6H60DKEB9159F7DR" localSheetId="12" hidden="1">#REF!</definedName>
    <definedName name="BExEPQPUOD4B6H60DKEB9159F7DR" localSheetId="19" hidden="1">#REF!</definedName>
    <definedName name="BExEPQPUOD4B6H60DKEB9159F7DR" localSheetId="0" hidden="1">#REF!</definedName>
    <definedName name="BExEPQPUOD4B6H60DKEB9159F7DR" localSheetId="21" hidden="1">#REF!</definedName>
    <definedName name="BExEPQPUOD4B6H60DKEB9159F7DR" localSheetId="8" hidden="1">#REF!</definedName>
    <definedName name="BExEPQPUOD4B6H60DKEB9159F7DR" localSheetId="9" hidden="1">#REF!</definedName>
    <definedName name="BExEPQPUOD4B6H60DKEB9159F7DR" hidden="1">#REF!</definedName>
    <definedName name="BExEPYT6VDSMR8MU2341Q5GM2Y9V" localSheetId="10" hidden="1">#REF!</definedName>
    <definedName name="BExEPYT6VDSMR8MU2341Q5GM2Y9V" localSheetId="12" hidden="1">#REF!</definedName>
    <definedName name="BExEPYT6VDSMR8MU2341Q5GM2Y9V" localSheetId="19" hidden="1">#REF!</definedName>
    <definedName name="BExEPYT6VDSMR8MU2341Q5GM2Y9V" localSheetId="0" hidden="1">#REF!</definedName>
    <definedName name="BExEPYT6VDSMR8MU2341Q5GM2Y9V" localSheetId="21" hidden="1">#REF!</definedName>
    <definedName name="BExEPYT6VDSMR8MU2341Q5GM2Y9V" localSheetId="8" hidden="1">#REF!</definedName>
    <definedName name="BExEPYT6VDSMR8MU2341Q5GM2Y9V" localSheetId="9" hidden="1">#REF!</definedName>
    <definedName name="BExEPYT6VDSMR8MU2341Q5GM2Y9V" hidden="1">#REF!</definedName>
    <definedName name="BExEQ2ENYLMY8K1796XBB31CJHNN" localSheetId="10" hidden="1">#REF!</definedName>
    <definedName name="BExEQ2ENYLMY8K1796XBB31CJHNN" localSheetId="12" hidden="1">#REF!</definedName>
    <definedName name="BExEQ2ENYLMY8K1796XBB31CJHNN" localSheetId="19" hidden="1">#REF!</definedName>
    <definedName name="BExEQ2ENYLMY8K1796XBB31CJHNN" localSheetId="0" hidden="1">#REF!</definedName>
    <definedName name="BExEQ2ENYLMY8K1796XBB31CJHNN" localSheetId="21" hidden="1">#REF!</definedName>
    <definedName name="BExEQ2ENYLMY8K1796XBB31CJHNN" localSheetId="8" hidden="1">#REF!</definedName>
    <definedName name="BExEQ2ENYLMY8K1796XBB31CJHNN" localSheetId="9" hidden="1">#REF!</definedName>
    <definedName name="BExEQ2ENYLMY8K1796XBB31CJHNN" hidden="1">#REF!</definedName>
    <definedName name="BExEQ2PFE4N40LEPGDPS90WDL6BN" localSheetId="10" hidden="1">#REF!</definedName>
    <definedName name="BExEQ2PFE4N40LEPGDPS90WDL6BN" localSheetId="12" hidden="1">#REF!</definedName>
    <definedName name="BExEQ2PFE4N40LEPGDPS90WDL6BN" localSheetId="19" hidden="1">#REF!</definedName>
    <definedName name="BExEQ2PFE4N40LEPGDPS90WDL6BN" localSheetId="0" hidden="1">#REF!</definedName>
    <definedName name="BExEQ2PFE4N40LEPGDPS90WDL6BN" localSheetId="21" hidden="1">#REF!</definedName>
    <definedName name="BExEQ2PFE4N40LEPGDPS90WDL6BN" localSheetId="8" hidden="1">#REF!</definedName>
    <definedName name="BExEQ2PFE4N40LEPGDPS90WDL6BN" localSheetId="9" hidden="1">#REF!</definedName>
    <definedName name="BExEQ2PFE4N40LEPGDPS90WDL6BN" hidden="1">#REF!</definedName>
    <definedName name="BExEQ2PFURT24NQYGYVE8NKX1EGA" localSheetId="10" hidden="1">#REF!</definedName>
    <definedName name="BExEQ2PFURT24NQYGYVE8NKX1EGA" localSheetId="12" hidden="1">#REF!</definedName>
    <definedName name="BExEQ2PFURT24NQYGYVE8NKX1EGA" localSheetId="19" hidden="1">#REF!</definedName>
    <definedName name="BExEQ2PFURT24NQYGYVE8NKX1EGA" localSheetId="0" hidden="1">#REF!</definedName>
    <definedName name="BExEQ2PFURT24NQYGYVE8NKX1EGA" localSheetId="21" hidden="1">#REF!</definedName>
    <definedName name="BExEQ2PFURT24NQYGYVE8NKX1EGA" localSheetId="8" hidden="1">#REF!</definedName>
    <definedName name="BExEQ2PFURT24NQYGYVE8NKX1EGA" localSheetId="9" hidden="1">#REF!</definedName>
    <definedName name="BExEQ2PFURT24NQYGYVE8NKX1EGA" hidden="1">#REF!</definedName>
    <definedName name="BExEQB8ZWXO6IIGOEPWTLOJGE2NR" localSheetId="10" hidden="1">#REF!</definedName>
    <definedName name="BExEQB8ZWXO6IIGOEPWTLOJGE2NR" localSheetId="12" hidden="1">#REF!</definedName>
    <definedName name="BExEQB8ZWXO6IIGOEPWTLOJGE2NR" localSheetId="19" hidden="1">#REF!</definedName>
    <definedName name="BExEQB8ZWXO6IIGOEPWTLOJGE2NR" localSheetId="0" hidden="1">#REF!</definedName>
    <definedName name="BExEQB8ZWXO6IIGOEPWTLOJGE2NR" localSheetId="21" hidden="1">#REF!</definedName>
    <definedName name="BExEQB8ZWXO6IIGOEPWTLOJGE2NR" localSheetId="8" hidden="1">#REF!</definedName>
    <definedName name="BExEQB8ZWXO6IIGOEPWTLOJGE2NR" localSheetId="9" hidden="1">#REF!</definedName>
    <definedName name="BExEQB8ZWXO6IIGOEPWTLOJGE2NR" hidden="1">#REF!</definedName>
    <definedName name="BExEQBZX0EL6LIKPY01197ACK65H" localSheetId="10" hidden="1">#REF!</definedName>
    <definedName name="BExEQBZX0EL6LIKPY01197ACK65H" localSheetId="12" hidden="1">#REF!</definedName>
    <definedName name="BExEQBZX0EL6LIKPY01197ACK65H" localSheetId="19" hidden="1">#REF!</definedName>
    <definedName name="BExEQBZX0EL6LIKPY01197ACK65H" localSheetId="0" hidden="1">#REF!</definedName>
    <definedName name="BExEQBZX0EL6LIKPY01197ACK65H" localSheetId="21" hidden="1">#REF!</definedName>
    <definedName name="BExEQBZX0EL6LIKPY01197ACK65H" localSheetId="8" hidden="1">#REF!</definedName>
    <definedName name="BExEQBZX0EL6LIKPY01197ACK65H" localSheetId="9" hidden="1">#REF!</definedName>
    <definedName name="BExEQBZX0EL6LIKPY01197ACK65H" hidden="1">#REF!</definedName>
    <definedName name="BExEQDXZALJLD4OBF74IKZBR13SR" localSheetId="10" hidden="1">#REF!</definedName>
    <definedName name="BExEQDXZALJLD4OBF74IKZBR13SR" localSheetId="12" hidden="1">#REF!</definedName>
    <definedName name="BExEQDXZALJLD4OBF74IKZBR13SR" localSheetId="19" hidden="1">#REF!</definedName>
    <definedName name="BExEQDXZALJLD4OBF74IKZBR13SR" localSheetId="0" hidden="1">#REF!</definedName>
    <definedName name="BExEQDXZALJLD4OBF74IKZBR13SR" localSheetId="21" hidden="1">#REF!</definedName>
    <definedName name="BExEQDXZALJLD4OBF74IKZBR13SR" localSheetId="8" hidden="1">#REF!</definedName>
    <definedName name="BExEQDXZALJLD4OBF74IKZBR13SR" localSheetId="9" hidden="1">#REF!</definedName>
    <definedName name="BExEQDXZALJLD4OBF74IKZBR13SR" hidden="1">#REF!</definedName>
    <definedName name="BExEQFLE2RPWGMWQAI4JMKUEFRPT" localSheetId="10" hidden="1">#REF!</definedName>
    <definedName name="BExEQFLE2RPWGMWQAI4JMKUEFRPT" localSheetId="12" hidden="1">#REF!</definedName>
    <definedName name="BExEQFLE2RPWGMWQAI4JMKUEFRPT" localSheetId="19" hidden="1">#REF!</definedName>
    <definedName name="BExEQFLE2RPWGMWQAI4JMKUEFRPT" localSheetId="0" hidden="1">#REF!</definedName>
    <definedName name="BExEQFLE2RPWGMWQAI4JMKUEFRPT" localSheetId="21" hidden="1">#REF!</definedName>
    <definedName name="BExEQFLE2RPWGMWQAI4JMKUEFRPT" localSheetId="8" hidden="1">#REF!</definedName>
    <definedName name="BExEQFLE2RPWGMWQAI4JMKUEFRPT" localSheetId="9" hidden="1">#REF!</definedName>
    <definedName name="BExEQFLE2RPWGMWQAI4JMKUEFRPT" hidden="1">#REF!</definedName>
    <definedName name="BExEQJHNJV9U65F5VGIGX0VM02VF" localSheetId="10" hidden="1">#REF!</definedName>
    <definedName name="BExEQJHNJV9U65F5VGIGX0VM02VF" localSheetId="12" hidden="1">#REF!</definedName>
    <definedName name="BExEQJHNJV9U65F5VGIGX0VM02VF" localSheetId="19" hidden="1">#REF!</definedName>
    <definedName name="BExEQJHNJV9U65F5VGIGX0VM02VF" localSheetId="0" hidden="1">#REF!</definedName>
    <definedName name="BExEQJHNJV9U65F5VGIGX0VM02VF" localSheetId="21" hidden="1">#REF!</definedName>
    <definedName name="BExEQJHNJV9U65F5VGIGX0VM02VF" localSheetId="8" hidden="1">#REF!</definedName>
    <definedName name="BExEQJHNJV9U65F5VGIGX0VM02VF" localSheetId="9" hidden="1">#REF!</definedName>
    <definedName name="BExEQJHNJV9U65F5VGIGX0VM02VF" hidden="1">#REF!</definedName>
    <definedName name="BExEQTZAP8R69U31W4LKGTKKGKQE" localSheetId="10" hidden="1">#REF!</definedName>
    <definedName name="BExEQTZAP8R69U31W4LKGTKKGKQE" localSheetId="12" hidden="1">#REF!</definedName>
    <definedName name="BExEQTZAP8R69U31W4LKGTKKGKQE" localSheetId="19" hidden="1">#REF!</definedName>
    <definedName name="BExEQTZAP8R69U31W4LKGTKKGKQE" localSheetId="0" hidden="1">#REF!</definedName>
    <definedName name="BExEQTZAP8R69U31W4LKGTKKGKQE" localSheetId="21" hidden="1">#REF!</definedName>
    <definedName name="BExEQTZAP8R69U31W4LKGTKKGKQE" localSheetId="8" hidden="1">#REF!</definedName>
    <definedName name="BExEQTZAP8R69U31W4LKGTKKGKQE" localSheetId="9" hidden="1">#REF!</definedName>
    <definedName name="BExEQTZAP8R69U31W4LKGTKKGKQE" hidden="1">#REF!</definedName>
    <definedName name="BExER2O72H1F9WV6S1J04C15PXX7" localSheetId="10" hidden="1">#REF!</definedName>
    <definedName name="BExER2O72H1F9WV6S1J04C15PXX7" localSheetId="12" hidden="1">#REF!</definedName>
    <definedName name="BExER2O72H1F9WV6S1J04C15PXX7" localSheetId="19" hidden="1">#REF!</definedName>
    <definedName name="BExER2O72H1F9WV6S1J04C15PXX7" localSheetId="0" hidden="1">#REF!</definedName>
    <definedName name="BExER2O72H1F9WV6S1J04C15PXX7" localSheetId="21" hidden="1">#REF!</definedName>
    <definedName name="BExER2O72H1F9WV6S1J04C15PXX7" localSheetId="8" hidden="1">#REF!</definedName>
    <definedName name="BExER2O72H1F9WV6S1J04C15PXX7" localSheetId="9" hidden="1">#REF!</definedName>
    <definedName name="BExER2O72H1F9WV6S1J04C15PXX7" hidden="1">#REF!</definedName>
    <definedName name="BExERIPCI7N2NW7JRL59DVT0TTSU" localSheetId="10" hidden="1">#REF!</definedName>
    <definedName name="BExERIPCI7N2NW7JRL59DVT0TTSU" localSheetId="12" hidden="1">#REF!</definedName>
    <definedName name="BExERIPCI7N2NW7JRL59DVT0TTSU" localSheetId="19" hidden="1">#REF!</definedName>
    <definedName name="BExERIPCI7N2NW7JRL59DVT0TTSU" localSheetId="0" hidden="1">#REF!</definedName>
    <definedName name="BExERIPCI7N2NW7JRL59DVT0TTSU" localSheetId="21" hidden="1">#REF!</definedName>
    <definedName name="BExERIPCI7N2NW7JRL59DVT0TTSU" localSheetId="8" hidden="1">#REF!</definedName>
    <definedName name="BExERIPCI7N2NW7JRL59DVT0TTSU" localSheetId="9" hidden="1">#REF!</definedName>
    <definedName name="BExERIPCI7N2NW7JRL59DVT0TTSU" hidden="1">#REF!</definedName>
    <definedName name="BExERRUIKIOATPZ9U4HQ0V52RJAU" localSheetId="10" hidden="1">#REF!</definedName>
    <definedName name="BExERRUIKIOATPZ9U4HQ0V52RJAU" localSheetId="12" hidden="1">#REF!</definedName>
    <definedName name="BExERRUIKIOATPZ9U4HQ0V52RJAU" localSheetId="19" hidden="1">#REF!</definedName>
    <definedName name="BExERRUIKIOATPZ9U4HQ0V52RJAU" localSheetId="0" hidden="1">#REF!</definedName>
    <definedName name="BExERRUIKIOATPZ9U4HQ0V52RJAU" localSheetId="21" hidden="1">#REF!</definedName>
    <definedName name="BExERRUIKIOATPZ9U4HQ0V52RJAU" localSheetId="8" hidden="1">#REF!</definedName>
    <definedName name="BExERRUIKIOATPZ9U4HQ0V52RJAU" localSheetId="9" hidden="1">#REF!</definedName>
    <definedName name="BExERRUIKIOATPZ9U4HQ0V52RJAU" hidden="1">#REF!</definedName>
    <definedName name="BExERSANFNM1O7T65PC5MJ301YET" localSheetId="10" hidden="1">#REF!</definedName>
    <definedName name="BExERSANFNM1O7T65PC5MJ301YET" localSheetId="12" hidden="1">#REF!</definedName>
    <definedName name="BExERSANFNM1O7T65PC5MJ301YET" localSheetId="19" hidden="1">#REF!</definedName>
    <definedName name="BExERSANFNM1O7T65PC5MJ301YET" localSheetId="0" hidden="1">#REF!</definedName>
    <definedName name="BExERSANFNM1O7T65PC5MJ301YET" localSheetId="21" hidden="1">#REF!</definedName>
    <definedName name="BExERSANFNM1O7T65PC5MJ301YET" localSheetId="8" hidden="1">#REF!</definedName>
    <definedName name="BExERSANFNM1O7T65PC5MJ301YET" localSheetId="9" hidden="1">#REF!</definedName>
    <definedName name="BExERSANFNM1O7T65PC5MJ301YET" hidden="1">#REF!</definedName>
    <definedName name="BExERU8P606C6QQZZL55U0ZQYQF1" localSheetId="10" hidden="1">#REF!</definedName>
    <definedName name="BExERU8P606C6QQZZL55U0ZQYQF1" localSheetId="12" hidden="1">#REF!</definedName>
    <definedName name="BExERU8P606C6QQZZL55U0ZQYQF1" localSheetId="19" hidden="1">#REF!</definedName>
    <definedName name="BExERU8P606C6QQZZL55U0ZQYQF1" localSheetId="0" hidden="1">#REF!</definedName>
    <definedName name="BExERU8P606C6QQZZL55U0ZQYQF1" localSheetId="21" hidden="1">#REF!</definedName>
    <definedName name="BExERU8P606C6QQZZL55U0ZQYQF1" localSheetId="8" hidden="1">#REF!</definedName>
    <definedName name="BExERU8P606C6QQZZL55U0ZQYQF1" localSheetId="9" hidden="1">#REF!</definedName>
    <definedName name="BExERU8P606C6QQZZL55U0ZQYQF1" hidden="1">#REF!</definedName>
    <definedName name="BExERWCEBKQRYWRQLYJ4UCMMKTHG" localSheetId="10" hidden="1">#REF!</definedName>
    <definedName name="BExERWCEBKQRYWRQLYJ4UCMMKTHG" localSheetId="12" hidden="1">#REF!</definedName>
    <definedName name="BExERWCEBKQRYWRQLYJ4UCMMKTHG" localSheetId="19" hidden="1">#REF!</definedName>
    <definedName name="BExERWCEBKQRYWRQLYJ4UCMMKTHG" localSheetId="0" hidden="1">#REF!</definedName>
    <definedName name="BExERWCEBKQRYWRQLYJ4UCMMKTHG" localSheetId="21" hidden="1">#REF!</definedName>
    <definedName name="BExERWCEBKQRYWRQLYJ4UCMMKTHG" localSheetId="8" hidden="1">#REF!</definedName>
    <definedName name="BExERWCEBKQRYWRQLYJ4UCMMKTHG" localSheetId="9" hidden="1">#REF!</definedName>
    <definedName name="BExERWCEBKQRYWRQLYJ4UCMMKTHG" hidden="1">#REF!</definedName>
    <definedName name="BExERXE1QW042A2T25RI4DVUU59O" localSheetId="10" hidden="1">#REF!</definedName>
    <definedName name="BExERXE1QW042A2T25RI4DVUU59O" localSheetId="12" hidden="1">#REF!</definedName>
    <definedName name="BExERXE1QW042A2T25RI4DVUU59O" localSheetId="19" hidden="1">#REF!</definedName>
    <definedName name="BExERXE1QW042A2T25RI4DVUU59O" localSheetId="0" hidden="1">#REF!</definedName>
    <definedName name="BExERXE1QW042A2T25RI4DVUU59O" localSheetId="21" hidden="1">#REF!</definedName>
    <definedName name="BExERXE1QW042A2T25RI4DVUU59O" localSheetId="8" hidden="1">#REF!</definedName>
    <definedName name="BExERXE1QW042A2T25RI4DVUU59O" localSheetId="9" hidden="1">#REF!</definedName>
    <definedName name="BExERXE1QW042A2T25RI4DVUU59O" hidden="1">#REF!</definedName>
    <definedName name="BExES44RHHDL3V7FLV6M20834WF1" localSheetId="10" hidden="1">#REF!</definedName>
    <definedName name="BExES44RHHDL3V7FLV6M20834WF1" localSheetId="12" hidden="1">#REF!</definedName>
    <definedName name="BExES44RHHDL3V7FLV6M20834WF1" localSheetId="19" hidden="1">#REF!</definedName>
    <definedName name="BExES44RHHDL3V7FLV6M20834WF1" localSheetId="0" hidden="1">#REF!</definedName>
    <definedName name="BExES44RHHDL3V7FLV6M20834WF1" localSheetId="21" hidden="1">#REF!</definedName>
    <definedName name="BExES44RHHDL3V7FLV6M20834WF1" localSheetId="8" hidden="1">#REF!</definedName>
    <definedName name="BExES44RHHDL3V7FLV6M20834WF1" localSheetId="9" hidden="1">#REF!</definedName>
    <definedName name="BExES44RHHDL3V7FLV6M20834WF1" hidden="1">#REF!</definedName>
    <definedName name="BExES4A7VE2X3RYYTVRLKZD4I7WU" localSheetId="10" hidden="1">#REF!</definedName>
    <definedName name="BExES4A7VE2X3RYYTVRLKZD4I7WU" localSheetId="12" hidden="1">#REF!</definedName>
    <definedName name="BExES4A7VE2X3RYYTVRLKZD4I7WU" localSheetId="19" hidden="1">#REF!</definedName>
    <definedName name="BExES4A7VE2X3RYYTVRLKZD4I7WU" localSheetId="0" hidden="1">#REF!</definedName>
    <definedName name="BExES4A7VE2X3RYYTVRLKZD4I7WU" localSheetId="21" hidden="1">#REF!</definedName>
    <definedName name="BExES4A7VE2X3RYYTVRLKZD4I7WU" localSheetId="8" hidden="1">#REF!</definedName>
    <definedName name="BExES4A7VE2X3RYYTVRLKZD4I7WU" localSheetId="9" hidden="1">#REF!</definedName>
    <definedName name="BExES4A7VE2X3RYYTVRLKZD4I7WU" hidden="1">#REF!</definedName>
    <definedName name="BExESLYUFDACMPARVY264HKBCXLX" localSheetId="10" hidden="1">#REF!</definedName>
    <definedName name="BExESLYUFDACMPARVY264HKBCXLX" localSheetId="12" hidden="1">#REF!</definedName>
    <definedName name="BExESLYUFDACMPARVY264HKBCXLX" localSheetId="19" hidden="1">#REF!</definedName>
    <definedName name="BExESLYUFDACMPARVY264HKBCXLX" localSheetId="0" hidden="1">#REF!</definedName>
    <definedName name="BExESLYUFDACMPARVY264HKBCXLX" localSheetId="21" hidden="1">#REF!</definedName>
    <definedName name="BExESLYUFDACMPARVY264HKBCXLX" localSheetId="8" hidden="1">#REF!</definedName>
    <definedName name="BExESLYUFDACMPARVY264HKBCXLX" localSheetId="9" hidden="1">#REF!</definedName>
    <definedName name="BExESLYUFDACMPARVY264HKBCXLX" hidden="1">#REF!</definedName>
    <definedName name="BExESMKD95A649M0WRSG6CXXP326" localSheetId="10" hidden="1">#REF!</definedName>
    <definedName name="BExESMKD95A649M0WRSG6CXXP326" localSheetId="12" hidden="1">#REF!</definedName>
    <definedName name="BExESMKD95A649M0WRSG6CXXP326" localSheetId="19" hidden="1">#REF!</definedName>
    <definedName name="BExESMKD95A649M0WRSG6CXXP326" localSheetId="0" hidden="1">#REF!</definedName>
    <definedName name="BExESMKD95A649M0WRSG6CXXP326" localSheetId="21" hidden="1">#REF!</definedName>
    <definedName name="BExESMKD95A649M0WRSG6CXXP326" localSheetId="8" hidden="1">#REF!</definedName>
    <definedName name="BExESMKD95A649M0WRSG6CXXP326" localSheetId="9" hidden="1">#REF!</definedName>
    <definedName name="BExESMKD95A649M0WRSG6CXXP326" hidden="1">#REF!</definedName>
    <definedName name="BExESR27ZXJG5VMY4PR9D940VS7T" localSheetId="10" hidden="1">#REF!</definedName>
    <definedName name="BExESR27ZXJG5VMY4PR9D940VS7T" localSheetId="12" hidden="1">#REF!</definedName>
    <definedName name="BExESR27ZXJG5VMY4PR9D940VS7T" localSheetId="19" hidden="1">#REF!</definedName>
    <definedName name="BExESR27ZXJG5VMY4PR9D940VS7T" localSheetId="0" hidden="1">#REF!</definedName>
    <definedName name="BExESR27ZXJG5VMY4PR9D940VS7T" localSheetId="21" hidden="1">#REF!</definedName>
    <definedName name="BExESR27ZXJG5VMY4PR9D940VS7T" localSheetId="8" hidden="1">#REF!</definedName>
    <definedName name="BExESR27ZXJG5VMY4PR9D940VS7T" localSheetId="9" hidden="1">#REF!</definedName>
    <definedName name="BExESR27ZXJG5VMY4PR9D940VS7T" hidden="1">#REF!</definedName>
    <definedName name="BExESVK1YRJM6UG6FBYOF9CNX29X" localSheetId="10" hidden="1">#REF!</definedName>
    <definedName name="BExESVK1YRJM6UG6FBYOF9CNX29X" localSheetId="12" hidden="1">#REF!</definedName>
    <definedName name="BExESVK1YRJM6UG6FBYOF9CNX29X" localSheetId="19" hidden="1">#REF!</definedName>
    <definedName name="BExESVK1YRJM6UG6FBYOF9CNX29X" localSheetId="0" hidden="1">#REF!</definedName>
    <definedName name="BExESVK1YRJM6UG6FBYOF9CNX29X" localSheetId="21" hidden="1">#REF!</definedName>
    <definedName name="BExESVK1YRJM6UG6FBYOF9CNX29X" localSheetId="8" hidden="1">#REF!</definedName>
    <definedName name="BExESVK1YRJM6UG6FBYOF9CNX29X" localSheetId="9" hidden="1">#REF!</definedName>
    <definedName name="BExESVK1YRJM6UG6FBYOF9CNX29X" hidden="1">#REF!</definedName>
    <definedName name="BExESZ03KXL8DQ2591HLR56ZML94" localSheetId="10" hidden="1">#REF!</definedName>
    <definedName name="BExESZ03KXL8DQ2591HLR56ZML94" localSheetId="12" hidden="1">#REF!</definedName>
    <definedName name="BExESZ03KXL8DQ2591HLR56ZML94" localSheetId="19" hidden="1">#REF!</definedName>
    <definedName name="BExESZ03KXL8DQ2591HLR56ZML94" localSheetId="0" hidden="1">#REF!</definedName>
    <definedName name="BExESZ03KXL8DQ2591HLR56ZML94" localSheetId="21" hidden="1">#REF!</definedName>
    <definedName name="BExESZ03KXL8DQ2591HLR56ZML94" localSheetId="8" hidden="1">#REF!</definedName>
    <definedName name="BExESZ03KXL8DQ2591HLR56ZML94" localSheetId="9" hidden="1">#REF!</definedName>
    <definedName name="BExESZ03KXL8DQ2591HLR56ZML94" hidden="1">#REF!</definedName>
    <definedName name="BExESZAW5N443NRTKIP59OEI1CR6" localSheetId="10" hidden="1">#REF!</definedName>
    <definedName name="BExESZAW5N443NRTKIP59OEI1CR6" localSheetId="12" hidden="1">#REF!</definedName>
    <definedName name="BExESZAW5N443NRTKIP59OEI1CR6" localSheetId="19" hidden="1">#REF!</definedName>
    <definedName name="BExESZAW5N443NRTKIP59OEI1CR6" localSheetId="0" hidden="1">#REF!</definedName>
    <definedName name="BExESZAW5N443NRTKIP59OEI1CR6" localSheetId="21" hidden="1">#REF!</definedName>
    <definedName name="BExESZAW5N443NRTKIP59OEI1CR6" localSheetId="8" hidden="1">#REF!</definedName>
    <definedName name="BExESZAW5N443NRTKIP59OEI1CR6" localSheetId="9" hidden="1">#REF!</definedName>
    <definedName name="BExESZAW5N443NRTKIP59OEI1CR6" hidden="1">#REF!</definedName>
    <definedName name="BExET3HXQ60A4O2OLKX8QNXRI6LQ" localSheetId="10" hidden="1">#REF!</definedName>
    <definedName name="BExET3HXQ60A4O2OLKX8QNXRI6LQ" localSheetId="12" hidden="1">#REF!</definedName>
    <definedName name="BExET3HXQ60A4O2OLKX8QNXRI6LQ" localSheetId="19" hidden="1">#REF!</definedName>
    <definedName name="BExET3HXQ60A4O2OLKX8QNXRI6LQ" localSheetId="0" hidden="1">#REF!</definedName>
    <definedName name="BExET3HXQ60A4O2OLKX8QNXRI6LQ" localSheetId="21" hidden="1">#REF!</definedName>
    <definedName name="BExET3HXQ60A4O2OLKX8QNXRI6LQ" localSheetId="8" hidden="1">#REF!</definedName>
    <definedName name="BExET3HXQ60A4O2OLKX8QNXRI6LQ" localSheetId="9" hidden="1">#REF!</definedName>
    <definedName name="BExET3HXQ60A4O2OLKX8QNXRI6LQ" hidden="1">#REF!</definedName>
    <definedName name="BExET4EAH366GROMVVMDCSUI1018" localSheetId="10" hidden="1">#REF!</definedName>
    <definedName name="BExET4EAH366GROMVVMDCSUI1018" localSheetId="12" hidden="1">#REF!</definedName>
    <definedName name="BExET4EAH366GROMVVMDCSUI1018" localSheetId="19" hidden="1">#REF!</definedName>
    <definedName name="BExET4EAH366GROMVVMDCSUI1018" localSheetId="0" hidden="1">#REF!</definedName>
    <definedName name="BExET4EAH366GROMVVMDCSUI1018" localSheetId="21" hidden="1">#REF!</definedName>
    <definedName name="BExET4EAH366GROMVVMDCSUI1018" localSheetId="8" hidden="1">#REF!</definedName>
    <definedName name="BExET4EAH366GROMVVMDCSUI1018" localSheetId="9" hidden="1">#REF!</definedName>
    <definedName name="BExET4EAH366GROMVVMDCSUI1018" hidden="1">#REF!</definedName>
    <definedName name="BExETA3B1FCIOA80H94K90FWXQKE" localSheetId="10" hidden="1">#REF!</definedName>
    <definedName name="BExETA3B1FCIOA80H94K90FWXQKE" localSheetId="12" hidden="1">#REF!</definedName>
    <definedName name="BExETA3B1FCIOA80H94K90FWXQKE" localSheetId="19" hidden="1">#REF!</definedName>
    <definedName name="BExETA3B1FCIOA80H94K90FWXQKE" localSheetId="0" hidden="1">#REF!</definedName>
    <definedName name="BExETA3B1FCIOA80H94K90FWXQKE" localSheetId="21" hidden="1">#REF!</definedName>
    <definedName name="BExETA3B1FCIOA80H94K90FWXQKE" localSheetId="8" hidden="1">#REF!</definedName>
    <definedName name="BExETA3B1FCIOA80H94K90FWXQKE" localSheetId="9" hidden="1">#REF!</definedName>
    <definedName name="BExETA3B1FCIOA80H94K90FWXQKE" hidden="1">#REF!</definedName>
    <definedName name="BExETAZOYT4CJIT8RRKC9F2HJG1D" localSheetId="10" hidden="1">#REF!</definedName>
    <definedName name="BExETAZOYT4CJIT8RRKC9F2HJG1D" localSheetId="12" hidden="1">#REF!</definedName>
    <definedName name="BExETAZOYT4CJIT8RRKC9F2HJG1D" localSheetId="19" hidden="1">#REF!</definedName>
    <definedName name="BExETAZOYT4CJIT8RRKC9F2HJG1D" localSheetId="0" hidden="1">#REF!</definedName>
    <definedName name="BExETAZOYT4CJIT8RRKC9F2HJG1D" localSheetId="21" hidden="1">#REF!</definedName>
    <definedName name="BExETAZOYT4CJIT8RRKC9F2HJG1D" localSheetId="8" hidden="1">#REF!</definedName>
    <definedName name="BExETAZOYT4CJIT8RRKC9F2HJG1D" localSheetId="9" hidden="1">#REF!</definedName>
    <definedName name="BExETAZOYT4CJIT8RRKC9F2HJG1D" hidden="1">#REF!</definedName>
    <definedName name="BExETB55BNG40G9YOI2H6UHIR9WU" localSheetId="10" hidden="1">#REF!</definedName>
    <definedName name="BExETB55BNG40G9YOI2H6UHIR9WU" localSheetId="12" hidden="1">#REF!</definedName>
    <definedName name="BExETB55BNG40G9YOI2H6UHIR9WU" localSheetId="19" hidden="1">#REF!</definedName>
    <definedName name="BExETB55BNG40G9YOI2H6UHIR9WU" localSheetId="0" hidden="1">#REF!</definedName>
    <definedName name="BExETB55BNG40G9YOI2H6UHIR9WU" localSheetId="21" hidden="1">#REF!</definedName>
    <definedName name="BExETB55BNG40G9YOI2H6UHIR9WU" localSheetId="8" hidden="1">#REF!</definedName>
    <definedName name="BExETB55BNG40G9YOI2H6UHIR9WU" localSheetId="9" hidden="1">#REF!</definedName>
    <definedName name="BExETB55BNG40G9YOI2H6UHIR9WU" hidden="1">#REF!</definedName>
    <definedName name="BExETF6QD5A9GEINE1KZRRC2LXWM" localSheetId="10" hidden="1">#REF!</definedName>
    <definedName name="BExETF6QD5A9GEINE1KZRRC2LXWM" localSheetId="12" hidden="1">#REF!</definedName>
    <definedName name="BExETF6QD5A9GEINE1KZRRC2LXWM" localSheetId="19" hidden="1">#REF!</definedName>
    <definedName name="BExETF6QD5A9GEINE1KZRRC2LXWM" localSheetId="0" hidden="1">#REF!</definedName>
    <definedName name="BExETF6QD5A9GEINE1KZRRC2LXWM" localSheetId="21" hidden="1">#REF!</definedName>
    <definedName name="BExETF6QD5A9GEINE1KZRRC2LXWM" localSheetId="8" hidden="1">#REF!</definedName>
    <definedName name="BExETF6QD5A9GEINE1KZRRC2LXWM" localSheetId="9" hidden="1">#REF!</definedName>
    <definedName name="BExETF6QD5A9GEINE1KZRRC2LXWM" hidden="1">#REF!</definedName>
    <definedName name="BExETQ9XRXLUACN82805SPSPNKHI" localSheetId="10" hidden="1">#REF!</definedName>
    <definedName name="BExETQ9XRXLUACN82805SPSPNKHI" localSheetId="12" hidden="1">#REF!</definedName>
    <definedName name="BExETQ9XRXLUACN82805SPSPNKHI" localSheetId="19" hidden="1">#REF!</definedName>
    <definedName name="BExETQ9XRXLUACN82805SPSPNKHI" localSheetId="0" hidden="1">#REF!</definedName>
    <definedName name="BExETQ9XRXLUACN82805SPSPNKHI" localSheetId="21" hidden="1">#REF!</definedName>
    <definedName name="BExETQ9XRXLUACN82805SPSPNKHI" localSheetId="8" hidden="1">#REF!</definedName>
    <definedName name="BExETQ9XRXLUACN82805SPSPNKHI" localSheetId="9" hidden="1">#REF!</definedName>
    <definedName name="BExETQ9XRXLUACN82805SPSPNKHI" hidden="1">#REF!</definedName>
    <definedName name="BExETR0YRMOR63E6DHLEHV9QVVON" localSheetId="10" hidden="1">#REF!</definedName>
    <definedName name="BExETR0YRMOR63E6DHLEHV9QVVON" localSheetId="12" hidden="1">#REF!</definedName>
    <definedName name="BExETR0YRMOR63E6DHLEHV9QVVON" localSheetId="19" hidden="1">#REF!</definedName>
    <definedName name="BExETR0YRMOR63E6DHLEHV9QVVON" localSheetId="0" hidden="1">#REF!</definedName>
    <definedName name="BExETR0YRMOR63E6DHLEHV9QVVON" localSheetId="21" hidden="1">#REF!</definedName>
    <definedName name="BExETR0YRMOR63E6DHLEHV9QVVON" localSheetId="8" hidden="1">#REF!</definedName>
    <definedName name="BExETR0YRMOR63E6DHLEHV9QVVON" localSheetId="9" hidden="1">#REF!</definedName>
    <definedName name="BExETR0YRMOR63E6DHLEHV9QVVON" hidden="1">#REF!</definedName>
    <definedName name="BExETVO51BGF7GGNGB21UD7OIF15" localSheetId="10" hidden="1">#REF!</definedName>
    <definedName name="BExETVO51BGF7GGNGB21UD7OIF15" localSheetId="12" hidden="1">#REF!</definedName>
    <definedName name="BExETVO51BGF7GGNGB21UD7OIF15" localSheetId="19" hidden="1">#REF!</definedName>
    <definedName name="BExETVO51BGF7GGNGB21UD7OIF15" localSheetId="0" hidden="1">#REF!</definedName>
    <definedName name="BExETVO51BGF7GGNGB21UD7OIF15" localSheetId="21" hidden="1">#REF!</definedName>
    <definedName name="BExETVO51BGF7GGNGB21UD7OIF15" localSheetId="8" hidden="1">#REF!</definedName>
    <definedName name="BExETVO51BGF7GGNGB21UD7OIF15" localSheetId="9" hidden="1">#REF!</definedName>
    <definedName name="BExETVO51BGF7GGNGB21UD7OIF15" hidden="1">#REF!</definedName>
    <definedName name="BExETVTGY38YXYYF7N73OYN6FYY3" localSheetId="10" hidden="1">#REF!</definedName>
    <definedName name="BExETVTGY38YXYYF7N73OYN6FYY3" localSheetId="12" hidden="1">#REF!</definedName>
    <definedName name="BExETVTGY38YXYYF7N73OYN6FYY3" localSheetId="19" hidden="1">#REF!</definedName>
    <definedName name="BExETVTGY38YXYYF7N73OYN6FYY3" localSheetId="0" hidden="1">#REF!</definedName>
    <definedName name="BExETVTGY38YXYYF7N73OYN6FYY3" localSheetId="21" hidden="1">#REF!</definedName>
    <definedName name="BExETVTGY38YXYYF7N73OYN6FYY3" localSheetId="8" hidden="1">#REF!</definedName>
    <definedName name="BExETVTGY38YXYYF7N73OYN6FYY3" localSheetId="9" hidden="1">#REF!</definedName>
    <definedName name="BExETVTGY38YXYYF7N73OYN6FYY3" hidden="1">#REF!</definedName>
    <definedName name="BExETVTH8RADW05P2XUUV7V44TWW" localSheetId="10" hidden="1">#REF!</definedName>
    <definedName name="BExETVTH8RADW05P2XUUV7V44TWW" localSheetId="12" hidden="1">#REF!</definedName>
    <definedName name="BExETVTH8RADW05P2XUUV7V44TWW" localSheetId="19" hidden="1">#REF!</definedName>
    <definedName name="BExETVTH8RADW05P2XUUV7V44TWW" localSheetId="0" hidden="1">#REF!</definedName>
    <definedName name="BExETVTH8RADW05P2XUUV7V44TWW" localSheetId="21" hidden="1">#REF!</definedName>
    <definedName name="BExETVTH8RADW05P2XUUV7V44TWW" localSheetId="8" hidden="1">#REF!</definedName>
    <definedName name="BExETVTH8RADW05P2XUUV7V44TWW" localSheetId="9" hidden="1">#REF!</definedName>
    <definedName name="BExETVTH8RADW05P2XUUV7V44TWW" hidden="1">#REF!</definedName>
    <definedName name="BExETW9PYUAV5QY6A4VCYZRIOUX4" localSheetId="10" hidden="1">#REF!</definedName>
    <definedName name="BExETW9PYUAV5QY6A4VCYZRIOUX4" localSheetId="12" hidden="1">#REF!</definedName>
    <definedName name="BExETW9PYUAV5QY6A4VCYZRIOUX4" localSheetId="19" hidden="1">#REF!</definedName>
    <definedName name="BExETW9PYUAV5QY6A4VCYZRIOUX4" localSheetId="0" hidden="1">#REF!</definedName>
    <definedName name="BExETW9PYUAV5QY6A4VCYZRIOUX4" localSheetId="21" hidden="1">#REF!</definedName>
    <definedName name="BExETW9PYUAV5QY6A4VCYZRIOUX4" localSheetId="8" hidden="1">#REF!</definedName>
    <definedName name="BExETW9PYUAV5QY6A4VCYZRIOUX4" localSheetId="9" hidden="1">#REF!</definedName>
    <definedName name="BExETW9PYUAV5QY6A4VCYZRIOUX4" hidden="1">#REF!</definedName>
    <definedName name="BExEUGNELLVZ7K2PYWP2TG8T65XQ" localSheetId="10" hidden="1">#REF!</definedName>
    <definedName name="BExEUGNELLVZ7K2PYWP2TG8T65XQ" localSheetId="12" hidden="1">#REF!</definedName>
    <definedName name="BExEUGNELLVZ7K2PYWP2TG8T65XQ" localSheetId="19" hidden="1">#REF!</definedName>
    <definedName name="BExEUGNELLVZ7K2PYWP2TG8T65XQ" localSheetId="0" hidden="1">#REF!</definedName>
    <definedName name="BExEUGNELLVZ7K2PYWP2TG8T65XQ" localSheetId="21" hidden="1">#REF!</definedName>
    <definedName name="BExEUGNELLVZ7K2PYWP2TG8T65XQ" localSheetId="8" hidden="1">#REF!</definedName>
    <definedName name="BExEUGNELLVZ7K2PYWP2TG8T65XQ" localSheetId="9" hidden="1">#REF!</definedName>
    <definedName name="BExEUGNELLVZ7K2PYWP2TG8T65XQ" hidden="1">#REF!</definedName>
    <definedName name="BExEUHUG1NGJGB6F1UH5IKFZ9B9M" localSheetId="10" hidden="1">#REF!</definedName>
    <definedName name="BExEUHUG1NGJGB6F1UH5IKFZ9B9M" localSheetId="12" hidden="1">#REF!</definedName>
    <definedName name="BExEUHUG1NGJGB6F1UH5IKFZ9B9M" localSheetId="19" hidden="1">#REF!</definedName>
    <definedName name="BExEUHUG1NGJGB6F1UH5IKFZ9B9M" localSheetId="0" hidden="1">#REF!</definedName>
    <definedName name="BExEUHUG1NGJGB6F1UH5IKFZ9B9M" localSheetId="21" hidden="1">#REF!</definedName>
    <definedName name="BExEUHUG1NGJGB6F1UH5IKFZ9B9M" localSheetId="8" hidden="1">#REF!</definedName>
    <definedName name="BExEUHUG1NGJGB6F1UH5IKFZ9B9M" localSheetId="9" hidden="1">#REF!</definedName>
    <definedName name="BExEUHUG1NGJGB6F1UH5IKFZ9B9M" hidden="1">#REF!</definedName>
    <definedName name="BExEUNE4T242Y59C6MS28MXEUGCP" localSheetId="10" hidden="1">#REF!</definedName>
    <definedName name="BExEUNE4T242Y59C6MS28MXEUGCP" localSheetId="12" hidden="1">#REF!</definedName>
    <definedName name="BExEUNE4T242Y59C6MS28MXEUGCP" localSheetId="19" hidden="1">#REF!</definedName>
    <definedName name="BExEUNE4T242Y59C6MS28MXEUGCP" localSheetId="0" hidden="1">#REF!</definedName>
    <definedName name="BExEUNE4T242Y59C6MS28MXEUGCP" localSheetId="21" hidden="1">#REF!</definedName>
    <definedName name="BExEUNE4T242Y59C6MS28MXEUGCP" localSheetId="8" hidden="1">#REF!</definedName>
    <definedName name="BExEUNE4T242Y59C6MS28MXEUGCP" localSheetId="9" hidden="1">#REF!</definedName>
    <definedName name="BExEUNE4T242Y59C6MS28MXEUGCP" hidden="1">#REF!</definedName>
    <definedName name="BExEUNU7FYVTR4DD1D31SS7PNXX2" localSheetId="10" hidden="1">#REF!</definedName>
    <definedName name="BExEUNU7FYVTR4DD1D31SS7PNXX2" localSheetId="12" hidden="1">#REF!</definedName>
    <definedName name="BExEUNU7FYVTR4DD1D31SS7PNXX2" localSheetId="19" hidden="1">#REF!</definedName>
    <definedName name="BExEUNU7FYVTR4DD1D31SS7PNXX2" localSheetId="0" hidden="1">#REF!</definedName>
    <definedName name="BExEUNU7FYVTR4DD1D31SS7PNXX2" localSheetId="21" hidden="1">#REF!</definedName>
    <definedName name="BExEUNU7FYVTR4DD1D31SS7PNXX2" localSheetId="8" hidden="1">#REF!</definedName>
    <definedName name="BExEUNU7FYVTR4DD1D31SS7PNXX2" localSheetId="9" hidden="1">#REF!</definedName>
    <definedName name="BExEUNU7FYVTR4DD1D31SS7PNXX2" hidden="1">#REF!</definedName>
    <definedName name="BExEUOAHB0OT3BACAHNZ3B905C0P" localSheetId="10" hidden="1">#REF!</definedName>
    <definedName name="BExEUOAHB0OT3BACAHNZ3B905C0P" localSheetId="19" hidden="1">#REF!</definedName>
    <definedName name="BExEUOAHB0OT3BACAHNZ3B905C0P" localSheetId="0" hidden="1">#REF!</definedName>
    <definedName name="BExEUOAHB0OT3BACAHNZ3B905C0P" localSheetId="8" hidden="1">#REF!</definedName>
    <definedName name="BExEUOAHB0OT3BACAHNZ3B905C0P" localSheetId="9" hidden="1">#REF!</definedName>
    <definedName name="BExEUOAHB0OT3BACAHNZ3B905C0P" hidden="1">#REF!</definedName>
    <definedName name="BExEV2TP7NA3ZR6RJGH5ER370OUM" localSheetId="10" hidden="1">#REF!</definedName>
    <definedName name="BExEV2TP7NA3ZR6RJGH5ER370OUM" localSheetId="12" hidden="1">#REF!</definedName>
    <definedName name="BExEV2TP7NA3ZR6RJGH5ER370OUM" localSheetId="19" hidden="1">#REF!</definedName>
    <definedName name="BExEV2TP7NA3ZR6RJGH5ER370OUM" localSheetId="0" hidden="1">#REF!</definedName>
    <definedName name="BExEV2TP7NA3ZR6RJGH5ER370OUM" localSheetId="21" hidden="1">#REF!</definedName>
    <definedName name="BExEV2TP7NA3ZR6RJGH5ER370OUM" localSheetId="8" hidden="1">#REF!</definedName>
    <definedName name="BExEV2TP7NA3ZR6RJGH5ER370OUM" localSheetId="9" hidden="1">#REF!</definedName>
    <definedName name="BExEV2TP7NA3ZR6RJGH5ER370OUM" hidden="1">#REF!</definedName>
    <definedName name="BExEV3Q7M5YTX3CY3QCP1SUIEP2E" localSheetId="10" hidden="1">#REF!</definedName>
    <definedName name="BExEV3Q7M5YTX3CY3QCP1SUIEP2E" localSheetId="12" hidden="1">#REF!</definedName>
    <definedName name="BExEV3Q7M5YTX3CY3QCP1SUIEP2E" localSheetId="19" hidden="1">#REF!</definedName>
    <definedName name="BExEV3Q7M5YTX3CY3QCP1SUIEP2E" localSheetId="0" hidden="1">#REF!</definedName>
    <definedName name="BExEV3Q7M5YTX3CY3QCP1SUIEP2E" localSheetId="21" hidden="1">#REF!</definedName>
    <definedName name="BExEV3Q7M5YTX3CY3QCP1SUIEP2E" localSheetId="8" hidden="1">#REF!</definedName>
    <definedName name="BExEV3Q7M5YTX3CY3QCP1SUIEP2E" localSheetId="9" hidden="1">#REF!</definedName>
    <definedName name="BExEV3Q7M5YTX3CY3QCP1SUIEP2E" hidden="1">#REF!</definedName>
    <definedName name="BExEV69USLNYO2QRJRC0J92XUF00" localSheetId="10" hidden="1">#REF!</definedName>
    <definedName name="BExEV69USLNYO2QRJRC0J92XUF00" localSheetId="12" hidden="1">#REF!</definedName>
    <definedName name="BExEV69USLNYO2QRJRC0J92XUF00" localSheetId="19" hidden="1">#REF!</definedName>
    <definedName name="BExEV69USLNYO2QRJRC0J92XUF00" localSheetId="0" hidden="1">#REF!</definedName>
    <definedName name="BExEV69USLNYO2QRJRC0J92XUF00" localSheetId="21" hidden="1">#REF!</definedName>
    <definedName name="BExEV69USLNYO2QRJRC0J92XUF00" localSheetId="8" hidden="1">#REF!</definedName>
    <definedName name="BExEV69USLNYO2QRJRC0J92XUF00" localSheetId="9" hidden="1">#REF!</definedName>
    <definedName name="BExEV69USLNYO2QRJRC0J92XUF00" hidden="1">#REF!</definedName>
    <definedName name="BExEV6KNTQOCFD7GV726XQEVQ7R6" localSheetId="10" hidden="1">#REF!</definedName>
    <definedName name="BExEV6KNTQOCFD7GV726XQEVQ7R6" localSheetId="12" hidden="1">#REF!</definedName>
    <definedName name="BExEV6KNTQOCFD7GV726XQEVQ7R6" localSheetId="19" hidden="1">#REF!</definedName>
    <definedName name="BExEV6KNTQOCFD7GV726XQEVQ7R6" localSheetId="0" hidden="1">#REF!</definedName>
    <definedName name="BExEV6KNTQOCFD7GV726XQEVQ7R6" localSheetId="21" hidden="1">#REF!</definedName>
    <definedName name="BExEV6KNTQOCFD7GV726XQEVQ7R6" localSheetId="8" hidden="1">#REF!</definedName>
    <definedName name="BExEV6KNTQOCFD7GV726XQEVQ7R6" localSheetId="9" hidden="1">#REF!</definedName>
    <definedName name="BExEV6KNTQOCFD7GV726XQEVQ7R6" hidden="1">#REF!</definedName>
    <definedName name="BExEV6VGM4POO9QT9KH3QA3VYCWM" localSheetId="10" hidden="1">#REF!</definedName>
    <definedName name="BExEV6VGM4POO9QT9KH3QA3VYCWM" localSheetId="12" hidden="1">#REF!</definedName>
    <definedName name="BExEV6VGM4POO9QT9KH3QA3VYCWM" localSheetId="19" hidden="1">#REF!</definedName>
    <definedName name="BExEV6VGM4POO9QT9KH3QA3VYCWM" localSheetId="0" hidden="1">#REF!</definedName>
    <definedName name="BExEV6VGM4POO9QT9KH3QA3VYCWM" localSheetId="21" hidden="1">#REF!</definedName>
    <definedName name="BExEV6VGM4POO9QT9KH3QA3VYCWM" localSheetId="8" hidden="1">#REF!</definedName>
    <definedName name="BExEV6VGM4POO9QT9KH3QA3VYCWM" localSheetId="9" hidden="1">#REF!</definedName>
    <definedName name="BExEV6VGM4POO9QT9KH3QA3VYCWM" hidden="1">#REF!</definedName>
    <definedName name="BExEVCEYMOI0PGO7HAEOS9CVMU2O" localSheetId="10" hidden="1">#REF!</definedName>
    <definedName name="BExEVCEYMOI0PGO7HAEOS9CVMU2O" localSheetId="12" hidden="1">#REF!</definedName>
    <definedName name="BExEVCEYMOI0PGO7HAEOS9CVMU2O" localSheetId="19" hidden="1">#REF!</definedName>
    <definedName name="BExEVCEYMOI0PGO7HAEOS9CVMU2O" localSheetId="0" hidden="1">#REF!</definedName>
    <definedName name="BExEVCEYMOI0PGO7HAEOS9CVMU2O" localSheetId="21" hidden="1">#REF!</definedName>
    <definedName name="BExEVCEYMOI0PGO7HAEOS9CVMU2O" localSheetId="8" hidden="1">#REF!</definedName>
    <definedName name="BExEVCEYMOI0PGO7HAEOS9CVMU2O" localSheetId="9" hidden="1">#REF!</definedName>
    <definedName name="BExEVCEYMOI0PGO7HAEOS9CVMU2O" hidden="1">#REF!</definedName>
    <definedName name="BExEVET98G3FU6QBF9LHYWSAMV0O" localSheetId="10" hidden="1">#REF!</definedName>
    <definedName name="BExEVET98G3FU6QBF9LHYWSAMV0O" localSheetId="12" hidden="1">#REF!</definedName>
    <definedName name="BExEVET98G3FU6QBF9LHYWSAMV0O" localSheetId="19" hidden="1">#REF!</definedName>
    <definedName name="BExEVET98G3FU6QBF9LHYWSAMV0O" localSheetId="0" hidden="1">#REF!</definedName>
    <definedName name="BExEVET98G3FU6QBF9LHYWSAMV0O" localSheetId="21" hidden="1">#REF!</definedName>
    <definedName name="BExEVET98G3FU6QBF9LHYWSAMV0O" localSheetId="8" hidden="1">#REF!</definedName>
    <definedName name="BExEVET98G3FU6QBF9LHYWSAMV0O" localSheetId="9" hidden="1">#REF!</definedName>
    <definedName name="BExEVET98G3FU6QBF9LHYWSAMV0O" hidden="1">#REF!</definedName>
    <definedName name="BExEVNCUT0PDUYNJH7G6BSEWZOT2" localSheetId="10" hidden="1">#REF!</definedName>
    <definedName name="BExEVNCUT0PDUYNJH7G6BSEWZOT2" localSheetId="12" hidden="1">#REF!</definedName>
    <definedName name="BExEVNCUT0PDUYNJH7G6BSEWZOT2" localSheetId="19" hidden="1">#REF!</definedName>
    <definedName name="BExEVNCUT0PDUYNJH7G6BSEWZOT2" localSheetId="0" hidden="1">#REF!</definedName>
    <definedName name="BExEVNCUT0PDUYNJH7G6BSEWZOT2" localSheetId="21" hidden="1">#REF!</definedName>
    <definedName name="BExEVNCUT0PDUYNJH7G6BSEWZOT2" localSheetId="8" hidden="1">#REF!</definedName>
    <definedName name="BExEVNCUT0PDUYNJH7G6BSEWZOT2" localSheetId="9" hidden="1">#REF!</definedName>
    <definedName name="BExEVNCUT0PDUYNJH7G6BSEWZOT2" hidden="1">#REF!</definedName>
    <definedName name="BExEVPGF4V5J0WQRZKUM8F9TTKZJ" localSheetId="10" hidden="1">#REF!</definedName>
    <definedName name="BExEVPGF4V5J0WQRZKUM8F9TTKZJ" localSheetId="12" hidden="1">#REF!</definedName>
    <definedName name="BExEVPGF4V5J0WQRZKUM8F9TTKZJ" localSheetId="19" hidden="1">#REF!</definedName>
    <definedName name="BExEVPGF4V5J0WQRZKUM8F9TTKZJ" localSheetId="0" hidden="1">#REF!</definedName>
    <definedName name="BExEVPGF4V5J0WQRZKUM8F9TTKZJ" localSheetId="21" hidden="1">#REF!</definedName>
    <definedName name="BExEVPGF4V5J0WQRZKUM8F9TTKZJ" localSheetId="8" hidden="1">#REF!</definedName>
    <definedName name="BExEVPGF4V5J0WQRZKUM8F9TTKZJ" localSheetId="9" hidden="1">#REF!</definedName>
    <definedName name="BExEVPGF4V5J0WQRZKUM8F9TTKZJ" hidden="1">#REF!</definedName>
    <definedName name="BExEVVLIEVWYRF2UUC1H0H5QU1CP" localSheetId="10" hidden="1">#REF!</definedName>
    <definedName name="BExEVVLIEVWYRF2UUC1H0H5QU1CP" localSheetId="12" hidden="1">#REF!</definedName>
    <definedName name="BExEVVLIEVWYRF2UUC1H0H5QU1CP" localSheetId="19" hidden="1">#REF!</definedName>
    <definedName name="BExEVVLIEVWYRF2UUC1H0H5QU1CP" localSheetId="0" hidden="1">#REF!</definedName>
    <definedName name="BExEVVLIEVWYRF2UUC1H0H5QU1CP" localSheetId="21" hidden="1">#REF!</definedName>
    <definedName name="BExEVVLIEVWYRF2UUC1H0H5QU1CP" localSheetId="8" hidden="1">#REF!</definedName>
    <definedName name="BExEVVLIEVWYRF2UUC1H0H5QU1CP" localSheetId="9" hidden="1">#REF!</definedName>
    <definedName name="BExEVVLIEVWYRF2UUC1H0H5QU1CP" hidden="1">#REF!</definedName>
    <definedName name="BExEVWCKO8T84GW9Z3X47915XKSH" localSheetId="10" hidden="1">#REF!</definedName>
    <definedName name="BExEVWCKO8T84GW9Z3X47915XKSH" localSheetId="12" hidden="1">#REF!</definedName>
    <definedName name="BExEVWCKO8T84GW9Z3X47915XKSH" localSheetId="19" hidden="1">#REF!</definedName>
    <definedName name="BExEVWCKO8T84GW9Z3X47915XKSH" localSheetId="0" hidden="1">#REF!</definedName>
    <definedName name="BExEVWCKO8T84GW9Z3X47915XKSH" localSheetId="21" hidden="1">#REF!</definedName>
    <definedName name="BExEVWCKO8T84GW9Z3X47915XKSH" localSheetId="8" hidden="1">#REF!</definedName>
    <definedName name="BExEVWCKO8T84GW9Z3X47915XKSH" localSheetId="9" hidden="1">#REF!</definedName>
    <definedName name="BExEVWCKO8T84GW9Z3X47915XKSH" hidden="1">#REF!</definedName>
    <definedName name="BExEVZSJWMZ5L2ZE7AZC57CXKW6T" localSheetId="10" hidden="1">#REF!</definedName>
    <definedName name="BExEVZSJWMZ5L2ZE7AZC57CXKW6T" localSheetId="12" hidden="1">#REF!</definedName>
    <definedName name="BExEVZSJWMZ5L2ZE7AZC57CXKW6T" localSheetId="19" hidden="1">#REF!</definedName>
    <definedName name="BExEVZSJWMZ5L2ZE7AZC57CXKW6T" localSheetId="0" hidden="1">#REF!</definedName>
    <definedName name="BExEVZSJWMZ5L2ZE7AZC57CXKW6T" localSheetId="21" hidden="1">#REF!</definedName>
    <definedName name="BExEVZSJWMZ5L2ZE7AZC57CXKW6T" localSheetId="8" hidden="1">#REF!</definedName>
    <definedName name="BExEVZSJWMZ5L2ZE7AZC57CXKW6T" localSheetId="9" hidden="1">#REF!</definedName>
    <definedName name="BExEVZSJWMZ5L2ZE7AZC57CXKW6T" hidden="1">#REF!</definedName>
    <definedName name="BExEW0JL1GFFCXMDGW54CI7Y8FZN" localSheetId="10" hidden="1">#REF!</definedName>
    <definedName name="BExEW0JL1GFFCXMDGW54CI7Y8FZN" localSheetId="12" hidden="1">#REF!</definedName>
    <definedName name="BExEW0JL1GFFCXMDGW54CI7Y8FZN" localSheetId="19" hidden="1">#REF!</definedName>
    <definedName name="BExEW0JL1GFFCXMDGW54CI7Y8FZN" localSheetId="0" hidden="1">#REF!</definedName>
    <definedName name="BExEW0JL1GFFCXMDGW54CI7Y8FZN" localSheetId="21" hidden="1">#REF!</definedName>
    <definedName name="BExEW0JL1GFFCXMDGW54CI7Y8FZN" localSheetId="8" hidden="1">#REF!</definedName>
    <definedName name="BExEW0JL1GFFCXMDGW54CI7Y8FZN" localSheetId="9" hidden="1">#REF!</definedName>
    <definedName name="BExEW0JL1GFFCXMDGW54CI7Y8FZN" hidden="1">#REF!</definedName>
    <definedName name="BExEW68M9WL8214QH9C7VCK7BN08" localSheetId="10" hidden="1">#REF!</definedName>
    <definedName name="BExEW68M9WL8214QH9C7VCK7BN08" localSheetId="12" hidden="1">#REF!</definedName>
    <definedName name="BExEW68M9WL8214QH9C7VCK7BN08" localSheetId="19" hidden="1">#REF!</definedName>
    <definedName name="BExEW68M9WL8214QH9C7VCK7BN08" localSheetId="0" hidden="1">#REF!</definedName>
    <definedName name="BExEW68M9WL8214QH9C7VCK7BN08" localSheetId="21" hidden="1">#REF!</definedName>
    <definedName name="BExEW68M9WL8214QH9C7VCK7BN08" localSheetId="8" hidden="1">#REF!</definedName>
    <definedName name="BExEW68M9WL8214QH9C7VCK7BN08" localSheetId="9" hidden="1">#REF!</definedName>
    <definedName name="BExEW68M9WL8214QH9C7VCK7BN08" hidden="1">#REF!</definedName>
    <definedName name="BExEW8HFKH6F47KIHYBDRUEFZ2ZZ" localSheetId="10" hidden="1">#REF!</definedName>
    <definedName name="BExEW8HFKH6F47KIHYBDRUEFZ2ZZ" localSheetId="12" hidden="1">#REF!</definedName>
    <definedName name="BExEW8HFKH6F47KIHYBDRUEFZ2ZZ" localSheetId="19" hidden="1">#REF!</definedName>
    <definedName name="BExEW8HFKH6F47KIHYBDRUEFZ2ZZ" localSheetId="0" hidden="1">#REF!</definedName>
    <definedName name="BExEW8HFKH6F47KIHYBDRUEFZ2ZZ" localSheetId="21" hidden="1">#REF!</definedName>
    <definedName name="BExEW8HFKH6F47KIHYBDRUEFZ2ZZ" localSheetId="8" hidden="1">#REF!</definedName>
    <definedName name="BExEW8HFKH6F47KIHYBDRUEFZ2ZZ" localSheetId="9" hidden="1">#REF!</definedName>
    <definedName name="BExEW8HFKH6F47KIHYBDRUEFZ2ZZ" hidden="1">#REF!</definedName>
    <definedName name="BExEWB6JHMITZPXHB6JATOCLLKLJ" localSheetId="10" hidden="1">#REF!</definedName>
    <definedName name="BExEWB6JHMITZPXHB6JATOCLLKLJ" localSheetId="12" hidden="1">#REF!</definedName>
    <definedName name="BExEWB6JHMITZPXHB6JATOCLLKLJ" localSheetId="19" hidden="1">#REF!</definedName>
    <definedName name="BExEWB6JHMITZPXHB6JATOCLLKLJ" localSheetId="0" hidden="1">#REF!</definedName>
    <definedName name="BExEWB6JHMITZPXHB6JATOCLLKLJ" localSheetId="21" hidden="1">#REF!</definedName>
    <definedName name="BExEWB6JHMITZPXHB6JATOCLLKLJ" localSheetId="8" hidden="1">#REF!</definedName>
    <definedName name="BExEWB6JHMITZPXHB6JATOCLLKLJ" localSheetId="9" hidden="1">#REF!</definedName>
    <definedName name="BExEWB6JHMITZPXHB6JATOCLLKLJ" hidden="1">#REF!</definedName>
    <definedName name="BExEWNBGQS1U2LW3W84T4LSJ9K00" localSheetId="10" hidden="1">#REF!</definedName>
    <definedName name="BExEWNBGQS1U2LW3W84T4LSJ9K00" localSheetId="12" hidden="1">#REF!</definedName>
    <definedName name="BExEWNBGQS1U2LW3W84T4LSJ9K00" localSheetId="19" hidden="1">#REF!</definedName>
    <definedName name="BExEWNBGQS1U2LW3W84T4LSJ9K00" localSheetId="0" hidden="1">#REF!</definedName>
    <definedName name="BExEWNBGQS1U2LW3W84T4LSJ9K00" localSheetId="21" hidden="1">#REF!</definedName>
    <definedName name="BExEWNBGQS1U2LW3W84T4LSJ9K00" localSheetId="8" hidden="1">#REF!</definedName>
    <definedName name="BExEWNBGQS1U2LW3W84T4LSJ9K00" localSheetId="9" hidden="1">#REF!</definedName>
    <definedName name="BExEWNBGQS1U2LW3W84T4LSJ9K00" hidden="1">#REF!</definedName>
    <definedName name="BExEWO7STL7HNZSTY8VQBPTX1WK6" localSheetId="10" hidden="1">#REF!</definedName>
    <definedName name="BExEWO7STL7HNZSTY8VQBPTX1WK6" localSheetId="12" hidden="1">#REF!</definedName>
    <definedName name="BExEWO7STL7HNZSTY8VQBPTX1WK6" localSheetId="19" hidden="1">#REF!</definedName>
    <definedName name="BExEWO7STL7HNZSTY8VQBPTX1WK6" localSheetId="0" hidden="1">#REF!</definedName>
    <definedName name="BExEWO7STL7HNZSTY8VQBPTX1WK6" localSheetId="21" hidden="1">#REF!</definedName>
    <definedName name="BExEWO7STL7HNZSTY8VQBPTX1WK6" localSheetId="8" hidden="1">#REF!</definedName>
    <definedName name="BExEWO7STL7HNZSTY8VQBPTX1WK6" localSheetId="9" hidden="1">#REF!</definedName>
    <definedName name="BExEWO7STL7HNZSTY8VQBPTX1WK6" hidden="1">#REF!</definedName>
    <definedName name="BExEWQ0M1N3KMKTDJ73H10QSG4W1" localSheetId="10" hidden="1">#REF!</definedName>
    <definedName name="BExEWQ0M1N3KMKTDJ73H10QSG4W1" localSheetId="12" hidden="1">#REF!</definedName>
    <definedName name="BExEWQ0M1N3KMKTDJ73H10QSG4W1" localSheetId="19" hidden="1">#REF!</definedName>
    <definedName name="BExEWQ0M1N3KMKTDJ73H10QSG4W1" localSheetId="0" hidden="1">#REF!</definedName>
    <definedName name="BExEWQ0M1N3KMKTDJ73H10QSG4W1" localSheetId="21" hidden="1">#REF!</definedName>
    <definedName name="BExEWQ0M1N3KMKTDJ73H10QSG4W1" localSheetId="8" hidden="1">#REF!</definedName>
    <definedName name="BExEWQ0M1N3KMKTDJ73H10QSG4W1" localSheetId="9" hidden="1">#REF!</definedName>
    <definedName name="BExEWQ0M1N3KMKTDJ73H10QSG4W1" hidden="1">#REF!</definedName>
    <definedName name="BExEX43OR6NH8GF32YY2ZB6Y8WGP" localSheetId="10" hidden="1">#REF!</definedName>
    <definedName name="BExEX43OR6NH8GF32YY2ZB6Y8WGP" localSheetId="12" hidden="1">#REF!</definedName>
    <definedName name="BExEX43OR6NH8GF32YY2ZB6Y8WGP" localSheetId="19" hidden="1">#REF!</definedName>
    <definedName name="BExEX43OR6NH8GF32YY2ZB6Y8WGP" localSheetId="0" hidden="1">#REF!</definedName>
    <definedName name="BExEX43OR6NH8GF32YY2ZB6Y8WGP" localSheetId="21" hidden="1">#REF!</definedName>
    <definedName name="BExEX43OR6NH8GF32YY2ZB6Y8WGP" localSheetId="8" hidden="1">#REF!</definedName>
    <definedName name="BExEX43OR6NH8GF32YY2ZB6Y8WGP" localSheetId="9" hidden="1">#REF!</definedName>
    <definedName name="BExEX43OR6NH8GF32YY2ZB6Y8WGP" hidden="1">#REF!</definedName>
    <definedName name="BExEX85F3OSW8NSCYGYPS9372Z1Q" localSheetId="10" hidden="1">#REF!</definedName>
    <definedName name="BExEX85F3OSW8NSCYGYPS9372Z1Q" localSheetId="12" hidden="1">#REF!</definedName>
    <definedName name="BExEX85F3OSW8NSCYGYPS9372Z1Q" localSheetId="19" hidden="1">#REF!</definedName>
    <definedName name="BExEX85F3OSW8NSCYGYPS9372Z1Q" localSheetId="0" hidden="1">#REF!</definedName>
    <definedName name="BExEX85F3OSW8NSCYGYPS9372Z1Q" localSheetId="21" hidden="1">#REF!</definedName>
    <definedName name="BExEX85F3OSW8NSCYGYPS9372Z1Q" localSheetId="8" hidden="1">#REF!</definedName>
    <definedName name="BExEX85F3OSW8NSCYGYPS9372Z1Q" localSheetId="9" hidden="1">#REF!</definedName>
    <definedName name="BExEX85F3OSW8NSCYGYPS9372Z1Q" hidden="1">#REF!</definedName>
    <definedName name="BExEX9HWY2G6928ZVVVQF77QCM2C" localSheetId="10" hidden="1">#REF!</definedName>
    <definedName name="BExEX9HWY2G6928ZVVVQF77QCM2C" localSheetId="12" hidden="1">#REF!</definedName>
    <definedName name="BExEX9HWY2G6928ZVVVQF77QCM2C" localSheetId="19" hidden="1">#REF!</definedName>
    <definedName name="BExEX9HWY2G6928ZVVVQF77QCM2C" localSheetId="0" hidden="1">#REF!</definedName>
    <definedName name="BExEX9HWY2G6928ZVVVQF77QCM2C" localSheetId="21" hidden="1">#REF!</definedName>
    <definedName name="BExEX9HWY2G6928ZVVVQF77QCM2C" localSheetId="8" hidden="1">#REF!</definedName>
    <definedName name="BExEX9HWY2G6928ZVVVQF77QCM2C" localSheetId="9" hidden="1">#REF!</definedName>
    <definedName name="BExEX9HWY2G6928ZVVVQF77QCM2C" hidden="1">#REF!</definedName>
    <definedName name="BExEXBQWAYKMVBRJRHB8PFCSYFVN" localSheetId="10" hidden="1">#REF!</definedName>
    <definedName name="BExEXBQWAYKMVBRJRHB8PFCSYFVN" localSheetId="12" hidden="1">#REF!</definedName>
    <definedName name="BExEXBQWAYKMVBRJRHB8PFCSYFVN" localSheetId="19" hidden="1">#REF!</definedName>
    <definedName name="BExEXBQWAYKMVBRJRHB8PFCSYFVN" localSheetId="0" hidden="1">#REF!</definedName>
    <definedName name="BExEXBQWAYKMVBRJRHB8PFCSYFVN" localSheetId="21" hidden="1">#REF!</definedName>
    <definedName name="BExEXBQWAYKMVBRJRHB8PFCSYFVN" localSheetId="8" hidden="1">#REF!</definedName>
    <definedName name="BExEXBQWAYKMVBRJRHB8PFCSYFVN" localSheetId="9" hidden="1">#REF!</definedName>
    <definedName name="BExEXBQWAYKMVBRJRHB8PFCSYFVN" hidden="1">#REF!</definedName>
    <definedName name="BExEXGE2TE9MQWLQVHL7XGQWL102" localSheetId="10" hidden="1">#REF!</definedName>
    <definedName name="BExEXGE2TE9MQWLQVHL7XGQWL102" localSheetId="12" hidden="1">#REF!</definedName>
    <definedName name="BExEXGE2TE9MQWLQVHL7XGQWL102" localSheetId="19" hidden="1">#REF!</definedName>
    <definedName name="BExEXGE2TE9MQWLQVHL7XGQWL102" localSheetId="0" hidden="1">#REF!</definedName>
    <definedName name="BExEXGE2TE9MQWLQVHL7XGQWL102" localSheetId="21" hidden="1">#REF!</definedName>
    <definedName name="BExEXGE2TE9MQWLQVHL7XGQWL102" localSheetId="8" hidden="1">#REF!</definedName>
    <definedName name="BExEXGE2TE9MQWLQVHL7XGQWL102" localSheetId="9" hidden="1">#REF!</definedName>
    <definedName name="BExEXGE2TE9MQWLQVHL7XGQWL102" hidden="1">#REF!</definedName>
    <definedName name="BExEXRBZ0DI9E2UFLLKYWGN66B61" localSheetId="10" hidden="1">#REF!</definedName>
    <definedName name="BExEXRBZ0DI9E2UFLLKYWGN66B61" localSheetId="12" hidden="1">#REF!</definedName>
    <definedName name="BExEXRBZ0DI9E2UFLLKYWGN66B61" localSheetId="19" hidden="1">#REF!</definedName>
    <definedName name="BExEXRBZ0DI9E2UFLLKYWGN66B61" localSheetId="0" hidden="1">#REF!</definedName>
    <definedName name="BExEXRBZ0DI9E2UFLLKYWGN66B61" localSheetId="21" hidden="1">#REF!</definedName>
    <definedName name="BExEXRBZ0DI9E2UFLLKYWGN66B61" localSheetId="8" hidden="1">#REF!</definedName>
    <definedName name="BExEXRBZ0DI9E2UFLLKYWGN66B61" localSheetId="9" hidden="1">#REF!</definedName>
    <definedName name="BExEXRBZ0DI9E2UFLLKYWGN66B61" hidden="1">#REF!</definedName>
    <definedName name="BExEXW4FSOZ9C2SZSQIAA3W82I5K" localSheetId="10" hidden="1">#REF!</definedName>
    <definedName name="BExEXW4FSOZ9C2SZSQIAA3W82I5K" localSheetId="12" hidden="1">#REF!</definedName>
    <definedName name="BExEXW4FSOZ9C2SZSQIAA3W82I5K" localSheetId="19" hidden="1">#REF!</definedName>
    <definedName name="BExEXW4FSOZ9C2SZSQIAA3W82I5K" localSheetId="0" hidden="1">#REF!</definedName>
    <definedName name="BExEXW4FSOZ9C2SZSQIAA3W82I5K" localSheetId="21" hidden="1">#REF!</definedName>
    <definedName name="BExEXW4FSOZ9C2SZSQIAA3W82I5K" localSheetId="8" hidden="1">#REF!</definedName>
    <definedName name="BExEXW4FSOZ9C2SZSQIAA3W82I5K" localSheetId="9" hidden="1">#REF!</definedName>
    <definedName name="BExEXW4FSOZ9C2SZSQIAA3W82I5K" hidden="1">#REF!</definedName>
    <definedName name="BExEXZ4H2ZUNEW5I6I74GK08QAQC" localSheetId="10" hidden="1">#REF!</definedName>
    <definedName name="BExEXZ4H2ZUNEW5I6I74GK08QAQC" localSheetId="12" hidden="1">#REF!</definedName>
    <definedName name="BExEXZ4H2ZUNEW5I6I74GK08QAQC" localSheetId="19" hidden="1">#REF!</definedName>
    <definedName name="BExEXZ4H2ZUNEW5I6I74GK08QAQC" localSheetId="0" hidden="1">#REF!</definedName>
    <definedName name="BExEXZ4H2ZUNEW5I6I74GK08QAQC" localSheetId="21" hidden="1">#REF!</definedName>
    <definedName name="BExEXZ4H2ZUNEW5I6I74GK08QAQC" localSheetId="8" hidden="1">#REF!</definedName>
    <definedName name="BExEXZ4H2ZUNEW5I6I74GK08QAQC" localSheetId="9" hidden="1">#REF!</definedName>
    <definedName name="BExEXZ4H2ZUNEW5I6I74GK08QAQC" hidden="1">#REF!</definedName>
    <definedName name="BExEY42GK80HA9M84NTZ3NV9K2VI" localSheetId="10" hidden="1">#REF!</definedName>
    <definedName name="BExEY42GK80HA9M84NTZ3NV9K2VI" localSheetId="12" hidden="1">#REF!</definedName>
    <definedName name="BExEY42GK80HA9M84NTZ3NV9K2VI" localSheetId="19" hidden="1">#REF!</definedName>
    <definedName name="BExEY42GK80HA9M84NTZ3NV9K2VI" localSheetId="0" hidden="1">#REF!</definedName>
    <definedName name="BExEY42GK80HA9M84NTZ3NV9K2VI" localSheetId="21" hidden="1">#REF!</definedName>
    <definedName name="BExEY42GK80HA9M84NTZ3NV9K2VI" localSheetId="8" hidden="1">#REF!</definedName>
    <definedName name="BExEY42GK80HA9M84NTZ3NV9K2VI" localSheetId="9" hidden="1">#REF!</definedName>
    <definedName name="BExEY42GK80HA9M84NTZ3NV9K2VI" hidden="1">#REF!</definedName>
    <definedName name="BExEYLG9FL9V1JPPNZ3FUDNSEJ4V" localSheetId="10" hidden="1">#REF!</definedName>
    <definedName name="BExEYLG9FL9V1JPPNZ3FUDNSEJ4V" localSheetId="12" hidden="1">#REF!</definedName>
    <definedName name="BExEYLG9FL9V1JPPNZ3FUDNSEJ4V" localSheetId="19" hidden="1">#REF!</definedName>
    <definedName name="BExEYLG9FL9V1JPPNZ3FUDNSEJ4V" localSheetId="0" hidden="1">#REF!</definedName>
    <definedName name="BExEYLG9FL9V1JPPNZ3FUDNSEJ4V" localSheetId="21" hidden="1">#REF!</definedName>
    <definedName name="BExEYLG9FL9V1JPPNZ3FUDNSEJ4V" localSheetId="8" hidden="1">#REF!</definedName>
    <definedName name="BExEYLG9FL9V1JPPNZ3FUDNSEJ4V" localSheetId="9" hidden="1">#REF!</definedName>
    <definedName name="BExEYLG9FL9V1JPPNZ3FUDNSEJ4V" hidden="1">#REF!</definedName>
    <definedName name="BExEYOW8C1B3OUUCIGEC7L8OOW1Z" localSheetId="10" hidden="1">#REF!</definedName>
    <definedName name="BExEYOW8C1B3OUUCIGEC7L8OOW1Z" localSheetId="12" hidden="1">#REF!</definedName>
    <definedName name="BExEYOW8C1B3OUUCIGEC7L8OOW1Z" localSheetId="19" hidden="1">#REF!</definedName>
    <definedName name="BExEYOW8C1B3OUUCIGEC7L8OOW1Z" localSheetId="0" hidden="1">#REF!</definedName>
    <definedName name="BExEYOW8C1B3OUUCIGEC7L8OOW1Z" localSheetId="21" hidden="1">#REF!</definedName>
    <definedName name="BExEYOW8C1B3OUUCIGEC7L8OOW1Z" localSheetId="8" hidden="1">#REF!</definedName>
    <definedName name="BExEYOW8C1B3OUUCIGEC7L8OOW1Z" localSheetId="9" hidden="1">#REF!</definedName>
    <definedName name="BExEYOW8C1B3OUUCIGEC7L8OOW1Z" hidden="1">#REF!</definedName>
    <definedName name="BExEYPCI2LT224YS4M3T50V85FAG" localSheetId="10" hidden="1">#REF!</definedName>
    <definedName name="BExEYPCI2LT224YS4M3T50V85FAG" localSheetId="12" hidden="1">#REF!</definedName>
    <definedName name="BExEYPCI2LT224YS4M3T50V85FAG" localSheetId="19" hidden="1">#REF!</definedName>
    <definedName name="BExEYPCI2LT224YS4M3T50V85FAG" localSheetId="0" hidden="1">#REF!</definedName>
    <definedName name="BExEYPCI2LT224YS4M3T50V85FAG" localSheetId="21" hidden="1">#REF!</definedName>
    <definedName name="BExEYPCI2LT224YS4M3T50V85FAG" localSheetId="8" hidden="1">#REF!</definedName>
    <definedName name="BExEYPCI2LT224YS4M3T50V85FAG" localSheetId="9" hidden="1">#REF!</definedName>
    <definedName name="BExEYPCI2LT224YS4M3T50V85FAG" hidden="1">#REF!</definedName>
    <definedName name="BExEYUQJXZT6N5HJH8ACJF6SRWEE" localSheetId="10" hidden="1">#REF!</definedName>
    <definedName name="BExEYUQJXZT6N5HJH8ACJF6SRWEE" localSheetId="12" hidden="1">#REF!</definedName>
    <definedName name="BExEYUQJXZT6N5HJH8ACJF6SRWEE" localSheetId="19" hidden="1">#REF!</definedName>
    <definedName name="BExEYUQJXZT6N5HJH8ACJF6SRWEE" localSheetId="0" hidden="1">#REF!</definedName>
    <definedName name="BExEYUQJXZT6N5HJH8ACJF6SRWEE" localSheetId="21" hidden="1">#REF!</definedName>
    <definedName name="BExEYUQJXZT6N5HJH8ACJF6SRWEE" localSheetId="8" hidden="1">#REF!</definedName>
    <definedName name="BExEYUQJXZT6N5HJH8ACJF6SRWEE" localSheetId="9" hidden="1">#REF!</definedName>
    <definedName name="BExEYUQJXZT6N5HJH8ACJF6SRWEE" hidden="1">#REF!</definedName>
    <definedName name="BExEYYC7KLO4XJQW9GMGVVJQXF4C" localSheetId="10" hidden="1">#REF!</definedName>
    <definedName name="BExEYYC7KLO4XJQW9GMGVVJQXF4C" localSheetId="12" hidden="1">#REF!</definedName>
    <definedName name="BExEYYC7KLO4XJQW9GMGVVJQXF4C" localSheetId="19" hidden="1">#REF!</definedName>
    <definedName name="BExEYYC7KLO4XJQW9GMGVVJQXF4C" localSheetId="0" hidden="1">#REF!</definedName>
    <definedName name="BExEYYC7KLO4XJQW9GMGVVJQXF4C" localSheetId="21" hidden="1">#REF!</definedName>
    <definedName name="BExEYYC7KLO4XJQW9GMGVVJQXF4C" localSheetId="8" hidden="1">#REF!</definedName>
    <definedName name="BExEYYC7KLO4XJQW9GMGVVJQXF4C" localSheetId="9" hidden="1">#REF!</definedName>
    <definedName name="BExEYYC7KLO4XJQW9GMGVVJQXF4C" hidden="1">#REF!</definedName>
    <definedName name="BExEZ1S6VZCG01ZPLBSS9Z1SBOJ2" localSheetId="10" hidden="1">#REF!</definedName>
    <definedName name="BExEZ1S6VZCG01ZPLBSS9Z1SBOJ2" localSheetId="12" hidden="1">#REF!</definedName>
    <definedName name="BExEZ1S6VZCG01ZPLBSS9Z1SBOJ2" localSheetId="19" hidden="1">#REF!</definedName>
    <definedName name="BExEZ1S6VZCG01ZPLBSS9Z1SBOJ2" localSheetId="0" hidden="1">#REF!</definedName>
    <definedName name="BExEZ1S6VZCG01ZPLBSS9Z1SBOJ2" localSheetId="21" hidden="1">#REF!</definedName>
    <definedName name="BExEZ1S6VZCG01ZPLBSS9Z1SBOJ2" localSheetId="8" hidden="1">#REF!</definedName>
    <definedName name="BExEZ1S6VZCG01ZPLBSS9Z1SBOJ2" localSheetId="9" hidden="1">#REF!</definedName>
    <definedName name="BExEZ1S6VZCG01ZPLBSS9Z1SBOJ2" hidden="1">#REF!</definedName>
    <definedName name="BExEZ6KV8TDKOO0Y66LSH9DCFW5M" localSheetId="10" hidden="1">#REF!</definedName>
    <definedName name="BExEZ6KV8TDKOO0Y66LSH9DCFW5M" localSheetId="12" hidden="1">#REF!</definedName>
    <definedName name="BExEZ6KV8TDKOO0Y66LSH9DCFW5M" localSheetId="19" hidden="1">#REF!</definedName>
    <definedName name="BExEZ6KV8TDKOO0Y66LSH9DCFW5M" localSheetId="0" hidden="1">#REF!</definedName>
    <definedName name="BExEZ6KV8TDKOO0Y66LSH9DCFW5M" localSheetId="21" hidden="1">#REF!</definedName>
    <definedName name="BExEZ6KV8TDKOO0Y66LSH9DCFW5M" localSheetId="8" hidden="1">#REF!</definedName>
    <definedName name="BExEZ6KV8TDKOO0Y66LSH9DCFW5M" localSheetId="9" hidden="1">#REF!</definedName>
    <definedName name="BExEZ6KV8TDKOO0Y66LSH9DCFW5M" hidden="1">#REF!</definedName>
    <definedName name="BExEZGBFNJR8DLPN0V11AU22L6WY" localSheetId="10" hidden="1">#REF!</definedName>
    <definedName name="BExEZGBFNJR8DLPN0V11AU22L6WY" localSheetId="12" hidden="1">#REF!</definedName>
    <definedName name="BExEZGBFNJR8DLPN0V11AU22L6WY" localSheetId="19" hidden="1">#REF!</definedName>
    <definedName name="BExEZGBFNJR8DLPN0V11AU22L6WY" localSheetId="0" hidden="1">#REF!</definedName>
    <definedName name="BExEZGBFNJR8DLPN0V11AU22L6WY" localSheetId="21" hidden="1">#REF!</definedName>
    <definedName name="BExEZGBFNJR8DLPN0V11AU22L6WY" localSheetId="8" hidden="1">#REF!</definedName>
    <definedName name="BExEZGBFNJR8DLPN0V11AU22L6WY" localSheetId="9" hidden="1">#REF!</definedName>
    <definedName name="BExEZGBFNJR8DLPN0V11AU22L6WY" hidden="1">#REF!</definedName>
    <definedName name="BExEZVR61GWO1ZM3XHWUKRJJMQXV" localSheetId="10" hidden="1">#REF!</definedName>
    <definedName name="BExEZVR61GWO1ZM3XHWUKRJJMQXV" localSheetId="12" hidden="1">#REF!</definedName>
    <definedName name="BExEZVR61GWO1ZM3XHWUKRJJMQXV" localSheetId="19" hidden="1">#REF!</definedName>
    <definedName name="BExEZVR61GWO1ZM3XHWUKRJJMQXV" localSheetId="0" hidden="1">#REF!</definedName>
    <definedName name="BExEZVR61GWO1ZM3XHWUKRJJMQXV" localSheetId="21" hidden="1">#REF!</definedName>
    <definedName name="BExEZVR61GWO1ZM3XHWUKRJJMQXV" localSheetId="8" hidden="1">#REF!</definedName>
    <definedName name="BExEZVR61GWO1ZM3XHWUKRJJMQXV" localSheetId="9" hidden="1">#REF!</definedName>
    <definedName name="BExEZVR61GWO1ZM3XHWUKRJJMQXV" hidden="1">#REF!</definedName>
    <definedName name="BExF02Y3V3QEPO2XLDSK47APK9XJ" localSheetId="10" hidden="1">#REF!</definedName>
    <definedName name="BExF02Y3V3QEPO2XLDSK47APK9XJ" localSheetId="12" hidden="1">#REF!</definedName>
    <definedName name="BExF02Y3V3QEPO2XLDSK47APK9XJ" localSheetId="19" hidden="1">#REF!</definedName>
    <definedName name="BExF02Y3V3QEPO2XLDSK47APK9XJ" localSheetId="0" hidden="1">#REF!</definedName>
    <definedName name="BExF02Y3V3QEPO2XLDSK47APK9XJ" localSheetId="21" hidden="1">#REF!</definedName>
    <definedName name="BExF02Y3V3QEPO2XLDSK47APK9XJ" localSheetId="8" hidden="1">#REF!</definedName>
    <definedName name="BExF02Y3V3QEPO2XLDSK47APK9XJ" localSheetId="9" hidden="1">#REF!</definedName>
    <definedName name="BExF02Y3V3QEPO2XLDSK47APK9XJ" hidden="1">#REF!</definedName>
    <definedName name="BExF03E824NHBODFUZ3PZ5HLF85X" localSheetId="10" hidden="1">#REF!</definedName>
    <definedName name="BExF03E824NHBODFUZ3PZ5HLF85X" localSheetId="12" hidden="1">#REF!</definedName>
    <definedName name="BExF03E824NHBODFUZ3PZ5HLF85X" localSheetId="19" hidden="1">#REF!</definedName>
    <definedName name="BExF03E824NHBODFUZ3PZ5HLF85X" localSheetId="0" hidden="1">#REF!</definedName>
    <definedName name="BExF03E824NHBODFUZ3PZ5HLF85X" localSheetId="21" hidden="1">#REF!</definedName>
    <definedName name="BExF03E824NHBODFUZ3PZ5HLF85X" localSheetId="8" hidden="1">#REF!</definedName>
    <definedName name="BExF03E824NHBODFUZ3PZ5HLF85X" localSheetId="9" hidden="1">#REF!</definedName>
    <definedName name="BExF03E824NHBODFUZ3PZ5HLF85X" hidden="1">#REF!</definedName>
    <definedName name="BExF09OS91RT7N7IW8JLMZ121ZP3" localSheetId="10" hidden="1">#REF!</definedName>
    <definedName name="BExF09OS91RT7N7IW8JLMZ121ZP3" localSheetId="12" hidden="1">#REF!</definedName>
    <definedName name="BExF09OS91RT7N7IW8JLMZ121ZP3" localSheetId="19" hidden="1">#REF!</definedName>
    <definedName name="BExF09OS91RT7N7IW8JLMZ121ZP3" localSheetId="0" hidden="1">#REF!</definedName>
    <definedName name="BExF09OS91RT7N7IW8JLMZ121ZP3" localSheetId="21" hidden="1">#REF!</definedName>
    <definedName name="BExF09OS91RT7N7IW8JLMZ121ZP3" localSheetId="8" hidden="1">#REF!</definedName>
    <definedName name="BExF09OS91RT7N7IW8JLMZ121ZP3" localSheetId="9" hidden="1">#REF!</definedName>
    <definedName name="BExF09OS91RT7N7IW8JLMZ121ZP3" hidden="1">#REF!</definedName>
    <definedName name="BExF0D4SEQ7RRCAER8UQKUJ4HH0Q" localSheetId="10" hidden="1">#REF!</definedName>
    <definedName name="BExF0D4SEQ7RRCAER8UQKUJ4HH0Q" localSheetId="12" hidden="1">#REF!</definedName>
    <definedName name="BExF0D4SEQ7RRCAER8UQKUJ4HH0Q" localSheetId="19" hidden="1">#REF!</definedName>
    <definedName name="BExF0D4SEQ7RRCAER8UQKUJ4HH0Q" localSheetId="0" hidden="1">#REF!</definedName>
    <definedName name="BExF0D4SEQ7RRCAER8UQKUJ4HH0Q" localSheetId="21" hidden="1">#REF!</definedName>
    <definedName name="BExF0D4SEQ7RRCAER8UQKUJ4HH0Q" localSheetId="8" hidden="1">#REF!</definedName>
    <definedName name="BExF0D4SEQ7RRCAER8UQKUJ4HH0Q" localSheetId="9" hidden="1">#REF!</definedName>
    <definedName name="BExF0D4SEQ7RRCAER8UQKUJ4HH0Q" hidden="1">#REF!</definedName>
    <definedName name="BExF0D4Z97PCG5JI9CC2TFB553AX" localSheetId="10" hidden="1">#REF!</definedName>
    <definedName name="BExF0D4Z97PCG5JI9CC2TFB553AX" localSheetId="12" hidden="1">#REF!</definedName>
    <definedName name="BExF0D4Z97PCG5JI9CC2TFB553AX" localSheetId="19" hidden="1">#REF!</definedName>
    <definedName name="BExF0D4Z97PCG5JI9CC2TFB553AX" localSheetId="0" hidden="1">#REF!</definedName>
    <definedName name="BExF0D4Z97PCG5JI9CC2TFB553AX" localSheetId="21" hidden="1">#REF!</definedName>
    <definedName name="BExF0D4Z97PCG5JI9CC2TFB553AX" localSheetId="8" hidden="1">#REF!</definedName>
    <definedName name="BExF0D4Z97PCG5JI9CC2TFB553AX" localSheetId="9" hidden="1">#REF!</definedName>
    <definedName name="BExF0D4Z97PCG5JI9CC2TFB553AX" hidden="1">#REF!</definedName>
    <definedName name="BExF0DAB1PUE0V936NFEK68CCKTJ" localSheetId="10" hidden="1">#REF!</definedName>
    <definedName name="BExF0DAB1PUE0V936NFEK68CCKTJ" localSheetId="12" hidden="1">#REF!</definedName>
    <definedName name="BExF0DAB1PUE0V936NFEK68CCKTJ" localSheetId="19" hidden="1">#REF!</definedName>
    <definedName name="BExF0DAB1PUE0V936NFEK68CCKTJ" localSheetId="0" hidden="1">#REF!</definedName>
    <definedName name="BExF0DAB1PUE0V936NFEK68CCKTJ" localSheetId="21" hidden="1">#REF!</definedName>
    <definedName name="BExF0DAB1PUE0V936NFEK68CCKTJ" localSheetId="8" hidden="1">#REF!</definedName>
    <definedName name="BExF0DAB1PUE0V936NFEK68CCKTJ" localSheetId="9" hidden="1">#REF!</definedName>
    <definedName name="BExF0DAB1PUE0V936NFEK68CCKTJ" hidden="1">#REF!</definedName>
    <definedName name="BExF0LOEHV42P2DV7QL8O7HOQ3N9" localSheetId="10" hidden="1">#REF!</definedName>
    <definedName name="BExF0LOEHV42P2DV7QL8O7HOQ3N9" localSheetId="12" hidden="1">#REF!</definedName>
    <definedName name="BExF0LOEHV42P2DV7QL8O7HOQ3N9" localSheetId="19" hidden="1">#REF!</definedName>
    <definedName name="BExF0LOEHV42P2DV7QL8O7HOQ3N9" localSheetId="0" hidden="1">#REF!</definedName>
    <definedName name="BExF0LOEHV42P2DV7QL8O7HOQ3N9" localSheetId="21" hidden="1">#REF!</definedName>
    <definedName name="BExF0LOEHV42P2DV7QL8O7HOQ3N9" localSheetId="8" hidden="1">#REF!</definedName>
    <definedName name="BExF0LOEHV42P2DV7QL8O7HOQ3N9" localSheetId="9" hidden="1">#REF!</definedName>
    <definedName name="BExF0LOEHV42P2DV7QL8O7HOQ3N9" hidden="1">#REF!</definedName>
    <definedName name="BExF0QRT0ZP2578DKKC9SRW40F5L" localSheetId="10" hidden="1">#REF!</definedName>
    <definedName name="BExF0QRT0ZP2578DKKC9SRW40F5L" localSheetId="12" hidden="1">#REF!</definedName>
    <definedName name="BExF0QRT0ZP2578DKKC9SRW40F5L" localSheetId="19" hidden="1">#REF!</definedName>
    <definedName name="BExF0QRT0ZP2578DKKC9SRW40F5L" localSheetId="0" hidden="1">#REF!</definedName>
    <definedName name="BExF0QRT0ZP2578DKKC9SRW40F5L" localSheetId="21" hidden="1">#REF!</definedName>
    <definedName name="BExF0QRT0ZP2578DKKC9SRW40F5L" localSheetId="8" hidden="1">#REF!</definedName>
    <definedName name="BExF0QRT0ZP2578DKKC9SRW40F5L" localSheetId="9" hidden="1">#REF!</definedName>
    <definedName name="BExF0QRT0ZP2578DKKC9SRW40F5L" hidden="1">#REF!</definedName>
    <definedName name="BExF0WRM9VO25RLSO03ZOCE8H7K5" localSheetId="10" hidden="1">#REF!</definedName>
    <definedName name="BExF0WRM9VO25RLSO03ZOCE8H7K5" localSheetId="12" hidden="1">#REF!</definedName>
    <definedName name="BExF0WRM9VO25RLSO03ZOCE8H7K5" localSheetId="19" hidden="1">#REF!</definedName>
    <definedName name="BExF0WRM9VO25RLSO03ZOCE8H7K5" localSheetId="0" hidden="1">#REF!</definedName>
    <definedName name="BExF0WRM9VO25RLSO03ZOCE8H7K5" localSheetId="21" hidden="1">#REF!</definedName>
    <definedName name="BExF0WRM9VO25RLSO03ZOCE8H7K5" localSheetId="8" hidden="1">#REF!</definedName>
    <definedName name="BExF0WRM9VO25RLSO03ZOCE8H7K5" localSheetId="9" hidden="1">#REF!</definedName>
    <definedName name="BExF0WRM9VO25RLSO03ZOCE8H7K5" hidden="1">#REF!</definedName>
    <definedName name="BExF0ZRI7W4RSLIDLHTSM0AWXO3S" localSheetId="10" hidden="1">#REF!</definedName>
    <definedName name="BExF0ZRI7W4RSLIDLHTSM0AWXO3S" localSheetId="12" hidden="1">#REF!</definedName>
    <definedName name="BExF0ZRI7W4RSLIDLHTSM0AWXO3S" localSheetId="19" hidden="1">#REF!</definedName>
    <definedName name="BExF0ZRI7W4RSLIDLHTSM0AWXO3S" localSheetId="0" hidden="1">#REF!</definedName>
    <definedName name="BExF0ZRI7W4RSLIDLHTSM0AWXO3S" localSheetId="21" hidden="1">#REF!</definedName>
    <definedName name="BExF0ZRI7W4RSLIDLHTSM0AWXO3S" localSheetId="8" hidden="1">#REF!</definedName>
    <definedName name="BExF0ZRI7W4RSLIDLHTSM0AWXO3S" localSheetId="9" hidden="1">#REF!</definedName>
    <definedName name="BExF0ZRI7W4RSLIDLHTSM0AWXO3S" hidden="1">#REF!</definedName>
    <definedName name="BExF19CT3MMZZ2T5EWMDNG3UOJ01" localSheetId="10" hidden="1">#REF!</definedName>
    <definedName name="BExF19CT3MMZZ2T5EWMDNG3UOJ01" localSheetId="12" hidden="1">#REF!</definedName>
    <definedName name="BExF19CT3MMZZ2T5EWMDNG3UOJ01" localSheetId="19" hidden="1">#REF!</definedName>
    <definedName name="BExF19CT3MMZZ2T5EWMDNG3UOJ01" localSheetId="0" hidden="1">#REF!</definedName>
    <definedName name="BExF19CT3MMZZ2T5EWMDNG3UOJ01" localSheetId="21" hidden="1">#REF!</definedName>
    <definedName name="BExF19CT3MMZZ2T5EWMDNG3UOJ01" localSheetId="8" hidden="1">#REF!</definedName>
    <definedName name="BExF19CT3MMZZ2T5EWMDNG3UOJ01" localSheetId="9" hidden="1">#REF!</definedName>
    <definedName name="BExF19CT3MMZZ2T5EWMDNG3UOJ01" hidden="1">#REF!</definedName>
    <definedName name="BExF1C1VNHJBRW2XQKVSL1KSLFZ8" localSheetId="10" hidden="1">#REF!</definedName>
    <definedName name="BExF1C1VNHJBRW2XQKVSL1KSLFZ8" localSheetId="12" hidden="1">#REF!</definedName>
    <definedName name="BExF1C1VNHJBRW2XQKVSL1KSLFZ8" localSheetId="19" hidden="1">#REF!</definedName>
    <definedName name="BExF1C1VNHJBRW2XQKVSL1KSLFZ8" localSheetId="0" hidden="1">#REF!</definedName>
    <definedName name="BExF1C1VNHJBRW2XQKVSL1KSLFZ8" localSheetId="21" hidden="1">#REF!</definedName>
    <definedName name="BExF1C1VNHJBRW2XQKVSL1KSLFZ8" localSheetId="8" hidden="1">#REF!</definedName>
    <definedName name="BExF1C1VNHJBRW2XQKVSL1KSLFZ8" localSheetId="9" hidden="1">#REF!</definedName>
    <definedName name="BExF1C1VNHJBRW2XQKVSL1KSLFZ8" hidden="1">#REF!</definedName>
    <definedName name="BExF1M38U6NX17YJA8YU359B5Z4M" localSheetId="10" hidden="1">#REF!</definedName>
    <definedName name="BExF1M38U6NX17YJA8YU359B5Z4M" localSheetId="12" hidden="1">#REF!</definedName>
    <definedName name="BExF1M38U6NX17YJA8YU359B5Z4M" localSheetId="19" hidden="1">#REF!</definedName>
    <definedName name="BExF1M38U6NX17YJA8YU359B5Z4M" localSheetId="0" hidden="1">#REF!</definedName>
    <definedName name="BExF1M38U6NX17YJA8YU359B5Z4M" localSheetId="21" hidden="1">#REF!</definedName>
    <definedName name="BExF1M38U6NX17YJA8YU359B5Z4M" localSheetId="8" hidden="1">#REF!</definedName>
    <definedName name="BExF1M38U6NX17YJA8YU359B5Z4M" localSheetId="9" hidden="1">#REF!</definedName>
    <definedName name="BExF1M38U6NX17YJA8YU359B5Z4M" hidden="1">#REF!</definedName>
    <definedName name="BExF1MU4W3NPEY0OHRDWP5IANCBB" localSheetId="10" hidden="1">#REF!</definedName>
    <definedName name="BExF1MU4W3NPEY0OHRDWP5IANCBB" localSheetId="12" hidden="1">#REF!</definedName>
    <definedName name="BExF1MU4W3NPEY0OHRDWP5IANCBB" localSheetId="19" hidden="1">#REF!</definedName>
    <definedName name="BExF1MU4W3NPEY0OHRDWP5IANCBB" localSheetId="0" hidden="1">#REF!</definedName>
    <definedName name="BExF1MU4W3NPEY0OHRDWP5IANCBB" localSheetId="21" hidden="1">#REF!</definedName>
    <definedName name="BExF1MU4W3NPEY0OHRDWP5IANCBB" localSheetId="8" hidden="1">#REF!</definedName>
    <definedName name="BExF1MU4W3NPEY0OHRDWP5IANCBB" localSheetId="9" hidden="1">#REF!</definedName>
    <definedName name="BExF1MU4W3NPEY0OHRDWP5IANCBB" hidden="1">#REF!</definedName>
    <definedName name="BExF1MZN8MWMOKOARHJ1QAF9HPGT" localSheetId="10" hidden="1">#REF!</definedName>
    <definedName name="BExF1MZN8MWMOKOARHJ1QAF9HPGT" localSheetId="12" hidden="1">#REF!</definedName>
    <definedName name="BExF1MZN8MWMOKOARHJ1QAF9HPGT" localSheetId="19" hidden="1">#REF!</definedName>
    <definedName name="BExF1MZN8MWMOKOARHJ1QAF9HPGT" localSheetId="0" hidden="1">#REF!</definedName>
    <definedName name="BExF1MZN8MWMOKOARHJ1QAF9HPGT" localSheetId="21" hidden="1">#REF!</definedName>
    <definedName name="BExF1MZN8MWMOKOARHJ1QAF9HPGT" localSheetId="8" hidden="1">#REF!</definedName>
    <definedName name="BExF1MZN8MWMOKOARHJ1QAF9HPGT" localSheetId="9" hidden="1">#REF!</definedName>
    <definedName name="BExF1MZN8MWMOKOARHJ1QAF9HPGT" hidden="1">#REF!</definedName>
    <definedName name="BExF1US4ZIQYSU5LBFYNRA9N0K2O" localSheetId="10" hidden="1">#REF!</definedName>
    <definedName name="BExF1US4ZIQYSU5LBFYNRA9N0K2O" localSheetId="12" hidden="1">#REF!</definedName>
    <definedName name="BExF1US4ZIQYSU5LBFYNRA9N0K2O" localSheetId="19" hidden="1">#REF!</definedName>
    <definedName name="BExF1US4ZIQYSU5LBFYNRA9N0K2O" localSheetId="0" hidden="1">#REF!</definedName>
    <definedName name="BExF1US4ZIQYSU5LBFYNRA9N0K2O" localSheetId="21" hidden="1">#REF!</definedName>
    <definedName name="BExF1US4ZIQYSU5LBFYNRA9N0K2O" localSheetId="8" hidden="1">#REF!</definedName>
    <definedName name="BExF1US4ZIQYSU5LBFYNRA9N0K2O" localSheetId="9" hidden="1">#REF!</definedName>
    <definedName name="BExF1US4ZIQYSU5LBFYNRA9N0K2O" hidden="1">#REF!</definedName>
    <definedName name="BExF272JNPJCK1XLBG016XXBVFO8" localSheetId="10" hidden="1">#REF!</definedName>
    <definedName name="BExF272JNPJCK1XLBG016XXBVFO8" localSheetId="12" hidden="1">#REF!</definedName>
    <definedName name="BExF272JNPJCK1XLBG016XXBVFO8" localSheetId="19" hidden="1">#REF!</definedName>
    <definedName name="BExF272JNPJCK1XLBG016XXBVFO8" localSheetId="0" hidden="1">#REF!</definedName>
    <definedName name="BExF272JNPJCK1XLBG016XXBVFO8" localSheetId="21" hidden="1">#REF!</definedName>
    <definedName name="BExF272JNPJCK1XLBG016XXBVFO8" localSheetId="8" hidden="1">#REF!</definedName>
    <definedName name="BExF272JNPJCK1XLBG016XXBVFO8" localSheetId="9" hidden="1">#REF!</definedName>
    <definedName name="BExF272JNPJCK1XLBG016XXBVFO8" hidden="1">#REF!</definedName>
    <definedName name="BExF2CWZN6E87RGTBMD4YQI2QT7R" localSheetId="10" hidden="1">#REF!</definedName>
    <definedName name="BExF2CWZN6E87RGTBMD4YQI2QT7R" localSheetId="12" hidden="1">#REF!</definedName>
    <definedName name="BExF2CWZN6E87RGTBMD4YQI2QT7R" localSheetId="19" hidden="1">#REF!</definedName>
    <definedName name="BExF2CWZN6E87RGTBMD4YQI2QT7R" localSheetId="0" hidden="1">#REF!</definedName>
    <definedName name="BExF2CWZN6E87RGTBMD4YQI2QT7R" localSheetId="21" hidden="1">#REF!</definedName>
    <definedName name="BExF2CWZN6E87RGTBMD4YQI2QT7R" localSheetId="8" hidden="1">#REF!</definedName>
    <definedName name="BExF2CWZN6E87RGTBMD4YQI2QT7R" localSheetId="9" hidden="1">#REF!</definedName>
    <definedName name="BExF2CWZN6E87RGTBMD4YQI2QT7R" hidden="1">#REF!</definedName>
    <definedName name="BExF2DYO1WQ7GMXSTAQRDBW1NSFG" localSheetId="10" hidden="1">#REF!</definedName>
    <definedName name="BExF2DYO1WQ7GMXSTAQRDBW1NSFG" localSheetId="12" hidden="1">#REF!</definedName>
    <definedName name="BExF2DYO1WQ7GMXSTAQRDBW1NSFG" localSheetId="19" hidden="1">#REF!</definedName>
    <definedName name="BExF2DYO1WQ7GMXSTAQRDBW1NSFG" localSheetId="0" hidden="1">#REF!</definedName>
    <definedName name="BExF2DYO1WQ7GMXSTAQRDBW1NSFG" localSheetId="21" hidden="1">#REF!</definedName>
    <definedName name="BExF2DYO1WQ7GMXSTAQRDBW1NSFG" localSheetId="8" hidden="1">#REF!</definedName>
    <definedName name="BExF2DYO1WQ7GMXSTAQRDBW1NSFG" localSheetId="9" hidden="1">#REF!</definedName>
    <definedName name="BExF2DYO1WQ7GMXSTAQRDBW1NSFG" hidden="1">#REF!</definedName>
    <definedName name="BExF2H9D3MC9XKLPZ6VIP4F7G4YN" localSheetId="10" hidden="1">#REF!</definedName>
    <definedName name="BExF2H9D3MC9XKLPZ6VIP4F7G4YN" localSheetId="12" hidden="1">#REF!</definedName>
    <definedName name="BExF2H9D3MC9XKLPZ6VIP4F7G4YN" localSheetId="19" hidden="1">#REF!</definedName>
    <definedName name="BExF2H9D3MC9XKLPZ6VIP4F7G4YN" localSheetId="0" hidden="1">#REF!</definedName>
    <definedName name="BExF2H9D3MC9XKLPZ6VIP4F7G4YN" localSheetId="21" hidden="1">#REF!</definedName>
    <definedName name="BExF2H9D3MC9XKLPZ6VIP4F7G4YN" localSheetId="8" hidden="1">#REF!</definedName>
    <definedName name="BExF2H9D3MC9XKLPZ6VIP4F7G4YN" localSheetId="9" hidden="1">#REF!</definedName>
    <definedName name="BExF2H9D3MC9XKLPZ6VIP4F7G4YN" hidden="1">#REF!</definedName>
    <definedName name="BExF2MSWNUY9Z6BZJQZ538PPTION" localSheetId="10" hidden="1">#REF!</definedName>
    <definedName name="BExF2MSWNUY9Z6BZJQZ538PPTION" localSheetId="12" hidden="1">#REF!</definedName>
    <definedName name="BExF2MSWNUY9Z6BZJQZ538PPTION" localSheetId="19" hidden="1">#REF!</definedName>
    <definedName name="BExF2MSWNUY9Z6BZJQZ538PPTION" localSheetId="0" hidden="1">#REF!</definedName>
    <definedName name="BExF2MSWNUY9Z6BZJQZ538PPTION" localSheetId="21" hidden="1">#REF!</definedName>
    <definedName name="BExF2MSWNUY9Z6BZJQZ538PPTION" localSheetId="8" hidden="1">#REF!</definedName>
    <definedName name="BExF2MSWNUY9Z6BZJQZ538PPTION" localSheetId="9" hidden="1">#REF!</definedName>
    <definedName name="BExF2MSWNUY9Z6BZJQZ538PPTION" hidden="1">#REF!</definedName>
    <definedName name="BExF2QZYWHTYGUTTXR15CKCV3LS7" localSheetId="10" hidden="1">#REF!</definedName>
    <definedName name="BExF2QZYWHTYGUTTXR15CKCV3LS7" localSheetId="12" hidden="1">#REF!</definedName>
    <definedName name="BExF2QZYWHTYGUTTXR15CKCV3LS7" localSheetId="19" hidden="1">#REF!</definedName>
    <definedName name="BExF2QZYWHTYGUTTXR15CKCV3LS7" localSheetId="0" hidden="1">#REF!</definedName>
    <definedName name="BExF2QZYWHTYGUTTXR15CKCV3LS7" localSheetId="21" hidden="1">#REF!</definedName>
    <definedName name="BExF2QZYWHTYGUTTXR15CKCV3LS7" localSheetId="8" hidden="1">#REF!</definedName>
    <definedName name="BExF2QZYWHTYGUTTXR15CKCV3LS7" localSheetId="9" hidden="1">#REF!</definedName>
    <definedName name="BExF2QZYWHTYGUTTXR15CKCV3LS7" hidden="1">#REF!</definedName>
    <definedName name="BExF2T8Y6TSJ74RMSZOA9CEH4OZ6" localSheetId="10" hidden="1">#REF!</definedName>
    <definedName name="BExF2T8Y6TSJ74RMSZOA9CEH4OZ6" localSheetId="12" hidden="1">#REF!</definedName>
    <definedName name="BExF2T8Y6TSJ74RMSZOA9CEH4OZ6" localSheetId="19" hidden="1">#REF!</definedName>
    <definedName name="BExF2T8Y6TSJ74RMSZOA9CEH4OZ6" localSheetId="0" hidden="1">#REF!</definedName>
    <definedName name="BExF2T8Y6TSJ74RMSZOA9CEH4OZ6" localSheetId="21" hidden="1">#REF!</definedName>
    <definedName name="BExF2T8Y6TSJ74RMSZOA9CEH4OZ6" localSheetId="8" hidden="1">#REF!</definedName>
    <definedName name="BExF2T8Y6TSJ74RMSZOA9CEH4OZ6" localSheetId="9" hidden="1">#REF!</definedName>
    <definedName name="BExF2T8Y6TSJ74RMSZOA9CEH4OZ6" hidden="1">#REF!</definedName>
    <definedName name="BExF31N3YM4F37EOOY8M8VI1KXN8" localSheetId="10" hidden="1">#REF!</definedName>
    <definedName name="BExF31N3YM4F37EOOY8M8VI1KXN8" localSheetId="12" hidden="1">#REF!</definedName>
    <definedName name="BExF31N3YM4F37EOOY8M8VI1KXN8" localSheetId="19" hidden="1">#REF!</definedName>
    <definedName name="BExF31N3YM4F37EOOY8M8VI1KXN8" localSheetId="0" hidden="1">#REF!</definedName>
    <definedName name="BExF31N3YM4F37EOOY8M8VI1KXN8" localSheetId="21" hidden="1">#REF!</definedName>
    <definedName name="BExF31N3YM4F37EOOY8M8VI1KXN8" localSheetId="8" hidden="1">#REF!</definedName>
    <definedName name="BExF31N3YM4F37EOOY8M8VI1KXN8" localSheetId="9" hidden="1">#REF!</definedName>
    <definedName name="BExF31N3YM4F37EOOY8M8VI1KXN8" hidden="1">#REF!</definedName>
    <definedName name="BExF37C1YKBT79Z9SOJAG5MXQGTU" localSheetId="10" hidden="1">#REF!</definedName>
    <definedName name="BExF37C1YKBT79Z9SOJAG5MXQGTU" localSheetId="12" hidden="1">#REF!</definedName>
    <definedName name="BExF37C1YKBT79Z9SOJAG5MXQGTU" localSheetId="19" hidden="1">#REF!</definedName>
    <definedName name="BExF37C1YKBT79Z9SOJAG5MXQGTU" localSheetId="0" hidden="1">#REF!</definedName>
    <definedName name="BExF37C1YKBT79Z9SOJAG5MXQGTU" localSheetId="21" hidden="1">#REF!</definedName>
    <definedName name="BExF37C1YKBT79Z9SOJAG5MXQGTU" localSheetId="8" hidden="1">#REF!</definedName>
    <definedName name="BExF37C1YKBT79Z9SOJAG5MXQGTU" localSheetId="9" hidden="1">#REF!</definedName>
    <definedName name="BExF37C1YKBT79Z9SOJAG5MXQGTU" hidden="1">#REF!</definedName>
    <definedName name="BExF3A6HPA6DGYALZNHHJPMCUYZR" localSheetId="10" hidden="1">#REF!</definedName>
    <definedName name="BExF3A6HPA6DGYALZNHHJPMCUYZR" localSheetId="12" hidden="1">#REF!</definedName>
    <definedName name="BExF3A6HPA6DGYALZNHHJPMCUYZR" localSheetId="19" hidden="1">#REF!</definedName>
    <definedName name="BExF3A6HPA6DGYALZNHHJPMCUYZR" localSheetId="0" hidden="1">#REF!</definedName>
    <definedName name="BExF3A6HPA6DGYALZNHHJPMCUYZR" localSheetId="21" hidden="1">#REF!</definedName>
    <definedName name="BExF3A6HPA6DGYALZNHHJPMCUYZR" localSheetId="8" hidden="1">#REF!</definedName>
    <definedName name="BExF3A6HPA6DGYALZNHHJPMCUYZR" localSheetId="9" hidden="1">#REF!</definedName>
    <definedName name="BExF3A6HPA6DGYALZNHHJPMCUYZR" hidden="1">#REF!</definedName>
    <definedName name="BExF3GMJW5D7066GYKTMM3CVH1HE" localSheetId="10" hidden="1">#REF!</definedName>
    <definedName name="BExF3GMJW5D7066GYKTMM3CVH1HE" localSheetId="12" hidden="1">#REF!</definedName>
    <definedName name="BExF3GMJW5D7066GYKTMM3CVH1HE" localSheetId="19" hidden="1">#REF!</definedName>
    <definedName name="BExF3GMJW5D7066GYKTMM3CVH1HE" localSheetId="0" hidden="1">#REF!</definedName>
    <definedName name="BExF3GMJW5D7066GYKTMM3CVH1HE" localSheetId="21" hidden="1">#REF!</definedName>
    <definedName name="BExF3GMJW5D7066GYKTMM3CVH1HE" localSheetId="8" hidden="1">#REF!</definedName>
    <definedName name="BExF3GMJW5D7066GYKTMM3CVH1HE" localSheetId="9" hidden="1">#REF!</definedName>
    <definedName name="BExF3GMJW5D7066GYKTMM3CVH1HE" hidden="1">#REF!</definedName>
    <definedName name="BExF3I9T44X7DV9HHV51DVDDPPZG" localSheetId="10" hidden="1">#REF!</definedName>
    <definedName name="BExF3I9T44X7DV9HHV51DVDDPPZG" localSheetId="12" hidden="1">#REF!</definedName>
    <definedName name="BExF3I9T44X7DV9HHV51DVDDPPZG" localSheetId="19" hidden="1">#REF!</definedName>
    <definedName name="BExF3I9T44X7DV9HHV51DVDDPPZG" localSheetId="0" hidden="1">#REF!</definedName>
    <definedName name="BExF3I9T44X7DV9HHV51DVDDPPZG" localSheetId="21" hidden="1">#REF!</definedName>
    <definedName name="BExF3I9T44X7DV9HHV51DVDDPPZG" localSheetId="8" hidden="1">#REF!</definedName>
    <definedName name="BExF3I9T44X7DV9HHV51DVDDPPZG" localSheetId="9" hidden="1">#REF!</definedName>
    <definedName name="BExF3I9T44X7DV9HHV51DVDDPPZG" hidden="1">#REF!</definedName>
    <definedName name="BExF3IKLZ35F2D4DI7R7P7NZLVC3" localSheetId="10" hidden="1">#REF!</definedName>
    <definedName name="BExF3IKLZ35F2D4DI7R7P7NZLVC3" localSheetId="12" hidden="1">#REF!</definedName>
    <definedName name="BExF3IKLZ35F2D4DI7R7P7NZLVC3" localSheetId="19" hidden="1">#REF!</definedName>
    <definedName name="BExF3IKLZ35F2D4DI7R7P7NZLVC3" localSheetId="0" hidden="1">#REF!</definedName>
    <definedName name="BExF3IKLZ35F2D4DI7R7P7NZLVC3" localSheetId="21" hidden="1">#REF!</definedName>
    <definedName name="BExF3IKLZ35F2D4DI7R7P7NZLVC3" localSheetId="8" hidden="1">#REF!</definedName>
    <definedName name="BExF3IKLZ35F2D4DI7R7P7NZLVC3" localSheetId="9" hidden="1">#REF!</definedName>
    <definedName name="BExF3IKLZ35F2D4DI7R7P7NZLVC3" hidden="1">#REF!</definedName>
    <definedName name="BExF3JMFX5DILOIFUDIO1HZUK875" localSheetId="10" hidden="1">#REF!</definedName>
    <definedName name="BExF3JMFX5DILOIFUDIO1HZUK875" localSheetId="12" hidden="1">#REF!</definedName>
    <definedName name="BExF3JMFX5DILOIFUDIO1HZUK875" localSheetId="19" hidden="1">#REF!</definedName>
    <definedName name="BExF3JMFX5DILOIFUDIO1HZUK875" localSheetId="0" hidden="1">#REF!</definedName>
    <definedName name="BExF3JMFX5DILOIFUDIO1HZUK875" localSheetId="21" hidden="1">#REF!</definedName>
    <definedName name="BExF3JMFX5DILOIFUDIO1HZUK875" localSheetId="8" hidden="1">#REF!</definedName>
    <definedName name="BExF3JMFX5DILOIFUDIO1HZUK875" localSheetId="9" hidden="1">#REF!</definedName>
    <definedName name="BExF3JMFX5DILOIFUDIO1HZUK875" hidden="1">#REF!</definedName>
    <definedName name="BExF3KIO2G9LJYXZ61H8PJJ6OQXV" localSheetId="10" hidden="1">#REF!</definedName>
    <definedName name="BExF3KIO2G9LJYXZ61H8PJJ6OQXV" localSheetId="12" hidden="1">#REF!</definedName>
    <definedName name="BExF3KIO2G9LJYXZ61H8PJJ6OQXV" localSheetId="19" hidden="1">#REF!</definedName>
    <definedName name="BExF3KIO2G9LJYXZ61H8PJJ6OQXV" localSheetId="0" hidden="1">#REF!</definedName>
    <definedName name="BExF3KIO2G9LJYXZ61H8PJJ6OQXV" localSheetId="21" hidden="1">#REF!</definedName>
    <definedName name="BExF3KIO2G9LJYXZ61H8PJJ6OQXV" localSheetId="8" hidden="1">#REF!</definedName>
    <definedName name="BExF3KIO2G9LJYXZ61H8PJJ6OQXV" localSheetId="9" hidden="1">#REF!</definedName>
    <definedName name="BExF3KIO2G9LJYXZ61H8PJJ6OQXV" hidden="1">#REF!</definedName>
    <definedName name="BExF3MGVCZHXDAUDZAGUYESZ3RC8" localSheetId="10" hidden="1">#REF!</definedName>
    <definedName name="BExF3MGVCZHXDAUDZAGUYESZ3RC8" localSheetId="12" hidden="1">#REF!</definedName>
    <definedName name="BExF3MGVCZHXDAUDZAGUYESZ3RC8" localSheetId="19" hidden="1">#REF!</definedName>
    <definedName name="BExF3MGVCZHXDAUDZAGUYESZ3RC8" localSheetId="0" hidden="1">#REF!</definedName>
    <definedName name="BExF3MGVCZHXDAUDZAGUYESZ3RC8" localSheetId="21" hidden="1">#REF!</definedName>
    <definedName name="BExF3MGVCZHXDAUDZAGUYESZ3RC8" localSheetId="8" hidden="1">#REF!</definedName>
    <definedName name="BExF3MGVCZHXDAUDZAGUYESZ3RC8" localSheetId="9" hidden="1">#REF!</definedName>
    <definedName name="BExF3MGVCZHXDAUDZAGUYESZ3RC8" hidden="1">#REF!</definedName>
    <definedName name="BExF3NTC4BGZEM6B87TCFX277QCS" localSheetId="10" hidden="1">#REF!</definedName>
    <definedName name="BExF3NTC4BGZEM6B87TCFX277QCS" localSheetId="12" hidden="1">#REF!</definedName>
    <definedName name="BExF3NTC4BGZEM6B87TCFX277QCS" localSheetId="19" hidden="1">#REF!</definedName>
    <definedName name="BExF3NTC4BGZEM6B87TCFX277QCS" localSheetId="0" hidden="1">#REF!</definedName>
    <definedName name="BExF3NTC4BGZEM6B87TCFX277QCS" localSheetId="21" hidden="1">#REF!</definedName>
    <definedName name="BExF3NTC4BGZEM6B87TCFX277QCS" localSheetId="8" hidden="1">#REF!</definedName>
    <definedName name="BExF3NTC4BGZEM6B87TCFX277QCS" localSheetId="9" hidden="1">#REF!</definedName>
    <definedName name="BExF3NTC4BGZEM6B87TCFX277QCS" hidden="1">#REF!</definedName>
    <definedName name="BExF3Q2DOSQI9SIAXB522CN0WBZ7" localSheetId="10" hidden="1">#REF!</definedName>
    <definedName name="BExF3Q2DOSQI9SIAXB522CN0WBZ7" localSheetId="12" hidden="1">#REF!</definedName>
    <definedName name="BExF3Q2DOSQI9SIAXB522CN0WBZ7" localSheetId="19" hidden="1">#REF!</definedName>
    <definedName name="BExF3Q2DOSQI9SIAXB522CN0WBZ7" localSheetId="0" hidden="1">#REF!</definedName>
    <definedName name="BExF3Q2DOSQI9SIAXB522CN0WBZ7" localSheetId="21" hidden="1">#REF!</definedName>
    <definedName name="BExF3Q2DOSQI9SIAXB522CN0WBZ7" localSheetId="8" hidden="1">#REF!</definedName>
    <definedName name="BExF3Q2DOSQI9SIAXB522CN0WBZ7" localSheetId="9" hidden="1">#REF!</definedName>
    <definedName name="BExF3Q2DOSQI9SIAXB522CN0WBZ7" hidden="1">#REF!</definedName>
    <definedName name="BExF3Q7NI90WT31QHYSJDIG0LLLJ" localSheetId="10" hidden="1">#REF!</definedName>
    <definedName name="BExF3Q7NI90WT31QHYSJDIG0LLLJ" localSheetId="12" hidden="1">#REF!</definedName>
    <definedName name="BExF3Q7NI90WT31QHYSJDIG0LLLJ" localSheetId="19" hidden="1">#REF!</definedName>
    <definedName name="BExF3Q7NI90WT31QHYSJDIG0LLLJ" localSheetId="0" hidden="1">#REF!</definedName>
    <definedName name="BExF3Q7NI90WT31QHYSJDIG0LLLJ" localSheetId="21" hidden="1">#REF!</definedName>
    <definedName name="BExF3Q7NI90WT31QHYSJDIG0LLLJ" localSheetId="8" hidden="1">#REF!</definedName>
    <definedName name="BExF3Q7NI90WT31QHYSJDIG0LLLJ" localSheetId="9" hidden="1">#REF!</definedName>
    <definedName name="BExF3Q7NI90WT31QHYSJDIG0LLLJ" hidden="1">#REF!</definedName>
    <definedName name="BExF3QD55TIY1MSBSRK9TUJKBEWO" localSheetId="10" hidden="1">#REF!</definedName>
    <definedName name="BExF3QD55TIY1MSBSRK9TUJKBEWO" localSheetId="12" hidden="1">#REF!</definedName>
    <definedName name="BExF3QD55TIY1MSBSRK9TUJKBEWO" localSheetId="19" hidden="1">#REF!</definedName>
    <definedName name="BExF3QD55TIY1MSBSRK9TUJKBEWO" localSheetId="0" hidden="1">#REF!</definedName>
    <definedName name="BExF3QD55TIY1MSBSRK9TUJKBEWO" localSheetId="21" hidden="1">#REF!</definedName>
    <definedName name="BExF3QD55TIY1MSBSRK9TUJKBEWO" localSheetId="8" hidden="1">#REF!</definedName>
    <definedName name="BExF3QD55TIY1MSBSRK9TUJKBEWO" localSheetId="9" hidden="1">#REF!</definedName>
    <definedName name="BExF3QD55TIY1MSBSRK9TUJKBEWO" hidden="1">#REF!</definedName>
    <definedName name="BExF3QT8J6RIF1L3R700MBSKIOKW" localSheetId="10" hidden="1">#REF!</definedName>
    <definedName name="BExF3QT8J6RIF1L3R700MBSKIOKW" localSheetId="12" hidden="1">#REF!</definedName>
    <definedName name="BExF3QT8J6RIF1L3R700MBSKIOKW" localSheetId="19" hidden="1">#REF!</definedName>
    <definedName name="BExF3QT8J6RIF1L3R700MBSKIOKW" localSheetId="0" hidden="1">#REF!</definedName>
    <definedName name="BExF3QT8J6RIF1L3R700MBSKIOKW" localSheetId="21" hidden="1">#REF!</definedName>
    <definedName name="BExF3QT8J6RIF1L3R700MBSKIOKW" localSheetId="8" hidden="1">#REF!</definedName>
    <definedName name="BExF3QT8J6RIF1L3R700MBSKIOKW" localSheetId="9" hidden="1">#REF!</definedName>
    <definedName name="BExF3QT8J6RIF1L3R700MBSKIOKW" hidden="1">#REF!</definedName>
    <definedName name="BExF42SSBVPMLK2UB3B7FPEIY9TU" localSheetId="10" hidden="1">#REF!</definedName>
    <definedName name="BExF42SSBVPMLK2UB3B7FPEIY9TU" localSheetId="12" hidden="1">#REF!</definedName>
    <definedName name="BExF42SSBVPMLK2UB3B7FPEIY9TU" localSheetId="19" hidden="1">#REF!</definedName>
    <definedName name="BExF42SSBVPMLK2UB3B7FPEIY9TU" localSheetId="0" hidden="1">#REF!</definedName>
    <definedName name="BExF42SSBVPMLK2UB3B7FPEIY9TU" localSheetId="21" hidden="1">#REF!</definedName>
    <definedName name="BExF42SSBVPMLK2UB3B7FPEIY9TU" localSheetId="8" hidden="1">#REF!</definedName>
    <definedName name="BExF42SSBVPMLK2UB3B7FPEIY9TU" localSheetId="9" hidden="1">#REF!</definedName>
    <definedName name="BExF42SSBVPMLK2UB3B7FPEIY9TU" hidden="1">#REF!</definedName>
    <definedName name="BExF4HXSWB50BKYPWA0HTT8W56H6" localSheetId="10" hidden="1">#REF!</definedName>
    <definedName name="BExF4HXSWB50BKYPWA0HTT8W56H6" localSheetId="12" hidden="1">#REF!</definedName>
    <definedName name="BExF4HXSWB50BKYPWA0HTT8W56H6" localSheetId="19" hidden="1">#REF!</definedName>
    <definedName name="BExF4HXSWB50BKYPWA0HTT8W56H6" localSheetId="0" hidden="1">#REF!</definedName>
    <definedName name="BExF4HXSWB50BKYPWA0HTT8W56H6" localSheetId="21" hidden="1">#REF!</definedName>
    <definedName name="BExF4HXSWB50BKYPWA0HTT8W56H6" localSheetId="8" hidden="1">#REF!</definedName>
    <definedName name="BExF4HXSWB50BKYPWA0HTT8W56H6" localSheetId="9" hidden="1">#REF!</definedName>
    <definedName name="BExF4HXSWB50BKYPWA0HTT8W56H6" hidden="1">#REF!</definedName>
    <definedName name="BExF4J4Y60OUA8GY6YN8XVRUX80A" localSheetId="10" hidden="1">#REF!</definedName>
    <definedName name="BExF4J4Y60OUA8GY6YN8XVRUX80A" localSheetId="12" hidden="1">#REF!</definedName>
    <definedName name="BExF4J4Y60OUA8GY6YN8XVRUX80A" localSheetId="19" hidden="1">#REF!</definedName>
    <definedName name="BExF4J4Y60OUA8GY6YN8XVRUX80A" localSheetId="0" hidden="1">#REF!</definedName>
    <definedName name="BExF4J4Y60OUA8GY6YN8XVRUX80A" localSheetId="21" hidden="1">#REF!</definedName>
    <definedName name="BExF4J4Y60OUA8GY6YN8XVRUX80A" localSheetId="8" hidden="1">#REF!</definedName>
    <definedName name="BExF4J4Y60OUA8GY6YN8XVRUX80A" localSheetId="9" hidden="1">#REF!</definedName>
    <definedName name="BExF4J4Y60OUA8GY6YN8XVRUX80A" hidden="1">#REF!</definedName>
    <definedName name="BExF4KHF04IWW4LQ95FHQPFE4Y9K" localSheetId="10" hidden="1">#REF!</definedName>
    <definedName name="BExF4KHF04IWW4LQ95FHQPFE4Y9K" localSheetId="12" hidden="1">#REF!</definedName>
    <definedName name="BExF4KHF04IWW4LQ95FHQPFE4Y9K" localSheetId="19" hidden="1">#REF!</definedName>
    <definedName name="BExF4KHF04IWW4LQ95FHQPFE4Y9K" localSheetId="0" hidden="1">#REF!</definedName>
    <definedName name="BExF4KHF04IWW4LQ95FHQPFE4Y9K" localSheetId="21" hidden="1">#REF!</definedName>
    <definedName name="BExF4KHF04IWW4LQ95FHQPFE4Y9K" localSheetId="8" hidden="1">#REF!</definedName>
    <definedName name="BExF4KHF04IWW4LQ95FHQPFE4Y9K" localSheetId="9" hidden="1">#REF!</definedName>
    <definedName name="BExF4KHF04IWW4LQ95FHQPFE4Y9K" hidden="1">#REF!</definedName>
    <definedName name="BExF4MVQM5Y0QRDLDFSKWWTF709C" localSheetId="10" hidden="1">#REF!</definedName>
    <definedName name="BExF4MVQM5Y0QRDLDFSKWWTF709C" localSheetId="12" hidden="1">#REF!</definedName>
    <definedName name="BExF4MVQM5Y0QRDLDFSKWWTF709C" localSheetId="19" hidden="1">#REF!</definedName>
    <definedName name="BExF4MVQM5Y0QRDLDFSKWWTF709C" localSheetId="0" hidden="1">#REF!</definedName>
    <definedName name="BExF4MVQM5Y0QRDLDFSKWWTF709C" localSheetId="21" hidden="1">#REF!</definedName>
    <definedName name="BExF4MVQM5Y0QRDLDFSKWWTF709C" localSheetId="8" hidden="1">#REF!</definedName>
    <definedName name="BExF4MVQM5Y0QRDLDFSKWWTF709C" localSheetId="9" hidden="1">#REF!</definedName>
    <definedName name="BExF4MVQM5Y0QRDLDFSKWWTF709C" hidden="1">#REF!</definedName>
    <definedName name="BExF4PVMZYV36E8HOYY06J81AMBI" localSheetId="10" hidden="1">#REF!</definedName>
    <definedName name="BExF4PVMZYV36E8HOYY06J81AMBI" localSheetId="12" hidden="1">#REF!</definedName>
    <definedName name="BExF4PVMZYV36E8HOYY06J81AMBI" localSheetId="19" hidden="1">#REF!</definedName>
    <definedName name="BExF4PVMZYV36E8HOYY06J81AMBI" localSheetId="0" hidden="1">#REF!</definedName>
    <definedName name="BExF4PVMZYV36E8HOYY06J81AMBI" localSheetId="21" hidden="1">#REF!</definedName>
    <definedName name="BExF4PVMZYV36E8HOYY06J81AMBI" localSheetId="8" hidden="1">#REF!</definedName>
    <definedName name="BExF4PVMZYV36E8HOYY06J81AMBI" localSheetId="9" hidden="1">#REF!</definedName>
    <definedName name="BExF4PVMZYV36E8HOYY06J81AMBI" hidden="1">#REF!</definedName>
    <definedName name="BExF4SF9NEX1FZE9N8EXT89PM54D" localSheetId="10" hidden="1">#REF!</definedName>
    <definedName name="BExF4SF9NEX1FZE9N8EXT89PM54D" localSheetId="12" hidden="1">#REF!</definedName>
    <definedName name="BExF4SF9NEX1FZE9N8EXT89PM54D" localSheetId="19" hidden="1">#REF!</definedName>
    <definedName name="BExF4SF9NEX1FZE9N8EXT89PM54D" localSheetId="0" hidden="1">#REF!</definedName>
    <definedName name="BExF4SF9NEX1FZE9N8EXT89PM54D" localSheetId="21" hidden="1">#REF!</definedName>
    <definedName name="BExF4SF9NEX1FZE9N8EXT89PM54D" localSheetId="8" hidden="1">#REF!</definedName>
    <definedName name="BExF4SF9NEX1FZE9N8EXT89PM54D" localSheetId="9" hidden="1">#REF!</definedName>
    <definedName name="BExF4SF9NEX1FZE9N8EXT89PM54D" hidden="1">#REF!</definedName>
    <definedName name="BExF52GTGP8MHGII4KJ8TJGR8W8U" localSheetId="10" hidden="1">#REF!</definedName>
    <definedName name="BExF52GTGP8MHGII4KJ8TJGR8W8U" localSheetId="12" hidden="1">#REF!</definedName>
    <definedName name="BExF52GTGP8MHGII4KJ8TJGR8W8U" localSheetId="19" hidden="1">#REF!</definedName>
    <definedName name="BExF52GTGP8MHGII4KJ8TJGR8W8U" localSheetId="0" hidden="1">#REF!</definedName>
    <definedName name="BExF52GTGP8MHGII4KJ8TJGR8W8U" localSheetId="21" hidden="1">#REF!</definedName>
    <definedName name="BExF52GTGP8MHGII4KJ8TJGR8W8U" localSheetId="8" hidden="1">#REF!</definedName>
    <definedName name="BExF52GTGP8MHGII4KJ8TJGR8W8U" localSheetId="9" hidden="1">#REF!</definedName>
    <definedName name="BExF52GTGP8MHGII4KJ8TJGR8W8U" hidden="1">#REF!</definedName>
    <definedName name="BExF57K7L3UC1I2FSAWURR4SN0UN" localSheetId="10" hidden="1">#REF!</definedName>
    <definedName name="BExF57K7L3UC1I2FSAWURR4SN0UN" localSheetId="12" hidden="1">#REF!</definedName>
    <definedName name="BExF57K7L3UC1I2FSAWURR4SN0UN" localSheetId="19" hidden="1">#REF!</definedName>
    <definedName name="BExF57K7L3UC1I2FSAWURR4SN0UN" localSheetId="0" hidden="1">#REF!</definedName>
    <definedName name="BExF57K7L3UC1I2FSAWURR4SN0UN" localSheetId="21" hidden="1">#REF!</definedName>
    <definedName name="BExF57K7L3UC1I2FSAWURR4SN0UN" localSheetId="8" hidden="1">#REF!</definedName>
    <definedName name="BExF57K7L3UC1I2FSAWURR4SN0UN" localSheetId="9" hidden="1">#REF!</definedName>
    <definedName name="BExF57K7L3UC1I2FSAWURR4SN0UN" hidden="1">#REF!</definedName>
    <definedName name="BExF5HR2GFV7O8LKG9SJ4BY78LYA" localSheetId="10" hidden="1">#REF!</definedName>
    <definedName name="BExF5HR2GFV7O8LKG9SJ4BY78LYA" localSheetId="12" hidden="1">#REF!</definedName>
    <definedName name="BExF5HR2GFV7O8LKG9SJ4BY78LYA" localSheetId="19" hidden="1">#REF!</definedName>
    <definedName name="BExF5HR2GFV7O8LKG9SJ4BY78LYA" localSheetId="0" hidden="1">#REF!</definedName>
    <definedName name="BExF5HR2GFV7O8LKG9SJ4BY78LYA" localSheetId="21" hidden="1">#REF!</definedName>
    <definedName name="BExF5HR2GFV7O8LKG9SJ4BY78LYA" localSheetId="8" hidden="1">#REF!</definedName>
    <definedName name="BExF5HR2GFV7O8LKG9SJ4BY78LYA" localSheetId="9" hidden="1">#REF!</definedName>
    <definedName name="BExF5HR2GFV7O8LKG9SJ4BY78LYA" hidden="1">#REF!</definedName>
    <definedName name="BExF5ZFO2A29GHWR5ES64Z9OS16J" localSheetId="10" hidden="1">#REF!</definedName>
    <definedName name="BExF5ZFO2A29GHWR5ES64Z9OS16J" localSheetId="12" hidden="1">#REF!</definedName>
    <definedName name="BExF5ZFO2A29GHWR5ES64Z9OS16J" localSheetId="19" hidden="1">#REF!</definedName>
    <definedName name="BExF5ZFO2A29GHWR5ES64Z9OS16J" localSheetId="0" hidden="1">#REF!</definedName>
    <definedName name="BExF5ZFO2A29GHWR5ES64Z9OS16J" localSheetId="21" hidden="1">#REF!</definedName>
    <definedName name="BExF5ZFO2A29GHWR5ES64Z9OS16J" localSheetId="8" hidden="1">#REF!</definedName>
    <definedName name="BExF5ZFO2A29GHWR5ES64Z9OS16J" localSheetId="9" hidden="1">#REF!</definedName>
    <definedName name="BExF5ZFO2A29GHWR5ES64Z9OS16J" hidden="1">#REF!</definedName>
    <definedName name="BExF63S045JO7H2ZJCBTBVH3SUIF" localSheetId="10" hidden="1">#REF!</definedName>
    <definedName name="BExF63S045JO7H2ZJCBTBVH3SUIF" localSheetId="12" hidden="1">#REF!</definedName>
    <definedName name="BExF63S045JO7H2ZJCBTBVH3SUIF" localSheetId="19" hidden="1">#REF!</definedName>
    <definedName name="BExF63S045JO7H2ZJCBTBVH3SUIF" localSheetId="0" hidden="1">#REF!</definedName>
    <definedName name="BExF63S045JO7H2ZJCBTBVH3SUIF" localSheetId="21" hidden="1">#REF!</definedName>
    <definedName name="BExF63S045JO7H2ZJCBTBVH3SUIF" localSheetId="8" hidden="1">#REF!</definedName>
    <definedName name="BExF63S045JO7H2ZJCBTBVH3SUIF" localSheetId="9" hidden="1">#REF!</definedName>
    <definedName name="BExF63S045JO7H2ZJCBTBVH3SUIF" hidden="1">#REF!</definedName>
    <definedName name="BExF642TEGTXCI9A61ZOONJCB0U1" localSheetId="10" hidden="1">#REF!</definedName>
    <definedName name="BExF642TEGTXCI9A61ZOONJCB0U1" localSheetId="12" hidden="1">#REF!</definedName>
    <definedName name="BExF642TEGTXCI9A61ZOONJCB0U1" localSheetId="19" hidden="1">#REF!</definedName>
    <definedName name="BExF642TEGTXCI9A61ZOONJCB0U1" localSheetId="0" hidden="1">#REF!</definedName>
    <definedName name="BExF642TEGTXCI9A61ZOONJCB0U1" localSheetId="21" hidden="1">#REF!</definedName>
    <definedName name="BExF642TEGTXCI9A61ZOONJCB0U1" localSheetId="8" hidden="1">#REF!</definedName>
    <definedName name="BExF642TEGTXCI9A61ZOONJCB0U1" localSheetId="9" hidden="1">#REF!</definedName>
    <definedName name="BExF642TEGTXCI9A61ZOONJCB0U1" hidden="1">#REF!</definedName>
    <definedName name="BExF67O951CF8UJF3KBDNR0E83C1" localSheetId="10" hidden="1">#REF!</definedName>
    <definedName name="BExF67O951CF8UJF3KBDNR0E83C1" localSheetId="12" hidden="1">#REF!</definedName>
    <definedName name="BExF67O951CF8UJF3KBDNR0E83C1" localSheetId="19" hidden="1">#REF!</definedName>
    <definedName name="BExF67O951CF8UJF3KBDNR0E83C1" localSheetId="0" hidden="1">#REF!</definedName>
    <definedName name="BExF67O951CF8UJF3KBDNR0E83C1" localSheetId="21" hidden="1">#REF!</definedName>
    <definedName name="BExF67O951CF8UJF3KBDNR0E83C1" localSheetId="8" hidden="1">#REF!</definedName>
    <definedName name="BExF67O951CF8UJF3KBDNR0E83C1" localSheetId="9" hidden="1">#REF!</definedName>
    <definedName name="BExF67O951CF8UJF3KBDNR0E83C1" hidden="1">#REF!</definedName>
    <definedName name="BExF6EV7I35NVMIJGYTB6E24YVPA" localSheetId="10" hidden="1">#REF!</definedName>
    <definedName name="BExF6EV7I35NVMIJGYTB6E24YVPA" localSheetId="12" hidden="1">#REF!</definedName>
    <definedName name="BExF6EV7I35NVMIJGYTB6E24YVPA" localSheetId="19" hidden="1">#REF!</definedName>
    <definedName name="BExF6EV7I35NVMIJGYTB6E24YVPA" localSheetId="0" hidden="1">#REF!</definedName>
    <definedName name="BExF6EV7I35NVMIJGYTB6E24YVPA" localSheetId="21" hidden="1">#REF!</definedName>
    <definedName name="BExF6EV7I35NVMIJGYTB6E24YVPA" localSheetId="8" hidden="1">#REF!</definedName>
    <definedName name="BExF6EV7I35NVMIJGYTB6E24YVPA" localSheetId="9" hidden="1">#REF!</definedName>
    <definedName name="BExF6EV7I35NVMIJGYTB6E24YVPA" hidden="1">#REF!</definedName>
    <definedName name="BExF6FGUF393KTMBT40S5BYAFG00" localSheetId="10" hidden="1">#REF!</definedName>
    <definedName name="BExF6FGUF393KTMBT40S5BYAFG00" localSheetId="12" hidden="1">#REF!</definedName>
    <definedName name="BExF6FGUF393KTMBT40S5BYAFG00" localSheetId="19" hidden="1">#REF!</definedName>
    <definedName name="BExF6FGUF393KTMBT40S5BYAFG00" localSheetId="0" hidden="1">#REF!</definedName>
    <definedName name="BExF6FGUF393KTMBT40S5BYAFG00" localSheetId="21" hidden="1">#REF!</definedName>
    <definedName name="BExF6FGUF393KTMBT40S5BYAFG00" localSheetId="8" hidden="1">#REF!</definedName>
    <definedName name="BExF6FGUF393KTMBT40S5BYAFG00" localSheetId="9" hidden="1">#REF!</definedName>
    <definedName name="BExF6FGUF393KTMBT40S5BYAFG00" hidden="1">#REF!</definedName>
    <definedName name="BExF6GNYXWY8A0SY4PW1B6KJMMTM" localSheetId="10" hidden="1">#REF!</definedName>
    <definedName name="BExF6GNYXWY8A0SY4PW1B6KJMMTM" localSheetId="12" hidden="1">#REF!</definedName>
    <definedName name="BExF6GNYXWY8A0SY4PW1B6KJMMTM" localSheetId="19" hidden="1">#REF!</definedName>
    <definedName name="BExF6GNYXWY8A0SY4PW1B6KJMMTM" localSheetId="0" hidden="1">#REF!</definedName>
    <definedName name="BExF6GNYXWY8A0SY4PW1B6KJMMTM" localSheetId="21" hidden="1">#REF!</definedName>
    <definedName name="BExF6GNYXWY8A0SY4PW1B6KJMMTM" localSheetId="8" hidden="1">#REF!</definedName>
    <definedName name="BExF6GNYXWY8A0SY4PW1B6KJMMTM" localSheetId="9" hidden="1">#REF!</definedName>
    <definedName name="BExF6GNYXWY8A0SY4PW1B6KJMMTM" hidden="1">#REF!</definedName>
    <definedName name="BExF6IB8K74Z0AFT05GPOKKZW7C9" localSheetId="10" hidden="1">#REF!</definedName>
    <definedName name="BExF6IB8K74Z0AFT05GPOKKZW7C9" localSheetId="12" hidden="1">#REF!</definedName>
    <definedName name="BExF6IB8K74Z0AFT05GPOKKZW7C9" localSheetId="19" hidden="1">#REF!</definedName>
    <definedName name="BExF6IB8K74Z0AFT05GPOKKZW7C9" localSheetId="0" hidden="1">#REF!</definedName>
    <definedName name="BExF6IB8K74Z0AFT05GPOKKZW7C9" localSheetId="21" hidden="1">#REF!</definedName>
    <definedName name="BExF6IB8K74Z0AFT05GPOKKZW7C9" localSheetId="8" hidden="1">#REF!</definedName>
    <definedName name="BExF6IB8K74Z0AFT05GPOKKZW7C9" localSheetId="9" hidden="1">#REF!</definedName>
    <definedName name="BExF6IB8K74Z0AFT05GPOKKZW7C9" hidden="1">#REF!</definedName>
    <definedName name="BExF6NUXJI11W2IAZNAM1QWC0459" localSheetId="10" hidden="1">#REF!</definedName>
    <definedName name="BExF6NUXJI11W2IAZNAM1QWC0459" localSheetId="12" hidden="1">#REF!</definedName>
    <definedName name="BExF6NUXJI11W2IAZNAM1QWC0459" localSheetId="19" hidden="1">#REF!</definedName>
    <definedName name="BExF6NUXJI11W2IAZNAM1QWC0459" localSheetId="0" hidden="1">#REF!</definedName>
    <definedName name="BExF6NUXJI11W2IAZNAM1QWC0459" localSheetId="21" hidden="1">#REF!</definedName>
    <definedName name="BExF6NUXJI11W2IAZNAM1QWC0459" localSheetId="8" hidden="1">#REF!</definedName>
    <definedName name="BExF6NUXJI11W2IAZNAM1QWC0459" localSheetId="9" hidden="1">#REF!</definedName>
    <definedName name="BExF6NUXJI11W2IAZNAM1QWC0459" hidden="1">#REF!</definedName>
    <definedName name="BExF6RR76KNVIXGJOVFO8GDILKGZ" localSheetId="10" hidden="1">#REF!</definedName>
    <definedName name="BExF6RR76KNVIXGJOVFO8GDILKGZ" localSheetId="12" hidden="1">#REF!</definedName>
    <definedName name="BExF6RR76KNVIXGJOVFO8GDILKGZ" localSheetId="19" hidden="1">#REF!</definedName>
    <definedName name="BExF6RR76KNVIXGJOVFO8GDILKGZ" localSheetId="0" hidden="1">#REF!</definedName>
    <definedName name="BExF6RR76KNVIXGJOVFO8GDILKGZ" localSheetId="21" hidden="1">#REF!</definedName>
    <definedName name="BExF6RR76KNVIXGJOVFO8GDILKGZ" localSheetId="8" hidden="1">#REF!</definedName>
    <definedName name="BExF6RR76KNVIXGJOVFO8GDILKGZ" localSheetId="9" hidden="1">#REF!</definedName>
    <definedName name="BExF6RR76KNVIXGJOVFO8GDILKGZ" hidden="1">#REF!</definedName>
    <definedName name="BExF6ZE8D5CMPJPRWT6S4HM56LPF" localSheetId="10" hidden="1">#REF!</definedName>
    <definedName name="BExF6ZE8D5CMPJPRWT6S4HM56LPF" localSheetId="12" hidden="1">#REF!</definedName>
    <definedName name="BExF6ZE8D5CMPJPRWT6S4HM56LPF" localSheetId="19" hidden="1">#REF!</definedName>
    <definedName name="BExF6ZE8D5CMPJPRWT6S4HM56LPF" localSheetId="0" hidden="1">#REF!</definedName>
    <definedName name="BExF6ZE8D5CMPJPRWT6S4HM56LPF" localSheetId="21" hidden="1">#REF!</definedName>
    <definedName name="BExF6ZE8D5CMPJPRWT6S4HM56LPF" localSheetId="8" hidden="1">#REF!</definedName>
    <definedName name="BExF6ZE8D5CMPJPRWT6S4HM56LPF" localSheetId="9" hidden="1">#REF!</definedName>
    <definedName name="BExF6ZE8D5CMPJPRWT6S4HM56LPF" hidden="1">#REF!</definedName>
    <definedName name="BExF76FV8SF7AJK7B35AL7VTZF6D" localSheetId="10" hidden="1">#REF!</definedName>
    <definedName name="BExF76FV8SF7AJK7B35AL7VTZF6D" localSheetId="12" hidden="1">#REF!</definedName>
    <definedName name="BExF76FV8SF7AJK7B35AL7VTZF6D" localSheetId="19" hidden="1">#REF!</definedName>
    <definedName name="BExF76FV8SF7AJK7B35AL7VTZF6D" localSheetId="0" hidden="1">#REF!</definedName>
    <definedName name="BExF76FV8SF7AJK7B35AL7VTZF6D" localSheetId="21" hidden="1">#REF!</definedName>
    <definedName name="BExF76FV8SF7AJK7B35AL7VTZF6D" localSheetId="8" hidden="1">#REF!</definedName>
    <definedName name="BExF76FV8SF7AJK7B35AL7VTZF6D" localSheetId="9" hidden="1">#REF!</definedName>
    <definedName name="BExF76FV8SF7AJK7B35AL7VTZF6D" hidden="1">#REF!</definedName>
    <definedName name="BExF7EOIMC1OYL1N7835KGOI0FIZ" localSheetId="10" hidden="1">#REF!</definedName>
    <definedName name="BExF7EOIMC1OYL1N7835KGOI0FIZ" localSheetId="12" hidden="1">#REF!</definedName>
    <definedName name="BExF7EOIMC1OYL1N7835KGOI0FIZ" localSheetId="19" hidden="1">#REF!</definedName>
    <definedName name="BExF7EOIMC1OYL1N7835KGOI0FIZ" localSheetId="0" hidden="1">#REF!</definedName>
    <definedName name="BExF7EOIMC1OYL1N7835KGOI0FIZ" localSheetId="21" hidden="1">#REF!</definedName>
    <definedName name="BExF7EOIMC1OYL1N7835KGOI0FIZ" localSheetId="8" hidden="1">#REF!</definedName>
    <definedName name="BExF7EOIMC1OYL1N7835KGOI0FIZ" localSheetId="9" hidden="1">#REF!</definedName>
    <definedName name="BExF7EOIMC1OYL1N7835KGOI0FIZ" hidden="1">#REF!</definedName>
    <definedName name="BExF7K88K7ASGV6RAOAGH52G04VR" localSheetId="10" hidden="1">#REF!</definedName>
    <definedName name="BExF7K88K7ASGV6RAOAGH52G04VR" localSheetId="12" hidden="1">#REF!</definedName>
    <definedName name="BExF7K88K7ASGV6RAOAGH52G04VR" localSheetId="19" hidden="1">#REF!</definedName>
    <definedName name="BExF7K88K7ASGV6RAOAGH52G04VR" localSheetId="0" hidden="1">#REF!</definedName>
    <definedName name="BExF7K88K7ASGV6RAOAGH52G04VR" localSheetId="21" hidden="1">#REF!</definedName>
    <definedName name="BExF7K88K7ASGV6RAOAGH52G04VR" localSheetId="8" hidden="1">#REF!</definedName>
    <definedName name="BExF7K88K7ASGV6RAOAGH52G04VR" localSheetId="9" hidden="1">#REF!</definedName>
    <definedName name="BExF7K88K7ASGV6RAOAGH52G04VR" hidden="1">#REF!</definedName>
    <definedName name="BExF7OVDRP3LHNAF2CX4V84CKKIR" localSheetId="10" hidden="1">#REF!</definedName>
    <definedName name="BExF7OVDRP3LHNAF2CX4V84CKKIR" localSheetId="12" hidden="1">#REF!</definedName>
    <definedName name="BExF7OVDRP3LHNAF2CX4V84CKKIR" localSheetId="19" hidden="1">#REF!</definedName>
    <definedName name="BExF7OVDRP3LHNAF2CX4V84CKKIR" localSheetId="0" hidden="1">#REF!</definedName>
    <definedName name="BExF7OVDRP3LHNAF2CX4V84CKKIR" localSheetId="21" hidden="1">#REF!</definedName>
    <definedName name="BExF7OVDRP3LHNAF2CX4V84CKKIR" localSheetId="8" hidden="1">#REF!</definedName>
    <definedName name="BExF7OVDRP3LHNAF2CX4V84CKKIR" localSheetId="9" hidden="1">#REF!</definedName>
    <definedName name="BExF7OVDRP3LHNAF2CX4V84CKKIR" hidden="1">#REF!</definedName>
    <definedName name="BExF7QO41X2A2SL8UXDNP99GY7U9" localSheetId="10" hidden="1">#REF!</definedName>
    <definedName name="BExF7QO41X2A2SL8UXDNP99GY7U9" localSheetId="12" hidden="1">#REF!</definedName>
    <definedName name="BExF7QO41X2A2SL8UXDNP99GY7U9" localSheetId="19" hidden="1">#REF!</definedName>
    <definedName name="BExF7QO41X2A2SL8UXDNP99GY7U9" localSheetId="0" hidden="1">#REF!</definedName>
    <definedName name="BExF7QO41X2A2SL8UXDNP99GY7U9" localSheetId="21" hidden="1">#REF!</definedName>
    <definedName name="BExF7QO41X2A2SL8UXDNP99GY7U9" localSheetId="8" hidden="1">#REF!</definedName>
    <definedName name="BExF7QO41X2A2SL8UXDNP99GY7U9" localSheetId="9" hidden="1">#REF!</definedName>
    <definedName name="BExF7QO41X2A2SL8UXDNP99GY7U9" hidden="1">#REF!</definedName>
    <definedName name="BExF7QYWRJ8S4SID84VVXH3TN7X8" localSheetId="10" hidden="1">#REF!</definedName>
    <definedName name="BExF7QYWRJ8S4SID84VVXH3TN7X8" localSheetId="12" hidden="1">#REF!</definedName>
    <definedName name="BExF7QYWRJ8S4SID84VVXH3TN7X8" localSheetId="19" hidden="1">#REF!</definedName>
    <definedName name="BExF7QYWRJ8S4SID84VVXH3TN7X8" localSheetId="0" hidden="1">#REF!</definedName>
    <definedName name="BExF7QYWRJ8S4SID84VVXH3TN7X8" localSheetId="21" hidden="1">#REF!</definedName>
    <definedName name="BExF7QYWRJ8S4SID84VVXH3TN7X8" localSheetId="8" hidden="1">#REF!</definedName>
    <definedName name="BExF7QYWRJ8S4SID84VVXH3TN7X8" localSheetId="9" hidden="1">#REF!</definedName>
    <definedName name="BExF7QYWRJ8S4SID84VVXH3TN7X8" hidden="1">#REF!</definedName>
    <definedName name="BExF81GI8B8WBHXFTET68A9358BR" localSheetId="10" hidden="1">#REF!</definedName>
    <definedName name="BExF81GI8B8WBHXFTET68A9358BR" localSheetId="12" hidden="1">#REF!</definedName>
    <definedName name="BExF81GI8B8WBHXFTET68A9358BR" localSheetId="19" hidden="1">#REF!</definedName>
    <definedName name="BExF81GI8B8WBHXFTET68A9358BR" localSheetId="0" hidden="1">#REF!</definedName>
    <definedName name="BExF81GI8B8WBHXFTET68A9358BR" localSheetId="21" hidden="1">#REF!</definedName>
    <definedName name="BExF81GI8B8WBHXFTET68A9358BR" localSheetId="8" hidden="1">#REF!</definedName>
    <definedName name="BExF81GI8B8WBHXFTET68A9358BR" localSheetId="9" hidden="1">#REF!</definedName>
    <definedName name="BExF81GI8B8WBHXFTET68A9358BR" hidden="1">#REF!</definedName>
    <definedName name="BExGKN1EUJWHOYSSFY4XX6T9QVV5" localSheetId="10" hidden="1">#REF!</definedName>
    <definedName name="BExGKN1EUJWHOYSSFY4XX6T9QVV5" localSheetId="12" hidden="1">#REF!</definedName>
    <definedName name="BExGKN1EUJWHOYSSFY4XX6T9QVV5" localSheetId="19" hidden="1">#REF!</definedName>
    <definedName name="BExGKN1EUJWHOYSSFY4XX6T9QVV5" localSheetId="0" hidden="1">#REF!</definedName>
    <definedName name="BExGKN1EUJWHOYSSFY4XX6T9QVV5" localSheetId="21" hidden="1">#REF!</definedName>
    <definedName name="BExGKN1EUJWHOYSSFY4XX6T9QVV5" localSheetId="8" hidden="1">#REF!</definedName>
    <definedName name="BExGKN1EUJWHOYSSFY4XX6T9QVV5" localSheetId="9" hidden="1">#REF!</definedName>
    <definedName name="BExGKN1EUJWHOYSSFY4XX6T9QVV5" hidden="1">#REF!</definedName>
    <definedName name="BExGL97US0Y3KXXASUTVR26XLT70" localSheetId="10" hidden="1">#REF!</definedName>
    <definedName name="BExGL97US0Y3KXXASUTVR26XLT70" localSheetId="12" hidden="1">#REF!</definedName>
    <definedName name="BExGL97US0Y3KXXASUTVR26XLT70" localSheetId="19" hidden="1">#REF!</definedName>
    <definedName name="BExGL97US0Y3KXXASUTVR26XLT70" localSheetId="0" hidden="1">#REF!</definedName>
    <definedName name="BExGL97US0Y3KXXASUTVR26XLT70" localSheetId="21" hidden="1">#REF!</definedName>
    <definedName name="BExGL97US0Y3KXXASUTVR26XLT70" localSheetId="8" hidden="1">#REF!</definedName>
    <definedName name="BExGL97US0Y3KXXASUTVR26XLT70" localSheetId="9" hidden="1">#REF!</definedName>
    <definedName name="BExGL97US0Y3KXXASUTVR26XLT70" hidden="1">#REF!</definedName>
    <definedName name="BExGL9TEJAX73AMCXKXTMRO9T6QA" localSheetId="10" hidden="1">#REF!</definedName>
    <definedName name="BExGL9TEJAX73AMCXKXTMRO9T6QA" localSheetId="12" hidden="1">#REF!</definedName>
    <definedName name="BExGL9TEJAX73AMCXKXTMRO9T6QA" localSheetId="19" hidden="1">#REF!</definedName>
    <definedName name="BExGL9TEJAX73AMCXKXTMRO9T6QA" localSheetId="0" hidden="1">#REF!</definedName>
    <definedName name="BExGL9TEJAX73AMCXKXTMRO9T6QA" localSheetId="21" hidden="1">#REF!</definedName>
    <definedName name="BExGL9TEJAX73AMCXKXTMRO9T6QA" localSheetId="8" hidden="1">#REF!</definedName>
    <definedName name="BExGL9TEJAX73AMCXKXTMRO9T6QA" localSheetId="9" hidden="1">#REF!</definedName>
    <definedName name="BExGL9TEJAX73AMCXKXTMRO9T6QA" hidden="1">#REF!</definedName>
    <definedName name="BExGLBM5GKGBJDTZSMMBZBAVQ7N1" localSheetId="10" hidden="1">#REF!</definedName>
    <definedName name="BExGLBM5GKGBJDTZSMMBZBAVQ7N1" localSheetId="12" hidden="1">#REF!</definedName>
    <definedName name="BExGLBM5GKGBJDTZSMMBZBAVQ7N1" localSheetId="19" hidden="1">#REF!</definedName>
    <definedName name="BExGLBM5GKGBJDTZSMMBZBAVQ7N1" localSheetId="0" hidden="1">#REF!</definedName>
    <definedName name="BExGLBM5GKGBJDTZSMMBZBAVQ7N1" localSheetId="21" hidden="1">#REF!</definedName>
    <definedName name="BExGLBM5GKGBJDTZSMMBZBAVQ7N1" localSheetId="8" hidden="1">#REF!</definedName>
    <definedName name="BExGLBM5GKGBJDTZSMMBZBAVQ7N1" localSheetId="9" hidden="1">#REF!</definedName>
    <definedName name="BExGLBM5GKGBJDTZSMMBZBAVQ7N1" hidden="1">#REF!</definedName>
    <definedName name="BExGLC7R4C33RO0PID97ZPPVCW4M" localSheetId="10" hidden="1">#REF!</definedName>
    <definedName name="BExGLC7R4C33RO0PID97ZPPVCW4M" localSheetId="12" hidden="1">#REF!</definedName>
    <definedName name="BExGLC7R4C33RO0PID97ZPPVCW4M" localSheetId="19" hidden="1">#REF!</definedName>
    <definedName name="BExGLC7R4C33RO0PID97ZPPVCW4M" localSheetId="0" hidden="1">#REF!</definedName>
    <definedName name="BExGLC7R4C33RO0PID97ZPPVCW4M" localSheetId="21" hidden="1">#REF!</definedName>
    <definedName name="BExGLC7R4C33RO0PID97ZPPVCW4M" localSheetId="8" hidden="1">#REF!</definedName>
    <definedName name="BExGLC7R4C33RO0PID97ZPPVCW4M" localSheetId="9" hidden="1">#REF!</definedName>
    <definedName name="BExGLC7R4C33RO0PID97ZPPVCW4M" hidden="1">#REF!</definedName>
    <definedName name="BExGLFIF7HCFSHNQHKEV6RY0WCO3" localSheetId="10" hidden="1">#REF!</definedName>
    <definedName name="BExGLFIF7HCFSHNQHKEV6RY0WCO3" localSheetId="12" hidden="1">#REF!</definedName>
    <definedName name="BExGLFIF7HCFSHNQHKEV6RY0WCO3" localSheetId="19" hidden="1">#REF!</definedName>
    <definedName name="BExGLFIF7HCFSHNQHKEV6RY0WCO3" localSheetId="0" hidden="1">#REF!</definedName>
    <definedName name="BExGLFIF7HCFSHNQHKEV6RY0WCO3" localSheetId="21" hidden="1">#REF!</definedName>
    <definedName name="BExGLFIF7HCFSHNQHKEV6RY0WCO3" localSheetId="8" hidden="1">#REF!</definedName>
    <definedName name="BExGLFIF7HCFSHNQHKEV6RY0WCO3" localSheetId="9" hidden="1">#REF!</definedName>
    <definedName name="BExGLFIF7HCFSHNQHKEV6RY0WCO3" hidden="1">#REF!</definedName>
    <definedName name="BExGLPP9Z6SH15N8AV0F7H58S14K" localSheetId="10" hidden="1">#REF!</definedName>
    <definedName name="BExGLPP9Z6SH15N8AV0F7H58S14K" localSheetId="12" hidden="1">#REF!</definedName>
    <definedName name="BExGLPP9Z6SH15N8AV0F7H58S14K" localSheetId="19" hidden="1">#REF!</definedName>
    <definedName name="BExGLPP9Z6SH15N8AV0F7H58S14K" localSheetId="0" hidden="1">#REF!</definedName>
    <definedName name="BExGLPP9Z6SH15N8AV0F7H58S14K" localSheetId="21" hidden="1">#REF!</definedName>
    <definedName name="BExGLPP9Z6SH15N8AV0F7H58S14K" localSheetId="8" hidden="1">#REF!</definedName>
    <definedName name="BExGLPP9Z6SH15N8AV0F7H58S14K" localSheetId="9" hidden="1">#REF!</definedName>
    <definedName name="BExGLPP9Z6SH15N8AV0F7H58S14K" hidden="1">#REF!</definedName>
    <definedName name="BExGLQATG820J44V2O4JEICPUUTR" localSheetId="10" hidden="1">#REF!</definedName>
    <definedName name="BExGLQATG820J44V2O4JEICPUUTR" localSheetId="12" hidden="1">#REF!</definedName>
    <definedName name="BExGLQATG820J44V2O4JEICPUUTR" localSheetId="19" hidden="1">#REF!</definedName>
    <definedName name="BExGLQATG820J44V2O4JEICPUUTR" localSheetId="0" hidden="1">#REF!</definedName>
    <definedName name="BExGLQATG820J44V2O4JEICPUUTR" localSheetId="21" hidden="1">#REF!</definedName>
    <definedName name="BExGLQATG820J44V2O4JEICPUUTR" localSheetId="8" hidden="1">#REF!</definedName>
    <definedName name="BExGLQATG820J44V2O4JEICPUUTR" localSheetId="9" hidden="1">#REF!</definedName>
    <definedName name="BExGLQATG820J44V2O4JEICPUUTR" hidden="1">#REF!</definedName>
    <definedName name="BExGLTARRL0J772UD2TXEYAVPY6E" localSheetId="10" hidden="1">#REF!</definedName>
    <definedName name="BExGLTARRL0J772UD2TXEYAVPY6E" localSheetId="12" hidden="1">#REF!</definedName>
    <definedName name="BExGLTARRL0J772UD2TXEYAVPY6E" localSheetId="19" hidden="1">#REF!</definedName>
    <definedName name="BExGLTARRL0J772UD2TXEYAVPY6E" localSheetId="0" hidden="1">#REF!</definedName>
    <definedName name="BExGLTARRL0J772UD2TXEYAVPY6E" localSheetId="21" hidden="1">#REF!</definedName>
    <definedName name="BExGLTARRL0J772UD2TXEYAVPY6E" localSheetId="8" hidden="1">#REF!</definedName>
    <definedName name="BExGLTARRL0J772UD2TXEYAVPY6E" localSheetId="9" hidden="1">#REF!</definedName>
    <definedName name="BExGLTARRL0J772UD2TXEYAVPY6E" hidden="1">#REF!</definedName>
    <definedName name="BExGLYE6RZTAAWHJBG2QFJPTDS2Q" localSheetId="10" hidden="1">#REF!</definedName>
    <definedName name="BExGLYE6RZTAAWHJBG2QFJPTDS2Q" localSheetId="12" hidden="1">#REF!</definedName>
    <definedName name="BExGLYE6RZTAAWHJBG2QFJPTDS2Q" localSheetId="19" hidden="1">#REF!</definedName>
    <definedName name="BExGLYE6RZTAAWHJBG2QFJPTDS2Q" localSheetId="0" hidden="1">#REF!</definedName>
    <definedName name="BExGLYE6RZTAAWHJBG2QFJPTDS2Q" localSheetId="21" hidden="1">#REF!</definedName>
    <definedName name="BExGLYE6RZTAAWHJBG2QFJPTDS2Q" localSheetId="8" hidden="1">#REF!</definedName>
    <definedName name="BExGLYE6RZTAAWHJBG2QFJPTDS2Q" localSheetId="9" hidden="1">#REF!</definedName>
    <definedName name="BExGLYE6RZTAAWHJBG2QFJPTDS2Q" hidden="1">#REF!</definedName>
    <definedName name="BExGM4DZ65OAQP7MA4LN6QMYZOFF" localSheetId="10" hidden="1">#REF!</definedName>
    <definedName name="BExGM4DZ65OAQP7MA4LN6QMYZOFF" localSheetId="12" hidden="1">#REF!</definedName>
    <definedName name="BExGM4DZ65OAQP7MA4LN6QMYZOFF" localSheetId="19" hidden="1">#REF!</definedName>
    <definedName name="BExGM4DZ65OAQP7MA4LN6QMYZOFF" localSheetId="0" hidden="1">#REF!</definedName>
    <definedName name="BExGM4DZ65OAQP7MA4LN6QMYZOFF" localSheetId="21" hidden="1">#REF!</definedName>
    <definedName name="BExGM4DZ65OAQP7MA4LN6QMYZOFF" localSheetId="8" hidden="1">#REF!</definedName>
    <definedName name="BExGM4DZ65OAQP7MA4LN6QMYZOFF" localSheetId="9" hidden="1">#REF!</definedName>
    <definedName name="BExGM4DZ65OAQP7MA4LN6QMYZOFF" hidden="1">#REF!</definedName>
    <definedName name="BExGMCXCWEC9XNUOEMZ61TMI6CUO" localSheetId="10" hidden="1">#REF!</definedName>
    <definedName name="BExGMCXCWEC9XNUOEMZ61TMI6CUO" localSheetId="12" hidden="1">#REF!</definedName>
    <definedName name="BExGMCXCWEC9XNUOEMZ61TMI6CUO" localSheetId="19" hidden="1">#REF!</definedName>
    <definedName name="BExGMCXCWEC9XNUOEMZ61TMI6CUO" localSheetId="0" hidden="1">#REF!</definedName>
    <definedName name="BExGMCXCWEC9XNUOEMZ61TMI6CUO" localSheetId="21" hidden="1">#REF!</definedName>
    <definedName name="BExGMCXCWEC9XNUOEMZ61TMI6CUO" localSheetId="8" hidden="1">#REF!</definedName>
    <definedName name="BExGMCXCWEC9XNUOEMZ61TMI6CUO" localSheetId="9" hidden="1">#REF!</definedName>
    <definedName name="BExGMCXCWEC9XNUOEMZ61TMI6CUO" hidden="1">#REF!</definedName>
    <definedName name="BExGMJDGIH0MEPC2TUSFUCY2ROTB" localSheetId="10" hidden="1">#REF!</definedName>
    <definedName name="BExGMJDGIH0MEPC2TUSFUCY2ROTB" localSheetId="12" hidden="1">#REF!</definedName>
    <definedName name="BExGMJDGIH0MEPC2TUSFUCY2ROTB" localSheetId="19" hidden="1">#REF!</definedName>
    <definedName name="BExGMJDGIH0MEPC2TUSFUCY2ROTB" localSheetId="0" hidden="1">#REF!</definedName>
    <definedName name="BExGMJDGIH0MEPC2TUSFUCY2ROTB" localSheetId="21" hidden="1">#REF!</definedName>
    <definedName name="BExGMJDGIH0MEPC2TUSFUCY2ROTB" localSheetId="8" hidden="1">#REF!</definedName>
    <definedName name="BExGMJDGIH0MEPC2TUSFUCY2ROTB" localSheetId="9" hidden="1">#REF!</definedName>
    <definedName name="BExGMJDGIH0MEPC2TUSFUCY2ROTB" hidden="1">#REF!</definedName>
    <definedName name="BExGMKPW2HPKN0M0XKF3AZ8YP0D6" localSheetId="10" hidden="1">#REF!</definedName>
    <definedName name="BExGMKPW2HPKN0M0XKF3AZ8YP0D6" localSheetId="12" hidden="1">#REF!</definedName>
    <definedName name="BExGMKPW2HPKN0M0XKF3AZ8YP0D6" localSheetId="19" hidden="1">#REF!</definedName>
    <definedName name="BExGMKPW2HPKN0M0XKF3AZ8YP0D6" localSheetId="0" hidden="1">#REF!</definedName>
    <definedName name="BExGMKPW2HPKN0M0XKF3AZ8YP0D6" localSheetId="21" hidden="1">#REF!</definedName>
    <definedName name="BExGMKPW2HPKN0M0XKF3AZ8YP0D6" localSheetId="8" hidden="1">#REF!</definedName>
    <definedName name="BExGMKPW2HPKN0M0XKF3AZ8YP0D6" localSheetId="9" hidden="1">#REF!</definedName>
    <definedName name="BExGMKPW2HPKN0M0XKF3AZ8YP0D6" hidden="1">#REF!</definedName>
    <definedName name="BExGMOGUOL3NATNV0TIZH2J6DLLD" localSheetId="10" hidden="1">#REF!</definedName>
    <definedName name="BExGMOGUOL3NATNV0TIZH2J6DLLD" localSheetId="12" hidden="1">#REF!</definedName>
    <definedName name="BExGMOGUOL3NATNV0TIZH2J6DLLD" localSheetId="19" hidden="1">#REF!</definedName>
    <definedName name="BExGMOGUOL3NATNV0TIZH2J6DLLD" localSheetId="0" hidden="1">#REF!</definedName>
    <definedName name="BExGMOGUOL3NATNV0TIZH2J6DLLD" localSheetId="21" hidden="1">#REF!</definedName>
    <definedName name="BExGMOGUOL3NATNV0TIZH2J6DLLD" localSheetId="8" hidden="1">#REF!</definedName>
    <definedName name="BExGMOGUOL3NATNV0TIZH2J6DLLD" localSheetId="9" hidden="1">#REF!</definedName>
    <definedName name="BExGMOGUOL3NATNV0TIZH2J6DLLD" hidden="1">#REF!</definedName>
    <definedName name="BExGMP2F175LGL6QVSJGP6GKYHHA" localSheetId="10" hidden="1">#REF!</definedName>
    <definedName name="BExGMP2F175LGL6QVSJGP6GKYHHA" localSheetId="12" hidden="1">#REF!</definedName>
    <definedName name="BExGMP2F175LGL6QVSJGP6GKYHHA" localSheetId="19" hidden="1">#REF!</definedName>
    <definedName name="BExGMP2F175LGL6QVSJGP6GKYHHA" localSheetId="0" hidden="1">#REF!</definedName>
    <definedName name="BExGMP2F175LGL6QVSJGP6GKYHHA" localSheetId="21" hidden="1">#REF!</definedName>
    <definedName name="BExGMP2F175LGL6QVSJGP6GKYHHA" localSheetId="8" hidden="1">#REF!</definedName>
    <definedName name="BExGMP2F175LGL6QVSJGP6GKYHHA" localSheetId="9" hidden="1">#REF!</definedName>
    <definedName name="BExGMP2F175LGL6QVSJGP6GKYHHA" hidden="1">#REF!</definedName>
    <definedName name="BExGMPIIP8GKML2VVA8OEFL43NCS" localSheetId="10" hidden="1">#REF!</definedName>
    <definedName name="BExGMPIIP8GKML2VVA8OEFL43NCS" localSheetId="12" hidden="1">#REF!</definedName>
    <definedName name="BExGMPIIP8GKML2VVA8OEFL43NCS" localSheetId="19" hidden="1">#REF!</definedName>
    <definedName name="BExGMPIIP8GKML2VVA8OEFL43NCS" localSheetId="0" hidden="1">#REF!</definedName>
    <definedName name="BExGMPIIP8GKML2VVA8OEFL43NCS" localSheetId="21" hidden="1">#REF!</definedName>
    <definedName name="BExGMPIIP8GKML2VVA8OEFL43NCS" localSheetId="8" hidden="1">#REF!</definedName>
    <definedName name="BExGMPIIP8GKML2VVA8OEFL43NCS" localSheetId="9" hidden="1">#REF!</definedName>
    <definedName name="BExGMPIIP8GKML2VVA8OEFL43NCS" hidden="1">#REF!</definedName>
    <definedName name="BExGMZ3SRIXLXMWBVOXXV3M4U4YL" localSheetId="10" hidden="1">#REF!</definedName>
    <definedName name="BExGMZ3SRIXLXMWBVOXXV3M4U4YL" localSheetId="12" hidden="1">#REF!</definedName>
    <definedName name="BExGMZ3SRIXLXMWBVOXXV3M4U4YL" localSheetId="19" hidden="1">#REF!</definedName>
    <definedName name="BExGMZ3SRIXLXMWBVOXXV3M4U4YL" localSheetId="0" hidden="1">#REF!</definedName>
    <definedName name="BExGMZ3SRIXLXMWBVOXXV3M4U4YL" localSheetId="21" hidden="1">#REF!</definedName>
    <definedName name="BExGMZ3SRIXLXMWBVOXXV3M4U4YL" localSheetId="8" hidden="1">#REF!</definedName>
    <definedName name="BExGMZ3SRIXLXMWBVOXXV3M4U4YL" localSheetId="9" hidden="1">#REF!</definedName>
    <definedName name="BExGMZ3SRIXLXMWBVOXXV3M4U4YL" hidden="1">#REF!</definedName>
    <definedName name="BExGMZ3UBN48IXU1ZEFYECEMZ1IM" localSheetId="10" hidden="1">#REF!</definedName>
    <definedName name="BExGMZ3UBN48IXU1ZEFYECEMZ1IM" localSheetId="12" hidden="1">#REF!</definedName>
    <definedName name="BExGMZ3UBN48IXU1ZEFYECEMZ1IM" localSheetId="19" hidden="1">#REF!</definedName>
    <definedName name="BExGMZ3UBN48IXU1ZEFYECEMZ1IM" localSheetId="0" hidden="1">#REF!</definedName>
    <definedName name="BExGMZ3UBN48IXU1ZEFYECEMZ1IM" localSheetId="21" hidden="1">#REF!</definedName>
    <definedName name="BExGMZ3UBN48IXU1ZEFYECEMZ1IM" localSheetId="8" hidden="1">#REF!</definedName>
    <definedName name="BExGMZ3UBN48IXU1ZEFYECEMZ1IM" localSheetId="9" hidden="1">#REF!</definedName>
    <definedName name="BExGMZ3UBN48IXU1ZEFYECEMZ1IM" hidden="1">#REF!</definedName>
    <definedName name="BExGN4I0QATXNZCLZJM1KH1OIJQH" localSheetId="10" hidden="1">#REF!</definedName>
    <definedName name="BExGN4I0QATXNZCLZJM1KH1OIJQH" localSheetId="12" hidden="1">#REF!</definedName>
    <definedName name="BExGN4I0QATXNZCLZJM1KH1OIJQH" localSheetId="19" hidden="1">#REF!</definedName>
    <definedName name="BExGN4I0QATXNZCLZJM1KH1OIJQH" localSheetId="0" hidden="1">#REF!</definedName>
    <definedName name="BExGN4I0QATXNZCLZJM1KH1OIJQH" localSheetId="21" hidden="1">#REF!</definedName>
    <definedName name="BExGN4I0QATXNZCLZJM1KH1OIJQH" localSheetId="8" hidden="1">#REF!</definedName>
    <definedName name="BExGN4I0QATXNZCLZJM1KH1OIJQH" localSheetId="9" hidden="1">#REF!</definedName>
    <definedName name="BExGN4I0QATXNZCLZJM1KH1OIJQH" hidden="1">#REF!</definedName>
    <definedName name="BExGN9FZ2RWCMSY1YOBJKZMNIM9R" localSheetId="10" hidden="1">#REF!</definedName>
    <definedName name="BExGN9FZ2RWCMSY1YOBJKZMNIM9R" localSheetId="12" hidden="1">#REF!</definedName>
    <definedName name="BExGN9FZ2RWCMSY1YOBJKZMNIM9R" localSheetId="19" hidden="1">#REF!</definedName>
    <definedName name="BExGN9FZ2RWCMSY1YOBJKZMNIM9R" localSheetId="0" hidden="1">#REF!</definedName>
    <definedName name="BExGN9FZ2RWCMSY1YOBJKZMNIM9R" localSheetId="21" hidden="1">#REF!</definedName>
    <definedName name="BExGN9FZ2RWCMSY1YOBJKZMNIM9R" localSheetId="8" hidden="1">#REF!</definedName>
    <definedName name="BExGN9FZ2RWCMSY1YOBJKZMNIM9R" localSheetId="9" hidden="1">#REF!</definedName>
    <definedName name="BExGN9FZ2RWCMSY1YOBJKZMNIM9R" hidden="1">#REF!</definedName>
    <definedName name="BExGNDSIMTHOCXXG6QOGR6DA8SGG" localSheetId="10" hidden="1">#REF!</definedName>
    <definedName name="BExGNDSIMTHOCXXG6QOGR6DA8SGG" localSheetId="12" hidden="1">#REF!</definedName>
    <definedName name="BExGNDSIMTHOCXXG6QOGR6DA8SGG" localSheetId="19" hidden="1">#REF!</definedName>
    <definedName name="BExGNDSIMTHOCXXG6QOGR6DA8SGG" localSheetId="0" hidden="1">#REF!</definedName>
    <definedName name="BExGNDSIMTHOCXXG6QOGR6DA8SGG" localSheetId="21" hidden="1">#REF!</definedName>
    <definedName name="BExGNDSIMTHOCXXG6QOGR6DA8SGG" localSheetId="8" hidden="1">#REF!</definedName>
    <definedName name="BExGNDSIMTHOCXXG6QOGR6DA8SGG" localSheetId="9" hidden="1">#REF!</definedName>
    <definedName name="BExGNDSIMTHOCXXG6QOGR6DA8SGG" hidden="1">#REF!</definedName>
    <definedName name="BExGNHOS7RBERG1J2M2HVGSRZL5G" localSheetId="10" hidden="1">#REF!</definedName>
    <definedName name="BExGNHOS7RBERG1J2M2HVGSRZL5G" localSheetId="12" hidden="1">#REF!</definedName>
    <definedName name="BExGNHOS7RBERG1J2M2HVGSRZL5G" localSheetId="19" hidden="1">#REF!</definedName>
    <definedName name="BExGNHOS7RBERG1J2M2HVGSRZL5G" localSheetId="0" hidden="1">#REF!</definedName>
    <definedName name="BExGNHOS7RBERG1J2M2HVGSRZL5G" localSheetId="21" hidden="1">#REF!</definedName>
    <definedName name="BExGNHOS7RBERG1J2M2HVGSRZL5G" localSheetId="8" hidden="1">#REF!</definedName>
    <definedName name="BExGNHOS7RBERG1J2M2HVGSRZL5G" localSheetId="9" hidden="1">#REF!</definedName>
    <definedName name="BExGNHOS7RBERG1J2M2HVGSRZL5G" hidden="1">#REF!</definedName>
    <definedName name="BExGNJ18W3Q55XAXY8XTFB80IVMV" localSheetId="10" hidden="1">#REF!</definedName>
    <definedName name="BExGNJ18W3Q55XAXY8XTFB80IVMV" localSheetId="12" hidden="1">#REF!</definedName>
    <definedName name="BExGNJ18W3Q55XAXY8XTFB80IVMV" localSheetId="19" hidden="1">#REF!</definedName>
    <definedName name="BExGNJ18W3Q55XAXY8XTFB80IVMV" localSheetId="0" hidden="1">#REF!</definedName>
    <definedName name="BExGNJ18W3Q55XAXY8XTFB80IVMV" localSheetId="21" hidden="1">#REF!</definedName>
    <definedName name="BExGNJ18W3Q55XAXY8XTFB80IVMV" localSheetId="8" hidden="1">#REF!</definedName>
    <definedName name="BExGNJ18W3Q55XAXY8XTFB80IVMV" localSheetId="9" hidden="1">#REF!</definedName>
    <definedName name="BExGNJ18W3Q55XAXY8XTFB80IVMV" hidden="1">#REF!</definedName>
    <definedName name="BExGNN2YQ9BDAZXT2GLCSAPXKIM7" localSheetId="10" hidden="1">#REF!</definedName>
    <definedName name="BExGNN2YQ9BDAZXT2GLCSAPXKIM7" localSheetId="12" hidden="1">#REF!</definedName>
    <definedName name="BExGNN2YQ9BDAZXT2GLCSAPXKIM7" localSheetId="19" hidden="1">#REF!</definedName>
    <definedName name="BExGNN2YQ9BDAZXT2GLCSAPXKIM7" localSheetId="0" hidden="1">#REF!</definedName>
    <definedName name="BExGNN2YQ9BDAZXT2GLCSAPXKIM7" localSheetId="21" hidden="1">#REF!</definedName>
    <definedName name="BExGNN2YQ9BDAZXT2GLCSAPXKIM7" localSheetId="8" hidden="1">#REF!</definedName>
    <definedName name="BExGNN2YQ9BDAZXT2GLCSAPXKIM7" localSheetId="9" hidden="1">#REF!</definedName>
    <definedName name="BExGNN2YQ9BDAZXT2GLCSAPXKIM7" hidden="1">#REF!</definedName>
    <definedName name="BExGNP6INLF5NZFP5ME6K7C9Y0NH" localSheetId="10" hidden="1">#REF!</definedName>
    <definedName name="BExGNP6INLF5NZFP5ME6K7C9Y0NH" localSheetId="12" hidden="1">#REF!</definedName>
    <definedName name="BExGNP6INLF5NZFP5ME6K7C9Y0NH" localSheetId="19" hidden="1">#REF!</definedName>
    <definedName name="BExGNP6INLF5NZFP5ME6K7C9Y0NH" localSheetId="0" hidden="1">#REF!</definedName>
    <definedName name="BExGNP6INLF5NZFP5ME6K7C9Y0NH" localSheetId="21" hidden="1">#REF!</definedName>
    <definedName name="BExGNP6INLF5NZFP5ME6K7C9Y0NH" localSheetId="8" hidden="1">#REF!</definedName>
    <definedName name="BExGNP6INLF5NZFP5ME6K7C9Y0NH" localSheetId="9" hidden="1">#REF!</definedName>
    <definedName name="BExGNP6INLF5NZFP5ME6K7C9Y0NH" hidden="1">#REF!</definedName>
    <definedName name="BExGNSS0CKRPKHO25R3TDBEL2NHX" localSheetId="10" hidden="1">#REF!</definedName>
    <definedName name="BExGNSS0CKRPKHO25R3TDBEL2NHX" localSheetId="12" hidden="1">#REF!</definedName>
    <definedName name="BExGNSS0CKRPKHO25R3TDBEL2NHX" localSheetId="19" hidden="1">#REF!</definedName>
    <definedName name="BExGNSS0CKRPKHO25R3TDBEL2NHX" localSheetId="0" hidden="1">#REF!</definedName>
    <definedName name="BExGNSS0CKRPKHO25R3TDBEL2NHX" localSheetId="21" hidden="1">#REF!</definedName>
    <definedName name="BExGNSS0CKRPKHO25R3TDBEL2NHX" localSheetId="8" hidden="1">#REF!</definedName>
    <definedName name="BExGNSS0CKRPKHO25R3TDBEL2NHX" localSheetId="9" hidden="1">#REF!</definedName>
    <definedName name="BExGNSS0CKRPKHO25R3TDBEL2NHX" hidden="1">#REF!</definedName>
    <definedName name="BExGNYH0MO8NOVS85L15G0RWX4GW" localSheetId="10" hidden="1">#REF!</definedName>
    <definedName name="BExGNYH0MO8NOVS85L15G0RWX4GW" localSheetId="12" hidden="1">#REF!</definedName>
    <definedName name="BExGNYH0MO8NOVS85L15G0RWX4GW" localSheetId="19" hidden="1">#REF!</definedName>
    <definedName name="BExGNYH0MO8NOVS85L15G0RWX4GW" localSheetId="0" hidden="1">#REF!</definedName>
    <definedName name="BExGNYH0MO8NOVS85L15G0RWX4GW" localSheetId="21" hidden="1">#REF!</definedName>
    <definedName name="BExGNYH0MO8NOVS85L15G0RWX4GW" localSheetId="8" hidden="1">#REF!</definedName>
    <definedName name="BExGNYH0MO8NOVS85L15G0RWX4GW" localSheetId="9" hidden="1">#REF!</definedName>
    <definedName name="BExGNYH0MO8NOVS85L15G0RWX4GW" hidden="1">#REF!</definedName>
    <definedName name="BExGNZO44DEG8CGIDYSEGDUQ531R" localSheetId="10" hidden="1">#REF!</definedName>
    <definedName name="BExGNZO44DEG8CGIDYSEGDUQ531R" localSheetId="12" hidden="1">#REF!</definedName>
    <definedName name="BExGNZO44DEG8CGIDYSEGDUQ531R" localSheetId="19" hidden="1">#REF!</definedName>
    <definedName name="BExGNZO44DEG8CGIDYSEGDUQ531R" localSheetId="0" hidden="1">#REF!</definedName>
    <definedName name="BExGNZO44DEG8CGIDYSEGDUQ531R" localSheetId="21" hidden="1">#REF!</definedName>
    <definedName name="BExGNZO44DEG8CGIDYSEGDUQ531R" localSheetId="8" hidden="1">#REF!</definedName>
    <definedName name="BExGNZO44DEG8CGIDYSEGDUQ531R" localSheetId="9" hidden="1">#REF!</definedName>
    <definedName name="BExGNZO44DEG8CGIDYSEGDUQ531R" hidden="1">#REF!</definedName>
    <definedName name="BExGO22GMMPZVQY9RQ8MDKZDP5G3" localSheetId="10" hidden="1">#REF!</definedName>
    <definedName name="BExGO22GMMPZVQY9RQ8MDKZDP5G3" localSheetId="12" hidden="1">#REF!</definedName>
    <definedName name="BExGO22GMMPZVQY9RQ8MDKZDP5G3" localSheetId="19" hidden="1">#REF!</definedName>
    <definedName name="BExGO22GMMPZVQY9RQ8MDKZDP5G3" localSheetId="0" hidden="1">#REF!</definedName>
    <definedName name="BExGO22GMMPZVQY9RQ8MDKZDP5G3" localSheetId="21" hidden="1">#REF!</definedName>
    <definedName name="BExGO22GMMPZVQY9RQ8MDKZDP5G3" localSheetId="8" hidden="1">#REF!</definedName>
    <definedName name="BExGO22GMMPZVQY9RQ8MDKZDP5G3" localSheetId="9" hidden="1">#REF!</definedName>
    <definedName name="BExGO22GMMPZVQY9RQ8MDKZDP5G3" hidden="1">#REF!</definedName>
    <definedName name="BExGO2O0V6UYDY26AX8OSN72F77N" localSheetId="10" hidden="1">#REF!</definedName>
    <definedName name="BExGO2O0V6UYDY26AX8OSN72F77N" localSheetId="12" hidden="1">#REF!</definedName>
    <definedName name="BExGO2O0V6UYDY26AX8OSN72F77N" localSheetId="19" hidden="1">#REF!</definedName>
    <definedName name="BExGO2O0V6UYDY26AX8OSN72F77N" localSheetId="0" hidden="1">#REF!</definedName>
    <definedName name="BExGO2O0V6UYDY26AX8OSN72F77N" localSheetId="21" hidden="1">#REF!</definedName>
    <definedName name="BExGO2O0V6UYDY26AX8OSN72F77N" localSheetId="8" hidden="1">#REF!</definedName>
    <definedName name="BExGO2O0V6UYDY26AX8OSN72F77N" localSheetId="9" hidden="1">#REF!</definedName>
    <definedName name="BExGO2O0V6UYDY26AX8OSN72F77N" hidden="1">#REF!</definedName>
    <definedName name="BExGO2YUBOVLYHY1QSIHRE1KLAFV" localSheetId="10" hidden="1">#REF!</definedName>
    <definedName name="BExGO2YUBOVLYHY1QSIHRE1KLAFV" localSheetId="12" hidden="1">#REF!</definedName>
    <definedName name="BExGO2YUBOVLYHY1QSIHRE1KLAFV" localSheetId="19" hidden="1">#REF!</definedName>
    <definedName name="BExGO2YUBOVLYHY1QSIHRE1KLAFV" localSheetId="0" hidden="1">#REF!</definedName>
    <definedName name="BExGO2YUBOVLYHY1QSIHRE1KLAFV" localSheetId="21" hidden="1">#REF!</definedName>
    <definedName name="BExGO2YUBOVLYHY1QSIHRE1KLAFV" localSheetId="8" hidden="1">#REF!</definedName>
    <definedName name="BExGO2YUBOVLYHY1QSIHRE1KLAFV" localSheetId="9" hidden="1">#REF!</definedName>
    <definedName name="BExGO2YUBOVLYHY1QSIHRE1KLAFV" hidden="1">#REF!</definedName>
    <definedName name="BExGO70E2O70LF46V8T26YFPL4V8" localSheetId="10" hidden="1">#REF!</definedName>
    <definedName name="BExGO70E2O70LF46V8T26YFPL4V8" localSheetId="12" hidden="1">#REF!</definedName>
    <definedName name="BExGO70E2O70LF46V8T26YFPL4V8" localSheetId="19" hidden="1">#REF!</definedName>
    <definedName name="BExGO70E2O70LF46V8T26YFPL4V8" localSheetId="0" hidden="1">#REF!</definedName>
    <definedName name="BExGO70E2O70LF46V8T26YFPL4V8" localSheetId="21" hidden="1">#REF!</definedName>
    <definedName name="BExGO70E2O70LF46V8T26YFPL4V8" localSheetId="8" hidden="1">#REF!</definedName>
    <definedName name="BExGO70E2O70LF46V8T26YFPL4V8" localSheetId="9" hidden="1">#REF!</definedName>
    <definedName name="BExGO70E2O70LF46V8T26YFPL4V8" hidden="1">#REF!</definedName>
    <definedName name="BExGOB25QJMQCQE76MRW9X58OIOO" localSheetId="10" hidden="1">#REF!</definedName>
    <definedName name="BExGOB25QJMQCQE76MRW9X58OIOO" localSheetId="12" hidden="1">#REF!</definedName>
    <definedName name="BExGOB25QJMQCQE76MRW9X58OIOO" localSheetId="19" hidden="1">#REF!</definedName>
    <definedName name="BExGOB25QJMQCQE76MRW9X58OIOO" localSheetId="0" hidden="1">#REF!</definedName>
    <definedName name="BExGOB25QJMQCQE76MRW9X58OIOO" localSheetId="21" hidden="1">#REF!</definedName>
    <definedName name="BExGOB25QJMQCQE76MRW9X58OIOO" localSheetId="8" hidden="1">#REF!</definedName>
    <definedName name="BExGOB25QJMQCQE76MRW9X58OIOO" localSheetId="9" hidden="1">#REF!</definedName>
    <definedName name="BExGOB25QJMQCQE76MRW9X58OIOO" hidden="1">#REF!</definedName>
    <definedName name="BExGODAZKJ9EXMQZNQR5YDBSS525" localSheetId="10" hidden="1">#REF!</definedName>
    <definedName name="BExGODAZKJ9EXMQZNQR5YDBSS525" localSheetId="12" hidden="1">#REF!</definedName>
    <definedName name="BExGODAZKJ9EXMQZNQR5YDBSS525" localSheetId="19" hidden="1">#REF!</definedName>
    <definedName name="BExGODAZKJ9EXMQZNQR5YDBSS525" localSheetId="0" hidden="1">#REF!</definedName>
    <definedName name="BExGODAZKJ9EXMQZNQR5YDBSS525" localSheetId="21" hidden="1">#REF!</definedName>
    <definedName name="BExGODAZKJ9EXMQZNQR5YDBSS525" localSheetId="8" hidden="1">#REF!</definedName>
    <definedName name="BExGODAZKJ9EXMQZNQR5YDBSS525" localSheetId="9" hidden="1">#REF!</definedName>
    <definedName name="BExGODAZKJ9EXMQZNQR5YDBSS525" hidden="1">#REF!</definedName>
    <definedName name="BExGODR8ZSMUC11I56QHSZ686XV5" localSheetId="10" hidden="1">#REF!</definedName>
    <definedName name="BExGODR8ZSMUC11I56QHSZ686XV5" localSheetId="12" hidden="1">#REF!</definedName>
    <definedName name="BExGODR8ZSMUC11I56QHSZ686XV5" localSheetId="19" hidden="1">#REF!</definedName>
    <definedName name="BExGODR8ZSMUC11I56QHSZ686XV5" localSheetId="0" hidden="1">#REF!</definedName>
    <definedName name="BExGODR8ZSMUC11I56QHSZ686XV5" localSheetId="21" hidden="1">#REF!</definedName>
    <definedName name="BExGODR8ZSMUC11I56QHSZ686XV5" localSheetId="8" hidden="1">#REF!</definedName>
    <definedName name="BExGODR8ZSMUC11I56QHSZ686XV5" localSheetId="9" hidden="1">#REF!</definedName>
    <definedName name="BExGODR8ZSMUC11I56QHSZ686XV5" hidden="1">#REF!</definedName>
    <definedName name="BExGOXJDHUDPDT8I8IVGVW9J0R5Q" localSheetId="10" hidden="1">#REF!</definedName>
    <definedName name="BExGOXJDHUDPDT8I8IVGVW9J0R5Q" localSheetId="12" hidden="1">#REF!</definedName>
    <definedName name="BExGOXJDHUDPDT8I8IVGVW9J0R5Q" localSheetId="19" hidden="1">#REF!</definedName>
    <definedName name="BExGOXJDHUDPDT8I8IVGVW9J0R5Q" localSheetId="0" hidden="1">#REF!</definedName>
    <definedName name="BExGOXJDHUDPDT8I8IVGVW9J0R5Q" localSheetId="21" hidden="1">#REF!</definedName>
    <definedName name="BExGOXJDHUDPDT8I8IVGVW9J0R5Q" localSheetId="8" hidden="1">#REF!</definedName>
    <definedName name="BExGOXJDHUDPDT8I8IVGVW9J0R5Q" localSheetId="9" hidden="1">#REF!</definedName>
    <definedName name="BExGOXJDHUDPDT8I8IVGVW9J0R5Q" hidden="1">#REF!</definedName>
    <definedName name="BExGPAPYI1N5W3IH8H485BHSVOY3" localSheetId="10" hidden="1">#REF!</definedName>
    <definedName name="BExGPAPYI1N5W3IH8H485BHSVOY3" localSheetId="12" hidden="1">#REF!</definedName>
    <definedName name="BExGPAPYI1N5W3IH8H485BHSVOY3" localSheetId="19" hidden="1">#REF!</definedName>
    <definedName name="BExGPAPYI1N5W3IH8H485BHSVOY3" localSheetId="0" hidden="1">#REF!</definedName>
    <definedName name="BExGPAPYI1N5W3IH8H485BHSVOY3" localSheetId="21" hidden="1">#REF!</definedName>
    <definedName name="BExGPAPYI1N5W3IH8H485BHSVOY3" localSheetId="8" hidden="1">#REF!</definedName>
    <definedName name="BExGPAPYI1N5W3IH8H485BHSVOY3" localSheetId="9" hidden="1">#REF!</definedName>
    <definedName name="BExGPAPYI1N5W3IH8H485BHSVOY3" hidden="1">#REF!</definedName>
    <definedName name="BExGPFO3GOKYO2922Y91GMQRCMOA" localSheetId="10" hidden="1">#REF!</definedName>
    <definedName name="BExGPFO3GOKYO2922Y91GMQRCMOA" localSheetId="12" hidden="1">#REF!</definedName>
    <definedName name="BExGPFO3GOKYO2922Y91GMQRCMOA" localSheetId="19" hidden="1">#REF!</definedName>
    <definedName name="BExGPFO3GOKYO2922Y91GMQRCMOA" localSheetId="0" hidden="1">#REF!</definedName>
    <definedName name="BExGPFO3GOKYO2922Y91GMQRCMOA" localSheetId="21" hidden="1">#REF!</definedName>
    <definedName name="BExGPFO3GOKYO2922Y91GMQRCMOA" localSheetId="8" hidden="1">#REF!</definedName>
    <definedName name="BExGPFO3GOKYO2922Y91GMQRCMOA" localSheetId="9" hidden="1">#REF!</definedName>
    <definedName name="BExGPFO3GOKYO2922Y91GMQRCMOA" hidden="1">#REF!</definedName>
    <definedName name="BExGPHGT5KDOCMV2EFS4OVKTWBRD" localSheetId="10" hidden="1">#REF!</definedName>
    <definedName name="BExGPHGT5KDOCMV2EFS4OVKTWBRD" localSheetId="12" hidden="1">#REF!</definedName>
    <definedName name="BExGPHGT5KDOCMV2EFS4OVKTWBRD" localSheetId="19" hidden="1">#REF!</definedName>
    <definedName name="BExGPHGT5KDOCMV2EFS4OVKTWBRD" localSheetId="0" hidden="1">#REF!</definedName>
    <definedName name="BExGPHGT5KDOCMV2EFS4OVKTWBRD" localSheetId="21" hidden="1">#REF!</definedName>
    <definedName name="BExGPHGT5KDOCMV2EFS4OVKTWBRD" localSheetId="8" hidden="1">#REF!</definedName>
    <definedName name="BExGPHGT5KDOCMV2EFS4OVKTWBRD" localSheetId="9" hidden="1">#REF!</definedName>
    <definedName name="BExGPHGT5KDOCMV2EFS4OVKTWBRD" hidden="1">#REF!</definedName>
    <definedName name="BExGPID72Y4Y619LWASUQZKZHJNC" localSheetId="10" hidden="1">#REF!</definedName>
    <definedName name="BExGPID72Y4Y619LWASUQZKZHJNC" localSheetId="12" hidden="1">#REF!</definedName>
    <definedName name="BExGPID72Y4Y619LWASUQZKZHJNC" localSheetId="19" hidden="1">#REF!</definedName>
    <definedName name="BExGPID72Y4Y619LWASUQZKZHJNC" localSheetId="0" hidden="1">#REF!</definedName>
    <definedName name="BExGPID72Y4Y619LWASUQZKZHJNC" localSheetId="21" hidden="1">#REF!</definedName>
    <definedName name="BExGPID72Y4Y619LWASUQZKZHJNC" localSheetId="8" hidden="1">#REF!</definedName>
    <definedName name="BExGPID72Y4Y619LWASUQZKZHJNC" localSheetId="9" hidden="1">#REF!</definedName>
    <definedName name="BExGPID72Y4Y619LWASUQZKZHJNC" hidden="1">#REF!</definedName>
    <definedName name="BExGPPENQIANVGLVQJ77DK5JPRTB" localSheetId="10" hidden="1">#REF!</definedName>
    <definedName name="BExGPPENQIANVGLVQJ77DK5JPRTB" localSheetId="12" hidden="1">#REF!</definedName>
    <definedName name="BExGPPENQIANVGLVQJ77DK5JPRTB" localSheetId="19" hidden="1">#REF!</definedName>
    <definedName name="BExGPPENQIANVGLVQJ77DK5JPRTB" localSheetId="0" hidden="1">#REF!</definedName>
    <definedName name="BExGPPENQIANVGLVQJ77DK5JPRTB" localSheetId="21" hidden="1">#REF!</definedName>
    <definedName name="BExGPPENQIANVGLVQJ77DK5JPRTB" localSheetId="8" hidden="1">#REF!</definedName>
    <definedName name="BExGPPENQIANVGLVQJ77DK5JPRTB" localSheetId="9" hidden="1">#REF!</definedName>
    <definedName name="BExGPPENQIANVGLVQJ77DK5JPRTB" hidden="1">#REF!</definedName>
    <definedName name="BExGPSUUG7TL5F5PTYU6G4HPJV1B" localSheetId="10" hidden="1">#REF!</definedName>
    <definedName name="BExGPSUUG7TL5F5PTYU6G4HPJV1B" localSheetId="12" hidden="1">#REF!</definedName>
    <definedName name="BExGPSUUG7TL5F5PTYU6G4HPJV1B" localSheetId="19" hidden="1">#REF!</definedName>
    <definedName name="BExGPSUUG7TL5F5PTYU6G4HPJV1B" localSheetId="0" hidden="1">#REF!</definedName>
    <definedName name="BExGPSUUG7TL5F5PTYU6G4HPJV1B" localSheetId="21" hidden="1">#REF!</definedName>
    <definedName name="BExGPSUUG7TL5F5PTYU6G4HPJV1B" localSheetId="8" hidden="1">#REF!</definedName>
    <definedName name="BExGPSUUG7TL5F5PTYU6G4HPJV1B" localSheetId="9" hidden="1">#REF!</definedName>
    <definedName name="BExGPSUUG7TL5F5PTYU6G4HPJV1B" hidden="1">#REF!</definedName>
    <definedName name="BExGQ1E950UYXYWQ84EZEQPWHVYY" localSheetId="10" hidden="1">#REF!</definedName>
    <definedName name="BExGQ1E950UYXYWQ84EZEQPWHVYY" localSheetId="12" hidden="1">#REF!</definedName>
    <definedName name="BExGQ1E950UYXYWQ84EZEQPWHVYY" localSheetId="19" hidden="1">#REF!</definedName>
    <definedName name="BExGQ1E950UYXYWQ84EZEQPWHVYY" localSheetId="0" hidden="1">#REF!</definedName>
    <definedName name="BExGQ1E950UYXYWQ84EZEQPWHVYY" localSheetId="21" hidden="1">#REF!</definedName>
    <definedName name="BExGQ1E950UYXYWQ84EZEQPWHVYY" localSheetId="8" hidden="1">#REF!</definedName>
    <definedName name="BExGQ1E950UYXYWQ84EZEQPWHVYY" localSheetId="9" hidden="1">#REF!</definedName>
    <definedName name="BExGQ1E950UYXYWQ84EZEQPWHVYY" hidden="1">#REF!</definedName>
    <definedName name="BExGQ1ZU4967P72AHF4V1D0FOL5C" localSheetId="10" hidden="1">#REF!</definedName>
    <definedName name="BExGQ1ZU4967P72AHF4V1D0FOL5C" localSheetId="12" hidden="1">#REF!</definedName>
    <definedName name="BExGQ1ZU4967P72AHF4V1D0FOL5C" localSheetId="19" hidden="1">#REF!</definedName>
    <definedName name="BExGQ1ZU4967P72AHF4V1D0FOL5C" localSheetId="0" hidden="1">#REF!</definedName>
    <definedName name="BExGQ1ZU4967P72AHF4V1D0FOL5C" localSheetId="21" hidden="1">#REF!</definedName>
    <definedName name="BExGQ1ZU4967P72AHF4V1D0FOL5C" localSheetId="8" hidden="1">#REF!</definedName>
    <definedName name="BExGQ1ZU4967P72AHF4V1D0FOL5C" localSheetId="9" hidden="1">#REF!</definedName>
    <definedName name="BExGQ1ZU4967P72AHF4V1D0FOL5C" hidden="1">#REF!</definedName>
    <definedName name="BExGQ36ZOMR9GV8T05M605MMOY3Y" localSheetId="10" hidden="1">#REF!</definedName>
    <definedName name="BExGQ36ZOMR9GV8T05M605MMOY3Y" localSheetId="12" hidden="1">#REF!</definedName>
    <definedName name="BExGQ36ZOMR9GV8T05M605MMOY3Y" localSheetId="19" hidden="1">#REF!</definedName>
    <definedName name="BExGQ36ZOMR9GV8T05M605MMOY3Y" localSheetId="0" hidden="1">#REF!</definedName>
    <definedName name="BExGQ36ZOMR9GV8T05M605MMOY3Y" localSheetId="21" hidden="1">#REF!</definedName>
    <definedName name="BExGQ36ZOMR9GV8T05M605MMOY3Y" localSheetId="8" hidden="1">#REF!</definedName>
    <definedName name="BExGQ36ZOMR9GV8T05M605MMOY3Y" localSheetId="9" hidden="1">#REF!</definedName>
    <definedName name="BExGQ36ZOMR9GV8T05M605MMOY3Y" hidden="1">#REF!</definedName>
    <definedName name="BExGQ4ZP0PPMLDNVBUG12W9FFVI9" localSheetId="10" hidden="1">#REF!</definedName>
    <definedName name="BExGQ4ZP0PPMLDNVBUG12W9FFVI9" localSheetId="12" hidden="1">#REF!</definedName>
    <definedName name="BExGQ4ZP0PPMLDNVBUG12W9FFVI9" localSheetId="19" hidden="1">#REF!</definedName>
    <definedName name="BExGQ4ZP0PPMLDNVBUG12W9FFVI9" localSheetId="0" hidden="1">#REF!</definedName>
    <definedName name="BExGQ4ZP0PPMLDNVBUG12W9FFVI9" localSheetId="21" hidden="1">#REF!</definedName>
    <definedName name="BExGQ4ZP0PPMLDNVBUG12W9FFVI9" localSheetId="8" hidden="1">#REF!</definedName>
    <definedName name="BExGQ4ZP0PPMLDNVBUG12W9FFVI9" localSheetId="9" hidden="1">#REF!</definedName>
    <definedName name="BExGQ4ZP0PPMLDNVBUG12W9FFVI9" hidden="1">#REF!</definedName>
    <definedName name="BExGQ61DTJ0SBFMDFBAK3XZ9O0ZO" localSheetId="10" hidden="1">#REF!</definedName>
    <definedName name="BExGQ61DTJ0SBFMDFBAK3XZ9O0ZO" localSheetId="12" hidden="1">#REF!</definedName>
    <definedName name="BExGQ61DTJ0SBFMDFBAK3XZ9O0ZO" localSheetId="19" hidden="1">#REF!</definedName>
    <definedName name="BExGQ61DTJ0SBFMDFBAK3XZ9O0ZO" localSheetId="0" hidden="1">#REF!</definedName>
    <definedName name="BExGQ61DTJ0SBFMDFBAK3XZ9O0ZO" localSheetId="21" hidden="1">#REF!</definedName>
    <definedName name="BExGQ61DTJ0SBFMDFBAK3XZ9O0ZO" localSheetId="8" hidden="1">#REF!</definedName>
    <definedName name="BExGQ61DTJ0SBFMDFBAK3XZ9O0ZO" localSheetId="9" hidden="1">#REF!</definedName>
    <definedName name="BExGQ61DTJ0SBFMDFBAK3XZ9O0ZO" hidden="1">#REF!</definedName>
    <definedName name="BExGQ6SG9XEOD0VMBAR22YPZWSTA" localSheetId="10" hidden="1">#REF!</definedName>
    <definedName name="BExGQ6SG9XEOD0VMBAR22YPZWSTA" localSheetId="12" hidden="1">#REF!</definedName>
    <definedName name="BExGQ6SG9XEOD0VMBAR22YPZWSTA" localSheetId="19" hidden="1">#REF!</definedName>
    <definedName name="BExGQ6SG9XEOD0VMBAR22YPZWSTA" localSheetId="0" hidden="1">#REF!</definedName>
    <definedName name="BExGQ6SG9XEOD0VMBAR22YPZWSTA" localSheetId="21" hidden="1">#REF!</definedName>
    <definedName name="BExGQ6SG9XEOD0VMBAR22YPZWSTA" localSheetId="8" hidden="1">#REF!</definedName>
    <definedName name="BExGQ6SG9XEOD0VMBAR22YPZWSTA" localSheetId="9" hidden="1">#REF!</definedName>
    <definedName name="BExGQ6SG9XEOD0VMBAR22YPZWSTA" hidden="1">#REF!</definedName>
    <definedName name="BExGQ8FQN3FRAGH5H2V74848P5JX" localSheetId="10" hidden="1">#REF!</definedName>
    <definedName name="BExGQ8FQN3FRAGH5H2V74848P5JX" localSheetId="12" hidden="1">#REF!</definedName>
    <definedName name="BExGQ8FQN3FRAGH5H2V74848P5JX" localSheetId="19" hidden="1">#REF!</definedName>
    <definedName name="BExGQ8FQN3FRAGH5H2V74848P5JX" localSheetId="0" hidden="1">#REF!</definedName>
    <definedName name="BExGQ8FQN3FRAGH5H2V74848P5JX" localSheetId="21" hidden="1">#REF!</definedName>
    <definedName name="BExGQ8FQN3FRAGH5H2V74848P5JX" localSheetId="8" hidden="1">#REF!</definedName>
    <definedName name="BExGQ8FQN3FRAGH5H2V74848P5JX" localSheetId="9" hidden="1">#REF!</definedName>
    <definedName name="BExGQ8FQN3FRAGH5H2V74848P5JX" hidden="1">#REF!</definedName>
    <definedName name="BExGQGJ1A7LNZUS8QSMOG8UNGLMK" localSheetId="10" hidden="1">#REF!</definedName>
    <definedName name="BExGQGJ1A7LNZUS8QSMOG8UNGLMK" localSheetId="12" hidden="1">#REF!</definedName>
    <definedName name="BExGQGJ1A7LNZUS8QSMOG8UNGLMK" localSheetId="19" hidden="1">#REF!</definedName>
    <definedName name="BExGQGJ1A7LNZUS8QSMOG8UNGLMK" localSheetId="0" hidden="1">#REF!</definedName>
    <definedName name="BExGQGJ1A7LNZUS8QSMOG8UNGLMK" localSheetId="21" hidden="1">#REF!</definedName>
    <definedName name="BExGQGJ1A7LNZUS8QSMOG8UNGLMK" localSheetId="8" hidden="1">#REF!</definedName>
    <definedName name="BExGQGJ1A7LNZUS8QSMOG8UNGLMK" localSheetId="9" hidden="1">#REF!</definedName>
    <definedName name="BExGQGJ1A7LNZUS8QSMOG8UNGLMK" hidden="1">#REF!</definedName>
    <definedName name="BExGQLBNZ35IK2VK33HJUAE4ADX2" localSheetId="10" hidden="1">#REF!</definedName>
    <definedName name="BExGQLBNZ35IK2VK33HJUAE4ADX2" localSheetId="12" hidden="1">#REF!</definedName>
    <definedName name="BExGQLBNZ35IK2VK33HJUAE4ADX2" localSheetId="19" hidden="1">#REF!</definedName>
    <definedName name="BExGQLBNZ35IK2VK33HJUAE4ADX2" localSheetId="0" hidden="1">#REF!</definedName>
    <definedName name="BExGQLBNZ35IK2VK33HJUAE4ADX2" localSheetId="21" hidden="1">#REF!</definedName>
    <definedName name="BExGQLBNZ35IK2VK33HJUAE4ADX2" localSheetId="8" hidden="1">#REF!</definedName>
    <definedName name="BExGQLBNZ35IK2VK33HJUAE4ADX2" localSheetId="9" hidden="1">#REF!</definedName>
    <definedName name="BExGQLBNZ35IK2VK33HJUAE4ADX2" hidden="1">#REF!</definedName>
    <definedName name="BExGQPO7ENFEQC0NC6MC9OZR2LHY" localSheetId="10" hidden="1">#REF!</definedName>
    <definedName name="BExGQPO7ENFEQC0NC6MC9OZR2LHY" localSheetId="12" hidden="1">#REF!</definedName>
    <definedName name="BExGQPO7ENFEQC0NC6MC9OZR2LHY" localSheetId="19" hidden="1">#REF!</definedName>
    <definedName name="BExGQPO7ENFEQC0NC6MC9OZR2LHY" localSheetId="0" hidden="1">#REF!</definedName>
    <definedName name="BExGQPO7ENFEQC0NC6MC9OZR2LHY" localSheetId="21" hidden="1">#REF!</definedName>
    <definedName name="BExGQPO7ENFEQC0NC6MC9OZR2LHY" localSheetId="8" hidden="1">#REF!</definedName>
    <definedName name="BExGQPO7ENFEQC0NC6MC9OZR2LHY" localSheetId="9" hidden="1">#REF!</definedName>
    <definedName name="BExGQPO7ENFEQC0NC6MC9OZR2LHY" hidden="1">#REF!</definedName>
    <definedName name="BExGQX0H4EZMXBJTKJJE4ICJWN5O" localSheetId="10" hidden="1">#REF!</definedName>
    <definedName name="BExGQX0H4EZMXBJTKJJE4ICJWN5O" localSheetId="12" hidden="1">#REF!</definedName>
    <definedName name="BExGQX0H4EZMXBJTKJJE4ICJWN5O" localSheetId="19" hidden="1">#REF!</definedName>
    <definedName name="BExGQX0H4EZMXBJTKJJE4ICJWN5O" localSheetId="0" hidden="1">#REF!</definedName>
    <definedName name="BExGQX0H4EZMXBJTKJJE4ICJWN5O" localSheetId="21" hidden="1">#REF!</definedName>
    <definedName name="BExGQX0H4EZMXBJTKJJE4ICJWN5O" localSheetId="8" hidden="1">#REF!</definedName>
    <definedName name="BExGQX0H4EZMXBJTKJJE4ICJWN5O" localSheetId="9" hidden="1">#REF!</definedName>
    <definedName name="BExGQX0H4EZMXBJTKJJE4ICJWN5O" hidden="1">#REF!</definedName>
    <definedName name="BExGR4CW3WRIID17GGX4MI9ZDHFE" localSheetId="10" hidden="1">#REF!</definedName>
    <definedName name="BExGR4CW3WRIID17GGX4MI9ZDHFE" localSheetId="12" hidden="1">#REF!</definedName>
    <definedName name="BExGR4CW3WRIID17GGX4MI9ZDHFE" localSheetId="19" hidden="1">#REF!</definedName>
    <definedName name="BExGR4CW3WRIID17GGX4MI9ZDHFE" localSheetId="0" hidden="1">#REF!</definedName>
    <definedName name="BExGR4CW3WRIID17GGX4MI9ZDHFE" localSheetId="21" hidden="1">#REF!</definedName>
    <definedName name="BExGR4CW3WRIID17GGX4MI9ZDHFE" localSheetId="8" hidden="1">#REF!</definedName>
    <definedName name="BExGR4CW3WRIID17GGX4MI9ZDHFE" localSheetId="9" hidden="1">#REF!</definedName>
    <definedName name="BExGR4CW3WRIID17GGX4MI9ZDHFE" hidden="1">#REF!</definedName>
    <definedName name="BExGR65GJX27MU2OL6NI5PB8XVB4" localSheetId="10" hidden="1">#REF!</definedName>
    <definedName name="BExGR65GJX27MU2OL6NI5PB8XVB4" localSheetId="12" hidden="1">#REF!</definedName>
    <definedName name="BExGR65GJX27MU2OL6NI5PB8XVB4" localSheetId="19" hidden="1">#REF!</definedName>
    <definedName name="BExGR65GJX27MU2OL6NI5PB8XVB4" localSheetId="0" hidden="1">#REF!</definedName>
    <definedName name="BExGR65GJX27MU2OL6NI5PB8XVB4" localSheetId="21" hidden="1">#REF!</definedName>
    <definedName name="BExGR65GJX27MU2OL6NI5PB8XVB4" localSheetId="8" hidden="1">#REF!</definedName>
    <definedName name="BExGR65GJX27MU2OL6NI5PB8XVB4" localSheetId="9" hidden="1">#REF!</definedName>
    <definedName name="BExGR65GJX27MU2OL6NI5PB8XVB4" hidden="1">#REF!</definedName>
    <definedName name="BExGR6LQ97HETGS3CT96L4IK0JSH" localSheetId="10" hidden="1">#REF!</definedName>
    <definedName name="BExGR6LQ97HETGS3CT96L4IK0JSH" localSheetId="12" hidden="1">#REF!</definedName>
    <definedName name="BExGR6LQ97HETGS3CT96L4IK0JSH" localSheetId="19" hidden="1">#REF!</definedName>
    <definedName name="BExGR6LQ97HETGS3CT96L4IK0JSH" localSheetId="0" hidden="1">#REF!</definedName>
    <definedName name="BExGR6LQ97HETGS3CT96L4IK0JSH" localSheetId="21" hidden="1">#REF!</definedName>
    <definedName name="BExGR6LQ97HETGS3CT96L4IK0JSH" localSheetId="8" hidden="1">#REF!</definedName>
    <definedName name="BExGR6LQ97HETGS3CT96L4IK0JSH" localSheetId="9" hidden="1">#REF!</definedName>
    <definedName name="BExGR6LQ97HETGS3CT96L4IK0JSH" hidden="1">#REF!</definedName>
    <definedName name="BExGR9ATP2LVT7B9OCPSLJ11H9SX" localSheetId="10" hidden="1">#REF!</definedName>
    <definedName name="BExGR9ATP2LVT7B9OCPSLJ11H9SX" localSheetId="12" hidden="1">#REF!</definedName>
    <definedName name="BExGR9ATP2LVT7B9OCPSLJ11H9SX" localSheetId="19" hidden="1">#REF!</definedName>
    <definedName name="BExGR9ATP2LVT7B9OCPSLJ11H9SX" localSheetId="0" hidden="1">#REF!</definedName>
    <definedName name="BExGR9ATP2LVT7B9OCPSLJ11H9SX" localSheetId="21" hidden="1">#REF!</definedName>
    <definedName name="BExGR9ATP2LVT7B9OCPSLJ11H9SX" localSheetId="8" hidden="1">#REF!</definedName>
    <definedName name="BExGR9ATP2LVT7B9OCPSLJ11H9SX" localSheetId="9" hidden="1">#REF!</definedName>
    <definedName name="BExGR9ATP2LVT7B9OCPSLJ11H9SX" hidden="1">#REF!</definedName>
    <definedName name="BExGRILCZ3BMTGDY72B1Q9BUGW0J" localSheetId="10" hidden="1">#REF!</definedName>
    <definedName name="BExGRILCZ3BMTGDY72B1Q9BUGW0J" localSheetId="12" hidden="1">#REF!</definedName>
    <definedName name="BExGRILCZ3BMTGDY72B1Q9BUGW0J" localSheetId="19" hidden="1">#REF!</definedName>
    <definedName name="BExGRILCZ3BMTGDY72B1Q9BUGW0J" localSheetId="0" hidden="1">#REF!</definedName>
    <definedName name="BExGRILCZ3BMTGDY72B1Q9BUGW0J" localSheetId="21" hidden="1">#REF!</definedName>
    <definedName name="BExGRILCZ3BMTGDY72B1Q9BUGW0J" localSheetId="8" hidden="1">#REF!</definedName>
    <definedName name="BExGRILCZ3BMTGDY72B1Q9BUGW0J" localSheetId="9" hidden="1">#REF!</definedName>
    <definedName name="BExGRILCZ3BMTGDY72B1Q9BUGW0J" hidden="1">#REF!</definedName>
    <definedName name="BExGRNZJ74Y6OYJB9F9Y9T3CAHOS" localSheetId="10" hidden="1">#REF!</definedName>
    <definedName name="BExGRNZJ74Y6OYJB9F9Y9T3CAHOS" localSheetId="12" hidden="1">#REF!</definedName>
    <definedName name="BExGRNZJ74Y6OYJB9F9Y9T3CAHOS" localSheetId="19" hidden="1">#REF!</definedName>
    <definedName name="BExGRNZJ74Y6OYJB9F9Y9T3CAHOS" localSheetId="0" hidden="1">#REF!</definedName>
    <definedName name="BExGRNZJ74Y6OYJB9F9Y9T3CAHOS" localSheetId="21" hidden="1">#REF!</definedName>
    <definedName name="BExGRNZJ74Y6OYJB9F9Y9T3CAHOS" localSheetId="8" hidden="1">#REF!</definedName>
    <definedName name="BExGRNZJ74Y6OYJB9F9Y9T3CAHOS" localSheetId="9" hidden="1">#REF!</definedName>
    <definedName name="BExGRNZJ74Y6OYJB9F9Y9T3CAHOS" hidden="1">#REF!</definedName>
    <definedName name="BExGRPC5QJQ7UGQ4P7CFWVGRQGFW" localSheetId="10" hidden="1">#REF!</definedName>
    <definedName name="BExGRPC5QJQ7UGQ4P7CFWVGRQGFW" localSheetId="12" hidden="1">#REF!</definedName>
    <definedName name="BExGRPC5QJQ7UGQ4P7CFWVGRQGFW" localSheetId="19" hidden="1">#REF!</definedName>
    <definedName name="BExGRPC5QJQ7UGQ4P7CFWVGRQGFW" localSheetId="0" hidden="1">#REF!</definedName>
    <definedName name="BExGRPC5QJQ7UGQ4P7CFWVGRQGFW" localSheetId="21" hidden="1">#REF!</definedName>
    <definedName name="BExGRPC5QJQ7UGQ4P7CFWVGRQGFW" localSheetId="8" hidden="1">#REF!</definedName>
    <definedName name="BExGRPC5QJQ7UGQ4P7CFWVGRQGFW" localSheetId="9" hidden="1">#REF!</definedName>
    <definedName name="BExGRPC5QJQ7UGQ4P7CFWVGRQGFW" hidden="1">#REF!</definedName>
    <definedName name="BExGRSMULUXOBEN8G0TK90PRKQ9O" localSheetId="10" hidden="1">#REF!</definedName>
    <definedName name="BExGRSMULUXOBEN8G0TK90PRKQ9O" localSheetId="12" hidden="1">#REF!</definedName>
    <definedName name="BExGRSMULUXOBEN8G0TK90PRKQ9O" localSheetId="19" hidden="1">#REF!</definedName>
    <definedName name="BExGRSMULUXOBEN8G0TK90PRKQ9O" localSheetId="0" hidden="1">#REF!</definedName>
    <definedName name="BExGRSMULUXOBEN8G0TK90PRKQ9O" localSheetId="21" hidden="1">#REF!</definedName>
    <definedName name="BExGRSMULUXOBEN8G0TK90PRKQ9O" localSheetId="8" hidden="1">#REF!</definedName>
    <definedName name="BExGRSMULUXOBEN8G0TK90PRKQ9O" localSheetId="9" hidden="1">#REF!</definedName>
    <definedName name="BExGRSMULUXOBEN8G0TK90PRKQ9O" hidden="1">#REF!</definedName>
    <definedName name="BExGRUKVVKDL8483WI70VN2QZDGD" localSheetId="10" hidden="1">#REF!</definedName>
    <definedName name="BExGRUKVVKDL8483WI70VN2QZDGD" localSheetId="12" hidden="1">#REF!</definedName>
    <definedName name="BExGRUKVVKDL8483WI70VN2QZDGD" localSheetId="19" hidden="1">#REF!</definedName>
    <definedName name="BExGRUKVVKDL8483WI70VN2QZDGD" localSheetId="0" hidden="1">#REF!</definedName>
    <definedName name="BExGRUKVVKDL8483WI70VN2QZDGD" localSheetId="21" hidden="1">#REF!</definedName>
    <definedName name="BExGRUKVVKDL8483WI70VN2QZDGD" localSheetId="8" hidden="1">#REF!</definedName>
    <definedName name="BExGRUKVVKDL8483WI70VN2QZDGD" localSheetId="9" hidden="1">#REF!</definedName>
    <definedName name="BExGRUKVVKDL8483WI70VN2QZDGD" hidden="1">#REF!</definedName>
    <definedName name="BExGS2IWR5DUNJ1U9PAKIV8CMBNI" localSheetId="10" hidden="1">#REF!</definedName>
    <definedName name="BExGS2IWR5DUNJ1U9PAKIV8CMBNI" localSheetId="12" hidden="1">#REF!</definedName>
    <definedName name="BExGS2IWR5DUNJ1U9PAKIV8CMBNI" localSheetId="19" hidden="1">#REF!</definedName>
    <definedName name="BExGS2IWR5DUNJ1U9PAKIV8CMBNI" localSheetId="0" hidden="1">#REF!</definedName>
    <definedName name="BExGS2IWR5DUNJ1U9PAKIV8CMBNI" localSheetId="21" hidden="1">#REF!</definedName>
    <definedName name="BExGS2IWR5DUNJ1U9PAKIV8CMBNI" localSheetId="8" hidden="1">#REF!</definedName>
    <definedName name="BExGS2IWR5DUNJ1U9PAKIV8CMBNI" localSheetId="9" hidden="1">#REF!</definedName>
    <definedName name="BExGS2IWR5DUNJ1U9PAKIV8CMBNI" hidden="1">#REF!</definedName>
    <definedName name="BExGS69P9FFTEOPDS0MWFKF45G47" localSheetId="10" hidden="1">#REF!</definedName>
    <definedName name="BExGS69P9FFTEOPDS0MWFKF45G47" localSheetId="12" hidden="1">#REF!</definedName>
    <definedName name="BExGS69P9FFTEOPDS0MWFKF45G47" localSheetId="19" hidden="1">#REF!</definedName>
    <definedName name="BExGS69P9FFTEOPDS0MWFKF45G47" localSheetId="0" hidden="1">#REF!</definedName>
    <definedName name="BExGS69P9FFTEOPDS0MWFKF45G47" localSheetId="21" hidden="1">#REF!</definedName>
    <definedName name="BExGS69P9FFTEOPDS0MWFKF45G47" localSheetId="8" hidden="1">#REF!</definedName>
    <definedName name="BExGS69P9FFTEOPDS0MWFKF45G47" localSheetId="9" hidden="1">#REF!</definedName>
    <definedName name="BExGS69P9FFTEOPDS0MWFKF45G47" hidden="1">#REF!</definedName>
    <definedName name="BExGS6F1JFHM5MUJ1RFO50WP6D05" localSheetId="10" hidden="1">#REF!</definedName>
    <definedName name="BExGS6F1JFHM5MUJ1RFO50WP6D05" localSheetId="12" hidden="1">#REF!</definedName>
    <definedName name="BExGS6F1JFHM5MUJ1RFO50WP6D05" localSheetId="19" hidden="1">#REF!</definedName>
    <definedName name="BExGS6F1JFHM5MUJ1RFO50WP6D05" localSheetId="0" hidden="1">#REF!</definedName>
    <definedName name="BExGS6F1JFHM5MUJ1RFO50WP6D05" localSheetId="21" hidden="1">#REF!</definedName>
    <definedName name="BExGS6F1JFHM5MUJ1RFO50WP6D05" localSheetId="8" hidden="1">#REF!</definedName>
    <definedName name="BExGS6F1JFHM5MUJ1RFO50WP6D05" localSheetId="9" hidden="1">#REF!</definedName>
    <definedName name="BExGS6F1JFHM5MUJ1RFO50WP6D05" hidden="1">#REF!</definedName>
    <definedName name="BExGSA5YB5ZGE4NHDVCZ55TQAJTL" localSheetId="10" hidden="1">#REF!</definedName>
    <definedName name="BExGSA5YB5ZGE4NHDVCZ55TQAJTL" localSheetId="12" hidden="1">#REF!</definedName>
    <definedName name="BExGSA5YB5ZGE4NHDVCZ55TQAJTL" localSheetId="19" hidden="1">#REF!</definedName>
    <definedName name="BExGSA5YB5ZGE4NHDVCZ55TQAJTL" localSheetId="0" hidden="1">#REF!</definedName>
    <definedName name="BExGSA5YB5ZGE4NHDVCZ55TQAJTL" localSheetId="21" hidden="1">#REF!</definedName>
    <definedName name="BExGSA5YB5ZGE4NHDVCZ55TQAJTL" localSheetId="8" hidden="1">#REF!</definedName>
    <definedName name="BExGSA5YB5ZGE4NHDVCZ55TQAJTL" localSheetId="9" hidden="1">#REF!</definedName>
    <definedName name="BExGSA5YB5ZGE4NHDVCZ55TQAJTL" hidden="1">#REF!</definedName>
    <definedName name="BExGSBYPYOBOB218ABCIM2X63GJ8" localSheetId="10" hidden="1">#REF!</definedName>
    <definedName name="BExGSBYPYOBOB218ABCIM2X63GJ8" localSheetId="12" hidden="1">#REF!</definedName>
    <definedName name="BExGSBYPYOBOB218ABCIM2X63GJ8" localSheetId="19" hidden="1">#REF!</definedName>
    <definedName name="BExGSBYPYOBOB218ABCIM2X63GJ8" localSheetId="0" hidden="1">#REF!</definedName>
    <definedName name="BExGSBYPYOBOB218ABCIM2X63GJ8" localSheetId="21" hidden="1">#REF!</definedName>
    <definedName name="BExGSBYPYOBOB218ABCIM2X63GJ8" localSheetId="8" hidden="1">#REF!</definedName>
    <definedName name="BExGSBYPYOBOB218ABCIM2X63GJ8" localSheetId="9" hidden="1">#REF!</definedName>
    <definedName name="BExGSBYPYOBOB218ABCIM2X63GJ8" hidden="1">#REF!</definedName>
    <definedName name="BExGSCEUCQQVDEEKWJ677QTGUVTE" localSheetId="10" hidden="1">#REF!</definedName>
    <definedName name="BExGSCEUCQQVDEEKWJ677QTGUVTE" localSheetId="12" hidden="1">#REF!</definedName>
    <definedName name="BExGSCEUCQQVDEEKWJ677QTGUVTE" localSheetId="19" hidden="1">#REF!</definedName>
    <definedName name="BExGSCEUCQQVDEEKWJ677QTGUVTE" localSheetId="0" hidden="1">#REF!</definedName>
    <definedName name="BExGSCEUCQQVDEEKWJ677QTGUVTE" localSheetId="21" hidden="1">#REF!</definedName>
    <definedName name="BExGSCEUCQQVDEEKWJ677QTGUVTE" localSheetId="8" hidden="1">#REF!</definedName>
    <definedName name="BExGSCEUCQQVDEEKWJ677QTGUVTE" localSheetId="9" hidden="1">#REF!</definedName>
    <definedName name="BExGSCEUCQQVDEEKWJ677QTGUVTE" hidden="1">#REF!</definedName>
    <definedName name="BExGSQY65LH1PCKKM5WHDW83F35O" localSheetId="10" hidden="1">#REF!</definedName>
    <definedName name="BExGSQY65LH1PCKKM5WHDW83F35O" localSheetId="12" hidden="1">#REF!</definedName>
    <definedName name="BExGSQY65LH1PCKKM5WHDW83F35O" localSheetId="19" hidden="1">#REF!</definedName>
    <definedName name="BExGSQY65LH1PCKKM5WHDW83F35O" localSheetId="0" hidden="1">#REF!</definedName>
    <definedName name="BExGSQY65LH1PCKKM5WHDW83F35O" localSheetId="21" hidden="1">#REF!</definedName>
    <definedName name="BExGSQY65LH1PCKKM5WHDW83F35O" localSheetId="8" hidden="1">#REF!</definedName>
    <definedName name="BExGSQY65LH1PCKKM5WHDW83F35O" localSheetId="9" hidden="1">#REF!</definedName>
    <definedName name="BExGSQY65LH1PCKKM5WHDW83F35O" hidden="1">#REF!</definedName>
    <definedName name="BExGSYW1GKISF0PMUAK3XJK9PEW9" localSheetId="10" hidden="1">#REF!</definedName>
    <definedName name="BExGSYW1GKISF0PMUAK3XJK9PEW9" localSheetId="12" hidden="1">#REF!</definedName>
    <definedName name="BExGSYW1GKISF0PMUAK3XJK9PEW9" localSheetId="19" hidden="1">#REF!</definedName>
    <definedName name="BExGSYW1GKISF0PMUAK3XJK9PEW9" localSheetId="0" hidden="1">#REF!</definedName>
    <definedName name="BExGSYW1GKISF0PMUAK3XJK9PEW9" localSheetId="21" hidden="1">#REF!</definedName>
    <definedName name="BExGSYW1GKISF0PMUAK3XJK9PEW9" localSheetId="8" hidden="1">#REF!</definedName>
    <definedName name="BExGSYW1GKISF0PMUAK3XJK9PEW9" localSheetId="9" hidden="1">#REF!</definedName>
    <definedName name="BExGSYW1GKISF0PMUAK3XJK9PEW9" hidden="1">#REF!</definedName>
    <definedName name="BExGT0DZJB6LSF6L693UUB9EY1VQ" localSheetId="10" hidden="1">#REF!</definedName>
    <definedName name="BExGT0DZJB6LSF6L693UUB9EY1VQ" localSheetId="12" hidden="1">#REF!</definedName>
    <definedName name="BExGT0DZJB6LSF6L693UUB9EY1VQ" localSheetId="19" hidden="1">#REF!</definedName>
    <definedName name="BExGT0DZJB6LSF6L693UUB9EY1VQ" localSheetId="0" hidden="1">#REF!</definedName>
    <definedName name="BExGT0DZJB6LSF6L693UUB9EY1VQ" localSheetId="21" hidden="1">#REF!</definedName>
    <definedName name="BExGT0DZJB6LSF6L693UUB9EY1VQ" localSheetId="8" hidden="1">#REF!</definedName>
    <definedName name="BExGT0DZJB6LSF6L693UUB9EY1VQ" localSheetId="9" hidden="1">#REF!</definedName>
    <definedName name="BExGT0DZJB6LSF6L693UUB9EY1VQ" hidden="1">#REF!</definedName>
    <definedName name="BExGTEMKIEF46KBIDWCAOAN5U718" localSheetId="10" hidden="1">#REF!</definedName>
    <definedName name="BExGTEMKIEF46KBIDWCAOAN5U718" localSheetId="12" hidden="1">#REF!</definedName>
    <definedName name="BExGTEMKIEF46KBIDWCAOAN5U718" localSheetId="19" hidden="1">#REF!</definedName>
    <definedName name="BExGTEMKIEF46KBIDWCAOAN5U718" localSheetId="0" hidden="1">#REF!</definedName>
    <definedName name="BExGTEMKIEF46KBIDWCAOAN5U718" localSheetId="21" hidden="1">#REF!</definedName>
    <definedName name="BExGTEMKIEF46KBIDWCAOAN5U718" localSheetId="8" hidden="1">#REF!</definedName>
    <definedName name="BExGTEMKIEF46KBIDWCAOAN5U718" localSheetId="9" hidden="1">#REF!</definedName>
    <definedName name="BExGTEMKIEF46KBIDWCAOAN5U718" hidden="1">#REF!</definedName>
    <definedName name="BExGTGVFIF8HOQXR54SK065A8M4K" localSheetId="10" hidden="1">#REF!</definedName>
    <definedName name="BExGTGVFIF8HOQXR54SK065A8M4K" localSheetId="12" hidden="1">#REF!</definedName>
    <definedName name="BExGTGVFIF8HOQXR54SK065A8M4K" localSheetId="19" hidden="1">#REF!</definedName>
    <definedName name="BExGTGVFIF8HOQXR54SK065A8M4K" localSheetId="0" hidden="1">#REF!</definedName>
    <definedName name="BExGTGVFIF8HOQXR54SK065A8M4K" localSheetId="21" hidden="1">#REF!</definedName>
    <definedName name="BExGTGVFIF8HOQXR54SK065A8M4K" localSheetId="8" hidden="1">#REF!</definedName>
    <definedName name="BExGTGVFIF8HOQXR54SK065A8M4K" localSheetId="9" hidden="1">#REF!</definedName>
    <definedName name="BExGTGVFIF8HOQXR54SK065A8M4K" hidden="1">#REF!</definedName>
    <definedName name="BExGTIYX3OWPIINOGY1E4QQYSKHP" localSheetId="10" hidden="1">#REF!</definedName>
    <definedName name="BExGTIYX3OWPIINOGY1E4QQYSKHP" localSheetId="12" hidden="1">#REF!</definedName>
    <definedName name="BExGTIYX3OWPIINOGY1E4QQYSKHP" localSheetId="19" hidden="1">#REF!</definedName>
    <definedName name="BExGTIYX3OWPIINOGY1E4QQYSKHP" localSheetId="0" hidden="1">#REF!</definedName>
    <definedName name="BExGTIYX3OWPIINOGY1E4QQYSKHP" localSheetId="21" hidden="1">#REF!</definedName>
    <definedName name="BExGTIYX3OWPIINOGY1E4QQYSKHP" localSheetId="8" hidden="1">#REF!</definedName>
    <definedName name="BExGTIYX3OWPIINOGY1E4QQYSKHP" localSheetId="9" hidden="1">#REF!</definedName>
    <definedName name="BExGTIYX3OWPIINOGY1E4QQYSKHP" hidden="1">#REF!</definedName>
    <definedName name="BExGTKGUN0KUU3C0RL2LK98D8MEK" localSheetId="10" hidden="1">#REF!</definedName>
    <definedName name="BExGTKGUN0KUU3C0RL2LK98D8MEK" localSheetId="12" hidden="1">#REF!</definedName>
    <definedName name="BExGTKGUN0KUU3C0RL2LK98D8MEK" localSheetId="19" hidden="1">#REF!</definedName>
    <definedName name="BExGTKGUN0KUU3C0RL2LK98D8MEK" localSheetId="0" hidden="1">#REF!</definedName>
    <definedName name="BExGTKGUN0KUU3C0RL2LK98D8MEK" localSheetId="21" hidden="1">#REF!</definedName>
    <definedName name="BExGTKGUN0KUU3C0RL2LK98D8MEK" localSheetId="8" hidden="1">#REF!</definedName>
    <definedName name="BExGTKGUN0KUU3C0RL2LK98D8MEK" localSheetId="9" hidden="1">#REF!</definedName>
    <definedName name="BExGTKGUN0KUU3C0RL2LK98D8MEK" hidden="1">#REF!</definedName>
    <definedName name="BExGTV3U5SZUPLTWEMEY3IIN1L4L" localSheetId="10" hidden="1">#REF!</definedName>
    <definedName name="BExGTV3U5SZUPLTWEMEY3IIN1L4L" localSheetId="12" hidden="1">#REF!</definedName>
    <definedName name="BExGTV3U5SZUPLTWEMEY3IIN1L4L" localSheetId="19" hidden="1">#REF!</definedName>
    <definedName name="BExGTV3U5SZUPLTWEMEY3IIN1L4L" localSheetId="0" hidden="1">#REF!</definedName>
    <definedName name="BExGTV3U5SZUPLTWEMEY3IIN1L4L" localSheetId="21" hidden="1">#REF!</definedName>
    <definedName name="BExGTV3U5SZUPLTWEMEY3IIN1L4L" localSheetId="8" hidden="1">#REF!</definedName>
    <definedName name="BExGTV3U5SZUPLTWEMEY3IIN1L4L" localSheetId="9" hidden="1">#REF!</definedName>
    <definedName name="BExGTV3U5SZUPLTWEMEY3IIN1L4L" hidden="1">#REF!</definedName>
    <definedName name="BExGTZ046J7VMUG4YPKFN2K8TWB7" localSheetId="10" hidden="1">#REF!</definedName>
    <definedName name="BExGTZ046J7VMUG4YPKFN2K8TWB7" localSheetId="12" hidden="1">#REF!</definedName>
    <definedName name="BExGTZ046J7VMUG4YPKFN2K8TWB7" localSheetId="19" hidden="1">#REF!</definedName>
    <definedName name="BExGTZ046J7VMUG4YPKFN2K8TWB7" localSheetId="0" hidden="1">#REF!</definedName>
    <definedName name="BExGTZ046J7VMUG4YPKFN2K8TWB7" localSheetId="21" hidden="1">#REF!</definedName>
    <definedName name="BExGTZ046J7VMUG4YPKFN2K8TWB7" localSheetId="8" hidden="1">#REF!</definedName>
    <definedName name="BExGTZ046J7VMUG4YPKFN2K8TWB7" localSheetId="9" hidden="1">#REF!</definedName>
    <definedName name="BExGTZ046J7VMUG4YPKFN2K8TWB7" hidden="1">#REF!</definedName>
    <definedName name="BExGTZ04EFFQ3Z3JMM0G35JYWUK3" localSheetId="10" hidden="1">#REF!</definedName>
    <definedName name="BExGTZ04EFFQ3Z3JMM0G35JYWUK3" localSheetId="12" hidden="1">#REF!</definedName>
    <definedName name="BExGTZ04EFFQ3Z3JMM0G35JYWUK3" localSheetId="19" hidden="1">#REF!</definedName>
    <definedName name="BExGTZ04EFFQ3Z3JMM0G35JYWUK3" localSheetId="0" hidden="1">#REF!</definedName>
    <definedName name="BExGTZ04EFFQ3Z3JMM0G35JYWUK3" localSheetId="21" hidden="1">#REF!</definedName>
    <definedName name="BExGTZ04EFFQ3Z3JMM0G35JYWUK3" localSheetId="8" hidden="1">#REF!</definedName>
    <definedName name="BExGTZ04EFFQ3Z3JMM0G35JYWUK3" localSheetId="9" hidden="1">#REF!</definedName>
    <definedName name="BExGTZ04EFFQ3Z3JMM0G35JYWUK3" hidden="1">#REF!</definedName>
    <definedName name="BExGU2G9OPRZRIU9YGF6NX9FUW0J" localSheetId="10" hidden="1">#REF!</definedName>
    <definedName name="BExGU2G9OPRZRIU9YGF6NX9FUW0J" localSheetId="12" hidden="1">#REF!</definedName>
    <definedName name="BExGU2G9OPRZRIU9YGF6NX9FUW0J" localSheetId="19" hidden="1">#REF!</definedName>
    <definedName name="BExGU2G9OPRZRIU9YGF6NX9FUW0J" localSheetId="0" hidden="1">#REF!</definedName>
    <definedName name="BExGU2G9OPRZRIU9YGF6NX9FUW0J" localSheetId="21" hidden="1">#REF!</definedName>
    <definedName name="BExGU2G9OPRZRIU9YGF6NX9FUW0J" localSheetId="8" hidden="1">#REF!</definedName>
    <definedName name="BExGU2G9OPRZRIU9YGF6NX9FUW0J" localSheetId="9" hidden="1">#REF!</definedName>
    <definedName name="BExGU2G9OPRZRIU9YGF6NX9FUW0J" hidden="1">#REF!</definedName>
    <definedName name="BExGU6HTKLRZO8UOI3DTAM5RFDBA" localSheetId="10" hidden="1">#REF!</definedName>
    <definedName name="BExGU6HTKLRZO8UOI3DTAM5RFDBA" localSheetId="12" hidden="1">#REF!</definedName>
    <definedName name="BExGU6HTKLRZO8UOI3DTAM5RFDBA" localSheetId="19" hidden="1">#REF!</definedName>
    <definedName name="BExGU6HTKLRZO8UOI3DTAM5RFDBA" localSheetId="0" hidden="1">#REF!</definedName>
    <definedName name="BExGU6HTKLRZO8UOI3DTAM5RFDBA" localSheetId="21" hidden="1">#REF!</definedName>
    <definedName name="BExGU6HTKLRZO8UOI3DTAM5RFDBA" localSheetId="8" hidden="1">#REF!</definedName>
    <definedName name="BExGU6HTKLRZO8UOI3DTAM5RFDBA" localSheetId="9" hidden="1">#REF!</definedName>
    <definedName name="BExGU6HTKLRZO8UOI3DTAM5RFDBA" hidden="1">#REF!</definedName>
    <definedName name="BExGUDDZXFFQHAF4UZF8ZB1HO7H6" localSheetId="10" hidden="1">#REF!</definedName>
    <definedName name="BExGUDDZXFFQHAF4UZF8ZB1HO7H6" localSheetId="12" hidden="1">#REF!</definedName>
    <definedName name="BExGUDDZXFFQHAF4UZF8ZB1HO7H6" localSheetId="19" hidden="1">#REF!</definedName>
    <definedName name="BExGUDDZXFFQHAF4UZF8ZB1HO7H6" localSheetId="0" hidden="1">#REF!</definedName>
    <definedName name="BExGUDDZXFFQHAF4UZF8ZB1HO7H6" localSheetId="21" hidden="1">#REF!</definedName>
    <definedName name="BExGUDDZXFFQHAF4UZF8ZB1HO7H6" localSheetId="8" hidden="1">#REF!</definedName>
    <definedName name="BExGUDDZXFFQHAF4UZF8ZB1HO7H6" localSheetId="9" hidden="1">#REF!</definedName>
    <definedName name="BExGUDDZXFFQHAF4UZF8ZB1HO7H6" hidden="1">#REF!</definedName>
    <definedName name="BExGUI6NCRHY7EAB6SK6EPPMWFG1" localSheetId="10" hidden="1">#REF!</definedName>
    <definedName name="BExGUI6NCRHY7EAB6SK6EPPMWFG1" localSheetId="12" hidden="1">#REF!</definedName>
    <definedName name="BExGUI6NCRHY7EAB6SK6EPPMWFG1" localSheetId="19" hidden="1">#REF!</definedName>
    <definedName name="BExGUI6NCRHY7EAB6SK6EPPMWFG1" localSheetId="0" hidden="1">#REF!</definedName>
    <definedName name="BExGUI6NCRHY7EAB6SK6EPPMWFG1" localSheetId="21" hidden="1">#REF!</definedName>
    <definedName name="BExGUI6NCRHY7EAB6SK6EPPMWFG1" localSheetId="8" hidden="1">#REF!</definedName>
    <definedName name="BExGUI6NCRHY7EAB6SK6EPPMWFG1" localSheetId="9" hidden="1">#REF!</definedName>
    <definedName name="BExGUI6NCRHY7EAB6SK6EPPMWFG1" hidden="1">#REF!</definedName>
    <definedName name="BExGUIBXBRHGM97ZX6GBA4ZDQ79C" localSheetId="10" hidden="1">#REF!</definedName>
    <definedName name="BExGUIBXBRHGM97ZX6GBA4ZDQ79C" localSheetId="12" hidden="1">#REF!</definedName>
    <definedName name="BExGUIBXBRHGM97ZX6GBA4ZDQ79C" localSheetId="19" hidden="1">#REF!</definedName>
    <definedName name="BExGUIBXBRHGM97ZX6GBA4ZDQ79C" localSheetId="0" hidden="1">#REF!</definedName>
    <definedName name="BExGUIBXBRHGM97ZX6GBA4ZDQ79C" localSheetId="21" hidden="1">#REF!</definedName>
    <definedName name="BExGUIBXBRHGM97ZX6GBA4ZDQ79C" localSheetId="8" hidden="1">#REF!</definedName>
    <definedName name="BExGUIBXBRHGM97ZX6GBA4ZDQ79C" localSheetId="9" hidden="1">#REF!</definedName>
    <definedName name="BExGUIBXBRHGM97ZX6GBA4ZDQ79C" hidden="1">#REF!</definedName>
    <definedName name="BExGUM8D91UNPCOO4TKP9FGX85TF" localSheetId="10" hidden="1">#REF!</definedName>
    <definedName name="BExGUM8D91UNPCOO4TKP9FGX85TF" localSheetId="12" hidden="1">#REF!</definedName>
    <definedName name="BExGUM8D91UNPCOO4TKP9FGX85TF" localSheetId="19" hidden="1">#REF!</definedName>
    <definedName name="BExGUM8D91UNPCOO4TKP9FGX85TF" localSheetId="0" hidden="1">#REF!</definedName>
    <definedName name="BExGUM8D91UNPCOO4TKP9FGX85TF" localSheetId="21" hidden="1">#REF!</definedName>
    <definedName name="BExGUM8D91UNPCOO4TKP9FGX85TF" localSheetId="8" hidden="1">#REF!</definedName>
    <definedName name="BExGUM8D91UNPCOO4TKP9FGX85TF" localSheetId="9" hidden="1">#REF!</definedName>
    <definedName name="BExGUM8D91UNPCOO4TKP9FGX85TF" hidden="1">#REF!</definedName>
    <definedName name="BExGUMDP0WYFBZL2MCB36WWJIC04" localSheetId="10" hidden="1">#REF!</definedName>
    <definedName name="BExGUMDP0WYFBZL2MCB36WWJIC04" localSheetId="12" hidden="1">#REF!</definedName>
    <definedName name="BExGUMDP0WYFBZL2MCB36WWJIC04" localSheetId="19" hidden="1">#REF!</definedName>
    <definedName name="BExGUMDP0WYFBZL2MCB36WWJIC04" localSheetId="0" hidden="1">#REF!</definedName>
    <definedName name="BExGUMDP0WYFBZL2MCB36WWJIC04" localSheetId="21" hidden="1">#REF!</definedName>
    <definedName name="BExGUMDP0WYFBZL2MCB36WWJIC04" localSheetId="8" hidden="1">#REF!</definedName>
    <definedName name="BExGUMDP0WYFBZL2MCB36WWJIC04" localSheetId="9" hidden="1">#REF!</definedName>
    <definedName name="BExGUMDP0WYFBZL2MCB36WWJIC04" hidden="1">#REF!</definedName>
    <definedName name="BExGUQF9N9FKI7S0H30WUAEB5LPD" localSheetId="10" hidden="1">#REF!</definedName>
    <definedName name="BExGUQF9N9FKI7S0H30WUAEB5LPD" localSheetId="12" hidden="1">#REF!</definedName>
    <definedName name="BExGUQF9N9FKI7S0H30WUAEB5LPD" localSheetId="19" hidden="1">#REF!</definedName>
    <definedName name="BExGUQF9N9FKI7S0H30WUAEB5LPD" localSheetId="0" hidden="1">#REF!</definedName>
    <definedName name="BExGUQF9N9FKI7S0H30WUAEB5LPD" localSheetId="21" hidden="1">#REF!</definedName>
    <definedName name="BExGUQF9N9FKI7S0H30WUAEB5LPD" localSheetId="8" hidden="1">#REF!</definedName>
    <definedName name="BExGUQF9N9FKI7S0H30WUAEB5LPD" localSheetId="9" hidden="1">#REF!</definedName>
    <definedName name="BExGUQF9N9FKI7S0H30WUAEB5LPD" hidden="1">#REF!</definedName>
    <definedName name="BExGUR6BA03XPBK60SQUW197GJ5X" localSheetId="10" hidden="1">#REF!</definedName>
    <definedName name="BExGUR6BA03XPBK60SQUW197GJ5X" localSheetId="12" hidden="1">#REF!</definedName>
    <definedName name="BExGUR6BA03XPBK60SQUW197GJ5X" localSheetId="19" hidden="1">#REF!</definedName>
    <definedName name="BExGUR6BA03XPBK60SQUW197GJ5X" localSheetId="0" hidden="1">#REF!</definedName>
    <definedName name="BExGUR6BA03XPBK60SQUW197GJ5X" localSheetId="21" hidden="1">#REF!</definedName>
    <definedName name="BExGUR6BA03XPBK60SQUW197GJ5X" localSheetId="8" hidden="1">#REF!</definedName>
    <definedName name="BExGUR6BA03XPBK60SQUW197GJ5X" localSheetId="9" hidden="1">#REF!</definedName>
    <definedName name="BExGUR6BA03XPBK60SQUW197GJ5X" hidden="1">#REF!</definedName>
    <definedName name="BExGUVIP60TA4B7X2PFGMBFUSKGX" localSheetId="10" hidden="1">#REF!</definedName>
    <definedName name="BExGUVIP60TA4B7X2PFGMBFUSKGX" localSheetId="12" hidden="1">#REF!</definedName>
    <definedName name="BExGUVIP60TA4B7X2PFGMBFUSKGX" localSheetId="19" hidden="1">#REF!</definedName>
    <definedName name="BExGUVIP60TA4B7X2PFGMBFUSKGX" localSheetId="0" hidden="1">#REF!</definedName>
    <definedName name="BExGUVIP60TA4B7X2PFGMBFUSKGX" localSheetId="21" hidden="1">#REF!</definedName>
    <definedName name="BExGUVIP60TA4B7X2PFGMBFUSKGX" localSheetId="8" hidden="1">#REF!</definedName>
    <definedName name="BExGUVIP60TA4B7X2PFGMBFUSKGX" localSheetId="9" hidden="1">#REF!</definedName>
    <definedName name="BExGUVIP60TA4B7X2PFGMBFUSKGX" hidden="1">#REF!</definedName>
    <definedName name="BExGUVTIIWAK5T0F5FD428QDO46W" localSheetId="10" hidden="1">#REF!</definedName>
    <definedName name="BExGUVTIIWAK5T0F5FD428QDO46W" localSheetId="12" hidden="1">#REF!</definedName>
    <definedName name="BExGUVTIIWAK5T0F5FD428QDO46W" localSheetId="19" hidden="1">#REF!</definedName>
    <definedName name="BExGUVTIIWAK5T0F5FD428QDO46W" localSheetId="0" hidden="1">#REF!</definedName>
    <definedName name="BExGUVTIIWAK5T0F5FD428QDO46W" localSheetId="21" hidden="1">#REF!</definedName>
    <definedName name="BExGUVTIIWAK5T0F5FD428QDO46W" localSheetId="8" hidden="1">#REF!</definedName>
    <definedName name="BExGUVTIIWAK5T0F5FD428QDO46W" localSheetId="9" hidden="1">#REF!</definedName>
    <definedName name="BExGUVTIIWAK5T0F5FD428QDO46W" hidden="1">#REF!</definedName>
    <definedName name="BExGUZKF06F209XL1IZWVJEQ82EE" localSheetId="10" hidden="1">#REF!</definedName>
    <definedName name="BExGUZKF06F209XL1IZWVJEQ82EE" localSheetId="12" hidden="1">#REF!</definedName>
    <definedName name="BExGUZKF06F209XL1IZWVJEQ82EE" localSheetId="19" hidden="1">#REF!</definedName>
    <definedName name="BExGUZKF06F209XL1IZWVJEQ82EE" localSheetId="0" hidden="1">#REF!</definedName>
    <definedName name="BExGUZKF06F209XL1IZWVJEQ82EE" localSheetId="21" hidden="1">#REF!</definedName>
    <definedName name="BExGUZKF06F209XL1IZWVJEQ82EE" localSheetId="8" hidden="1">#REF!</definedName>
    <definedName name="BExGUZKF06F209XL1IZWVJEQ82EE" localSheetId="9" hidden="1">#REF!</definedName>
    <definedName name="BExGUZKF06F209XL1IZWVJEQ82EE" hidden="1">#REF!</definedName>
    <definedName name="BExGUZPWM950OZ8P1A3N86LXK97U" localSheetId="10" hidden="1">#REF!</definedName>
    <definedName name="BExGUZPWM950OZ8P1A3N86LXK97U" localSheetId="12" hidden="1">#REF!</definedName>
    <definedName name="BExGUZPWM950OZ8P1A3N86LXK97U" localSheetId="19" hidden="1">#REF!</definedName>
    <definedName name="BExGUZPWM950OZ8P1A3N86LXK97U" localSheetId="0" hidden="1">#REF!</definedName>
    <definedName name="BExGUZPWM950OZ8P1A3N86LXK97U" localSheetId="21" hidden="1">#REF!</definedName>
    <definedName name="BExGUZPWM950OZ8P1A3N86LXK97U" localSheetId="8" hidden="1">#REF!</definedName>
    <definedName name="BExGUZPWM950OZ8P1A3N86LXK97U" localSheetId="9" hidden="1">#REF!</definedName>
    <definedName name="BExGUZPWM950OZ8P1A3N86LXK97U" hidden="1">#REF!</definedName>
    <definedName name="BExGV2EVT380QHD4AP2RL9MR8L5L" localSheetId="10" hidden="1">#REF!</definedName>
    <definedName name="BExGV2EVT380QHD4AP2RL9MR8L5L" localSheetId="12" hidden="1">#REF!</definedName>
    <definedName name="BExGV2EVT380QHD4AP2RL9MR8L5L" localSheetId="19" hidden="1">#REF!</definedName>
    <definedName name="BExGV2EVT380QHD4AP2RL9MR8L5L" localSheetId="0" hidden="1">#REF!</definedName>
    <definedName name="BExGV2EVT380QHD4AP2RL9MR8L5L" localSheetId="21" hidden="1">#REF!</definedName>
    <definedName name="BExGV2EVT380QHD4AP2RL9MR8L5L" localSheetId="8" hidden="1">#REF!</definedName>
    <definedName name="BExGV2EVT380QHD4AP2RL9MR8L5L" localSheetId="9" hidden="1">#REF!</definedName>
    <definedName name="BExGV2EVT380QHD4AP2RL9MR8L5L" hidden="1">#REF!</definedName>
    <definedName name="BExGVBUSKOI7KB24K40PTXJE6MER" localSheetId="10" hidden="1">#REF!</definedName>
    <definedName name="BExGVBUSKOI7KB24K40PTXJE6MER" localSheetId="12" hidden="1">#REF!</definedName>
    <definedName name="BExGVBUSKOI7KB24K40PTXJE6MER" localSheetId="19" hidden="1">#REF!</definedName>
    <definedName name="BExGVBUSKOI7KB24K40PTXJE6MER" localSheetId="0" hidden="1">#REF!</definedName>
    <definedName name="BExGVBUSKOI7KB24K40PTXJE6MER" localSheetId="21" hidden="1">#REF!</definedName>
    <definedName name="BExGVBUSKOI7KB24K40PTXJE6MER" localSheetId="8" hidden="1">#REF!</definedName>
    <definedName name="BExGVBUSKOI7KB24K40PTXJE6MER" localSheetId="9" hidden="1">#REF!</definedName>
    <definedName name="BExGVBUSKOI7KB24K40PTXJE6MER" hidden="1">#REF!</definedName>
    <definedName name="BExGVGSQSVWTL2MNI6TT8Y92W3KA" localSheetId="10" hidden="1">#REF!</definedName>
    <definedName name="BExGVGSQSVWTL2MNI6TT8Y92W3KA" localSheetId="12" hidden="1">#REF!</definedName>
    <definedName name="BExGVGSQSVWTL2MNI6TT8Y92W3KA" localSheetId="19" hidden="1">#REF!</definedName>
    <definedName name="BExGVGSQSVWTL2MNI6TT8Y92W3KA" localSheetId="0" hidden="1">#REF!</definedName>
    <definedName name="BExGVGSQSVWTL2MNI6TT8Y92W3KA" localSheetId="21" hidden="1">#REF!</definedName>
    <definedName name="BExGVGSQSVWTL2MNI6TT8Y92W3KA" localSheetId="8" hidden="1">#REF!</definedName>
    <definedName name="BExGVGSQSVWTL2MNI6TT8Y92W3KA" localSheetId="9" hidden="1">#REF!</definedName>
    <definedName name="BExGVGSQSVWTL2MNI6TT8Y92W3KA" hidden="1">#REF!</definedName>
    <definedName name="BExGVHP63K0GSYU17R73XGX6W2U6" localSheetId="10" hidden="1">#REF!</definedName>
    <definedName name="BExGVHP63K0GSYU17R73XGX6W2U6" localSheetId="12" hidden="1">#REF!</definedName>
    <definedName name="BExGVHP63K0GSYU17R73XGX6W2U6" localSheetId="19" hidden="1">#REF!</definedName>
    <definedName name="BExGVHP63K0GSYU17R73XGX6W2U6" localSheetId="0" hidden="1">#REF!</definedName>
    <definedName name="BExGVHP63K0GSYU17R73XGX6W2U6" localSheetId="21" hidden="1">#REF!</definedName>
    <definedName name="BExGVHP63K0GSYU17R73XGX6W2U6" localSheetId="8" hidden="1">#REF!</definedName>
    <definedName name="BExGVHP63K0GSYU17R73XGX6W2U6" localSheetId="9" hidden="1">#REF!</definedName>
    <definedName name="BExGVHP63K0GSYU17R73XGX6W2U6" hidden="1">#REF!</definedName>
    <definedName name="BExGVN3DDSLKWSP9MVJS9QMNEUIK" localSheetId="10" hidden="1">#REF!</definedName>
    <definedName name="BExGVN3DDSLKWSP9MVJS9QMNEUIK" localSheetId="12" hidden="1">#REF!</definedName>
    <definedName name="BExGVN3DDSLKWSP9MVJS9QMNEUIK" localSheetId="19" hidden="1">#REF!</definedName>
    <definedName name="BExGVN3DDSLKWSP9MVJS9QMNEUIK" localSheetId="0" hidden="1">#REF!</definedName>
    <definedName name="BExGVN3DDSLKWSP9MVJS9QMNEUIK" localSheetId="21" hidden="1">#REF!</definedName>
    <definedName name="BExGVN3DDSLKWSP9MVJS9QMNEUIK" localSheetId="8" hidden="1">#REF!</definedName>
    <definedName name="BExGVN3DDSLKWSP9MVJS9QMNEUIK" localSheetId="9" hidden="1">#REF!</definedName>
    <definedName name="BExGVN3DDSLKWSP9MVJS9QMNEUIK" hidden="1">#REF!</definedName>
    <definedName name="BExGVUVVMLOCR9DPVUZSQ141EE4J" localSheetId="10" hidden="1">#REF!</definedName>
    <definedName name="BExGVUVVMLOCR9DPVUZSQ141EE4J" localSheetId="12" hidden="1">#REF!</definedName>
    <definedName name="BExGVUVVMLOCR9DPVUZSQ141EE4J" localSheetId="19" hidden="1">#REF!</definedName>
    <definedName name="BExGVUVVMLOCR9DPVUZSQ141EE4J" localSheetId="0" hidden="1">#REF!</definedName>
    <definedName name="BExGVUVVMLOCR9DPVUZSQ141EE4J" localSheetId="21" hidden="1">#REF!</definedName>
    <definedName name="BExGVUVVMLOCR9DPVUZSQ141EE4J" localSheetId="8" hidden="1">#REF!</definedName>
    <definedName name="BExGVUVVMLOCR9DPVUZSQ141EE4J" localSheetId="9" hidden="1">#REF!</definedName>
    <definedName name="BExGVUVVMLOCR9DPVUZSQ141EE4J" hidden="1">#REF!</definedName>
    <definedName name="BExGVV6OOLDQ3TXZK51TTF3YX0WN" localSheetId="10" hidden="1">#REF!</definedName>
    <definedName name="BExGVV6OOLDQ3TXZK51TTF3YX0WN" localSheetId="12" hidden="1">#REF!</definedName>
    <definedName name="BExGVV6OOLDQ3TXZK51TTF3YX0WN" localSheetId="19" hidden="1">#REF!</definedName>
    <definedName name="BExGVV6OOLDQ3TXZK51TTF3YX0WN" localSheetId="0" hidden="1">#REF!</definedName>
    <definedName name="BExGVV6OOLDQ3TXZK51TTF3YX0WN" localSheetId="21" hidden="1">#REF!</definedName>
    <definedName name="BExGVV6OOLDQ3TXZK51TTF3YX0WN" localSheetId="8" hidden="1">#REF!</definedName>
    <definedName name="BExGVV6OOLDQ3TXZK51TTF3YX0WN" localSheetId="9" hidden="1">#REF!</definedName>
    <definedName name="BExGVV6OOLDQ3TXZK51TTF3YX0WN" hidden="1">#REF!</definedName>
    <definedName name="BExGW0KVS7U0C87XFZ78QW991IEV" localSheetId="10" hidden="1">#REF!</definedName>
    <definedName name="BExGW0KVS7U0C87XFZ78QW991IEV" localSheetId="12" hidden="1">#REF!</definedName>
    <definedName name="BExGW0KVS7U0C87XFZ78QW991IEV" localSheetId="19" hidden="1">#REF!</definedName>
    <definedName name="BExGW0KVS7U0C87XFZ78QW991IEV" localSheetId="0" hidden="1">#REF!</definedName>
    <definedName name="BExGW0KVS7U0C87XFZ78QW991IEV" localSheetId="21" hidden="1">#REF!</definedName>
    <definedName name="BExGW0KVS7U0C87XFZ78QW991IEV" localSheetId="8" hidden="1">#REF!</definedName>
    <definedName name="BExGW0KVS7U0C87XFZ78QW991IEV" localSheetId="9" hidden="1">#REF!</definedName>
    <definedName name="BExGW0KVS7U0C87XFZ78QW991IEV" hidden="1">#REF!</definedName>
    <definedName name="BExGW0Q7QHE29TGNWAWQ6GR0V6TQ" localSheetId="10" hidden="1">#REF!</definedName>
    <definedName name="BExGW0Q7QHE29TGNWAWQ6GR0V6TQ" localSheetId="12" hidden="1">#REF!</definedName>
    <definedName name="BExGW0Q7QHE29TGNWAWQ6GR0V6TQ" localSheetId="19" hidden="1">#REF!</definedName>
    <definedName name="BExGW0Q7QHE29TGNWAWQ6GR0V6TQ" localSheetId="0" hidden="1">#REF!</definedName>
    <definedName name="BExGW0Q7QHE29TGNWAWQ6GR0V6TQ" localSheetId="21" hidden="1">#REF!</definedName>
    <definedName name="BExGW0Q7QHE29TGNWAWQ6GR0V6TQ" localSheetId="8" hidden="1">#REF!</definedName>
    <definedName name="BExGW0Q7QHE29TGNWAWQ6GR0V6TQ" localSheetId="9" hidden="1">#REF!</definedName>
    <definedName name="BExGW0Q7QHE29TGNWAWQ6GR0V6TQ" hidden="1">#REF!</definedName>
    <definedName name="BExGW2Z7AMPG6H9EXA9ML6EZVGGA" localSheetId="10" hidden="1">#REF!</definedName>
    <definedName name="BExGW2Z7AMPG6H9EXA9ML6EZVGGA" localSheetId="12" hidden="1">#REF!</definedName>
    <definedName name="BExGW2Z7AMPG6H9EXA9ML6EZVGGA" localSheetId="19" hidden="1">#REF!</definedName>
    <definedName name="BExGW2Z7AMPG6H9EXA9ML6EZVGGA" localSheetId="0" hidden="1">#REF!</definedName>
    <definedName name="BExGW2Z7AMPG6H9EXA9ML6EZVGGA" localSheetId="21" hidden="1">#REF!</definedName>
    <definedName name="BExGW2Z7AMPG6H9EXA9ML6EZVGGA" localSheetId="8" hidden="1">#REF!</definedName>
    <definedName name="BExGW2Z7AMPG6H9EXA9ML6EZVGGA" localSheetId="9" hidden="1">#REF!</definedName>
    <definedName name="BExGW2Z7AMPG6H9EXA9ML6EZVGGA" hidden="1">#REF!</definedName>
    <definedName name="BExGWABG5VT5XO1A196RK61AXA8C" localSheetId="10" hidden="1">#REF!</definedName>
    <definedName name="BExGWABG5VT5XO1A196RK61AXA8C" localSheetId="12" hidden="1">#REF!</definedName>
    <definedName name="BExGWABG5VT5XO1A196RK61AXA8C" localSheetId="19" hidden="1">#REF!</definedName>
    <definedName name="BExGWABG5VT5XO1A196RK61AXA8C" localSheetId="0" hidden="1">#REF!</definedName>
    <definedName name="BExGWABG5VT5XO1A196RK61AXA8C" localSheetId="21" hidden="1">#REF!</definedName>
    <definedName name="BExGWABG5VT5XO1A196RK61AXA8C" localSheetId="8" hidden="1">#REF!</definedName>
    <definedName name="BExGWABG5VT5XO1A196RK61AXA8C" localSheetId="9" hidden="1">#REF!</definedName>
    <definedName name="BExGWABG5VT5XO1A196RK61AXA8C" hidden="1">#REF!</definedName>
    <definedName name="BExGWEO0JDG84NYLEAV5NSOAGMJZ" localSheetId="10" hidden="1">#REF!</definedName>
    <definedName name="BExGWEO0JDG84NYLEAV5NSOAGMJZ" localSheetId="12" hidden="1">#REF!</definedName>
    <definedName name="BExGWEO0JDG84NYLEAV5NSOAGMJZ" localSheetId="19" hidden="1">#REF!</definedName>
    <definedName name="BExGWEO0JDG84NYLEAV5NSOAGMJZ" localSheetId="0" hidden="1">#REF!</definedName>
    <definedName name="BExGWEO0JDG84NYLEAV5NSOAGMJZ" localSheetId="21" hidden="1">#REF!</definedName>
    <definedName name="BExGWEO0JDG84NYLEAV5NSOAGMJZ" localSheetId="8" hidden="1">#REF!</definedName>
    <definedName name="BExGWEO0JDG84NYLEAV5NSOAGMJZ" localSheetId="9" hidden="1">#REF!</definedName>
    <definedName name="BExGWEO0JDG84NYLEAV5NSOAGMJZ" hidden="1">#REF!</definedName>
    <definedName name="BExGWLEOC70Z8QAJTPT2PDHTNM4L" localSheetId="10" hidden="1">#REF!</definedName>
    <definedName name="BExGWLEOC70Z8QAJTPT2PDHTNM4L" localSheetId="12" hidden="1">#REF!</definedName>
    <definedName name="BExGWLEOC70Z8QAJTPT2PDHTNM4L" localSheetId="19" hidden="1">#REF!</definedName>
    <definedName name="BExGWLEOC70Z8QAJTPT2PDHTNM4L" localSheetId="0" hidden="1">#REF!</definedName>
    <definedName name="BExGWLEOC70Z8QAJTPT2PDHTNM4L" localSheetId="21" hidden="1">#REF!</definedName>
    <definedName name="BExGWLEOC70Z8QAJTPT2PDHTNM4L" localSheetId="8" hidden="1">#REF!</definedName>
    <definedName name="BExGWLEOC70Z8QAJTPT2PDHTNM4L" localSheetId="9" hidden="1">#REF!</definedName>
    <definedName name="BExGWLEOC70Z8QAJTPT2PDHTNM4L" hidden="1">#REF!</definedName>
    <definedName name="BExGWNCXLCRTLBVMTXYJ5PHQI6SS" localSheetId="10" hidden="1">#REF!</definedName>
    <definedName name="BExGWNCXLCRTLBVMTXYJ5PHQI6SS" localSheetId="12" hidden="1">#REF!</definedName>
    <definedName name="BExGWNCXLCRTLBVMTXYJ5PHQI6SS" localSheetId="19" hidden="1">#REF!</definedName>
    <definedName name="BExGWNCXLCRTLBVMTXYJ5PHQI6SS" localSheetId="0" hidden="1">#REF!</definedName>
    <definedName name="BExGWNCXLCRTLBVMTXYJ5PHQI6SS" localSheetId="21" hidden="1">#REF!</definedName>
    <definedName name="BExGWNCXLCRTLBVMTXYJ5PHQI6SS" localSheetId="8" hidden="1">#REF!</definedName>
    <definedName name="BExGWNCXLCRTLBVMTXYJ5PHQI6SS" localSheetId="9" hidden="1">#REF!</definedName>
    <definedName name="BExGWNCXLCRTLBVMTXYJ5PHQI6SS" hidden="1">#REF!</definedName>
    <definedName name="BExGX4L8N6ERT0Q4EVVNA97EGD80" localSheetId="10" hidden="1">#REF!</definedName>
    <definedName name="BExGX4L8N6ERT0Q4EVVNA97EGD80" localSheetId="12" hidden="1">#REF!</definedName>
    <definedName name="BExGX4L8N6ERT0Q4EVVNA97EGD80" localSheetId="19" hidden="1">#REF!</definedName>
    <definedName name="BExGX4L8N6ERT0Q4EVVNA97EGD80" localSheetId="0" hidden="1">#REF!</definedName>
    <definedName name="BExGX4L8N6ERT0Q4EVVNA97EGD80" localSheetId="21" hidden="1">#REF!</definedName>
    <definedName name="BExGX4L8N6ERT0Q4EVVNA97EGD80" localSheetId="8" hidden="1">#REF!</definedName>
    <definedName name="BExGX4L8N6ERT0Q4EVVNA97EGD80" localSheetId="9" hidden="1">#REF!</definedName>
    <definedName name="BExGX4L8N6ERT0Q4EVVNA97EGD80" hidden="1">#REF!</definedName>
    <definedName name="BExGX5MWTL78XM0QCP4NT564ML39" localSheetId="10" hidden="1">#REF!</definedName>
    <definedName name="BExGX5MWTL78XM0QCP4NT564ML39" localSheetId="12" hidden="1">#REF!</definedName>
    <definedName name="BExGX5MWTL78XM0QCP4NT564ML39" localSheetId="19" hidden="1">#REF!</definedName>
    <definedName name="BExGX5MWTL78XM0QCP4NT564ML39" localSheetId="0" hidden="1">#REF!</definedName>
    <definedName name="BExGX5MWTL78XM0QCP4NT564ML39" localSheetId="21" hidden="1">#REF!</definedName>
    <definedName name="BExGX5MWTL78XM0QCP4NT564ML39" localSheetId="8" hidden="1">#REF!</definedName>
    <definedName name="BExGX5MWTL78XM0QCP4NT564ML39" localSheetId="9" hidden="1">#REF!</definedName>
    <definedName name="BExGX5MWTL78XM0QCP4NT564ML39" hidden="1">#REF!</definedName>
    <definedName name="BExGX6U988MCFIGDA1282F92U9AA" localSheetId="10" hidden="1">#REF!</definedName>
    <definedName name="BExGX6U988MCFIGDA1282F92U9AA" localSheetId="12" hidden="1">#REF!</definedName>
    <definedName name="BExGX6U988MCFIGDA1282F92U9AA" localSheetId="19" hidden="1">#REF!</definedName>
    <definedName name="BExGX6U988MCFIGDA1282F92U9AA" localSheetId="0" hidden="1">#REF!</definedName>
    <definedName name="BExGX6U988MCFIGDA1282F92U9AA" localSheetId="21" hidden="1">#REF!</definedName>
    <definedName name="BExGX6U988MCFIGDA1282F92U9AA" localSheetId="8" hidden="1">#REF!</definedName>
    <definedName name="BExGX6U988MCFIGDA1282F92U9AA" localSheetId="9" hidden="1">#REF!</definedName>
    <definedName name="BExGX6U988MCFIGDA1282F92U9AA" hidden="1">#REF!</definedName>
    <definedName name="BExGX7FTB1CKAT5HUW6H531FIY6I" localSheetId="10" hidden="1">#REF!</definedName>
    <definedName name="BExGX7FTB1CKAT5HUW6H531FIY6I" localSheetId="12" hidden="1">#REF!</definedName>
    <definedName name="BExGX7FTB1CKAT5HUW6H531FIY6I" localSheetId="19" hidden="1">#REF!</definedName>
    <definedName name="BExGX7FTB1CKAT5HUW6H531FIY6I" localSheetId="0" hidden="1">#REF!</definedName>
    <definedName name="BExGX7FTB1CKAT5HUW6H531FIY6I" localSheetId="21" hidden="1">#REF!</definedName>
    <definedName name="BExGX7FTB1CKAT5HUW6H531FIY6I" localSheetId="8" hidden="1">#REF!</definedName>
    <definedName name="BExGX7FTB1CKAT5HUW6H531FIY6I" localSheetId="9" hidden="1">#REF!</definedName>
    <definedName name="BExGX7FTB1CKAT5HUW6H531FIY6I" hidden="1">#REF!</definedName>
    <definedName name="BExGX9DVACJQIZ4GH6YAD2A7F70O" localSheetId="10" hidden="1">#REF!</definedName>
    <definedName name="BExGX9DVACJQIZ4GH6YAD2A7F70O" localSheetId="12" hidden="1">#REF!</definedName>
    <definedName name="BExGX9DVACJQIZ4GH6YAD2A7F70O" localSheetId="19" hidden="1">#REF!</definedName>
    <definedName name="BExGX9DVACJQIZ4GH6YAD2A7F70O" localSheetId="0" hidden="1">#REF!</definedName>
    <definedName name="BExGX9DVACJQIZ4GH6YAD2A7F70O" localSheetId="21" hidden="1">#REF!</definedName>
    <definedName name="BExGX9DVACJQIZ4GH6YAD2A7F70O" localSheetId="8" hidden="1">#REF!</definedName>
    <definedName name="BExGX9DVACJQIZ4GH6YAD2A7F70O" localSheetId="9" hidden="1">#REF!</definedName>
    <definedName name="BExGX9DVACJQIZ4GH6YAD2A7F70O" hidden="1">#REF!</definedName>
    <definedName name="BExGXCZBQISQ3IMF6DJH1OXNAQP8" localSheetId="10" hidden="1">#REF!</definedName>
    <definedName name="BExGXCZBQISQ3IMF6DJH1OXNAQP8" localSheetId="12" hidden="1">#REF!</definedName>
    <definedName name="BExGXCZBQISQ3IMF6DJH1OXNAQP8" localSheetId="19" hidden="1">#REF!</definedName>
    <definedName name="BExGXCZBQISQ3IMF6DJH1OXNAQP8" localSheetId="0" hidden="1">#REF!</definedName>
    <definedName name="BExGXCZBQISQ3IMF6DJH1OXNAQP8" localSheetId="21" hidden="1">#REF!</definedName>
    <definedName name="BExGXCZBQISQ3IMF6DJH1OXNAQP8" localSheetId="8" hidden="1">#REF!</definedName>
    <definedName name="BExGXCZBQISQ3IMF6DJH1OXNAQP8" localSheetId="9" hidden="1">#REF!</definedName>
    <definedName name="BExGXCZBQISQ3IMF6DJH1OXNAQP8" hidden="1">#REF!</definedName>
    <definedName name="BExGXDVP2S2Y8Z8Q43I78RCIK3DD" localSheetId="10" hidden="1">#REF!</definedName>
    <definedName name="BExGXDVP2S2Y8Z8Q43I78RCIK3DD" localSheetId="12" hidden="1">#REF!</definedName>
    <definedName name="BExGXDVP2S2Y8Z8Q43I78RCIK3DD" localSheetId="19" hidden="1">#REF!</definedName>
    <definedName name="BExGXDVP2S2Y8Z8Q43I78RCIK3DD" localSheetId="0" hidden="1">#REF!</definedName>
    <definedName name="BExGXDVP2S2Y8Z8Q43I78RCIK3DD" localSheetId="21" hidden="1">#REF!</definedName>
    <definedName name="BExGXDVP2S2Y8Z8Q43I78RCIK3DD" localSheetId="8" hidden="1">#REF!</definedName>
    <definedName name="BExGXDVP2S2Y8Z8Q43I78RCIK3DD" localSheetId="9" hidden="1">#REF!</definedName>
    <definedName name="BExGXDVP2S2Y8Z8Q43I78RCIK3DD" hidden="1">#REF!</definedName>
    <definedName name="BExGXJ9W5JU7TT9S0BKL5Y6VVB39" localSheetId="10" hidden="1">#REF!</definedName>
    <definedName name="BExGXJ9W5JU7TT9S0BKL5Y6VVB39" localSheetId="12" hidden="1">#REF!</definedName>
    <definedName name="BExGXJ9W5JU7TT9S0BKL5Y6VVB39" localSheetId="19" hidden="1">#REF!</definedName>
    <definedName name="BExGXJ9W5JU7TT9S0BKL5Y6VVB39" localSheetId="0" hidden="1">#REF!</definedName>
    <definedName name="BExGXJ9W5JU7TT9S0BKL5Y6VVB39" localSheetId="21" hidden="1">#REF!</definedName>
    <definedName name="BExGXJ9W5JU7TT9S0BKL5Y6VVB39" localSheetId="8" hidden="1">#REF!</definedName>
    <definedName name="BExGXJ9W5JU7TT9S0BKL5Y6VVB39" localSheetId="9" hidden="1">#REF!</definedName>
    <definedName name="BExGXJ9W5JU7TT9S0BKL5Y6VVB39" hidden="1">#REF!</definedName>
    <definedName name="BExGXWB73RJ4BASBQTQ8EY0EC1EB" localSheetId="10" hidden="1">#REF!</definedName>
    <definedName name="BExGXWB73RJ4BASBQTQ8EY0EC1EB" localSheetId="12" hidden="1">#REF!</definedName>
    <definedName name="BExGXWB73RJ4BASBQTQ8EY0EC1EB" localSheetId="19" hidden="1">#REF!</definedName>
    <definedName name="BExGXWB73RJ4BASBQTQ8EY0EC1EB" localSheetId="0" hidden="1">#REF!</definedName>
    <definedName name="BExGXWB73RJ4BASBQTQ8EY0EC1EB" localSheetId="21" hidden="1">#REF!</definedName>
    <definedName name="BExGXWB73RJ4BASBQTQ8EY0EC1EB" localSheetId="8" hidden="1">#REF!</definedName>
    <definedName name="BExGXWB73RJ4BASBQTQ8EY0EC1EB" localSheetId="9" hidden="1">#REF!</definedName>
    <definedName name="BExGXWB73RJ4BASBQTQ8EY0EC1EB" hidden="1">#REF!</definedName>
    <definedName name="BExGXZ0ABB43C7SMRKZHWOSU9EQX" localSheetId="10" hidden="1">#REF!</definedName>
    <definedName name="BExGXZ0ABB43C7SMRKZHWOSU9EQX" localSheetId="12" hidden="1">#REF!</definedName>
    <definedName name="BExGXZ0ABB43C7SMRKZHWOSU9EQX" localSheetId="19" hidden="1">#REF!</definedName>
    <definedName name="BExGXZ0ABB43C7SMRKZHWOSU9EQX" localSheetId="0" hidden="1">#REF!</definedName>
    <definedName name="BExGXZ0ABB43C7SMRKZHWOSU9EQX" localSheetId="21" hidden="1">#REF!</definedName>
    <definedName name="BExGXZ0ABB43C7SMRKZHWOSU9EQX" localSheetId="8" hidden="1">#REF!</definedName>
    <definedName name="BExGXZ0ABB43C7SMRKZHWOSU9EQX" localSheetId="9" hidden="1">#REF!</definedName>
    <definedName name="BExGXZ0ABB43C7SMRKZHWOSU9EQX" hidden="1">#REF!</definedName>
    <definedName name="BExGY6SU3SYVCJ3AG2ITY59SAZ5A" localSheetId="10" hidden="1">#REF!</definedName>
    <definedName name="BExGY6SU3SYVCJ3AG2ITY59SAZ5A" localSheetId="12" hidden="1">#REF!</definedName>
    <definedName name="BExGY6SU3SYVCJ3AG2ITY59SAZ5A" localSheetId="19" hidden="1">#REF!</definedName>
    <definedName name="BExGY6SU3SYVCJ3AG2ITY59SAZ5A" localSheetId="0" hidden="1">#REF!</definedName>
    <definedName name="BExGY6SU3SYVCJ3AG2ITY59SAZ5A" localSheetId="21" hidden="1">#REF!</definedName>
    <definedName name="BExGY6SU3SYVCJ3AG2ITY59SAZ5A" localSheetId="8" hidden="1">#REF!</definedName>
    <definedName name="BExGY6SU3SYVCJ3AG2ITY59SAZ5A" localSheetId="9" hidden="1">#REF!</definedName>
    <definedName name="BExGY6SU3SYVCJ3AG2ITY59SAZ5A" hidden="1">#REF!</definedName>
    <definedName name="BExGY6YA4P5KMY2VHT0DYK3YTFAX" localSheetId="10" hidden="1">#REF!</definedName>
    <definedName name="BExGY6YA4P5KMY2VHT0DYK3YTFAX" localSheetId="12" hidden="1">#REF!</definedName>
    <definedName name="BExGY6YA4P5KMY2VHT0DYK3YTFAX" localSheetId="19" hidden="1">#REF!</definedName>
    <definedName name="BExGY6YA4P5KMY2VHT0DYK3YTFAX" localSheetId="0" hidden="1">#REF!</definedName>
    <definedName name="BExGY6YA4P5KMY2VHT0DYK3YTFAX" localSheetId="21" hidden="1">#REF!</definedName>
    <definedName name="BExGY6YA4P5KMY2VHT0DYK3YTFAX" localSheetId="8" hidden="1">#REF!</definedName>
    <definedName name="BExGY6YA4P5KMY2VHT0DYK3YTFAX" localSheetId="9" hidden="1">#REF!</definedName>
    <definedName name="BExGY6YA4P5KMY2VHT0DYK3YTFAX" hidden="1">#REF!</definedName>
    <definedName name="BExGY8G88PVVRYHPHRPJZFSX6HSC" localSheetId="10" hidden="1">#REF!</definedName>
    <definedName name="BExGY8G88PVVRYHPHRPJZFSX6HSC" localSheetId="12" hidden="1">#REF!</definedName>
    <definedName name="BExGY8G88PVVRYHPHRPJZFSX6HSC" localSheetId="19" hidden="1">#REF!</definedName>
    <definedName name="BExGY8G88PVVRYHPHRPJZFSX6HSC" localSheetId="0" hidden="1">#REF!</definedName>
    <definedName name="BExGY8G88PVVRYHPHRPJZFSX6HSC" localSheetId="21" hidden="1">#REF!</definedName>
    <definedName name="BExGY8G88PVVRYHPHRPJZFSX6HSC" localSheetId="8" hidden="1">#REF!</definedName>
    <definedName name="BExGY8G88PVVRYHPHRPJZFSX6HSC" localSheetId="9" hidden="1">#REF!</definedName>
    <definedName name="BExGY8G88PVVRYHPHRPJZFSX6HSC" hidden="1">#REF!</definedName>
    <definedName name="BExGYC718HTZ80PNKYPVIYGRJVF6" localSheetId="10" hidden="1">#REF!</definedName>
    <definedName name="BExGYC718HTZ80PNKYPVIYGRJVF6" localSheetId="12" hidden="1">#REF!</definedName>
    <definedName name="BExGYC718HTZ80PNKYPVIYGRJVF6" localSheetId="19" hidden="1">#REF!</definedName>
    <definedName name="BExGYC718HTZ80PNKYPVIYGRJVF6" localSheetId="0" hidden="1">#REF!</definedName>
    <definedName name="BExGYC718HTZ80PNKYPVIYGRJVF6" localSheetId="21" hidden="1">#REF!</definedName>
    <definedName name="BExGYC718HTZ80PNKYPVIYGRJVF6" localSheetId="8" hidden="1">#REF!</definedName>
    <definedName name="BExGYC718HTZ80PNKYPVIYGRJVF6" localSheetId="9" hidden="1">#REF!</definedName>
    <definedName name="BExGYC718HTZ80PNKYPVIYGRJVF6" hidden="1">#REF!</definedName>
    <definedName name="BExGYCNATXZY2FID93B17YWIPPRD" localSheetId="10" hidden="1">#REF!</definedName>
    <definedName name="BExGYCNATXZY2FID93B17YWIPPRD" localSheetId="12" hidden="1">#REF!</definedName>
    <definedName name="BExGYCNATXZY2FID93B17YWIPPRD" localSheetId="19" hidden="1">#REF!</definedName>
    <definedName name="BExGYCNATXZY2FID93B17YWIPPRD" localSheetId="0" hidden="1">#REF!</definedName>
    <definedName name="BExGYCNATXZY2FID93B17YWIPPRD" localSheetId="21" hidden="1">#REF!</definedName>
    <definedName name="BExGYCNATXZY2FID93B17YWIPPRD" localSheetId="8" hidden="1">#REF!</definedName>
    <definedName name="BExGYCNATXZY2FID93B17YWIPPRD" localSheetId="9" hidden="1">#REF!</definedName>
    <definedName name="BExGYCNATXZY2FID93B17YWIPPRD" hidden="1">#REF!</definedName>
    <definedName name="BExGYGJJJ3BBCQAOA51WHP01HN73" localSheetId="10" hidden="1">#REF!</definedName>
    <definedName name="BExGYGJJJ3BBCQAOA51WHP01HN73" localSheetId="12" hidden="1">#REF!</definedName>
    <definedName name="BExGYGJJJ3BBCQAOA51WHP01HN73" localSheetId="19" hidden="1">#REF!</definedName>
    <definedName name="BExGYGJJJ3BBCQAOA51WHP01HN73" localSheetId="0" hidden="1">#REF!</definedName>
    <definedName name="BExGYGJJJ3BBCQAOA51WHP01HN73" localSheetId="21" hidden="1">#REF!</definedName>
    <definedName name="BExGYGJJJ3BBCQAOA51WHP01HN73" localSheetId="8" hidden="1">#REF!</definedName>
    <definedName name="BExGYGJJJ3BBCQAOA51WHP01HN73" localSheetId="9" hidden="1">#REF!</definedName>
    <definedName name="BExGYGJJJ3BBCQAOA51WHP01HN73" hidden="1">#REF!</definedName>
    <definedName name="BExGYOS6TV2C72PLRFU8RP1I58GY" localSheetId="10" hidden="1">#REF!</definedName>
    <definedName name="BExGYOS6TV2C72PLRFU8RP1I58GY" localSheetId="12" hidden="1">#REF!</definedName>
    <definedName name="BExGYOS6TV2C72PLRFU8RP1I58GY" localSheetId="19" hidden="1">#REF!</definedName>
    <definedName name="BExGYOS6TV2C72PLRFU8RP1I58GY" localSheetId="0" hidden="1">#REF!</definedName>
    <definedName name="BExGYOS6TV2C72PLRFU8RP1I58GY" localSheetId="21" hidden="1">#REF!</definedName>
    <definedName name="BExGYOS6TV2C72PLRFU8RP1I58GY" localSheetId="8" hidden="1">#REF!</definedName>
    <definedName name="BExGYOS6TV2C72PLRFU8RP1I58GY" localSheetId="9" hidden="1">#REF!</definedName>
    <definedName name="BExGYOS6TV2C72PLRFU8RP1I58GY" hidden="1">#REF!</definedName>
    <definedName name="BExGYXBM828PX0KPDVAZBWDL6MJZ" localSheetId="10" hidden="1">#REF!</definedName>
    <definedName name="BExGYXBM828PX0KPDVAZBWDL6MJZ" localSheetId="12" hidden="1">#REF!</definedName>
    <definedName name="BExGYXBM828PX0KPDVAZBWDL6MJZ" localSheetId="19" hidden="1">#REF!</definedName>
    <definedName name="BExGYXBM828PX0KPDVAZBWDL6MJZ" localSheetId="0" hidden="1">#REF!</definedName>
    <definedName name="BExGYXBM828PX0KPDVAZBWDL6MJZ" localSheetId="21" hidden="1">#REF!</definedName>
    <definedName name="BExGYXBM828PX0KPDVAZBWDL6MJZ" localSheetId="8" hidden="1">#REF!</definedName>
    <definedName name="BExGYXBM828PX0KPDVAZBWDL6MJZ" localSheetId="9" hidden="1">#REF!</definedName>
    <definedName name="BExGYXBM828PX0KPDVAZBWDL6MJZ" hidden="1">#REF!</definedName>
    <definedName name="BExGZJ78ZWZCVHZ3BKEKFJZ6MAEO" localSheetId="10" hidden="1">#REF!</definedName>
    <definedName name="BExGZJ78ZWZCVHZ3BKEKFJZ6MAEO" localSheetId="12" hidden="1">#REF!</definedName>
    <definedName name="BExGZJ78ZWZCVHZ3BKEKFJZ6MAEO" localSheetId="19" hidden="1">#REF!</definedName>
    <definedName name="BExGZJ78ZWZCVHZ3BKEKFJZ6MAEO" localSheetId="0" hidden="1">#REF!</definedName>
    <definedName name="BExGZJ78ZWZCVHZ3BKEKFJZ6MAEO" localSheetId="21" hidden="1">#REF!</definedName>
    <definedName name="BExGZJ78ZWZCVHZ3BKEKFJZ6MAEO" localSheetId="8" hidden="1">#REF!</definedName>
    <definedName name="BExGZJ78ZWZCVHZ3BKEKFJZ6MAEO" localSheetId="9" hidden="1">#REF!</definedName>
    <definedName name="BExGZJ78ZWZCVHZ3BKEKFJZ6MAEO" hidden="1">#REF!</definedName>
    <definedName name="BExGZOLH2QV73J3M9IWDDPA62TP4" localSheetId="10" hidden="1">#REF!</definedName>
    <definedName name="BExGZOLH2QV73J3M9IWDDPA62TP4" localSheetId="12" hidden="1">#REF!</definedName>
    <definedName name="BExGZOLH2QV73J3M9IWDDPA62TP4" localSheetId="19" hidden="1">#REF!</definedName>
    <definedName name="BExGZOLH2QV73J3M9IWDDPA62TP4" localSheetId="0" hidden="1">#REF!</definedName>
    <definedName name="BExGZOLH2QV73J3M9IWDDPA62TP4" localSheetId="21" hidden="1">#REF!</definedName>
    <definedName name="BExGZOLH2QV73J3M9IWDDPA62TP4" localSheetId="8" hidden="1">#REF!</definedName>
    <definedName name="BExGZOLH2QV73J3M9IWDDPA62TP4" localSheetId="9" hidden="1">#REF!</definedName>
    <definedName name="BExGZOLH2QV73J3M9IWDDPA62TP4" hidden="1">#REF!</definedName>
    <definedName name="BExGZP1PWGFKVVVN4YDIS22DZPCR" localSheetId="10" hidden="1">#REF!</definedName>
    <definedName name="BExGZP1PWGFKVVVN4YDIS22DZPCR" localSheetId="12" hidden="1">#REF!</definedName>
    <definedName name="BExGZP1PWGFKVVVN4YDIS22DZPCR" localSheetId="19" hidden="1">#REF!</definedName>
    <definedName name="BExGZP1PWGFKVVVN4YDIS22DZPCR" localSheetId="0" hidden="1">#REF!</definedName>
    <definedName name="BExGZP1PWGFKVVVN4YDIS22DZPCR" localSheetId="21" hidden="1">#REF!</definedName>
    <definedName name="BExGZP1PWGFKVVVN4YDIS22DZPCR" localSheetId="8" hidden="1">#REF!</definedName>
    <definedName name="BExGZP1PWGFKVVVN4YDIS22DZPCR" localSheetId="9" hidden="1">#REF!</definedName>
    <definedName name="BExGZP1PWGFKVVVN4YDIS22DZPCR" hidden="1">#REF!</definedName>
    <definedName name="BExGZQUHCPM6G5U9OM8JU339JAG6" localSheetId="10" hidden="1">#REF!</definedName>
    <definedName name="BExGZQUHCPM6G5U9OM8JU339JAG6" localSheetId="12" hidden="1">#REF!</definedName>
    <definedName name="BExGZQUHCPM6G5U9OM8JU339JAG6" localSheetId="19" hidden="1">#REF!</definedName>
    <definedName name="BExGZQUHCPM6G5U9OM8JU339JAG6" localSheetId="0" hidden="1">#REF!</definedName>
    <definedName name="BExGZQUHCPM6G5U9OM8JU339JAG6" localSheetId="21" hidden="1">#REF!</definedName>
    <definedName name="BExGZQUHCPM6G5U9OM8JU339JAG6" localSheetId="8" hidden="1">#REF!</definedName>
    <definedName name="BExGZQUHCPM6G5U9OM8JU339JAG6" localSheetId="9" hidden="1">#REF!</definedName>
    <definedName name="BExGZQUHCPM6G5U9OM8JU339JAG6" hidden="1">#REF!</definedName>
    <definedName name="BExH00FQKX09BD5WU4DB5KPXAUYA" localSheetId="10" hidden="1">#REF!</definedName>
    <definedName name="BExH00FQKX09BD5WU4DB5KPXAUYA" localSheetId="12" hidden="1">#REF!</definedName>
    <definedName name="BExH00FQKX09BD5WU4DB5KPXAUYA" localSheetId="19" hidden="1">#REF!</definedName>
    <definedName name="BExH00FQKX09BD5WU4DB5KPXAUYA" localSheetId="0" hidden="1">#REF!</definedName>
    <definedName name="BExH00FQKX09BD5WU4DB5KPXAUYA" localSheetId="21" hidden="1">#REF!</definedName>
    <definedName name="BExH00FQKX09BD5WU4DB5KPXAUYA" localSheetId="8" hidden="1">#REF!</definedName>
    <definedName name="BExH00FQKX09BD5WU4DB5KPXAUYA" localSheetId="9" hidden="1">#REF!</definedName>
    <definedName name="BExH00FQKX09BD5WU4DB5KPXAUYA" hidden="1">#REF!</definedName>
    <definedName name="BExH00L21GZX5YJJGVMOAWBERLP5" localSheetId="10" hidden="1">#REF!</definedName>
    <definedName name="BExH00L21GZX5YJJGVMOAWBERLP5" localSheetId="12" hidden="1">#REF!</definedName>
    <definedName name="BExH00L21GZX5YJJGVMOAWBERLP5" localSheetId="19" hidden="1">#REF!</definedName>
    <definedName name="BExH00L21GZX5YJJGVMOAWBERLP5" localSheetId="0" hidden="1">#REF!</definedName>
    <definedName name="BExH00L21GZX5YJJGVMOAWBERLP5" localSheetId="21" hidden="1">#REF!</definedName>
    <definedName name="BExH00L21GZX5YJJGVMOAWBERLP5" localSheetId="8" hidden="1">#REF!</definedName>
    <definedName name="BExH00L21GZX5YJJGVMOAWBERLP5" localSheetId="9" hidden="1">#REF!</definedName>
    <definedName name="BExH00L21GZX5YJJGVMOAWBERLP5" hidden="1">#REF!</definedName>
    <definedName name="BExH02ZD6VAY1KQLAQYBBI6WWIZB" localSheetId="10" hidden="1">#REF!</definedName>
    <definedName name="BExH02ZD6VAY1KQLAQYBBI6WWIZB" localSheetId="12" hidden="1">#REF!</definedName>
    <definedName name="BExH02ZD6VAY1KQLAQYBBI6WWIZB" localSheetId="19" hidden="1">#REF!</definedName>
    <definedName name="BExH02ZD6VAY1KQLAQYBBI6WWIZB" localSheetId="0" hidden="1">#REF!</definedName>
    <definedName name="BExH02ZD6VAY1KQLAQYBBI6WWIZB" localSheetId="21" hidden="1">#REF!</definedName>
    <definedName name="BExH02ZD6VAY1KQLAQYBBI6WWIZB" localSheetId="8" hidden="1">#REF!</definedName>
    <definedName name="BExH02ZD6VAY1KQLAQYBBI6WWIZB" localSheetId="9" hidden="1">#REF!</definedName>
    <definedName name="BExH02ZD6VAY1KQLAQYBBI6WWIZB" hidden="1">#REF!</definedName>
    <definedName name="BExH08Z6LQCGGSGSAILMHX4X7JMD" localSheetId="10" hidden="1">#REF!</definedName>
    <definedName name="BExH08Z6LQCGGSGSAILMHX4X7JMD" localSheetId="12" hidden="1">#REF!</definedName>
    <definedName name="BExH08Z6LQCGGSGSAILMHX4X7JMD" localSheetId="19" hidden="1">#REF!</definedName>
    <definedName name="BExH08Z6LQCGGSGSAILMHX4X7JMD" localSheetId="0" hidden="1">#REF!</definedName>
    <definedName name="BExH08Z6LQCGGSGSAILMHX4X7JMD" localSheetId="21" hidden="1">#REF!</definedName>
    <definedName name="BExH08Z6LQCGGSGSAILMHX4X7JMD" localSheetId="8" hidden="1">#REF!</definedName>
    <definedName name="BExH08Z6LQCGGSGSAILMHX4X7JMD" localSheetId="9" hidden="1">#REF!</definedName>
    <definedName name="BExH08Z6LQCGGSGSAILMHX4X7JMD" hidden="1">#REF!</definedName>
    <definedName name="BExH0KT9Z8HEVRRQRGQ8YHXRLIJA" localSheetId="10" hidden="1">#REF!</definedName>
    <definedName name="BExH0KT9Z8HEVRRQRGQ8YHXRLIJA" localSheetId="12" hidden="1">#REF!</definedName>
    <definedName name="BExH0KT9Z8HEVRRQRGQ8YHXRLIJA" localSheetId="19" hidden="1">#REF!</definedName>
    <definedName name="BExH0KT9Z8HEVRRQRGQ8YHXRLIJA" localSheetId="0" hidden="1">#REF!</definedName>
    <definedName name="BExH0KT9Z8HEVRRQRGQ8YHXRLIJA" localSheetId="21" hidden="1">#REF!</definedName>
    <definedName name="BExH0KT9Z8HEVRRQRGQ8YHXRLIJA" localSheetId="8" hidden="1">#REF!</definedName>
    <definedName name="BExH0KT9Z8HEVRRQRGQ8YHXRLIJA" localSheetId="9" hidden="1">#REF!</definedName>
    <definedName name="BExH0KT9Z8HEVRRQRGQ8YHXRLIJA" hidden="1">#REF!</definedName>
    <definedName name="BExH0M0FDN12YBOCKL3XL2Z7T7Y8" localSheetId="10" hidden="1">#REF!</definedName>
    <definedName name="BExH0M0FDN12YBOCKL3XL2Z7T7Y8" localSheetId="12" hidden="1">#REF!</definedName>
    <definedName name="BExH0M0FDN12YBOCKL3XL2Z7T7Y8" localSheetId="19" hidden="1">#REF!</definedName>
    <definedName name="BExH0M0FDN12YBOCKL3XL2Z7T7Y8" localSheetId="0" hidden="1">#REF!</definedName>
    <definedName name="BExH0M0FDN12YBOCKL3XL2Z7T7Y8" localSheetId="21" hidden="1">#REF!</definedName>
    <definedName name="BExH0M0FDN12YBOCKL3XL2Z7T7Y8" localSheetId="8" hidden="1">#REF!</definedName>
    <definedName name="BExH0M0FDN12YBOCKL3XL2Z7T7Y8" localSheetId="9" hidden="1">#REF!</definedName>
    <definedName name="BExH0M0FDN12YBOCKL3XL2Z7T7Y8" hidden="1">#REF!</definedName>
    <definedName name="BExH0O9G06YPZ5TN9RYT326I1CP2" localSheetId="10" hidden="1">#REF!</definedName>
    <definedName name="BExH0O9G06YPZ5TN9RYT326I1CP2" localSheetId="12" hidden="1">#REF!</definedName>
    <definedName name="BExH0O9G06YPZ5TN9RYT326I1CP2" localSheetId="19" hidden="1">#REF!</definedName>
    <definedName name="BExH0O9G06YPZ5TN9RYT326I1CP2" localSheetId="0" hidden="1">#REF!</definedName>
    <definedName name="BExH0O9G06YPZ5TN9RYT326I1CP2" localSheetId="21" hidden="1">#REF!</definedName>
    <definedName name="BExH0O9G06YPZ5TN9RYT326I1CP2" localSheetId="8" hidden="1">#REF!</definedName>
    <definedName name="BExH0O9G06YPZ5TN9RYT326I1CP2" localSheetId="9" hidden="1">#REF!</definedName>
    <definedName name="BExH0O9G06YPZ5TN9RYT326I1CP2" hidden="1">#REF!</definedName>
    <definedName name="BExH0PGM6RG0F3AAGULBIGOH91C2" localSheetId="10" hidden="1">#REF!</definedName>
    <definedName name="BExH0PGM6RG0F3AAGULBIGOH91C2" localSheetId="12" hidden="1">#REF!</definedName>
    <definedName name="BExH0PGM6RG0F3AAGULBIGOH91C2" localSheetId="19" hidden="1">#REF!</definedName>
    <definedName name="BExH0PGM6RG0F3AAGULBIGOH91C2" localSheetId="0" hidden="1">#REF!</definedName>
    <definedName name="BExH0PGM6RG0F3AAGULBIGOH91C2" localSheetId="21" hidden="1">#REF!</definedName>
    <definedName name="BExH0PGM6RG0F3AAGULBIGOH91C2" localSheetId="8" hidden="1">#REF!</definedName>
    <definedName name="BExH0PGM6RG0F3AAGULBIGOH91C2" localSheetId="9" hidden="1">#REF!</definedName>
    <definedName name="BExH0PGM6RG0F3AAGULBIGOH91C2" hidden="1">#REF!</definedName>
    <definedName name="BExH0QIB3F0YZLM5XYHBCU5F0OVR" localSheetId="10" hidden="1">#REF!</definedName>
    <definedName name="BExH0QIB3F0YZLM5XYHBCU5F0OVR" localSheetId="12" hidden="1">#REF!</definedName>
    <definedName name="BExH0QIB3F0YZLM5XYHBCU5F0OVR" localSheetId="19" hidden="1">#REF!</definedName>
    <definedName name="BExH0QIB3F0YZLM5XYHBCU5F0OVR" localSheetId="0" hidden="1">#REF!</definedName>
    <definedName name="BExH0QIB3F0YZLM5XYHBCU5F0OVR" localSheetId="21" hidden="1">#REF!</definedName>
    <definedName name="BExH0QIB3F0YZLM5XYHBCU5F0OVR" localSheetId="8" hidden="1">#REF!</definedName>
    <definedName name="BExH0QIB3F0YZLM5XYHBCU5F0OVR" localSheetId="9" hidden="1">#REF!</definedName>
    <definedName name="BExH0QIB3F0YZLM5XYHBCU5F0OVR" hidden="1">#REF!</definedName>
    <definedName name="BExH0RK5LJAAP7O67ZFB4RG6WPPL" localSheetId="10" hidden="1">#REF!</definedName>
    <definedName name="BExH0RK5LJAAP7O67ZFB4RG6WPPL" localSheetId="12" hidden="1">#REF!</definedName>
    <definedName name="BExH0RK5LJAAP7O67ZFB4RG6WPPL" localSheetId="19" hidden="1">#REF!</definedName>
    <definedName name="BExH0RK5LJAAP7O67ZFB4RG6WPPL" localSheetId="0" hidden="1">#REF!</definedName>
    <definedName name="BExH0RK5LJAAP7O67ZFB4RG6WPPL" localSheetId="21" hidden="1">#REF!</definedName>
    <definedName name="BExH0RK5LJAAP7O67ZFB4RG6WPPL" localSheetId="8" hidden="1">#REF!</definedName>
    <definedName name="BExH0RK5LJAAP7O67ZFB4RG6WPPL" localSheetId="9" hidden="1">#REF!</definedName>
    <definedName name="BExH0RK5LJAAP7O67ZFB4RG6WPPL" hidden="1">#REF!</definedName>
    <definedName name="BExH0WNJAKTJRCKMTX8O4KNMIIJM" localSheetId="10" hidden="1">#REF!</definedName>
    <definedName name="BExH0WNJAKTJRCKMTX8O4KNMIIJM" localSheetId="12" hidden="1">#REF!</definedName>
    <definedName name="BExH0WNJAKTJRCKMTX8O4KNMIIJM" localSheetId="19" hidden="1">#REF!</definedName>
    <definedName name="BExH0WNJAKTJRCKMTX8O4KNMIIJM" localSheetId="0" hidden="1">#REF!</definedName>
    <definedName name="BExH0WNJAKTJRCKMTX8O4KNMIIJM" localSheetId="21" hidden="1">#REF!</definedName>
    <definedName name="BExH0WNJAKTJRCKMTX8O4KNMIIJM" localSheetId="8" hidden="1">#REF!</definedName>
    <definedName name="BExH0WNJAKTJRCKMTX8O4KNMIIJM" localSheetId="9" hidden="1">#REF!</definedName>
    <definedName name="BExH0WNJAKTJRCKMTX8O4KNMIIJM" hidden="1">#REF!</definedName>
    <definedName name="BExH12Y4WX542WI3ZEM15AK4UM9J" localSheetId="10" hidden="1">#REF!</definedName>
    <definedName name="BExH12Y4WX542WI3ZEM15AK4UM9J" localSheetId="12" hidden="1">#REF!</definedName>
    <definedName name="BExH12Y4WX542WI3ZEM15AK4UM9J" localSheetId="19" hidden="1">#REF!</definedName>
    <definedName name="BExH12Y4WX542WI3ZEM15AK4UM9J" localSheetId="0" hidden="1">#REF!</definedName>
    <definedName name="BExH12Y4WX542WI3ZEM15AK4UM9J" localSheetId="21" hidden="1">#REF!</definedName>
    <definedName name="BExH12Y4WX542WI3ZEM15AK4UM9J" localSheetId="8" hidden="1">#REF!</definedName>
    <definedName name="BExH12Y4WX542WI3ZEM15AK4UM9J" localSheetId="9" hidden="1">#REF!</definedName>
    <definedName name="BExH12Y4WX542WI3ZEM15AK4UM9J" hidden="1">#REF!</definedName>
    <definedName name="BExH18CCU7B8JWO8AWGEQRLWZG6J" localSheetId="10" hidden="1">#REF!</definedName>
    <definedName name="BExH18CCU7B8JWO8AWGEQRLWZG6J" localSheetId="12" hidden="1">#REF!</definedName>
    <definedName name="BExH18CCU7B8JWO8AWGEQRLWZG6J" localSheetId="19" hidden="1">#REF!</definedName>
    <definedName name="BExH18CCU7B8JWO8AWGEQRLWZG6J" localSheetId="0" hidden="1">#REF!</definedName>
    <definedName name="BExH18CCU7B8JWO8AWGEQRLWZG6J" localSheetId="21" hidden="1">#REF!</definedName>
    <definedName name="BExH18CCU7B8JWO8AWGEQRLWZG6J" localSheetId="8" hidden="1">#REF!</definedName>
    <definedName name="BExH18CCU7B8JWO8AWGEQRLWZG6J" localSheetId="9" hidden="1">#REF!</definedName>
    <definedName name="BExH18CCU7B8JWO8AWGEQRLWZG6J" hidden="1">#REF!</definedName>
    <definedName name="BExH1BN2H92IQKKP5IREFSS9FBF2" localSheetId="10" hidden="1">#REF!</definedName>
    <definedName name="BExH1BN2H92IQKKP5IREFSS9FBF2" localSheetId="12" hidden="1">#REF!</definedName>
    <definedName name="BExH1BN2H92IQKKP5IREFSS9FBF2" localSheetId="19" hidden="1">#REF!</definedName>
    <definedName name="BExH1BN2H92IQKKP5IREFSS9FBF2" localSheetId="0" hidden="1">#REF!</definedName>
    <definedName name="BExH1BN2H92IQKKP5IREFSS9FBF2" localSheetId="21" hidden="1">#REF!</definedName>
    <definedName name="BExH1BN2H92IQKKP5IREFSS9FBF2" localSheetId="8" hidden="1">#REF!</definedName>
    <definedName name="BExH1BN2H92IQKKP5IREFSS9FBF2" localSheetId="9" hidden="1">#REF!</definedName>
    <definedName name="BExH1BN2H92IQKKP5IREFSS9FBF2" hidden="1">#REF!</definedName>
    <definedName name="BExH1FDTQXR9QQ31WDB7OPXU7MPT" localSheetId="10" hidden="1">#REF!</definedName>
    <definedName name="BExH1FDTQXR9QQ31WDB7OPXU7MPT" localSheetId="12" hidden="1">#REF!</definedName>
    <definedName name="BExH1FDTQXR9QQ31WDB7OPXU7MPT" localSheetId="19" hidden="1">#REF!</definedName>
    <definedName name="BExH1FDTQXR9QQ31WDB7OPXU7MPT" localSheetId="0" hidden="1">#REF!</definedName>
    <definedName name="BExH1FDTQXR9QQ31WDB7OPXU7MPT" localSheetId="21" hidden="1">#REF!</definedName>
    <definedName name="BExH1FDTQXR9QQ31WDB7OPXU7MPT" localSheetId="8" hidden="1">#REF!</definedName>
    <definedName name="BExH1FDTQXR9QQ31WDB7OPXU7MPT" localSheetId="9" hidden="1">#REF!</definedName>
    <definedName name="BExH1FDTQXR9QQ31WDB7OPXU7MPT" hidden="1">#REF!</definedName>
    <definedName name="BExH1FOMEUIJNIDJAUY0ZQFBJSY9" localSheetId="10" hidden="1">#REF!</definedName>
    <definedName name="BExH1FOMEUIJNIDJAUY0ZQFBJSY9" localSheetId="12" hidden="1">#REF!</definedName>
    <definedName name="BExH1FOMEUIJNIDJAUY0ZQFBJSY9" localSheetId="19" hidden="1">#REF!</definedName>
    <definedName name="BExH1FOMEUIJNIDJAUY0ZQFBJSY9" localSheetId="0" hidden="1">#REF!</definedName>
    <definedName name="BExH1FOMEUIJNIDJAUY0ZQFBJSY9" localSheetId="21" hidden="1">#REF!</definedName>
    <definedName name="BExH1FOMEUIJNIDJAUY0ZQFBJSY9" localSheetId="8" hidden="1">#REF!</definedName>
    <definedName name="BExH1FOMEUIJNIDJAUY0ZQFBJSY9" localSheetId="9" hidden="1">#REF!</definedName>
    <definedName name="BExH1FOMEUIJNIDJAUY0ZQFBJSY9" hidden="1">#REF!</definedName>
    <definedName name="BExH1GA6TT290OTIZ8C3N610CYZ1" localSheetId="10" hidden="1">#REF!</definedName>
    <definedName name="BExH1GA6TT290OTIZ8C3N610CYZ1" localSheetId="12" hidden="1">#REF!</definedName>
    <definedName name="BExH1GA6TT290OTIZ8C3N610CYZ1" localSheetId="19" hidden="1">#REF!</definedName>
    <definedName name="BExH1GA6TT290OTIZ8C3N610CYZ1" localSheetId="0" hidden="1">#REF!</definedName>
    <definedName name="BExH1GA6TT290OTIZ8C3N610CYZ1" localSheetId="21" hidden="1">#REF!</definedName>
    <definedName name="BExH1GA6TT290OTIZ8C3N610CYZ1" localSheetId="8" hidden="1">#REF!</definedName>
    <definedName name="BExH1GA6TT290OTIZ8C3N610CYZ1" localSheetId="9" hidden="1">#REF!</definedName>
    <definedName name="BExH1GA6TT290OTIZ8C3N610CYZ1" hidden="1">#REF!</definedName>
    <definedName name="BExH1I8E3HJSZLFRZZ1ZKX7TBJEP" localSheetId="10" hidden="1">#REF!</definedName>
    <definedName name="BExH1I8E3HJSZLFRZZ1ZKX7TBJEP" localSheetId="12" hidden="1">#REF!</definedName>
    <definedName name="BExH1I8E3HJSZLFRZZ1ZKX7TBJEP" localSheetId="19" hidden="1">#REF!</definedName>
    <definedName name="BExH1I8E3HJSZLFRZZ1ZKX7TBJEP" localSheetId="0" hidden="1">#REF!</definedName>
    <definedName name="BExH1I8E3HJSZLFRZZ1ZKX7TBJEP" localSheetId="21" hidden="1">#REF!</definedName>
    <definedName name="BExH1I8E3HJSZLFRZZ1ZKX7TBJEP" localSheetId="8" hidden="1">#REF!</definedName>
    <definedName name="BExH1I8E3HJSZLFRZZ1ZKX7TBJEP" localSheetId="9" hidden="1">#REF!</definedName>
    <definedName name="BExH1I8E3HJSZLFRZZ1ZKX7TBJEP" hidden="1">#REF!</definedName>
    <definedName name="BExH1JFFHEBFX9BWJMNIA3N66R3Z" localSheetId="10" hidden="1">#REF!</definedName>
    <definedName name="BExH1JFFHEBFX9BWJMNIA3N66R3Z" localSheetId="12" hidden="1">#REF!</definedName>
    <definedName name="BExH1JFFHEBFX9BWJMNIA3N66R3Z" localSheetId="19" hidden="1">#REF!</definedName>
    <definedName name="BExH1JFFHEBFX9BWJMNIA3N66R3Z" localSheetId="0" hidden="1">#REF!</definedName>
    <definedName name="BExH1JFFHEBFX9BWJMNIA3N66R3Z" localSheetId="21" hidden="1">#REF!</definedName>
    <definedName name="BExH1JFFHEBFX9BWJMNIA3N66R3Z" localSheetId="8" hidden="1">#REF!</definedName>
    <definedName name="BExH1JFFHEBFX9BWJMNIA3N66R3Z" localSheetId="9" hidden="1">#REF!</definedName>
    <definedName name="BExH1JFFHEBFX9BWJMNIA3N66R3Z" hidden="1">#REF!</definedName>
    <definedName name="BExH1XYRKX51T571O1SRBP9J1D98" localSheetId="10" hidden="1">#REF!</definedName>
    <definedName name="BExH1XYRKX51T571O1SRBP9J1D98" localSheetId="12" hidden="1">#REF!</definedName>
    <definedName name="BExH1XYRKX51T571O1SRBP9J1D98" localSheetId="19" hidden="1">#REF!</definedName>
    <definedName name="BExH1XYRKX51T571O1SRBP9J1D98" localSheetId="0" hidden="1">#REF!</definedName>
    <definedName name="BExH1XYRKX51T571O1SRBP9J1D98" localSheetId="21" hidden="1">#REF!</definedName>
    <definedName name="BExH1XYRKX51T571O1SRBP9J1D98" localSheetId="8" hidden="1">#REF!</definedName>
    <definedName name="BExH1XYRKX51T571O1SRBP9J1D98" localSheetId="9" hidden="1">#REF!</definedName>
    <definedName name="BExH1XYRKX51T571O1SRBP9J1D98" hidden="1">#REF!</definedName>
    <definedName name="BExH1Z0GIUSVTF2H1G1I3PDGBNK2" localSheetId="10" hidden="1">#REF!</definedName>
    <definedName name="BExH1Z0GIUSVTF2H1G1I3PDGBNK2" localSheetId="12" hidden="1">#REF!</definedName>
    <definedName name="BExH1Z0GIUSVTF2H1G1I3PDGBNK2" localSheetId="19" hidden="1">#REF!</definedName>
    <definedName name="BExH1Z0GIUSVTF2H1G1I3PDGBNK2" localSheetId="0" hidden="1">#REF!</definedName>
    <definedName name="BExH1Z0GIUSVTF2H1G1I3PDGBNK2" localSheetId="21" hidden="1">#REF!</definedName>
    <definedName name="BExH1Z0GIUSVTF2H1G1I3PDGBNK2" localSheetId="8" hidden="1">#REF!</definedName>
    <definedName name="BExH1Z0GIUSVTF2H1G1I3PDGBNK2" localSheetId="9" hidden="1">#REF!</definedName>
    <definedName name="BExH1Z0GIUSVTF2H1G1I3PDGBNK2" hidden="1">#REF!</definedName>
    <definedName name="BExH225UTM6S9FW4MUDZS7F1PQSH" localSheetId="10" hidden="1">#REF!</definedName>
    <definedName name="BExH225UTM6S9FW4MUDZS7F1PQSH" localSheetId="12" hidden="1">#REF!</definedName>
    <definedName name="BExH225UTM6S9FW4MUDZS7F1PQSH" localSheetId="19" hidden="1">#REF!</definedName>
    <definedName name="BExH225UTM6S9FW4MUDZS7F1PQSH" localSheetId="0" hidden="1">#REF!</definedName>
    <definedName name="BExH225UTM6S9FW4MUDZS7F1PQSH" localSheetId="21" hidden="1">#REF!</definedName>
    <definedName name="BExH225UTM6S9FW4MUDZS7F1PQSH" localSheetId="8" hidden="1">#REF!</definedName>
    <definedName name="BExH225UTM6S9FW4MUDZS7F1PQSH" localSheetId="9" hidden="1">#REF!</definedName>
    <definedName name="BExH225UTM6S9FW4MUDZS7F1PQSH" hidden="1">#REF!</definedName>
    <definedName name="BExH23271RF7AYZ542KHQTH68GQ7" localSheetId="10" hidden="1">#REF!</definedName>
    <definedName name="BExH23271RF7AYZ542KHQTH68GQ7" localSheetId="12" hidden="1">#REF!</definedName>
    <definedName name="BExH23271RF7AYZ542KHQTH68GQ7" localSheetId="19" hidden="1">#REF!</definedName>
    <definedName name="BExH23271RF7AYZ542KHQTH68GQ7" localSheetId="0" hidden="1">#REF!</definedName>
    <definedName name="BExH23271RF7AYZ542KHQTH68GQ7" localSheetId="21" hidden="1">#REF!</definedName>
    <definedName name="BExH23271RF7AYZ542KHQTH68GQ7" localSheetId="8" hidden="1">#REF!</definedName>
    <definedName name="BExH23271RF7AYZ542KHQTH68GQ7" localSheetId="9" hidden="1">#REF!</definedName>
    <definedName name="BExH23271RF7AYZ542KHQTH68GQ7" hidden="1">#REF!</definedName>
    <definedName name="BExH2DP58R7D1BGUFBM2FHESVRF0" localSheetId="10" hidden="1">#REF!</definedName>
    <definedName name="BExH2DP58R7D1BGUFBM2FHESVRF0" localSheetId="12" hidden="1">#REF!</definedName>
    <definedName name="BExH2DP58R7D1BGUFBM2FHESVRF0" localSheetId="19" hidden="1">#REF!</definedName>
    <definedName name="BExH2DP58R7D1BGUFBM2FHESVRF0" localSheetId="0" hidden="1">#REF!</definedName>
    <definedName name="BExH2DP58R7D1BGUFBM2FHESVRF0" localSheetId="21" hidden="1">#REF!</definedName>
    <definedName name="BExH2DP58R7D1BGUFBM2FHESVRF0" localSheetId="8" hidden="1">#REF!</definedName>
    <definedName name="BExH2DP58R7D1BGUFBM2FHESVRF0" localSheetId="9" hidden="1">#REF!</definedName>
    <definedName name="BExH2DP58R7D1BGUFBM2FHESVRF0" hidden="1">#REF!</definedName>
    <definedName name="BExH2GJQR4JALNB314RY0LDI49VH" localSheetId="10" hidden="1">#REF!</definedName>
    <definedName name="BExH2GJQR4JALNB314RY0LDI49VH" localSheetId="12" hidden="1">#REF!</definedName>
    <definedName name="BExH2GJQR4JALNB314RY0LDI49VH" localSheetId="19" hidden="1">#REF!</definedName>
    <definedName name="BExH2GJQR4JALNB314RY0LDI49VH" localSheetId="0" hidden="1">#REF!</definedName>
    <definedName name="BExH2GJQR4JALNB314RY0LDI49VH" localSheetId="21" hidden="1">#REF!</definedName>
    <definedName name="BExH2GJQR4JALNB314RY0LDI49VH" localSheetId="8" hidden="1">#REF!</definedName>
    <definedName name="BExH2GJQR4JALNB314RY0LDI49VH" localSheetId="9" hidden="1">#REF!</definedName>
    <definedName name="BExH2GJQR4JALNB314RY0LDI49VH" hidden="1">#REF!</definedName>
    <definedName name="BExH2JZR49T7644JFVE7B3N7RZM9" localSheetId="10" hidden="1">#REF!</definedName>
    <definedName name="BExH2JZR49T7644JFVE7B3N7RZM9" localSheetId="12" hidden="1">#REF!</definedName>
    <definedName name="BExH2JZR49T7644JFVE7B3N7RZM9" localSheetId="19" hidden="1">#REF!</definedName>
    <definedName name="BExH2JZR49T7644JFVE7B3N7RZM9" localSheetId="0" hidden="1">#REF!</definedName>
    <definedName name="BExH2JZR49T7644JFVE7B3N7RZM9" localSheetId="21" hidden="1">#REF!</definedName>
    <definedName name="BExH2JZR49T7644JFVE7B3N7RZM9" localSheetId="8" hidden="1">#REF!</definedName>
    <definedName name="BExH2JZR49T7644JFVE7B3N7RZM9" localSheetId="9" hidden="1">#REF!</definedName>
    <definedName name="BExH2JZR49T7644JFVE7B3N7RZM9" hidden="1">#REF!</definedName>
    <definedName name="BExH2QVWL3AXHSB9EK2GQRD0DBRH" localSheetId="10" hidden="1">#REF!</definedName>
    <definedName name="BExH2QVWL3AXHSB9EK2GQRD0DBRH" localSheetId="12" hidden="1">#REF!</definedName>
    <definedName name="BExH2QVWL3AXHSB9EK2GQRD0DBRH" localSheetId="19" hidden="1">#REF!</definedName>
    <definedName name="BExH2QVWL3AXHSB9EK2GQRD0DBRH" localSheetId="0" hidden="1">#REF!</definedName>
    <definedName name="BExH2QVWL3AXHSB9EK2GQRD0DBRH" localSheetId="21" hidden="1">#REF!</definedName>
    <definedName name="BExH2QVWL3AXHSB9EK2GQRD0DBRH" localSheetId="8" hidden="1">#REF!</definedName>
    <definedName name="BExH2QVWL3AXHSB9EK2GQRD0DBRH" localSheetId="9" hidden="1">#REF!</definedName>
    <definedName name="BExH2QVWL3AXHSB9EK2GQRD0DBRH" hidden="1">#REF!</definedName>
    <definedName name="BExH2WKXV8X5S2GSBBTWGI0NLNAH" localSheetId="10" hidden="1">#REF!</definedName>
    <definedName name="BExH2WKXV8X5S2GSBBTWGI0NLNAH" localSheetId="12" hidden="1">#REF!</definedName>
    <definedName name="BExH2WKXV8X5S2GSBBTWGI0NLNAH" localSheetId="19" hidden="1">#REF!</definedName>
    <definedName name="BExH2WKXV8X5S2GSBBTWGI0NLNAH" localSheetId="0" hidden="1">#REF!</definedName>
    <definedName name="BExH2WKXV8X5S2GSBBTWGI0NLNAH" localSheetId="21" hidden="1">#REF!</definedName>
    <definedName name="BExH2WKXV8X5S2GSBBTWGI0NLNAH" localSheetId="8" hidden="1">#REF!</definedName>
    <definedName name="BExH2WKXV8X5S2GSBBTWGI0NLNAH" localSheetId="9" hidden="1">#REF!</definedName>
    <definedName name="BExH2WKXV8X5S2GSBBTWGI0NLNAH" hidden="1">#REF!</definedName>
    <definedName name="BExH2XS1UFYFGU0S0EBXX90W2WE8" localSheetId="10" hidden="1">#REF!</definedName>
    <definedName name="BExH2XS1UFYFGU0S0EBXX90W2WE8" localSheetId="12" hidden="1">#REF!</definedName>
    <definedName name="BExH2XS1UFYFGU0S0EBXX90W2WE8" localSheetId="19" hidden="1">#REF!</definedName>
    <definedName name="BExH2XS1UFYFGU0S0EBXX90W2WE8" localSheetId="0" hidden="1">#REF!</definedName>
    <definedName name="BExH2XS1UFYFGU0S0EBXX90W2WE8" localSheetId="21" hidden="1">#REF!</definedName>
    <definedName name="BExH2XS1UFYFGU0S0EBXX90W2WE8" localSheetId="8" hidden="1">#REF!</definedName>
    <definedName name="BExH2XS1UFYFGU0S0EBXX90W2WE8" localSheetId="9" hidden="1">#REF!</definedName>
    <definedName name="BExH2XS1UFYFGU0S0EBXX90W2WE8" hidden="1">#REF!</definedName>
    <definedName name="BExH2XS1X04DMUN544K5RU4XPDCI" localSheetId="10" hidden="1">#REF!</definedName>
    <definedName name="BExH2XS1X04DMUN544K5RU4XPDCI" localSheetId="12" hidden="1">#REF!</definedName>
    <definedName name="BExH2XS1X04DMUN544K5RU4XPDCI" localSheetId="19" hidden="1">#REF!</definedName>
    <definedName name="BExH2XS1X04DMUN544K5RU4XPDCI" localSheetId="0" hidden="1">#REF!</definedName>
    <definedName name="BExH2XS1X04DMUN544K5RU4XPDCI" localSheetId="21" hidden="1">#REF!</definedName>
    <definedName name="BExH2XS1X04DMUN544K5RU4XPDCI" localSheetId="8" hidden="1">#REF!</definedName>
    <definedName name="BExH2XS1X04DMUN544K5RU4XPDCI" localSheetId="9" hidden="1">#REF!</definedName>
    <definedName name="BExH2XS1X04DMUN544K5RU4XPDCI" hidden="1">#REF!</definedName>
    <definedName name="BExH2XS2TND9SB0GC295R4FP6K5Y" localSheetId="10" hidden="1">#REF!</definedName>
    <definedName name="BExH2XS2TND9SB0GC295R4FP6K5Y" localSheetId="12" hidden="1">#REF!</definedName>
    <definedName name="BExH2XS2TND9SB0GC295R4FP6K5Y" localSheetId="19" hidden="1">#REF!</definedName>
    <definedName name="BExH2XS2TND9SB0GC295R4FP6K5Y" localSheetId="0" hidden="1">#REF!</definedName>
    <definedName name="BExH2XS2TND9SB0GC295R4FP6K5Y" localSheetId="21" hidden="1">#REF!</definedName>
    <definedName name="BExH2XS2TND9SB0GC295R4FP6K5Y" localSheetId="8" hidden="1">#REF!</definedName>
    <definedName name="BExH2XS2TND9SB0GC295R4FP6K5Y" localSheetId="9" hidden="1">#REF!</definedName>
    <definedName name="BExH2XS2TND9SB0GC295R4FP6K5Y" hidden="1">#REF!</definedName>
    <definedName name="BExH2ZA0SZ4SSITL50NA8LZ3OEX6" localSheetId="10" hidden="1">#REF!</definedName>
    <definedName name="BExH2ZA0SZ4SSITL50NA8LZ3OEX6" localSheetId="12" hidden="1">#REF!</definedName>
    <definedName name="BExH2ZA0SZ4SSITL50NA8LZ3OEX6" localSheetId="19" hidden="1">#REF!</definedName>
    <definedName name="BExH2ZA0SZ4SSITL50NA8LZ3OEX6" localSheetId="0" hidden="1">#REF!</definedName>
    <definedName name="BExH2ZA0SZ4SSITL50NA8LZ3OEX6" localSheetId="21" hidden="1">#REF!</definedName>
    <definedName name="BExH2ZA0SZ4SSITL50NA8LZ3OEX6" localSheetId="8" hidden="1">#REF!</definedName>
    <definedName name="BExH2ZA0SZ4SSITL50NA8LZ3OEX6" localSheetId="9" hidden="1">#REF!</definedName>
    <definedName name="BExH2ZA0SZ4SSITL50NA8LZ3OEX6" hidden="1">#REF!</definedName>
    <definedName name="BExH31Z3JNVJPESWKXHILGXZHP2M" localSheetId="10" hidden="1">#REF!</definedName>
    <definedName name="BExH31Z3JNVJPESWKXHILGXZHP2M" localSheetId="12" hidden="1">#REF!</definedName>
    <definedName name="BExH31Z3JNVJPESWKXHILGXZHP2M" localSheetId="19" hidden="1">#REF!</definedName>
    <definedName name="BExH31Z3JNVJPESWKXHILGXZHP2M" localSheetId="0" hidden="1">#REF!</definedName>
    <definedName name="BExH31Z3JNVJPESWKXHILGXZHP2M" localSheetId="21" hidden="1">#REF!</definedName>
    <definedName name="BExH31Z3JNVJPESWKXHILGXZHP2M" localSheetId="8" hidden="1">#REF!</definedName>
    <definedName name="BExH31Z3JNVJPESWKXHILGXZHP2M" localSheetId="9" hidden="1">#REF!</definedName>
    <definedName name="BExH31Z3JNVJPESWKXHILGXZHP2M" hidden="1">#REF!</definedName>
    <definedName name="BExH3E9HZ3QJCDZW7WI7YACFQCHE" localSheetId="10" hidden="1">#REF!</definedName>
    <definedName name="BExH3E9HZ3QJCDZW7WI7YACFQCHE" localSheetId="12" hidden="1">#REF!</definedName>
    <definedName name="BExH3E9HZ3QJCDZW7WI7YACFQCHE" localSheetId="19" hidden="1">#REF!</definedName>
    <definedName name="BExH3E9HZ3QJCDZW7WI7YACFQCHE" localSheetId="0" hidden="1">#REF!</definedName>
    <definedName name="BExH3E9HZ3QJCDZW7WI7YACFQCHE" localSheetId="21" hidden="1">#REF!</definedName>
    <definedName name="BExH3E9HZ3QJCDZW7WI7YACFQCHE" localSheetId="8" hidden="1">#REF!</definedName>
    <definedName name="BExH3E9HZ3QJCDZW7WI7YACFQCHE" localSheetId="9" hidden="1">#REF!</definedName>
    <definedName name="BExH3E9HZ3QJCDZW7WI7YACFQCHE" hidden="1">#REF!</definedName>
    <definedName name="BExH3IRB6764RQ5HBYRLH6XCT29X" localSheetId="10" hidden="1">#REF!</definedName>
    <definedName name="BExH3IRB6764RQ5HBYRLH6XCT29X" localSheetId="12" hidden="1">#REF!</definedName>
    <definedName name="BExH3IRB6764RQ5HBYRLH6XCT29X" localSheetId="19" hidden="1">#REF!</definedName>
    <definedName name="BExH3IRB6764RQ5HBYRLH6XCT29X" localSheetId="0" hidden="1">#REF!</definedName>
    <definedName name="BExH3IRB6764RQ5HBYRLH6XCT29X" localSheetId="21" hidden="1">#REF!</definedName>
    <definedName name="BExH3IRB6764RQ5HBYRLH6XCT29X" localSheetId="8" hidden="1">#REF!</definedName>
    <definedName name="BExH3IRB6764RQ5HBYRLH6XCT29X" localSheetId="9" hidden="1">#REF!</definedName>
    <definedName name="BExH3IRB6764RQ5HBYRLH6XCT29X" hidden="1">#REF!</definedName>
    <definedName name="BExIG2U8V6RSB47SXLCQG3Q68YRO" localSheetId="10" hidden="1">#REF!</definedName>
    <definedName name="BExIG2U8V6RSB47SXLCQG3Q68YRO" localSheetId="12" hidden="1">#REF!</definedName>
    <definedName name="BExIG2U8V6RSB47SXLCQG3Q68YRO" localSheetId="19" hidden="1">#REF!</definedName>
    <definedName name="BExIG2U8V6RSB47SXLCQG3Q68YRO" localSheetId="0" hidden="1">#REF!</definedName>
    <definedName name="BExIG2U8V6RSB47SXLCQG3Q68YRO" localSheetId="21" hidden="1">#REF!</definedName>
    <definedName name="BExIG2U8V6RSB47SXLCQG3Q68YRO" localSheetId="8" hidden="1">#REF!</definedName>
    <definedName name="BExIG2U8V6RSB47SXLCQG3Q68YRO" localSheetId="9" hidden="1">#REF!</definedName>
    <definedName name="BExIG2U8V6RSB47SXLCQG3Q68YRO" hidden="1">#REF!</definedName>
    <definedName name="BExIGJBO8R13LV7CZ7C1YCP974NN" localSheetId="10" hidden="1">#REF!</definedName>
    <definedName name="BExIGJBO8R13LV7CZ7C1YCP974NN" localSheetId="12" hidden="1">#REF!</definedName>
    <definedName name="BExIGJBO8R13LV7CZ7C1YCP974NN" localSheetId="19" hidden="1">#REF!</definedName>
    <definedName name="BExIGJBO8R13LV7CZ7C1YCP974NN" localSheetId="0" hidden="1">#REF!</definedName>
    <definedName name="BExIGJBO8R13LV7CZ7C1YCP974NN" localSheetId="21" hidden="1">#REF!</definedName>
    <definedName name="BExIGJBO8R13LV7CZ7C1YCP974NN" localSheetId="8" hidden="1">#REF!</definedName>
    <definedName name="BExIGJBO8R13LV7CZ7C1YCP974NN" localSheetId="9" hidden="1">#REF!</definedName>
    <definedName name="BExIGJBO8R13LV7CZ7C1YCP974NN" hidden="1">#REF!</definedName>
    <definedName name="BExIGWT86FPOEYTI8GXCGU5Y3KGK" localSheetId="10" hidden="1">#REF!</definedName>
    <definedName name="BExIGWT86FPOEYTI8GXCGU5Y3KGK" localSheetId="12" hidden="1">#REF!</definedName>
    <definedName name="BExIGWT86FPOEYTI8GXCGU5Y3KGK" localSheetId="19" hidden="1">#REF!</definedName>
    <definedName name="BExIGWT86FPOEYTI8GXCGU5Y3KGK" localSheetId="0" hidden="1">#REF!</definedName>
    <definedName name="BExIGWT86FPOEYTI8GXCGU5Y3KGK" localSheetId="21" hidden="1">#REF!</definedName>
    <definedName name="BExIGWT86FPOEYTI8GXCGU5Y3KGK" localSheetId="8" hidden="1">#REF!</definedName>
    <definedName name="BExIGWT86FPOEYTI8GXCGU5Y3KGK" localSheetId="9" hidden="1">#REF!</definedName>
    <definedName name="BExIGWT86FPOEYTI8GXCGU5Y3KGK" hidden="1">#REF!</definedName>
    <definedName name="BExIHBHXA7E7VUTBVHXXXCH3A5CL" localSheetId="10" hidden="1">#REF!</definedName>
    <definedName name="BExIHBHXA7E7VUTBVHXXXCH3A5CL" localSheetId="12" hidden="1">#REF!</definedName>
    <definedName name="BExIHBHXA7E7VUTBVHXXXCH3A5CL" localSheetId="19" hidden="1">#REF!</definedName>
    <definedName name="BExIHBHXA7E7VUTBVHXXXCH3A5CL" localSheetId="0" hidden="1">#REF!</definedName>
    <definedName name="BExIHBHXA7E7VUTBVHXXXCH3A5CL" localSheetId="21" hidden="1">#REF!</definedName>
    <definedName name="BExIHBHXA7E7VUTBVHXXXCH3A5CL" localSheetId="8" hidden="1">#REF!</definedName>
    <definedName name="BExIHBHXA7E7VUTBVHXXXCH3A5CL" localSheetId="9" hidden="1">#REF!</definedName>
    <definedName name="BExIHBHXA7E7VUTBVHXXXCH3A5CL" hidden="1">#REF!</definedName>
    <definedName name="BExIHBSOGRSH1GKS6GKBRAJ7GXFQ" localSheetId="10" hidden="1">#REF!</definedName>
    <definedName name="BExIHBSOGRSH1GKS6GKBRAJ7GXFQ" localSheetId="12" hidden="1">#REF!</definedName>
    <definedName name="BExIHBSOGRSH1GKS6GKBRAJ7GXFQ" localSheetId="19" hidden="1">#REF!</definedName>
    <definedName name="BExIHBSOGRSH1GKS6GKBRAJ7GXFQ" localSheetId="0" hidden="1">#REF!</definedName>
    <definedName name="BExIHBSOGRSH1GKS6GKBRAJ7GXFQ" localSheetId="21" hidden="1">#REF!</definedName>
    <definedName name="BExIHBSOGRSH1GKS6GKBRAJ7GXFQ" localSheetId="8" hidden="1">#REF!</definedName>
    <definedName name="BExIHBSOGRSH1GKS6GKBRAJ7GXFQ" localSheetId="9" hidden="1">#REF!</definedName>
    <definedName name="BExIHBSOGRSH1GKS6GKBRAJ7GXFQ" hidden="1">#REF!</definedName>
    <definedName name="BExIHDFY73YM0AHAR2Z5OJTFKSL2" localSheetId="10" hidden="1">#REF!</definedName>
    <definedName name="BExIHDFY73YM0AHAR2Z5OJTFKSL2" localSheetId="12" hidden="1">#REF!</definedName>
    <definedName name="BExIHDFY73YM0AHAR2Z5OJTFKSL2" localSheetId="19" hidden="1">#REF!</definedName>
    <definedName name="BExIHDFY73YM0AHAR2Z5OJTFKSL2" localSheetId="0" hidden="1">#REF!</definedName>
    <definedName name="BExIHDFY73YM0AHAR2Z5OJTFKSL2" localSheetId="21" hidden="1">#REF!</definedName>
    <definedName name="BExIHDFY73YM0AHAR2Z5OJTFKSL2" localSheetId="8" hidden="1">#REF!</definedName>
    <definedName name="BExIHDFY73YM0AHAR2Z5OJTFKSL2" localSheetId="9" hidden="1">#REF!</definedName>
    <definedName name="BExIHDFY73YM0AHAR2Z5OJTFKSL2" hidden="1">#REF!</definedName>
    <definedName name="BExIHPQCQTGEW8QOJVIQ4VX0P6DX" localSheetId="10" hidden="1">#REF!</definedName>
    <definedName name="BExIHPQCQTGEW8QOJVIQ4VX0P6DX" localSheetId="12" hidden="1">#REF!</definedName>
    <definedName name="BExIHPQCQTGEW8QOJVIQ4VX0P6DX" localSheetId="19" hidden="1">#REF!</definedName>
    <definedName name="BExIHPQCQTGEW8QOJVIQ4VX0P6DX" localSheetId="0" hidden="1">#REF!</definedName>
    <definedName name="BExIHPQCQTGEW8QOJVIQ4VX0P6DX" localSheetId="21" hidden="1">#REF!</definedName>
    <definedName name="BExIHPQCQTGEW8QOJVIQ4VX0P6DX" localSheetId="8" hidden="1">#REF!</definedName>
    <definedName name="BExIHPQCQTGEW8QOJVIQ4VX0P6DX" localSheetId="9" hidden="1">#REF!</definedName>
    <definedName name="BExIHPQCQTGEW8QOJVIQ4VX0P6DX" hidden="1">#REF!</definedName>
    <definedName name="BExII1KN91Q7DLW0UB7W2TJ5ACT9" localSheetId="10" hidden="1">#REF!</definedName>
    <definedName name="BExII1KN91Q7DLW0UB7W2TJ5ACT9" localSheetId="12" hidden="1">#REF!</definedName>
    <definedName name="BExII1KN91Q7DLW0UB7W2TJ5ACT9" localSheetId="19" hidden="1">#REF!</definedName>
    <definedName name="BExII1KN91Q7DLW0UB7W2TJ5ACT9" localSheetId="0" hidden="1">#REF!</definedName>
    <definedName name="BExII1KN91Q7DLW0UB7W2TJ5ACT9" localSheetId="21" hidden="1">#REF!</definedName>
    <definedName name="BExII1KN91Q7DLW0UB7W2TJ5ACT9" localSheetId="8" hidden="1">#REF!</definedName>
    <definedName name="BExII1KN91Q7DLW0UB7W2TJ5ACT9" localSheetId="9" hidden="1">#REF!</definedName>
    <definedName name="BExII1KN91Q7DLW0UB7W2TJ5ACT9" hidden="1">#REF!</definedName>
    <definedName name="BExII50LI8I0CDOOZEMIVHVA2V95" localSheetId="10" hidden="1">#REF!</definedName>
    <definedName name="BExII50LI8I0CDOOZEMIVHVA2V95" localSheetId="12" hidden="1">#REF!</definedName>
    <definedName name="BExII50LI8I0CDOOZEMIVHVA2V95" localSheetId="19" hidden="1">#REF!</definedName>
    <definedName name="BExII50LI8I0CDOOZEMIVHVA2V95" localSheetId="0" hidden="1">#REF!</definedName>
    <definedName name="BExII50LI8I0CDOOZEMIVHVA2V95" localSheetId="21" hidden="1">#REF!</definedName>
    <definedName name="BExII50LI8I0CDOOZEMIVHVA2V95" localSheetId="8" hidden="1">#REF!</definedName>
    <definedName name="BExII50LI8I0CDOOZEMIVHVA2V95" localSheetId="9" hidden="1">#REF!</definedName>
    <definedName name="BExII50LI8I0CDOOZEMIVHVA2V95" hidden="1">#REF!</definedName>
    <definedName name="BExIINQWABWRGYDT02DOJQ5L7BQF" localSheetId="10" hidden="1">#REF!</definedName>
    <definedName name="BExIINQWABWRGYDT02DOJQ5L7BQF" localSheetId="12" hidden="1">#REF!</definedName>
    <definedName name="BExIINQWABWRGYDT02DOJQ5L7BQF" localSheetId="19" hidden="1">#REF!</definedName>
    <definedName name="BExIINQWABWRGYDT02DOJQ5L7BQF" localSheetId="0" hidden="1">#REF!</definedName>
    <definedName name="BExIINQWABWRGYDT02DOJQ5L7BQF" localSheetId="21" hidden="1">#REF!</definedName>
    <definedName name="BExIINQWABWRGYDT02DOJQ5L7BQF" localSheetId="8" hidden="1">#REF!</definedName>
    <definedName name="BExIINQWABWRGYDT02DOJQ5L7BQF" localSheetId="9" hidden="1">#REF!</definedName>
    <definedName name="BExIINQWABWRGYDT02DOJQ5L7BQF" hidden="1">#REF!</definedName>
    <definedName name="BExIIXMY38TQD12CVV4S57L3I809" localSheetId="10" hidden="1">#REF!</definedName>
    <definedName name="BExIIXMY38TQD12CVV4S57L3I809" localSheetId="12" hidden="1">#REF!</definedName>
    <definedName name="BExIIXMY38TQD12CVV4S57L3I809" localSheetId="19" hidden="1">#REF!</definedName>
    <definedName name="BExIIXMY38TQD12CVV4S57L3I809" localSheetId="0" hidden="1">#REF!</definedName>
    <definedName name="BExIIXMY38TQD12CVV4S57L3I809" localSheetId="21" hidden="1">#REF!</definedName>
    <definedName name="BExIIXMY38TQD12CVV4S57L3I809" localSheetId="8" hidden="1">#REF!</definedName>
    <definedName name="BExIIXMY38TQD12CVV4S57L3I809" localSheetId="9" hidden="1">#REF!</definedName>
    <definedName name="BExIIXMY38TQD12CVV4S57L3I809" hidden="1">#REF!</definedName>
    <definedName name="BExIIY37NEVU2LGS1JE4VR9AN6W4" localSheetId="10" hidden="1">#REF!</definedName>
    <definedName name="BExIIY37NEVU2LGS1JE4VR9AN6W4" localSheetId="12" hidden="1">#REF!</definedName>
    <definedName name="BExIIY37NEVU2LGS1JE4VR9AN6W4" localSheetId="19" hidden="1">#REF!</definedName>
    <definedName name="BExIIY37NEVU2LGS1JE4VR9AN6W4" localSheetId="0" hidden="1">#REF!</definedName>
    <definedName name="BExIIY37NEVU2LGS1JE4VR9AN6W4" localSheetId="21" hidden="1">#REF!</definedName>
    <definedName name="BExIIY37NEVU2LGS1JE4VR9AN6W4" localSheetId="8" hidden="1">#REF!</definedName>
    <definedName name="BExIIY37NEVU2LGS1JE4VR9AN6W4" localSheetId="9" hidden="1">#REF!</definedName>
    <definedName name="BExIIY37NEVU2LGS1JE4VR9AN6W4" hidden="1">#REF!</definedName>
    <definedName name="BExIIYJAGXR8TPZ1KCYM7EGJ79UW" localSheetId="10" hidden="1">#REF!</definedName>
    <definedName name="BExIIYJAGXR8TPZ1KCYM7EGJ79UW" localSheetId="12" hidden="1">#REF!</definedName>
    <definedName name="BExIIYJAGXR8TPZ1KCYM7EGJ79UW" localSheetId="19" hidden="1">#REF!</definedName>
    <definedName name="BExIIYJAGXR8TPZ1KCYM7EGJ79UW" localSheetId="0" hidden="1">#REF!</definedName>
    <definedName name="BExIIYJAGXR8TPZ1KCYM7EGJ79UW" localSheetId="21" hidden="1">#REF!</definedName>
    <definedName name="BExIIYJAGXR8TPZ1KCYM7EGJ79UW" localSheetId="8" hidden="1">#REF!</definedName>
    <definedName name="BExIIYJAGXR8TPZ1KCYM7EGJ79UW" localSheetId="9" hidden="1">#REF!</definedName>
    <definedName name="BExIIYJAGXR8TPZ1KCYM7EGJ79UW" hidden="1">#REF!</definedName>
    <definedName name="BExIJ3160YCWGAVEU0208ZGXXG3P" localSheetId="10" hidden="1">#REF!</definedName>
    <definedName name="BExIJ3160YCWGAVEU0208ZGXXG3P" localSheetId="12" hidden="1">#REF!</definedName>
    <definedName name="BExIJ3160YCWGAVEU0208ZGXXG3P" localSheetId="19" hidden="1">#REF!</definedName>
    <definedName name="BExIJ3160YCWGAVEU0208ZGXXG3P" localSheetId="0" hidden="1">#REF!</definedName>
    <definedName name="BExIJ3160YCWGAVEU0208ZGXXG3P" localSheetId="21" hidden="1">#REF!</definedName>
    <definedName name="BExIJ3160YCWGAVEU0208ZGXXG3P" localSheetId="8" hidden="1">#REF!</definedName>
    <definedName name="BExIJ3160YCWGAVEU0208ZGXXG3P" localSheetId="9" hidden="1">#REF!</definedName>
    <definedName name="BExIJ3160YCWGAVEU0208ZGXXG3P" hidden="1">#REF!</definedName>
    <definedName name="BExIJFGZJ5ED9D6KAY4PGQYLELAX" localSheetId="10" hidden="1">#REF!</definedName>
    <definedName name="BExIJFGZJ5ED9D6KAY4PGQYLELAX" localSheetId="12" hidden="1">#REF!</definedName>
    <definedName name="BExIJFGZJ5ED9D6KAY4PGQYLELAX" localSheetId="19" hidden="1">#REF!</definedName>
    <definedName name="BExIJFGZJ5ED9D6KAY4PGQYLELAX" localSheetId="0" hidden="1">#REF!</definedName>
    <definedName name="BExIJFGZJ5ED9D6KAY4PGQYLELAX" localSheetId="21" hidden="1">#REF!</definedName>
    <definedName name="BExIJFGZJ5ED9D6KAY4PGQYLELAX" localSheetId="8" hidden="1">#REF!</definedName>
    <definedName name="BExIJFGZJ5ED9D6KAY4PGQYLELAX" localSheetId="9" hidden="1">#REF!</definedName>
    <definedName name="BExIJFGZJ5ED9D6KAY4PGQYLELAX" hidden="1">#REF!</definedName>
    <definedName name="BExIJQK80ZEKSTV62E59AYJYUNLI" localSheetId="10" hidden="1">#REF!</definedName>
    <definedName name="BExIJQK80ZEKSTV62E59AYJYUNLI" localSheetId="12" hidden="1">#REF!</definedName>
    <definedName name="BExIJQK80ZEKSTV62E59AYJYUNLI" localSheetId="19" hidden="1">#REF!</definedName>
    <definedName name="BExIJQK80ZEKSTV62E59AYJYUNLI" localSheetId="0" hidden="1">#REF!</definedName>
    <definedName name="BExIJQK80ZEKSTV62E59AYJYUNLI" localSheetId="21" hidden="1">#REF!</definedName>
    <definedName name="BExIJQK80ZEKSTV62E59AYJYUNLI" localSheetId="8" hidden="1">#REF!</definedName>
    <definedName name="BExIJQK80ZEKSTV62E59AYJYUNLI" localSheetId="9" hidden="1">#REF!</definedName>
    <definedName name="BExIJQK80ZEKSTV62E59AYJYUNLI" hidden="1">#REF!</definedName>
    <definedName name="BExIJRLX3M0YQLU1D5Y9V7HM5QNM" localSheetId="10" hidden="1">#REF!</definedName>
    <definedName name="BExIJRLX3M0YQLU1D5Y9V7HM5QNM" localSheetId="12" hidden="1">#REF!</definedName>
    <definedName name="BExIJRLX3M0YQLU1D5Y9V7HM5QNM" localSheetId="19" hidden="1">#REF!</definedName>
    <definedName name="BExIJRLX3M0YQLU1D5Y9V7HM5QNM" localSheetId="0" hidden="1">#REF!</definedName>
    <definedName name="BExIJRLX3M0YQLU1D5Y9V7HM5QNM" localSheetId="21" hidden="1">#REF!</definedName>
    <definedName name="BExIJRLX3M0YQLU1D5Y9V7HM5QNM" localSheetId="8" hidden="1">#REF!</definedName>
    <definedName name="BExIJRLX3M0YQLU1D5Y9V7HM5QNM" localSheetId="9" hidden="1">#REF!</definedName>
    <definedName name="BExIJRLX3M0YQLU1D5Y9V7HM5QNM" hidden="1">#REF!</definedName>
    <definedName name="BExIJV22J0QA7286KNPMHO1ZUCB3" localSheetId="10" hidden="1">#REF!</definedName>
    <definedName name="BExIJV22J0QA7286KNPMHO1ZUCB3" localSheetId="12" hidden="1">#REF!</definedName>
    <definedName name="BExIJV22J0QA7286KNPMHO1ZUCB3" localSheetId="19" hidden="1">#REF!</definedName>
    <definedName name="BExIJV22J0QA7286KNPMHO1ZUCB3" localSheetId="0" hidden="1">#REF!</definedName>
    <definedName name="BExIJV22J0QA7286KNPMHO1ZUCB3" localSheetId="21" hidden="1">#REF!</definedName>
    <definedName name="BExIJV22J0QA7286KNPMHO1ZUCB3" localSheetId="8" hidden="1">#REF!</definedName>
    <definedName name="BExIJV22J0QA7286KNPMHO1ZUCB3" localSheetId="9" hidden="1">#REF!</definedName>
    <definedName name="BExIJV22J0QA7286KNPMHO1ZUCB3" hidden="1">#REF!</definedName>
    <definedName name="BExIJVI6OC7B6ZE9V4PAOYZXKNER" localSheetId="10" hidden="1">#REF!</definedName>
    <definedName name="BExIJVI6OC7B6ZE9V4PAOYZXKNER" localSheetId="12" hidden="1">#REF!</definedName>
    <definedName name="BExIJVI6OC7B6ZE9V4PAOYZXKNER" localSheetId="19" hidden="1">#REF!</definedName>
    <definedName name="BExIJVI6OC7B6ZE9V4PAOYZXKNER" localSheetId="0" hidden="1">#REF!</definedName>
    <definedName name="BExIJVI6OC7B6ZE9V4PAOYZXKNER" localSheetId="21" hidden="1">#REF!</definedName>
    <definedName name="BExIJVI6OC7B6ZE9V4PAOYZXKNER" localSheetId="8" hidden="1">#REF!</definedName>
    <definedName name="BExIJVI6OC7B6ZE9V4PAOYZXKNER" localSheetId="9" hidden="1">#REF!</definedName>
    <definedName name="BExIJVI6OC7B6ZE9V4PAOYZXKNER" hidden="1">#REF!</definedName>
    <definedName name="BExIJWK0NGTGQ4X7D5VIVXD14JHI" localSheetId="10" hidden="1">#REF!</definedName>
    <definedName name="BExIJWK0NGTGQ4X7D5VIVXD14JHI" localSheetId="12" hidden="1">#REF!</definedName>
    <definedName name="BExIJWK0NGTGQ4X7D5VIVXD14JHI" localSheetId="19" hidden="1">#REF!</definedName>
    <definedName name="BExIJWK0NGTGQ4X7D5VIVXD14JHI" localSheetId="0" hidden="1">#REF!</definedName>
    <definedName name="BExIJWK0NGTGQ4X7D5VIVXD14JHI" localSheetId="21" hidden="1">#REF!</definedName>
    <definedName name="BExIJWK0NGTGQ4X7D5VIVXD14JHI" localSheetId="8" hidden="1">#REF!</definedName>
    <definedName name="BExIJWK0NGTGQ4X7D5VIVXD14JHI" localSheetId="9" hidden="1">#REF!</definedName>
    <definedName name="BExIJWK0NGTGQ4X7D5VIVXD14JHI" hidden="1">#REF!</definedName>
    <definedName name="BExIJWPCIYINEJUTXU74VK7WG031" localSheetId="10" hidden="1">#REF!</definedName>
    <definedName name="BExIJWPCIYINEJUTXU74VK7WG031" localSheetId="12" hidden="1">#REF!</definedName>
    <definedName name="BExIJWPCIYINEJUTXU74VK7WG031" localSheetId="19" hidden="1">#REF!</definedName>
    <definedName name="BExIJWPCIYINEJUTXU74VK7WG031" localSheetId="0" hidden="1">#REF!</definedName>
    <definedName name="BExIJWPCIYINEJUTXU74VK7WG031" localSheetId="21" hidden="1">#REF!</definedName>
    <definedName name="BExIJWPCIYINEJUTXU74VK7WG031" localSheetId="8" hidden="1">#REF!</definedName>
    <definedName name="BExIJWPCIYINEJUTXU74VK7WG031" localSheetId="9" hidden="1">#REF!</definedName>
    <definedName name="BExIJWPCIYINEJUTXU74VK7WG031" hidden="1">#REF!</definedName>
    <definedName name="BExIKHTXPZR5A8OHB6HDP6QWDHAD" localSheetId="10" hidden="1">#REF!</definedName>
    <definedName name="BExIKHTXPZR5A8OHB6HDP6QWDHAD" localSheetId="12" hidden="1">#REF!</definedName>
    <definedName name="BExIKHTXPZR5A8OHB6HDP6QWDHAD" localSheetId="19" hidden="1">#REF!</definedName>
    <definedName name="BExIKHTXPZR5A8OHB6HDP6QWDHAD" localSheetId="0" hidden="1">#REF!</definedName>
    <definedName name="BExIKHTXPZR5A8OHB6HDP6QWDHAD" localSheetId="21" hidden="1">#REF!</definedName>
    <definedName name="BExIKHTXPZR5A8OHB6HDP6QWDHAD" localSheetId="8" hidden="1">#REF!</definedName>
    <definedName name="BExIKHTXPZR5A8OHB6HDP6QWDHAD" localSheetId="9" hidden="1">#REF!</definedName>
    <definedName name="BExIKHTXPZR5A8OHB6HDP6QWDHAD" hidden="1">#REF!</definedName>
    <definedName name="BExIKMMJOETSAXJYY1SIKM58LMA2" localSheetId="10" hidden="1">#REF!</definedName>
    <definedName name="BExIKMMJOETSAXJYY1SIKM58LMA2" localSheetId="12" hidden="1">#REF!</definedName>
    <definedName name="BExIKMMJOETSAXJYY1SIKM58LMA2" localSheetId="19" hidden="1">#REF!</definedName>
    <definedName name="BExIKMMJOETSAXJYY1SIKM58LMA2" localSheetId="0" hidden="1">#REF!</definedName>
    <definedName name="BExIKMMJOETSAXJYY1SIKM58LMA2" localSheetId="21" hidden="1">#REF!</definedName>
    <definedName name="BExIKMMJOETSAXJYY1SIKM58LMA2" localSheetId="8" hidden="1">#REF!</definedName>
    <definedName name="BExIKMMJOETSAXJYY1SIKM58LMA2" localSheetId="9" hidden="1">#REF!</definedName>
    <definedName name="BExIKMMJOETSAXJYY1SIKM58LMA2" hidden="1">#REF!</definedName>
    <definedName name="BExIKRF6AQ6VOO9KCIWSM6FY8M7D" localSheetId="10" hidden="1">#REF!</definedName>
    <definedName name="BExIKRF6AQ6VOO9KCIWSM6FY8M7D" localSheetId="12" hidden="1">#REF!</definedName>
    <definedName name="BExIKRF6AQ6VOO9KCIWSM6FY8M7D" localSheetId="19" hidden="1">#REF!</definedName>
    <definedName name="BExIKRF6AQ6VOO9KCIWSM6FY8M7D" localSheetId="0" hidden="1">#REF!</definedName>
    <definedName name="BExIKRF6AQ6VOO9KCIWSM6FY8M7D" localSheetId="21" hidden="1">#REF!</definedName>
    <definedName name="BExIKRF6AQ6VOO9KCIWSM6FY8M7D" localSheetId="8" hidden="1">#REF!</definedName>
    <definedName name="BExIKRF6AQ6VOO9KCIWSM6FY8M7D" localSheetId="9" hidden="1">#REF!</definedName>
    <definedName name="BExIKRF6AQ6VOO9KCIWSM6FY8M7D" hidden="1">#REF!</definedName>
    <definedName name="BExIKTYZESFT3LC0ASFMFKSE0D1X" localSheetId="10" hidden="1">#REF!</definedName>
    <definedName name="BExIKTYZESFT3LC0ASFMFKSE0D1X" localSheetId="12" hidden="1">#REF!</definedName>
    <definedName name="BExIKTYZESFT3LC0ASFMFKSE0D1X" localSheetId="19" hidden="1">#REF!</definedName>
    <definedName name="BExIKTYZESFT3LC0ASFMFKSE0D1X" localSheetId="0" hidden="1">#REF!</definedName>
    <definedName name="BExIKTYZESFT3LC0ASFMFKSE0D1X" localSheetId="21" hidden="1">#REF!</definedName>
    <definedName name="BExIKTYZESFT3LC0ASFMFKSE0D1X" localSheetId="8" hidden="1">#REF!</definedName>
    <definedName name="BExIKTYZESFT3LC0ASFMFKSE0D1X" localSheetId="9" hidden="1">#REF!</definedName>
    <definedName name="BExIKTYZESFT3LC0ASFMFKSE0D1X" hidden="1">#REF!</definedName>
    <definedName name="BExIKXVA6M8K0PTRYAGXS666L335" localSheetId="10" hidden="1">#REF!</definedName>
    <definedName name="BExIKXVA6M8K0PTRYAGXS666L335" localSheetId="12" hidden="1">#REF!</definedName>
    <definedName name="BExIKXVA6M8K0PTRYAGXS666L335" localSheetId="19" hidden="1">#REF!</definedName>
    <definedName name="BExIKXVA6M8K0PTRYAGXS666L335" localSheetId="0" hidden="1">#REF!</definedName>
    <definedName name="BExIKXVA6M8K0PTRYAGXS666L335" localSheetId="21" hidden="1">#REF!</definedName>
    <definedName name="BExIKXVA6M8K0PTRYAGXS666L335" localSheetId="8" hidden="1">#REF!</definedName>
    <definedName name="BExIKXVA6M8K0PTRYAGXS666L335" localSheetId="9" hidden="1">#REF!</definedName>
    <definedName name="BExIKXVA6M8K0PTRYAGXS666L335" hidden="1">#REF!</definedName>
    <definedName name="BExIL0PMZ2SXK9R6MLP43KBU1J2P" localSheetId="10" hidden="1">#REF!</definedName>
    <definedName name="BExIL0PMZ2SXK9R6MLP43KBU1J2P" localSheetId="12" hidden="1">#REF!</definedName>
    <definedName name="BExIL0PMZ2SXK9R6MLP43KBU1J2P" localSheetId="19" hidden="1">#REF!</definedName>
    <definedName name="BExIL0PMZ2SXK9R6MLP43KBU1J2P" localSheetId="0" hidden="1">#REF!</definedName>
    <definedName name="BExIL0PMZ2SXK9R6MLP43KBU1J2P" localSheetId="21" hidden="1">#REF!</definedName>
    <definedName name="BExIL0PMZ2SXK9R6MLP43KBU1J2P" localSheetId="8" hidden="1">#REF!</definedName>
    <definedName name="BExIL0PMZ2SXK9R6MLP43KBU1J2P" localSheetId="9" hidden="1">#REF!</definedName>
    <definedName name="BExIL0PMZ2SXK9R6MLP43KBU1J2P" hidden="1">#REF!</definedName>
    <definedName name="BExIL1WSMNNQQK98YHWHV5HVONIZ" localSheetId="10" hidden="1">#REF!</definedName>
    <definedName name="BExIL1WSMNNQQK98YHWHV5HVONIZ" localSheetId="12" hidden="1">#REF!</definedName>
    <definedName name="BExIL1WSMNNQQK98YHWHV5HVONIZ" localSheetId="19" hidden="1">#REF!</definedName>
    <definedName name="BExIL1WSMNNQQK98YHWHV5HVONIZ" localSheetId="0" hidden="1">#REF!</definedName>
    <definedName name="BExIL1WSMNNQQK98YHWHV5HVONIZ" localSheetId="21" hidden="1">#REF!</definedName>
    <definedName name="BExIL1WSMNNQQK98YHWHV5HVONIZ" localSheetId="8" hidden="1">#REF!</definedName>
    <definedName name="BExIL1WSMNNQQK98YHWHV5HVONIZ" localSheetId="9" hidden="1">#REF!</definedName>
    <definedName name="BExIL1WSMNNQQK98YHWHV5HVONIZ" hidden="1">#REF!</definedName>
    <definedName name="BExILAAXRTRAD18K74M6MGUEEPUM" localSheetId="10" hidden="1">#REF!</definedName>
    <definedName name="BExILAAXRTRAD18K74M6MGUEEPUM" localSheetId="12" hidden="1">#REF!</definedName>
    <definedName name="BExILAAXRTRAD18K74M6MGUEEPUM" localSheetId="19" hidden="1">#REF!</definedName>
    <definedName name="BExILAAXRTRAD18K74M6MGUEEPUM" localSheetId="0" hidden="1">#REF!</definedName>
    <definedName name="BExILAAXRTRAD18K74M6MGUEEPUM" localSheetId="21" hidden="1">#REF!</definedName>
    <definedName name="BExILAAXRTRAD18K74M6MGUEEPUM" localSheetId="8" hidden="1">#REF!</definedName>
    <definedName name="BExILAAXRTRAD18K74M6MGUEEPUM" localSheetId="9" hidden="1">#REF!</definedName>
    <definedName name="BExILAAXRTRAD18K74M6MGUEEPUM" hidden="1">#REF!</definedName>
    <definedName name="BExILG5F338C0FFLMVOKMKF8X5ZP" localSheetId="10" hidden="1">#REF!</definedName>
    <definedName name="BExILG5F338C0FFLMVOKMKF8X5ZP" localSheetId="12" hidden="1">#REF!</definedName>
    <definedName name="BExILG5F338C0FFLMVOKMKF8X5ZP" localSheetId="19" hidden="1">#REF!</definedName>
    <definedName name="BExILG5F338C0FFLMVOKMKF8X5ZP" localSheetId="0" hidden="1">#REF!</definedName>
    <definedName name="BExILG5F338C0FFLMVOKMKF8X5ZP" localSheetId="21" hidden="1">#REF!</definedName>
    <definedName name="BExILG5F338C0FFLMVOKMKF8X5ZP" localSheetId="8" hidden="1">#REF!</definedName>
    <definedName name="BExILG5F338C0FFLMVOKMKF8X5ZP" localSheetId="9" hidden="1">#REF!</definedName>
    <definedName name="BExILG5F338C0FFLMVOKMKF8X5ZP" hidden="1">#REF!</definedName>
    <definedName name="BExILGQTQM0HOD0BJI90YO7GOIN3" localSheetId="10" hidden="1">#REF!</definedName>
    <definedName name="BExILGQTQM0HOD0BJI90YO7GOIN3" localSheetId="12" hidden="1">#REF!</definedName>
    <definedName name="BExILGQTQM0HOD0BJI90YO7GOIN3" localSheetId="19" hidden="1">#REF!</definedName>
    <definedName name="BExILGQTQM0HOD0BJI90YO7GOIN3" localSheetId="0" hidden="1">#REF!</definedName>
    <definedName name="BExILGQTQM0HOD0BJI90YO7GOIN3" localSheetId="21" hidden="1">#REF!</definedName>
    <definedName name="BExILGQTQM0HOD0BJI90YO7GOIN3" localSheetId="8" hidden="1">#REF!</definedName>
    <definedName name="BExILGQTQM0HOD0BJI90YO7GOIN3" localSheetId="9" hidden="1">#REF!</definedName>
    <definedName name="BExILGQTQM0HOD0BJI90YO7GOIN3" hidden="1">#REF!</definedName>
    <definedName name="BExILPL7P2BNCD7MYCGTQ9F0R5JX" localSheetId="10" hidden="1">#REF!</definedName>
    <definedName name="BExILPL7P2BNCD7MYCGTQ9F0R5JX" localSheetId="12" hidden="1">#REF!</definedName>
    <definedName name="BExILPL7P2BNCD7MYCGTQ9F0R5JX" localSheetId="19" hidden="1">#REF!</definedName>
    <definedName name="BExILPL7P2BNCD7MYCGTQ9F0R5JX" localSheetId="0" hidden="1">#REF!</definedName>
    <definedName name="BExILPL7P2BNCD7MYCGTQ9F0R5JX" localSheetId="21" hidden="1">#REF!</definedName>
    <definedName name="BExILPL7P2BNCD7MYCGTQ9F0R5JX" localSheetId="8" hidden="1">#REF!</definedName>
    <definedName name="BExILPL7P2BNCD7MYCGTQ9F0R5JX" localSheetId="9" hidden="1">#REF!</definedName>
    <definedName name="BExILPL7P2BNCD7MYCGTQ9F0R5JX" hidden="1">#REF!</definedName>
    <definedName name="BExILVVS4B1B4G7IO0LPUDWY9K8W" localSheetId="10" hidden="1">#REF!</definedName>
    <definedName name="BExILVVS4B1B4G7IO0LPUDWY9K8W" localSheetId="12" hidden="1">#REF!</definedName>
    <definedName name="BExILVVS4B1B4G7IO0LPUDWY9K8W" localSheetId="19" hidden="1">#REF!</definedName>
    <definedName name="BExILVVS4B1B4G7IO0LPUDWY9K8W" localSheetId="0" hidden="1">#REF!</definedName>
    <definedName name="BExILVVS4B1B4G7IO0LPUDWY9K8W" localSheetId="21" hidden="1">#REF!</definedName>
    <definedName name="BExILVVS4B1B4G7IO0LPUDWY9K8W" localSheetId="8" hidden="1">#REF!</definedName>
    <definedName name="BExILVVS4B1B4G7IO0LPUDWY9K8W" localSheetId="9" hidden="1">#REF!</definedName>
    <definedName name="BExILVVS4B1B4G7IO0LPUDWY9K8W" hidden="1">#REF!</definedName>
    <definedName name="BExIM9DBUB7ZGF4B20FVUO9QGOX2" localSheetId="10" hidden="1">#REF!</definedName>
    <definedName name="BExIM9DBUB7ZGF4B20FVUO9QGOX2" localSheetId="12" hidden="1">#REF!</definedName>
    <definedName name="BExIM9DBUB7ZGF4B20FVUO9QGOX2" localSheetId="19" hidden="1">#REF!</definedName>
    <definedName name="BExIM9DBUB7ZGF4B20FVUO9QGOX2" localSheetId="0" hidden="1">#REF!</definedName>
    <definedName name="BExIM9DBUB7ZGF4B20FVUO9QGOX2" localSheetId="21" hidden="1">#REF!</definedName>
    <definedName name="BExIM9DBUB7ZGF4B20FVUO9QGOX2" localSheetId="8" hidden="1">#REF!</definedName>
    <definedName name="BExIM9DBUB7ZGF4B20FVUO9QGOX2" localSheetId="9" hidden="1">#REF!</definedName>
    <definedName name="BExIM9DBUB7ZGF4B20FVUO9QGOX2" hidden="1">#REF!</definedName>
    <definedName name="BExIMCTBZ4WAESGCDWJ64SB4F0L1" localSheetId="10" hidden="1">#REF!</definedName>
    <definedName name="BExIMCTBZ4WAESGCDWJ64SB4F0L1" localSheetId="12" hidden="1">#REF!</definedName>
    <definedName name="BExIMCTBZ4WAESGCDWJ64SB4F0L1" localSheetId="19" hidden="1">#REF!</definedName>
    <definedName name="BExIMCTBZ4WAESGCDWJ64SB4F0L1" localSheetId="0" hidden="1">#REF!</definedName>
    <definedName name="BExIMCTBZ4WAESGCDWJ64SB4F0L1" localSheetId="21" hidden="1">#REF!</definedName>
    <definedName name="BExIMCTBZ4WAESGCDWJ64SB4F0L1" localSheetId="8" hidden="1">#REF!</definedName>
    <definedName name="BExIMCTBZ4WAESGCDWJ64SB4F0L1" localSheetId="9" hidden="1">#REF!</definedName>
    <definedName name="BExIMCTBZ4WAESGCDWJ64SB4F0L1" hidden="1">#REF!</definedName>
    <definedName name="BExIMGK9Z94TFPWWZFMD10HV0IF6" localSheetId="10" hidden="1">#REF!</definedName>
    <definedName name="BExIMGK9Z94TFPWWZFMD10HV0IF6" localSheetId="12" hidden="1">#REF!</definedName>
    <definedName name="BExIMGK9Z94TFPWWZFMD10HV0IF6" localSheetId="19" hidden="1">#REF!</definedName>
    <definedName name="BExIMGK9Z94TFPWWZFMD10HV0IF6" localSheetId="0" hidden="1">#REF!</definedName>
    <definedName name="BExIMGK9Z94TFPWWZFMD10HV0IF6" localSheetId="21" hidden="1">#REF!</definedName>
    <definedName name="BExIMGK9Z94TFPWWZFMD10HV0IF6" localSheetId="8" hidden="1">#REF!</definedName>
    <definedName name="BExIMGK9Z94TFPWWZFMD10HV0IF6" localSheetId="9" hidden="1">#REF!</definedName>
    <definedName name="BExIMGK9Z94TFPWWZFMD10HV0IF6" hidden="1">#REF!</definedName>
    <definedName name="BExIMPEGKG18TELVC33T4OQTNBWC" localSheetId="10" hidden="1">#REF!</definedName>
    <definedName name="BExIMPEGKG18TELVC33T4OQTNBWC" localSheetId="12" hidden="1">#REF!</definedName>
    <definedName name="BExIMPEGKG18TELVC33T4OQTNBWC" localSheetId="19" hidden="1">#REF!</definedName>
    <definedName name="BExIMPEGKG18TELVC33T4OQTNBWC" localSheetId="0" hidden="1">#REF!</definedName>
    <definedName name="BExIMPEGKG18TELVC33T4OQTNBWC" localSheetId="21" hidden="1">#REF!</definedName>
    <definedName name="BExIMPEGKG18TELVC33T4OQTNBWC" localSheetId="8" hidden="1">#REF!</definedName>
    <definedName name="BExIMPEGKG18TELVC33T4OQTNBWC" localSheetId="9" hidden="1">#REF!</definedName>
    <definedName name="BExIMPEGKG18TELVC33T4OQTNBWC" hidden="1">#REF!</definedName>
    <definedName name="BExIN4OR435DL1US13JQPOQK8GD5" localSheetId="10" hidden="1">#REF!</definedName>
    <definedName name="BExIN4OR435DL1US13JQPOQK8GD5" localSheetId="12" hidden="1">#REF!</definedName>
    <definedName name="BExIN4OR435DL1US13JQPOQK8GD5" localSheetId="19" hidden="1">#REF!</definedName>
    <definedName name="BExIN4OR435DL1US13JQPOQK8GD5" localSheetId="0" hidden="1">#REF!</definedName>
    <definedName name="BExIN4OR435DL1US13JQPOQK8GD5" localSheetId="21" hidden="1">#REF!</definedName>
    <definedName name="BExIN4OR435DL1US13JQPOQK8GD5" localSheetId="8" hidden="1">#REF!</definedName>
    <definedName name="BExIN4OR435DL1US13JQPOQK8GD5" localSheetId="9" hidden="1">#REF!</definedName>
    <definedName name="BExIN4OR435DL1US13JQPOQK8GD5" hidden="1">#REF!</definedName>
    <definedName name="BExINI6A7H3KSFRFA6UBBDPKW37F" localSheetId="10" hidden="1">#REF!</definedName>
    <definedName name="BExINI6A7H3KSFRFA6UBBDPKW37F" localSheetId="12" hidden="1">#REF!</definedName>
    <definedName name="BExINI6A7H3KSFRFA6UBBDPKW37F" localSheetId="19" hidden="1">#REF!</definedName>
    <definedName name="BExINI6A7H3KSFRFA6UBBDPKW37F" localSheetId="0" hidden="1">#REF!</definedName>
    <definedName name="BExINI6A7H3KSFRFA6UBBDPKW37F" localSheetId="21" hidden="1">#REF!</definedName>
    <definedName name="BExINI6A7H3KSFRFA6UBBDPKW37F" localSheetId="8" hidden="1">#REF!</definedName>
    <definedName name="BExINI6A7H3KSFRFA6UBBDPKW37F" localSheetId="9" hidden="1">#REF!</definedName>
    <definedName name="BExINI6A7H3KSFRFA6UBBDPKW37F" hidden="1">#REF!</definedName>
    <definedName name="BExINIMK8XC3JOBT2EXYFHHH52H0" localSheetId="10" hidden="1">#REF!</definedName>
    <definedName name="BExINIMK8XC3JOBT2EXYFHHH52H0" localSheetId="12" hidden="1">#REF!</definedName>
    <definedName name="BExINIMK8XC3JOBT2EXYFHHH52H0" localSheetId="19" hidden="1">#REF!</definedName>
    <definedName name="BExINIMK8XC3JOBT2EXYFHHH52H0" localSheetId="0" hidden="1">#REF!</definedName>
    <definedName name="BExINIMK8XC3JOBT2EXYFHHH52H0" localSheetId="21" hidden="1">#REF!</definedName>
    <definedName name="BExINIMK8XC3JOBT2EXYFHHH52H0" localSheetId="8" hidden="1">#REF!</definedName>
    <definedName name="BExINIMK8XC3JOBT2EXYFHHH52H0" localSheetId="9" hidden="1">#REF!</definedName>
    <definedName name="BExINIMK8XC3JOBT2EXYFHHH52H0" hidden="1">#REF!</definedName>
    <definedName name="BExINLX401ZKEGWU168DS4JUM2J6" localSheetId="10" hidden="1">#REF!</definedName>
    <definedName name="BExINLX401ZKEGWU168DS4JUM2J6" localSheetId="12" hidden="1">#REF!</definedName>
    <definedName name="BExINLX401ZKEGWU168DS4JUM2J6" localSheetId="19" hidden="1">#REF!</definedName>
    <definedName name="BExINLX401ZKEGWU168DS4JUM2J6" localSheetId="0" hidden="1">#REF!</definedName>
    <definedName name="BExINLX401ZKEGWU168DS4JUM2J6" localSheetId="21" hidden="1">#REF!</definedName>
    <definedName name="BExINLX401ZKEGWU168DS4JUM2J6" localSheetId="8" hidden="1">#REF!</definedName>
    <definedName name="BExINLX401ZKEGWU168DS4JUM2J6" localSheetId="9" hidden="1">#REF!</definedName>
    <definedName name="BExINLX401ZKEGWU168DS4JUM2J6" hidden="1">#REF!</definedName>
    <definedName name="BExINMYYJO1FTV1CZF6O5XCFAMQX" localSheetId="10" hidden="1">#REF!</definedName>
    <definedName name="BExINMYYJO1FTV1CZF6O5XCFAMQX" localSheetId="12" hidden="1">#REF!</definedName>
    <definedName name="BExINMYYJO1FTV1CZF6O5XCFAMQX" localSheetId="19" hidden="1">#REF!</definedName>
    <definedName name="BExINMYYJO1FTV1CZF6O5XCFAMQX" localSheetId="0" hidden="1">#REF!</definedName>
    <definedName name="BExINMYYJO1FTV1CZF6O5XCFAMQX" localSheetId="21" hidden="1">#REF!</definedName>
    <definedName name="BExINMYYJO1FTV1CZF6O5XCFAMQX" localSheetId="8" hidden="1">#REF!</definedName>
    <definedName name="BExINMYYJO1FTV1CZF6O5XCFAMQX" localSheetId="9" hidden="1">#REF!</definedName>
    <definedName name="BExINMYYJO1FTV1CZF6O5XCFAMQX" hidden="1">#REF!</definedName>
    <definedName name="BExINP2H4KI05FRFV5PKZFE00HKO" localSheetId="10" hidden="1">#REF!</definedName>
    <definedName name="BExINP2H4KI05FRFV5PKZFE00HKO" localSheetId="12" hidden="1">#REF!</definedName>
    <definedName name="BExINP2H4KI05FRFV5PKZFE00HKO" localSheetId="19" hidden="1">#REF!</definedName>
    <definedName name="BExINP2H4KI05FRFV5PKZFE00HKO" localSheetId="0" hidden="1">#REF!</definedName>
    <definedName name="BExINP2H4KI05FRFV5PKZFE00HKO" localSheetId="21" hidden="1">#REF!</definedName>
    <definedName name="BExINP2H4KI05FRFV5PKZFE00HKO" localSheetId="8" hidden="1">#REF!</definedName>
    <definedName name="BExINP2H4KI05FRFV5PKZFE00HKO" localSheetId="9" hidden="1">#REF!</definedName>
    <definedName name="BExINP2H4KI05FRFV5PKZFE00HKO" hidden="1">#REF!</definedName>
    <definedName name="BExINPTCEJ9RPDEBJEJH80NATGUQ" localSheetId="10" hidden="1">#REF!</definedName>
    <definedName name="BExINPTCEJ9RPDEBJEJH80NATGUQ" localSheetId="12" hidden="1">#REF!</definedName>
    <definedName name="BExINPTCEJ9RPDEBJEJH80NATGUQ" localSheetId="19" hidden="1">#REF!</definedName>
    <definedName name="BExINPTCEJ9RPDEBJEJH80NATGUQ" localSheetId="0" hidden="1">#REF!</definedName>
    <definedName name="BExINPTCEJ9RPDEBJEJH80NATGUQ" localSheetId="21" hidden="1">#REF!</definedName>
    <definedName name="BExINPTCEJ9RPDEBJEJH80NATGUQ" localSheetId="8" hidden="1">#REF!</definedName>
    <definedName name="BExINPTCEJ9RPDEBJEJH80NATGUQ" localSheetId="9" hidden="1">#REF!</definedName>
    <definedName name="BExINPTCEJ9RPDEBJEJH80NATGUQ" hidden="1">#REF!</definedName>
    <definedName name="BExINWEQMNJ70A6JRXC2LACBX1GX" localSheetId="10" hidden="1">#REF!</definedName>
    <definedName name="BExINWEQMNJ70A6JRXC2LACBX1GX" localSheetId="12" hidden="1">#REF!</definedName>
    <definedName name="BExINWEQMNJ70A6JRXC2LACBX1GX" localSheetId="19" hidden="1">#REF!</definedName>
    <definedName name="BExINWEQMNJ70A6JRXC2LACBX1GX" localSheetId="0" hidden="1">#REF!</definedName>
    <definedName name="BExINWEQMNJ70A6JRXC2LACBX1GX" localSheetId="21" hidden="1">#REF!</definedName>
    <definedName name="BExINWEQMNJ70A6JRXC2LACBX1GX" localSheetId="8" hidden="1">#REF!</definedName>
    <definedName name="BExINWEQMNJ70A6JRXC2LACBX1GX" localSheetId="9" hidden="1">#REF!</definedName>
    <definedName name="BExINWEQMNJ70A6JRXC2LACBX1GX" hidden="1">#REF!</definedName>
    <definedName name="BExINZELVWYGU876QUUZCIMXPBQC" localSheetId="10" hidden="1">#REF!</definedName>
    <definedName name="BExINZELVWYGU876QUUZCIMXPBQC" localSheetId="12" hidden="1">#REF!</definedName>
    <definedName name="BExINZELVWYGU876QUUZCIMXPBQC" localSheetId="19" hidden="1">#REF!</definedName>
    <definedName name="BExINZELVWYGU876QUUZCIMXPBQC" localSheetId="0" hidden="1">#REF!</definedName>
    <definedName name="BExINZELVWYGU876QUUZCIMXPBQC" localSheetId="21" hidden="1">#REF!</definedName>
    <definedName name="BExINZELVWYGU876QUUZCIMXPBQC" localSheetId="8" hidden="1">#REF!</definedName>
    <definedName name="BExINZELVWYGU876QUUZCIMXPBQC" localSheetId="9" hidden="1">#REF!</definedName>
    <definedName name="BExINZELVWYGU876QUUZCIMXPBQC" hidden="1">#REF!</definedName>
    <definedName name="BExIO9QZ59ZHRA8SX6QICH2AY8A2" localSheetId="10" hidden="1">#REF!</definedName>
    <definedName name="BExIO9QZ59ZHRA8SX6QICH2AY8A2" localSheetId="12" hidden="1">#REF!</definedName>
    <definedName name="BExIO9QZ59ZHRA8SX6QICH2AY8A2" localSheetId="19" hidden="1">#REF!</definedName>
    <definedName name="BExIO9QZ59ZHRA8SX6QICH2AY8A2" localSheetId="0" hidden="1">#REF!</definedName>
    <definedName name="BExIO9QZ59ZHRA8SX6QICH2AY8A2" localSheetId="21" hidden="1">#REF!</definedName>
    <definedName name="BExIO9QZ59ZHRA8SX6QICH2AY8A2" localSheetId="8" hidden="1">#REF!</definedName>
    <definedName name="BExIO9QZ59ZHRA8SX6QICH2AY8A2" localSheetId="9" hidden="1">#REF!</definedName>
    <definedName name="BExIO9QZ59ZHRA8SX6QICH2AY8A2" hidden="1">#REF!</definedName>
    <definedName name="BExIOAHV525SMMGFDJFE7456JPBD" localSheetId="10" hidden="1">#REF!</definedName>
    <definedName name="BExIOAHV525SMMGFDJFE7456JPBD" localSheetId="12" hidden="1">#REF!</definedName>
    <definedName name="BExIOAHV525SMMGFDJFE7456JPBD" localSheetId="19" hidden="1">#REF!</definedName>
    <definedName name="BExIOAHV525SMMGFDJFE7456JPBD" localSheetId="0" hidden="1">#REF!</definedName>
    <definedName name="BExIOAHV525SMMGFDJFE7456JPBD" localSheetId="21" hidden="1">#REF!</definedName>
    <definedName name="BExIOAHV525SMMGFDJFE7456JPBD" localSheetId="8" hidden="1">#REF!</definedName>
    <definedName name="BExIOAHV525SMMGFDJFE7456JPBD" localSheetId="9" hidden="1">#REF!</definedName>
    <definedName name="BExIOAHV525SMMGFDJFE7456JPBD" hidden="1">#REF!</definedName>
    <definedName name="BExIOCQUQHKUU1KONGSDOLQTQEIC" localSheetId="10" hidden="1">#REF!</definedName>
    <definedName name="BExIOCQUQHKUU1KONGSDOLQTQEIC" localSheetId="12" hidden="1">#REF!</definedName>
    <definedName name="BExIOCQUQHKUU1KONGSDOLQTQEIC" localSheetId="19" hidden="1">#REF!</definedName>
    <definedName name="BExIOCQUQHKUU1KONGSDOLQTQEIC" localSheetId="0" hidden="1">#REF!</definedName>
    <definedName name="BExIOCQUQHKUU1KONGSDOLQTQEIC" localSheetId="21" hidden="1">#REF!</definedName>
    <definedName name="BExIOCQUQHKUU1KONGSDOLQTQEIC" localSheetId="8" hidden="1">#REF!</definedName>
    <definedName name="BExIOCQUQHKUU1KONGSDOLQTQEIC" localSheetId="9" hidden="1">#REF!</definedName>
    <definedName name="BExIOCQUQHKUU1KONGSDOLQTQEIC" hidden="1">#REF!</definedName>
    <definedName name="BExIOFAGCDQQKALMX3V0KU94KUQO" localSheetId="10" hidden="1">#REF!</definedName>
    <definedName name="BExIOFAGCDQQKALMX3V0KU94KUQO" localSheetId="12" hidden="1">#REF!</definedName>
    <definedName name="BExIOFAGCDQQKALMX3V0KU94KUQO" localSheetId="19" hidden="1">#REF!</definedName>
    <definedName name="BExIOFAGCDQQKALMX3V0KU94KUQO" localSheetId="0" hidden="1">#REF!</definedName>
    <definedName name="BExIOFAGCDQQKALMX3V0KU94KUQO" localSheetId="21" hidden="1">#REF!</definedName>
    <definedName name="BExIOFAGCDQQKALMX3V0KU94KUQO" localSheetId="8" hidden="1">#REF!</definedName>
    <definedName name="BExIOFAGCDQQKALMX3V0KU94KUQO" localSheetId="9" hidden="1">#REF!</definedName>
    <definedName name="BExIOFAGCDQQKALMX3V0KU94KUQO" hidden="1">#REF!</definedName>
    <definedName name="BExIOFL8Y5O61VLKTB4H20IJNWS1" localSheetId="10" hidden="1">#REF!</definedName>
    <definedName name="BExIOFL8Y5O61VLKTB4H20IJNWS1" localSheetId="12" hidden="1">#REF!</definedName>
    <definedName name="BExIOFL8Y5O61VLKTB4H20IJNWS1" localSheetId="19" hidden="1">#REF!</definedName>
    <definedName name="BExIOFL8Y5O61VLKTB4H20IJNWS1" localSheetId="0" hidden="1">#REF!</definedName>
    <definedName name="BExIOFL8Y5O61VLKTB4H20IJNWS1" localSheetId="21" hidden="1">#REF!</definedName>
    <definedName name="BExIOFL8Y5O61VLKTB4H20IJNWS1" localSheetId="8" hidden="1">#REF!</definedName>
    <definedName name="BExIOFL8Y5O61VLKTB4H20IJNWS1" localSheetId="9" hidden="1">#REF!</definedName>
    <definedName name="BExIOFL8Y5O61VLKTB4H20IJNWS1" hidden="1">#REF!</definedName>
    <definedName name="BExIOMBXRW5NS4ZPYX9G5QREZ5J6" localSheetId="10" hidden="1">#REF!</definedName>
    <definedName name="BExIOMBXRW5NS4ZPYX9G5QREZ5J6" localSheetId="12" hidden="1">#REF!</definedName>
    <definedName name="BExIOMBXRW5NS4ZPYX9G5QREZ5J6" localSheetId="19" hidden="1">#REF!</definedName>
    <definedName name="BExIOMBXRW5NS4ZPYX9G5QREZ5J6" localSheetId="0" hidden="1">#REF!</definedName>
    <definedName name="BExIOMBXRW5NS4ZPYX9G5QREZ5J6" localSheetId="21" hidden="1">#REF!</definedName>
    <definedName name="BExIOMBXRW5NS4ZPYX9G5QREZ5J6" localSheetId="8" hidden="1">#REF!</definedName>
    <definedName name="BExIOMBXRW5NS4ZPYX9G5QREZ5J6" localSheetId="9" hidden="1">#REF!</definedName>
    <definedName name="BExIOMBXRW5NS4ZPYX9G5QREZ5J6" hidden="1">#REF!</definedName>
    <definedName name="BExIORA3GK78T7C7SNBJJUONJ0LS" localSheetId="10" hidden="1">#REF!</definedName>
    <definedName name="BExIORA3GK78T7C7SNBJJUONJ0LS" localSheetId="12" hidden="1">#REF!</definedName>
    <definedName name="BExIORA3GK78T7C7SNBJJUONJ0LS" localSheetId="19" hidden="1">#REF!</definedName>
    <definedName name="BExIORA3GK78T7C7SNBJJUONJ0LS" localSheetId="0" hidden="1">#REF!</definedName>
    <definedName name="BExIORA3GK78T7C7SNBJJUONJ0LS" localSheetId="21" hidden="1">#REF!</definedName>
    <definedName name="BExIORA3GK78T7C7SNBJJUONJ0LS" localSheetId="8" hidden="1">#REF!</definedName>
    <definedName name="BExIORA3GK78T7C7SNBJJUONJ0LS" localSheetId="9" hidden="1">#REF!</definedName>
    <definedName name="BExIORA3GK78T7C7SNBJJUONJ0LS" hidden="1">#REF!</definedName>
    <definedName name="BExIORFDXP4AVIEBLSTZ8ETSXMNM" localSheetId="10" hidden="1">#REF!</definedName>
    <definedName name="BExIORFDXP4AVIEBLSTZ8ETSXMNM" localSheetId="12" hidden="1">#REF!</definedName>
    <definedName name="BExIORFDXP4AVIEBLSTZ8ETSXMNM" localSheetId="19" hidden="1">#REF!</definedName>
    <definedName name="BExIORFDXP4AVIEBLSTZ8ETSXMNM" localSheetId="0" hidden="1">#REF!</definedName>
    <definedName name="BExIORFDXP4AVIEBLSTZ8ETSXMNM" localSheetId="21" hidden="1">#REF!</definedName>
    <definedName name="BExIORFDXP4AVIEBLSTZ8ETSXMNM" localSheetId="8" hidden="1">#REF!</definedName>
    <definedName name="BExIORFDXP4AVIEBLSTZ8ETSXMNM" localSheetId="9" hidden="1">#REF!</definedName>
    <definedName name="BExIORFDXP4AVIEBLSTZ8ETSXMNM" hidden="1">#REF!</definedName>
    <definedName name="BExIOTZ5EFZ2NASVQ05RH15HRSW6" localSheetId="10" hidden="1">#REF!</definedName>
    <definedName name="BExIOTZ5EFZ2NASVQ05RH15HRSW6" localSheetId="12" hidden="1">#REF!</definedName>
    <definedName name="BExIOTZ5EFZ2NASVQ05RH15HRSW6" localSheetId="19" hidden="1">#REF!</definedName>
    <definedName name="BExIOTZ5EFZ2NASVQ05RH15HRSW6" localSheetId="0" hidden="1">#REF!</definedName>
    <definedName name="BExIOTZ5EFZ2NASVQ05RH15HRSW6" localSheetId="21" hidden="1">#REF!</definedName>
    <definedName name="BExIOTZ5EFZ2NASVQ05RH15HRSW6" localSheetId="8" hidden="1">#REF!</definedName>
    <definedName name="BExIOTZ5EFZ2NASVQ05RH15HRSW6" localSheetId="9" hidden="1">#REF!</definedName>
    <definedName name="BExIOTZ5EFZ2NASVQ05RH15HRSW6" hidden="1">#REF!</definedName>
    <definedName name="BExIP8YNN6UUE1GZ223SWH7DLGKO" localSheetId="10" hidden="1">#REF!</definedName>
    <definedName name="BExIP8YNN6UUE1GZ223SWH7DLGKO" localSheetId="12" hidden="1">#REF!</definedName>
    <definedName name="BExIP8YNN6UUE1GZ223SWH7DLGKO" localSheetId="19" hidden="1">#REF!</definedName>
    <definedName name="BExIP8YNN6UUE1GZ223SWH7DLGKO" localSheetId="0" hidden="1">#REF!</definedName>
    <definedName name="BExIP8YNN6UUE1GZ223SWH7DLGKO" localSheetId="21" hidden="1">#REF!</definedName>
    <definedName name="BExIP8YNN6UUE1GZ223SWH7DLGKO" localSheetId="8" hidden="1">#REF!</definedName>
    <definedName name="BExIP8YNN6UUE1GZ223SWH7DLGKO" localSheetId="9" hidden="1">#REF!</definedName>
    <definedName name="BExIP8YNN6UUE1GZ223SWH7DLGKO" hidden="1">#REF!</definedName>
    <definedName name="BExIPAB4AOL592OJCC1CFAXTLF1A" localSheetId="10" hidden="1">#REF!</definedName>
    <definedName name="BExIPAB4AOL592OJCC1CFAXTLF1A" localSheetId="12" hidden="1">#REF!</definedName>
    <definedName name="BExIPAB4AOL592OJCC1CFAXTLF1A" localSheetId="19" hidden="1">#REF!</definedName>
    <definedName name="BExIPAB4AOL592OJCC1CFAXTLF1A" localSheetId="0" hidden="1">#REF!</definedName>
    <definedName name="BExIPAB4AOL592OJCC1CFAXTLF1A" localSheetId="21" hidden="1">#REF!</definedName>
    <definedName name="BExIPAB4AOL592OJCC1CFAXTLF1A" localSheetId="8" hidden="1">#REF!</definedName>
    <definedName name="BExIPAB4AOL592OJCC1CFAXTLF1A" localSheetId="9" hidden="1">#REF!</definedName>
    <definedName name="BExIPAB4AOL592OJCC1CFAXTLF1A" hidden="1">#REF!</definedName>
    <definedName name="BExIPB25DKX4S2ZCKQN7KWSC3JBF" localSheetId="10" hidden="1">#REF!</definedName>
    <definedName name="BExIPB25DKX4S2ZCKQN7KWSC3JBF" localSheetId="12" hidden="1">#REF!</definedName>
    <definedName name="BExIPB25DKX4S2ZCKQN7KWSC3JBF" localSheetId="19" hidden="1">#REF!</definedName>
    <definedName name="BExIPB25DKX4S2ZCKQN7KWSC3JBF" localSheetId="0" hidden="1">#REF!</definedName>
    <definedName name="BExIPB25DKX4S2ZCKQN7KWSC3JBF" localSheetId="21" hidden="1">#REF!</definedName>
    <definedName name="BExIPB25DKX4S2ZCKQN7KWSC3JBF" localSheetId="8" hidden="1">#REF!</definedName>
    <definedName name="BExIPB25DKX4S2ZCKQN7KWSC3JBF" localSheetId="9" hidden="1">#REF!</definedName>
    <definedName name="BExIPB25DKX4S2ZCKQN7KWSC3JBF" hidden="1">#REF!</definedName>
    <definedName name="BExIPCUX4I4S2N50TLMMLALYLH9S" localSheetId="10" hidden="1">#REF!</definedName>
    <definedName name="BExIPCUX4I4S2N50TLMMLALYLH9S" localSheetId="12" hidden="1">#REF!</definedName>
    <definedName name="BExIPCUX4I4S2N50TLMMLALYLH9S" localSheetId="19" hidden="1">#REF!</definedName>
    <definedName name="BExIPCUX4I4S2N50TLMMLALYLH9S" localSheetId="0" hidden="1">#REF!</definedName>
    <definedName name="BExIPCUX4I4S2N50TLMMLALYLH9S" localSheetId="21" hidden="1">#REF!</definedName>
    <definedName name="BExIPCUX4I4S2N50TLMMLALYLH9S" localSheetId="8" hidden="1">#REF!</definedName>
    <definedName name="BExIPCUX4I4S2N50TLMMLALYLH9S" localSheetId="9" hidden="1">#REF!</definedName>
    <definedName name="BExIPCUX4I4S2N50TLMMLALYLH9S" hidden="1">#REF!</definedName>
    <definedName name="BExIPDLT8JYAMGE5HTN4D1YHZF3V" localSheetId="10" hidden="1">#REF!</definedName>
    <definedName name="BExIPDLT8JYAMGE5HTN4D1YHZF3V" localSheetId="12" hidden="1">#REF!</definedName>
    <definedName name="BExIPDLT8JYAMGE5HTN4D1YHZF3V" localSheetId="19" hidden="1">#REF!</definedName>
    <definedName name="BExIPDLT8JYAMGE5HTN4D1YHZF3V" localSheetId="0" hidden="1">#REF!</definedName>
    <definedName name="BExIPDLT8JYAMGE5HTN4D1YHZF3V" localSheetId="21" hidden="1">#REF!</definedName>
    <definedName name="BExIPDLT8JYAMGE5HTN4D1YHZF3V" localSheetId="8" hidden="1">#REF!</definedName>
    <definedName name="BExIPDLT8JYAMGE5HTN4D1YHZF3V" localSheetId="9" hidden="1">#REF!</definedName>
    <definedName name="BExIPDLT8JYAMGE5HTN4D1YHZF3V" hidden="1">#REF!</definedName>
    <definedName name="BExIPG040Q08EWIWL6CAVR3GRI43" localSheetId="10" hidden="1">#REF!</definedName>
    <definedName name="BExIPG040Q08EWIWL6CAVR3GRI43" localSheetId="12" hidden="1">#REF!</definedName>
    <definedName name="BExIPG040Q08EWIWL6CAVR3GRI43" localSheetId="19" hidden="1">#REF!</definedName>
    <definedName name="BExIPG040Q08EWIWL6CAVR3GRI43" localSheetId="0" hidden="1">#REF!</definedName>
    <definedName name="BExIPG040Q08EWIWL6CAVR3GRI43" localSheetId="21" hidden="1">#REF!</definedName>
    <definedName name="BExIPG040Q08EWIWL6CAVR3GRI43" localSheetId="8" hidden="1">#REF!</definedName>
    <definedName name="BExIPG040Q08EWIWL6CAVR3GRI43" localSheetId="9" hidden="1">#REF!</definedName>
    <definedName name="BExIPG040Q08EWIWL6CAVR3GRI43" hidden="1">#REF!</definedName>
    <definedName name="BExIPKNFUDPDKOSH5GHDVNA8D66S" localSheetId="10" hidden="1">#REF!</definedName>
    <definedName name="BExIPKNFUDPDKOSH5GHDVNA8D66S" localSheetId="12" hidden="1">#REF!</definedName>
    <definedName name="BExIPKNFUDPDKOSH5GHDVNA8D66S" localSheetId="19" hidden="1">#REF!</definedName>
    <definedName name="BExIPKNFUDPDKOSH5GHDVNA8D66S" localSheetId="0" hidden="1">#REF!</definedName>
    <definedName name="BExIPKNFUDPDKOSH5GHDVNA8D66S" localSheetId="21" hidden="1">#REF!</definedName>
    <definedName name="BExIPKNFUDPDKOSH5GHDVNA8D66S" localSheetId="8" hidden="1">#REF!</definedName>
    <definedName name="BExIPKNFUDPDKOSH5GHDVNA8D66S" localSheetId="9" hidden="1">#REF!</definedName>
    <definedName name="BExIPKNFUDPDKOSH5GHDVNA8D66S" hidden="1">#REF!</definedName>
    <definedName name="BExIPVL5VEVK9Q7AYB7EC2VZWBEZ" localSheetId="10" hidden="1">#REF!</definedName>
    <definedName name="BExIPVL5VEVK9Q7AYB7EC2VZWBEZ" localSheetId="19" hidden="1">#REF!</definedName>
    <definedName name="BExIPVL5VEVK9Q7AYB7EC2VZWBEZ" localSheetId="0" hidden="1">#REF!</definedName>
    <definedName name="BExIPVL5VEVK9Q7AYB7EC2VZWBEZ" localSheetId="8" hidden="1">#REF!</definedName>
    <definedName name="BExIPVL5VEVK9Q7AYB7EC2VZWBEZ" localSheetId="9" hidden="1">#REF!</definedName>
    <definedName name="BExIPVL5VEVK9Q7AYB7EC2VZWBEZ" hidden="1">#REF!</definedName>
    <definedName name="BExIQ1VS9A2FHVD9TUHKG9K8EVVP" localSheetId="10" hidden="1">#REF!</definedName>
    <definedName name="BExIQ1VS9A2FHVD9TUHKG9K8EVVP" localSheetId="12" hidden="1">#REF!</definedName>
    <definedName name="BExIQ1VS9A2FHVD9TUHKG9K8EVVP" localSheetId="19" hidden="1">#REF!</definedName>
    <definedName name="BExIQ1VS9A2FHVD9TUHKG9K8EVVP" localSheetId="0" hidden="1">#REF!</definedName>
    <definedName name="BExIQ1VS9A2FHVD9TUHKG9K8EVVP" localSheetId="21" hidden="1">#REF!</definedName>
    <definedName name="BExIQ1VS9A2FHVD9TUHKG9K8EVVP" localSheetId="8" hidden="1">#REF!</definedName>
    <definedName name="BExIQ1VS9A2FHVD9TUHKG9K8EVVP" localSheetId="9" hidden="1">#REF!</definedName>
    <definedName name="BExIQ1VS9A2FHVD9TUHKG9K8EVVP" hidden="1">#REF!</definedName>
    <definedName name="BExIQ3J19L30PSQ2CXNT6IHW0I7V" localSheetId="10" hidden="1">#REF!</definedName>
    <definedName name="BExIQ3J19L30PSQ2CXNT6IHW0I7V" localSheetId="12" hidden="1">#REF!</definedName>
    <definedName name="BExIQ3J19L30PSQ2CXNT6IHW0I7V" localSheetId="19" hidden="1">#REF!</definedName>
    <definedName name="BExIQ3J19L30PSQ2CXNT6IHW0I7V" localSheetId="0" hidden="1">#REF!</definedName>
    <definedName name="BExIQ3J19L30PSQ2CXNT6IHW0I7V" localSheetId="21" hidden="1">#REF!</definedName>
    <definedName name="BExIQ3J19L30PSQ2CXNT6IHW0I7V" localSheetId="8" hidden="1">#REF!</definedName>
    <definedName name="BExIQ3J19L30PSQ2CXNT6IHW0I7V" localSheetId="9" hidden="1">#REF!</definedName>
    <definedName name="BExIQ3J19L30PSQ2CXNT6IHW0I7V" hidden="1">#REF!</definedName>
    <definedName name="BExIQ3OJ7M04XCY276IO0LJA5XUK" localSheetId="10" hidden="1">#REF!</definedName>
    <definedName name="BExIQ3OJ7M04XCY276IO0LJA5XUK" localSheetId="12" hidden="1">#REF!</definedName>
    <definedName name="BExIQ3OJ7M04XCY276IO0LJA5XUK" localSheetId="19" hidden="1">#REF!</definedName>
    <definedName name="BExIQ3OJ7M04XCY276IO0LJA5XUK" localSheetId="0" hidden="1">#REF!</definedName>
    <definedName name="BExIQ3OJ7M04XCY276IO0LJA5XUK" localSheetId="21" hidden="1">#REF!</definedName>
    <definedName name="BExIQ3OJ7M04XCY276IO0LJA5XUK" localSheetId="8" hidden="1">#REF!</definedName>
    <definedName name="BExIQ3OJ7M04XCY276IO0LJA5XUK" localSheetId="9" hidden="1">#REF!</definedName>
    <definedName name="BExIQ3OJ7M04XCY276IO0LJA5XUK" hidden="1">#REF!</definedName>
    <definedName name="BExIQ5S19ITB0NDRUN4XV7B905ED" localSheetId="10" hidden="1">#REF!</definedName>
    <definedName name="BExIQ5S19ITB0NDRUN4XV7B905ED" localSheetId="12" hidden="1">#REF!</definedName>
    <definedName name="BExIQ5S19ITB0NDRUN4XV7B905ED" localSheetId="19" hidden="1">#REF!</definedName>
    <definedName name="BExIQ5S19ITB0NDRUN4XV7B905ED" localSheetId="0" hidden="1">#REF!</definedName>
    <definedName name="BExIQ5S19ITB0NDRUN4XV7B905ED" localSheetId="21" hidden="1">#REF!</definedName>
    <definedName name="BExIQ5S19ITB0NDRUN4XV7B905ED" localSheetId="8" hidden="1">#REF!</definedName>
    <definedName name="BExIQ5S19ITB0NDRUN4XV7B905ED" localSheetId="9" hidden="1">#REF!</definedName>
    <definedName name="BExIQ5S19ITB0NDRUN4XV7B905ED" hidden="1">#REF!</definedName>
    <definedName name="BExIQ810MMN2UN0EQ9CRQAFWA19X" localSheetId="10" hidden="1">#REF!</definedName>
    <definedName name="BExIQ810MMN2UN0EQ9CRQAFWA19X" localSheetId="12" hidden="1">#REF!</definedName>
    <definedName name="BExIQ810MMN2UN0EQ9CRQAFWA19X" localSheetId="19" hidden="1">#REF!</definedName>
    <definedName name="BExIQ810MMN2UN0EQ9CRQAFWA19X" localSheetId="0" hidden="1">#REF!</definedName>
    <definedName name="BExIQ810MMN2UN0EQ9CRQAFWA19X" localSheetId="21" hidden="1">#REF!</definedName>
    <definedName name="BExIQ810MMN2UN0EQ9CRQAFWA19X" localSheetId="8" hidden="1">#REF!</definedName>
    <definedName name="BExIQ810MMN2UN0EQ9CRQAFWA19X" localSheetId="9" hidden="1">#REF!</definedName>
    <definedName name="BExIQ810MMN2UN0EQ9CRQAFWA19X" hidden="1">#REF!</definedName>
    <definedName name="BExIQ9TMQT2EIXSVQW7GVSOAW2VJ" localSheetId="10" hidden="1">#REF!</definedName>
    <definedName name="BExIQ9TMQT2EIXSVQW7GVSOAW2VJ" localSheetId="12" hidden="1">#REF!</definedName>
    <definedName name="BExIQ9TMQT2EIXSVQW7GVSOAW2VJ" localSheetId="19" hidden="1">#REF!</definedName>
    <definedName name="BExIQ9TMQT2EIXSVQW7GVSOAW2VJ" localSheetId="0" hidden="1">#REF!</definedName>
    <definedName name="BExIQ9TMQT2EIXSVQW7GVSOAW2VJ" localSheetId="21" hidden="1">#REF!</definedName>
    <definedName name="BExIQ9TMQT2EIXSVQW7GVSOAW2VJ" localSheetId="8" hidden="1">#REF!</definedName>
    <definedName name="BExIQ9TMQT2EIXSVQW7GVSOAW2VJ" localSheetId="9" hidden="1">#REF!</definedName>
    <definedName name="BExIQ9TMQT2EIXSVQW7GVSOAW2VJ" hidden="1">#REF!</definedName>
    <definedName name="BExIQBMDE1L6J4H27K1FMSHQKDSE" localSheetId="10" hidden="1">#REF!</definedName>
    <definedName name="BExIQBMDE1L6J4H27K1FMSHQKDSE" localSheetId="12" hidden="1">#REF!</definedName>
    <definedName name="BExIQBMDE1L6J4H27K1FMSHQKDSE" localSheetId="19" hidden="1">#REF!</definedName>
    <definedName name="BExIQBMDE1L6J4H27K1FMSHQKDSE" localSheetId="0" hidden="1">#REF!</definedName>
    <definedName name="BExIQBMDE1L6J4H27K1FMSHQKDSE" localSheetId="21" hidden="1">#REF!</definedName>
    <definedName name="BExIQBMDE1L6J4H27K1FMSHQKDSE" localSheetId="8" hidden="1">#REF!</definedName>
    <definedName name="BExIQBMDE1L6J4H27K1FMSHQKDSE" localSheetId="9" hidden="1">#REF!</definedName>
    <definedName name="BExIQBMDE1L6J4H27K1FMSHQKDSE" hidden="1">#REF!</definedName>
    <definedName name="BExIQE65LVXUOF3UZFO7SDHFJH22" localSheetId="10" hidden="1">#REF!</definedName>
    <definedName name="BExIQE65LVXUOF3UZFO7SDHFJH22" localSheetId="12" hidden="1">#REF!</definedName>
    <definedName name="BExIQE65LVXUOF3UZFO7SDHFJH22" localSheetId="19" hidden="1">#REF!</definedName>
    <definedName name="BExIQE65LVXUOF3UZFO7SDHFJH22" localSheetId="0" hidden="1">#REF!</definedName>
    <definedName name="BExIQE65LVXUOF3UZFO7SDHFJH22" localSheetId="21" hidden="1">#REF!</definedName>
    <definedName name="BExIQE65LVXUOF3UZFO7SDHFJH22" localSheetId="8" hidden="1">#REF!</definedName>
    <definedName name="BExIQE65LVXUOF3UZFO7SDHFJH22" localSheetId="9" hidden="1">#REF!</definedName>
    <definedName name="BExIQE65LVXUOF3UZFO7SDHFJH22" hidden="1">#REF!</definedName>
    <definedName name="BExIQG9OO2KKBOWTMD1OXY36TEGA" localSheetId="10" hidden="1">#REF!</definedName>
    <definedName name="BExIQG9OO2KKBOWTMD1OXY36TEGA" localSheetId="12" hidden="1">#REF!</definedName>
    <definedName name="BExIQG9OO2KKBOWTMD1OXY36TEGA" localSheetId="19" hidden="1">#REF!</definedName>
    <definedName name="BExIQG9OO2KKBOWTMD1OXY36TEGA" localSheetId="0" hidden="1">#REF!</definedName>
    <definedName name="BExIQG9OO2KKBOWTMD1OXY36TEGA" localSheetId="21" hidden="1">#REF!</definedName>
    <definedName name="BExIQG9OO2KKBOWTMD1OXY36TEGA" localSheetId="8" hidden="1">#REF!</definedName>
    <definedName name="BExIQG9OO2KKBOWTMD1OXY36TEGA" localSheetId="9" hidden="1">#REF!</definedName>
    <definedName name="BExIQG9OO2KKBOWTMD1OXY36TEGA" hidden="1">#REF!</definedName>
    <definedName name="BExIQHWZ65ALA9VAFCJEGIL1145G" localSheetId="10" hidden="1">#REF!</definedName>
    <definedName name="BExIQHWZ65ALA9VAFCJEGIL1145G" localSheetId="12" hidden="1">#REF!</definedName>
    <definedName name="BExIQHWZ65ALA9VAFCJEGIL1145G" localSheetId="19" hidden="1">#REF!</definedName>
    <definedName name="BExIQHWZ65ALA9VAFCJEGIL1145G" localSheetId="0" hidden="1">#REF!</definedName>
    <definedName name="BExIQHWZ65ALA9VAFCJEGIL1145G" localSheetId="21" hidden="1">#REF!</definedName>
    <definedName name="BExIQHWZ65ALA9VAFCJEGIL1145G" localSheetId="8" hidden="1">#REF!</definedName>
    <definedName name="BExIQHWZ65ALA9VAFCJEGIL1145G" localSheetId="9" hidden="1">#REF!</definedName>
    <definedName name="BExIQHWZ65ALA9VAFCJEGIL1145G" hidden="1">#REF!</definedName>
    <definedName name="BExIQX1XBB31HZTYEEVOBSE3C5A6" localSheetId="10" hidden="1">#REF!</definedName>
    <definedName name="BExIQX1XBB31HZTYEEVOBSE3C5A6" localSheetId="12" hidden="1">#REF!</definedName>
    <definedName name="BExIQX1XBB31HZTYEEVOBSE3C5A6" localSheetId="19" hidden="1">#REF!</definedName>
    <definedName name="BExIQX1XBB31HZTYEEVOBSE3C5A6" localSheetId="0" hidden="1">#REF!</definedName>
    <definedName name="BExIQX1XBB31HZTYEEVOBSE3C5A6" localSheetId="21" hidden="1">#REF!</definedName>
    <definedName name="BExIQX1XBB31HZTYEEVOBSE3C5A6" localSheetId="8" hidden="1">#REF!</definedName>
    <definedName name="BExIQX1XBB31HZTYEEVOBSE3C5A6" localSheetId="9" hidden="1">#REF!</definedName>
    <definedName name="BExIQX1XBB31HZTYEEVOBSE3C5A6" hidden="1">#REF!</definedName>
    <definedName name="BExIR2ALYRP9FW99DK2084J7IIDC" localSheetId="10" hidden="1">#REF!</definedName>
    <definedName name="BExIR2ALYRP9FW99DK2084J7IIDC" localSheetId="12" hidden="1">#REF!</definedName>
    <definedName name="BExIR2ALYRP9FW99DK2084J7IIDC" localSheetId="19" hidden="1">#REF!</definedName>
    <definedName name="BExIR2ALYRP9FW99DK2084J7IIDC" localSheetId="0" hidden="1">#REF!</definedName>
    <definedName name="BExIR2ALYRP9FW99DK2084J7IIDC" localSheetId="21" hidden="1">#REF!</definedName>
    <definedName name="BExIR2ALYRP9FW99DK2084J7IIDC" localSheetId="8" hidden="1">#REF!</definedName>
    <definedName name="BExIR2ALYRP9FW99DK2084J7IIDC" localSheetId="9" hidden="1">#REF!</definedName>
    <definedName name="BExIR2ALYRP9FW99DK2084J7IIDC" hidden="1">#REF!</definedName>
    <definedName name="BExIR8FQETPTQYW37DBVDWG3J4JW" localSheetId="10" hidden="1">#REF!</definedName>
    <definedName name="BExIR8FQETPTQYW37DBVDWG3J4JW" localSheetId="12" hidden="1">#REF!</definedName>
    <definedName name="BExIR8FQETPTQYW37DBVDWG3J4JW" localSheetId="19" hidden="1">#REF!</definedName>
    <definedName name="BExIR8FQETPTQYW37DBVDWG3J4JW" localSheetId="0" hidden="1">#REF!</definedName>
    <definedName name="BExIR8FQETPTQYW37DBVDWG3J4JW" localSheetId="21" hidden="1">#REF!</definedName>
    <definedName name="BExIR8FQETPTQYW37DBVDWG3J4JW" localSheetId="8" hidden="1">#REF!</definedName>
    <definedName name="BExIR8FQETPTQYW37DBVDWG3J4JW" localSheetId="9" hidden="1">#REF!</definedName>
    <definedName name="BExIR8FQETPTQYW37DBVDWG3J4JW" hidden="1">#REF!</definedName>
    <definedName name="BExIRHKWQB1PP4ZLB0C3AVUBAFMD" localSheetId="10" hidden="1">#REF!</definedName>
    <definedName name="BExIRHKWQB1PP4ZLB0C3AVUBAFMD" localSheetId="12" hidden="1">#REF!</definedName>
    <definedName name="BExIRHKWQB1PP4ZLB0C3AVUBAFMD" localSheetId="19" hidden="1">#REF!</definedName>
    <definedName name="BExIRHKWQB1PP4ZLB0C3AVUBAFMD" localSheetId="0" hidden="1">#REF!</definedName>
    <definedName name="BExIRHKWQB1PP4ZLB0C3AVUBAFMD" localSheetId="21" hidden="1">#REF!</definedName>
    <definedName name="BExIRHKWQB1PP4ZLB0C3AVUBAFMD" localSheetId="8" hidden="1">#REF!</definedName>
    <definedName name="BExIRHKWQB1PP4ZLB0C3AVUBAFMD" localSheetId="9" hidden="1">#REF!</definedName>
    <definedName name="BExIRHKWQB1PP4ZLB0C3AVUBAFMD" hidden="1">#REF!</definedName>
    <definedName name="BExIRJTRJPQR3OTAGAV7JTA4VMPS" localSheetId="10" hidden="1">#REF!</definedName>
    <definedName name="BExIRJTRJPQR3OTAGAV7JTA4VMPS" localSheetId="12" hidden="1">#REF!</definedName>
    <definedName name="BExIRJTRJPQR3OTAGAV7JTA4VMPS" localSheetId="19" hidden="1">#REF!</definedName>
    <definedName name="BExIRJTRJPQR3OTAGAV7JTA4VMPS" localSheetId="0" hidden="1">#REF!</definedName>
    <definedName name="BExIRJTRJPQR3OTAGAV7JTA4VMPS" localSheetId="21" hidden="1">#REF!</definedName>
    <definedName name="BExIRJTRJPQR3OTAGAV7JTA4VMPS" localSheetId="8" hidden="1">#REF!</definedName>
    <definedName name="BExIRJTRJPQR3OTAGAV7JTA4VMPS" localSheetId="9" hidden="1">#REF!</definedName>
    <definedName name="BExIRJTRJPQR3OTAGAV7JTA4VMPS" hidden="1">#REF!</definedName>
    <definedName name="BExIROH27RJOG6VI7ZHR0RZGAZZ4" localSheetId="10" hidden="1">#REF!</definedName>
    <definedName name="BExIROH27RJOG6VI7ZHR0RZGAZZ4" localSheetId="12" hidden="1">#REF!</definedName>
    <definedName name="BExIROH27RJOG6VI7ZHR0RZGAZZ4" localSheetId="19" hidden="1">#REF!</definedName>
    <definedName name="BExIROH27RJOG6VI7ZHR0RZGAZZ4" localSheetId="0" hidden="1">#REF!</definedName>
    <definedName name="BExIROH27RJOG6VI7ZHR0RZGAZZ4" localSheetId="21" hidden="1">#REF!</definedName>
    <definedName name="BExIROH27RJOG6VI7ZHR0RZGAZZ4" localSheetId="8" hidden="1">#REF!</definedName>
    <definedName name="BExIROH27RJOG6VI7ZHR0RZGAZZ4" localSheetId="9" hidden="1">#REF!</definedName>
    <definedName name="BExIROH27RJOG6VI7ZHR0RZGAZZ4" hidden="1">#REF!</definedName>
    <definedName name="BExIRRBGTY01OQOI3U5SW59RFDFI" localSheetId="10" hidden="1">#REF!</definedName>
    <definedName name="BExIRRBGTY01OQOI3U5SW59RFDFI" localSheetId="12" hidden="1">#REF!</definedName>
    <definedName name="BExIRRBGTY01OQOI3U5SW59RFDFI" localSheetId="19" hidden="1">#REF!</definedName>
    <definedName name="BExIRRBGTY01OQOI3U5SW59RFDFI" localSheetId="0" hidden="1">#REF!</definedName>
    <definedName name="BExIRRBGTY01OQOI3U5SW59RFDFI" localSheetId="21" hidden="1">#REF!</definedName>
    <definedName name="BExIRRBGTY01OQOI3U5SW59RFDFI" localSheetId="8" hidden="1">#REF!</definedName>
    <definedName name="BExIRRBGTY01OQOI3U5SW59RFDFI" localSheetId="9" hidden="1">#REF!</definedName>
    <definedName name="BExIRRBGTY01OQOI3U5SW59RFDFI" hidden="1">#REF!</definedName>
    <definedName name="BExIS4T0DRF57HYO7OGG72KBOFOI" localSheetId="10" hidden="1">#REF!</definedName>
    <definedName name="BExIS4T0DRF57HYO7OGG72KBOFOI" localSheetId="12" hidden="1">#REF!</definedName>
    <definedName name="BExIS4T0DRF57HYO7OGG72KBOFOI" localSheetId="19" hidden="1">#REF!</definedName>
    <definedName name="BExIS4T0DRF57HYO7OGG72KBOFOI" localSheetId="0" hidden="1">#REF!</definedName>
    <definedName name="BExIS4T0DRF57HYO7OGG72KBOFOI" localSheetId="21" hidden="1">#REF!</definedName>
    <definedName name="BExIS4T0DRF57HYO7OGG72KBOFOI" localSheetId="8" hidden="1">#REF!</definedName>
    <definedName name="BExIS4T0DRF57HYO7OGG72KBOFOI" localSheetId="9" hidden="1">#REF!</definedName>
    <definedName name="BExIS4T0DRF57HYO7OGG72KBOFOI" hidden="1">#REF!</definedName>
    <definedName name="BExIS77BJDDK18PGI9DSEYZPIL7P" localSheetId="10" hidden="1">#REF!</definedName>
    <definedName name="BExIS77BJDDK18PGI9DSEYZPIL7P" localSheetId="12" hidden="1">#REF!</definedName>
    <definedName name="BExIS77BJDDK18PGI9DSEYZPIL7P" localSheetId="19" hidden="1">#REF!</definedName>
    <definedName name="BExIS77BJDDK18PGI9DSEYZPIL7P" localSheetId="0" hidden="1">#REF!</definedName>
    <definedName name="BExIS77BJDDK18PGI9DSEYZPIL7P" localSheetId="21" hidden="1">#REF!</definedName>
    <definedName name="BExIS77BJDDK18PGI9DSEYZPIL7P" localSheetId="8" hidden="1">#REF!</definedName>
    <definedName name="BExIS77BJDDK18PGI9DSEYZPIL7P" localSheetId="9" hidden="1">#REF!</definedName>
    <definedName name="BExIS77BJDDK18PGI9DSEYZPIL7P" hidden="1">#REF!</definedName>
    <definedName name="BExIS8USL1T3Z97CZ30HJ98E2GXQ" localSheetId="10" hidden="1">#REF!</definedName>
    <definedName name="BExIS8USL1T3Z97CZ30HJ98E2GXQ" localSheetId="12" hidden="1">#REF!</definedName>
    <definedName name="BExIS8USL1T3Z97CZ30HJ98E2GXQ" localSheetId="19" hidden="1">#REF!</definedName>
    <definedName name="BExIS8USL1T3Z97CZ30HJ98E2GXQ" localSheetId="0" hidden="1">#REF!</definedName>
    <definedName name="BExIS8USL1T3Z97CZ30HJ98E2GXQ" localSheetId="21" hidden="1">#REF!</definedName>
    <definedName name="BExIS8USL1T3Z97CZ30HJ98E2GXQ" localSheetId="8" hidden="1">#REF!</definedName>
    <definedName name="BExIS8USL1T3Z97CZ30HJ98E2GXQ" localSheetId="9" hidden="1">#REF!</definedName>
    <definedName name="BExIS8USL1T3Z97CZ30HJ98E2GXQ" hidden="1">#REF!</definedName>
    <definedName name="BExISC5B700MZUBFTQ9K4IKTF7HR" localSheetId="10" hidden="1">#REF!</definedName>
    <definedName name="BExISC5B700MZUBFTQ9K4IKTF7HR" localSheetId="12" hidden="1">#REF!</definedName>
    <definedName name="BExISC5B700MZUBFTQ9K4IKTF7HR" localSheetId="19" hidden="1">#REF!</definedName>
    <definedName name="BExISC5B700MZUBFTQ9K4IKTF7HR" localSheetId="0" hidden="1">#REF!</definedName>
    <definedName name="BExISC5B700MZUBFTQ9K4IKTF7HR" localSheetId="21" hidden="1">#REF!</definedName>
    <definedName name="BExISC5B700MZUBFTQ9K4IKTF7HR" localSheetId="8" hidden="1">#REF!</definedName>
    <definedName name="BExISC5B700MZUBFTQ9K4IKTF7HR" localSheetId="9" hidden="1">#REF!</definedName>
    <definedName name="BExISC5B700MZUBFTQ9K4IKTF7HR" hidden="1">#REF!</definedName>
    <definedName name="BExISDHXS49S1H56ENBPRF1NLD5C" localSheetId="10" hidden="1">#REF!</definedName>
    <definedName name="BExISDHXS49S1H56ENBPRF1NLD5C" localSheetId="12" hidden="1">#REF!</definedName>
    <definedName name="BExISDHXS49S1H56ENBPRF1NLD5C" localSheetId="19" hidden="1">#REF!</definedName>
    <definedName name="BExISDHXS49S1H56ENBPRF1NLD5C" localSheetId="0" hidden="1">#REF!</definedName>
    <definedName name="BExISDHXS49S1H56ENBPRF1NLD5C" localSheetId="21" hidden="1">#REF!</definedName>
    <definedName name="BExISDHXS49S1H56ENBPRF1NLD5C" localSheetId="8" hidden="1">#REF!</definedName>
    <definedName name="BExISDHXS49S1H56ENBPRF1NLD5C" localSheetId="9" hidden="1">#REF!</definedName>
    <definedName name="BExISDHXS49S1H56ENBPRF1NLD5C" hidden="1">#REF!</definedName>
    <definedName name="BExISM1JLV54A21A164IURMPGUMU" localSheetId="10" hidden="1">#REF!</definedName>
    <definedName name="BExISM1JLV54A21A164IURMPGUMU" localSheetId="12" hidden="1">#REF!</definedName>
    <definedName name="BExISM1JLV54A21A164IURMPGUMU" localSheetId="19" hidden="1">#REF!</definedName>
    <definedName name="BExISM1JLV54A21A164IURMPGUMU" localSheetId="0" hidden="1">#REF!</definedName>
    <definedName name="BExISM1JLV54A21A164IURMPGUMU" localSheetId="21" hidden="1">#REF!</definedName>
    <definedName name="BExISM1JLV54A21A164IURMPGUMU" localSheetId="8" hidden="1">#REF!</definedName>
    <definedName name="BExISM1JLV54A21A164IURMPGUMU" localSheetId="9" hidden="1">#REF!</definedName>
    <definedName name="BExISM1JLV54A21A164IURMPGUMU" hidden="1">#REF!</definedName>
    <definedName name="BExISRFKJYUZ4AKW44IJF7RF9Y90" localSheetId="10" hidden="1">#REF!</definedName>
    <definedName name="BExISRFKJYUZ4AKW44IJF7RF9Y90" localSheetId="12" hidden="1">#REF!</definedName>
    <definedName name="BExISRFKJYUZ4AKW44IJF7RF9Y90" localSheetId="19" hidden="1">#REF!</definedName>
    <definedName name="BExISRFKJYUZ4AKW44IJF7RF9Y90" localSheetId="0" hidden="1">#REF!</definedName>
    <definedName name="BExISRFKJYUZ4AKW44IJF7RF9Y90" localSheetId="21" hidden="1">#REF!</definedName>
    <definedName name="BExISRFKJYUZ4AKW44IJF7RF9Y90" localSheetId="8" hidden="1">#REF!</definedName>
    <definedName name="BExISRFKJYUZ4AKW44IJF7RF9Y90" localSheetId="9" hidden="1">#REF!</definedName>
    <definedName name="BExISRFKJYUZ4AKW44IJF7RF9Y90" hidden="1">#REF!</definedName>
    <definedName name="BExISSMVV57JAUB6CSGBMBFVNGWK" localSheetId="10" hidden="1">#REF!</definedName>
    <definedName name="BExISSMVV57JAUB6CSGBMBFVNGWK" localSheetId="12" hidden="1">#REF!</definedName>
    <definedName name="BExISSMVV57JAUB6CSGBMBFVNGWK" localSheetId="19" hidden="1">#REF!</definedName>
    <definedName name="BExISSMVV57JAUB6CSGBMBFVNGWK" localSheetId="0" hidden="1">#REF!</definedName>
    <definedName name="BExISSMVV57JAUB6CSGBMBFVNGWK" localSheetId="21" hidden="1">#REF!</definedName>
    <definedName name="BExISSMVV57JAUB6CSGBMBFVNGWK" localSheetId="8" hidden="1">#REF!</definedName>
    <definedName name="BExISSMVV57JAUB6CSGBMBFVNGWK" localSheetId="9" hidden="1">#REF!</definedName>
    <definedName name="BExISSMVV57JAUB6CSGBMBFVNGWK" hidden="1">#REF!</definedName>
    <definedName name="BExIT16AD4HCD0WQCCA72AKLQHK1" localSheetId="10" hidden="1">#REF!</definedName>
    <definedName name="BExIT16AD4HCD0WQCCA72AKLQHK1" localSheetId="12" hidden="1">#REF!</definedName>
    <definedName name="BExIT16AD4HCD0WQCCA72AKLQHK1" localSheetId="19" hidden="1">#REF!</definedName>
    <definedName name="BExIT16AD4HCD0WQCCA72AKLQHK1" localSheetId="0" hidden="1">#REF!</definedName>
    <definedName name="BExIT16AD4HCD0WQCCA72AKLQHK1" localSheetId="21" hidden="1">#REF!</definedName>
    <definedName name="BExIT16AD4HCD0WQCCA72AKLQHK1" localSheetId="8" hidden="1">#REF!</definedName>
    <definedName name="BExIT16AD4HCD0WQCCA72AKLQHK1" localSheetId="9" hidden="1">#REF!</definedName>
    <definedName name="BExIT16AD4HCD0WQCCA72AKLQHK1" hidden="1">#REF!</definedName>
    <definedName name="BExIT1MK8TBAK3SNP36A8FKDQSOK" localSheetId="10" hidden="1">#REF!</definedName>
    <definedName name="BExIT1MK8TBAK3SNP36A8FKDQSOK" localSheetId="12" hidden="1">#REF!</definedName>
    <definedName name="BExIT1MK8TBAK3SNP36A8FKDQSOK" localSheetId="19" hidden="1">#REF!</definedName>
    <definedName name="BExIT1MK8TBAK3SNP36A8FKDQSOK" localSheetId="0" hidden="1">#REF!</definedName>
    <definedName name="BExIT1MK8TBAK3SNP36A8FKDQSOK" localSheetId="21" hidden="1">#REF!</definedName>
    <definedName name="BExIT1MK8TBAK3SNP36A8FKDQSOK" localSheetId="8" hidden="1">#REF!</definedName>
    <definedName name="BExIT1MK8TBAK3SNP36A8FKDQSOK" localSheetId="9" hidden="1">#REF!</definedName>
    <definedName name="BExIT1MK8TBAK3SNP36A8FKDQSOK" hidden="1">#REF!</definedName>
    <definedName name="BExIT9PPVL7XGGIZS7G6QI6L7H9U" localSheetId="10" hidden="1">#REF!</definedName>
    <definedName name="BExIT9PPVL7XGGIZS7G6QI6L7H9U" localSheetId="12" hidden="1">#REF!</definedName>
    <definedName name="BExIT9PPVL7XGGIZS7G6QI6L7H9U" localSheetId="19" hidden="1">#REF!</definedName>
    <definedName name="BExIT9PPVL7XGGIZS7G6QI6L7H9U" localSheetId="0" hidden="1">#REF!</definedName>
    <definedName name="BExIT9PPVL7XGGIZS7G6QI6L7H9U" localSheetId="21" hidden="1">#REF!</definedName>
    <definedName name="BExIT9PPVL7XGGIZS7G6QI6L7H9U" localSheetId="8" hidden="1">#REF!</definedName>
    <definedName name="BExIT9PPVL7XGGIZS7G6QI6L7H9U" localSheetId="9" hidden="1">#REF!</definedName>
    <definedName name="BExIT9PPVL7XGGIZS7G6QI6L7H9U" hidden="1">#REF!</definedName>
    <definedName name="BExITBNYANV2S8KD56GOGCKW393R" localSheetId="10" hidden="1">#REF!</definedName>
    <definedName name="BExITBNYANV2S8KD56GOGCKW393R" localSheetId="12" hidden="1">#REF!</definedName>
    <definedName name="BExITBNYANV2S8KD56GOGCKW393R" localSheetId="19" hidden="1">#REF!</definedName>
    <definedName name="BExITBNYANV2S8KD56GOGCKW393R" localSheetId="0" hidden="1">#REF!</definedName>
    <definedName name="BExITBNYANV2S8KD56GOGCKW393R" localSheetId="21" hidden="1">#REF!</definedName>
    <definedName name="BExITBNYANV2S8KD56GOGCKW393R" localSheetId="8" hidden="1">#REF!</definedName>
    <definedName name="BExITBNYANV2S8KD56GOGCKW393R" localSheetId="9" hidden="1">#REF!</definedName>
    <definedName name="BExITBNYANV2S8KD56GOGCKW393R" hidden="1">#REF!</definedName>
    <definedName name="BExITGB4FVAV0LE88D7JMX7FBYXI" localSheetId="10" hidden="1">#REF!</definedName>
    <definedName name="BExITGB4FVAV0LE88D7JMX7FBYXI" localSheetId="12" hidden="1">#REF!</definedName>
    <definedName name="BExITGB4FVAV0LE88D7JMX7FBYXI" localSheetId="19" hidden="1">#REF!</definedName>
    <definedName name="BExITGB4FVAV0LE88D7JMX7FBYXI" localSheetId="0" hidden="1">#REF!</definedName>
    <definedName name="BExITGB4FVAV0LE88D7JMX7FBYXI" localSheetId="21" hidden="1">#REF!</definedName>
    <definedName name="BExITGB4FVAV0LE88D7JMX7FBYXI" localSheetId="8" hidden="1">#REF!</definedName>
    <definedName name="BExITGB4FVAV0LE88D7JMX7FBYXI" localSheetId="9" hidden="1">#REF!</definedName>
    <definedName name="BExITGB4FVAV0LE88D7JMX7FBYXI" hidden="1">#REF!</definedName>
    <definedName name="BExITI3TQ14K842P38QF0PNWSWNO" localSheetId="10" hidden="1">#REF!</definedName>
    <definedName name="BExITI3TQ14K842P38QF0PNWSWNO" localSheetId="12" hidden="1">#REF!</definedName>
    <definedName name="BExITI3TQ14K842P38QF0PNWSWNO" localSheetId="19" hidden="1">#REF!</definedName>
    <definedName name="BExITI3TQ14K842P38QF0PNWSWNO" localSheetId="0" hidden="1">#REF!</definedName>
    <definedName name="BExITI3TQ14K842P38QF0PNWSWNO" localSheetId="21" hidden="1">#REF!</definedName>
    <definedName name="BExITI3TQ14K842P38QF0PNWSWNO" localSheetId="8" hidden="1">#REF!</definedName>
    <definedName name="BExITI3TQ14K842P38QF0PNWSWNO" localSheetId="9" hidden="1">#REF!</definedName>
    <definedName name="BExITI3TQ14K842P38QF0PNWSWNO" hidden="1">#REF!</definedName>
    <definedName name="BExIU9OGER4TPMETACWUEP1UENK0" localSheetId="10" hidden="1">#REF!</definedName>
    <definedName name="BExIU9OGER4TPMETACWUEP1UENK0" localSheetId="12" hidden="1">#REF!</definedName>
    <definedName name="BExIU9OGER4TPMETACWUEP1UENK0" localSheetId="19" hidden="1">#REF!</definedName>
    <definedName name="BExIU9OGER4TPMETACWUEP1UENK0" localSheetId="0" hidden="1">#REF!</definedName>
    <definedName name="BExIU9OGER4TPMETACWUEP1UENK0" localSheetId="21" hidden="1">#REF!</definedName>
    <definedName name="BExIU9OGER4TPMETACWUEP1UENK0" localSheetId="8" hidden="1">#REF!</definedName>
    <definedName name="BExIU9OGER4TPMETACWUEP1UENK0" localSheetId="9" hidden="1">#REF!</definedName>
    <definedName name="BExIU9OGER4TPMETACWUEP1UENK0" hidden="1">#REF!</definedName>
    <definedName name="BExIUD4OJGH65NFNQ4VMCE3R4J1X" localSheetId="10" hidden="1">#REF!</definedName>
    <definedName name="BExIUD4OJGH65NFNQ4VMCE3R4J1X" localSheetId="12" hidden="1">#REF!</definedName>
    <definedName name="BExIUD4OJGH65NFNQ4VMCE3R4J1X" localSheetId="19" hidden="1">#REF!</definedName>
    <definedName name="BExIUD4OJGH65NFNQ4VMCE3R4J1X" localSheetId="0" hidden="1">#REF!</definedName>
    <definedName name="BExIUD4OJGH65NFNQ4VMCE3R4J1X" localSheetId="21" hidden="1">#REF!</definedName>
    <definedName name="BExIUD4OJGH65NFNQ4VMCE3R4J1X" localSheetId="8" hidden="1">#REF!</definedName>
    <definedName name="BExIUD4OJGH65NFNQ4VMCE3R4J1X" localSheetId="9" hidden="1">#REF!</definedName>
    <definedName name="BExIUD4OJGH65NFNQ4VMCE3R4J1X" hidden="1">#REF!</definedName>
    <definedName name="BExIUQM0XWNNW3MJD26EOVIT7FSU" localSheetId="10" hidden="1">#REF!</definedName>
    <definedName name="BExIUQM0XWNNW3MJD26EOVIT7FSU" localSheetId="12" hidden="1">#REF!</definedName>
    <definedName name="BExIUQM0XWNNW3MJD26EOVIT7FSU" localSheetId="19" hidden="1">#REF!</definedName>
    <definedName name="BExIUQM0XWNNW3MJD26EOVIT7FSU" localSheetId="0" hidden="1">#REF!</definedName>
    <definedName name="BExIUQM0XWNNW3MJD26EOVIT7FSU" localSheetId="21" hidden="1">#REF!</definedName>
    <definedName name="BExIUQM0XWNNW3MJD26EOVIT7FSU" localSheetId="8" hidden="1">#REF!</definedName>
    <definedName name="BExIUQM0XWNNW3MJD26EOVIT7FSU" localSheetId="9" hidden="1">#REF!</definedName>
    <definedName name="BExIUQM0XWNNW3MJD26EOVIT7FSU" hidden="1">#REF!</definedName>
    <definedName name="BExIUTB5OAAXYW0OFMP0PS40SPOB" localSheetId="10" hidden="1">#REF!</definedName>
    <definedName name="BExIUTB5OAAXYW0OFMP0PS40SPOB" localSheetId="12" hidden="1">#REF!</definedName>
    <definedName name="BExIUTB5OAAXYW0OFMP0PS40SPOB" localSheetId="19" hidden="1">#REF!</definedName>
    <definedName name="BExIUTB5OAAXYW0OFMP0PS40SPOB" localSheetId="0" hidden="1">#REF!</definedName>
    <definedName name="BExIUTB5OAAXYW0OFMP0PS40SPOB" localSheetId="21" hidden="1">#REF!</definedName>
    <definedName name="BExIUTB5OAAXYW0OFMP0PS40SPOB" localSheetId="8" hidden="1">#REF!</definedName>
    <definedName name="BExIUTB5OAAXYW0OFMP0PS40SPOB" localSheetId="9" hidden="1">#REF!</definedName>
    <definedName name="BExIUTB5OAAXYW0OFMP0PS40SPOB" hidden="1">#REF!</definedName>
    <definedName name="BExIUUT2MHIOV6R3WHA0DPM1KBKY" localSheetId="10" hidden="1">#REF!</definedName>
    <definedName name="BExIUUT2MHIOV6R3WHA0DPM1KBKY" localSheetId="12" hidden="1">#REF!</definedName>
    <definedName name="BExIUUT2MHIOV6R3WHA0DPM1KBKY" localSheetId="19" hidden="1">#REF!</definedName>
    <definedName name="BExIUUT2MHIOV6R3WHA0DPM1KBKY" localSheetId="0" hidden="1">#REF!</definedName>
    <definedName name="BExIUUT2MHIOV6R3WHA0DPM1KBKY" localSheetId="21" hidden="1">#REF!</definedName>
    <definedName name="BExIUUT2MHIOV6R3WHA0DPM1KBKY" localSheetId="8" hidden="1">#REF!</definedName>
    <definedName name="BExIUUT2MHIOV6R3WHA0DPM1KBKY" localSheetId="9" hidden="1">#REF!</definedName>
    <definedName name="BExIUUT2MHIOV6R3WHA0DPM1KBKY" hidden="1">#REF!</definedName>
    <definedName name="BExIUYPDT1AM6MWGWQS646PIZIWC" localSheetId="10" hidden="1">#REF!</definedName>
    <definedName name="BExIUYPDT1AM6MWGWQS646PIZIWC" localSheetId="12" hidden="1">#REF!</definedName>
    <definedName name="BExIUYPDT1AM6MWGWQS646PIZIWC" localSheetId="19" hidden="1">#REF!</definedName>
    <definedName name="BExIUYPDT1AM6MWGWQS646PIZIWC" localSheetId="0" hidden="1">#REF!</definedName>
    <definedName name="BExIUYPDT1AM6MWGWQS646PIZIWC" localSheetId="21" hidden="1">#REF!</definedName>
    <definedName name="BExIUYPDT1AM6MWGWQS646PIZIWC" localSheetId="8" hidden="1">#REF!</definedName>
    <definedName name="BExIUYPDT1AM6MWGWQS646PIZIWC" localSheetId="9" hidden="1">#REF!</definedName>
    <definedName name="BExIUYPDT1AM6MWGWQS646PIZIWC" hidden="1">#REF!</definedName>
    <definedName name="BExIV0I2O9F8D1UK1SI8AEYR6U0A" localSheetId="10" hidden="1">#REF!</definedName>
    <definedName name="BExIV0I2O9F8D1UK1SI8AEYR6U0A" localSheetId="12" hidden="1">#REF!</definedName>
    <definedName name="BExIV0I2O9F8D1UK1SI8AEYR6U0A" localSheetId="19" hidden="1">#REF!</definedName>
    <definedName name="BExIV0I2O9F8D1UK1SI8AEYR6U0A" localSheetId="0" hidden="1">#REF!</definedName>
    <definedName name="BExIV0I2O9F8D1UK1SI8AEYR6U0A" localSheetId="21" hidden="1">#REF!</definedName>
    <definedName name="BExIV0I2O9F8D1UK1SI8AEYR6U0A" localSheetId="8" hidden="1">#REF!</definedName>
    <definedName name="BExIV0I2O9F8D1UK1SI8AEYR6U0A" localSheetId="9" hidden="1">#REF!</definedName>
    <definedName name="BExIV0I2O9F8D1UK1SI8AEYR6U0A" hidden="1">#REF!</definedName>
    <definedName name="BExIV2LM38XPLRTWT0R44TMQ59E5" localSheetId="10" hidden="1">#REF!</definedName>
    <definedName name="BExIV2LM38XPLRTWT0R44TMQ59E5" localSheetId="12" hidden="1">#REF!</definedName>
    <definedName name="BExIV2LM38XPLRTWT0R44TMQ59E5" localSheetId="19" hidden="1">#REF!</definedName>
    <definedName name="BExIV2LM38XPLRTWT0R44TMQ59E5" localSheetId="0" hidden="1">#REF!</definedName>
    <definedName name="BExIV2LM38XPLRTWT0R44TMQ59E5" localSheetId="21" hidden="1">#REF!</definedName>
    <definedName name="BExIV2LM38XPLRTWT0R44TMQ59E5" localSheetId="8" hidden="1">#REF!</definedName>
    <definedName name="BExIV2LM38XPLRTWT0R44TMQ59E5" localSheetId="9" hidden="1">#REF!</definedName>
    <definedName name="BExIV2LM38XPLRTWT0R44TMQ59E5" hidden="1">#REF!</definedName>
    <definedName name="BExIV3HY4S0YRV1F7XEMF2YHAR2I" localSheetId="10" hidden="1">#REF!</definedName>
    <definedName name="BExIV3HY4S0YRV1F7XEMF2YHAR2I" localSheetId="12" hidden="1">#REF!</definedName>
    <definedName name="BExIV3HY4S0YRV1F7XEMF2YHAR2I" localSheetId="19" hidden="1">#REF!</definedName>
    <definedName name="BExIV3HY4S0YRV1F7XEMF2YHAR2I" localSheetId="0" hidden="1">#REF!</definedName>
    <definedName name="BExIV3HY4S0YRV1F7XEMF2YHAR2I" localSheetId="21" hidden="1">#REF!</definedName>
    <definedName name="BExIV3HY4S0YRV1F7XEMF2YHAR2I" localSheetId="8" hidden="1">#REF!</definedName>
    <definedName name="BExIV3HY4S0YRV1F7XEMF2YHAR2I" localSheetId="9" hidden="1">#REF!</definedName>
    <definedName name="BExIV3HY4S0YRV1F7XEMF2YHAR2I" hidden="1">#REF!</definedName>
    <definedName name="BExIV6HUZFRIFLXW2SICKGTAH1PV" localSheetId="10" hidden="1">#REF!</definedName>
    <definedName name="BExIV6HUZFRIFLXW2SICKGTAH1PV" localSheetId="12" hidden="1">#REF!</definedName>
    <definedName name="BExIV6HUZFRIFLXW2SICKGTAH1PV" localSheetId="19" hidden="1">#REF!</definedName>
    <definedName name="BExIV6HUZFRIFLXW2SICKGTAH1PV" localSheetId="0" hidden="1">#REF!</definedName>
    <definedName name="BExIV6HUZFRIFLXW2SICKGTAH1PV" localSheetId="21" hidden="1">#REF!</definedName>
    <definedName name="BExIV6HUZFRIFLXW2SICKGTAH1PV" localSheetId="8" hidden="1">#REF!</definedName>
    <definedName name="BExIV6HUZFRIFLXW2SICKGTAH1PV" localSheetId="9" hidden="1">#REF!</definedName>
    <definedName name="BExIV6HUZFRIFLXW2SICKGTAH1PV" hidden="1">#REF!</definedName>
    <definedName name="BExIVCXWL6H5LD9DHDIA4F5U9TQL" localSheetId="10" hidden="1">#REF!</definedName>
    <definedName name="BExIVCXWL6H5LD9DHDIA4F5U9TQL" localSheetId="12" hidden="1">#REF!</definedName>
    <definedName name="BExIVCXWL6H5LD9DHDIA4F5U9TQL" localSheetId="19" hidden="1">#REF!</definedName>
    <definedName name="BExIVCXWL6H5LD9DHDIA4F5U9TQL" localSheetId="0" hidden="1">#REF!</definedName>
    <definedName name="BExIVCXWL6H5LD9DHDIA4F5U9TQL" localSheetId="21" hidden="1">#REF!</definedName>
    <definedName name="BExIVCXWL6H5LD9DHDIA4F5U9TQL" localSheetId="8" hidden="1">#REF!</definedName>
    <definedName name="BExIVCXWL6H5LD9DHDIA4F5U9TQL" localSheetId="9" hidden="1">#REF!</definedName>
    <definedName name="BExIVCXWL6H5LD9DHDIA4F5U9TQL" hidden="1">#REF!</definedName>
    <definedName name="BExIVEVYJ7KL8QNR5ZTOSD11I5A6" localSheetId="10" hidden="1">#REF!</definedName>
    <definedName name="BExIVEVYJ7KL8QNR5ZTOSD11I5A6" localSheetId="12" hidden="1">#REF!</definedName>
    <definedName name="BExIVEVYJ7KL8QNR5ZTOSD11I5A6" localSheetId="19" hidden="1">#REF!</definedName>
    <definedName name="BExIVEVYJ7KL8QNR5ZTOSD11I5A6" localSheetId="0" hidden="1">#REF!</definedName>
    <definedName name="BExIVEVYJ7KL8QNR5ZTOSD11I5A6" localSheetId="21" hidden="1">#REF!</definedName>
    <definedName name="BExIVEVYJ7KL8QNR5ZTOSD11I5A6" localSheetId="8" hidden="1">#REF!</definedName>
    <definedName name="BExIVEVYJ7KL8QNR5ZTOSD11I5A6" localSheetId="9" hidden="1">#REF!</definedName>
    <definedName name="BExIVEVYJ7KL8QNR5ZTOSD11I5A6" hidden="1">#REF!</definedName>
    <definedName name="BExIVJ30S9U8MA1TUBRND8DGF96D" localSheetId="10" hidden="1">#REF!</definedName>
    <definedName name="BExIVJ30S9U8MA1TUBRND8DGF96D" localSheetId="12" hidden="1">#REF!</definedName>
    <definedName name="BExIVJ30S9U8MA1TUBRND8DGF96D" localSheetId="19" hidden="1">#REF!</definedName>
    <definedName name="BExIVJ30S9U8MA1TUBRND8DGF96D" localSheetId="0" hidden="1">#REF!</definedName>
    <definedName name="BExIVJ30S9U8MA1TUBRND8DGF96D" localSheetId="21" hidden="1">#REF!</definedName>
    <definedName name="BExIVJ30S9U8MA1TUBRND8DGF96D" localSheetId="8" hidden="1">#REF!</definedName>
    <definedName name="BExIVJ30S9U8MA1TUBRND8DGF96D" localSheetId="9" hidden="1">#REF!</definedName>
    <definedName name="BExIVJ30S9U8MA1TUBRND8DGF96D" hidden="1">#REF!</definedName>
    <definedName name="BExIVMOIPSEWSIHIDDLOXESQ28A0" localSheetId="10" hidden="1">#REF!</definedName>
    <definedName name="BExIVMOIPSEWSIHIDDLOXESQ28A0" localSheetId="12" hidden="1">#REF!</definedName>
    <definedName name="BExIVMOIPSEWSIHIDDLOXESQ28A0" localSheetId="19" hidden="1">#REF!</definedName>
    <definedName name="BExIVMOIPSEWSIHIDDLOXESQ28A0" localSheetId="0" hidden="1">#REF!</definedName>
    <definedName name="BExIVMOIPSEWSIHIDDLOXESQ28A0" localSheetId="21" hidden="1">#REF!</definedName>
    <definedName name="BExIVMOIPSEWSIHIDDLOXESQ28A0" localSheetId="8" hidden="1">#REF!</definedName>
    <definedName name="BExIVMOIPSEWSIHIDDLOXESQ28A0" localSheetId="9" hidden="1">#REF!</definedName>
    <definedName name="BExIVMOIPSEWSIHIDDLOXESQ28A0" hidden="1">#REF!</definedName>
    <definedName name="BExIVNVNJX9BYDLC88NG09YF5XQ6" localSheetId="10" hidden="1">#REF!</definedName>
    <definedName name="BExIVNVNJX9BYDLC88NG09YF5XQ6" localSheetId="12" hidden="1">#REF!</definedName>
    <definedName name="BExIVNVNJX9BYDLC88NG09YF5XQ6" localSheetId="19" hidden="1">#REF!</definedName>
    <definedName name="BExIVNVNJX9BYDLC88NG09YF5XQ6" localSheetId="0" hidden="1">#REF!</definedName>
    <definedName name="BExIVNVNJX9BYDLC88NG09YF5XQ6" localSheetId="21" hidden="1">#REF!</definedName>
    <definedName name="BExIVNVNJX9BYDLC88NG09YF5XQ6" localSheetId="8" hidden="1">#REF!</definedName>
    <definedName name="BExIVNVNJX9BYDLC88NG09YF5XQ6" localSheetId="9" hidden="1">#REF!</definedName>
    <definedName name="BExIVNVNJX9BYDLC88NG09YF5XQ6" hidden="1">#REF!</definedName>
    <definedName name="BExIVQVKLMGSRYT1LFZH0KUIA4OR" localSheetId="10" hidden="1">#REF!</definedName>
    <definedName name="BExIVQVKLMGSRYT1LFZH0KUIA4OR" localSheetId="12" hidden="1">#REF!</definedName>
    <definedName name="BExIVQVKLMGSRYT1LFZH0KUIA4OR" localSheetId="19" hidden="1">#REF!</definedName>
    <definedName name="BExIVQVKLMGSRYT1LFZH0KUIA4OR" localSheetId="0" hidden="1">#REF!</definedName>
    <definedName name="BExIVQVKLMGSRYT1LFZH0KUIA4OR" localSheetId="21" hidden="1">#REF!</definedName>
    <definedName name="BExIVQVKLMGSRYT1LFZH0KUIA4OR" localSheetId="8" hidden="1">#REF!</definedName>
    <definedName name="BExIVQVKLMGSRYT1LFZH0KUIA4OR" localSheetId="9" hidden="1">#REF!</definedName>
    <definedName name="BExIVQVKLMGSRYT1LFZH0KUIA4OR" hidden="1">#REF!</definedName>
    <definedName name="BExIVYTFI35KNR2XSA6N8OJYUTUR" localSheetId="10" hidden="1">#REF!</definedName>
    <definedName name="BExIVYTFI35KNR2XSA6N8OJYUTUR" localSheetId="12" hidden="1">#REF!</definedName>
    <definedName name="BExIVYTFI35KNR2XSA6N8OJYUTUR" localSheetId="19" hidden="1">#REF!</definedName>
    <definedName name="BExIVYTFI35KNR2XSA6N8OJYUTUR" localSheetId="0" hidden="1">#REF!</definedName>
    <definedName name="BExIVYTFI35KNR2XSA6N8OJYUTUR" localSheetId="21" hidden="1">#REF!</definedName>
    <definedName name="BExIVYTFI35KNR2XSA6N8OJYUTUR" localSheetId="8" hidden="1">#REF!</definedName>
    <definedName name="BExIVYTFI35KNR2XSA6N8OJYUTUR" localSheetId="9" hidden="1">#REF!</definedName>
    <definedName name="BExIVYTFI35KNR2XSA6N8OJYUTUR" hidden="1">#REF!</definedName>
    <definedName name="BExIVZF05SNB8DE7VLQOFG9S41HS" localSheetId="10" hidden="1">#REF!</definedName>
    <definedName name="BExIVZF05SNB8DE7VLQOFG9S41HS" localSheetId="12" hidden="1">#REF!</definedName>
    <definedName name="BExIVZF05SNB8DE7VLQOFG9S41HS" localSheetId="19" hidden="1">#REF!</definedName>
    <definedName name="BExIVZF05SNB8DE7VLQOFG9S41HS" localSheetId="0" hidden="1">#REF!</definedName>
    <definedName name="BExIVZF05SNB8DE7VLQOFG9S41HS" localSheetId="21" hidden="1">#REF!</definedName>
    <definedName name="BExIVZF05SNB8DE7VLQOFG9S41HS" localSheetId="8" hidden="1">#REF!</definedName>
    <definedName name="BExIVZF05SNB8DE7VLQOFG9S41HS" localSheetId="9" hidden="1">#REF!</definedName>
    <definedName name="BExIVZF05SNB8DE7VLQOFG9S41HS" hidden="1">#REF!</definedName>
    <definedName name="BExIWB3SY3WRIVIOF988DNNODBOA" localSheetId="10" hidden="1">#REF!</definedName>
    <definedName name="BExIWB3SY3WRIVIOF988DNNODBOA" localSheetId="12" hidden="1">#REF!</definedName>
    <definedName name="BExIWB3SY3WRIVIOF988DNNODBOA" localSheetId="19" hidden="1">#REF!</definedName>
    <definedName name="BExIWB3SY3WRIVIOF988DNNODBOA" localSheetId="0" hidden="1">#REF!</definedName>
    <definedName name="BExIWB3SY3WRIVIOF988DNNODBOA" localSheetId="21" hidden="1">#REF!</definedName>
    <definedName name="BExIWB3SY3WRIVIOF988DNNODBOA" localSheetId="8" hidden="1">#REF!</definedName>
    <definedName name="BExIWB3SY3WRIVIOF988DNNODBOA" localSheetId="9" hidden="1">#REF!</definedName>
    <definedName name="BExIWB3SY3WRIVIOF988DNNODBOA" hidden="1">#REF!</definedName>
    <definedName name="BExIWB99CG0H52LRD6QWPN4L6DV2" localSheetId="10" hidden="1">#REF!</definedName>
    <definedName name="BExIWB99CG0H52LRD6QWPN4L6DV2" localSheetId="12" hidden="1">#REF!</definedName>
    <definedName name="BExIWB99CG0H52LRD6QWPN4L6DV2" localSheetId="19" hidden="1">#REF!</definedName>
    <definedName name="BExIWB99CG0H52LRD6QWPN4L6DV2" localSheetId="0" hidden="1">#REF!</definedName>
    <definedName name="BExIWB99CG0H52LRD6QWPN4L6DV2" localSheetId="21" hidden="1">#REF!</definedName>
    <definedName name="BExIWB99CG0H52LRD6QWPN4L6DV2" localSheetId="8" hidden="1">#REF!</definedName>
    <definedName name="BExIWB99CG0H52LRD6QWPN4L6DV2" localSheetId="9" hidden="1">#REF!</definedName>
    <definedName name="BExIWB99CG0H52LRD6QWPN4L6DV2" hidden="1">#REF!</definedName>
    <definedName name="BExIWG1W7XP9DFYYSZAIOSHM0QLQ" localSheetId="10" hidden="1">#REF!</definedName>
    <definedName name="BExIWG1W7XP9DFYYSZAIOSHM0QLQ" localSheetId="12" hidden="1">#REF!</definedName>
    <definedName name="BExIWG1W7XP9DFYYSZAIOSHM0QLQ" localSheetId="19" hidden="1">#REF!</definedName>
    <definedName name="BExIWG1W7XP9DFYYSZAIOSHM0QLQ" localSheetId="0" hidden="1">#REF!</definedName>
    <definedName name="BExIWG1W7XP9DFYYSZAIOSHM0QLQ" localSheetId="21" hidden="1">#REF!</definedName>
    <definedName name="BExIWG1W7XP9DFYYSZAIOSHM0QLQ" localSheetId="8" hidden="1">#REF!</definedName>
    <definedName name="BExIWG1W7XP9DFYYSZAIOSHM0QLQ" localSheetId="9" hidden="1">#REF!</definedName>
    <definedName name="BExIWG1W7XP9DFYYSZAIOSHM0QLQ" hidden="1">#REF!</definedName>
    <definedName name="BExIWH3KUK94B7833DD4TB0Y6KP9" localSheetId="10" hidden="1">#REF!</definedName>
    <definedName name="BExIWH3KUK94B7833DD4TB0Y6KP9" localSheetId="12" hidden="1">#REF!</definedName>
    <definedName name="BExIWH3KUK94B7833DD4TB0Y6KP9" localSheetId="19" hidden="1">#REF!</definedName>
    <definedName name="BExIWH3KUK94B7833DD4TB0Y6KP9" localSheetId="0" hidden="1">#REF!</definedName>
    <definedName name="BExIWH3KUK94B7833DD4TB0Y6KP9" localSheetId="21" hidden="1">#REF!</definedName>
    <definedName name="BExIWH3KUK94B7833DD4TB0Y6KP9" localSheetId="8" hidden="1">#REF!</definedName>
    <definedName name="BExIWH3KUK94B7833DD4TB0Y6KP9" localSheetId="9" hidden="1">#REF!</definedName>
    <definedName name="BExIWH3KUK94B7833DD4TB0Y6KP9" hidden="1">#REF!</definedName>
    <definedName name="BExIWHZXYAALPLS8CSHZHJ82LBOH" localSheetId="10" hidden="1">#REF!</definedName>
    <definedName name="BExIWHZXYAALPLS8CSHZHJ82LBOH" localSheetId="12" hidden="1">#REF!</definedName>
    <definedName name="BExIWHZXYAALPLS8CSHZHJ82LBOH" localSheetId="19" hidden="1">#REF!</definedName>
    <definedName name="BExIWHZXYAALPLS8CSHZHJ82LBOH" localSheetId="0" hidden="1">#REF!</definedName>
    <definedName name="BExIWHZXYAALPLS8CSHZHJ82LBOH" localSheetId="21" hidden="1">#REF!</definedName>
    <definedName name="BExIWHZXYAALPLS8CSHZHJ82LBOH" localSheetId="8" hidden="1">#REF!</definedName>
    <definedName name="BExIWHZXYAALPLS8CSHZHJ82LBOH" localSheetId="9" hidden="1">#REF!</definedName>
    <definedName name="BExIWHZXYAALPLS8CSHZHJ82LBOH" hidden="1">#REF!</definedName>
    <definedName name="BExIWJY6FHR6KOO0P8U4IZ7VD42D" localSheetId="10" hidden="1">#REF!</definedName>
    <definedName name="BExIWJY6FHR6KOO0P8U4IZ7VD42D" localSheetId="12" hidden="1">#REF!</definedName>
    <definedName name="BExIWJY6FHR6KOO0P8U4IZ7VD42D" localSheetId="19" hidden="1">#REF!</definedName>
    <definedName name="BExIWJY6FHR6KOO0P8U4IZ7VD42D" localSheetId="0" hidden="1">#REF!</definedName>
    <definedName name="BExIWJY6FHR6KOO0P8U4IZ7VD42D" localSheetId="21" hidden="1">#REF!</definedName>
    <definedName name="BExIWJY6FHR6KOO0P8U4IZ7VD42D" localSheetId="8" hidden="1">#REF!</definedName>
    <definedName name="BExIWJY6FHR6KOO0P8U4IZ7VD42D" localSheetId="9" hidden="1">#REF!</definedName>
    <definedName name="BExIWJY6FHR6KOO0P8U4IZ7VD42D" hidden="1">#REF!</definedName>
    <definedName name="BExIWKE9MGIDWORBI43AWTUNYFAN" localSheetId="10" hidden="1">#REF!</definedName>
    <definedName name="BExIWKE9MGIDWORBI43AWTUNYFAN" localSheetId="12" hidden="1">#REF!</definedName>
    <definedName name="BExIWKE9MGIDWORBI43AWTUNYFAN" localSheetId="19" hidden="1">#REF!</definedName>
    <definedName name="BExIWKE9MGIDWORBI43AWTUNYFAN" localSheetId="0" hidden="1">#REF!</definedName>
    <definedName name="BExIWKE9MGIDWORBI43AWTUNYFAN" localSheetId="21" hidden="1">#REF!</definedName>
    <definedName name="BExIWKE9MGIDWORBI43AWTUNYFAN" localSheetId="8" hidden="1">#REF!</definedName>
    <definedName name="BExIWKE9MGIDWORBI43AWTUNYFAN" localSheetId="9" hidden="1">#REF!</definedName>
    <definedName name="BExIWKE9MGIDWORBI43AWTUNYFAN" hidden="1">#REF!</definedName>
    <definedName name="BExIWPHOYLSNGZKVD3RRKOEALEUG" localSheetId="10" hidden="1">#REF!</definedName>
    <definedName name="BExIWPHOYLSNGZKVD3RRKOEALEUG" localSheetId="12" hidden="1">#REF!</definedName>
    <definedName name="BExIWPHOYLSNGZKVD3RRKOEALEUG" localSheetId="19" hidden="1">#REF!</definedName>
    <definedName name="BExIWPHOYLSNGZKVD3RRKOEALEUG" localSheetId="0" hidden="1">#REF!</definedName>
    <definedName name="BExIWPHOYLSNGZKVD3RRKOEALEUG" localSheetId="21" hidden="1">#REF!</definedName>
    <definedName name="BExIWPHOYLSNGZKVD3RRKOEALEUG" localSheetId="8" hidden="1">#REF!</definedName>
    <definedName name="BExIWPHOYLSNGZKVD3RRKOEALEUG" localSheetId="9" hidden="1">#REF!</definedName>
    <definedName name="BExIWPHOYLSNGZKVD3RRKOEALEUG" hidden="1">#REF!</definedName>
    <definedName name="BExIWSHLD1QIZPL5ARLXOJ9Y2CAA" localSheetId="10" hidden="1">#REF!</definedName>
    <definedName name="BExIWSHLD1QIZPL5ARLXOJ9Y2CAA" localSheetId="12" hidden="1">#REF!</definedName>
    <definedName name="BExIWSHLD1QIZPL5ARLXOJ9Y2CAA" localSheetId="19" hidden="1">#REF!</definedName>
    <definedName name="BExIWSHLD1QIZPL5ARLXOJ9Y2CAA" localSheetId="0" hidden="1">#REF!</definedName>
    <definedName name="BExIWSHLD1QIZPL5ARLXOJ9Y2CAA" localSheetId="21" hidden="1">#REF!</definedName>
    <definedName name="BExIWSHLD1QIZPL5ARLXOJ9Y2CAA" localSheetId="8" hidden="1">#REF!</definedName>
    <definedName name="BExIWSHLD1QIZPL5ARLXOJ9Y2CAA" localSheetId="9" hidden="1">#REF!</definedName>
    <definedName name="BExIWSHLD1QIZPL5ARLXOJ9Y2CAA" hidden="1">#REF!</definedName>
    <definedName name="BExIX34PM5DBTRHRQWP6PL6WIX88" localSheetId="10" hidden="1">#REF!</definedName>
    <definedName name="BExIX34PM5DBTRHRQWP6PL6WIX88" localSheetId="12" hidden="1">#REF!</definedName>
    <definedName name="BExIX34PM5DBTRHRQWP6PL6WIX88" localSheetId="19" hidden="1">#REF!</definedName>
    <definedName name="BExIX34PM5DBTRHRQWP6PL6WIX88" localSheetId="0" hidden="1">#REF!</definedName>
    <definedName name="BExIX34PM5DBTRHRQWP6PL6WIX88" localSheetId="21" hidden="1">#REF!</definedName>
    <definedName name="BExIX34PM5DBTRHRQWP6PL6WIX88" localSheetId="8" hidden="1">#REF!</definedName>
    <definedName name="BExIX34PM5DBTRHRQWP6PL6WIX88" localSheetId="9" hidden="1">#REF!</definedName>
    <definedName name="BExIX34PM5DBTRHRQWP6PL6WIX88" hidden="1">#REF!</definedName>
    <definedName name="BExIX5OAP9KSUE5SIZCW9P39Q4WE" localSheetId="10" hidden="1">#REF!</definedName>
    <definedName name="BExIX5OAP9KSUE5SIZCW9P39Q4WE" localSheetId="12" hidden="1">#REF!</definedName>
    <definedName name="BExIX5OAP9KSUE5SIZCW9P39Q4WE" localSheetId="19" hidden="1">#REF!</definedName>
    <definedName name="BExIX5OAP9KSUE5SIZCW9P39Q4WE" localSheetId="0" hidden="1">#REF!</definedName>
    <definedName name="BExIX5OAP9KSUE5SIZCW9P39Q4WE" localSheetId="21" hidden="1">#REF!</definedName>
    <definedName name="BExIX5OAP9KSUE5SIZCW9P39Q4WE" localSheetId="8" hidden="1">#REF!</definedName>
    <definedName name="BExIX5OAP9KSUE5SIZCW9P39Q4WE" localSheetId="9" hidden="1">#REF!</definedName>
    <definedName name="BExIX5OAP9KSUE5SIZCW9P39Q4WE" hidden="1">#REF!</definedName>
    <definedName name="BExIXGRJPVJMUDGSG7IHPXPNO69B" localSheetId="10" hidden="1">#REF!</definedName>
    <definedName name="BExIXGRJPVJMUDGSG7IHPXPNO69B" localSheetId="12" hidden="1">#REF!</definedName>
    <definedName name="BExIXGRJPVJMUDGSG7IHPXPNO69B" localSheetId="19" hidden="1">#REF!</definedName>
    <definedName name="BExIXGRJPVJMUDGSG7IHPXPNO69B" localSheetId="0" hidden="1">#REF!</definedName>
    <definedName name="BExIXGRJPVJMUDGSG7IHPXPNO69B" localSheetId="21" hidden="1">#REF!</definedName>
    <definedName name="BExIXGRJPVJMUDGSG7IHPXPNO69B" localSheetId="8" hidden="1">#REF!</definedName>
    <definedName name="BExIXGRJPVJMUDGSG7IHPXPNO69B" localSheetId="9" hidden="1">#REF!</definedName>
    <definedName name="BExIXGRJPVJMUDGSG7IHPXPNO69B" hidden="1">#REF!</definedName>
    <definedName name="BExIXGWVQ9WOO0NCJLXAU4PJPOPM" localSheetId="10" hidden="1">#REF!</definedName>
    <definedName name="BExIXGWVQ9WOO0NCJLXAU4PJPOPM" localSheetId="12" hidden="1">#REF!</definedName>
    <definedName name="BExIXGWVQ9WOO0NCJLXAU4PJPOPM" localSheetId="19" hidden="1">#REF!</definedName>
    <definedName name="BExIXGWVQ9WOO0NCJLXAU4PJPOPM" localSheetId="0" hidden="1">#REF!</definedName>
    <definedName name="BExIXGWVQ9WOO0NCJLXAU4PJPOPM" localSheetId="21" hidden="1">#REF!</definedName>
    <definedName name="BExIXGWVQ9WOO0NCJLXAU4PJPOPM" localSheetId="8" hidden="1">#REF!</definedName>
    <definedName name="BExIXGWVQ9WOO0NCJLXAU4PJPOPM" localSheetId="9" hidden="1">#REF!</definedName>
    <definedName name="BExIXGWVQ9WOO0NCJLXAU4PJPOPM" hidden="1">#REF!</definedName>
    <definedName name="BExIXLK6SEOTUWQVNLCH4SAKTVGQ" localSheetId="10" hidden="1">#REF!</definedName>
    <definedName name="BExIXLK6SEOTUWQVNLCH4SAKTVGQ" localSheetId="12" hidden="1">#REF!</definedName>
    <definedName name="BExIXLK6SEOTUWQVNLCH4SAKTVGQ" localSheetId="19" hidden="1">#REF!</definedName>
    <definedName name="BExIXLK6SEOTUWQVNLCH4SAKTVGQ" localSheetId="0" hidden="1">#REF!</definedName>
    <definedName name="BExIXLK6SEOTUWQVNLCH4SAKTVGQ" localSheetId="21" hidden="1">#REF!</definedName>
    <definedName name="BExIXLK6SEOTUWQVNLCH4SAKTVGQ" localSheetId="8" hidden="1">#REF!</definedName>
    <definedName name="BExIXLK6SEOTUWQVNLCH4SAKTVGQ" localSheetId="9" hidden="1">#REF!</definedName>
    <definedName name="BExIXLK6SEOTUWQVNLCH4SAKTVGQ" hidden="1">#REF!</definedName>
    <definedName name="BExIXM5R87ZL3FHALWZXYCPHGX3E" localSheetId="10" hidden="1">#REF!</definedName>
    <definedName name="BExIXM5R87ZL3FHALWZXYCPHGX3E" localSheetId="12" hidden="1">#REF!</definedName>
    <definedName name="BExIXM5R87ZL3FHALWZXYCPHGX3E" localSheetId="19" hidden="1">#REF!</definedName>
    <definedName name="BExIXM5R87ZL3FHALWZXYCPHGX3E" localSheetId="0" hidden="1">#REF!</definedName>
    <definedName name="BExIXM5R87ZL3FHALWZXYCPHGX3E" localSheetId="21" hidden="1">#REF!</definedName>
    <definedName name="BExIXM5R87ZL3FHALWZXYCPHGX3E" localSheetId="8" hidden="1">#REF!</definedName>
    <definedName name="BExIXM5R87ZL3FHALWZXYCPHGX3E" localSheetId="9" hidden="1">#REF!</definedName>
    <definedName name="BExIXM5R87ZL3FHALWZXYCPHGX3E" hidden="1">#REF!</definedName>
    <definedName name="BExIXN24YK8MIB3OZ905DHU9CDH1" localSheetId="10" hidden="1">#REF!</definedName>
    <definedName name="BExIXN24YK8MIB3OZ905DHU9CDH1" localSheetId="12" hidden="1">#REF!</definedName>
    <definedName name="BExIXN24YK8MIB3OZ905DHU9CDH1" localSheetId="19" hidden="1">#REF!</definedName>
    <definedName name="BExIXN24YK8MIB3OZ905DHU9CDH1" localSheetId="0" hidden="1">#REF!</definedName>
    <definedName name="BExIXN24YK8MIB3OZ905DHU9CDH1" localSheetId="21" hidden="1">#REF!</definedName>
    <definedName name="BExIXN24YK8MIB3OZ905DHU9CDH1" localSheetId="8" hidden="1">#REF!</definedName>
    <definedName name="BExIXN24YK8MIB3OZ905DHU9CDH1" localSheetId="9" hidden="1">#REF!</definedName>
    <definedName name="BExIXN24YK8MIB3OZ905DHU9CDH1" hidden="1">#REF!</definedName>
    <definedName name="BExIXS036ZCKT2Z8XZKLZ8PFWQGL" localSheetId="10" hidden="1">#REF!</definedName>
    <definedName name="BExIXS036ZCKT2Z8XZKLZ8PFWQGL" localSheetId="12" hidden="1">#REF!</definedName>
    <definedName name="BExIXS036ZCKT2Z8XZKLZ8PFWQGL" localSheetId="19" hidden="1">#REF!</definedName>
    <definedName name="BExIXS036ZCKT2Z8XZKLZ8PFWQGL" localSheetId="0" hidden="1">#REF!</definedName>
    <definedName name="BExIXS036ZCKT2Z8XZKLZ8PFWQGL" localSheetId="21" hidden="1">#REF!</definedName>
    <definedName name="BExIXS036ZCKT2Z8XZKLZ8PFWQGL" localSheetId="8" hidden="1">#REF!</definedName>
    <definedName name="BExIXS036ZCKT2Z8XZKLZ8PFWQGL" localSheetId="9" hidden="1">#REF!</definedName>
    <definedName name="BExIXS036ZCKT2Z8XZKLZ8PFWQGL" hidden="1">#REF!</definedName>
    <definedName name="BExIXY5CF9PFM0P40AZ4U51TMWV0" localSheetId="10" hidden="1">#REF!</definedName>
    <definedName name="BExIXY5CF9PFM0P40AZ4U51TMWV0" localSheetId="12" hidden="1">#REF!</definedName>
    <definedName name="BExIXY5CF9PFM0P40AZ4U51TMWV0" localSheetId="19" hidden="1">#REF!</definedName>
    <definedName name="BExIXY5CF9PFM0P40AZ4U51TMWV0" localSheetId="0" hidden="1">#REF!</definedName>
    <definedName name="BExIXY5CF9PFM0P40AZ4U51TMWV0" localSheetId="21" hidden="1">#REF!</definedName>
    <definedName name="BExIXY5CF9PFM0P40AZ4U51TMWV0" localSheetId="8" hidden="1">#REF!</definedName>
    <definedName name="BExIXY5CF9PFM0P40AZ4U51TMWV0" localSheetId="9" hidden="1">#REF!</definedName>
    <definedName name="BExIXY5CF9PFM0P40AZ4U51TMWV0" hidden="1">#REF!</definedName>
    <definedName name="BExIYEXJBK8JDWIRSVV4RJSKZVV1" localSheetId="10" hidden="1">#REF!</definedName>
    <definedName name="BExIYEXJBK8JDWIRSVV4RJSKZVV1" localSheetId="12" hidden="1">#REF!</definedName>
    <definedName name="BExIYEXJBK8JDWIRSVV4RJSKZVV1" localSheetId="19" hidden="1">#REF!</definedName>
    <definedName name="BExIYEXJBK8JDWIRSVV4RJSKZVV1" localSheetId="0" hidden="1">#REF!</definedName>
    <definedName name="BExIYEXJBK8JDWIRSVV4RJSKZVV1" localSheetId="21" hidden="1">#REF!</definedName>
    <definedName name="BExIYEXJBK8JDWIRSVV4RJSKZVV1" localSheetId="8" hidden="1">#REF!</definedName>
    <definedName name="BExIYEXJBK8JDWIRSVV4RJSKZVV1" localSheetId="9" hidden="1">#REF!</definedName>
    <definedName name="BExIYEXJBK8JDWIRSVV4RJSKZVV1" hidden="1">#REF!</definedName>
    <definedName name="BExIYFJ59KLIPRTGIHX9X07UVGT3" localSheetId="10" hidden="1">#REF!</definedName>
    <definedName name="BExIYFJ59KLIPRTGIHX9X07UVGT3" localSheetId="12" hidden="1">#REF!</definedName>
    <definedName name="BExIYFJ59KLIPRTGIHX9X07UVGT3" localSheetId="19" hidden="1">#REF!</definedName>
    <definedName name="BExIYFJ59KLIPRTGIHX9X07UVGT3" localSheetId="0" hidden="1">#REF!</definedName>
    <definedName name="BExIYFJ59KLIPRTGIHX9X07UVGT3" localSheetId="21" hidden="1">#REF!</definedName>
    <definedName name="BExIYFJ59KLIPRTGIHX9X07UVGT3" localSheetId="8" hidden="1">#REF!</definedName>
    <definedName name="BExIYFJ59KLIPRTGIHX9X07UVGT3" localSheetId="9" hidden="1">#REF!</definedName>
    <definedName name="BExIYFJ59KLIPRTGIHX9X07UVGT3" hidden="1">#REF!</definedName>
    <definedName name="BExIYHH7GZO6BU3DC4GRLH3FD3ZS" localSheetId="10" hidden="1">#REF!</definedName>
    <definedName name="BExIYHH7GZO6BU3DC4GRLH3FD3ZS" localSheetId="12" hidden="1">#REF!</definedName>
    <definedName name="BExIYHH7GZO6BU3DC4GRLH3FD3ZS" localSheetId="19" hidden="1">#REF!</definedName>
    <definedName name="BExIYHH7GZO6BU3DC4GRLH3FD3ZS" localSheetId="0" hidden="1">#REF!</definedName>
    <definedName name="BExIYHH7GZO6BU3DC4GRLH3FD3ZS" localSheetId="21" hidden="1">#REF!</definedName>
    <definedName name="BExIYHH7GZO6BU3DC4GRLH3FD3ZS" localSheetId="8" hidden="1">#REF!</definedName>
    <definedName name="BExIYHH7GZO6BU3DC4GRLH3FD3ZS" localSheetId="9" hidden="1">#REF!</definedName>
    <definedName name="BExIYHH7GZO6BU3DC4GRLH3FD3ZS" hidden="1">#REF!</definedName>
    <definedName name="BExIYHMPBTD67ZNUL9O76FZQHYPT" localSheetId="10" hidden="1">#REF!</definedName>
    <definedName name="BExIYHMPBTD67ZNUL9O76FZQHYPT" localSheetId="12" hidden="1">#REF!</definedName>
    <definedName name="BExIYHMPBTD67ZNUL9O76FZQHYPT" localSheetId="19" hidden="1">#REF!</definedName>
    <definedName name="BExIYHMPBTD67ZNUL9O76FZQHYPT" localSheetId="0" hidden="1">#REF!</definedName>
    <definedName name="BExIYHMPBTD67ZNUL9O76FZQHYPT" localSheetId="21" hidden="1">#REF!</definedName>
    <definedName name="BExIYHMPBTD67ZNUL9O76FZQHYPT" localSheetId="8" hidden="1">#REF!</definedName>
    <definedName name="BExIYHMPBTD67ZNUL9O76FZQHYPT" localSheetId="9" hidden="1">#REF!</definedName>
    <definedName name="BExIYHMPBTD67ZNUL9O76FZQHYPT" hidden="1">#REF!</definedName>
    <definedName name="BExIYI2RH0K4225XO970K2IQ1E79" localSheetId="10" hidden="1">#REF!</definedName>
    <definedName name="BExIYI2RH0K4225XO970K2IQ1E79" localSheetId="12" hidden="1">#REF!</definedName>
    <definedName name="BExIYI2RH0K4225XO970K2IQ1E79" localSheetId="19" hidden="1">#REF!</definedName>
    <definedName name="BExIYI2RH0K4225XO970K2IQ1E79" localSheetId="0" hidden="1">#REF!</definedName>
    <definedName name="BExIYI2RH0K4225XO970K2IQ1E79" localSheetId="21" hidden="1">#REF!</definedName>
    <definedName name="BExIYI2RH0K4225XO970K2IQ1E79" localSheetId="8" hidden="1">#REF!</definedName>
    <definedName name="BExIYI2RH0K4225XO970K2IQ1E79" localSheetId="9" hidden="1">#REF!</definedName>
    <definedName name="BExIYI2RH0K4225XO970K2IQ1E79" hidden="1">#REF!</definedName>
    <definedName name="BExIYMPZ0KS2KOJFQAUQJ77L7701" localSheetId="10" hidden="1">#REF!</definedName>
    <definedName name="BExIYMPZ0KS2KOJFQAUQJ77L7701" localSheetId="12" hidden="1">#REF!</definedName>
    <definedName name="BExIYMPZ0KS2KOJFQAUQJ77L7701" localSheetId="19" hidden="1">#REF!</definedName>
    <definedName name="BExIYMPZ0KS2KOJFQAUQJ77L7701" localSheetId="0" hidden="1">#REF!</definedName>
    <definedName name="BExIYMPZ0KS2KOJFQAUQJ77L7701" localSheetId="21" hidden="1">#REF!</definedName>
    <definedName name="BExIYMPZ0KS2KOJFQAUQJ77L7701" localSheetId="8" hidden="1">#REF!</definedName>
    <definedName name="BExIYMPZ0KS2KOJFQAUQJ77L7701" localSheetId="9" hidden="1">#REF!</definedName>
    <definedName name="BExIYMPZ0KS2KOJFQAUQJ77L7701" hidden="1">#REF!</definedName>
    <definedName name="BExIYP9Q6FV9T0R9G3UDKLS4TTYX" localSheetId="10" hidden="1">#REF!</definedName>
    <definedName name="BExIYP9Q6FV9T0R9G3UDKLS4TTYX" localSheetId="12" hidden="1">#REF!</definedName>
    <definedName name="BExIYP9Q6FV9T0R9G3UDKLS4TTYX" localSheetId="19" hidden="1">#REF!</definedName>
    <definedName name="BExIYP9Q6FV9T0R9G3UDKLS4TTYX" localSheetId="0" hidden="1">#REF!</definedName>
    <definedName name="BExIYP9Q6FV9T0R9G3UDKLS4TTYX" localSheetId="21" hidden="1">#REF!</definedName>
    <definedName name="BExIYP9Q6FV9T0R9G3UDKLS4TTYX" localSheetId="8" hidden="1">#REF!</definedName>
    <definedName name="BExIYP9Q6FV9T0R9G3UDKLS4TTYX" localSheetId="9" hidden="1">#REF!</definedName>
    <definedName name="BExIYP9Q6FV9T0R9G3UDKLS4TTYX" hidden="1">#REF!</definedName>
    <definedName name="BExIYZGLDQ1TN7BIIN4RLDP31GIM" localSheetId="10" hidden="1">#REF!</definedName>
    <definedName name="BExIYZGLDQ1TN7BIIN4RLDP31GIM" localSheetId="12" hidden="1">#REF!</definedName>
    <definedName name="BExIYZGLDQ1TN7BIIN4RLDP31GIM" localSheetId="19" hidden="1">#REF!</definedName>
    <definedName name="BExIYZGLDQ1TN7BIIN4RLDP31GIM" localSheetId="0" hidden="1">#REF!</definedName>
    <definedName name="BExIYZGLDQ1TN7BIIN4RLDP31GIM" localSheetId="21" hidden="1">#REF!</definedName>
    <definedName name="BExIYZGLDQ1TN7BIIN4RLDP31GIM" localSheetId="8" hidden="1">#REF!</definedName>
    <definedName name="BExIYZGLDQ1TN7BIIN4RLDP31GIM" localSheetId="9" hidden="1">#REF!</definedName>
    <definedName name="BExIYZGLDQ1TN7BIIN4RLDP31GIM" hidden="1">#REF!</definedName>
    <definedName name="BExIZ4K0EZJK6PW3L8SVKTJFSWW9" localSheetId="10" hidden="1">#REF!</definedName>
    <definedName name="BExIZ4K0EZJK6PW3L8SVKTJFSWW9" localSheetId="12" hidden="1">#REF!</definedName>
    <definedName name="BExIZ4K0EZJK6PW3L8SVKTJFSWW9" localSheetId="19" hidden="1">#REF!</definedName>
    <definedName name="BExIZ4K0EZJK6PW3L8SVKTJFSWW9" localSheetId="0" hidden="1">#REF!</definedName>
    <definedName name="BExIZ4K0EZJK6PW3L8SVKTJFSWW9" localSheetId="21" hidden="1">#REF!</definedName>
    <definedName name="BExIZ4K0EZJK6PW3L8SVKTJFSWW9" localSheetId="8" hidden="1">#REF!</definedName>
    <definedName name="BExIZ4K0EZJK6PW3L8SVKTJFSWW9" localSheetId="9" hidden="1">#REF!</definedName>
    <definedName name="BExIZ4K0EZJK6PW3L8SVKTJFSWW9" hidden="1">#REF!</definedName>
    <definedName name="BExIZAECOEZGBAO29QMV14E6XDIV" localSheetId="10" hidden="1">#REF!</definedName>
    <definedName name="BExIZAECOEZGBAO29QMV14E6XDIV" localSheetId="12" hidden="1">#REF!</definedName>
    <definedName name="BExIZAECOEZGBAO29QMV14E6XDIV" localSheetId="19" hidden="1">#REF!</definedName>
    <definedName name="BExIZAECOEZGBAO29QMV14E6XDIV" localSheetId="0" hidden="1">#REF!</definedName>
    <definedName name="BExIZAECOEZGBAO29QMV14E6XDIV" localSheetId="21" hidden="1">#REF!</definedName>
    <definedName name="BExIZAECOEZGBAO29QMV14E6XDIV" localSheetId="8" hidden="1">#REF!</definedName>
    <definedName name="BExIZAECOEZGBAO29QMV14E6XDIV" localSheetId="9" hidden="1">#REF!</definedName>
    <definedName name="BExIZAECOEZGBAO29QMV14E6XDIV" hidden="1">#REF!</definedName>
    <definedName name="BExIZHQR3N1546MQS83ZJ8I6SPZ3" localSheetId="10" hidden="1">#REF!</definedName>
    <definedName name="BExIZHQR3N1546MQS83ZJ8I6SPZ3" localSheetId="12" hidden="1">#REF!</definedName>
    <definedName name="BExIZHQR3N1546MQS83ZJ8I6SPZ3" localSheetId="19" hidden="1">#REF!</definedName>
    <definedName name="BExIZHQR3N1546MQS83ZJ8I6SPZ3" localSheetId="0" hidden="1">#REF!</definedName>
    <definedName name="BExIZHQR3N1546MQS83ZJ8I6SPZ3" localSheetId="21" hidden="1">#REF!</definedName>
    <definedName name="BExIZHQR3N1546MQS83ZJ8I6SPZ3" localSheetId="8" hidden="1">#REF!</definedName>
    <definedName name="BExIZHQR3N1546MQS83ZJ8I6SPZ3" localSheetId="9" hidden="1">#REF!</definedName>
    <definedName name="BExIZHQR3N1546MQS83ZJ8I6SPZ3" hidden="1">#REF!</definedName>
    <definedName name="BExIZKVXYD5O2JBU81F2UFJZLLSI" localSheetId="10" hidden="1">#REF!</definedName>
    <definedName name="BExIZKVXYD5O2JBU81F2UFJZLLSI" localSheetId="12" hidden="1">#REF!</definedName>
    <definedName name="BExIZKVXYD5O2JBU81F2UFJZLLSI" localSheetId="19" hidden="1">#REF!</definedName>
    <definedName name="BExIZKVXYD5O2JBU81F2UFJZLLSI" localSheetId="0" hidden="1">#REF!</definedName>
    <definedName name="BExIZKVXYD5O2JBU81F2UFJZLLSI" localSheetId="21" hidden="1">#REF!</definedName>
    <definedName name="BExIZKVXYD5O2JBU81F2UFJZLLSI" localSheetId="8" hidden="1">#REF!</definedName>
    <definedName name="BExIZKVXYD5O2JBU81F2UFJZLLSI" localSheetId="9" hidden="1">#REF!</definedName>
    <definedName name="BExIZKVXYD5O2JBU81F2UFJZLLSI" hidden="1">#REF!</definedName>
    <definedName name="BExIZPZDHC8HGER83WHCZAHOX7LK" localSheetId="10" hidden="1">#REF!</definedName>
    <definedName name="BExIZPZDHC8HGER83WHCZAHOX7LK" localSheetId="12" hidden="1">#REF!</definedName>
    <definedName name="BExIZPZDHC8HGER83WHCZAHOX7LK" localSheetId="19" hidden="1">#REF!</definedName>
    <definedName name="BExIZPZDHC8HGER83WHCZAHOX7LK" localSheetId="0" hidden="1">#REF!</definedName>
    <definedName name="BExIZPZDHC8HGER83WHCZAHOX7LK" localSheetId="21" hidden="1">#REF!</definedName>
    <definedName name="BExIZPZDHC8HGER83WHCZAHOX7LK" localSheetId="8" hidden="1">#REF!</definedName>
    <definedName name="BExIZPZDHC8HGER83WHCZAHOX7LK" localSheetId="9" hidden="1">#REF!</definedName>
    <definedName name="BExIZPZDHC8HGER83WHCZAHOX7LK" hidden="1">#REF!</definedName>
    <definedName name="BExIZQA5XCS39QKXMYR1MH2ZIGPS" localSheetId="10" hidden="1">#REF!</definedName>
    <definedName name="BExIZQA5XCS39QKXMYR1MH2ZIGPS" localSheetId="12" hidden="1">#REF!</definedName>
    <definedName name="BExIZQA5XCS39QKXMYR1MH2ZIGPS" localSheetId="19" hidden="1">#REF!</definedName>
    <definedName name="BExIZQA5XCS39QKXMYR1MH2ZIGPS" localSheetId="0" hidden="1">#REF!</definedName>
    <definedName name="BExIZQA5XCS39QKXMYR1MH2ZIGPS" localSheetId="21" hidden="1">#REF!</definedName>
    <definedName name="BExIZQA5XCS39QKXMYR1MH2ZIGPS" localSheetId="8" hidden="1">#REF!</definedName>
    <definedName name="BExIZQA5XCS39QKXMYR1MH2ZIGPS" localSheetId="9" hidden="1">#REF!</definedName>
    <definedName name="BExIZQA5XCS39QKXMYR1MH2ZIGPS" hidden="1">#REF!</definedName>
    <definedName name="BExIZVDLRUNAL32D9KO9X7Y4PB3O" localSheetId="10" hidden="1">#REF!</definedName>
    <definedName name="BExIZVDLRUNAL32D9KO9X7Y4PB3O" localSheetId="12" hidden="1">#REF!</definedName>
    <definedName name="BExIZVDLRUNAL32D9KO9X7Y4PB3O" localSheetId="19" hidden="1">#REF!</definedName>
    <definedName name="BExIZVDLRUNAL32D9KO9X7Y4PB3O" localSheetId="0" hidden="1">#REF!</definedName>
    <definedName name="BExIZVDLRUNAL32D9KO9X7Y4PB3O" localSheetId="21" hidden="1">#REF!</definedName>
    <definedName name="BExIZVDLRUNAL32D9KO9X7Y4PB3O" localSheetId="8" hidden="1">#REF!</definedName>
    <definedName name="BExIZVDLRUNAL32D9KO9X7Y4PB3O" localSheetId="9" hidden="1">#REF!</definedName>
    <definedName name="BExIZVDLRUNAL32D9KO9X7Y4PB3O" hidden="1">#REF!</definedName>
    <definedName name="BExIZY2PUZ0OF9YKK1B13IW0VS6G" localSheetId="10" hidden="1">#REF!</definedName>
    <definedName name="BExIZY2PUZ0OF9YKK1B13IW0VS6G" localSheetId="12" hidden="1">#REF!</definedName>
    <definedName name="BExIZY2PUZ0OF9YKK1B13IW0VS6G" localSheetId="19" hidden="1">#REF!</definedName>
    <definedName name="BExIZY2PUZ0OF9YKK1B13IW0VS6G" localSheetId="0" hidden="1">#REF!</definedName>
    <definedName name="BExIZY2PUZ0OF9YKK1B13IW0VS6G" localSheetId="21" hidden="1">#REF!</definedName>
    <definedName name="BExIZY2PUZ0OF9YKK1B13IW0VS6G" localSheetId="8" hidden="1">#REF!</definedName>
    <definedName name="BExIZY2PUZ0OF9YKK1B13IW0VS6G" localSheetId="9" hidden="1">#REF!</definedName>
    <definedName name="BExIZY2PUZ0OF9YKK1B13IW0VS6G" hidden="1">#REF!</definedName>
    <definedName name="BExJ08KBRR2XMWW3VZMPSQKXHZUH" localSheetId="10" hidden="1">#REF!</definedName>
    <definedName name="BExJ08KBRR2XMWW3VZMPSQKXHZUH" localSheetId="12" hidden="1">#REF!</definedName>
    <definedName name="BExJ08KBRR2XMWW3VZMPSQKXHZUH" localSheetId="19" hidden="1">#REF!</definedName>
    <definedName name="BExJ08KBRR2XMWW3VZMPSQKXHZUH" localSheetId="0" hidden="1">#REF!</definedName>
    <definedName name="BExJ08KBRR2XMWW3VZMPSQKXHZUH" localSheetId="21" hidden="1">#REF!</definedName>
    <definedName name="BExJ08KBRR2XMWW3VZMPSQKXHZUH" localSheetId="8" hidden="1">#REF!</definedName>
    <definedName name="BExJ08KBRR2XMWW3VZMPSQKXHZUH" localSheetId="9" hidden="1">#REF!</definedName>
    <definedName name="BExJ08KBRR2XMWW3VZMPSQKXHZUH" hidden="1">#REF!</definedName>
    <definedName name="BExJ0DYJWXGE7DA39PYL3WM05U9O" localSheetId="10" hidden="1">#REF!</definedName>
    <definedName name="BExJ0DYJWXGE7DA39PYL3WM05U9O" localSheetId="12" hidden="1">#REF!</definedName>
    <definedName name="BExJ0DYJWXGE7DA39PYL3WM05U9O" localSheetId="19" hidden="1">#REF!</definedName>
    <definedName name="BExJ0DYJWXGE7DA39PYL3WM05U9O" localSheetId="0" hidden="1">#REF!</definedName>
    <definedName name="BExJ0DYJWXGE7DA39PYL3WM05U9O" localSheetId="21" hidden="1">#REF!</definedName>
    <definedName name="BExJ0DYJWXGE7DA39PYL3WM05U9O" localSheetId="8" hidden="1">#REF!</definedName>
    <definedName name="BExJ0DYJWXGE7DA39PYL3WM05U9O" localSheetId="9" hidden="1">#REF!</definedName>
    <definedName name="BExJ0DYJWXGE7DA39PYL3WM05U9O" hidden="1">#REF!</definedName>
    <definedName name="BExJ0JYDEZPM2303TRBXOZ74M7N6" localSheetId="10" hidden="1">#REF!</definedName>
    <definedName name="BExJ0JYDEZPM2303TRBXOZ74M7N6" localSheetId="12" hidden="1">#REF!</definedName>
    <definedName name="BExJ0JYDEZPM2303TRBXOZ74M7N6" localSheetId="19" hidden="1">#REF!</definedName>
    <definedName name="BExJ0JYDEZPM2303TRBXOZ74M7N6" localSheetId="0" hidden="1">#REF!</definedName>
    <definedName name="BExJ0JYDEZPM2303TRBXOZ74M7N6" localSheetId="21" hidden="1">#REF!</definedName>
    <definedName name="BExJ0JYDEZPM2303TRBXOZ74M7N6" localSheetId="8" hidden="1">#REF!</definedName>
    <definedName name="BExJ0JYDEZPM2303TRBXOZ74M7N6" localSheetId="9" hidden="1">#REF!</definedName>
    <definedName name="BExJ0JYDEZPM2303TRBXOZ74M7N6" hidden="1">#REF!</definedName>
    <definedName name="BExJ0MY8SY5J5V50H3UKE78ODTVB" localSheetId="10" hidden="1">#REF!</definedName>
    <definedName name="BExJ0MY8SY5J5V50H3UKE78ODTVB" localSheetId="12" hidden="1">#REF!</definedName>
    <definedName name="BExJ0MY8SY5J5V50H3UKE78ODTVB" localSheetId="19" hidden="1">#REF!</definedName>
    <definedName name="BExJ0MY8SY5J5V50H3UKE78ODTVB" localSheetId="0" hidden="1">#REF!</definedName>
    <definedName name="BExJ0MY8SY5J5V50H3UKE78ODTVB" localSheetId="21" hidden="1">#REF!</definedName>
    <definedName name="BExJ0MY8SY5J5V50H3UKE78ODTVB" localSheetId="8" hidden="1">#REF!</definedName>
    <definedName name="BExJ0MY8SY5J5V50H3UKE78ODTVB" localSheetId="9" hidden="1">#REF!</definedName>
    <definedName name="BExJ0MY8SY5J5V50H3UKE78ODTVB" hidden="1">#REF!</definedName>
    <definedName name="BExJ0YC98G37ML4N8FLP8D95EFRF" localSheetId="10" hidden="1">#REF!</definedName>
    <definedName name="BExJ0YC98G37ML4N8FLP8D95EFRF" localSheetId="12" hidden="1">#REF!</definedName>
    <definedName name="BExJ0YC98G37ML4N8FLP8D95EFRF" localSheetId="19" hidden="1">#REF!</definedName>
    <definedName name="BExJ0YC98G37ML4N8FLP8D95EFRF" localSheetId="0" hidden="1">#REF!</definedName>
    <definedName name="BExJ0YC98G37ML4N8FLP8D95EFRF" localSheetId="21" hidden="1">#REF!</definedName>
    <definedName name="BExJ0YC98G37ML4N8FLP8D95EFRF" localSheetId="8" hidden="1">#REF!</definedName>
    <definedName name="BExJ0YC98G37ML4N8FLP8D95EFRF" localSheetId="9" hidden="1">#REF!</definedName>
    <definedName name="BExJ0YC98G37ML4N8FLP8D95EFRF" hidden="1">#REF!</definedName>
    <definedName name="BExKCDYKAEV45AFXHVHZZ62E5BM3" localSheetId="10" hidden="1">#REF!</definedName>
    <definedName name="BExKCDYKAEV45AFXHVHZZ62E5BM3" localSheetId="12" hidden="1">#REF!</definedName>
    <definedName name="BExKCDYKAEV45AFXHVHZZ62E5BM3" localSheetId="19" hidden="1">#REF!</definedName>
    <definedName name="BExKCDYKAEV45AFXHVHZZ62E5BM3" localSheetId="0" hidden="1">#REF!</definedName>
    <definedName name="BExKCDYKAEV45AFXHVHZZ62E5BM3" localSheetId="21" hidden="1">#REF!</definedName>
    <definedName name="BExKCDYKAEV45AFXHVHZZ62E5BM3" localSheetId="8" hidden="1">#REF!</definedName>
    <definedName name="BExKCDYKAEV45AFXHVHZZ62E5BM3" localSheetId="9" hidden="1">#REF!</definedName>
    <definedName name="BExKCDYKAEV45AFXHVHZZ62E5BM3" hidden="1">#REF!</definedName>
    <definedName name="BExKCYXU0W2VQVDI3N3N37K2598P" localSheetId="10" hidden="1">#REF!</definedName>
    <definedName name="BExKCYXU0W2VQVDI3N3N37K2598P" localSheetId="12" hidden="1">#REF!</definedName>
    <definedName name="BExKCYXU0W2VQVDI3N3N37K2598P" localSheetId="19" hidden="1">#REF!</definedName>
    <definedName name="BExKCYXU0W2VQVDI3N3N37K2598P" localSheetId="0" hidden="1">#REF!</definedName>
    <definedName name="BExKCYXU0W2VQVDI3N3N37K2598P" localSheetId="21" hidden="1">#REF!</definedName>
    <definedName name="BExKCYXU0W2VQVDI3N3N37K2598P" localSheetId="8" hidden="1">#REF!</definedName>
    <definedName name="BExKCYXU0W2VQVDI3N3N37K2598P" localSheetId="9" hidden="1">#REF!</definedName>
    <definedName name="BExKCYXU0W2VQVDI3N3N37K2598P" hidden="1">#REF!</definedName>
    <definedName name="BExKDJX3Z1TS0WFDD9EAO42JHL9G" localSheetId="10" hidden="1">#REF!</definedName>
    <definedName name="BExKDJX3Z1TS0WFDD9EAO42JHL9G" localSheetId="12" hidden="1">#REF!</definedName>
    <definedName name="BExKDJX3Z1TS0WFDD9EAO42JHL9G" localSheetId="19" hidden="1">#REF!</definedName>
    <definedName name="BExKDJX3Z1TS0WFDD9EAO42JHL9G" localSheetId="0" hidden="1">#REF!</definedName>
    <definedName name="BExKDJX3Z1TS0WFDD9EAO42JHL9G" localSheetId="21" hidden="1">#REF!</definedName>
    <definedName name="BExKDJX3Z1TS0WFDD9EAO42JHL9G" localSheetId="8" hidden="1">#REF!</definedName>
    <definedName name="BExKDJX3Z1TS0WFDD9EAO42JHL9G" localSheetId="9" hidden="1">#REF!</definedName>
    <definedName name="BExKDJX3Z1TS0WFDD9EAO42JHL9G" hidden="1">#REF!</definedName>
    <definedName name="BExKDK7WVA5I2WBACAZHAHN35D0I" localSheetId="10" hidden="1">#REF!</definedName>
    <definedName name="BExKDK7WVA5I2WBACAZHAHN35D0I" localSheetId="12" hidden="1">#REF!</definedName>
    <definedName name="BExKDK7WVA5I2WBACAZHAHN35D0I" localSheetId="19" hidden="1">#REF!</definedName>
    <definedName name="BExKDK7WVA5I2WBACAZHAHN35D0I" localSheetId="0" hidden="1">#REF!</definedName>
    <definedName name="BExKDK7WVA5I2WBACAZHAHN35D0I" localSheetId="21" hidden="1">#REF!</definedName>
    <definedName name="BExKDK7WVA5I2WBACAZHAHN35D0I" localSheetId="8" hidden="1">#REF!</definedName>
    <definedName name="BExKDK7WVA5I2WBACAZHAHN35D0I" localSheetId="9" hidden="1">#REF!</definedName>
    <definedName name="BExKDK7WVA5I2WBACAZHAHN35D0I" hidden="1">#REF!</definedName>
    <definedName name="BExKDKO0W4AGQO1V7K6Q4VM750FT" localSheetId="10" hidden="1">#REF!</definedName>
    <definedName name="BExKDKO0W4AGQO1V7K6Q4VM750FT" localSheetId="12" hidden="1">#REF!</definedName>
    <definedName name="BExKDKO0W4AGQO1V7K6Q4VM750FT" localSheetId="19" hidden="1">#REF!</definedName>
    <definedName name="BExKDKO0W4AGQO1V7K6Q4VM750FT" localSheetId="0" hidden="1">#REF!</definedName>
    <definedName name="BExKDKO0W4AGQO1V7K6Q4VM750FT" localSheetId="21" hidden="1">#REF!</definedName>
    <definedName name="BExKDKO0W4AGQO1V7K6Q4VM750FT" localSheetId="8" hidden="1">#REF!</definedName>
    <definedName name="BExKDKO0W4AGQO1V7K6Q4VM750FT" localSheetId="9" hidden="1">#REF!</definedName>
    <definedName name="BExKDKO0W4AGQO1V7K6Q4VM750FT" hidden="1">#REF!</definedName>
    <definedName name="BExKDLF10G7W77J87QWH3ZGLUCLW" localSheetId="10" hidden="1">#REF!</definedName>
    <definedName name="BExKDLF10G7W77J87QWH3ZGLUCLW" localSheetId="12" hidden="1">#REF!</definedName>
    <definedName name="BExKDLF10G7W77J87QWH3ZGLUCLW" localSheetId="19" hidden="1">#REF!</definedName>
    <definedName name="BExKDLF10G7W77J87QWH3ZGLUCLW" localSheetId="0" hidden="1">#REF!</definedName>
    <definedName name="BExKDLF10G7W77J87QWH3ZGLUCLW" localSheetId="21" hidden="1">#REF!</definedName>
    <definedName name="BExKDLF10G7W77J87QWH3ZGLUCLW" localSheetId="8" hidden="1">#REF!</definedName>
    <definedName name="BExKDLF10G7W77J87QWH3ZGLUCLW" localSheetId="9" hidden="1">#REF!</definedName>
    <definedName name="BExKDLF10G7W77J87QWH3ZGLUCLW" hidden="1">#REF!</definedName>
    <definedName name="BExKE2NDBQ14HOJH945N4W9ZZFJO" localSheetId="10" hidden="1">#REF!</definedName>
    <definedName name="BExKE2NDBQ14HOJH945N4W9ZZFJO" localSheetId="12" hidden="1">#REF!</definedName>
    <definedName name="BExKE2NDBQ14HOJH945N4W9ZZFJO" localSheetId="19" hidden="1">#REF!</definedName>
    <definedName name="BExKE2NDBQ14HOJH945N4W9ZZFJO" localSheetId="0" hidden="1">#REF!</definedName>
    <definedName name="BExKE2NDBQ14HOJH945N4W9ZZFJO" localSheetId="21" hidden="1">#REF!</definedName>
    <definedName name="BExKE2NDBQ14HOJH945N4W9ZZFJO" localSheetId="8" hidden="1">#REF!</definedName>
    <definedName name="BExKE2NDBQ14HOJH945N4W9ZZFJO" localSheetId="9" hidden="1">#REF!</definedName>
    <definedName name="BExKE2NDBQ14HOJH945N4W9ZZFJO" hidden="1">#REF!</definedName>
    <definedName name="BExKEFE0I3MT6ZLC4T1L9465HKTN" localSheetId="10" hidden="1">#REF!</definedName>
    <definedName name="BExKEFE0I3MT6ZLC4T1L9465HKTN" localSheetId="12" hidden="1">#REF!</definedName>
    <definedName name="BExKEFE0I3MT6ZLC4T1L9465HKTN" localSheetId="19" hidden="1">#REF!</definedName>
    <definedName name="BExKEFE0I3MT6ZLC4T1L9465HKTN" localSheetId="0" hidden="1">#REF!</definedName>
    <definedName name="BExKEFE0I3MT6ZLC4T1L9465HKTN" localSheetId="21" hidden="1">#REF!</definedName>
    <definedName name="BExKEFE0I3MT6ZLC4T1L9465HKTN" localSheetId="8" hidden="1">#REF!</definedName>
    <definedName name="BExKEFE0I3MT6ZLC4T1L9465HKTN" localSheetId="9" hidden="1">#REF!</definedName>
    <definedName name="BExKEFE0I3MT6ZLC4T1L9465HKTN" hidden="1">#REF!</definedName>
    <definedName name="BExKEK6O5BVJP4VY02FY7JNAZ6BT" localSheetId="10" hidden="1">#REF!</definedName>
    <definedName name="BExKEK6O5BVJP4VY02FY7JNAZ6BT" localSheetId="12" hidden="1">#REF!</definedName>
    <definedName name="BExKEK6O5BVJP4VY02FY7JNAZ6BT" localSheetId="19" hidden="1">#REF!</definedName>
    <definedName name="BExKEK6O5BVJP4VY02FY7JNAZ6BT" localSheetId="0" hidden="1">#REF!</definedName>
    <definedName name="BExKEK6O5BVJP4VY02FY7JNAZ6BT" localSheetId="21" hidden="1">#REF!</definedName>
    <definedName name="BExKEK6O5BVJP4VY02FY7JNAZ6BT" localSheetId="8" hidden="1">#REF!</definedName>
    <definedName name="BExKEK6O5BVJP4VY02FY7JNAZ6BT" localSheetId="9" hidden="1">#REF!</definedName>
    <definedName name="BExKEK6O5BVJP4VY02FY7JNAZ6BT" hidden="1">#REF!</definedName>
    <definedName name="BExKEKXK6E6QX339ELPXDIRZSJE0" localSheetId="10" hidden="1">#REF!</definedName>
    <definedName name="BExKEKXK6E6QX339ELPXDIRZSJE0" localSheetId="12" hidden="1">#REF!</definedName>
    <definedName name="BExKEKXK6E6QX339ELPXDIRZSJE0" localSheetId="19" hidden="1">#REF!</definedName>
    <definedName name="BExKEKXK6E6QX339ELPXDIRZSJE0" localSheetId="0" hidden="1">#REF!</definedName>
    <definedName name="BExKEKXK6E6QX339ELPXDIRZSJE0" localSheetId="21" hidden="1">#REF!</definedName>
    <definedName name="BExKEKXK6E6QX339ELPXDIRZSJE0" localSheetId="8" hidden="1">#REF!</definedName>
    <definedName name="BExKEKXK6E6QX339ELPXDIRZSJE0" localSheetId="9" hidden="1">#REF!</definedName>
    <definedName name="BExKEKXK6E6QX339ELPXDIRZSJE0" hidden="1">#REF!</definedName>
    <definedName name="BExKEMFI35R0D4WN4A59V9QH7I5S" localSheetId="10" hidden="1">#REF!</definedName>
    <definedName name="BExKEMFI35R0D4WN4A59V9QH7I5S" localSheetId="12" hidden="1">#REF!</definedName>
    <definedName name="BExKEMFI35R0D4WN4A59V9QH7I5S" localSheetId="19" hidden="1">#REF!</definedName>
    <definedName name="BExKEMFI35R0D4WN4A59V9QH7I5S" localSheetId="0" hidden="1">#REF!</definedName>
    <definedName name="BExKEMFI35R0D4WN4A59V9QH7I5S" localSheetId="21" hidden="1">#REF!</definedName>
    <definedName name="BExKEMFI35R0D4WN4A59V9QH7I5S" localSheetId="8" hidden="1">#REF!</definedName>
    <definedName name="BExKEMFI35R0D4WN4A59V9QH7I5S" localSheetId="9" hidden="1">#REF!</definedName>
    <definedName name="BExKEMFI35R0D4WN4A59V9QH7I5S" hidden="1">#REF!</definedName>
    <definedName name="BExKEOOIBMP7N8033EY2CJYCBX6H" localSheetId="10" hidden="1">#REF!</definedName>
    <definedName name="BExKEOOIBMP7N8033EY2CJYCBX6H" localSheetId="12" hidden="1">#REF!</definedName>
    <definedName name="BExKEOOIBMP7N8033EY2CJYCBX6H" localSheetId="19" hidden="1">#REF!</definedName>
    <definedName name="BExKEOOIBMP7N8033EY2CJYCBX6H" localSheetId="0" hidden="1">#REF!</definedName>
    <definedName name="BExKEOOIBMP7N8033EY2CJYCBX6H" localSheetId="21" hidden="1">#REF!</definedName>
    <definedName name="BExKEOOIBMP7N8033EY2CJYCBX6H" localSheetId="8" hidden="1">#REF!</definedName>
    <definedName name="BExKEOOIBMP7N8033EY2CJYCBX6H" localSheetId="9" hidden="1">#REF!</definedName>
    <definedName name="BExKEOOIBMP7N8033EY2CJYCBX6H" hidden="1">#REF!</definedName>
    <definedName name="BExKEW0RR5LA3VC46A2BEOOMQE56" localSheetId="10" hidden="1">#REF!</definedName>
    <definedName name="BExKEW0RR5LA3VC46A2BEOOMQE56" localSheetId="12" hidden="1">#REF!</definedName>
    <definedName name="BExKEW0RR5LA3VC46A2BEOOMQE56" localSheetId="19" hidden="1">#REF!</definedName>
    <definedName name="BExKEW0RR5LA3VC46A2BEOOMQE56" localSheetId="0" hidden="1">#REF!</definedName>
    <definedName name="BExKEW0RR5LA3VC46A2BEOOMQE56" localSheetId="21" hidden="1">#REF!</definedName>
    <definedName name="BExKEW0RR5LA3VC46A2BEOOMQE56" localSheetId="8" hidden="1">#REF!</definedName>
    <definedName name="BExKEW0RR5LA3VC46A2BEOOMQE56" localSheetId="9" hidden="1">#REF!</definedName>
    <definedName name="BExKEW0RR5LA3VC46A2BEOOMQE56" hidden="1">#REF!</definedName>
    <definedName name="BExKF37PTJB4PE1PUQWG20ASBX4E" localSheetId="10" hidden="1">#REF!</definedName>
    <definedName name="BExKF37PTJB4PE1PUQWG20ASBX4E" localSheetId="12" hidden="1">#REF!</definedName>
    <definedName name="BExKF37PTJB4PE1PUQWG20ASBX4E" localSheetId="19" hidden="1">#REF!</definedName>
    <definedName name="BExKF37PTJB4PE1PUQWG20ASBX4E" localSheetId="0" hidden="1">#REF!</definedName>
    <definedName name="BExKF37PTJB4PE1PUQWG20ASBX4E" localSheetId="21" hidden="1">#REF!</definedName>
    <definedName name="BExKF37PTJB4PE1PUQWG20ASBX4E" localSheetId="8" hidden="1">#REF!</definedName>
    <definedName name="BExKF37PTJB4PE1PUQWG20ASBX4E" localSheetId="9" hidden="1">#REF!</definedName>
    <definedName name="BExKF37PTJB4PE1PUQWG20ASBX4E" hidden="1">#REF!</definedName>
    <definedName name="BExKFA3VI1CZK21SM0N3LZWT9LA1" localSheetId="10" hidden="1">#REF!</definedName>
    <definedName name="BExKFA3VI1CZK21SM0N3LZWT9LA1" localSheetId="12" hidden="1">#REF!</definedName>
    <definedName name="BExKFA3VI1CZK21SM0N3LZWT9LA1" localSheetId="19" hidden="1">#REF!</definedName>
    <definedName name="BExKFA3VI1CZK21SM0N3LZWT9LA1" localSheetId="0" hidden="1">#REF!</definedName>
    <definedName name="BExKFA3VI1CZK21SM0N3LZWT9LA1" localSheetId="21" hidden="1">#REF!</definedName>
    <definedName name="BExKFA3VI1CZK21SM0N3LZWT9LA1" localSheetId="8" hidden="1">#REF!</definedName>
    <definedName name="BExKFA3VI1CZK21SM0N3LZWT9LA1" localSheetId="9" hidden="1">#REF!</definedName>
    <definedName name="BExKFA3VI1CZK21SM0N3LZWT9LA1" hidden="1">#REF!</definedName>
    <definedName name="BExKFBB29XXT9A2LVUXYSIVKPWGB" localSheetId="10" hidden="1">#REF!</definedName>
    <definedName name="BExKFBB29XXT9A2LVUXYSIVKPWGB" localSheetId="12" hidden="1">#REF!</definedName>
    <definedName name="BExKFBB29XXT9A2LVUXYSIVKPWGB" localSheetId="19" hidden="1">#REF!</definedName>
    <definedName name="BExKFBB29XXT9A2LVUXYSIVKPWGB" localSheetId="0" hidden="1">#REF!</definedName>
    <definedName name="BExKFBB29XXT9A2LVUXYSIVKPWGB" localSheetId="21" hidden="1">#REF!</definedName>
    <definedName name="BExKFBB29XXT9A2LVUXYSIVKPWGB" localSheetId="8" hidden="1">#REF!</definedName>
    <definedName name="BExKFBB29XXT9A2LVUXYSIVKPWGB" localSheetId="9" hidden="1">#REF!</definedName>
    <definedName name="BExKFBB29XXT9A2LVUXYSIVKPWGB" hidden="1">#REF!</definedName>
    <definedName name="BExKFINBFV5J2NFRCL4YUO3YF0ZE" localSheetId="10" hidden="1">#REF!</definedName>
    <definedName name="BExKFINBFV5J2NFRCL4YUO3YF0ZE" localSheetId="12" hidden="1">#REF!</definedName>
    <definedName name="BExKFINBFV5J2NFRCL4YUO3YF0ZE" localSheetId="19" hidden="1">#REF!</definedName>
    <definedName name="BExKFINBFV5J2NFRCL4YUO3YF0ZE" localSheetId="0" hidden="1">#REF!</definedName>
    <definedName name="BExKFINBFV5J2NFRCL4YUO3YF0ZE" localSheetId="21" hidden="1">#REF!</definedName>
    <definedName name="BExKFINBFV5J2NFRCL4YUO3YF0ZE" localSheetId="8" hidden="1">#REF!</definedName>
    <definedName name="BExKFINBFV5J2NFRCL4YUO3YF0ZE" localSheetId="9" hidden="1">#REF!</definedName>
    <definedName name="BExKFINBFV5J2NFRCL4YUO3YF0ZE" hidden="1">#REF!</definedName>
    <definedName name="BExKFISRBFACTAMJSALEYMY66F6X" localSheetId="10" hidden="1">#REF!</definedName>
    <definedName name="BExKFISRBFACTAMJSALEYMY66F6X" localSheetId="12" hidden="1">#REF!</definedName>
    <definedName name="BExKFISRBFACTAMJSALEYMY66F6X" localSheetId="19" hidden="1">#REF!</definedName>
    <definedName name="BExKFISRBFACTAMJSALEYMY66F6X" localSheetId="0" hidden="1">#REF!</definedName>
    <definedName name="BExKFISRBFACTAMJSALEYMY66F6X" localSheetId="21" hidden="1">#REF!</definedName>
    <definedName name="BExKFISRBFACTAMJSALEYMY66F6X" localSheetId="8" hidden="1">#REF!</definedName>
    <definedName name="BExKFISRBFACTAMJSALEYMY66F6X" localSheetId="9" hidden="1">#REF!</definedName>
    <definedName name="BExKFISRBFACTAMJSALEYMY66F6X" hidden="1">#REF!</definedName>
    <definedName name="BExKFOSK5DJ151C4E8544UWMYTOC" localSheetId="10" hidden="1">#REF!</definedName>
    <definedName name="BExKFOSK5DJ151C4E8544UWMYTOC" localSheetId="12" hidden="1">#REF!</definedName>
    <definedName name="BExKFOSK5DJ151C4E8544UWMYTOC" localSheetId="19" hidden="1">#REF!</definedName>
    <definedName name="BExKFOSK5DJ151C4E8544UWMYTOC" localSheetId="0" hidden="1">#REF!</definedName>
    <definedName name="BExKFOSK5DJ151C4E8544UWMYTOC" localSheetId="21" hidden="1">#REF!</definedName>
    <definedName name="BExKFOSK5DJ151C4E8544UWMYTOC" localSheetId="8" hidden="1">#REF!</definedName>
    <definedName name="BExKFOSK5DJ151C4E8544UWMYTOC" localSheetId="9" hidden="1">#REF!</definedName>
    <definedName name="BExKFOSK5DJ151C4E8544UWMYTOC" hidden="1">#REF!</definedName>
    <definedName name="BExKFWL3DE1V1VOVHAFYBE85QUB7" localSheetId="10" hidden="1">#REF!</definedName>
    <definedName name="BExKFWL3DE1V1VOVHAFYBE85QUB7" localSheetId="12" hidden="1">#REF!</definedName>
    <definedName name="BExKFWL3DE1V1VOVHAFYBE85QUB7" localSheetId="19" hidden="1">#REF!</definedName>
    <definedName name="BExKFWL3DE1V1VOVHAFYBE85QUB7" localSheetId="0" hidden="1">#REF!</definedName>
    <definedName name="BExKFWL3DE1V1VOVHAFYBE85QUB7" localSheetId="21" hidden="1">#REF!</definedName>
    <definedName name="BExKFWL3DE1V1VOVHAFYBE85QUB7" localSheetId="8" hidden="1">#REF!</definedName>
    <definedName name="BExKFWL3DE1V1VOVHAFYBE85QUB7" localSheetId="9" hidden="1">#REF!</definedName>
    <definedName name="BExKFWL3DE1V1VOVHAFYBE85QUB7" hidden="1">#REF!</definedName>
    <definedName name="BExKFXS9NDEWPZDVGLTMOM3CFO7N" localSheetId="10" hidden="1">#REF!</definedName>
    <definedName name="BExKFXS9NDEWPZDVGLTMOM3CFO7N" localSheetId="12" hidden="1">#REF!</definedName>
    <definedName name="BExKFXS9NDEWPZDVGLTMOM3CFO7N" localSheetId="19" hidden="1">#REF!</definedName>
    <definedName name="BExKFXS9NDEWPZDVGLTMOM3CFO7N" localSheetId="0" hidden="1">#REF!</definedName>
    <definedName name="BExKFXS9NDEWPZDVGLTMOM3CFO7N" localSheetId="21" hidden="1">#REF!</definedName>
    <definedName name="BExKFXS9NDEWPZDVGLTMOM3CFO7N" localSheetId="8" hidden="1">#REF!</definedName>
    <definedName name="BExKFXS9NDEWPZDVGLTMOM3CFO7N" localSheetId="9" hidden="1">#REF!</definedName>
    <definedName name="BExKFXS9NDEWPZDVGLTMOM3CFO7N" hidden="1">#REF!</definedName>
    <definedName name="BExKFYJC4EVEV54F82K6VKP7Q3OU" localSheetId="10" hidden="1">#REF!</definedName>
    <definedName name="BExKFYJC4EVEV54F82K6VKP7Q3OU" localSheetId="12" hidden="1">#REF!</definedName>
    <definedName name="BExKFYJC4EVEV54F82K6VKP7Q3OU" localSheetId="19" hidden="1">#REF!</definedName>
    <definedName name="BExKFYJC4EVEV54F82K6VKP7Q3OU" localSheetId="0" hidden="1">#REF!</definedName>
    <definedName name="BExKFYJC4EVEV54F82K6VKP7Q3OU" localSheetId="21" hidden="1">#REF!</definedName>
    <definedName name="BExKFYJC4EVEV54F82K6VKP7Q3OU" localSheetId="8" hidden="1">#REF!</definedName>
    <definedName name="BExKFYJC4EVEV54F82K6VKP7Q3OU" localSheetId="9" hidden="1">#REF!</definedName>
    <definedName name="BExKFYJC4EVEV54F82K6VKP7Q3OU" hidden="1">#REF!</definedName>
    <definedName name="BExKG4IYHBKQQ8J8FN10GB2IKO33" localSheetId="10" hidden="1">#REF!</definedName>
    <definedName name="BExKG4IYHBKQQ8J8FN10GB2IKO33" localSheetId="12" hidden="1">#REF!</definedName>
    <definedName name="BExKG4IYHBKQQ8J8FN10GB2IKO33" localSheetId="19" hidden="1">#REF!</definedName>
    <definedName name="BExKG4IYHBKQQ8J8FN10GB2IKO33" localSheetId="0" hidden="1">#REF!</definedName>
    <definedName name="BExKG4IYHBKQQ8J8FN10GB2IKO33" localSheetId="21" hidden="1">#REF!</definedName>
    <definedName name="BExKG4IYHBKQQ8J8FN10GB2IKO33" localSheetId="8" hidden="1">#REF!</definedName>
    <definedName name="BExKG4IYHBKQQ8J8FN10GB2IKO33" localSheetId="9" hidden="1">#REF!</definedName>
    <definedName name="BExKG4IYHBKQQ8J8FN10GB2IKO33" hidden="1">#REF!</definedName>
    <definedName name="BExKGBVDO2JNJUFOFQMF0RJG03ZK" localSheetId="10" hidden="1">#REF!</definedName>
    <definedName name="BExKGBVDO2JNJUFOFQMF0RJG03ZK" localSheetId="12" hidden="1">#REF!</definedName>
    <definedName name="BExKGBVDO2JNJUFOFQMF0RJG03ZK" localSheetId="19" hidden="1">#REF!</definedName>
    <definedName name="BExKGBVDO2JNJUFOFQMF0RJG03ZK" localSheetId="0" hidden="1">#REF!</definedName>
    <definedName name="BExKGBVDO2JNJUFOFQMF0RJG03ZK" localSheetId="21" hidden="1">#REF!</definedName>
    <definedName name="BExKGBVDO2JNJUFOFQMF0RJG03ZK" localSheetId="8" hidden="1">#REF!</definedName>
    <definedName name="BExKGBVDO2JNJUFOFQMF0RJG03ZK" localSheetId="9" hidden="1">#REF!</definedName>
    <definedName name="BExKGBVDO2JNJUFOFQMF0RJG03ZK" hidden="1">#REF!</definedName>
    <definedName name="BExKGF0L44S78D33WMQ1A75TRKB9" localSheetId="10" hidden="1">#REF!</definedName>
    <definedName name="BExKGF0L44S78D33WMQ1A75TRKB9" localSheetId="12" hidden="1">#REF!</definedName>
    <definedName name="BExKGF0L44S78D33WMQ1A75TRKB9" localSheetId="19" hidden="1">#REF!</definedName>
    <definedName name="BExKGF0L44S78D33WMQ1A75TRKB9" localSheetId="0" hidden="1">#REF!</definedName>
    <definedName name="BExKGF0L44S78D33WMQ1A75TRKB9" localSheetId="21" hidden="1">#REF!</definedName>
    <definedName name="BExKGF0L44S78D33WMQ1A75TRKB9" localSheetId="8" hidden="1">#REF!</definedName>
    <definedName name="BExKGF0L44S78D33WMQ1A75TRKB9" localSheetId="9" hidden="1">#REF!</definedName>
    <definedName name="BExKGF0L44S78D33WMQ1A75TRKB9" hidden="1">#REF!</definedName>
    <definedName name="BExKGFRN31B3G20LMQ4LRF879J68" localSheetId="10" hidden="1">#REF!</definedName>
    <definedName name="BExKGFRN31B3G20LMQ4LRF879J68" localSheetId="12" hidden="1">#REF!</definedName>
    <definedName name="BExKGFRN31B3G20LMQ4LRF879J68" localSheetId="19" hidden="1">#REF!</definedName>
    <definedName name="BExKGFRN31B3G20LMQ4LRF879J68" localSheetId="0" hidden="1">#REF!</definedName>
    <definedName name="BExKGFRN31B3G20LMQ4LRF879J68" localSheetId="21" hidden="1">#REF!</definedName>
    <definedName name="BExKGFRN31B3G20LMQ4LRF879J68" localSheetId="8" hidden="1">#REF!</definedName>
    <definedName name="BExKGFRN31B3G20LMQ4LRF879J68" localSheetId="9" hidden="1">#REF!</definedName>
    <definedName name="BExKGFRN31B3G20LMQ4LRF879J68" hidden="1">#REF!</definedName>
    <definedName name="BExKGJD3U3ADZILP20U3EURP0UQP" localSheetId="10" hidden="1">#REF!</definedName>
    <definedName name="BExKGJD3U3ADZILP20U3EURP0UQP" localSheetId="12" hidden="1">#REF!</definedName>
    <definedName name="BExKGJD3U3ADZILP20U3EURP0UQP" localSheetId="19" hidden="1">#REF!</definedName>
    <definedName name="BExKGJD3U3ADZILP20U3EURP0UQP" localSheetId="0" hidden="1">#REF!</definedName>
    <definedName name="BExKGJD3U3ADZILP20U3EURP0UQP" localSheetId="21" hidden="1">#REF!</definedName>
    <definedName name="BExKGJD3U3ADZILP20U3EURP0UQP" localSheetId="8" hidden="1">#REF!</definedName>
    <definedName name="BExKGJD3U3ADZILP20U3EURP0UQP" localSheetId="9" hidden="1">#REF!</definedName>
    <definedName name="BExKGJD3U3ADZILP20U3EURP0UQP" hidden="1">#REF!</definedName>
    <definedName name="BExKGNK5YGKP0YHHTAAOV17Z9EIM" localSheetId="10" hidden="1">#REF!</definedName>
    <definedName name="BExKGNK5YGKP0YHHTAAOV17Z9EIM" localSheetId="12" hidden="1">#REF!</definedName>
    <definedName name="BExKGNK5YGKP0YHHTAAOV17Z9EIM" localSheetId="19" hidden="1">#REF!</definedName>
    <definedName name="BExKGNK5YGKP0YHHTAAOV17Z9EIM" localSheetId="0" hidden="1">#REF!</definedName>
    <definedName name="BExKGNK5YGKP0YHHTAAOV17Z9EIM" localSheetId="21" hidden="1">#REF!</definedName>
    <definedName name="BExKGNK5YGKP0YHHTAAOV17Z9EIM" localSheetId="8" hidden="1">#REF!</definedName>
    <definedName name="BExKGNK5YGKP0YHHTAAOV17Z9EIM" localSheetId="9" hidden="1">#REF!</definedName>
    <definedName name="BExKGNK5YGKP0YHHTAAOV17Z9EIM" hidden="1">#REF!</definedName>
    <definedName name="BExKGQ3T3TWGZUSNVWJE1XWXHGRQ" localSheetId="10" hidden="1">#REF!</definedName>
    <definedName name="BExKGQ3T3TWGZUSNVWJE1XWXHGRQ" localSheetId="19" hidden="1">#REF!</definedName>
    <definedName name="BExKGQ3T3TWGZUSNVWJE1XWXHGRQ" localSheetId="0" hidden="1">#REF!</definedName>
    <definedName name="BExKGQ3T3TWGZUSNVWJE1XWXHGRQ" localSheetId="8" hidden="1">#REF!</definedName>
    <definedName name="BExKGQ3T3TWGZUSNVWJE1XWXHGRQ" localSheetId="9" hidden="1">#REF!</definedName>
    <definedName name="BExKGQ3T3TWGZUSNVWJE1XWXHGRQ" hidden="1">#REF!</definedName>
    <definedName name="BExKGV77YH9YXIQTRKK2331QGYKF" localSheetId="10" hidden="1">#REF!</definedName>
    <definedName name="BExKGV77YH9YXIQTRKK2331QGYKF" localSheetId="12" hidden="1">#REF!</definedName>
    <definedName name="BExKGV77YH9YXIQTRKK2331QGYKF" localSheetId="19" hidden="1">#REF!</definedName>
    <definedName name="BExKGV77YH9YXIQTRKK2331QGYKF" localSheetId="0" hidden="1">#REF!</definedName>
    <definedName name="BExKGV77YH9YXIQTRKK2331QGYKF" localSheetId="21" hidden="1">#REF!</definedName>
    <definedName name="BExKGV77YH9YXIQTRKK2331QGYKF" localSheetId="8" hidden="1">#REF!</definedName>
    <definedName name="BExKGV77YH9YXIQTRKK2331QGYKF" localSheetId="9" hidden="1">#REF!</definedName>
    <definedName name="BExKGV77YH9YXIQTRKK2331QGYKF" hidden="1">#REF!</definedName>
    <definedName name="BExKH3FTZ5VGTB86W9M4AB39R0G8" localSheetId="10" hidden="1">#REF!</definedName>
    <definedName name="BExKH3FTZ5VGTB86W9M4AB39R0G8" localSheetId="12" hidden="1">#REF!</definedName>
    <definedName name="BExKH3FTZ5VGTB86W9M4AB39R0G8" localSheetId="19" hidden="1">#REF!</definedName>
    <definedName name="BExKH3FTZ5VGTB86W9M4AB39R0G8" localSheetId="0" hidden="1">#REF!</definedName>
    <definedName name="BExKH3FTZ5VGTB86W9M4AB39R0G8" localSheetId="21" hidden="1">#REF!</definedName>
    <definedName name="BExKH3FTZ5VGTB86W9M4AB39R0G8" localSheetId="8" hidden="1">#REF!</definedName>
    <definedName name="BExKH3FTZ5VGTB86W9M4AB39R0G8" localSheetId="9" hidden="1">#REF!</definedName>
    <definedName name="BExKH3FTZ5VGTB86W9M4AB39R0G8" hidden="1">#REF!</definedName>
    <definedName name="BExKH3FV5U5O6XZM7STS3NZKQFGJ" localSheetId="10" hidden="1">#REF!</definedName>
    <definedName name="BExKH3FV5U5O6XZM7STS3NZKQFGJ" localSheetId="12" hidden="1">#REF!</definedName>
    <definedName name="BExKH3FV5U5O6XZM7STS3NZKQFGJ" localSheetId="19" hidden="1">#REF!</definedName>
    <definedName name="BExKH3FV5U5O6XZM7STS3NZKQFGJ" localSheetId="0" hidden="1">#REF!</definedName>
    <definedName name="BExKH3FV5U5O6XZM7STS3NZKQFGJ" localSheetId="21" hidden="1">#REF!</definedName>
    <definedName name="BExKH3FV5U5O6XZM7STS3NZKQFGJ" localSheetId="8" hidden="1">#REF!</definedName>
    <definedName name="BExKH3FV5U5O6XZM7STS3NZKQFGJ" localSheetId="9" hidden="1">#REF!</definedName>
    <definedName name="BExKH3FV5U5O6XZM7STS3NZKQFGJ" hidden="1">#REF!</definedName>
    <definedName name="BExKH3W5435VN8DZ68OCKI93SEO4" localSheetId="10" hidden="1">#REF!</definedName>
    <definedName name="BExKH3W5435VN8DZ68OCKI93SEO4" localSheetId="12" hidden="1">#REF!</definedName>
    <definedName name="BExKH3W5435VN8DZ68OCKI93SEO4" localSheetId="19" hidden="1">#REF!</definedName>
    <definedName name="BExKH3W5435VN8DZ68OCKI93SEO4" localSheetId="0" hidden="1">#REF!</definedName>
    <definedName name="BExKH3W5435VN8DZ68OCKI93SEO4" localSheetId="21" hidden="1">#REF!</definedName>
    <definedName name="BExKH3W5435VN8DZ68OCKI93SEO4" localSheetId="8" hidden="1">#REF!</definedName>
    <definedName name="BExKH3W5435VN8DZ68OCKI93SEO4" localSheetId="9" hidden="1">#REF!</definedName>
    <definedName name="BExKH3W5435VN8DZ68OCKI93SEO4" hidden="1">#REF!</definedName>
    <definedName name="BExKH9L4L5ZUAA98QAZ7DB7YH4QE" localSheetId="10" hidden="1">#REF!</definedName>
    <definedName name="BExKH9L4L5ZUAA98QAZ7DB7YH4QE" localSheetId="12" hidden="1">#REF!</definedName>
    <definedName name="BExKH9L4L5ZUAA98QAZ7DB7YH4QE" localSheetId="19" hidden="1">#REF!</definedName>
    <definedName name="BExKH9L4L5ZUAA98QAZ7DB7YH4QE" localSheetId="0" hidden="1">#REF!</definedName>
    <definedName name="BExKH9L4L5ZUAA98QAZ7DB7YH4QE" localSheetId="21" hidden="1">#REF!</definedName>
    <definedName name="BExKH9L4L5ZUAA98QAZ7DB7YH4QE" localSheetId="8" hidden="1">#REF!</definedName>
    <definedName name="BExKH9L4L5ZUAA98QAZ7DB7YH4QE" localSheetId="9" hidden="1">#REF!</definedName>
    <definedName name="BExKH9L4L5ZUAA98QAZ7DB7YH4QE" hidden="1">#REF!</definedName>
    <definedName name="BExKHAMUH8NR3HRV0V6FHJE3ROLN" localSheetId="10" hidden="1">#REF!</definedName>
    <definedName name="BExKHAMUH8NR3HRV0V6FHJE3ROLN" localSheetId="12" hidden="1">#REF!</definedName>
    <definedName name="BExKHAMUH8NR3HRV0V6FHJE3ROLN" localSheetId="19" hidden="1">#REF!</definedName>
    <definedName name="BExKHAMUH8NR3HRV0V6FHJE3ROLN" localSheetId="0" hidden="1">#REF!</definedName>
    <definedName name="BExKHAMUH8NR3HRV0V6FHJE3ROLN" localSheetId="21" hidden="1">#REF!</definedName>
    <definedName name="BExKHAMUH8NR3HRV0V6FHJE3ROLN" localSheetId="8" hidden="1">#REF!</definedName>
    <definedName name="BExKHAMUH8NR3HRV0V6FHJE3ROLN" localSheetId="9" hidden="1">#REF!</definedName>
    <definedName name="BExKHAMUH8NR3HRV0V6FHJE3ROLN" hidden="1">#REF!</definedName>
    <definedName name="BExKHCFKOWFHO2WW0N7Y5XDXEWAO" localSheetId="10" hidden="1">#REF!</definedName>
    <definedName name="BExKHCFKOWFHO2WW0N7Y5XDXEWAO" localSheetId="12" hidden="1">#REF!</definedName>
    <definedName name="BExKHCFKOWFHO2WW0N7Y5XDXEWAO" localSheetId="19" hidden="1">#REF!</definedName>
    <definedName name="BExKHCFKOWFHO2WW0N7Y5XDXEWAO" localSheetId="0" hidden="1">#REF!</definedName>
    <definedName name="BExKHCFKOWFHO2WW0N7Y5XDXEWAO" localSheetId="21" hidden="1">#REF!</definedName>
    <definedName name="BExKHCFKOWFHO2WW0N7Y5XDXEWAO" localSheetId="8" hidden="1">#REF!</definedName>
    <definedName name="BExKHCFKOWFHO2WW0N7Y5XDXEWAO" localSheetId="9" hidden="1">#REF!</definedName>
    <definedName name="BExKHCFKOWFHO2WW0N7Y5XDXEWAO" hidden="1">#REF!</definedName>
    <definedName name="BExKHIVLONZ46HLMR50DEXKEUNEP" localSheetId="10" hidden="1">#REF!</definedName>
    <definedName name="BExKHIVLONZ46HLMR50DEXKEUNEP" localSheetId="12" hidden="1">#REF!</definedName>
    <definedName name="BExKHIVLONZ46HLMR50DEXKEUNEP" localSheetId="19" hidden="1">#REF!</definedName>
    <definedName name="BExKHIVLONZ46HLMR50DEXKEUNEP" localSheetId="0" hidden="1">#REF!</definedName>
    <definedName name="BExKHIVLONZ46HLMR50DEXKEUNEP" localSheetId="21" hidden="1">#REF!</definedName>
    <definedName name="BExKHIVLONZ46HLMR50DEXKEUNEP" localSheetId="8" hidden="1">#REF!</definedName>
    <definedName name="BExKHIVLONZ46HLMR50DEXKEUNEP" localSheetId="9" hidden="1">#REF!</definedName>
    <definedName name="BExKHIVLONZ46HLMR50DEXKEUNEP" hidden="1">#REF!</definedName>
    <definedName name="BExKHPM9XA0ADDK7TUR0N38EXWEP" localSheetId="10" hidden="1">#REF!</definedName>
    <definedName name="BExKHPM9XA0ADDK7TUR0N38EXWEP" localSheetId="12" hidden="1">#REF!</definedName>
    <definedName name="BExKHPM9XA0ADDK7TUR0N38EXWEP" localSheetId="19" hidden="1">#REF!</definedName>
    <definedName name="BExKHPM9XA0ADDK7TUR0N38EXWEP" localSheetId="0" hidden="1">#REF!</definedName>
    <definedName name="BExKHPM9XA0ADDK7TUR0N38EXWEP" localSheetId="21" hidden="1">#REF!</definedName>
    <definedName name="BExKHPM9XA0ADDK7TUR0N38EXWEP" localSheetId="8" hidden="1">#REF!</definedName>
    <definedName name="BExKHPM9XA0ADDK7TUR0N38EXWEP" localSheetId="9" hidden="1">#REF!</definedName>
    <definedName name="BExKHPM9XA0ADDK7TUR0N38EXWEP" hidden="1">#REF!</definedName>
    <definedName name="BExKHQYXEM47TMIQRQVHE4T5LT8K" localSheetId="10" hidden="1">#REF!</definedName>
    <definedName name="BExKHQYXEM47TMIQRQVHE4T5LT8K" localSheetId="12" hidden="1">#REF!</definedName>
    <definedName name="BExKHQYXEM47TMIQRQVHE4T5LT8K" localSheetId="19" hidden="1">#REF!</definedName>
    <definedName name="BExKHQYXEM47TMIQRQVHE4T5LT8K" localSheetId="0" hidden="1">#REF!</definedName>
    <definedName name="BExKHQYXEM47TMIQRQVHE4T5LT8K" localSheetId="21" hidden="1">#REF!</definedName>
    <definedName name="BExKHQYXEM47TMIQRQVHE4T5LT8K" localSheetId="8" hidden="1">#REF!</definedName>
    <definedName name="BExKHQYXEM47TMIQRQVHE4T5LT8K" localSheetId="9" hidden="1">#REF!</definedName>
    <definedName name="BExKHQYXEM47TMIQRQVHE4T5LT8K" hidden="1">#REF!</definedName>
    <definedName name="BExKI4076KXCDE5KXL79KT36OKLO" localSheetId="10" hidden="1">#REF!</definedName>
    <definedName name="BExKI4076KXCDE5KXL79KT36OKLO" localSheetId="12" hidden="1">#REF!</definedName>
    <definedName name="BExKI4076KXCDE5KXL79KT36OKLO" localSheetId="19" hidden="1">#REF!</definedName>
    <definedName name="BExKI4076KXCDE5KXL79KT36OKLO" localSheetId="0" hidden="1">#REF!</definedName>
    <definedName name="BExKI4076KXCDE5KXL79KT36OKLO" localSheetId="21" hidden="1">#REF!</definedName>
    <definedName name="BExKI4076KXCDE5KXL79KT36OKLO" localSheetId="8" hidden="1">#REF!</definedName>
    <definedName name="BExKI4076KXCDE5KXL79KT36OKLO" localSheetId="9" hidden="1">#REF!</definedName>
    <definedName name="BExKI4076KXCDE5KXL79KT36OKLO" hidden="1">#REF!</definedName>
    <definedName name="BExKI7AUWXBP1WBLFRIYSNQZDWCY" localSheetId="10" hidden="1">#REF!</definedName>
    <definedName name="BExKI7AUWXBP1WBLFRIYSNQZDWCY" localSheetId="12" hidden="1">#REF!</definedName>
    <definedName name="BExKI7AUWXBP1WBLFRIYSNQZDWCY" localSheetId="19" hidden="1">#REF!</definedName>
    <definedName name="BExKI7AUWXBP1WBLFRIYSNQZDWCY" localSheetId="0" hidden="1">#REF!</definedName>
    <definedName name="BExKI7AUWXBP1WBLFRIYSNQZDWCY" localSheetId="21" hidden="1">#REF!</definedName>
    <definedName name="BExKI7AUWXBP1WBLFRIYSNQZDWCY" localSheetId="8" hidden="1">#REF!</definedName>
    <definedName name="BExKI7AUWXBP1WBLFRIYSNQZDWCY" localSheetId="9" hidden="1">#REF!</definedName>
    <definedName name="BExKI7AUWXBP1WBLFRIYSNQZDWCY" hidden="1">#REF!</definedName>
    <definedName name="BExKI7LO70WYISR7Q0Y1ZDWO9M3B" localSheetId="10" hidden="1">#REF!</definedName>
    <definedName name="BExKI7LO70WYISR7Q0Y1ZDWO9M3B" localSheetId="12" hidden="1">#REF!</definedName>
    <definedName name="BExKI7LO70WYISR7Q0Y1ZDWO9M3B" localSheetId="19" hidden="1">#REF!</definedName>
    <definedName name="BExKI7LO70WYISR7Q0Y1ZDWO9M3B" localSheetId="0" hidden="1">#REF!</definedName>
    <definedName name="BExKI7LO70WYISR7Q0Y1ZDWO9M3B" localSheetId="21" hidden="1">#REF!</definedName>
    <definedName name="BExKI7LO70WYISR7Q0Y1ZDWO9M3B" localSheetId="8" hidden="1">#REF!</definedName>
    <definedName name="BExKI7LO70WYISR7Q0Y1ZDWO9M3B" localSheetId="9" hidden="1">#REF!</definedName>
    <definedName name="BExKI7LO70WYISR7Q0Y1ZDWO9M3B" hidden="1">#REF!</definedName>
    <definedName name="BExKIF3EIT434ZQKMDXUBJCRLMK8" localSheetId="10" hidden="1">#REF!</definedName>
    <definedName name="BExKIF3EIT434ZQKMDXUBJCRLMK8" localSheetId="12" hidden="1">#REF!</definedName>
    <definedName name="BExKIF3EIT434ZQKMDXUBJCRLMK8" localSheetId="19" hidden="1">#REF!</definedName>
    <definedName name="BExKIF3EIT434ZQKMDXUBJCRLMK8" localSheetId="0" hidden="1">#REF!</definedName>
    <definedName name="BExKIF3EIT434ZQKMDXUBJCRLMK8" localSheetId="21" hidden="1">#REF!</definedName>
    <definedName name="BExKIF3EIT434ZQKMDXUBJCRLMK8" localSheetId="8" hidden="1">#REF!</definedName>
    <definedName name="BExKIF3EIT434ZQKMDXUBJCRLMK8" localSheetId="9" hidden="1">#REF!</definedName>
    <definedName name="BExKIF3EIT434ZQKMDXUBJCRLMK8" hidden="1">#REF!</definedName>
    <definedName name="BExKIGQV6TXIZG039HBOJU62WP2U" localSheetId="10" hidden="1">#REF!</definedName>
    <definedName name="BExKIGQV6TXIZG039HBOJU62WP2U" localSheetId="12" hidden="1">#REF!</definedName>
    <definedName name="BExKIGQV6TXIZG039HBOJU62WP2U" localSheetId="19" hidden="1">#REF!</definedName>
    <definedName name="BExKIGQV6TXIZG039HBOJU62WP2U" localSheetId="0" hidden="1">#REF!</definedName>
    <definedName name="BExKIGQV6TXIZG039HBOJU62WP2U" localSheetId="21" hidden="1">#REF!</definedName>
    <definedName name="BExKIGQV6TXIZG039HBOJU62WP2U" localSheetId="8" hidden="1">#REF!</definedName>
    <definedName name="BExKIGQV6TXIZG039HBOJU62WP2U" localSheetId="9" hidden="1">#REF!</definedName>
    <definedName name="BExKIGQV6TXIZG039HBOJU62WP2U" hidden="1">#REF!</definedName>
    <definedName name="BExKILE008SF3KTAN8WML3XKI1NZ" localSheetId="10" hidden="1">#REF!</definedName>
    <definedName name="BExKILE008SF3KTAN8WML3XKI1NZ" localSheetId="12" hidden="1">#REF!</definedName>
    <definedName name="BExKILE008SF3KTAN8WML3XKI1NZ" localSheetId="19" hidden="1">#REF!</definedName>
    <definedName name="BExKILE008SF3KTAN8WML3XKI1NZ" localSheetId="0" hidden="1">#REF!</definedName>
    <definedName name="BExKILE008SF3KTAN8WML3XKI1NZ" localSheetId="21" hidden="1">#REF!</definedName>
    <definedName name="BExKILE008SF3KTAN8WML3XKI1NZ" localSheetId="8" hidden="1">#REF!</definedName>
    <definedName name="BExKILE008SF3KTAN8WML3XKI1NZ" localSheetId="9" hidden="1">#REF!</definedName>
    <definedName name="BExKILE008SF3KTAN8WML3XKI1NZ" hidden="1">#REF!</definedName>
    <definedName name="BExKINSBB6RS7I489QHMCOMU4Z2X" localSheetId="10" hidden="1">#REF!</definedName>
    <definedName name="BExKINSBB6RS7I489QHMCOMU4Z2X" localSheetId="12" hidden="1">#REF!</definedName>
    <definedName name="BExKINSBB6RS7I489QHMCOMU4Z2X" localSheetId="19" hidden="1">#REF!</definedName>
    <definedName name="BExKINSBB6RS7I489QHMCOMU4Z2X" localSheetId="0" hidden="1">#REF!</definedName>
    <definedName name="BExKINSBB6RS7I489QHMCOMU4Z2X" localSheetId="21" hidden="1">#REF!</definedName>
    <definedName name="BExKINSBB6RS7I489QHMCOMU4Z2X" localSheetId="8" hidden="1">#REF!</definedName>
    <definedName name="BExKINSBB6RS7I489QHMCOMU4Z2X" localSheetId="9" hidden="1">#REF!</definedName>
    <definedName name="BExKINSBB6RS7I489QHMCOMU4Z2X" hidden="1">#REF!</definedName>
    <definedName name="BExKINXMPEA03CETGL1VOW1XRJIR" localSheetId="10" hidden="1">#REF!</definedName>
    <definedName name="BExKINXMPEA03CETGL1VOW1XRJIR" localSheetId="12" hidden="1">#REF!</definedName>
    <definedName name="BExKINXMPEA03CETGL1VOW1XRJIR" localSheetId="19" hidden="1">#REF!</definedName>
    <definedName name="BExKINXMPEA03CETGL1VOW1XRJIR" localSheetId="0" hidden="1">#REF!</definedName>
    <definedName name="BExKINXMPEA03CETGL1VOW1XRJIR" localSheetId="21" hidden="1">#REF!</definedName>
    <definedName name="BExKINXMPEA03CETGL1VOW1XRJIR" localSheetId="8" hidden="1">#REF!</definedName>
    <definedName name="BExKINXMPEA03CETGL1VOW1XRJIR" localSheetId="9" hidden="1">#REF!</definedName>
    <definedName name="BExKINXMPEA03CETGL1VOW1XRJIR" hidden="1">#REF!</definedName>
    <definedName name="BExKITBU5LXLZYDJS3D3BAVWEY3U" localSheetId="10" hidden="1">#REF!</definedName>
    <definedName name="BExKITBU5LXLZYDJS3D3BAVWEY3U" localSheetId="12" hidden="1">#REF!</definedName>
    <definedName name="BExKITBU5LXLZYDJS3D3BAVWEY3U" localSheetId="19" hidden="1">#REF!</definedName>
    <definedName name="BExKITBU5LXLZYDJS3D3BAVWEY3U" localSheetId="0" hidden="1">#REF!</definedName>
    <definedName name="BExKITBU5LXLZYDJS3D3BAVWEY3U" localSheetId="21" hidden="1">#REF!</definedName>
    <definedName name="BExKITBU5LXLZYDJS3D3BAVWEY3U" localSheetId="8" hidden="1">#REF!</definedName>
    <definedName name="BExKITBU5LXLZYDJS3D3BAVWEY3U" localSheetId="9" hidden="1">#REF!</definedName>
    <definedName name="BExKITBU5LXLZYDJS3D3BAVWEY3U" hidden="1">#REF!</definedName>
    <definedName name="BExKIU87ZKSOC2DYZWFK6SAK9I8E" localSheetId="10" hidden="1">#REF!</definedName>
    <definedName name="BExKIU87ZKSOC2DYZWFK6SAK9I8E" localSheetId="12" hidden="1">#REF!</definedName>
    <definedName name="BExKIU87ZKSOC2DYZWFK6SAK9I8E" localSheetId="19" hidden="1">#REF!</definedName>
    <definedName name="BExKIU87ZKSOC2DYZWFK6SAK9I8E" localSheetId="0" hidden="1">#REF!</definedName>
    <definedName name="BExKIU87ZKSOC2DYZWFK6SAK9I8E" localSheetId="21" hidden="1">#REF!</definedName>
    <definedName name="BExKIU87ZKSOC2DYZWFK6SAK9I8E" localSheetId="8" hidden="1">#REF!</definedName>
    <definedName name="BExKIU87ZKSOC2DYZWFK6SAK9I8E" localSheetId="9" hidden="1">#REF!</definedName>
    <definedName name="BExKIU87ZKSOC2DYZWFK6SAK9I8E" hidden="1">#REF!</definedName>
    <definedName name="BExKJ449HLYX2DJ9UF0H9GTPSQ73" localSheetId="10" hidden="1">#REF!</definedName>
    <definedName name="BExKJ449HLYX2DJ9UF0H9GTPSQ73" localSheetId="12" hidden="1">#REF!</definedName>
    <definedName name="BExKJ449HLYX2DJ9UF0H9GTPSQ73" localSheetId="19" hidden="1">#REF!</definedName>
    <definedName name="BExKJ449HLYX2DJ9UF0H9GTPSQ73" localSheetId="0" hidden="1">#REF!</definedName>
    <definedName name="BExKJ449HLYX2DJ9UF0H9GTPSQ73" localSheetId="21" hidden="1">#REF!</definedName>
    <definedName name="BExKJ449HLYX2DJ9UF0H9GTPSQ73" localSheetId="8" hidden="1">#REF!</definedName>
    <definedName name="BExKJ449HLYX2DJ9UF0H9GTPSQ73" localSheetId="9" hidden="1">#REF!</definedName>
    <definedName name="BExKJ449HLYX2DJ9UF0H9GTPSQ73" hidden="1">#REF!</definedName>
    <definedName name="BExKJ5649R9IC0GKQD6QI2G7C99Q" localSheetId="10" hidden="1">#REF!</definedName>
    <definedName name="BExKJ5649R9IC0GKQD6QI2G7C99Q" localSheetId="12" hidden="1">#REF!</definedName>
    <definedName name="BExKJ5649R9IC0GKQD6QI2G7C99Q" localSheetId="19" hidden="1">#REF!</definedName>
    <definedName name="BExKJ5649R9IC0GKQD6QI2G7C99Q" localSheetId="0" hidden="1">#REF!</definedName>
    <definedName name="BExKJ5649R9IC0GKQD6QI2G7C99Q" localSheetId="21" hidden="1">#REF!</definedName>
    <definedName name="BExKJ5649R9IC0GKQD6QI2G7C99Q" localSheetId="8" hidden="1">#REF!</definedName>
    <definedName name="BExKJ5649R9IC0GKQD6QI2G7C99Q" localSheetId="9" hidden="1">#REF!</definedName>
    <definedName name="BExKJ5649R9IC0GKQD6QI2G7C99Q" hidden="1">#REF!</definedName>
    <definedName name="BExKJEB4FXIMV2AAE9S3FCGRK1R0" localSheetId="10" hidden="1">#REF!</definedName>
    <definedName name="BExKJEB4FXIMV2AAE9S3FCGRK1R0" localSheetId="12" hidden="1">#REF!</definedName>
    <definedName name="BExKJEB4FXIMV2AAE9S3FCGRK1R0" localSheetId="19" hidden="1">#REF!</definedName>
    <definedName name="BExKJEB4FXIMV2AAE9S3FCGRK1R0" localSheetId="0" hidden="1">#REF!</definedName>
    <definedName name="BExKJEB4FXIMV2AAE9S3FCGRK1R0" localSheetId="21" hidden="1">#REF!</definedName>
    <definedName name="BExKJEB4FXIMV2AAE9S3FCGRK1R0" localSheetId="8" hidden="1">#REF!</definedName>
    <definedName name="BExKJEB4FXIMV2AAE9S3FCGRK1R0" localSheetId="9" hidden="1">#REF!</definedName>
    <definedName name="BExKJEB4FXIMV2AAE9S3FCGRK1R0" hidden="1">#REF!</definedName>
    <definedName name="BExKJELX2RUC8UEC56IZPYYZXHA7" localSheetId="10" hidden="1">#REF!</definedName>
    <definedName name="BExKJELX2RUC8UEC56IZPYYZXHA7" localSheetId="12" hidden="1">#REF!</definedName>
    <definedName name="BExKJELX2RUC8UEC56IZPYYZXHA7" localSheetId="19" hidden="1">#REF!</definedName>
    <definedName name="BExKJELX2RUC8UEC56IZPYYZXHA7" localSheetId="0" hidden="1">#REF!</definedName>
    <definedName name="BExKJELX2RUC8UEC56IZPYYZXHA7" localSheetId="21" hidden="1">#REF!</definedName>
    <definedName name="BExKJELX2RUC8UEC56IZPYYZXHA7" localSheetId="8" hidden="1">#REF!</definedName>
    <definedName name="BExKJELX2RUC8UEC56IZPYYZXHA7" localSheetId="9" hidden="1">#REF!</definedName>
    <definedName name="BExKJELX2RUC8UEC56IZPYYZXHA7" hidden="1">#REF!</definedName>
    <definedName name="BExKJI7CV9I6ILFIZ3SVO4DGK64J" localSheetId="10" hidden="1">#REF!</definedName>
    <definedName name="BExKJI7CV9I6ILFIZ3SVO4DGK64J" localSheetId="12" hidden="1">#REF!</definedName>
    <definedName name="BExKJI7CV9I6ILFIZ3SVO4DGK64J" localSheetId="19" hidden="1">#REF!</definedName>
    <definedName name="BExKJI7CV9I6ILFIZ3SVO4DGK64J" localSheetId="0" hidden="1">#REF!</definedName>
    <definedName name="BExKJI7CV9I6ILFIZ3SVO4DGK64J" localSheetId="21" hidden="1">#REF!</definedName>
    <definedName name="BExKJI7CV9I6ILFIZ3SVO4DGK64J" localSheetId="8" hidden="1">#REF!</definedName>
    <definedName name="BExKJI7CV9I6ILFIZ3SVO4DGK64J" localSheetId="9" hidden="1">#REF!</definedName>
    <definedName name="BExKJI7CV9I6ILFIZ3SVO4DGK64J" hidden="1">#REF!</definedName>
    <definedName name="BExKJINMXS61G2TZEXCJAWVV4F57" localSheetId="10" hidden="1">#REF!</definedName>
    <definedName name="BExKJINMXS61G2TZEXCJAWVV4F57" localSheetId="12" hidden="1">#REF!</definedName>
    <definedName name="BExKJINMXS61G2TZEXCJAWVV4F57" localSheetId="19" hidden="1">#REF!</definedName>
    <definedName name="BExKJINMXS61G2TZEXCJAWVV4F57" localSheetId="0" hidden="1">#REF!</definedName>
    <definedName name="BExKJINMXS61G2TZEXCJAWVV4F57" localSheetId="21" hidden="1">#REF!</definedName>
    <definedName name="BExKJINMXS61G2TZEXCJAWVV4F57" localSheetId="8" hidden="1">#REF!</definedName>
    <definedName name="BExKJINMXS61G2TZEXCJAWVV4F57" localSheetId="9" hidden="1">#REF!</definedName>
    <definedName name="BExKJINMXS61G2TZEXCJAWVV4F57" hidden="1">#REF!</definedName>
    <definedName name="BExKJK5ME8KB7HA0180L7OUZDDGV" localSheetId="10" hidden="1">#REF!</definedName>
    <definedName name="BExKJK5ME8KB7HA0180L7OUZDDGV" localSheetId="12" hidden="1">#REF!</definedName>
    <definedName name="BExKJK5ME8KB7HA0180L7OUZDDGV" localSheetId="19" hidden="1">#REF!</definedName>
    <definedName name="BExKJK5ME8KB7HA0180L7OUZDDGV" localSheetId="0" hidden="1">#REF!</definedName>
    <definedName name="BExKJK5ME8KB7HA0180L7OUZDDGV" localSheetId="21" hidden="1">#REF!</definedName>
    <definedName name="BExKJK5ME8KB7HA0180L7OUZDDGV" localSheetId="8" hidden="1">#REF!</definedName>
    <definedName name="BExKJK5ME8KB7HA0180L7OUZDDGV" localSheetId="9" hidden="1">#REF!</definedName>
    <definedName name="BExKJK5ME8KB7HA0180L7OUZDDGV" hidden="1">#REF!</definedName>
    <definedName name="BExKJLY652HI5GNEEWQXOB08K2C1" localSheetId="10" hidden="1">#REF!</definedName>
    <definedName name="BExKJLY652HI5GNEEWQXOB08K2C1" localSheetId="12" hidden="1">#REF!</definedName>
    <definedName name="BExKJLY652HI5GNEEWQXOB08K2C1" localSheetId="19" hidden="1">#REF!</definedName>
    <definedName name="BExKJLY652HI5GNEEWQXOB08K2C1" localSheetId="0" hidden="1">#REF!</definedName>
    <definedName name="BExKJLY652HI5GNEEWQXOB08K2C1" localSheetId="21" hidden="1">#REF!</definedName>
    <definedName name="BExKJLY652HI5GNEEWQXOB08K2C1" localSheetId="8" hidden="1">#REF!</definedName>
    <definedName name="BExKJLY652HI5GNEEWQXOB08K2C1" localSheetId="9" hidden="1">#REF!</definedName>
    <definedName name="BExKJLY652HI5GNEEWQXOB08K2C1" hidden="1">#REF!</definedName>
    <definedName name="BExKJN5IF0VMDILJ5K8ZENF2QYV1" localSheetId="10" hidden="1">#REF!</definedName>
    <definedName name="BExKJN5IF0VMDILJ5K8ZENF2QYV1" localSheetId="12" hidden="1">#REF!</definedName>
    <definedName name="BExKJN5IF0VMDILJ5K8ZENF2QYV1" localSheetId="19" hidden="1">#REF!</definedName>
    <definedName name="BExKJN5IF0VMDILJ5K8ZENF2QYV1" localSheetId="0" hidden="1">#REF!</definedName>
    <definedName name="BExKJN5IF0VMDILJ5K8ZENF2QYV1" localSheetId="21" hidden="1">#REF!</definedName>
    <definedName name="BExKJN5IF0VMDILJ5K8ZENF2QYV1" localSheetId="8" hidden="1">#REF!</definedName>
    <definedName name="BExKJN5IF0VMDILJ5K8ZENF2QYV1" localSheetId="9" hidden="1">#REF!</definedName>
    <definedName name="BExKJN5IF0VMDILJ5K8ZENF2QYV1" hidden="1">#REF!</definedName>
    <definedName name="BExKJUSJPFUIK20FTVAFJWR2OUYX" localSheetId="10" hidden="1">#REF!</definedName>
    <definedName name="BExKJUSJPFUIK20FTVAFJWR2OUYX" localSheetId="12" hidden="1">#REF!</definedName>
    <definedName name="BExKJUSJPFUIK20FTVAFJWR2OUYX" localSheetId="19" hidden="1">#REF!</definedName>
    <definedName name="BExKJUSJPFUIK20FTVAFJWR2OUYX" localSheetId="0" hidden="1">#REF!</definedName>
    <definedName name="BExKJUSJPFUIK20FTVAFJWR2OUYX" localSheetId="21" hidden="1">#REF!</definedName>
    <definedName name="BExKJUSJPFUIK20FTVAFJWR2OUYX" localSheetId="8" hidden="1">#REF!</definedName>
    <definedName name="BExKJUSJPFUIK20FTVAFJWR2OUYX" localSheetId="9" hidden="1">#REF!</definedName>
    <definedName name="BExKJUSJPFUIK20FTVAFJWR2OUYX" hidden="1">#REF!</definedName>
    <definedName name="BExKJXHNZTE5OMRQ1KTVM1DIQE9I" localSheetId="10" hidden="1">#REF!</definedName>
    <definedName name="BExKJXHNZTE5OMRQ1KTVM1DIQE9I" localSheetId="12" hidden="1">#REF!</definedName>
    <definedName name="BExKJXHNZTE5OMRQ1KTVM1DIQE9I" localSheetId="19" hidden="1">#REF!</definedName>
    <definedName name="BExKJXHNZTE5OMRQ1KTVM1DIQE9I" localSheetId="0" hidden="1">#REF!</definedName>
    <definedName name="BExKJXHNZTE5OMRQ1KTVM1DIQE9I" localSheetId="21" hidden="1">#REF!</definedName>
    <definedName name="BExKJXHNZTE5OMRQ1KTVM1DIQE9I" localSheetId="8" hidden="1">#REF!</definedName>
    <definedName name="BExKJXHNZTE5OMRQ1KTVM1DIQE9I" localSheetId="9" hidden="1">#REF!</definedName>
    <definedName name="BExKJXHNZTE5OMRQ1KTVM1DIQE9I" hidden="1">#REF!</definedName>
    <definedName name="BExKK8VP5RS3D0UXZVKA37C4SYBP" localSheetId="10" hidden="1">#REF!</definedName>
    <definedName name="BExKK8VP5RS3D0UXZVKA37C4SYBP" localSheetId="12" hidden="1">#REF!</definedName>
    <definedName name="BExKK8VP5RS3D0UXZVKA37C4SYBP" localSheetId="19" hidden="1">#REF!</definedName>
    <definedName name="BExKK8VP5RS3D0UXZVKA37C4SYBP" localSheetId="0" hidden="1">#REF!</definedName>
    <definedName name="BExKK8VP5RS3D0UXZVKA37C4SYBP" localSheetId="21" hidden="1">#REF!</definedName>
    <definedName name="BExKK8VP5RS3D0UXZVKA37C4SYBP" localSheetId="8" hidden="1">#REF!</definedName>
    <definedName name="BExKK8VP5RS3D0UXZVKA37C4SYBP" localSheetId="9" hidden="1">#REF!</definedName>
    <definedName name="BExKK8VP5RS3D0UXZVKA37C4SYBP" hidden="1">#REF!</definedName>
    <definedName name="BExKKIM9NPF6B3SPMPIQB27HQME4" localSheetId="10" hidden="1">#REF!</definedName>
    <definedName name="BExKKIM9NPF6B3SPMPIQB27HQME4" localSheetId="12" hidden="1">#REF!</definedName>
    <definedName name="BExKKIM9NPF6B3SPMPIQB27HQME4" localSheetId="19" hidden="1">#REF!</definedName>
    <definedName name="BExKKIM9NPF6B3SPMPIQB27HQME4" localSheetId="0" hidden="1">#REF!</definedName>
    <definedName name="BExKKIM9NPF6B3SPMPIQB27HQME4" localSheetId="21" hidden="1">#REF!</definedName>
    <definedName name="BExKKIM9NPF6B3SPMPIQB27HQME4" localSheetId="8" hidden="1">#REF!</definedName>
    <definedName name="BExKKIM9NPF6B3SPMPIQB27HQME4" localSheetId="9" hidden="1">#REF!</definedName>
    <definedName name="BExKKIM9NPF6B3SPMPIQB27HQME4" hidden="1">#REF!</definedName>
    <definedName name="BExKKIX1BCBQ4R3K41QD8NTV0OV0" localSheetId="10" hidden="1">#REF!</definedName>
    <definedName name="BExKKIX1BCBQ4R3K41QD8NTV0OV0" localSheetId="12" hidden="1">#REF!</definedName>
    <definedName name="BExKKIX1BCBQ4R3K41QD8NTV0OV0" localSheetId="19" hidden="1">#REF!</definedName>
    <definedName name="BExKKIX1BCBQ4R3K41QD8NTV0OV0" localSheetId="0" hidden="1">#REF!</definedName>
    <definedName name="BExKKIX1BCBQ4R3K41QD8NTV0OV0" localSheetId="21" hidden="1">#REF!</definedName>
    <definedName name="BExKKIX1BCBQ4R3K41QD8NTV0OV0" localSheetId="8" hidden="1">#REF!</definedName>
    <definedName name="BExKKIX1BCBQ4R3K41QD8NTV0OV0" localSheetId="9" hidden="1">#REF!</definedName>
    <definedName name="BExKKIX1BCBQ4R3K41QD8NTV0OV0" hidden="1">#REF!</definedName>
    <definedName name="BExKKJ2IHMOO66DQ0V2YABR4GV05" localSheetId="10" hidden="1">#REF!</definedName>
    <definedName name="BExKKJ2IHMOO66DQ0V2YABR4GV05" localSheetId="12" hidden="1">#REF!</definedName>
    <definedName name="BExKKJ2IHMOO66DQ0V2YABR4GV05" localSheetId="19" hidden="1">#REF!</definedName>
    <definedName name="BExKKJ2IHMOO66DQ0V2YABR4GV05" localSheetId="0" hidden="1">#REF!</definedName>
    <definedName name="BExKKJ2IHMOO66DQ0V2YABR4GV05" localSheetId="21" hidden="1">#REF!</definedName>
    <definedName name="BExKKJ2IHMOO66DQ0V2YABR4GV05" localSheetId="8" hidden="1">#REF!</definedName>
    <definedName name="BExKKJ2IHMOO66DQ0V2YABR4GV05" localSheetId="9" hidden="1">#REF!</definedName>
    <definedName name="BExKKJ2IHMOO66DQ0V2YABR4GV05" hidden="1">#REF!</definedName>
    <definedName name="BExKKQ3ZWADYV03YHMXDOAMU90EB" localSheetId="10" hidden="1">#REF!</definedName>
    <definedName name="BExKKQ3ZWADYV03YHMXDOAMU90EB" localSheetId="12" hidden="1">#REF!</definedName>
    <definedName name="BExKKQ3ZWADYV03YHMXDOAMU90EB" localSheetId="19" hidden="1">#REF!</definedName>
    <definedName name="BExKKQ3ZWADYV03YHMXDOAMU90EB" localSheetId="0" hidden="1">#REF!</definedName>
    <definedName name="BExKKQ3ZWADYV03YHMXDOAMU90EB" localSheetId="21" hidden="1">#REF!</definedName>
    <definedName name="BExKKQ3ZWADYV03YHMXDOAMU90EB" localSheetId="8" hidden="1">#REF!</definedName>
    <definedName name="BExKKQ3ZWADYV03YHMXDOAMU90EB" localSheetId="9" hidden="1">#REF!</definedName>
    <definedName name="BExKKQ3ZWADYV03YHMXDOAMU90EB" hidden="1">#REF!</definedName>
    <definedName name="BExKKUGD2HMJWQEYZ8H3X1BMXFS9" localSheetId="10" hidden="1">#REF!</definedName>
    <definedName name="BExKKUGD2HMJWQEYZ8H3X1BMXFS9" localSheetId="12" hidden="1">#REF!</definedName>
    <definedName name="BExKKUGD2HMJWQEYZ8H3X1BMXFS9" localSheetId="19" hidden="1">#REF!</definedName>
    <definedName name="BExKKUGD2HMJWQEYZ8H3X1BMXFS9" localSheetId="0" hidden="1">#REF!</definedName>
    <definedName name="BExKKUGD2HMJWQEYZ8H3X1BMXFS9" localSheetId="21" hidden="1">#REF!</definedName>
    <definedName name="BExKKUGD2HMJWQEYZ8H3X1BMXFS9" localSheetId="8" hidden="1">#REF!</definedName>
    <definedName name="BExKKUGD2HMJWQEYZ8H3X1BMXFS9" localSheetId="9" hidden="1">#REF!</definedName>
    <definedName name="BExKKUGD2HMJWQEYZ8H3X1BMXFS9" hidden="1">#REF!</definedName>
    <definedName name="BExKKX05KCZZZPKOR1NE5A8RGVT4" localSheetId="10" hidden="1">#REF!</definedName>
    <definedName name="BExKKX05KCZZZPKOR1NE5A8RGVT4" localSheetId="12" hidden="1">#REF!</definedName>
    <definedName name="BExKKX05KCZZZPKOR1NE5A8RGVT4" localSheetId="19" hidden="1">#REF!</definedName>
    <definedName name="BExKKX05KCZZZPKOR1NE5A8RGVT4" localSheetId="0" hidden="1">#REF!</definedName>
    <definedName name="BExKKX05KCZZZPKOR1NE5A8RGVT4" localSheetId="21" hidden="1">#REF!</definedName>
    <definedName name="BExKKX05KCZZZPKOR1NE5A8RGVT4" localSheetId="8" hidden="1">#REF!</definedName>
    <definedName name="BExKKX05KCZZZPKOR1NE5A8RGVT4" localSheetId="9" hidden="1">#REF!</definedName>
    <definedName name="BExKKX05KCZZZPKOR1NE5A8RGVT4" hidden="1">#REF!</definedName>
    <definedName name="BExKL3QUCLQLECGZM555PRF8EN56" localSheetId="10" hidden="1">#REF!</definedName>
    <definedName name="BExKL3QUCLQLECGZM555PRF8EN56" localSheetId="12" hidden="1">#REF!</definedName>
    <definedName name="BExKL3QUCLQLECGZM555PRF8EN56" localSheetId="19" hidden="1">#REF!</definedName>
    <definedName name="BExKL3QUCLQLECGZM555PRF8EN56" localSheetId="0" hidden="1">#REF!</definedName>
    <definedName name="BExKL3QUCLQLECGZM555PRF8EN56" localSheetId="21" hidden="1">#REF!</definedName>
    <definedName name="BExKL3QUCLQLECGZM555PRF8EN56" localSheetId="8" hidden="1">#REF!</definedName>
    <definedName name="BExKL3QUCLQLECGZM555PRF8EN56" localSheetId="9" hidden="1">#REF!</definedName>
    <definedName name="BExKL3QUCLQLECGZM555PRF8EN56" hidden="1">#REF!</definedName>
    <definedName name="BExKL7CGLA62V9UQH9ZDEHIK8W4O" localSheetId="10" hidden="1">#REF!</definedName>
    <definedName name="BExKL7CGLA62V9UQH9ZDEHIK8W4O" localSheetId="12" hidden="1">#REF!</definedName>
    <definedName name="BExKL7CGLA62V9UQH9ZDEHIK8W4O" localSheetId="19" hidden="1">#REF!</definedName>
    <definedName name="BExKL7CGLA62V9UQH9ZDEHIK8W4O" localSheetId="0" hidden="1">#REF!</definedName>
    <definedName name="BExKL7CGLA62V9UQH9ZDEHIK8W4O" localSheetId="21" hidden="1">#REF!</definedName>
    <definedName name="BExKL7CGLA62V9UQH9ZDEHIK8W4O" localSheetId="8" hidden="1">#REF!</definedName>
    <definedName name="BExKL7CGLA62V9UQH9ZDEHIK8W4O" localSheetId="9" hidden="1">#REF!</definedName>
    <definedName name="BExKL7CGLA62V9UQH9ZDEHIK8W4O" hidden="1">#REF!</definedName>
    <definedName name="BExKLD6S9L66QYREYHBE5J44OK7X" localSheetId="10" hidden="1">#REF!</definedName>
    <definedName name="BExKLD6S9L66QYREYHBE5J44OK7X" localSheetId="12" hidden="1">#REF!</definedName>
    <definedName name="BExKLD6S9L66QYREYHBE5J44OK7X" localSheetId="19" hidden="1">#REF!</definedName>
    <definedName name="BExKLD6S9L66QYREYHBE5J44OK7X" localSheetId="0" hidden="1">#REF!</definedName>
    <definedName name="BExKLD6S9L66QYREYHBE5J44OK7X" localSheetId="21" hidden="1">#REF!</definedName>
    <definedName name="BExKLD6S9L66QYREYHBE5J44OK7X" localSheetId="8" hidden="1">#REF!</definedName>
    <definedName name="BExKLD6S9L66QYREYHBE5J44OK7X" localSheetId="9" hidden="1">#REF!</definedName>
    <definedName name="BExKLD6S9L66QYREYHBE5J44OK7X" hidden="1">#REF!</definedName>
    <definedName name="BExKLEZK32L28GYJWVO63BZ5E1JD" localSheetId="10" hidden="1">#REF!</definedName>
    <definedName name="BExKLEZK32L28GYJWVO63BZ5E1JD" localSheetId="12" hidden="1">#REF!</definedName>
    <definedName name="BExKLEZK32L28GYJWVO63BZ5E1JD" localSheetId="19" hidden="1">#REF!</definedName>
    <definedName name="BExKLEZK32L28GYJWVO63BZ5E1JD" localSheetId="0" hidden="1">#REF!</definedName>
    <definedName name="BExKLEZK32L28GYJWVO63BZ5E1JD" localSheetId="21" hidden="1">#REF!</definedName>
    <definedName name="BExKLEZK32L28GYJWVO63BZ5E1JD" localSheetId="8" hidden="1">#REF!</definedName>
    <definedName name="BExKLEZK32L28GYJWVO63BZ5E1JD" localSheetId="9" hidden="1">#REF!</definedName>
    <definedName name="BExKLEZK32L28GYJWVO63BZ5E1JD" hidden="1">#REF!</definedName>
    <definedName name="BExKLLKVVHT06LA55JB2FC871DC5" localSheetId="10" hidden="1">#REF!</definedName>
    <definedName name="BExKLLKVVHT06LA55JB2FC871DC5" localSheetId="12" hidden="1">#REF!</definedName>
    <definedName name="BExKLLKVVHT06LA55JB2FC871DC5" localSheetId="19" hidden="1">#REF!</definedName>
    <definedName name="BExKLLKVVHT06LA55JB2FC871DC5" localSheetId="0" hidden="1">#REF!</definedName>
    <definedName name="BExKLLKVVHT06LA55JB2FC871DC5" localSheetId="21" hidden="1">#REF!</definedName>
    <definedName name="BExKLLKVVHT06LA55JB2FC871DC5" localSheetId="8" hidden="1">#REF!</definedName>
    <definedName name="BExKLLKVVHT06LA55JB2FC871DC5" localSheetId="9" hidden="1">#REF!</definedName>
    <definedName name="BExKLLKVVHT06LA55JB2FC871DC5" hidden="1">#REF!</definedName>
    <definedName name="BExKMKNALVJRCZS69GFJA4M1J08O" localSheetId="10" hidden="1">#REF!</definedName>
    <definedName name="BExKMKNALVJRCZS69GFJA4M1J08O" localSheetId="12" hidden="1">#REF!</definedName>
    <definedName name="BExKMKNALVJRCZS69GFJA4M1J08O" localSheetId="19" hidden="1">#REF!</definedName>
    <definedName name="BExKMKNALVJRCZS69GFJA4M1J08O" localSheetId="0" hidden="1">#REF!</definedName>
    <definedName name="BExKMKNALVJRCZS69GFJA4M1J08O" localSheetId="21" hidden="1">#REF!</definedName>
    <definedName name="BExKMKNALVJRCZS69GFJA4M1J08O" localSheetId="8" hidden="1">#REF!</definedName>
    <definedName name="BExKMKNALVJRCZS69GFJA4M1J08O" localSheetId="9" hidden="1">#REF!</definedName>
    <definedName name="BExKMKNALVJRCZS69GFJA4M1J08O" hidden="1">#REF!</definedName>
    <definedName name="BExKMMFZIDRFNSBCWVADJ4S2JE52" localSheetId="10" hidden="1">#REF!</definedName>
    <definedName name="BExKMMFZIDRFNSBCWVADJ4S2JE52" localSheetId="12" hidden="1">#REF!</definedName>
    <definedName name="BExKMMFZIDRFNSBCWVADJ4S2JE52" localSheetId="19" hidden="1">#REF!</definedName>
    <definedName name="BExKMMFZIDRFNSBCWVADJ4S2JE52" localSheetId="0" hidden="1">#REF!</definedName>
    <definedName name="BExKMMFZIDRFNSBCWVADJ4S2JE52" localSheetId="21" hidden="1">#REF!</definedName>
    <definedName name="BExKMMFZIDRFNSBCWVADJ4S2JE52" localSheetId="8" hidden="1">#REF!</definedName>
    <definedName name="BExKMMFZIDRFNSBCWVADJ4S2JE52" localSheetId="9" hidden="1">#REF!</definedName>
    <definedName name="BExKMMFZIDRFNSBCWVADJ4S2JE52" hidden="1">#REF!</definedName>
    <definedName name="BExKMRZJS845FERFW6HUXLFAOMYD" localSheetId="10" hidden="1">#REF!</definedName>
    <definedName name="BExKMRZJS845FERFW6HUXLFAOMYD" localSheetId="12" hidden="1">#REF!</definedName>
    <definedName name="BExKMRZJS845FERFW6HUXLFAOMYD" localSheetId="19" hidden="1">#REF!</definedName>
    <definedName name="BExKMRZJS845FERFW6HUXLFAOMYD" localSheetId="0" hidden="1">#REF!</definedName>
    <definedName name="BExKMRZJS845FERFW6HUXLFAOMYD" localSheetId="21" hidden="1">#REF!</definedName>
    <definedName name="BExKMRZJS845FERFW6HUXLFAOMYD" localSheetId="8" hidden="1">#REF!</definedName>
    <definedName name="BExKMRZJS845FERFW6HUXLFAOMYD" localSheetId="9" hidden="1">#REF!</definedName>
    <definedName name="BExKMRZJS845FERFW6HUXLFAOMYD" hidden="1">#REF!</definedName>
    <definedName name="BExKMS514WWPGUGRYGTH6XU97T8B" localSheetId="10" hidden="1">#REF!</definedName>
    <definedName name="BExKMS514WWPGUGRYGTH6XU97T8B" localSheetId="12" hidden="1">#REF!</definedName>
    <definedName name="BExKMS514WWPGUGRYGTH6XU97T8B" localSheetId="19" hidden="1">#REF!</definedName>
    <definedName name="BExKMS514WWPGUGRYGTH6XU97T8B" localSheetId="0" hidden="1">#REF!</definedName>
    <definedName name="BExKMS514WWPGUGRYGTH6XU97T8B" localSheetId="21" hidden="1">#REF!</definedName>
    <definedName name="BExKMS514WWPGUGRYGTH6XU97T8B" localSheetId="8" hidden="1">#REF!</definedName>
    <definedName name="BExKMS514WWPGUGRYGTH6XU97T8B" localSheetId="9" hidden="1">#REF!</definedName>
    <definedName name="BExKMS514WWPGUGRYGTH6XU97T8B" hidden="1">#REF!</definedName>
    <definedName name="BExKMUDV8AH8HQAD5HJVUW7GFDWU" localSheetId="10" hidden="1">#REF!</definedName>
    <definedName name="BExKMUDV8AH8HQAD5HJVUW7GFDWU" localSheetId="12" hidden="1">#REF!</definedName>
    <definedName name="BExKMUDV8AH8HQAD5HJVUW7GFDWU" localSheetId="19" hidden="1">#REF!</definedName>
    <definedName name="BExKMUDV8AH8HQAD5HJVUW7GFDWU" localSheetId="0" hidden="1">#REF!</definedName>
    <definedName name="BExKMUDV8AH8HQAD5HJVUW7GFDWU" localSheetId="21" hidden="1">#REF!</definedName>
    <definedName name="BExKMUDV8AH8HQAD5HJVUW7GFDWU" localSheetId="8" hidden="1">#REF!</definedName>
    <definedName name="BExKMUDV8AH8HQAD5HJVUW7GFDWU" localSheetId="9" hidden="1">#REF!</definedName>
    <definedName name="BExKMUDV8AH8HQAD5HJVUW7GFDWU" hidden="1">#REF!</definedName>
    <definedName name="BExKMWBX4EH3EYJ07UFEM08NB40Z" localSheetId="10" hidden="1">#REF!</definedName>
    <definedName name="BExKMWBX4EH3EYJ07UFEM08NB40Z" localSheetId="12" hidden="1">#REF!</definedName>
    <definedName name="BExKMWBX4EH3EYJ07UFEM08NB40Z" localSheetId="19" hidden="1">#REF!</definedName>
    <definedName name="BExKMWBX4EH3EYJ07UFEM08NB40Z" localSheetId="0" hidden="1">#REF!</definedName>
    <definedName name="BExKMWBX4EH3EYJ07UFEM08NB40Z" localSheetId="21" hidden="1">#REF!</definedName>
    <definedName name="BExKMWBX4EH3EYJ07UFEM08NB40Z" localSheetId="8" hidden="1">#REF!</definedName>
    <definedName name="BExKMWBX4EH3EYJ07UFEM08NB40Z" localSheetId="9" hidden="1">#REF!</definedName>
    <definedName name="BExKMWBX4EH3EYJ07UFEM08NB40Z" hidden="1">#REF!</definedName>
    <definedName name="BExKN4Q70IU9OY91QRUSK3044MQD" localSheetId="10" hidden="1">#REF!</definedName>
    <definedName name="BExKN4Q70IU9OY91QRUSK3044MQD" localSheetId="12" hidden="1">#REF!</definedName>
    <definedName name="BExKN4Q70IU9OY91QRUSK3044MQD" localSheetId="19" hidden="1">#REF!</definedName>
    <definedName name="BExKN4Q70IU9OY91QRUSK3044MQD" localSheetId="0" hidden="1">#REF!</definedName>
    <definedName name="BExKN4Q70IU9OY91QRUSK3044MQD" localSheetId="21" hidden="1">#REF!</definedName>
    <definedName name="BExKN4Q70IU9OY91QRUSK3044MQD" localSheetId="8" hidden="1">#REF!</definedName>
    <definedName name="BExKN4Q70IU9OY91QRUSK3044MQD" localSheetId="9" hidden="1">#REF!</definedName>
    <definedName name="BExKN4Q70IU9OY91QRUSK3044MQD" hidden="1">#REF!</definedName>
    <definedName name="BExKNBGV2IR3S7M0BX4810KZB4V3" localSheetId="10" hidden="1">#REF!</definedName>
    <definedName name="BExKNBGV2IR3S7M0BX4810KZB4V3" localSheetId="12" hidden="1">#REF!</definedName>
    <definedName name="BExKNBGV2IR3S7M0BX4810KZB4V3" localSheetId="19" hidden="1">#REF!</definedName>
    <definedName name="BExKNBGV2IR3S7M0BX4810KZB4V3" localSheetId="0" hidden="1">#REF!</definedName>
    <definedName name="BExKNBGV2IR3S7M0BX4810KZB4V3" localSheetId="21" hidden="1">#REF!</definedName>
    <definedName name="BExKNBGV2IR3S7M0BX4810KZB4V3" localSheetId="8" hidden="1">#REF!</definedName>
    <definedName name="BExKNBGV2IR3S7M0BX4810KZB4V3" localSheetId="9" hidden="1">#REF!</definedName>
    <definedName name="BExKNBGV2IR3S7M0BX4810KZB4V3" hidden="1">#REF!</definedName>
    <definedName name="BExKNCTBZTSY3MO42VU5PLV6YUHZ" localSheetId="10" hidden="1">#REF!</definedName>
    <definedName name="BExKNCTBZTSY3MO42VU5PLV6YUHZ" localSheetId="12" hidden="1">#REF!</definedName>
    <definedName name="BExKNCTBZTSY3MO42VU5PLV6YUHZ" localSheetId="19" hidden="1">#REF!</definedName>
    <definedName name="BExKNCTBZTSY3MO42VU5PLV6YUHZ" localSheetId="0" hidden="1">#REF!</definedName>
    <definedName name="BExKNCTBZTSY3MO42VU5PLV6YUHZ" localSheetId="21" hidden="1">#REF!</definedName>
    <definedName name="BExKNCTBZTSY3MO42VU5PLV6YUHZ" localSheetId="8" hidden="1">#REF!</definedName>
    <definedName name="BExKNCTBZTSY3MO42VU5PLV6YUHZ" localSheetId="9" hidden="1">#REF!</definedName>
    <definedName name="BExKNCTBZTSY3MO42VU5PLV6YUHZ" hidden="1">#REF!</definedName>
    <definedName name="BExKNGV2YY749C42AQ2T9QNIE5C3" localSheetId="10" hidden="1">#REF!</definedName>
    <definedName name="BExKNGV2YY749C42AQ2T9QNIE5C3" localSheetId="12" hidden="1">#REF!</definedName>
    <definedName name="BExKNGV2YY749C42AQ2T9QNIE5C3" localSheetId="19" hidden="1">#REF!</definedName>
    <definedName name="BExKNGV2YY749C42AQ2T9QNIE5C3" localSheetId="0" hidden="1">#REF!</definedName>
    <definedName name="BExKNGV2YY749C42AQ2T9QNIE5C3" localSheetId="21" hidden="1">#REF!</definedName>
    <definedName name="BExKNGV2YY749C42AQ2T9QNIE5C3" localSheetId="8" hidden="1">#REF!</definedName>
    <definedName name="BExKNGV2YY749C42AQ2T9QNIE5C3" localSheetId="9" hidden="1">#REF!</definedName>
    <definedName name="BExKNGV2YY749C42AQ2T9QNIE5C3" hidden="1">#REF!</definedName>
    <definedName name="BExKNH0F1WPNUEQITIUN5T4NDX9H" localSheetId="10" hidden="1">#REF!</definedName>
    <definedName name="BExKNH0F1WPNUEQITIUN5T4NDX9H" localSheetId="12" hidden="1">#REF!</definedName>
    <definedName name="BExKNH0F1WPNUEQITIUN5T4NDX9H" localSheetId="19" hidden="1">#REF!</definedName>
    <definedName name="BExKNH0F1WPNUEQITIUN5T4NDX9H" localSheetId="0" hidden="1">#REF!</definedName>
    <definedName name="BExKNH0F1WPNUEQITIUN5T4NDX9H" localSheetId="21" hidden="1">#REF!</definedName>
    <definedName name="BExKNH0F1WPNUEQITIUN5T4NDX9H" localSheetId="8" hidden="1">#REF!</definedName>
    <definedName name="BExKNH0F1WPNUEQITIUN5T4NDX9H" localSheetId="9" hidden="1">#REF!</definedName>
    <definedName name="BExKNH0F1WPNUEQITIUN5T4NDX9H" hidden="1">#REF!</definedName>
    <definedName name="BExKNV8UOHVWEHDJWI2WMJ9X6QHZ" localSheetId="10" hidden="1">#REF!</definedName>
    <definedName name="BExKNV8UOHVWEHDJWI2WMJ9X6QHZ" localSheetId="12" hidden="1">#REF!</definedName>
    <definedName name="BExKNV8UOHVWEHDJWI2WMJ9X6QHZ" localSheetId="19" hidden="1">#REF!</definedName>
    <definedName name="BExKNV8UOHVWEHDJWI2WMJ9X6QHZ" localSheetId="0" hidden="1">#REF!</definedName>
    <definedName name="BExKNV8UOHVWEHDJWI2WMJ9X6QHZ" localSheetId="21" hidden="1">#REF!</definedName>
    <definedName name="BExKNV8UOHVWEHDJWI2WMJ9X6QHZ" localSheetId="8" hidden="1">#REF!</definedName>
    <definedName name="BExKNV8UOHVWEHDJWI2WMJ9X6QHZ" localSheetId="9" hidden="1">#REF!</definedName>
    <definedName name="BExKNV8UOHVWEHDJWI2WMJ9X6QHZ" hidden="1">#REF!</definedName>
    <definedName name="BExKNZLD7UATC1MYRNJD8H2NH4KU" localSheetId="10" hidden="1">#REF!</definedName>
    <definedName name="BExKNZLD7UATC1MYRNJD8H2NH4KU" localSheetId="12" hidden="1">#REF!</definedName>
    <definedName name="BExKNZLD7UATC1MYRNJD8H2NH4KU" localSheetId="19" hidden="1">#REF!</definedName>
    <definedName name="BExKNZLD7UATC1MYRNJD8H2NH4KU" localSheetId="0" hidden="1">#REF!</definedName>
    <definedName name="BExKNZLD7UATC1MYRNJD8H2NH4KU" localSheetId="21" hidden="1">#REF!</definedName>
    <definedName name="BExKNZLD7UATC1MYRNJD8H2NH4KU" localSheetId="8" hidden="1">#REF!</definedName>
    <definedName name="BExKNZLD7UATC1MYRNJD8H2NH4KU" localSheetId="9" hidden="1">#REF!</definedName>
    <definedName name="BExKNZLD7UATC1MYRNJD8H2NH4KU" hidden="1">#REF!</definedName>
    <definedName name="BExKNZQUKQQG2Y97R74G4O4BJP1L" localSheetId="10" hidden="1">#REF!</definedName>
    <definedName name="BExKNZQUKQQG2Y97R74G4O4BJP1L" localSheetId="12" hidden="1">#REF!</definedName>
    <definedName name="BExKNZQUKQQG2Y97R74G4O4BJP1L" localSheetId="19" hidden="1">#REF!</definedName>
    <definedName name="BExKNZQUKQQG2Y97R74G4O4BJP1L" localSheetId="0" hidden="1">#REF!</definedName>
    <definedName name="BExKNZQUKQQG2Y97R74G4O4BJP1L" localSheetId="21" hidden="1">#REF!</definedName>
    <definedName name="BExKNZQUKQQG2Y97R74G4O4BJP1L" localSheetId="8" hidden="1">#REF!</definedName>
    <definedName name="BExKNZQUKQQG2Y97R74G4O4BJP1L" localSheetId="9" hidden="1">#REF!</definedName>
    <definedName name="BExKNZQUKQQG2Y97R74G4O4BJP1L" hidden="1">#REF!</definedName>
    <definedName name="BExKO06X0EAD3ABEG1E8PWLDWHBA" localSheetId="10" hidden="1">#REF!</definedName>
    <definedName name="BExKO06X0EAD3ABEG1E8PWLDWHBA" localSheetId="12" hidden="1">#REF!</definedName>
    <definedName name="BExKO06X0EAD3ABEG1E8PWLDWHBA" localSheetId="19" hidden="1">#REF!</definedName>
    <definedName name="BExKO06X0EAD3ABEG1E8PWLDWHBA" localSheetId="0" hidden="1">#REF!</definedName>
    <definedName name="BExKO06X0EAD3ABEG1E8PWLDWHBA" localSheetId="21" hidden="1">#REF!</definedName>
    <definedName name="BExKO06X0EAD3ABEG1E8PWLDWHBA" localSheetId="8" hidden="1">#REF!</definedName>
    <definedName name="BExKO06X0EAD3ABEG1E8PWLDWHBA" localSheetId="9" hidden="1">#REF!</definedName>
    <definedName name="BExKO06X0EAD3ABEG1E8PWLDWHBA" hidden="1">#REF!</definedName>
    <definedName name="BExKO2AHHSGNI1AZOIOW21KPXKPE" localSheetId="10" hidden="1">#REF!</definedName>
    <definedName name="BExKO2AHHSGNI1AZOIOW21KPXKPE" localSheetId="12" hidden="1">#REF!</definedName>
    <definedName name="BExKO2AHHSGNI1AZOIOW21KPXKPE" localSheetId="19" hidden="1">#REF!</definedName>
    <definedName name="BExKO2AHHSGNI1AZOIOW21KPXKPE" localSheetId="0" hidden="1">#REF!</definedName>
    <definedName name="BExKO2AHHSGNI1AZOIOW21KPXKPE" localSheetId="21" hidden="1">#REF!</definedName>
    <definedName name="BExKO2AHHSGNI1AZOIOW21KPXKPE" localSheetId="8" hidden="1">#REF!</definedName>
    <definedName name="BExKO2AHHSGNI1AZOIOW21KPXKPE" localSheetId="9" hidden="1">#REF!</definedName>
    <definedName name="BExKO2AHHSGNI1AZOIOW21KPXKPE" hidden="1">#REF!</definedName>
    <definedName name="BExKO2FXWJWC5IZLDN8JHYILQJ2N" localSheetId="10" hidden="1">#REF!</definedName>
    <definedName name="BExKO2FXWJWC5IZLDN8JHYILQJ2N" localSheetId="12" hidden="1">#REF!</definedName>
    <definedName name="BExKO2FXWJWC5IZLDN8JHYILQJ2N" localSheetId="19" hidden="1">#REF!</definedName>
    <definedName name="BExKO2FXWJWC5IZLDN8JHYILQJ2N" localSheetId="0" hidden="1">#REF!</definedName>
    <definedName name="BExKO2FXWJWC5IZLDN8JHYILQJ2N" localSheetId="21" hidden="1">#REF!</definedName>
    <definedName name="BExKO2FXWJWC5IZLDN8JHYILQJ2N" localSheetId="8" hidden="1">#REF!</definedName>
    <definedName name="BExKO2FXWJWC5IZLDN8JHYILQJ2N" localSheetId="9" hidden="1">#REF!</definedName>
    <definedName name="BExKO2FXWJWC5IZLDN8JHYILQJ2N" hidden="1">#REF!</definedName>
    <definedName name="BExKO438WZ8FKOU00NURGFMOYXWN" localSheetId="10" hidden="1">#REF!</definedName>
    <definedName name="BExKO438WZ8FKOU00NURGFMOYXWN" localSheetId="12" hidden="1">#REF!</definedName>
    <definedName name="BExKO438WZ8FKOU00NURGFMOYXWN" localSheetId="19" hidden="1">#REF!</definedName>
    <definedName name="BExKO438WZ8FKOU00NURGFMOYXWN" localSheetId="0" hidden="1">#REF!</definedName>
    <definedName name="BExKO438WZ8FKOU00NURGFMOYXWN" localSheetId="21" hidden="1">#REF!</definedName>
    <definedName name="BExKO438WZ8FKOU00NURGFMOYXWN" localSheetId="8" hidden="1">#REF!</definedName>
    <definedName name="BExKO438WZ8FKOU00NURGFMOYXWN" localSheetId="9" hidden="1">#REF!</definedName>
    <definedName name="BExKO438WZ8FKOU00NURGFMOYXWN" hidden="1">#REF!</definedName>
    <definedName name="BExKO551EZ73M80UFHBQE7BQVU4L" localSheetId="10" hidden="1">#REF!</definedName>
    <definedName name="BExKO551EZ73M80UFHBQE7BQVU4L" localSheetId="12" hidden="1">#REF!</definedName>
    <definedName name="BExKO551EZ73M80UFHBQE7BQVU4L" localSheetId="19" hidden="1">#REF!</definedName>
    <definedName name="BExKO551EZ73M80UFHBQE7BQVU4L" localSheetId="0" hidden="1">#REF!</definedName>
    <definedName name="BExKO551EZ73M80UFHBQE7BQVU4L" localSheetId="21" hidden="1">#REF!</definedName>
    <definedName name="BExKO551EZ73M80UFHBQE7BQVU4L" localSheetId="8" hidden="1">#REF!</definedName>
    <definedName name="BExKO551EZ73M80UFHBQE7BQVU4L" localSheetId="9" hidden="1">#REF!</definedName>
    <definedName name="BExKO551EZ73M80UFHBQE7BQVU4L" hidden="1">#REF!</definedName>
    <definedName name="BExKOBA4VTRV9YG31IM1PDDO3J9M" localSheetId="10" hidden="1">#REF!</definedName>
    <definedName name="BExKOBA4VTRV9YG31IM1PDDO3J9M" localSheetId="12" hidden="1">#REF!</definedName>
    <definedName name="BExKOBA4VTRV9YG31IM1PDDO3J9M" localSheetId="19" hidden="1">#REF!</definedName>
    <definedName name="BExKOBA4VTRV9YG31IM1PDDO3J9M" localSheetId="0" hidden="1">#REF!</definedName>
    <definedName name="BExKOBA4VTRV9YG31IM1PDDO3J9M" localSheetId="21" hidden="1">#REF!</definedName>
    <definedName name="BExKOBA4VTRV9YG31IM1PDDO3J9M" localSheetId="8" hidden="1">#REF!</definedName>
    <definedName name="BExKOBA4VTRV9YG31IM1PDDO3J9M" localSheetId="9" hidden="1">#REF!</definedName>
    <definedName name="BExKOBA4VTRV9YG31IM1PDDO3J9M" hidden="1">#REF!</definedName>
    <definedName name="BExKODIZGWW2EQD0FEYW6WK6XLCM" localSheetId="10" hidden="1">#REF!</definedName>
    <definedName name="BExKODIZGWW2EQD0FEYW6WK6XLCM" localSheetId="12" hidden="1">#REF!</definedName>
    <definedName name="BExKODIZGWW2EQD0FEYW6WK6XLCM" localSheetId="19" hidden="1">#REF!</definedName>
    <definedName name="BExKODIZGWW2EQD0FEYW6WK6XLCM" localSheetId="0" hidden="1">#REF!</definedName>
    <definedName name="BExKODIZGWW2EQD0FEYW6WK6XLCM" localSheetId="21" hidden="1">#REF!</definedName>
    <definedName name="BExKODIZGWW2EQD0FEYW6WK6XLCM" localSheetId="8" hidden="1">#REF!</definedName>
    <definedName name="BExKODIZGWW2EQD0FEYW6WK6XLCM" localSheetId="9" hidden="1">#REF!</definedName>
    <definedName name="BExKODIZGWW2EQD0FEYW6WK6XLCM" hidden="1">#REF!</definedName>
    <definedName name="BExKOPO2HPWVQGAKW8LOZMPIDEFG" localSheetId="10" hidden="1">#REF!</definedName>
    <definedName name="BExKOPO2HPWVQGAKW8LOZMPIDEFG" localSheetId="12" hidden="1">#REF!</definedName>
    <definedName name="BExKOPO2HPWVQGAKW8LOZMPIDEFG" localSheetId="19" hidden="1">#REF!</definedName>
    <definedName name="BExKOPO2HPWVQGAKW8LOZMPIDEFG" localSheetId="0" hidden="1">#REF!</definedName>
    <definedName name="BExKOPO2HPWVQGAKW8LOZMPIDEFG" localSheetId="21" hidden="1">#REF!</definedName>
    <definedName name="BExKOPO2HPWVQGAKW8LOZMPIDEFG" localSheetId="8" hidden="1">#REF!</definedName>
    <definedName name="BExKOPO2HPWVQGAKW8LOZMPIDEFG" localSheetId="9" hidden="1">#REF!</definedName>
    <definedName name="BExKOPO2HPWVQGAKW8LOZMPIDEFG" hidden="1">#REF!</definedName>
    <definedName name="BExKP7SRQ3MN5BDYXV2XMBQNUH23" localSheetId="10" hidden="1">#REF!</definedName>
    <definedName name="BExKP7SRQ3MN5BDYXV2XMBQNUH23" localSheetId="12" hidden="1">#REF!</definedName>
    <definedName name="BExKP7SRQ3MN5BDYXV2XMBQNUH23" localSheetId="19" hidden="1">#REF!</definedName>
    <definedName name="BExKP7SRQ3MN5BDYXV2XMBQNUH23" localSheetId="0" hidden="1">#REF!</definedName>
    <definedName name="BExKP7SRQ3MN5BDYXV2XMBQNUH23" localSheetId="21" hidden="1">#REF!</definedName>
    <definedName name="BExKP7SRQ3MN5BDYXV2XMBQNUH23" localSheetId="8" hidden="1">#REF!</definedName>
    <definedName name="BExKP7SRQ3MN5BDYXV2XMBQNUH23" localSheetId="9" hidden="1">#REF!</definedName>
    <definedName name="BExKP7SRQ3MN5BDYXV2XMBQNUH23" hidden="1">#REF!</definedName>
    <definedName name="BExKPEZP0QTKOTLIMMIFSVTHQEEK" localSheetId="10" hidden="1">#REF!</definedName>
    <definedName name="BExKPEZP0QTKOTLIMMIFSVTHQEEK" localSheetId="12" hidden="1">#REF!</definedName>
    <definedName name="BExKPEZP0QTKOTLIMMIFSVTHQEEK" localSheetId="19" hidden="1">#REF!</definedName>
    <definedName name="BExKPEZP0QTKOTLIMMIFSVTHQEEK" localSheetId="0" hidden="1">#REF!</definedName>
    <definedName name="BExKPEZP0QTKOTLIMMIFSVTHQEEK" localSheetId="21" hidden="1">#REF!</definedName>
    <definedName name="BExKPEZP0QTKOTLIMMIFSVTHQEEK" localSheetId="8" hidden="1">#REF!</definedName>
    <definedName name="BExKPEZP0QTKOTLIMMIFSVTHQEEK" localSheetId="9" hidden="1">#REF!</definedName>
    <definedName name="BExKPEZP0QTKOTLIMMIFSVTHQEEK" hidden="1">#REF!</definedName>
    <definedName name="BExKPFFSVTL757PNITV8R9RN4452" localSheetId="10" hidden="1">#REF!</definedName>
    <definedName name="BExKPFFSVTL757PNITV8R9RN4452" localSheetId="12" hidden="1">#REF!</definedName>
    <definedName name="BExKPFFSVTL757PNITV8R9RN4452" localSheetId="19" hidden="1">#REF!</definedName>
    <definedName name="BExKPFFSVTL757PNITV8R9RN4452" localSheetId="0" hidden="1">#REF!</definedName>
    <definedName name="BExKPFFSVTL757PNITV8R9RN4452" localSheetId="21" hidden="1">#REF!</definedName>
    <definedName name="BExKPFFSVTL757PNITV8R9RN4452" localSheetId="8" hidden="1">#REF!</definedName>
    <definedName name="BExKPFFSVTL757PNITV8R9RN4452" localSheetId="9" hidden="1">#REF!</definedName>
    <definedName name="BExKPFFSVTL757PNITV8R9RN4452" hidden="1">#REF!</definedName>
    <definedName name="BExKPIL5ZWOXQAENH3VP3ZHA2N7N" localSheetId="10" hidden="1">#REF!</definedName>
    <definedName name="BExKPIL5ZWOXQAENH3VP3ZHA2N7N" localSheetId="19" hidden="1">#REF!</definedName>
    <definedName name="BExKPIL5ZWOXQAENH3VP3ZHA2N7N" localSheetId="0" hidden="1">#REF!</definedName>
    <definedName name="BExKPIL5ZWOXQAENH3VP3ZHA2N7N" localSheetId="8" hidden="1">#REF!</definedName>
    <definedName name="BExKPIL5ZWOXQAENH3VP3ZHA2N7N" localSheetId="9" hidden="1">#REF!</definedName>
    <definedName name="BExKPIL5ZWOXQAENH3VP3ZHA2N7N" hidden="1">#REF!</definedName>
    <definedName name="BExKPJHKPVROP9QX9BMBZMU2HEZ1" localSheetId="10" hidden="1">#REF!</definedName>
    <definedName name="BExKPJHKPVROP9QX9BMBZMU2HEZ1" localSheetId="12" hidden="1">#REF!</definedName>
    <definedName name="BExKPJHKPVROP9QX9BMBZMU2HEZ1" localSheetId="19" hidden="1">#REF!</definedName>
    <definedName name="BExKPJHKPVROP9QX9BMBZMU2HEZ1" localSheetId="0" hidden="1">#REF!</definedName>
    <definedName name="BExKPJHKPVROP9QX9BMBZMU2HEZ1" localSheetId="21" hidden="1">#REF!</definedName>
    <definedName name="BExKPJHKPVROP9QX9BMBZMU2HEZ1" localSheetId="8" hidden="1">#REF!</definedName>
    <definedName name="BExKPJHKPVROP9QX9BMBZMU2HEZ1" localSheetId="9" hidden="1">#REF!</definedName>
    <definedName name="BExKPJHKPVROP9QX9BMBZMU2HEZ1" hidden="1">#REF!</definedName>
    <definedName name="BExKPLQJX0HJ8OTXBXH9IC9J2V0W" localSheetId="10" hidden="1">#REF!</definedName>
    <definedName name="BExKPLQJX0HJ8OTXBXH9IC9J2V0W" localSheetId="12" hidden="1">#REF!</definedName>
    <definedName name="BExKPLQJX0HJ8OTXBXH9IC9J2V0W" localSheetId="19" hidden="1">#REF!</definedName>
    <definedName name="BExKPLQJX0HJ8OTXBXH9IC9J2V0W" localSheetId="0" hidden="1">#REF!</definedName>
    <definedName name="BExKPLQJX0HJ8OTXBXH9IC9J2V0W" localSheetId="21" hidden="1">#REF!</definedName>
    <definedName name="BExKPLQJX0HJ8OTXBXH9IC9J2V0W" localSheetId="8" hidden="1">#REF!</definedName>
    <definedName name="BExKPLQJX0HJ8OTXBXH9IC9J2V0W" localSheetId="9" hidden="1">#REF!</definedName>
    <definedName name="BExKPLQJX0HJ8OTXBXH9IC9J2V0W" hidden="1">#REF!</definedName>
    <definedName name="BExKPN8C7GN36ZJZHLOB74LU6KT0" localSheetId="10" hidden="1">#REF!</definedName>
    <definedName name="BExKPN8C7GN36ZJZHLOB74LU6KT0" localSheetId="12" hidden="1">#REF!</definedName>
    <definedName name="BExKPN8C7GN36ZJZHLOB74LU6KT0" localSheetId="19" hidden="1">#REF!</definedName>
    <definedName name="BExKPN8C7GN36ZJZHLOB74LU6KT0" localSheetId="0" hidden="1">#REF!</definedName>
    <definedName name="BExKPN8C7GN36ZJZHLOB74LU6KT0" localSheetId="21" hidden="1">#REF!</definedName>
    <definedName name="BExKPN8C7GN36ZJZHLOB74LU6KT0" localSheetId="8" hidden="1">#REF!</definedName>
    <definedName name="BExKPN8C7GN36ZJZHLOB74LU6KT0" localSheetId="9" hidden="1">#REF!</definedName>
    <definedName name="BExKPN8C7GN36ZJZHLOB74LU6KT0" hidden="1">#REF!</definedName>
    <definedName name="BExKPX9VZ1J5021Q98K60HMPJU58" localSheetId="10" hidden="1">#REF!</definedName>
    <definedName name="BExKPX9VZ1J5021Q98K60HMPJU58" localSheetId="12" hidden="1">#REF!</definedName>
    <definedName name="BExKPX9VZ1J5021Q98K60HMPJU58" localSheetId="19" hidden="1">#REF!</definedName>
    <definedName name="BExKPX9VZ1J5021Q98K60HMPJU58" localSheetId="0" hidden="1">#REF!</definedName>
    <definedName name="BExKPX9VZ1J5021Q98K60HMPJU58" localSheetId="21" hidden="1">#REF!</definedName>
    <definedName name="BExKPX9VZ1J5021Q98K60HMPJU58" localSheetId="8" hidden="1">#REF!</definedName>
    <definedName name="BExKPX9VZ1J5021Q98K60HMPJU58" localSheetId="9" hidden="1">#REF!</definedName>
    <definedName name="BExKPX9VZ1J5021Q98K60HMPJU58" hidden="1">#REF!</definedName>
    <definedName name="BExKQGGEP203MUWSJVORTY7RFOFT" localSheetId="10" hidden="1">#REF!</definedName>
    <definedName name="BExKQGGEP203MUWSJVORTY7RFOFT" localSheetId="12" hidden="1">#REF!</definedName>
    <definedName name="BExKQGGEP203MUWSJVORTY7RFOFT" localSheetId="19" hidden="1">#REF!</definedName>
    <definedName name="BExKQGGEP203MUWSJVORTY7RFOFT" localSheetId="0" hidden="1">#REF!</definedName>
    <definedName name="BExKQGGEP203MUWSJVORTY7RFOFT" localSheetId="21" hidden="1">#REF!</definedName>
    <definedName name="BExKQGGEP203MUWSJVORTY7RFOFT" localSheetId="8" hidden="1">#REF!</definedName>
    <definedName name="BExKQGGEP203MUWSJVORTY7RFOFT" localSheetId="9" hidden="1">#REF!</definedName>
    <definedName name="BExKQGGEP203MUWSJVORTY7RFOFT" hidden="1">#REF!</definedName>
    <definedName name="BExKQJGAAWNM3NT19E9I0CQDBTU0" localSheetId="10" hidden="1">#REF!</definedName>
    <definedName name="BExKQJGAAWNM3NT19E9I0CQDBTU0" localSheetId="12" hidden="1">#REF!</definedName>
    <definedName name="BExKQJGAAWNM3NT19E9I0CQDBTU0" localSheetId="19" hidden="1">#REF!</definedName>
    <definedName name="BExKQJGAAWNM3NT19E9I0CQDBTU0" localSheetId="0" hidden="1">#REF!</definedName>
    <definedName name="BExKQJGAAWNM3NT19E9I0CQDBTU0" localSheetId="21" hidden="1">#REF!</definedName>
    <definedName name="BExKQJGAAWNM3NT19E9I0CQDBTU0" localSheetId="8" hidden="1">#REF!</definedName>
    <definedName name="BExKQJGAAWNM3NT19E9I0CQDBTU0" localSheetId="9" hidden="1">#REF!</definedName>
    <definedName name="BExKQJGAAWNM3NT19E9I0CQDBTU0" hidden="1">#REF!</definedName>
    <definedName name="BExKQM5GJ1ZN5REKFE7YVBQ0KXWF" localSheetId="10" hidden="1">#REF!</definedName>
    <definedName name="BExKQM5GJ1ZN5REKFE7YVBQ0KXWF" localSheetId="12" hidden="1">#REF!</definedName>
    <definedName name="BExKQM5GJ1ZN5REKFE7YVBQ0KXWF" localSheetId="19" hidden="1">#REF!</definedName>
    <definedName name="BExKQM5GJ1ZN5REKFE7YVBQ0KXWF" localSheetId="0" hidden="1">#REF!</definedName>
    <definedName name="BExKQM5GJ1ZN5REKFE7YVBQ0KXWF" localSheetId="21" hidden="1">#REF!</definedName>
    <definedName name="BExKQM5GJ1ZN5REKFE7YVBQ0KXWF" localSheetId="8" hidden="1">#REF!</definedName>
    <definedName name="BExKQM5GJ1ZN5REKFE7YVBQ0KXWF" localSheetId="9" hidden="1">#REF!</definedName>
    <definedName name="BExKQM5GJ1ZN5REKFE7YVBQ0KXWF" hidden="1">#REF!</definedName>
    <definedName name="BExKQQ71278061G7ZFYGPWOMOMY2" localSheetId="10" hidden="1">#REF!</definedName>
    <definedName name="BExKQQ71278061G7ZFYGPWOMOMY2" localSheetId="12" hidden="1">#REF!</definedName>
    <definedName name="BExKQQ71278061G7ZFYGPWOMOMY2" localSheetId="19" hidden="1">#REF!</definedName>
    <definedName name="BExKQQ71278061G7ZFYGPWOMOMY2" localSheetId="0" hidden="1">#REF!</definedName>
    <definedName name="BExKQQ71278061G7ZFYGPWOMOMY2" localSheetId="21" hidden="1">#REF!</definedName>
    <definedName name="BExKQQ71278061G7ZFYGPWOMOMY2" localSheetId="8" hidden="1">#REF!</definedName>
    <definedName name="BExKQQ71278061G7ZFYGPWOMOMY2" localSheetId="9" hidden="1">#REF!</definedName>
    <definedName name="BExKQQ71278061G7ZFYGPWOMOMY2" hidden="1">#REF!</definedName>
    <definedName name="BExKQTXRG3ECU8NT47UR7643LO5G" localSheetId="10" hidden="1">#REF!</definedName>
    <definedName name="BExKQTXRG3ECU8NT47UR7643LO5G" localSheetId="12" hidden="1">#REF!</definedName>
    <definedName name="BExKQTXRG3ECU8NT47UR7643LO5G" localSheetId="19" hidden="1">#REF!</definedName>
    <definedName name="BExKQTXRG3ECU8NT47UR7643LO5G" localSheetId="0" hidden="1">#REF!</definedName>
    <definedName name="BExKQTXRG3ECU8NT47UR7643LO5G" localSheetId="21" hidden="1">#REF!</definedName>
    <definedName name="BExKQTXRG3ECU8NT47UR7643LO5G" localSheetId="8" hidden="1">#REF!</definedName>
    <definedName name="BExKQTXRG3ECU8NT47UR7643LO5G" localSheetId="9" hidden="1">#REF!</definedName>
    <definedName name="BExKQTXRG3ECU8NT47UR7643LO5G" hidden="1">#REF!</definedName>
    <definedName name="BExKQVL7HPOIZ4FHANDFMVOJLEPR" localSheetId="10" hidden="1">#REF!</definedName>
    <definedName name="BExKQVL7HPOIZ4FHANDFMVOJLEPR" localSheetId="12" hidden="1">#REF!</definedName>
    <definedName name="BExKQVL7HPOIZ4FHANDFMVOJLEPR" localSheetId="19" hidden="1">#REF!</definedName>
    <definedName name="BExKQVL7HPOIZ4FHANDFMVOJLEPR" localSheetId="0" hidden="1">#REF!</definedName>
    <definedName name="BExKQVL7HPOIZ4FHANDFMVOJLEPR" localSheetId="21" hidden="1">#REF!</definedName>
    <definedName name="BExKQVL7HPOIZ4FHANDFMVOJLEPR" localSheetId="8" hidden="1">#REF!</definedName>
    <definedName name="BExKQVL7HPOIZ4FHANDFMVOJLEPR" localSheetId="9" hidden="1">#REF!</definedName>
    <definedName name="BExKQVL7HPOIZ4FHANDFMVOJLEPR" hidden="1">#REF!</definedName>
    <definedName name="BExKR3ZAJRYXZB4M7XZPK0I7E55W" localSheetId="10" hidden="1">#REF!</definedName>
    <definedName name="BExKR3ZAJRYXZB4M7XZPK0I7E55W" localSheetId="12" hidden="1">#REF!</definedName>
    <definedName name="BExKR3ZAJRYXZB4M7XZPK0I7E55W" localSheetId="19" hidden="1">#REF!</definedName>
    <definedName name="BExKR3ZAJRYXZB4M7XZPK0I7E55W" localSheetId="0" hidden="1">#REF!</definedName>
    <definedName name="BExKR3ZAJRYXZB4M7XZPK0I7E55W" localSheetId="21" hidden="1">#REF!</definedName>
    <definedName name="BExKR3ZAJRYXZB4M7XZPK0I7E55W" localSheetId="8" hidden="1">#REF!</definedName>
    <definedName name="BExKR3ZAJRYXZB4M7XZPK0I7E55W" localSheetId="9" hidden="1">#REF!</definedName>
    <definedName name="BExKR3ZAJRYXZB4M7XZPK0I7E55W" hidden="1">#REF!</definedName>
    <definedName name="BExKR8RZSEHW184G0Z56B4EGNU72" localSheetId="10" hidden="1">#REF!</definedName>
    <definedName name="BExKR8RZSEHW184G0Z56B4EGNU72" localSheetId="12" hidden="1">#REF!</definedName>
    <definedName name="BExKR8RZSEHW184G0Z56B4EGNU72" localSheetId="19" hidden="1">#REF!</definedName>
    <definedName name="BExKR8RZSEHW184G0Z56B4EGNU72" localSheetId="0" hidden="1">#REF!</definedName>
    <definedName name="BExKR8RZSEHW184G0Z56B4EGNU72" localSheetId="21" hidden="1">#REF!</definedName>
    <definedName name="BExKR8RZSEHW184G0Z56B4EGNU72" localSheetId="8" hidden="1">#REF!</definedName>
    <definedName name="BExKR8RZSEHW184G0Z56B4EGNU72" localSheetId="9" hidden="1">#REF!</definedName>
    <definedName name="BExKR8RZSEHW184G0Z56B4EGNU72" hidden="1">#REF!</definedName>
    <definedName name="BExKRHM60KUPM7RGAAFRSKX4TMS5" localSheetId="10" hidden="1">#REF!</definedName>
    <definedName name="BExKRHM60KUPM7RGAAFRSKX4TMS5" localSheetId="12" hidden="1">#REF!</definedName>
    <definedName name="BExKRHM60KUPM7RGAAFRSKX4TMS5" localSheetId="19" hidden="1">#REF!</definedName>
    <definedName name="BExKRHM60KUPM7RGAAFRSKX4TMS5" localSheetId="0" hidden="1">#REF!</definedName>
    <definedName name="BExKRHM60KUPM7RGAAFRSKX4TMS5" localSheetId="21" hidden="1">#REF!</definedName>
    <definedName name="BExKRHM60KUPM7RGAAFRSKX4TMS5" localSheetId="8" hidden="1">#REF!</definedName>
    <definedName name="BExKRHM60KUPM7RGAAFRSKX4TMS5" localSheetId="9" hidden="1">#REF!</definedName>
    <definedName name="BExKRHM60KUPM7RGAAFRSKX4TMS5" hidden="1">#REF!</definedName>
    <definedName name="BExKRQB2LX164R610N3VXJPD3C1W" localSheetId="10" hidden="1">#REF!</definedName>
    <definedName name="BExKRQB2LX164R610N3VXJPD3C1W" localSheetId="12" hidden="1">#REF!</definedName>
    <definedName name="BExKRQB2LX164R610N3VXJPD3C1W" localSheetId="19" hidden="1">#REF!</definedName>
    <definedName name="BExKRQB2LX164R610N3VXJPD3C1W" localSheetId="0" hidden="1">#REF!</definedName>
    <definedName name="BExKRQB2LX164R610N3VXJPD3C1W" localSheetId="21" hidden="1">#REF!</definedName>
    <definedName name="BExKRQB2LX164R610N3VXJPD3C1W" localSheetId="8" hidden="1">#REF!</definedName>
    <definedName name="BExKRQB2LX164R610N3VXJPD3C1W" localSheetId="9" hidden="1">#REF!</definedName>
    <definedName name="BExKRQB2LX164R610N3VXJPD3C1W" hidden="1">#REF!</definedName>
    <definedName name="BExKRVUSQ6PA7ZYQSTEQL3X7PB9P" localSheetId="10" hidden="1">#REF!</definedName>
    <definedName name="BExKRVUSQ6PA7ZYQSTEQL3X7PB9P" localSheetId="12" hidden="1">#REF!</definedName>
    <definedName name="BExKRVUSQ6PA7ZYQSTEQL3X7PB9P" localSheetId="19" hidden="1">#REF!</definedName>
    <definedName name="BExKRVUSQ6PA7ZYQSTEQL3X7PB9P" localSheetId="0" hidden="1">#REF!</definedName>
    <definedName name="BExKRVUSQ6PA7ZYQSTEQL3X7PB9P" localSheetId="21" hidden="1">#REF!</definedName>
    <definedName name="BExKRVUSQ6PA7ZYQSTEQL3X7PB9P" localSheetId="8" hidden="1">#REF!</definedName>
    <definedName name="BExKRVUSQ6PA7ZYQSTEQL3X7PB9P" localSheetId="9" hidden="1">#REF!</definedName>
    <definedName name="BExKRVUSQ6PA7ZYQSTEQL3X7PB9P" hidden="1">#REF!</definedName>
    <definedName name="BExKRY3KZ7F7RB2KH8HXSQ85IEQO" localSheetId="10" hidden="1">#REF!</definedName>
    <definedName name="BExKRY3KZ7F7RB2KH8HXSQ85IEQO" localSheetId="12" hidden="1">#REF!</definedName>
    <definedName name="BExKRY3KZ7F7RB2KH8HXSQ85IEQO" localSheetId="19" hidden="1">#REF!</definedName>
    <definedName name="BExKRY3KZ7F7RB2KH8HXSQ85IEQO" localSheetId="0" hidden="1">#REF!</definedName>
    <definedName name="BExKRY3KZ7F7RB2KH8HXSQ85IEQO" localSheetId="21" hidden="1">#REF!</definedName>
    <definedName name="BExKRY3KZ7F7RB2KH8HXSQ85IEQO" localSheetId="8" hidden="1">#REF!</definedName>
    <definedName name="BExKRY3KZ7F7RB2KH8HXSQ85IEQO" localSheetId="9" hidden="1">#REF!</definedName>
    <definedName name="BExKRY3KZ7F7RB2KH8HXSQ85IEQO" hidden="1">#REF!</definedName>
    <definedName name="BExKS91CCVW1YKNE1EQ4MCE1E9JX" localSheetId="10" hidden="1">#REF!</definedName>
    <definedName name="BExKS91CCVW1YKNE1EQ4MCE1E9JX" localSheetId="12" hidden="1">#REF!</definedName>
    <definedName name="BExKS91CCVW1YKNE1EQ4MCE1E9JX" localSheetId="19" hidden="1">#REF!</definedName>
    <definedName name="BExKS91CCVW1YKNE1EQ4MCE1E9JX" localSheetId="0" hidden="1">#REF!</definedName>
    <definedName name="BExKS91CCVW1YKNE1EQ4MCE1E9JX" localSheetId="21" hidden="1">#REF!</definedName>
    <definedName name="BExKS91CCVW1YKNE1EQ4MCE1E9JX" localSheetId="8" hidden="1">#REF!</definedName>
    <definedName name="BExKS91CCVW1YKNE1EQ4MCE1E9JX" localSheetId="9" hidden="1">#REF!</definedName>
    <definedName name="BExKS91CCVW1YKNE1EQ4MCE1E9JX" hidden="1">#REF!</definedName>
    <definedName name="BExKSA37DZTCK6H13HPIKR0ZFVL8" localSheetId="10" hidden="1">#REF!</definedName>
    <definedName name="BExKSA37DZTCK6H13HPIKR0ZFVL8" localSheetId="12" hidden="1">#REF!</definedName>
    <definedName name="BExKSA37DZTCK6H13HPIKR0ZFVL8" localSheetId="19" hidden="1">#REF!</definedName>
    <definedName name="BExKSA37DZTCK6H13HPIKR0ZFVL8" localSheetId="0" hidden="1">#REF!</definedName>
    <definedName name="BExKSA37DZTCK6H13HPIKR0ZFVL8" localSheetId="21" hidden="1">#REF!</definedName>
    <definedName name="BExKSA37DZTCK6H13HPIKR0ZFVL8" localSheetId="8" hidden="1">#REF!</definedName>
    <definedName name="BExKSA37DZTCK6H13HPIKR0ZFVL8" localSheetId="9" hidden="1">#REF!</definedName>
    <definedName name="BExKSA37DZTCK6H13HPIKR0ZFVL8" hidden="1">#REF!</definedName>
    <definedName name="BExKSB51O073JLM4PEU353GBBSMI" localSheetId="10" hidden="1">#REF!</definedName>
    <definedName name="BExKSB51O073JLM4PEU353GBBSMI" localSheetId="12" hidden="1">#REF!</definedName>
    <definedName name="BExKSB51O073JLM4PEU353GBBSMI" localSheetId="19" hidden="1">#REF!</definedName>
    <definedName name="BExKSB51O073JLM4PEU353GBBSMI" localSheetId="0" hidden="1">#REF!</definedName>
    <definedName name="BExKSB51O073JLM4PEU353GBBSMI" localSheetId="21" hidden="1">#REF!</definedName>
    <definedName name="BExKSB51O073JLM4PEU353GBBSMI" localSheetId="8" hidden="1">#REF!</definedName>
    <definedName name="BExKSB51O073JLM4PEU353GBBSMI" localSheetId="9" hidden="1">#REF!</definedName>
    <definedName name="BExKSB51O073JLM4PEU353GBBSMI" hidden="1">#REF!</definedName>
    <definedName name="BExKSC1EDUXA6RM44LZV6HMMHKLX" localSheetId="10" hidden="1">#REF!</definedName>
    <definedName name="BExKSC1EDUXA6RM44LZV6HMMHKLX" localSheetId="12" hidden="1">#REF!</definedName>
    <definedName name="BExKSC1EDUXA6RM44LZV6HMMHKLX" localSheetId="19" hidden="1">#REF!</definedName>
    <definedName name="BExKSC1EDUXA6RM44LZV6HMMHKLX" localSheetId="0" hidden="1">#REF!</definedName>
    <definedName name="BExKSC1EDUXA6RM44LZV6HMMHKLX" localSheetId="21" hidden="1">#REF!</definedName>
    <definedName name="BExKSC1EDUXA6RM44LZV6HMMHKLX" localSheetId="8" hidden="1">#REF!</definedName>
    <definedName name="BExKSC1EDUXA6RM44LZV6HMMHKLX" localSheetId="9" hidden="1">#REF!</definedName>
    <definedName name="BExKSC1EDUXA6RM44LZV6HMMHKLX" hidden="1">#REF!</definedName>
    <definedName name="BExKSFMOMSZYDE0WNC94F40S6636" localSheetId="10" hidden="1">#REF!</definedName>
    <definedName name="BExKSFMOMSZYDE0WNC94F40S6636" localSheetId="12" hidden="1">#REF!</definedName>
    <definedName name="BExKSFMOMSZYDE0WNC94F40S6636" localSheetId="19" hidden="1">#REF!</definedName>
    <definedName name="BExKSFMOMSZYDE0WNC94F40S6636" localSheetId="0" hidden="1">#REF!</definedName>
    <definedName name="BExKSFMOMSZYDE0WNC94F40S6636" localSheetId="21" hidden="1">#REF!</definedName>
    <definedName name="BExKSFMOMSZYDE0WNC94F40S6636" localSheetId="8" hidden="1">#REF!</definedName>
    <definedName name="BExKSFMOMSZYDE0WNC94F40S6636" localSheetId="9" hidden="1">#REF!</definedName>
    <definedName name="BExKSFMOMSZYDE0WNC94F40S6636" hidden="1">#REF!</definedName>
    <definedName name="BExKSHQ9K79S8KYUWIV5M5LAHHF1" localSheetId="10" hidden="1">#REF!</definedName>
    <definedName name="BExKSHQ9K79S8KYUWIV5M5LAHHF1" localSheetId="12" hidden="1">#REF!</definedName>
    <definedName name="BExKSHQ9K79S8KYUWIV5M5LAHHF1" localSheetId="19" hidden="1">#REF!</definedName>
    <definedName name="BExKSHQ9K79S8KYUWIV5M5LAHHF1" localSheetId="0" hidden="1">#REF!</definedName>
    <definedName name="BExKSHQ9K79S8KYUWIV5M5LAHHF1" localSheetId="21" hidden="1">#REF!</definedName>
    <definedName name="BExKSHQ9K79S8KYUWIV5M5LAHHF1" localSheetId="8" hidden="1">#REF!</definedName>
    <definedName name="BExKSHQ9K79S8KYUWIV5M5LAHHF1" localSheetId="9" hidden="1">#REF!</definedName>
    <definedName name="BExKSHQ9K79S8KYUWIV5M5LAHHF1" hidden="1">#REF!</definedName>
    <definedName name="BExKSJTWG9L3FCX8FLK4EMUJMF27" localSheetId="10" hidden="1">#REF!</definedName>
    <definedName name="BExKSJTWG9L3FCX8FLK4EMUJMF27" localSheetId="12" hidden="1">#REF!</definedName>
    <definedName name="BExKSJTWG9L3FCX8FLK4EMUJMF27" localSheetId="19" hidden="1">#REF!</definedName>
    <definedName name="BExKSJTWG9L3FCX8FLK4EMUJMF27" localSheetId="0" hidden="1">#REF!</definedName>
    <definedName name="BExKSJTWG9L3FCX8FLK4EMUJMF27" localSheetId="21" hidden="1">#REF!</definedName>
    <definedName name="BExKSJTWG9L3FCX8FLK4EMUJMF27" localSheetId="8" hidden="1">#REF!</definedName>
    <definedName name="BExKSJTWG9L3FCX8FLK4EMUJMF27" localSheetId="9" hidden="1">#REF!</definedName>
    <definedName name="BExKSJTWG9L3FCX8FLK4EMUJMF27" hidden="1">#REF!</definedName>
    <definedName name="BExKSU0MKNAVZYYPKCYTZDWQX4R8" localSheetId="10" hidden="1">#REF!</definedName>
    <definedName name="BExKSU0MKNAVZYYPKCYTZDWQX4R8" localSheetId="12" hidden="1">#REF!</definedName>
    <definedName name="BExKSU0MKNAVZYYPKCYTZDWQX4R8" localSheetId="19" hidden="1">#REF!</definedName>
    <definedName name="BExKSU0MKNAVZYYPKCYTZDWQX4R8" localSheetId="0" hidden="1">#REF!</definedName>
    <definedName name="BExKSU0MKNAVZYYPKCYTZDWQX4R8" localSheetId="21" hidden="1">#REF!</definedName>
    <definedName name="BExKSU0MKNAVZYYPKCYTZDWQX4R8" localSheetId="8" hidden="1">#REF!</definedName>
    <definedName name="BExKSU0MKNAVZYYPKCYTZDWQX4R8" localSheetId="9" hidden="1">#REF!</definedName>
    <definedName name="BExKSU0MKNAVZYYPKCYTZDWQX4R8" hidden="1">#REF!</definedName>
    <definedName name="BExKSX60G1MUS689FXIGYP2F7C62" localSheetId="10" hidden="1">#REF!</definedName>
    <definedName name="BExKSX60G1MUS689FXIGYP2F7C62" localSheetId="12" hidden="1">#REF!</definedName>
    <definedName name="BExKSX60G1MUS689FXIGYP2F7C62" localSheetId="19" hidden="1">#REF!</definedName>
    <definedName name="BExKSX60G1MUS689FXIGYP2F7C62" localSheetId="0" hidden="1">#REF!</definedName>
    <definedName name="BExKSX60G1MUS689FXIGYP2F7C62" localSheetId="21" hidden="1">#REF!</definedName>
    <definedName name="BExKSX60G1MUS689FXIGYP2F7C62" localSheetId="8" hidden="1">#REF!</definedName>
    <definedName name="BExKSX60G1MUS689FXIGYP2F7C62" localSheetId="9" hidden="1">#REF!</definedName>
    <definedName name="BExKSX60G1MUS689FXIGYP2F7C62" hidden="1">#REF!</definedName>
    <definedName name="BExKT2UZ7Y2VWF5NQE18SJRLD2RN" localSheetId="10" hidden="1">#REF!</definedName>
    <definedName name="BExKT2UZ7Y2VWF5NQE18SJRLD2RN" localSheetId="12" hidden="1">#REF!</definedName>
    <definedName name="BExKT2UZ7Y2VWF5NQE18SJRLD2RN" localSheetId="19" hidden="1">#REF!</definedName>
    <definedName name="BExKT2UZ7Y2VWF5NQE18SJRLD2RN" localSheetId="0" hidden="1">#REF!</definedName>
    <definedName name="BExKT2UZ7Y2VWF5NQE18SJRLD2RN" localSheetId="21" hidden="1">#REF!</definedName>
    <definedName name="BExKT2UZ7Y2VWF5NQE18SJRLD2RN" localSheetId="8" hidden="1">#REF!</definedName>
    <definedName name="BExKT2UZ7Y2VWF5NQE18SJRLD2RN" localSheetId="9" hidden="1">#REF!</definedName>
    <definedName name="BExKT2UZ7Y2VWF5NQE18SJRLD2RN" hidden="1">#REF!</definedName>
    <definedName name="BExKT3GJFNGAM09H5F615E36A38C" localSheetId="10" hidden="1">#REF!</definedName>
    <definedName name="BExKT3GJFNGAM09H5F615E36A38C" localSheetId="12" hidden="1">#REF!</definedName>
    <definedName name="BExKT3GJFNGAM09H5F615E36A38C" localSheetId="19" hidden="1">#REF!</definedName>
    <definedName name="BExKT3GJFNGAM09H5F615E36A38C" localSheetId="0" hidden="1">#REF!</definedName>
    <definedName name="BExKT3GJFNGAM09H5F615E36A38C" localSheetId="21" hidden="1">#REF!</definedName>
    <definedName name="BExKT3GJFNGAM09H5F615E36A38C" localSheetId="8" hidden="1">#REF!</definedName>
    <definedName name="BExKT3GJFNGAM09H5F615E36A38C" localSheetId="9" hidden="1">#REF!</definedName>
    <definedName name="BExKT3GJFNGAM09H5F615E36A38C" hidden="1">#REF!</definedName>
    <definedName name="BExKTD1UM9PTLYETG1RM502XDNC0" localSheetId="10" hidden="1">#REF!</definedName>
    <definedName name="BExKTD1UM9PTLYETG1RM502XDNC0" localSheetId="12" hidden="1">#REF!</definedName>
    <definedName name="BExKTD1UM9PTLYETG1RM502XDNC0" localSheetId="19" hidden="1">#REF!</definedName>
    <definedName name="BExKTD1UM9PTLYETG1RM502XDNC0" localSheetId="0" hidden="1">#REF!</definedName>
    <definedName name="BExKTD1UM9PTLYETG1RM502XDNC0" localSheetId="21" hidden="1">#REF!</definedName>
    <definedName name="BExKTD1UM9PTLYETG1RM502XDNC0" localSheetId="8" hidden="1">#REF!</definedName>
    <definedName name="BExKTD1UM9PTLYETG1RM502XDNC0" localSheetId="9" hidden="1">#REF!</definedName>
    <definedName name="BExKTD1UM9PTLYETG1RM502XDNC0" hidden="1">#REF!</definedName>
    <definedName name="BExKTJN26AY45CE6JUAX3OIL48F7" localSheetId="10" hidden="1">#REF!</definedName>
    <definedName name="BExKTJN26AY45CE6JUAX3OIL48F7" localSheetId="12" hidden="1">#REF!</definedName>
    <definedName name="BExKTJN26AY45CE6JUAX3OIL48F7" localSheetId="19" hidden="1">#REF!</definedName>
    <definedName name="BExKTJN26AY45CE6JUAX3OIL48F7" localSheetId="0" hidden="1">#REF!</definedName>
    <definedName name="BExKTJN26AY45CE6JUAX3OIL48F7" localSheetId="21" hidden="1">#REF!</definedName>
    <definedName name="BExKTJN26AY45CE6JUAX3OIL48F7" localSheetId="8" hidden="1">#REF!</definedName>
    <definedName name="BExKTJN26AY45CE6JUAX3OIL48F7" localSheetId="9" hidden="1">#REF!</definedName>
    <definedName name="BExKTJN26AY45CE6JUAX3OIL48F7" hidden="1">#REF!</definedName>
    <definedName name="BExKTQZGN8GI3XGSEXMPCCA3S19H" localSheetId="10" hidden="1">#REF!</definedName>
    <definedName name="BExKTQZGN8GI3XGSEXMPCCA3S19H" localSheetId="12" hidden="1">#REF!</definedName>
    <definedName name="BExKTQZGN8GI3XGSEXMPCCA3S19H" localSheetId="19" hidden="1">#REF!</definedName>
    <definedName name="BExKTQZGN8GI3XGSEXMPCCA3S19H" localSheetId="0" hidden="1">#REF!</definedName>
    <definedName name="BExKTQZGN8GI3XGSEXMPCCA3S19H" localSheetId="21" hidden="1">#REF!</definedName>
    <definedName name="BExKTQZGN8GI3XGSEXMPCCA3S19H" localSheetId="8" hidden="1">#REF!</definedName>
    <definedName name="BExKTQZGN8GI3XGSEXMPCCA3S19H" localSheetId="9" hidden="1">#REF!</definedName>
    <definedName name="BExKTQZGN8GI3XGSEXMPCCA3S19H" hidden="1">#REF!</definedName>
    <definedName name="BExKTUKYYU0F6TUW1RXV24LRAZFE" localSheetId="10" hidden="1">#REF!</definedName>
    <definedName name="BExKTUKYYU0F6TUW1RXV24LRAZFE" localSheetId="12" hidden="1">#REF!</definedName>
    <definedName name="BExKTUKYYU0F6TUW1RXV24LRAZFE" localSheetId="19" hidden="1">#REF!</definedName>
    <definedName name="BExKTUKYYU0F6TUW1RXV24LRAZFE" localSheetId="0" hidden="1">#REF!</definedName>
    <definedName name="BExKTUKYYU0F6TUW1RXV24LRAZFE" localSheetId="21" hidden="1">#REF!</definedName>
    <definedName name="BExKTUKYYU0F6TUW1RXV24LRAZFE" localSheetId="8" hidden="1">#REF!</definedName>
    <definedName name="BExKTUKYYU0F6TUW1RXV24LRAZFE" localSheetId="9" hidden="1">#REF!</definedName>
    <definedName name="BExKTUKYYU0F6TUW1RXV24LRAZFE" hidden="1">#REF!</definedName>
    <definedName name="BExKU3FBLHQBIUTN6XEZW5GC9OG1" localSheetId="10" hidden="1">#REF!</definedName>
    <definedName name="BExKU3FBLHQBIUTN6XEZW5GC9OG1" localSheetId="12" hidden="1">#REF!</definedName>
    <definedName name="BExKU3FBLHQBIUTN6XEZW5GC9OG1" localSheetId="19" hidden="1">#REF!</definedName>
    <definedName name="BExKU3FBLHQBIUTN6XEZW5GC9OG1" localSheetId="0" hidden="1">#REF!</definedName>
    <definedName name="BExKU3FBLHQBIUTN6XEZW5GC9OG1" localSheetId="21" hidden="1">#REF!</definedName>
    <definedName name="BExKU3FBLHQBIUTN6XEZW5GC9OG1" localSheetId="8" hidden="1">#REF!</definedName>
    <definedName name="BExKU3FBLHQBIUTN6XEZW5GC9OG1" localSheetId="9" hidden="1">#REF!</definedName>
    <definedName name="BExKU3FBLHQBIUTN6XEZW5GC9OG1" hidden="1">#REF!</definedName>
    <definedName name="BExKU82I99FEUIZLODXJDOJC96CQ" localSheetId="10" hidden="1">#REF!</definedName>
    <definedName name="BExKU82I99FEUIZLODXJDOJC96CQ" localSheetId="12" hidden="1">#REF!</definedName>
    <definedName name="BExKU82I99FEUIZLODXJDOJC96CQ" localSheetId="19" hidden="1">#REF!</definedName>
    <definedName name="BExKU82I99FEUIZLODXJDOJC96CQ" localSheetId="0" hidden="1">#REF!</definedName>
    <definedName name="BExKU82I99FEUIZLODXJDOJC96CQ" localSheetId="21" hidden="1">#REF!</definedName>
    <definedName name="BExKU82I99FEUIZLODXJDOJC96CQ" localSheetId="8" hidden="1">#REF!</definedName>
    <definedName name="BExKU82I99FEUIZLODXJDOJC96CQ" localSheetId="9" hidden="1">#REF!</definedName>
    <definedName name="BExKU82I99FEUIZLODXJDOJC96CQ" hidden="1">#REF!</definedName>
    <definedName name="BExKUDM0DFSCM3D91SH0XLXJSL18" localSheetId="10" hidden="1">#REF!</definedName>
    <definedName name="BExKUDM0DFSCM3D91SH0XLXJSL18" localSheetId="12" hidden="1">#REF!</definedName>
    <definedName name="BExKUDM0DFSCM3D91SH0XLXJSL18" localSheetId="19" hidden="1">#REF!</definedName>
    <definedName name="BExKUDM0DFSCM3D91SH0XLXJSL18" localSheetId="0" hidden="1">#REF!</definedName>
    <definedName name="BExKUDM0DFSCM3D91SH0XLXJSL18" localSheetId="21" hidden="1">#REF!</definedName>
    <definedName name="BExKUDM0DFSCM3D91SH0XLXJSL18" localSheetId="8" hidden="1">#REF!</definedName>
    <definedName name="BExKUDM0DFSCM3D91SH0XLXJSL18" localSheetId="9" hidden="1">#REF!</definedName>
    <definedName name="BExKUDM0DFSCM3D91SH0XLXJSL18" hidden="1">#REF!</definedName>
    <definedName name="BExKUHYKD9TJTMQOOBS4EX04FCEZ" localSheetId="10" hidden="1">#REF!</definedName>
    <definedName name="BExKUHYKD9TJTMQOOBS4EX04FCEZ" localSheetId="12" hidden="1">#REF!</definedName>
    <definedName name="BExKUHYKD9TJTMQOOBS4EX04FCEZ" localSheetId="19" hidden="1">#REF!</definedName>
    <definedName name="BExKUHYKD9TJTMQOOBS4EX04FCEZ" localSheetId="0" hidden="1">#REF!</definedName>
    <definedName name="BExKUHYKD9TJTMQOOBS4EX04FCEZ" localSheetId="21" hidden="1">#REF!</definedName>
    <definedName name="BExKUHYKD9TJTMQOOBS4EX04FCEZ" localSheetId="8" hidden="1">#REF!</definedName>
    <definedName name="BExKUHYKD9TJTMQOOBS4EX04FCEZ" localSheetId="9" hidden="1">#REF!</definedName>
    <definedName name="BExKUHYKD9TJTMQOOBS4EX04FCEZ" hidden="1">#REF!</definedName>
    <definedName name="BExKULEKJLA77AUQPDUHSM94Y76Z" localSheetId="10" hidden="1">#REF!</definedName>
    <definedName name="BExKULEKJLA77AUQPDUHSM94Y76Z" localSheetId="12" hidden="1">#REF!</definedName>
    <definedName name="BExKULEKJLA77AUQPDUHSM94Y76Z" localSheetId="19" hidden="1">#REF!</definedName>
    <definedName name="BExKULEKJLA77AUQPDUHSM94Y76Z" localSheetId="0" hidden="1">#REF!</definedName>
    <definedName name="BExKULEKJLA77AUQPDUHSM94Y76Z" localSheetId="21" hidden="1">#REF!</definedName>
    <definedName name="BExKULEKJLA77AUQPDUHSM94Y76Z" localSheetId="8" hidden="1">#REF!</definedName>
    <definedName name="BExKULEKJLA77AUQPDUHSM94Y76Z" localSheetId="9" hidden="1">#REF!</definedName>
    <definedName name="BExKULEKJLA77AUQPDUHSM94Y76Z" hidden="1">#REF!</definedName>
    <definedName name="BExKUXE506JSYMR4CV866RHRDYR9" localSheetId="10" hidden="1">#REF!</definedName>
    <definedName name="BExKUXE506JSYMR4CV866RHRDYR9" localSheetId="12" hidden="1">#REF!</definedName>
    <definedName name="BExKUXE506JSYMR4CV866RHRDYR9" localSheetId="19" hidden="1">#REF!</definedName>
    <definedName name="BExKUXE506JSYMR4CV866RHRDYR9" localSheetId="0" hidden="1">#REF!</definedName>
    <definedName name="BExKUXE506JSYMR4CV866RHRDYR9" localSheetId="21" hidden="1">#REF!</definedName>
    <definedName name="BExKUXE506JSYMR4CV866RHRDYR9" localSheetId="8" hidden="1">#REF!</definedName>
    <definedName name="BExKUXE506JSYMR4CV866RHRDYR9" localSheetId="9" hidden="1">#REF!</definedName>
    <definedName name="BExKUXE506JSYMR4CV866RHRDYR9" hidden="1">#REF!</definedName>
    <definedName name="BExKV08R85MKI3MAX9E2HERNQUNL" localSheetId="10" hidden="1">#REF!</definedName>
    <definedName name="BExKV08R85MKI3MAX9E2HERNQUNL" localSheetId="12" hidden="1">#REF!</definedName>
    <definedName name="BExKV08R85MKI3MAX9E2HERNQUNL" localSheetId="19" hidden="1">#REF!</definedName>
    <definedName name="BExKV08R85MKI3MAX9E2HERNQUNL" localSheetId="0" hidden="1">#REF!</definedName>
    <definedName name="BExKV08R85MKI3MAX9E2HERNQUNL" localSheetId="21" hidden="1">#REF!</definedName>
    <definedName name="BExKV08R85MKI3MAX9E2HERNQUNL" localSheetId="8" hidden="1">#REF!</definedName>
    <definedName name="BExKV08R85MKI3MAX9E2HERNQUNL" localSheetId="9" hidden="1">#REF!</definedName>
    <definedName name="BExKV08R85MKI3MAX9E2HERNQUNL" hidden="1">#REF!</definedName>
    <definedName name="BExKV4AAUNNJL5JWD7PX6BFKVS6O" localSheetId="10" hidden="1">#REF!</definedName>
    <definedName name="BExKV4AAUNNJL5JWD7PX6BFKVS6O" localSheetId="12" hidden="1">#REF!</definedName>
    <definedName name="BExKV4AAUNNJL5JWD7PX6BFKVS6O" localSheetId="19" hidden="1">#REF!</definedName>
    <definedName name="BExKV4AAUNNJL5JWD7PX6BFKVS6O" localSheetId="0" hidden="1">#REF!</definedName>
    <definedName name="BExKV4AAUNNJL5JWD7PX6BFKVS6O" localSheetId="21" hidden="1">#REF!</definedName>
    <definedName name="BExKV4AAUNNJL5JWD7PX6BFKVS6O" localSheetId="8" hidden="1">#REF!</definedName>
    <definedName name="BExKV4AAUNNJL5JWD7PX6BFKVS6O" localSheetId="9" hidden="1">#REF!</definedName>
    <definedName name="BExKV4AAUNNJL5JWD7PX6BFKVS6O" hidden="1">#REF!</definedName>
    <definedName name="BExKVDVK6HN74GQPTXICP9BFC8CF" localSheetId="10" hidden="1">#REF!</definedName>
    <definedName name="BExKVDVK6HN74GQPTXICP9BFC8CF" localSheetId="12" hidden="1">#REF!</definedName>
    <definedName name="BExKVDVK6HN74GQPTXICP9BFC8CF" localSheetId="19" hidden="1">#REF!</definedName>
    <definedName name="BExKVDVK6HN74GQPTXICP9BFC8CF" localSheetId="0" hidden="1">#REF!</definedName>
    <definedName name="BExKVDVK6HN74GQPTXICP9BFC8CF" localSheetId="21" hidden="1">#REF!</definedName>
    <definedName name="BExKVDVK6HN74GQPTXICP9BFC8CF" localSheetId="8" hidden="1">#REF!</definedName>
    <definedName name="BExKVDVK6HN74GQPTXICP9BFC8CF" localSheetId="9" hidden="1">#REF!</definedName>
    <definedName name="BExKVDVK6HN74GQPTXICP9BFC8CF" hidden="1">#REF!</definedName>
    <definedName name="BExKVFZ3ZZGIC1QI8XN6BYFWN0ZY" localSheetId="10" hidden="1">#REF!</definedName>
    <definedName name="BExKVFZ3ZZGIC1QI8XN6BYFWN0ZY" localSheetId="12" hidden="1">#REF!</definedName>
    <definedName name="BExKVFZ3ZZGIC1QI8XN6BYFWN0ZY" localSheetId="19" hidden="1">#REF!</definedName>
    <definedName name="BExKVFZ3ZZGIC1QI8XN6BYFWN0ZY" localSheetId="0" hidden="1">#REF!</definedName>
    <definedName name="BExKVFZ3ZZGIC1QI8XN6BYFWN0ZY" localSheetId="21" hidden="1">#REF!</definedName>
    <definedName name="BExKVFZ3ZZGIC1QI8XN6BYFWN0ZY" localSheetId="8" hidden="1">#REF!</definedName>
    <definedName name="BExKVFZ3ZZGIC1QI8XN6BYFWN0ZY" localSheetId="9" hidden="1">#REF!</definedName>
    <definedName name="BExKVFZ3ZZGIC1QI8XN6BYFWN0ZY" hidden="1">#REF!</definedName>
    <definedName name="BExKVG4KGO28KPGTAFL1R8TTZ10N" localSheetId="10" hidden="1">#REF!</definedName>
    <definedName name="BExKVG4KGO28KPGTAFL1R8TTZ10N" localSheetId="12" hidden="1">#REF!</definedName>
    <definedName name="BExKVG4KGO28KPGTAFL1R8TTZ10N" localSheetId="19" hidden="1">#REF!</definedName>
    <definedName name="BExKVG4KGO28KPGTAFL1R8TTZ10N" localSheetId="0" hidden="1">#REF!</definedName>
    <definedName name="BExKVG4KGO28KPGTAFL1R8TTZ10N" localSheetId="21" hidden="1">#REF!</definedName>
    <definedName name="BExKVG4KGO28KPGTAFL1R8TTZ10N" localSheetId="8" hidden="1">#REF!</definedName>
    <definedName name="BExKVG4KGO28KPGTAFL1R8TTZ10N" localSheetId="9" hidden="1">#REF!</definedName>
    <definedName name="BExKVG4KGO28KPGTAFL1R8TTZ10N" hidden="1">#REF!</definedName>
    <definedName name="BExKW0CSH7DA02YSNV64PSEIXB2P" localSheetId="10" hidden="1">#REF!</definedName>
    <definedName name="BExKW0CSH7DA02YSNV64PSEIXB2P" localSheetId="12" hidden="1">#REF!</definedName>
    <definedName name="BExKW0CSH7DA02YSNV64PSEIXB2P" localSheetId="19" hidden="1">#REF!</definedName>
    <definedName name="BExKW0CSH7DA02YSNV64PSEIXB2P" localSheetId="0" hidden="1">#REF!</definedName>
    <definedName name="BExKW0CSH7DA02YSNV64PSEIXB2P" localSheetId="21" hidden="1">#REF!</definedName>
    <definedName name="BExKW0CSH7DA02YSNV64PSEIXB2P" localSheetId="8" hidden="1">#REF!</definedName>
    <definedName name="BExKW0CSH7DA02YSNV64PSEIXB2P" localSheetId="9" hidden="1">#REF!</definedName>
    <definedName name="BExKW0CSH7DA02YSNV64PSEIXB2P" hidden="1">#REF!</definedName>
    <definedName name="BExM9NUG3Q31X01AI9ZJCZIX25CS" localSheetId="10" hidden="1">#REF!</definedName>
    <definedName name="BExM9NUG3Q31X01AI9ZJCZIX25CS" localSheetId="12" hidden="1">#REF!</definedName>
    <definedName name="BExM9NUG3Q31X01AI9ZJCZIX25CS" localSheetId="19" hidden="1">#REF!</definedName>
    <definedName name="BExM9NUG3Q31X01AI9ZJCZIX25CS" localSheetId="0" hidden="1">#REF!</definedName>
    <definedName name="BExM9NUG3Q31X01AI9ZJCZIX25CS" localSheetId="21" hidden="1">#REF!</definedName>
    <definedName name="BExM9NUG3Q31X01AI9ZJCZIX25CS" localSheetId="8" hidden="1">#REF!</definedName>
    <definedName name="BExM9NUG3Q31X01AI9ZJCZIX25CS" localSheetId="9" hidden="1">#REF!</definedName>
    <definedName name="BExM9NUG3Q31X01AI9ZJCZIX25CS" hidden="1">#REF!</definedName>
    <definedName name="BExM9OG182RP30MY23PG49LVPZ1C" localSheetId="10" hidden="1">#REF!</definedName>
    <definedName name="BExM9OG182RP30MY23PG49LVPZ1C" localSheetId="12" hidden="1">#REF!</definedName>
    <definedName name="BExM9OG182RP30MY23PG49LVPZ1C" localSheetId="19" hidden="1">#REF!</definedName>
    <definedName name="BExM9OG182RP30MY23PG49LVPZ1C" localSheetId="0" hidden="1">#REF!</definedName>
    <definedName name="BExM9OG182RP30MY23PG49LVPZ1C" localSheetId="21" hidden="1">#REF!</definedName>
    <definedName name="BExM9OG182RP30MY23PG49LVPZ1C" localSheetId="8" hidden="1">#REF!</definedName>
    <definedName name="BExM9OG182RP30MY23PG49LVPZ1C" localSheetId="9" hidden="1">#REF!</definedName>
    <definedName name="BExM9OG182RP30MY23PG49LVPZ1C" hidden="1">#REF!</definedName>
    <definedName name="BExMA64MW1S18NH8DCKPCCEI5KCB" localSheetId="10" hidden="1">#REF!</definedName>
    <definedName name="BExMA64MW1S18NH8DCKPCCEI5KCB" localSheetId="12" hidden="1">#REF!</definedName>
    <definedName name="BExMA64MW1S18NH8DCKPCCEI5KCB" localSheetId="19" hidden="1">#REF!</definedName>
    <definedName name="BExMA64MW1S18NH8DCKPCCEI5KCB" localSheetId="0" hidden="1">#REF!</definedName>
    <definedName name="BExMA64MW1S18NH8DCKPCCEI5KCB" localSheetId="21" hidden="1">#REF!</definedName>
    <definedName name="BExMA64MW1S18NH8DCKPCCEI5KCB" localSheetId="8" hidden="1">#REF!</definedName>
    <definedName name="BExMA64MW1S18NH8DCKPCCEI5KCB" localSheetId="9" hidden="1">#REF!</definedName>
    <definedName name="BExMA64MW1S18NH8DCKPCCEI5KCB" hidden="1">#REF!</definedName>
    <definedName name="BExMALEWFUEM8Y686IT03ECURUBR" localSheetId="10" hidden="1">#REF!</definedName>
    <definedName name="BExMALEWFUEM8Y686IT03ECURUBR" localSheetId="12" hidden="1">#REF!</definedName>
    <definedName name="BExMALEWFUEM8Y686IT03ECURUBR" localSheetId="19" hidden="1">#REF!</definedName>
    <definedName name="BExMALEWFUEM8Y686IT03ECURUBR" localSheetId="0" hidden="1">#REF!</definedName>
    <definedName name="BExMALEWFUEM8Y686IT03ECURUBR" localSheetId="21" hidden="1">#REF!</definedName>
    <definedName name="BExMALEWFUEM8Y686IT03ECURUBR" localSheetId="8" hidden="1">#REF!</definedName>
    <definedName name="BExMALEWFUEM8Y686IT03ECURUBR" localSheetId="9" hidden="1">#REF!</definedName>
    <definedName name="BExMALEWFUEM8Y686IT03ECURUBR" hidden="1">#REF!</definedName>
    <definedName name="BExMAS0AQY7KMMTBTBPK0SWWDITB" localSheetId="10" hidden="1">#REF!</definedName>
    <definedName name="BExMAS0AQY7KMMTBTBPK0SWWDITB" localSheetId="12" hidden="1">#REF!</definedName>
    <definedName name="BExMAS0AQY7KMMTBTBPK0SWWDITB" localSheetId="19" hidden="1">#REF!</definedName>
    <definedName name="BExMAS0AQY7KMMTBTBPK0SWWDITB" localSheetId="0" hidden="1">#REF!</definedName>
    <definedName name="BExMAS0AQY7KMMTBTBPK0SWWDITB" localSheetId="21" hidden="1">#REF!</definedName>
    <definedName name="BExMAS0AQY7KMMTBTBPK0SWWDITB" localSheetId="8" hidden="1">#REF!</definedName>
    <definedName name="BExMAS0AQY7KMMTBTBPK0SWWDITB" localSheetId="9" hidden="1">#REF!</definedName>
    <definedName name="BExMAS0AQY7KMMTBTBPK0SWWDITB" hidden="1">#REF!</definedName>
    <definedName name="BExMAXJS82ZJ8RS22VLE0V0LDUII" localSheetId="10" hidden="1">#REF!</definedName>
    <definedName name="BExMAXJS82ZJ8RS22VLE0V0LDUII" localSheetId="12" hidden="1">#REF!</definedName>
    <definedName name="BExMAXJS82ZJ8RS22VLE0V0LDUII" localSheetId="19" hidden="1">#REF!</definedName>
    <definedName name="BExMAXJS82ZJ8RS22VLE0V0LDUII" localSheetId="0" hidden="1">#REF!</definedName>
    <definedName name="BExMAXJS82ZJ8RS22VLE0V0LDUII" localSheetId="21" hidden="1">#REF!</definedName>
    <definedName name="BExMAXJS82ZJ8RS22VLE0V0LDUII" localSheetId="8" hidden="1">#REF!</definedName>
    <definedName name="BExMAXJS82ZJ8RS22VLE0V0LDUII" localSheetId="9" hidden="1">#REF!</definedName>
    <definedName name="BExMAXJS82ZJ8RS22VLE0V0LDUII" hidden="1">#REF!</definedName>
    <definedName name="BExMB4QRS0R3MTB4CMUHFZ84LNZQ" localSheetId="10" hidden="1">#REF!</definedName>
    <definedName name="BExMB4QRS0R3MTB4CMUHFZ84LNZQ" localSheetId="12" hidden="1">#REF!</definedName>
    <definedName name="BExMB4QRS0R3MTB4CMUHFZ84LNZQ" localSheetId="19" hidden="1">#REF!</definedName>
    <definedName name="BExMB4QRS0R3MTB4CMUHFZ84LNZQ" localSheetId="0" hidden="1">#REF!</definedName>
    <definedName name="BExMB4QRS0R3MTB4CMUHFZ84LNZQ" localSheetId="21" hidden="1">#REF!</definedName>
    <definedName name="BExMB4QRS0R3MTB4CMUHFZ84LNZQ" localSheetId="8" hidden="1">#REF!</definedName>
    <definedName name="BExMB4QRS0R3MTB4CMUHFZ84LNZQ" localSheetId="9" hidden="1">#REF!</definedName>
    <definedName name="BExMB4QRS0R3MTB4CMUHFZ84LNZQ" hidden="1">#REF!</definedName>
    <definedName name="BExMB7AICZ233JKSCEUSR9RQXRS0" localSheetId="10" hidden="1">#REF!</definedName>
    <definedName name="BExMB7AICZ233JKSCEUSR9RQXRS0" localSheetId="12" hidden="1">#REF!</definedName>
    <definedName name="BExMB7AICZ233JKSCEUSR9RQXRS0" localSheetId="19" hidden="1">#REF!</definedName>
    <definedName name="BExMB7AICZ233JKSCEUSR9RQXRS0" localSheetId="0" hidden="1">#REF!</definedName>
    <definedName name="BExMB7AICZ233JKSCEUSR9RQXRS0" localSheetId="21" hidden="1">#REF!</definedName>
    <definedName name="BExMB7AICZ233JKSCEUSR9RQXRS0" localSheetId="8" hidden="1">#REF!</definedName>
    <definedName name="BExMB7AICZ233JKSCEUSR9RQXRS0" localSheetId="9" hidden="1">#REF!</definedName>
    <definedName name="BExMB7AICZ233JKSCEUSR9RQXRS0" hidden="1">#REF!</definedName>
    <definedName name="BExMBC35WKQY5CWQJLV4D05O6971" localSheetId="10" hidden="1">#REF!</definedName>
    <definedName name="BExMBC35WKQY5CWQJLV4D05O6971" localSheetId="12" hidden="1">#REF!</definedName>
    <definedName name="BExMBC35WKQY5CWQJLV4D05O6971" localSheetId="19" hidden="1">#REF!</definedName>
    <definedName name="BExMBC35WKQY5CWQJLV4D05O6971" localSheetId="0" hidden="1">#REF!</definedName>
    <definedName name="BExMBC35WKQY5CWQJLV4D05O6971" localSheetId="21" hidden="1">#REF!</definedName>
    <definedName name="BExMBC35WKQY5CWQJLV4D05O6971" localSheetId="8" hidden="1">#REF!</definedName>
    <definedName name="BExMBC35WKQY5CWQJLV4D05O6971" localSheetId="9" hidden="1">#REF!</definedName>
    <definedName name="BExMBC35WKQY5CWQJLV4D05O6971" hidden="1">#REF!</definedName>
    <definedName name="BExMBFTZV4Q1A5KG25C1N9PHQNSW" localSheetId="10" hidden="1">#REF!</definedName>
    <definedName name="BExMBFTZV4Q1A5KG25C1N9PHQNSW" localSheetId="12" hidden="1">#REF!</definedName>
    <definedName name="BExMBFTZV4Q1A5KG25C1N9PHQNSW" localSheetId="19" hidden="1">#REF!</definedName>
    <definedName name="BExMBFTZV4Q1A5KG25C1N9PHQNSW" localSheetId="0" hidden="1">#REF!</definedName>
    <definedName name="BExMBFTZV4Q1A5KG25C1N9PHQNSW" localSheetId="21" hidden="1">#REF!</definedName>
    <definedName name="BExMBFTZV4Q1A5KG25C1N9PHQNSW" localSheetId="8" hidden="1">#REF!</definedName>
    <definedName name="BExMBFTZV4Q1A5KG25C1N9PHQNSW" localSheetId="9" hidden="1">#REF!</definedName>
    <definedName name="BExMBFTZV4Q1A5KG25C1N9PHQNSW" hidden="1">#REF!</definedName>
    <definedName name="BExMBFZFXQDH3H55R89930TFTU36" localSheetId="10" hidden="1">#REF!</definedName>
    <definedName name="BExMBFZFXQDH3H55R89930TFTU36" localSheetId="12" hidden="1">#REF!</definedName>
    <definedName name="BExMBFZFXQDH3H55R89930TFTU36" localSheetId="19" hidden="1">#REF!</definedName>
    <definedName name="BExMBFZFXQDH3H55R89930TFTU36" localSheetId="0" hidden="1">#REF!</definedName>
    <definedName name="BExMBFZFXQDH3H55R89930TFTU36" localSheetId="21" hidden="1">#REF!</definedName>
    <definedName name="BExMBFZFXQDH3H55R89930TFTU36" localSheetId="8" hidden="1">#REF!</definedName>
    <definedName name="BExMBFZFXQDH3H55R89930TFTU36" localSheetId="9" hidden="1">#REF!</definedName>
    <definedName name="BExMBFZFXQDH3H55R89930TFTU36" hidden="1">#REF!</definedName>
    <definedName name="BExMBK6ISK3U7KHZKUJXIDKGF6VW" localSheetId="10" hidden="1">#REF!</definedName>
    <definedName name="BExMBK6ISK3U7KHZKUJXIDKGF6VW" localSheetId="12" hidden="1">#REF!</definedName>
    <definedName name="BExMBK6ISK3U7KHZKUJXIDKGF6VW" localSheetId="19" hidden="1">#REF!</definedName>
    <definedName name="BExMBK6ISK3U7KHZKUJXIDKGF6VW" localSheetId="0" hidden="1">#REF!</definedName>
    <definedName name="BExMBK6ISK3U7KHZKUJXIDKGF6VW" localSheetId="21" hidden="1">#REF!</definedName>
    <definedName name="BExMBK6ISK3U7KHZKUJXIDKGF6VW" localSheetId="8" hidden="1">#REF!</definedName>
    <definedName name="BExMBK6ISK3U7KHZKUJXIDKGF6VW" localSheetId="9" hidden="1">#REF!</definedName>
    <definedName name="BExMBK6ISK3U7KHZKUJXIDKGF6VW" hidden="1">#REF!</definedName>
    <definedName name="BExMBYPQDG9AYDQ5E8IECVFREPO6" localSheetId="10" hidden="1">#REF!</definedName>
    <definedName name="BExMBYPQDG9AYDQ5E8IECVFREPO6" localSheetId="12" hidden="1">#REF!</definedName>
    <definedName name="BExMBYPQDG9AYDQ5E8IECVFREPO6" localSheetId="19" hidden="1">#REF!</definedName>
    <definedName name="BExMBYPQDG9AYDQ5E8IECVFREPO6" localSheetId="0" hidden="1">#REF!</definedName>
    <definedName name="BExMBYPQDG9AYDQ5E8IECVFREPO6" localSheetId="21" hidden="1">#REF!</definedName>
    <definedName name="BExMBYPQDG9AYDQ5E8IECVFREPO6" localSheetId="8" hidden="1">#REF!</definedName>
    <definedName name="BExMBYPQDG9AYDQ5E8IECVFREPO6" localSheetId="9" hidden="1">#REF!</definedName>
    <definedName name="BExMBYPQDG9AYDQ5E8IECVFREPO6" hidden="1">#REF!</definedName>
    <definedName name="BExMC7PESEESXVMDCGGIP5LPMUGY" localSheetId="10" hidden="1">#REF!</definedName>
    <definedName name="BExMC7PESEESXVMDCGGIP5LPMUGY" localSheetId="19" hidden="1">#REF!</definedName>
    <definedName name="BExMC7PESEESXVMDCGGIP5LPMUGY" localSheetId="0" hidden="1">#REF!</definedName>
    <definedName name="BExMC7PESEESXVMDCGGIP5LPMUGY" localSheetId="8" hidden="1">#REF!</definedName>
    <definedName name="BExMC7PESEESXVMDCGGIP5LPMUGY" localSheetId="9" hidden="1">#REF!</definedName>
    <definedName name="BExMC7PESEESXVMDCGGIP5LPMUGY" hidden="1">#REF!</definedName>
    <definedName name="BExMC8AZUTX8LG89K2JJR7ZG62XX" localSheetId="10" hidden="1">#REF!</definedName>
    <definedName name="BExMC8AZUTX8LG89K2JJR7ZG62XX" localSheetId="12" hidden="1">#REF!</definedName>
    <definedName name="BExMC8AZUTX8LG89K2JJR7ZG62XX" localSheetId="19" hidden="1">#REF!</definedName>
    <definedName name="BExMC8AZUTX8LG89K2JJR7ZG62XX" localSheetId="0" hidden="1">#REF!</definedName>
    <definedName name="BExMC8AZUTX8LG89K2JJR7ZG62XX" localSheetId="21" hidden="1">#REF!</definedName>
    <definedName name="BExMC8AZUTX8LG89K2JJR7ZG62XX" localSheetId="8" hidden="1">#REF!</definedName>
    <definedName name="BExMC8AZUTX8LG89K2JJR7ZG62XX" localSheetId="9" hidden="1">#REF!</definedName>
    <definedName name="BExMC8AZUTX8LG89K2JJR7ZG62XX" hidden="1">#REF!</definedName>
    <definedName name="BExMCA96YR10V72G2R0SCIKPZLIZ" localSheetId="10" hidden="1">#REF!</definedName>
    <definedName name="BExMCA96YR10V72G2R0SCIKPZLIZ" localSheetId="12" hidden="1">#REF!</definedName>
    <definedName name="BExMCA96YR10V72G2R0SCIKPZLIZ" localSheetId="19" hidden="1">#REF!</definedName>
    <definedName name="BExMCA96YR10V72G2R0SCIKPZLIZ" localSheetId="0" hidden="1">#REF!</definedName>
    <definedName name="BExMCA96YR10V72G2R0SCIKPZLIZ" localSheetId="21" hidden="1">#REF!</definedName>
    <definedName name="BExMCA96YR10V72G2R0SCIKPZLIZ" localSheetId="8" hidden="1">#REF!</definedName>
    <definedName name="BExMCA96YR10V72G2R0SCIKPZLIZ" localSheetId="9" hidden="1">#REF!</definedName>
    <definedName name="BExMCA96YR10V72G2R0SCIKPZLIZ" hidden="1">#REF!</definedName>
    <definedName name="BExMCB5JU5I2VQDUBS4O42BTEVKI" localSheetId="10" hidden="1">#REF!</definedName>
    <definedName name="BExMCB5JU5I2VQDUBS4O42BTEVKI" localSheetId="12" hidden="1">#REF!</definedName>
    <definedName name="BExMCB5JU5I2VQDUBS4O42BTEVKI" localSheetId="19" hidden="1">#REF!</definedName>
    <definedName name="BExMCB5JU5I2VQDUBS4O42BTEVKI" localSheetId="0" hidden="1">#REF!</definedName>
    <definedName name="BExMCB5JU5I2VQDUBS4O42BTEVKI" localSheetId="21" hidden="1">#REF!</definedName>
    <definedName name="BExMCB5JU5I2VQDUBS4O42BTEVKI" localSheetId="8" hidden="1">#REF!</definedName>
    <definedName name="BExMCB5JU5I2VQDUBS4O42BTEVKI" localSheetId="9" hidden="1">#REF!</definedName>
    <definedName name="BExMCB5JU5I2VQDUBS4O42BTEVKI" hidden="1">#REF!</definedName>
    <definedName name="BExMCFSQFSEMPY5IXDIRKZDASDBR" localSheetId="10" hidden="1">#REF!</definedName>
    <definedName name="BExMCFSQFSEMPY5IXDIRKZDASDBR" localSheetId="12" hidden="1">#REF!</definedName>
    <definedName name="BExMCFSQFSEMPY5IXDIRKZDASDBR" localSheetId="19" hidden="1">#REF!</definedName>
    <definedName name="BExMCFSQFSEMPY5IXDIRKZDASDBR" localSheetId="0" hidden="1">#REF!</definedName>
    <definedName name="BExMCFSQFSEMPY5IXDIRKZDASDBR" localSheetId="21" hidden="1">#REF!</definedName>
    <definedName name="BExMCFSQFSEMPY5IXDIRKZDASDBR" localSheetId="8" hidden="1">#REF!</definedName>
    <definedName name="BExMCFSQFSEMPY5IXDIRKZDASDBR" localSheetId="9" hidden="1">#REF!</definedName>
    <definedName name="BExMCFSQFSEMPY5IXDIRKZDASDBR" hidden="1">#REF!</definedName>
    <definedName name="BExMCH58I9XOLK7WEE6VSJGYPJGL" localSheetId="10" hidden="1">#REF!</definedName>
    <definedName name="BExMCH58I9XOLK7WEE6VSJGYPJGL" localSheetId="12" hidden="1">#REF!</definedName>
    <definedName name="BExMCH58I9XOLK7WEE6VSJGYPJGL" localSheetId="19" hidden="1">#REF!</definedName>
    <definedName name="BExMCH58I9XOLK7WEE6VSJGYPJGL" localSheetId="0" hidden="1">#REF!</definedName>
    <definedName name="BExMCH58I9XOLK7WEE6VSJGYPJGL" localSheetId="21" hidden="1">#REF!</definedName>
    <definedName name="BExMCH58I9XOLK7WEE6VSJGYPJGL" localSheetId="8" hidden="1">#REF!</definedName>
    <definedName name="BExMCH58I9XOLK7WEE6VSJGYPJGL" localSheetId="9" hidden="1">#REF!</definedName>
    <definedName name="BExMCH58I9XOLK7WEE6VSJGYPJGL" hidden="1">#REF!</definedName>
    <definedName name="BExMCMZOEYWVOOJ98TBHTTCS7XB8" localSheetId="10" hidden="1">#REF!</definedName>
    <definedName name="BExMCMZOEYWVOOJ98TBHTTCS7XB8" localSheetId="12" hidden="1">#REF!</definedName>
    <definedName name="BExMCMZOEYWVOOJ98TBHTTCS7XB8" localSheetId="19" hidden="1">#REF!</definedName>
    <definedName name="BExMCMZOEYWVOOJ98TBHTTCS7XB8" localSheetId="0" hidden="1">#REF!</definedName>
    <definedName name="BExMCMZOEYWVOOJ98TBHTTCS7XB8" localSheetId="21" hidden="1">#REF!</definedName>
    <definedName name="BExMCMZOEYWVOOJ98TBHTTCS7XB8" localSheetId="8" hidden="1">#REF!</definedName>
    <definedName name="BExMCMZOEYWVOOJ98TBHTTCS7XB8" localSheetId="9" hidden="1">#REF!</definedName>
    <definedName name="BExMCMZOEYWVOOJ98TBHTTCS7XB8" hidden="1">#REF!</definedName>
    <definedName name="BExMCS8EF2W3FS9QADNKREYSI8P0" localSheetId="10" hidden="1">#REF!</definedName>
    <definedName name="BExMCS8EF2W3FS9QADNKREYSI8P0" localSheetId="12" hidden="1">#REF!</definedName>
    <definedName name="BExMCS8EF2W3FS9QADNKREYSI8P0" localSheetId="19" hidden="1">#REF!</definedName>
    <definedName name="BExMCS8EF2W3FS9QADNKREYSI8P0" localSheetId="0" hidden="1">#REF!</definedName>
    <definedName name="BExMCS8EF2W3FS9QADNKREYSI8P0" localSheetId="21" hidden="1">#REF!</definedName>
    <definedName name="BExMCS8EF2W3FS9QADNKREYSI8P0" localSheetId="8" hidden="1">#REF!</definedName>
    <definedName name="BExMCS8EF2W3FS9QADNKREYSI8P0" localSheetId="9" hidden="1">#REF!</definedName>
    <definedName name="BExMCS8EF2W3FS9QADNKREYSI8P0" hidden="1">#REF!</definedName>
    <definedName name="BExMCSU0KZGHALEL7N5DJBVL94K7" localSheetId="10" hidden="1">#REF!</definedName>
    <definedName name="BExMCSU0KZGHALEL7N5DJBVL94K7" localSheetId="12" hidden="1">#REF!</definedName>
    <definedName name="BExMCSU0KZGHALEL7N5DJBVL94K7" localSheetId="19" hidden="1">#REF!</definedName>
    <definedName name="BExMCSU0KZGHALEL7N5DJBVL94K7" localSheetId="0" hidden="1">#REF!</definedName>
    <definedName name="BExMCSU0KZGHALEL7N5DJBVL94K7" localSheetId="21" hidden="1">#REF!</definedName>
    <definedName name="BExMCSU0KZGHALEL7N5DJBVL94K7" localSheetId="8" hidden="1">#REF!</definedName>
    <definedName name="BExMCSU0KZGHALEL7N5DJBVL94K7" localSheetId="9" hidden="1">#REF!</definedName>
    <definedName name="BExMCSU0KZGHALEL7N5DJBVL94K7" hidden="1">#REF!</definedName>
    <definedName name="BExMCUS7GSOM96J0HJ7EH0FFM2AC" localSheetId="10" hidden="1">#REF!</definedName>
    <definedName name="BExMCUS7GSOM96J0HJ7EH0FFM2AC" localSheetId="12" hidden="1">#REF!</definedName>
    <definedName name="BExMCUS7GSOM96J0HJ7EH0FFM2AC" localSheetId="19" hidden="1">#REF!</definedName>
    <definedName name="BExMCUS7GSOM96J0HJ7EH0FFM2AC" localSheetId="0" hidden="1">#REF!</definedName>
    <definedName name="BExMCUS7GSOM96J0HJ7EH0FFM2AC" localSheetId="21" hidden="1">#REF!</definedName>
    <definedName name="BExMCUS7GSOM96J0HJ7EH0FFM2AC" localSheetId="8" hidden="1">#REF!</definedName>
    <definedName name="BExMCUS7GSOM96J0HJ7EH0FFM2AC" localSheetId="9" hidden="1">#REF!</definedName>
    <definedName name="BExMCUS7GSOM96J0HJ7EH0FFM2AC" hidden="1">#REF!</definedName>
    <definedName name="BExMCYTT6TVDWMJXO1NZANRTVNAN" localSheetId="10" hidden="1">#REF!</definedName>
    <definedName name="BExMCYTT6TVDWMJXO1NZANRTVNAN" localSheetId="12" hidden="1">#REF!</definedName>
    <definedName name="BExMCYTT6TVDWMJXO1NZANRTVNAN" localSheetId="19" hidden="1">#REF!</definedName>
    <definedName name="BExMCYTT6TVDWMJXO1NZANRTVNAN" localSheetId="0" hidden="1">#REF!</definedName>
    <definedName name="BExMCYTT6TVDWMJXO1NZANRTVNAN" localSheetId="21" hidden="1">#REF!</definedName>
    <definedName name="BExMCYTT6TVDWMJXO1NZANRTVNAN" localSheetId="8" hidden="1">#REF!</definedName>
    <definedName name="BExMCYTT6TVDWMJXO1NZANRTVNAN" localSheetId="9" hidden="1">#REF!</definedName>
    <definedName name="BExMCYTT6TVDWMJXO1NZANRTVNAN" hidden="1">#REF!</definedName>
    <definedName name="BExMD54CT1VTE5YGBM90H90NF28M" localSheetId="10" hidden="1">#REF!</definedName>
    <definedName name="BExMD54CT1VTE5YGBM90H90NF28M" localSheetId="12" hidden="1">#REF!</definedName>
    <definedName name="BExMD54CT1VTE5YGBM90H90NF28M" localSheetId="19" hidden="1">#REF!</definedName>
    <definedName name="BExMD54CT1VTE5YGBM90H90NF28M" localSheetId="0" hidden="1">#REF!</definedName>
    <definedName name="BExMD54CT1VTE5YGBM90H90NF28M" localSheetId="21" hidden="1">#REF!</definedName>
    <definedName name="BExMD54CT1VTE5YGBM90H90NF28M" localSheetId="8" hidden="1">#REF!</definedName>
    <definedName name="BExMD54CT1VTE5YGBM90H90NF28M" localSheetId="9" hidden="1">#REF!</definedName>
    <definedName name="BExMD54CT1VTE5YGBM90H90NF28M" hidden="1">#REF!</definedName>
    <definedName name="BExMD5F6IAV108XYJLXUO9HD0IT6" localSheetId="10" hidden="1">#REF!</definedName>
    <definedName name="BExMD5F6IAV108XYJLXUO9HD0IT6" localSheetId="12" hidden="1">#REF!</definedName>
    <definedName name="BExMD5F6IAV108XYJLXUO9HD0IT6" localSheetId="19" hidden="1">#REF!</definedName>
    <definedName name="BExMD5F6IAV108XYJLXUO9HD0IT6" localSheetId="0" hidden="1">#REF!</definedName>
    <definedName name="BExMD5F6IAV108XYJLXUO9HD0IT6" localSheetId="21" hidden="1">#REF!</definedName>
    <definedName name="BExMD5F6IAV108XYJLXUO9HD0IT6" localSheetId="8" hidden="1">#REF!</definedName>
    <definedName name="BExMD5F6IAV108XYJLXUO9HD0IT6" localSheetId="9" hidden="1">#REF!</definedName>
    <definedName name="BExMD5F6IAV108XYJLXUO9HD0IT6" hidden="1">#REF!</definedName>
    <definedName name="BExMDANV66W9T3XAXID40XFJ0J93" localSheetId="10" hidden="1">#REF!</definedName>
    <definedName name="BExMDANV66W9T3XAXID40XFJ0J93" localSheetId="12" hidden="1">#REF!</definedName>
    <definedName name="BExMDANV66W9T3XAXID40XFJ0J93" localSheetId="19" hidden="1">#REF!</definedName>
    <definedName name="BExMDANV66W9T3XAXID40XFJ0J93" localSheetId="0" hidden="1">#REF!</definedName>
    <definedName name="BExMDANV66W9T3XAXID40XFJ0J93" localSheetId="21" hidden="1">#REF!</definedName>
    <definedName name="BExMDANV66W9T3XAXID40XFJ0J93" localSheetId="8" hidden="1">#REF!</definedName>
    <definedName name="BExMDANV66W9T3XAXID40XFJ0J93" localSheetId="9" hidden="1">#REF!</definedName>
    <definedName name="BExMDANV66W9T3XAXID40XFJ0J93" hidden="1">#REF!</definedName>
    <definedName name="BExMDGD1KQP7NNR78X2ZX4FCBQ1S" localSheetId="10" hidden="1">#REF!</definedName>
    <definedName name="BExMDGD1KQP7NNR78X2ZX4FCBQ1S" localSheetId="12" hidden="1">#REF!</definedName>
    <definedName name="BExMDGD1KQP7NNR78X2ZX4FCBQ1S" localSheetId="19" hidden="1">#REF!</definedName>
    <definedName name="BExMDGD1KQP7NNR78X2ZX4FCBQ1S" localSheetId="0" hidden="1">#REF!</definedName>
    <definedName name="BExMDGD1KQP7NNR78X2ZX4FCBQ1S" localSheetId="21" hidden="1">#REF!</definedName>
    <definedName name="BExMDGD1KQP7NNR78X2ZX4FCBQ1S" localSheetId="8" hidden="1">#REF!</definedName>
    <definedName name="BExMDGD1KQP7NNR78X2ZX4FCBQ1S" localSheetId="9" hidden="1">#REF!</definedName>
    <definedName name="BExMDGD1KQP7NNR78X2ZX4FCBQ1S" hidden="1">#REF!</definedName>
    <definedName name="BExMDIRDK0DI8P86HB7WPH8QWLSQ" localSheetId="10" hidden="1">#REF!</definedName>
    <definedName name="BExMDIRDK0DI8P86HB7WPH8QWLSQ" localSheetId="12" hidden="1">#REF!</definedName>
    <definedName name="BExMDIRDK0DI8P86HB7WPH8QWLSQ" localSheetId="19" hidden="1">#REF!</definedName>
    <definedName name="BExMDIRDK0DI8P86HB7WPH8QWLSQ" localSheetId="0" hidden="1">#REF!</definedName>
    <definedName name="BExMDIRDK0DI8P86HB7WPH8QWLSQ" localSheetId="21" hidden="1">#REF!</definedName>
    <definedName name="BExMDIRDK0DI8P86HB7WPH8QWLSQ" localSheetId="8" hidden="1">#REF!</definedName>
    <definedName name="BExMDIRDK0DI8P86HB7WPH8QWLSQ" localSheetId="9" hidden="1">#REF!</definedName>
    <definedName name="BExMDIRDK0DI8P86HB7WPH8QWLSQ" hidden="1">#REF!</definedName>
    <definedName name="BExMDOWGDLP3BZZB4ZPI31VS10FP" localSheetId="10" hidden="1">#REF!</definedName>
    <definedName name="BExMDOWGDLP3BZZB4ZPI31VS10FP" localSheetId="12" hidden="1">#REF!</definedName>
    <definedName name="BExMDOWGDLP3BZZB4ZPI31VS10FP" localSheetId="19" hidden="1">#REF!</definedName>
    <definedName name="BExMDOWGDLP3BZZB4ZPI31VS10FP" localSheetId="0" hidden="1">#REF!</definedName>
    <definedName name="BExMDOWGDLP3BZZB4ZPI31VS10FP" localSheetId="21" hidden="1">#REF!</definedName>
    <definedName name="BExMDOWGDLP3BZZB4ZPI31VS10FP" localSheetId="8" hidden="1">#REF!</definedName>
    <definedName name="BExMDOWGDLP3BZZB4ZPI31VS10FP" localSheetId="9" hidden="1">#REF!</definedName>
    <definedName name="BExMDOWGDLP3BZZB4ZPI31VS10FP" hidden="1">#REF!</definedName>
    <definedName name="BExMDPI2FVMORSWDDCVAJ85WYAYO" localSheetId="10" hidden="1">#REF!</definedName>
    <definedName name="BExMDPI2FVMORSWDDCVAJ85WYAYO" localSheetId="12" hidden="1">#REF!</definedName>
    <definedName name="BExMDPI2FVMORSWDDCVAJ85WYAYO" localSheetId="19" hidden="1">#REF!</definedName>
    <definedName name="BExMDPI2FVMORSWDDCVAJ85WYAYO" localSheetId="0" hidden="1">#REF!</definedName>
    <definedName name="BExMDPI2FVMORSWDDCVAJ85WYAYO" localSheetId="21" hidden="1">#REF!</definedName>
    <definedName name="BExMDPI2FVMORSWDDCVAJ85WYAYO" localSheetId="8" hidden="1">#REF!</definedName>
    <definedName name="BExMDPI2FVMORSWDDCVAJ85WYAYO" localSheetId="9" hidden="1">#REF!</definedName>
    <definedName name="BExMDPI2FVMORSWDDCVAJ85WYAYO" hidden="1">#REF!</definedName>
    <definedName name="BExMDUWB7VWHFFR266QXO46BNV2S" localSheetId="10" hidden="1">#REF!</definedName>
    <definedName name="BExMDUWB7VWHFFR266QXO46BNV2S" localSheetId="12" hidden="1">#REF!</definedName>
    <definedName name="BExMDUWB7VWHFFR266QXO46BNV2S" localSheetId="19" hidden="1">#REF!</definedName>
    <definedName name="BExMDUWB7VWHFFR266QXO46BNV2S" localSheetId="0" hidden="1">#REF!</definedName>
    <definedName name="BExMDUWB7VWHFFR266QXO46BNV2S" localSheetId="21" hidden="1">#REF!</definedName>
    <definedName name="BExMDUWB7VWHFFR266QXO46BNV2S" localSheetId="8" hidden="1">#REF!</definedName>
    <definedName name="BExMDUWB7VWHFFR266QXO46BNV2S" localSheetId="9" hidden="1">#REF!</definedName>
    <definedName name="BExMDUWB7VWHFFR266QXO46BNV2S" hidden="1">#REF!</definedName>
    <definedName name="BExME2U47N8LZG0BPJ49ANY5QVV2" localSheetId="10" hidden="1">#REF!</definedName>
    <definedName name="BExME2U47N8LZG0BPJ49ANY5QVV2" localSheetId="12" hidden="1">#REF!</definedName>
    <definedName name="BExME2U47N8LZG0BPJ49ANY5QVV2" localSheetId="19" hidden="1">#REF!</definedName>
    <definedName name="BExME2U47N8LZG0BPJ49ANY5QVV2" localSheetId="0" hidden="1">#REF!</definedName>
    <definedName name="BExME2U47N8LZG0BPJ49ANY5QVV2" localSheetId="21" hidden="1">#REF!</definedName>
    <definedName name="BExME2U47N8LZG0BPJ49ANY5QVV2" localSheetId="8" hidden="1">#REF!</definedName>
    <definedName name="BExME2U47N8LZG0BPJ49ANY5QVV2" localSheetId="9" hidden="1">#REF!</definedName>
    <definedName name="BExME2U47N8LZG0BPJ49ANY5QVV2" hidden="1">#REF!</definedName>
    <definedName name="BExME88DH5DUKMUFI9FNVECXFD2E" localSheetId="10" hidden="1">#REF!</definedName>
    <definedName name="BExME88DH5DUKMUFI9FNVECXFD2E" localSheetId="12" hidden="1">#REF!</definedName>
    <definedName name="BExME88DH5DUKMUFI9FNVECXFD2E" localSheetId="19" hidden="1">#REF!</definedName>
    <definedName name="BExME88DH5DUKMUFI9FNVECXFD2E" localSheetId="0" hidden="1">#REF!</definedName>
    <definedName name="BExME88DH5DUKMUFI9FNVECXFD2E" localSheetId="21" hidden="1">#REF!</definedName>
    <definedName name="BExME88DH5DUKMUFI9FNVECXFD2E" localSheetId="8" hidden="1">#REF!</definedName>
    <definedName name="BExME88DH5DUKMUFI9FNVECXFD2E" localSheetId="9" hidden="1">#REF!</definedName>
    <definedName name="BExME88DH5DUKMUFI9FNVECXFD2E" hidden="1">#REF!</definedName>
    <definedName name="BExME9A7MOGAK7YTTQYXP5DL6VYA" localSheetId="10" hidden="1">#REF!</definedName>
    <definedName name="BExME9A7MOGAK7YTTQYXP5DL6VYA" localSheetId="12" hidden="1">#REF!</definedName>
    <definedName name="BExME9A7MOGAK7YTTQYXP5DL6VYA" localSheetId="19" hidden="1">#REF!</definedName>
    <definedName name="BExME9A7MOGAK7YTTQYXP5DL6VYA" localSheetId="0" hidden="1">#REF!</definedName>
    <definedName name="BExME9A7MOGAK7YTTQYXP5DL6VYA" localSheetId="21" hidden="1">#REF!</definedName>
    <definedName name="BExME9A7MOGAK7YTTQYXP5DL6VYA" localSheetId="8" hidden="1">#REF!</definedName>
    <definedName name="BExME9A7MOGAK7YTTQYXP5DL6VYA" localSheetId="9" hidden="1">#REF!</definedName>
    <definedName name="BExME9A7MOGAK7YTTQYXP5DL6VYA" hidden="1">#REF!</definedName>
    <definedName name="BExMEOV9YFRY5C3GDLU60GIX10BY" localSheetId="10" hidden="1">#REF!</definedName>
    <definedName name="BExMEOV9YFRY5C3GDLU60GIX10BY" localSheetId="12" hidden="1">#REF!</definedName>
    <definedName name="BExMEOV9YFRY5C3GDLU60GIX10BY" localSheetId="19" hidden="1">#REF!</definedName>
    <definedName name="BExMEOV9YFRY5C3GDLU60GIX10BY" localSheetId="0" hidden="1">#REF!</definedName>
    <definedName name="BExMEOV9YFRY5C3GDLU60GIX10BY" localSheetId="21" hidden="1">#REF!</definedName>
    <definedName name="BExMEOV9YFRY5C3GDLU60GIX10BY" localSheetId="8" hidden="1">#REF!</definedName>
    <definedName name="BExMEOV9YFRY5C3GDLU60GIX10BY" localSheetId="9" hidden="1">#REF!</definedName>
    <definedName name="BExMEOV9YFRY5C3GDLU60GIX10BY" hidden="1">#REF!</definedName>
    <definedName name="BExMEUK2Q5GZGZFZ77Z2IYUKOOYW" localSheetId="10" hidden="1">#REF!</definedName>
    <definedName name="BExMEUK2Q5GZGZFZ77Z2IYUKOOYW" localSheetId="12" hidden="1">#REF!</definedName>
    <definedName name="BExMEUK2Q5GZGZFZ77Z2IYUKOOYW" localSheetId="19" hidden="1">#REF!</definedName>
    <definedName name="BExMEUK2Q5GZGZFZ77Z2IYUKOOYW" localSheetId="0" hidden="1">#REF!</definedName>
    <definedName name="BExMEUK2Q5GZGZFZ77Z2IYUKOOYW" localSheetId="21" hidden="1">#REF!</definedName>
    <definedName name="BExMEUK2Q5GZGZFZ77Z2IYUKOOYW" localSheetId="8" hidden="1">#REF!</definedName>
    <definedName name="BExMEUK2Q5GZGZFZ77Z2IYUKOOYW" localSheetId="9" hidden="1">#REF!</definedName>
    <definedName name="BExMEUK2Q5GZGZFZ77Z2IYUKOOYW" hidden="1">#REF!</definedName>
    <definedName name="BExMEWT36INWIP0VNS94NEP3WZ4U" localSheetId="10" hidden="1">#REF!</definedName>
    <definedName name="BExMEWT36INWIP0VNS94NEP3WZ4U" localSheetId="12" hidden="1">#REF!</definedName>
    <definedName name="BExMEWT36INWIP0VNS94NEP3WZ4U" localSheetId="19" hidden="1">#REF!</definedName>
    <definedName name="BExMEWT36INWIP0VNS94NEP3WZ4U" localSheetId="0" hidden="1">#REF!</definedName>
    <definedName name="BExMEWT36INWIP0VNS94NEP3WZ4U" localSheetId="21" hidden="1">#REF!</definedName>
    <definedName name="BExMEWT36INWIP0VNS94NEP3WZ4U" localSheetId="8" hidden="1">#REF!</definedName>
    <definedName name="BExMEWT36INWIP0VNS94NEP3WZ4U" localSheetId="9" hidden="1">#REF!</definedName>
    <definedName name="BExMEWT36INWIP0VNS94NEP3WZ4U" hidden="1">#REF!</definedName>
    <definedName name="BExMEY09ESM4H2YGKEQQRYUD114R" localSheetId="10" hidden="1">#REF!</definedName>
    <definedName name="BExMEY09ESM4H2YGKEQQRYUD114R" localSheetId="12" hidden="1">#REF!</definedName>
    <definedName name="BExMEY09ESM4H2YGKEQQRYUD114R" localSheetId="19" hidden="1">#REF!</definedName>
    <definedName name="BExMEY09ESM4H2YGKEQQRYUD114R" localSheetId="0" hidden="1">#REF!</definedName>
    <definedName name="BExMEY09ESM4H2YGKEQQRYUD114R" localSheetId="21" hidden="1">#REF!</definedName>
    <definedName name="BExMEY09ESM4H2YGKEQQRYUD114R" localSheetId="8" hidden="1">#REF!</definedName>
    <definedName name="BExMEY09ESM4H2YGKEQQRYUD114R" localSheetId="9" hidden="1">#REF!</definedName>
    <definedName name="BExMEY09ESM4H2YGKEQQRYUD114R" hidden="1">#REF!</definedName>
    <definedName name="BExMF0UU4SBJHOJ4SG09QMF1TC7H" localSheetId="10" hidden="1">#REF!</definedName>
    <definedName name="BExMF0UU4SBJHOJ4SG09QMF1TC7H" localSheetId="12" hidden="1">#REF!</definedName>
    <definedName name="BExMF0UU4SBJHOJ4SG09QMF1TC7H" localSheetId="19" hidden="1">#REF!</definedName>
    <definedName name="BExMF0UU4SBJHOJ4SG09QMF1TC7H" localSheetId="0" hidden="1">#REF!</definedName>
    <definedName name="BExMF0UU4SBJHOJ4SG09QMF1TC7H" localSheetId="21" hidden="1">#REF!</definedName>
    <definedName name="BExMF0UU4SBJHOJ4SG09QMF1TC7H" localSheetId="8" hidden="1">#REF!</definedName>
    <definedName name="BExMF0UU4SBJHOJ4SG09QMF1TC7H" localSheetId="9" hidden="1">#REF!</definedName>
    <definedName name="BExMF0UU4SBJHOJ4SG09QMF1TC7H" hidden="1">#REF!</definedName>
    <definedName name="BExMF2YDPQWGK3CSN8LJG16MLFQZ" localSheetId="10" hidden="1">#REF!</definedName>
    <definedName name="BExMF2YDPQWGK3CSN8LJG16MLFQZ" localSheetId="12" hidden="1">#REF!</definedName>
    <definedName name="BExMF2YDPQWGK3CSN8LJG16MLFQZ" localSheetId="19" hidden="1">#REF!</definedName>
    <definedName name="BExMF2YDPQWGK3CSN8LJG16MLFQZ" localSheetId="0" hidden="1">#REF!</definedName>
    <definedName name="BExMF2YDPQWGK3CSN8LJG16MLFQZ" localSheetId="21" hidden="1">#REF!</definedName>
    <definedName name="BExMF2YDPQWGK3CSN8LJG16MLFQZ" localSheetId="8" hidden="1">#REF!</definedName>
    <definedName name="BExMF2YDPQWGK3CSN8LJG16MLFQZ" localSheetId="9" hidden="1">#REF!</definedName>
    <definedName name="BExMF2YDPQWGK3CSN8LJG16MLFQZ" hidden="1">#REF!</definedName>
    <definedName name="BExMF4G4IUPQY1Y5GEY5N3E04CL6" localSheetId="10" hidden="1">#REF!</definedName>
    <definedName name="BExMF4G4IUPQY1Y5GEY5N3E04CL6" localSheetId="12" hidden="1">#REF!</definedName>
    <definedName name="BExMF4G4IUPQY1Y5GEY5N3E04CL6" localSheetId="19" hidden="1">#REF!</definedName>
    <definedName name="BExMF4G4IUPQY1Y5GEY5N3E04CL6" localSheetId="0" hidden="1">#REF!</definedName>
    <definedName name="BExMF4G4IUPQY1Y5GEY5N3E04CL6" localSheetId="21" hidden="1">#REF!</definedName>
    <definedName name="BExMF4G4IUPQY1Y5GEY5N3E04CL6" localSheetId="8" hidden="1">#REF!</definedName>
    <definedName name="BExMF4G4IUPQY1Y5GEY5N3E04CL6" localSheetId="9" hidden="1">#REF!</definedName>
    <definedName name="BExMF4G4IUPQY1Y5GEY5N3E04CL6" hidden="1">#REF!</definedName>
    <definedName name="BExMF9UIGYMOAQK0ELUWP0S0HZZY" localSheetId="10" hidden="1">#REF!</definedName>
    <definedName name="BExMF9UIGYMOAQK0ELUWP0S0HZZY" localSheetId="12" hidden="1">#REF!</definedName>
    <definedName name="BExMF9UIGYMOAQK0ELUWP0S0HZZY" localSheetId="19" hidden="1">#REF!</definedName>
    <definedName name="BExMF9UIGYMOAQK0ELUWP0S0HZZY" localSheetId="0" hidden="1">#REF!</definedName>
    <definedName name="BExMF9UIGYMOAQK0ELUWP0S0HZZY" localSheetId="21" hidden="1">#REF!</definedName>
    <definedName name="BExMF9UIGYMOAQK0ELUWP0S0HZZY" localSheetId="8" hidden="1">#REF!</definedName>
    <definedName name="BExMF9UIGYMOAQK0ELUWP0S0HZZY" localSheetId="9" hidden="1">#REF!</definedName>
    <definedName name="BExMF9UIGYMOAQK0ELUWP0S0HZZY" hidden="1">#REF!</definedName>
    <definedName name="BExMFDLBSWFMRDYJ2DZETI3EXKN2" localSheetId="10" hidden="1">#REF!</definedName>
    <definedName name="BExMFDLBSWFMRDYJ2DZETI3EXKN2" localSheetId="12" hidden="1">#REF!</definedName>
    <definedName name="BExMFDLBSWFMRDYJ2DZETI3EXKN2" localSheetId="19" hidden="1">#REF!</definedName>
    <definedName name="BExMFDLBSWFMRDYJ2DZETI3EXKN2" localSheetId="0" hidden="1">#REF!</definedName>
    <definedName name="BExMFDLBSWFMRDYJ2DZETI3EXKN2" localSheetId="21" hidden="1">#REF!</definedName>
    <definedName name="BExMFDLBSWFMRDYJ2DZETI3EXKN2" localSheetId="8" hidden="1">#REF!</definedName>
    <definedName name="BExMFDLBSWFMRDYJ2DZETI3EXKN2" localSheetId="9" hidden="1">#REF!</definedName>
    <definedName name="BExMFDLBSWFMRDYJ2DZETI3EXKN2" hidden="1">#REF!</definedName>
    <definedName name="BExMFLDTMRTCHKA37LQW67BG8D5C" localSheetId="10" hidden="1">#REF!</definedName>
    <definedName name="BExMFLDTMRTCHKA37LQW67BG8D5C" localSheetId="12" hidden="1">#REF!</definedName>
    <definedName name="BExMFLDTMRTCHKA37LQW67BG8D5C" localSheetId="19" hidden="1">#REF!</definedName>
    <definedName name="BExMFLDTMRTCHKA37LQW67BG8D5C" localSheetId="0" hidden="1">#REF!</definedName>
    <definedName name="BExMFLDTMRTCHKA37LQW67BG8D5C" localSheetId="21" hidden="1">#REF!</definedName>
    <definedName name="BExMFLDTMRTCHKA37LQW67BG8D5C" localSheetId="8" hidden="1">#REF!</definedName>
    <definedName name="BExMFLDTMRTCHKA37LQW67BG8D5C" localSheetId="9" hidden="1">#REF!</definedName>
    <definedName name="BExMFLDTMRTCHKA37LQW67BG8D5C" hidden="1">#REF!</definedName>
    <definedName name="BExMFTH63LTWA2JYJTJYMT5K2OF2" localSheetId="10" hidden="1">#REF!</definedName>
    <definedName name="BExMFTH63LTWA2JYJTJYMT5K2OF2" localSheetId="12" hidden="1">#REF!</definedName>
    <definedName name="BExMFTH63LTWA2JYJTJYMT5K2OF2" localSheetId="19" hidden="1">#REF!</definedName>
    <definedName name="BExMFTH63LTWA2JYJTJYMT5K2OF2" localSheetId="0" hidden="1">#REF!</definedName>
    <definedName name="BExMFTH63LTWA2JYJTJYMT5K2OF2" localSheetId="21" hidden="1">#REF!</definedName>
    <definedName name="BExMFTH63LTWA2JYJTJYMT5K2OF2" localSheetId="8" hidden="1">#REF!</definedName>
    <definedName name="BExMFTH63LTWA2JYJTJYMT5K2OF2" localSheetId="9" hidden="1">#REF!</definedName>
    <definedName name="BExMFTH63LTWA2JYJTJYMT5K2OF2" hidden="1">#REF!</definedName>
    <definedName name="BExMFY4AG5T27EVMCCNE00GOAR66" localSheetId="10" hidden="1">#REF!</definedName>
    <definedName name="BExMFY4AG5T27EVMCCNE00GOAR66" localSheetId="12" hidden="1">#REF!</definedName>
    <definedName name="BExMFY4AG5T27EVMCCNE00GOAR66" localSheetId="19" hidden="1">#REF!</definedName>
    <definedName name="BExMFY4AG5T27EVMCCNE00GOAR66" localSheetId="0" hidden="1">#REF!</definedName>
    <definedName name="BExMFY4AG5T27EVMCCNE00GOAR66" localSheetId="21" hidden="1">#REF!</definedName>
    <definedName name="BExMFY4AG5T27EVMCCNE00GOAR66" localSheetId="8" hidden="1">#REF!</definedName>
    <definedName name="BExMFY4AG5T27EVMCCNE00GOAR66" localSheetId="9" hidden="1">#REF!</definedName>
    <definedName name="BExMFY4AG5T27EVMCCNE00GOAR66" hidden="1">#REF!</definedName>
    <definedName name="BExMGQQNOFER1MEVQ961XARTRIOB" localSheetId="10" hidden="1">#REF!</definedName>
    <definedName name="BExMGQQNOFER1MEVQ961XARTRIOB" localSheetId="12" hidden="1">#REF!</definedName>
    <definedName name="BExMGQQNOFER1MEVQ961XARTRIOB" localSheetId="19" hidden="1">#REF!</definedName>
    <definedName name="BExMGQQNOFER1MEVQ961XARTRIOB" localSheetId="0" hidden="1">#REF!</definedName>
    <definedName name="BExMGQQNOFER1MEVQ961XARTRIOB" localSheetId="21" hidden="1">#REF!</definedName>
    <definedName name="BExMGQQNOFER1MEVQ961XARTRIOB" localSheetId="8" hidden="1">#REF!</definedName>
    <definedName name="BExMGQQNOFER1MEVQ961XARTRIOB" localSheetId="9" hidden="1">#REF!</definedName>
    <definedName name="BExMGQQNOFER1MEVQ961XARTRIOB" hidden="1">#REF!</definedName>
    <definedName name="BExMH189E60TZBQFN2UWVA1UZA7X" localSheetId="10" hidden="1">#REF!</definedName>
    <definedName name="BExMH189E60TZBQFN2UWVA1UZA7X" localSheetId="12" hidden="1">#REF!</definedName>
    <definedName name="BExMH189E60TZBQFN2UWVA1UZA7X" localSheetId="19" hidden="1">#REF!</definedName>
    <definedName name="BExMH189E60TZBQFN2UWVA1UZA7X" localSheetId="0" hidden="1">#REF!</definedName>
    <definedName name="BExMH189E60TZBQFN2UWVA1UZA7X" localSheetId="21" hidden="1">#REF!</definedName>
    <definedName name="BExMH189E60TZBQFN2UWVA1UZA7X" localSheetId="8" hidden="1">#REF!</definedName>
    <definedName name="BExMH189E60TZBQFN2UWVA1UZA7X" localSheetId="9" hidden="1">#REF!</definedName>
    <definedName name="BExMH189E60TZBQFN2UWVA1UZA7X" hidden="1">#REF!</definedName>
    <definedName name="BExMH3H9TW5TJCNU5Z1EWXP3BAEP" localSheetId="10" hidden="1">#REF!</definedName>
    <definedName name="BExMH3H9TW5TJCNU5Z1EWXP3BAEP" localSheetId="12" hidden="1">#REF!</definedName>
    <definedName name="BExMH3H9TW5TJCNU5Z1EWXP3BAEP" localSheetId="19" hidden="1">#REF!</definedName>
    <definedName name="BExMH3H9TW5TJCNU5Z1EWXP3BAEP" localSheetId="0" hidden="1">#REF!</definedName>
    <definedName name="BExMH3H9TW5TJCNU5Z1EWXP3BAEP" localSheetId="21" hidden="1">#REF!</definedName>
    <definedName name="BExMH3H9TW5TJCNU5Z1EWXP3BAEP" localSheetId="8" hidden="1">#REF!</definedName>
    <definedName name="BExMH3H9TW5TJCNU5Z1EWXP3BAEP" localSheetId="9" hidden="1">#REF!</definedName>
    <definedName name="BExMH3H9TW5TJCNU5Z1EWXP3BAEP" hidden="1">#REF!</definedName>
    <definedName name="BExMH5A1B01SYXROP70DOKTQ5D6Z" localSheetId="10" hidden="1">#REF!</definedName>
    <definedName name="BExMH5A1B01SYXROP70DOKTQ5D6Z" localSheetId="12" hidden="1">#REF!</definedName>
    <definedName name="BExMH5A1B01SYXROP70DOKTQ5D6Z" localSheetId="19" hidden="1">#REF!</definedName>
    <definedName name="BExMH5A1B01SYXROP70DOKTQ5D6Z" localSheetId="0" hidden="1">#REF!</definedName>
    <definedName name="BExMH5A1B01SYXROP70DOKTQ5D6Z" localSheetId="21" hidden="1">#REF!</definedName>
    <definedName name="BExMH5A1B01SYXROP70DOKTQ5D6Z" localSheetId="8" hidden="1">#REF!</definedName>
    <definedName name="BExMH5A1B01SYXROP70DOKTQ5D6Z" localSheetId="9" hidden="1">#REF!</definedName>
    <definedName name="BExMH5A1B01SYXROP70DOKTQ5D6Z" hidden="1">#REF!</definedName>
    <definedName name="BExMHCGUJ8A3L31NU0XU0FGXE4P3" localSheetId="10" hidden="1">#REF!</definedName>
    <definedName name="BExMHCGUJ8A3L31NU0XU0FGXE4P3" localSheetId="12" hidden="1">#REF!</definedName>
    <definedName name="BExMHCGUJ8A3L31NU0XU0FGXE4P3" localSheetId="19" hidden="1">#REF!</definedName>
    <definedName name="BExMHCGUJ8A3L31NU0XU0FGXE4P3" localSheetId="0" hidden="1">#REF!</definedName>
    <definedName name="BExMHCGUJ8A3L31NU0XU0FGXE4P3" localSheetId="21" hidden="1">#REF!</definedName>
    <definedName name="BExMHCGUJ8A3L31NU0XU0FGXE4P3" localSheetId="8" hidden="1">#REF!</definedName>
    <definedName name="BExMHCGUJ8A3L31NU0XU0FGXE4P3" localSheetId="9" hidden="1">#REF!</definedName>
    <definedName name="BExMHCGUJ8A3L31NU0XU0FGXE4P3" hidden="1">#REF!</definedName>
    <definedName name="BExMHOWPB34KPZ76M2KIX2C9R2VB" localSheetId="10" hidden="1">#REF!</definedName>
    <definedName name="BExMHOWPB34KPZ76M2KIX2C9R2VB" localSheetId="12" hidden="1">#REF!</definedName>
    <definedName name="BExMHOWPB34KPZ76M2KIX2C9R2VB" localSheetId="19" hidden="1">#REF!</definedName>
    <definedName name="BExMHOWPB34KPZ76M2KIX2C9R2VB" localSheetId="0" hidden="1">#REF!</definedName>
    <definedName name="BExMHOWPB34KPZ76M2KIX2C9R2VB" localSheetId="21" hidden="1">#REF!</definedName>
    <definedName name="BExMHOWPB34KPZ76M2KIX2C9R2VB" localSheetId="8" hidden="1">#REF!</definedName>
    <definedName name="BExMHOWPB34KPZ76M2KIX2C9R2VB" localSheetId="9" hidden="1">#REF!</definedName>
    <definedName name="BExMHOWPB34KPZ76M2KIX2C9R2VB" hidden="1">#REF!</definedName>
    <definedName name="BExMHSSYC6KVHA3QDTSYPN92TWMI" localSheetId="10" hidden="1">#REF!</definedName>
    <definedName name="BExMHSSYC6KVHA3QDTSYPN92TWMI" localSheetId="12" hidden="1">#REF!</definedName>
    <definedName name="BExMHSSYC6KVHA3QDTSYPN92TWMI" localSheetId="19" hidden="1">#REF!</definedName>
    <definedName name="BExMHSSYC6KVHA3QDTSYPN92TWMI" localSheetId="0" hidden="1">#REF!</definedName>
    <definedName name="BExMHSSYC6KVHA3QDTSYPN92TWMI" localSheetId="21" hidden="1">#REF!</definedName>
    <definedName name="BExMHSSYC6KVHA3QDTSYPN92TWMI" localSheetId="8" hidden="1">#REF!</definedName>
    <definedName name="BExMHSSYC6KVHA3QDTSYPN92TWMI" localSheetId="9" hidden="1">#REF!</definedName>
    <definedName name="BExMHSSYC6KVHA3QDTSYPN92TWMI" hidden="1">#REF!</definedName>
    <definedName name="BExMI3AJ9477KDL4T9DHET4LJJTW" localSheetId="10" hidden="1">#REF!</definedName>
    <definedName name="BExMI3AJ9477KDL4T9DHET4LJJTW" localSheetId="12" hidden="1">#REF!</definedName>
    <definedName name="BExMI3AJ9477KDL4T9DHET4LJJTW" localSheetId="19" hidden="1">#REF!</definedName>
    <definedName name="BExMI3AJ9477KDL4T9DHET4LJJTW" localSheetId="0" hidden="1">#REF!</definedName>
    <definedName name="BExMI3AJ9477KDL4T9DHET4LJJTW" localSheetId="21" hidden="1">#REF!</definedName>
    <definedName name="BExMI3AJ9477KDL4T9DHET4LJJTW" localSheetId="8" hidden="1">#REF!</definedName>
    <definedName name="BExMI3AJ9477KDL4T9DHET4LJJTW" localSheetId="9" hidden="1">#REF!</definedName>
    <definedName name="BExMI3AJ9477KDL4T9DHET4LJJTW" hidden="1">#REF!</definedName>
    <definedName name="BExMI6QQ20XHD0NWJUN741B37182" localSheetId="10" hidden="1">#REF!</definedName>
    <definedName name="BExMI6QQ20XHD0NWJUN741B37182" localSheetId="12" hidden="1">#REF!</definedName>
    <definedName name="BExMI6QQ20XHD0NWJUN741B37182" localSheetId="19" hidden="1">#REF!</definedName>
    <definedName name="BExMI6QQ20XHD0NWJUN741B37182" localSheetId="0" hidden="1">#REF!</definedName>
    <definedName name="BExMI6QQ20XHD0NWJUN741B37182" localSheetId="21" hidden="1">#REF!</definedName>
    <definedName name="BExMI6QQ20XHD0NWJUN741B37182" localSheetId="8" hidden="1">#REF!</definedName>
    <definedName name="BExMI6QQ20XHD0NWJUN741B37182" localSheetId="9" hidden="1">#REF!</definedName>
    <definedName name="BExMI6QQ20XHD0NWJUN741B37182" hidden="1">#REF!</definedName>
    <definedName name="BExMI7MYDIMC9K16SBAFUY33RHK6" localSheetId="10" hidden="1">#REF!</definedName>
    <definedName name="BExMI7MYDIMC9K16SBAFUY33RHK6" localSheetId="12" hidden="1">#REF!</definedName>
    <definedName name="BExMI7MYDIMC9K16SBAFUY33RHK6" localSheetId="19" hidden="1">#REF!</definedName>
    <definedName name="BExMI7MYDIMC9K16SBAFUY33RHK6" localSheetId="0" hidden="1">#REF!</definedName>
    <definedName name="BExMI7MYDIMC9K16SBAFUY33RHK6" localSheetId="21" hidden="1">#REF!</definedName>
    <definedName name="BExMI7MYDIMC9K16SBAFUY33RHK6" localSheetId="8" hidden="1">#REF!</definedName>
    <definedName name="BExMI7MYDIMC9K16SBAFUY33RHK6" localSheetId="9" hidden="1">#REF!</definedName>
    <definedName name="BExMI7MYDIMC9K16SBAFUY33RHK6" hidden="1">#REF!</definedName>
    <definedName name="BExMI8JB94SBD9EMNJEK7Y2T6GYU" localSheetId="10" hidden="1">#REF!</definedName>
    <definedName name="BExMI8JB94SBD9EMNJEK7Y2T6GYU" localSheetId="12" hidden="1">#REF!</definedName>
    <definedName name="BExMI8JB94SBD9EMNJEK7Y2T6GYU" localSheetId="19" hidden="1">#REF!</definedName>
    <definedName name="BExMI8JB94SBD9EMNJEK7Y2T6GYU" localSheetId="0" hidden="1">#REF!</definedName>
    <definedName name="BExMI8JB94SBD9EMNJEK7Y2T6GYU" localSheetId="21" hidden="1">#REF!</definedName>
    <definedName name="BExMI8JB94SBD9EMNJEK7Y2T6GYU" localSheetId="8" hidden="1">#REF!</definedName>
    <definedName name="BExMI8JB94SBD9EMNJEK7Y2T6GYU" localSheetId="9" hidden="1">#REF!</definedName>
    <definedName name="BExMI8JB94SBD9EMNJEK7Y2T6GYU" hidden="1">#REF!</definedName>
    <definedName name="BExMI8OS85YTW3KYVE4YD0R7Z6UV" localSheetId="10" hidden="1">#REF!</definedName>
    <definedName name="BExMI8OS85YTW3KYVE4YD0R7Z6UV" localSheetId="12" hidden="1">#REF!</definedName>
    <definedName name="BExMI8OS85YTW3KYVE4YD0R7Z6UV" localSheetId="19" hidden="1">#REF!</definedName>
    <definedName name="BExMI8OS85YTW3KYVE4YD0R7Z6UV" localSheetId="0" hidden="1">#REF!</definedName>
    <definedName name="BExMI8OS85YTW3KYVE4YD0R7Z6UV" localSheetId="21" hidden="1">#REF!</definedName>
    <definedName name="BExMI8OS85YTW3KYVE4YD0R7Z6UV" localSheetId="8" hidden="1">#REF!</definedName>
    <definedName name="BExMI8OS85YTW3KYVE4YD0R7Z6UV" localSheetId="9" hidden="1">#REF!</definedName>
    <definedName name="BExMI8OS85YTW3KYVE4YD0R7Z6UV" hidden="1">#REF!</definedName>
    <definedName name="BExMI9QNOMVZ44I3BFMGU1EL1RSY" localSheetId="10" hidden="1">#REF!</definedName>
    <definedName name="BExMI9QNOMVZ44I3BFMGU1EL1RSY" localSheetId="12" hidden="1">#REF!</definedName>
    <definedName name="BExMI9QNOMVZ44I3BFMGU1EL1RSY" localSheetId="19" hidden="1">#REF!</definedName>
    <definedName name="BExMI9QNOMVZ44I3BFMGU1EL1RSY" localSheetId="0" hidden="1">#REF!</definedName>
    <definedName name="BExMI9QNOMVZ44I3BFMGU1EL1RSY" localSheetId="21" hidden="1">#REF!</definedName>
    <definedName name="BExMI9QNOMVZ44I3BFMGU1EL1RSY" localSheetId="8" hidden="1">#REF!</definedName>
    <definedName name="BExMI9QNOMVZ44I3BFMGU1EL1RSY" localSheetId="9" hidden="1">#REF!</definedName>
    <definedName name="BExMI9QNOMVZ44I3BFMGU1EL1RSY" hidden="1">#REF!</definedName>
    <definedName name="BExMIBOOZU40JS3F89OMPSRCE9MM" localSheetId="10" hidden="1">#REF!</definedName>
    <definedName name="BExMIBOOZU40JS3F89OMPSRCE9MM" localSheetId="12" hidden="1">#REF!</definedName>
    <definedName name="BExMIBOOZU40JS3F89OMPSRCE9MM" localSheetId="19" hidden="1">#REF!</definedName>
    <definedName name="BExMIBOOZU40JS3F89OMPSRCE9MM" localSheetId="0" hidden="1">#REF!</definedName>
    <definedName name="BExMIBOOZU40JS3F89OMPSRCE9MM" localSheetId="21" hidden="1">#REF!</definedName>
    <definedName name="BExMIBOOZU40JS3F89OMPSRCE9MM" localSheetId="8" hidden="1">#REF!</definedName>
    <definedName name="BExMIBOOZU40JS3F89OMPSRCE9MM" localSheetId="9" hidden="1">#REF!</definedName>
    <definedName name="BExMIBOOZU40JS3F89OMPSRCE9MM" hidden="1">#REF!</definedName>
    <definedName name="BExMIIQ5MBWSIHTFWAQADXMZC22Q" localSheetId="10" hidden="1">#REF!</definedName>
    <definedName name="BExMIIQ5MBWSIHTFWAQADXMZC22Q" localSheetId="12" hidden="1">#REF!</definedName>
    <definedName name="BExMIIQ5MBWSIHTFWAQADXMZC22Q" localSheetId="19" hidden="1">#REF!</definedName>
    <definedName name="BExMIIQ5MBWSIHTFWAQADXMZC22Q" localSheetId="0" hidden="1">#REF!</definedName>
    <definedName name="BExMIIQ5MBWSIHTFWAQADXMZC22Q" localSheetId="21" hidden="1">#REF!</definedName>
    <definedName name="BExMIIQ5MBWSIHTFWAQADXMZC22Q" localSheetId="8" hidden="1">#REF!</definedName>
    <definedName name="BExMIIQ5MBWSIHTFWAQADXMZC22Q" localSheetId="9" hidden="1">#REF!</definedName>
    <definedName name="BExMIIQ5MBWSIHTFWAQADXMZC22Q" hidden="1">#REF!</definedName>
    <definedName name="BExMIL4I2GE866I25CR5JBLJWJ6A" localSheetId="10" hidden="1">#REF!</definedName>
    <definedName name="BExMIL4I2GE866I25CR5JBLJWJ6A" localSheetId="12" hidden="1">#REF!</definedName>
    <definedName name="BExMIL4I2GE866I25CR5JBLJWJ6A" localSheetId="19" hidden="1">#REF!</definedName>
    <definedName name="BExMIL4I2GE866I25CR5JBLJWJ6A" localSheetId="0" hidden="1">#REF!</definedName>
    <definedName name="BExMIL4I2GE866I25CR5JBLJWJ6A" localSheetId="21" hidden="1">#REF!</definedName>
    <definedName name="BExMIL4I2GE866I25CR5JBLJWJ6A" localSheetId="8" hidden="1">#REF!</definedName>
    <definedName name="BExMIL4I2GE866I25CR5JBLJWJ6A" localSheetId="9" hidden="1">#REF!</definedName>
    <definedName name="BExMIL4I2GE866I25CR5JBLJWJ6A" hidden="1">#REF!</definedName>
    <definedName name="BExMIRKIPF27SNO82SPFSB3T5U17" localSheetId="10" hidden="1">#REF!</definedName>
    <definedName name="BExMIRKIPF27SNO82SPFSB3T5U17" localSheetId="12" hidden="1">#REF!</definedName>
    <definedName name="BExMIRKIPF27SNO82SPFSB3T5U17" localSheetId="19" hidden="1">#REF!</definedName>
    <definedName name="BExMIRKIPF27SNO82SPFSB3T5U17" localSheetId="0" hidden="1">#REF!</definedName>
    <definedName name="BExMIRKIPF27SNO82SPFSB3T5U17" localSheetId="21" hidden="1">#REF!</definedName>
    <definedName name="BExMIRKIPF27SNO82SPFSB3T5U17" localSheetId="8" hidden="1">#REF!</definedName>
    <definedName name="BExMIRKIPF27SNO82SPFSB3T5U17" localSheetId="9" hidden="1">#REF!</definedName>
    <definedName name="BExMIRKIPF27SNO82SPFSB3T5U17" hidden="1">#REF!</definedName>
    <definedName name="BExMIV0KC8555D5E42ZGWG15Y0MO" localSheetId="10" hidden="1">#REF!</definedName>
    <definedName name="BExMIV0KC8555D5E42ZGWG15Y0MO" localSheetId="12" hidden="1">#REF!</definedName>
    <definedName name="BExMIV0KC8555D5E42ZGWG15Y0MO" localSheetId="19" hidden="1">#REF!</definedName>
    <definedName name="BExMIV0KC8555D5E42ZGWG15Y0MO" localSheetId="0" hidden="1">#REF!</definedName>
    <definedName name="BExMIV0KC8555D5E42ZGWG15Y0MO" localSheetId="21" hidden="1">#REF!</definedName>
    <definedName name="BExMIV0KC8555D5E42ZGWG15Y0MO" localSheetId="8" hidden="1">#REF!</definedName>
    <definedName name="BExMIV0KC8555D5E42ZGWG15Y0MO" localSheetId="9" hidden="1">#REF!</definedName>
    <definedName name="BExMIV0KC8555D5E42ZGWG15Y0MO" hidden="1">#REF!</definedName>
    <definedName name="BExMIZT6AN7E6YMW2S87CTCN2UXH" localSheetId="10" hidden="1">#REF!</definedName>
    <definedName name="BExMIZT6AN7E6YMW2S87CTCN2UXH" localSheetId="12" hidden="1">#REF!</definedName>
    <definedName name="BExMIZT6AN7E6YMW2S87CTCN2UXH" localSheetId="19" hidden="1">#REF!</definedName>
    <definedName name="BExMIZT6AN7E6YMW2S87CTCN2UXH" localSheetId="0" hidden="1">#REF!</definedName>
    <definedName name="BExMIZT6AN7E6YMW2S87CTCN2UXH" localSheetId="21" hidden="1">#REF!</definedName>
    <definedName name="BExMIZT6AN7E6YMW2S87CTCN2UXH" localSheetId="8" hidden="1">#REF!</definedName>
    <definedName name="BExMIZT6AN7E6YMW2S87CTCN2UXH" localSheetId="9" hidden="1">#REF!</definedName>
    <definedName name="BExMIZT6AN7E6YMW2S87CTCN2UXH" hidden="1">#REF!</definedName>
    <definedName name="BExMJB76UESLVRD81AJBOB78JDTT" localSheetId="10" hidden="1">#REF!</definedName>
    <definedName name="BExMJB76UESLVRD81AJBOB78JDTT" localSheetId="12" hidden="1">#REF!</definedName>
    <definedName name="BExMJB76UESLVRD81AJBOB78JDTT" localSheetId="19" hidden="1">#REF!</definedName>
    <definedName name="BExMJB76UESLVRD81AJBOB78JDTT" localSheetId="0" hidden="1">#REF!</definedName>
    <definedName name="BExMJB76UESLVRD81AJBOB78JDTT" localSheetId="21" hidden="1">#REF!</definedName>
    <definedName name="BExMJB76UESLVRD81AJBOB78JDTT" localSheetId="8" hidden="1">#REF!</definedName>
    <definedName name="BExMJB76UESLVRD81AJBOB78JDTT" localSheetId="9" hidden="1">#REF!</definedName>
    <definedName name="BExMJB76UESLVRD81AJBOB78JDTT" hidden="1">#REF!</definedName>
    <definedName name="BExMJI8OLFZQCGOW3F99ETW8A21E" localSheetId="10" hidden="1">#REF!</definedName>
    <definedName name="BExMJI8OLFZQCGOW3F99ETW8A21E" localSheetId="12" hidden="1">#REF!</definedName>
    <definedName name="BExMJI8OLFZQCGOW3F99ETW8A21E" localSheetId="19" hidden="1">#REF!</definedName>
    <definedName name="BExMJI8OLFZQCGOW3F99ETW8A21E" localSheetId="0" hidden="1">#REF!</definedName>
    <definedName name="BExMJI8OLFZQCGOW3F99ETW8A21E" localSheetId="21" hidden="1">#REF!</definedName>
    <definedName name="BExMJI8OLFZQCGOW3F99ETW8A21E" localSheetId="8" hidden="1">#REF!</definedName>
    <definedName name="BExMJI8OLFZQCGOW3F99ETW8A21E" localSheetId="9" hidden="1">#REF!</definedName>
    <definedName name="BExMJI8OLFZQCGOW3F99ETW8A21E" hidden="1">#REF!</definedName>
    <definedName name="BExMJNC8ZFB9DRFOJ961ZAJ8U3A8" localSheetId="10" hidden="1">#REF!</definedName>
    <definedName name="BExMJNC8ZFB9DRFOJ961ZAJ8U3A8" localSheetId="12" hidden="1">#REF!</definedName>
    <definedName name="BExMJNC8ZFB9DRFOJ961ZAJ8U3A8" localSheetId="19" hidden="1">#REF!</definedName>
    <definedName name="BExMJNC8ZFB9DRFOJ961ZAJ8U3A8" localSheetId="0" hidden="1">#REF!</definedName>
    <definedName name="BExMJNC8ZFB9DRFOJ961ZAJ8U3A8" localSheetId="21" hidden="1">#REF!</definedName>
    <definedName name="BExMJNC8ZFB9DRFOJ961ZAJ8U3A8" localSheetId="8" hidden="1">#REF!</definedName>
    <definedName name="BExMJNC8ZFB9DRFOJ961ZAJ8U3A8" localSheetId="9" hidden="1">#REF!</definedName>
    <definedName name="BExMJNC8ZFB9DRFOJ961ZAJ8U3A8" hidden="1">#REF!</definedName>
    <definedName name="BExMJTBV8A3D31W2IQHP9RDFPPHQ" localSheetId="10" hidden="1">#REF!</definedName>
    <definedName name="BExMJTBV8A3D31W2IQHP9RDFPPHQ" localSheetId="12" hidden="1">#REF!</definedName>
    <definedName name="BExMJTBV8A3D31W2IQHP9RDFPPHQ" localSheetId="19" hidden="1">#REF!</definedName>
    <definedName name="BExMJTBV8A3D31W2IQHP9RDFPPHQ" localSheetId="0" hidden="1">#REF!</definedName>
    <definedName name="BExMJTBV8A3D31W2IQHP9RDFPPHQ" localSheetId="21" hidden="1">#REF!</definedName>
    <definedName name="BExMJTBV8A3D31W2IQHP9RDFPPHQ" localSheetId="8" hidden="1">#REF!</definedName>
    <definedName name="BExMJTBV8A3D31W2IQHP9RDFPPHQ" localSheetId="9" hidden="1">#REF!</definedName>
    <definedName name="BExMJTBV8A3D31W2IQHP9RDFPPHQ" hidden="1">#REF!</definedName>
    <definedName name="BExMK2RTXN4QJWEUNX002XK8VQP8" localSheetId="10" hidden="1">#REF!</definedName>
    <definedName name="BExMK2RTXN4QJWEUNX002XK8VQP8" localSheetId="12" hidden="1">#REF!</definedName>
    <definedName name="BExMK2RTXN4QJWEUNX002XK8VQP8" localSheetId="19" hidden="1">#REF!</definedName>
    <definedName name="BExMK2RTXN4QJWEUNX002XK8VQP8" localSheetId="0" hidden="1">#REF!</definedName>
    <definedName name="BExMK2RTXN4QJWEUNX002XK8VQP8" localSheetId="21" hidden="1">#REF!</definedName>
    <definedName name="BExMK2RTXN4QJWEUNX002XK8VQP8" localSheetId="8" hidden="1">#REF!</definedName>
    <definedName name="BExMK2RTXN4QJWEUNX002XK8VQP8" localSheetId="9" hidden="1">#REF!</definedName>
    <definedName name="BExMK2RTXN4QJWEUNX002XK8VQP8" hidden="1">#REF!</definedName>
    <definedName name="BExMKBGQDUZ8AWXYHA3QVMSDVZ3D" localSheetId="10" hidden="1">#REF!</definedName>
    <definedName name="BExMKBGQDUZ8AWXYHA3QVMSDVZ3D" localSheetId="12" hidden="1">#REF!</definedName>
    <definedName name="BExMKBGQDUZ8AWXYHA3QVMSDVZ3D" localSheetId="19" hidden="1">#REF!</definedName>
    <definedName name="BExMKBGQDUZ8AWXYHA3QVMSDVZ3D" localSheetId="0" hidden="1">#REF!</definedName>
    <definedName name="BExMKBGQDUZ8AWXYHA3QVMSDVZ3D" localSheetId="21" hidden="1">#REF!</definedName>
    <definedName name="BExMKBGQDUZ8AWXYHA3QVMSDVZ3D" localSheetId="8" hidden="1">#REF!</definedName>
    <definedName name="BExMKBGQDUZ8AWXYHA3QVMSDVZ3D" localSheetId="9" hidden="1">#REF!</definedName>
    <definedName name="BExMKBGQDUZ8AWXYHA3QVMSDVZ3D" hidden="1">#REF!</definedName>
    <definedName name="BExMKBM1467553LDFZRRKVSHN374" localSheetId="10" hidden="1">#REF!</definedName>
    <definedName name="BExMKBM1467553LDFZRRKVSHN374" localSheetId="12" hidden="1">#REF!</definedName>
    <definedName name="BExMKBM1467553LDFZRRKVSHN374" localSheetId="19" hidden="1">#REF!</definedName>
    <definedName name="BExMKBM1467553LDFZRRKVSHN374" localSheetId="0" hidden="1">#REF!</definedName>
    <definedName name="BExMKBM1467553LDFZRRKVSHN374" localSheetId="21" hidden="1">#REF!</definedName>
    <definedName name="BExMKBM1467553LDFZRRKVSHN374" localSheetId="8" hidden="1">#REF!</definedName>
    <definedName name="BExMKBM1467553LDFZRRKVSHN374" localSheetId="9" hidden="1">#REF!</definedName>
    <definedName name="BExMKBM1467553LDFZRRKVSHN374" hidden="1">#REF!</definedName>
    <definedName name="BExMKGK5FJUC0AU8MABRGDC5ZM70" localSheetId="10" hidden="1">#REF!</definedName>
    <definedName name="BExMKGK5FJUC0AU8MABRGDC5ZM70" localSheetId="12" hidden="1">#REF!</definedName>
    <definedName name="BExMKGK5FJUC0AU8MABRGDC5ZM70" localSheetId="19" hidden="1">#REF!</definedName>
    <definedName name="BExMKGK5FJUC0AU8MABRGDC5ZM70" localSheetId="0" hidden="1">#REF!</definedName>
    <definedName name="BExMKGK5FJUC0AU8MABRGDC5ZM70" localSheetId="21" hidden="1">#REF!</definedName>
    <definedName name="BExMKGK5FJUC0AU8MABRGDC5ZM70" localSheetId="8" hidden="1">#REF!</definedName>
    <definedName name="BExMKGK5FJUC0AU8MABRGDC5ZM70" localSheetId="9" hidden="1">#REF!</definedName>
    <definedName name="BExMKGK5FJUC0AU8MABRGDC5ZM70" hidden="1">#REF!</definedName>
    <definedName name="BExMKP92JGBM5BJO174H9A4HQIB9" localSheetId="10" hidden="1">#REF!</definedName>
    <definedName name="BExMKP92JGBM5BJO174H9A4HQIB9" localSheetId="12" hidden="1">#REF!</definedName>
    <definedName name="BExMKP92JGBM5BJO174H9A4HQIB9" localSheetId="19" hidden="1">#REF!</definedName>
    <definedName name="BExMKP92JGBM5BJO174H9A4HQIB9" localSheetId="0" hidden="1">#REF!</definedName>
    <definedName name="BExMKP92JGBM5BJO174H9A4HQIB9" localSheetId="21" hidden="1">#REF!</definedName>
    <definedName name="BExMKP92JGBM5BJO174H9A4HQIB9" localSheetId="8" hidden="1">#REF!</definedName>
    <definedName name="BExMKP92JGBM5BJO174H9A4HQIB9" localSheetId="9" hidden="1">#REF!</definedName>
    <definedName name="BExMKP92JGBM5BJO174H9A4HQIB9" hidden="1">#REF!</definedName>
    <definedName name="BExMKPEDT6IOYLLC3KJKRZOETC3Y" localSheetId="10" hidden="1">#REF!</definedName>
    <definedName name="BExMKPEDT6IOYLLC3KJKRZOETC3Y" localSheetId="19" hidden="1">#REF!</definedName>
    <definedName name="BExMKPEDT6IOYLLC3KJKRZOETC3Y" localSheetId="0" hidden="1">#REF!</definedName>
    <definedName name="BExMKPEDT6IOYLLC3KJKRZOETC3Y" localSheetId="8" hidden="1">#REF!</definedName>
    <definedName name="BExMKPEDT6IOYLLC3KJKRZOETC3Y" localSheetId="9" hidden="1">#REF!</definedName>
    <definedName name="BExMKPEDT6IOYLLC3KJKRZOETC3Y" hidden="1">#REF!</definedName>
    <definedName name="BExMKTW7R5SOV4PHAFGHU3W73DYE" localSheetId="10" hidden="1">#REF!</definedName>
    <definedName name="BExMKTW7R5SOV4PHAFGHU3W73DYE" localSheetId="12" hidden="1">#REF!</definedName>
    <definedName name="BExMKTW7R5SOV4PHAFGHU3W73DYE" localSheetId="19" hidden="1">#REF!</definedName>
    <definedName name="BExMKTW7R5SOV4PHAFGHU3W73DYE" localSheetId="0" hidden="1">#REF!</definedName>
    <definedName name="BExMKTW7R5SOV4PHAFGHU3W73DYE" localSheetId="21" hidden="1">#REF!</definedName>
    <definedName name="BExMKTW7R5SOV4PHAFGHU3W73DYE" localSheetId="8" hidden="1">#REF!</definedName>
    <definedName name="BExMKTW7R5SOV4PHAFGHU3W73DYE" localSheetId="9" hidden="1">#REF!</definedName>
    <definedName name="BExMKTW7R5SOV4PHAFGHU3W73DYE" hidden="1">#REF!</definedName>
    <definedName name="BExMKU7051J2W1RQXGZGE62NBRUZ" localSheetId="10" hidden="1">#REF!</definedName>
    <definedName name="BExMKU7051J2W1RQXGZGE62NBRUZ" localSheetId="12" hidden="1">#REF!</definedName>
    <definedName name="BExMKU7051J2W1RQXGZGE62NBRUZ" localSheetId="19" hidden="1">#REF!</definedName>
    <definedName name="BExMKU7051J2W1RQXGZGE62NBRUZ" localSheetId="0" hidden="1">#REF!</definedName>
    <definedName name="BExMKU7051J2W1RQXGZGE62NBRUZ" localSheetId="21" hidden="1">#REF!</definedName>
    <definedName name="BExMKU7051J2W1RQXGZGE62NBRUZ" localSheetId="8" hidden="1">#REF!</definedName>
    <definedName name="BExMKU7051J2W1RQXGZGE62NBRUZ" localSheetId="9" hidden="1">#REF!</definedName>
    <definedName name="BExMKU7051J2W1RQXGZGE62NBRUZ" hidden="1">#REF!</definedName>
    <definedName name="BExMKUN3WPECJR2XRID2R7GZRGNX" localSheetId="10" hidden="1">#REF!</definedName>
    <definedName name="BExMKUN3WPECJR2XRID2R7GZRGNX" localSheetId="12" hidden="1">#REF!</definedName>
    <definedName name="BExMKUN3WPECJR2XRID2R7GZRGNX" localSheetId="19" hidden="1">#REF!</definedName>
    <definedName name="BExMKUN3WPECJR2XRID2R7GZRGNX" localSheetId="0" hidden="1">#REF!</definedName>
    <definedName name="BExMKUN3WPECJR2XRID2R7GZRGNX" localSheetId="21" hidden="1">#REF!</definedName>
    <definedName name="BExMKUN3WPECJR2XRID2R7GZRGNX" localSheetId="8" hidden="1">#REF!</definedName>
    <definedName name="BExMKUN3WPECJR2XRID2R7GZRGNX" localSheetId="9" hidden="1">#REF!</definedName>
    <definedName name="BExMKUN3WPECJR2XRID2R7GZRGNX" hidden="1">#REF!</definedName>
    <definedName name="BExMKZ535P011X4TNV16GCOH4H21" localSheetId="10" hidden="1">#REF!</definedName>
    <definedName name="BExMKZ535P011X4TNV16GCOH4H21" localSheetId="12" hidden="1">#REF!</definedName>
    <definedName name="BExMKZ535P011X4TNV16GCOH4H21" localSheetId="19" hidden="1">#REF!</definedName>
    <definedName name="BExMKZ535P011X4TNV16GCOH4H21" localSheetId="0" hidden="1">#REF!</definedName>
    <definedName name="BExMKZ535P011X4TNV16GCOH4H21" localSheetId="21" hidden="1">#REF!</definedName>
    <definedName name="BExMKZ535P011X4TNV16GCOH4H21" localSheetId="8" hidden="1">#REF!</definedName>
    <definedName name="BExMKZ535P011X4TNV16GCOH4H21" localSheetId="9" hidden="1">#REF!</definedName>
    <definedName name="BExMKZ535P011X4TNV16GCOH4H21" hidden="1">#REF!</definedName>
    <definedName name="BExML3XQNDIMX55ZCHHXKUV3D6E6" localSheetId="10" hidden="1">#REF!</definedName>
    <definedName name="BExML3XQNDIMX55ZCHHXKUV3D6E6" localSheetId="12" hidden="1">#REF!</definedName>
    <definedName name="BExML3XQNDIMX55ZCHHXKUV3D6E6" localSheetId="19" hidden="1">#REF!</definedName>
    <definedName name="BExML3XQNDIMX55ZCHHXKUV3D6E6" localSheetId="0" hidden="1">#REF!</definedName>
    <definedName name="BExML3XQNDIMX55ZCHHXKUV3D6E6" localSheetId="21" hidden="1">#REF!</definedName>
    <definedName name="BExML3XQNDIMX55ZCHHXKUV3D6E6" localSheetId="8" hidden="1">#REF!</definedName>
    <definedName name="BExML3XQNDIMX55ZCHHXKUV3D6E6" localSheetId="9" hidden="1">#REF!</definedName>
    <definedName name="BExML3XQNDIMX55ZCHHXKUV3D6E6" hidden="1">#REF!</definedName>
    <definedName name="BExML5QGSWHLI18BGY4CGOTD3UWH" localSheetId="10" hidden="1">#REF!</definedName>
    <definedName name="BExML5QGSWHLI18BGY4CGOTD3UWH" localSheetId="12" hidden="1">#REF!</definedName>
    <definedName name="BExML5QGSWHLI18BGY4CGOTD3UWH" localSheetId="19" hidden="1">#REF!</definedName>
    <definedName name="BExML5QGSWHLI18BGY4CGOTD3UWH" localSheetId="0" hidden="1">#REF!</definedName>
    <definedName name="BExML5QGSWHLI18BGY4CGOTD3UWH" localSheetId="21" hidden="1">#REF!</definedName>
    <definedName name="BExML5QGSWHLI18BGY4CGOTD3UWH" localSheetId="8" hidden="1">#REF!</definedName>
    <definedName name="BExML5QGSWHLI18BGY4CGOTD3UWH" localSheetId="9" hidden="1">#REF!</definedName>
    <definedName name="BExML5QGSWHLI18BGY4CGOTD3UWH" hidden="1">#REF!</definedName>
    <definedName name="BExML6BVFCV80776USR7X70HVRZT" localSheetId="10" hidden="1">#REF!</definedName>
    <definedName name="BExML6BVFCV80776USR7X70HVRZT" localSheetId="12" hidden="1">#REF!</definedName>
    <definedName name="BExML6BVFCV80776USR7X70HVRZT" localSheetId="19" hidden="1">#REF!</definedName>
    <definedName name="BExML6BVFCV80776USR7X70HVRZT" localSheetId="0" hidden="1">#REF!</definedName>
    <definedName name="BExML6BVFCV80776USR7X70HVRZT" localSheetId="21" hidden="1">#REF!</definedName>
    <definedName name="BExML6BVFCV80776USR7X70HVRZT" localSheetId="8" hidden="1">#REF!</definedName>
    <definedName name="BExML6BVFCV80776USR7X70HVRZT" localSheetId="9" hidden="1">#REF!</definedName>
    <definedName name="BExML6BVFCV80776USR7X70HVRZT" hidden="1">#REF!</definedName>
    <definedName name="BExMLO5Z61RE85X8HHX2G4IU3AZW" localSheetId="10" hidden="1">#REF!</definedName>
    <definedName name="BExMLO5Z61RE85X8HHX2G4IU3AZW" localSheetId="12" hidden="1">#REF!</definedName>
    <definedName name="BExMLO5Z61RE85X8HHX2G4IU3AZW" localSheetId="19" hidden="1">#REF!</definedName>
    <definedName name="BExMLO5Z61RE85X8HHX2G4IU3AZW" localSheetId="0" hidden="1">#REF!</definedName>
    <definedName name="BExMLO5Z61RE85X8HHX2G4IU3AZW" localSheetId="21" hidden="1">#REF!</definedName>
    <definedName name="BExMLO5Z61RE85X8HHX2G4IU3AZW" localSheetId="8" hidden="1">#REF!</definedName>
    <definedName name="BExMLO5Z61RE85X8HHX2G4IU3AZW" localSheetId="9" hidden="1">#REF!</definedName>
    <definedName name="BExMLO5Z61RE85X8HHX2G4IU3AZW" hidden="1">#REF!</definedName>
    <definedName name="BExMLVI7UORSHM9FMO8S2EI0TMTS" localSheetId="10" hidden="1">#REF!</definedName>
    <definedName name="BExMLVI7UORSHM9FMO8S2EI0TMTS" localSheetId="12" hidden="1">#REF!</definedName>
    <definedName name="BExMLVI7UORSHM9FMO8S2EI0TMTS" localSheetId="19" hidden="1">#REF!</definedName>
    <definedName name="BExMLVI7UORSHM9FMO8S2EI0TMTS" localSheetId="0" hidden="1">#REF!</definedName>
    <definedName name="BExMLVI7UORSHM9FMO8S2EI0TMTS" localSheetId="21" hidden="1">#REF!</definedName>
    <definedName name="BExMLVI7UORSHM9FMO8S2EI0TMTS" localSheetId="8" hidden="1">#REF!</definedName>
    <definedName name="BExMLVI7UORSHM9FMO8S2EI0TMTS" localSheetId="9" hidden="1">#REF!</definedName>
    <definedName name="BExMLVI7UORSHM9FMO8S2EI0TMTS" hidden="1">#REF!</definedName>
    <definedName name="BExMM5UCOT2HSSN0ZIPZW55GSOVO" localSheetId="10" hidden="1">#REF!</definedName>
    <definedName name="BExMM5UCOT2HSSN0ZIPZW55GSOVO" localSheetId="12" hidden="1">#REF!</definedName>
    <definedName name="BExMM5UCOT2HSSN0ZIPZW55GSOVO" localSheetId="19" hidden="1">#REF!</definedName>
    <definedName name="BExMM5UCOT2HSSN0ZIPZW55GSOVO" localSheetId="0" hidden="1">#REF!</definedName>
    <definedName name="BExMM5UCOT2HSSN0ZIPZW55GSOVO" localSheetId="21" hidden="1">#REF!</definedName>
    <definedName name="BExMM5UCOT2HSSN0ZIPZW55GSOVO" localSheetId="8" hidden="1">#REF!</definedName>
    <definedName name="BExMM5UCOT2HSSN0ZIPZW55GSOVO" localSheetId="9" hidden="1">#REF!</definedName>
    <definedName name="BExMM5UCOT2HSSN0ZIPZW55GSOVO" hidden="1">#REF!</definedName>
    <definedName name="BExMM8ZRS5RQ8H1H55RVPVTDL5NL" localSheetId="10" hidden="1">#REF!</definedName>
    <definedName name="BExMM8ZRS5RQ8H1H55RVPVTDL5NL" localSheetId="12" hidden="1">#REF!</definedName>
    <definedName name="BExMM8ZRS5RQ8H1H55RVPVTDL5NL" localSheetId="19" hidden="1">#REF!</definedName>
    <definedName name="BExMM8ZRS5RQ8H1H55RVPVTDL5NL" localSheetId="0" hidden="1">#REF!</definedName>
    <definedName name="BExMM8ZRS5RQ8H1H55RVPVTDL5NL" localSheetId="21" hidden="1">#REF!</definedName>
    <definedName name="BExMM8ZRS5RQ8H1H55RVPVTDL5NL" localSheetId="8" hidden="1">#REF!</definedName>
    <definedName name="BExMM8ZRS5RQ8H1H55RVPVTDL5NL" localSheetId="9" hidden="1">#REF!</definedName>
    <definedName name="BExMM8ZRS5RQ8H1H55RVPVTDL5NL" hidden="1">#REF!</definedName>
    <definedName name="BExMMH8EAZB09XXQ5X4LR0P4NHG9" localSheetId="10" hidden="1">#REF!</definedName>
    <definedName name="BExMMH8EAZB09XXQ5X4LR0P4NHG9" localSheetId="12" hidden="1">#REF!</definedName>
    <definedName name="BExMMH8EAZB09XXQ5X4LR0P4NHG9" localSheetId="19" hidden="1">#REF!</definedName>
    <definedName name="BExMMH8EAZB09XXQ5X4LR0P4NHG9" localSheetId="0" hidden="1">#REF!</definedName>
    <definedName name="BExMMH8EAZB09XXQ5X4LR0P4NHG9" localSheetId="21" hidden="1">#REF!</definedName>
    <definedName name="BExMMH8EAZB09XXQ5X4LR0P4NHG9" localSheetId="8" hidden="1">#REF!</definedName>
    <definedName name="BExMMH8EAZB09XXQ5X4LR0P4NHG9" localSheetId="9" hidden="1">#REF!</definedName>
    <definedName name="BExMMH8EAZB09XXQ5X4LR0P4NHG9" hidden="1">#REF!</definedName>
    <definedName name="BExMMIQH5BABNZVCIQ7TBCQ10AY5" localSheetId="10" hidden="1">#REF!</definedName>
    <definedName name="BExMMIQH5BABNZVCIQ7TBCQ10AY5" localSheetId="12" hidden="1">#REF!</definedName>
    <definedName name="BExMMIQH5BABNZVCIQ7TBCQ10AY5" localSheetId="19" hidden="1">#REF!</definedName>
    <definedName name="BExMMIQH5BABNZVCIQ7TBCQ10AY5" localSheetId="0" hidden="1">#REF!</definedName>
    <definedName name="BExMMIQH5BABNZVCIQ7TBCQ10AY5" localSheetId="21" hidden="1">#REF!</definedName>
    <definedName name="BExMMIQH5BABNZVCIQ7TBCQ10AY5" localSheetId="8" hidden="1">#REF!</definedName>
    <definedName name="BExMMIQH5BABNZVCIQ7TBCQ10AY5" localSheetId="9" hidden="1">#REF!</definedName>
    <definedName name="BExMMIQH5BABNZVCIQ7TBCQ10AY5" hidden="1">#REF!</definedName>
    <definedName name="BExMMNIZ2T7M22WECMUQXEF4NJ71" localSheetId="10" hidden="1">#REF!</definedName>
    <definedName name="BExMMNIZ2T7M22WECMUQXEF4NJ71" localSheetId="12" hidden="1">#REF!</definedName>
    <definedName name="BExMMNIZ2T7M22WECMUQXEF4NJ71" localSheetId="19" hidden="1">#REF!</definedName>
    <definedName name="BExMMNIZ2T7M22WECMUQXEF4NJ71" localSheetId="0" hidden="1">#REF!</definedName>
    <definedName name="BExMMNIZ2T7M22WECMUQXEF4NJ71" localSheetId="21" hidden="1">#REF!</definedName>
    <definedName name="BExMMNIZ2T7M22WECMUQXEF4NJ71" localSheetId="8" hidden="1">#REF!</definedName>
    <definedName name="BExMMNIZ2T7M22WECMUQXEF4NJ71" localSheetId="9" hidden="1">#REF!</definedName>
    <definedName name="BExMMNIZ2T7M22WECMUQXEF4NJ71" hidden="1">#REF!</definedName>
    <definedName name="BExMMPMIOU7BURTV0L1K6ACW9X73" localSheetId="10" hidden="1">#REF!</definedName>
    <definedName name="BExMMPMIOU7BURTV0L1K6ACW9X73" localSheetId="12" hidden="1">#REF!</definedName>
    <definedName name="BExMMPMIOU7BURTV0L1K6ACW9X73" localSheetId="19" hidden="1">#REF!</definedName>
    <definedName name="BExMMPMIOU7BURTV0L1K6ACW9X73" localSheetId="0" hidden="1">#REF!</definedName>
    <definedName name="BExMMPMIOU7BURTV0L1K6ACW9X73" localSheetId="21" hidden="1">#REF!</definedName>
    <definedName name="BExMMPMIOU7BURTV0L1K6ACW9X73" localSheetId="8" hidden="1">#REF!</definedName>
    <definedName name="BExMMPMIOU7BURTV0L1K6ACW9X73" localSheetId="9" hidden="1">#REF!</definedName>
    <definedName name="BExMMPMIOU7BURTV0L1K6ACW9X73" hidden="1">#REF!</definedName>
    <definedName name="BExMMQ835AJDHS4B419SS645P67Q" localSheetId="10" hidden="1">#REF!</definedName>
    <definedName name="BExMMQ835AJDHS4B419SS645P67Q" localSheetId="12" hidden="1">#REF!</definedName>
    <definedName name="BExMMQ835AJDHS4B419SS645P67Q" localSheetId="19" hidden="1">#REF!</definedName>
    <definedName name="BExMMQ835AJDHS4B419SS645P67Q" localSheetId="0" hidden="1">#REF!</definedName>
    <definedName name="BExMMQ835AJDHS4B419SS645P67Q" localSheetId="21" hidden="1">#REF!</definedName>
    <definedName name="BExMMQ835AJDHS4B419SS645P67Q" localSheetId="8" hidden="1">#REF!</definedName>
    <definedName name="BExMMQ835AJDHS4B419SS645P67Q" localSheetId="9" hidden="1">#REF!</definedName>
    <definedName name="BExMMQ835AJDHS4B419SS645P67Q" hidden="1">#REF!</definedName>
    <definedName name="BExMMQIUVPCOBISTEJJYNCCLUCPY" localSheetId="10" hidden="1">#REF!</definedName>
    <definedName name="BExMMQIUVPCOBISTEJJYNCCLUCPY" localSheetId="12" hidden="1">#REF!</definedName>
    <definedName name="BExMMQIUVPCOBISTEJJYNCCLUCPY" localSheetId="19" hidden="1">#REF!</definedName>
    <definedName name="BExMMQIUVPCOBISTEJJYNCCLUCPY" localSheetId="0" hidden="1">#REF!</definedName>
    <definedName name="BExMMQIUVPCOBISTEJJYNCCLUCPY" localSheetId="21" hidden="1">#REF!</definedName>
    <definedName name="BExMMQIUVPCOBISTEJJYNCCLUCPY" localSheetId="8" hidden="1">#REF!</definedName>
    <definedName name="BExMMQIUVPCOBISTEJJYNCCLUCPY" localSheetId="9" hidden="1">#REF!</definedName>
    <definedName name="BExMMQIUVPCOBISTEJJYNCCLUCPY" hidden="1">#REF!</definedName>
    <definedName name="BExMMTIXETA5VAKBSOFDD5SRU887" localSheetId="10" hidden="1">#REF!</definedName>
    <definedName name="BExMMTIXETA5VAKBSOFDD5SRU887" localSheetId="12" hidden="1">#REF!</definedName>
    <definedName name="BExMMTIXETA5VAKBSOFDD5SRU887" localSheetId="19" hidden="1">#REF!</definedName>
    <definedName name="BExMMTIXETA5VAKBSOFDD5SRU887" localSheetId="0" hidden="1">#REF!</definedName>
    <definedName name="BExMMTIXETA5VAKBSOFDD5SRU887" localSheetId="21" hidden="1">#REF!</definedName>
    <definedName name="BExMMTIXETA5VAKBSOFDD5SRU887" localSheetId="8" hidden="1">#REF!</definedName>
    <definedName name="BExMMTIXETA5VAKBSOFDD5SRU887" localSheetId="9" hidden="1">#REF!</definedName>
    <definedName name="BExMMTIXETA5VAKBSOFDD5SRU887" hidden="1">#REF!</definedName>
    <definedName name="BExMMV0P6P5YS3C35G0JYYHI7992" localSheetId="10" hidden="1">#REF!</definedName>
    <definedName name="BExMMV0P6P5YS3C35G0JYYHI7992" localSheetId="12" hidden="1">#REF!</definedName>
    <definedName name="BExMMV0P6P5YS3C35G0JYYHI7992" localSheetId="19" hidden="1">#REF!</definedName>
    <definedName name="BExMMV0P6P5YS3C35G0JYYHI7992" localSheetId="0" hidden="1">#REF!</definedName>
    <definedName name="BExMMV0P6P5YS3C35G0JYYHI7992" localSheetId="21" hidden="1">#REF!</definedName>
    <definedName name="BExMMV0P6P5YS3C35G0JYYHI7992" localSheetId="8" hidden="1">#REF!</definedName>
    <definedName name="BExMMV0P6P5YS3C35G0JYYHI7992" localSheetId="9" hidden="1">#REF!</definedName>
    <definedName name="BExMMV0P6P5YS3C35G0JYYHI7992" hidden="1">#REF!</definedName>
    <definedName name="BExMNJLFWZBRN9PZF1IO9CYWV1B2" localSheetId="10" hidden="1">#REF!</definedName>
    <definedName name="BExMNJLFWZBRN9PZF1IO9CYWV1B2" localSheetId="12" hidden="1">#REF!</definedName>
    <definedName name="BExMNJLFWZBRN9PZF1IO9CYWV1B2" localSheetId="19" hidden="1">#REF!</definedName>
    <definedName name="BExMNJLFWZBRN9PZF1IO9CYWV1B2" localSheetId="0" hidden="1">#REF!</definedName>
    <definedName name="BExMNJLFWZBRN9PZF1IO9CYWV1B2" localSheetId="21" hidden="1">#REF!</definedName>
    <definedName name="BExMNJLFWZBRN9PZF1IO9CYWV1B2" localSheetId="8" hidden="1">#REF!</definedName>
    <definedName name="BExMNJLFWZBRN9PZF1IO9CYWV1B2" localSheetId="9" hidden="1">#REF!</definedName>
    <definedName name="BExMNJLFWZBRN9PZF1IO9CYWV1B2" hidden="1">#REF!</definedName>
    <definedName name="BExMNKCJ0FA57YEUUAJE43U1QN5P" localSheetId="10" hidden="1">#REF!</definedName>
    <definedName name="BExMNKCJ0FA57YEUUAJE43U1QN5P" localSheetId="12" hidden="1">#REF!</definedName>
    <definedName name="BExMNKCJ0FA57YEUUAJE43U1QN5P" localSheetId="19" hidden="1">#REF!</definedName>
    <definedName name="BExMNKCJ0FA57YEUUAJE43U1QN5P" localSheetId="0" hidden="1">#REF!</definedName>
    <definedName name="BExMNKCJ0FA57YEUUAJE43U1QN5P" localSheetId="21" hidden="1">#REF!</definedName>
    <definedName name="BExMNKCJ0FA57YEUUAJE43U1QN5P" localSheetId="8" hidden="1">#REF!</definedName>
    <definedName name="BExMNKCJ0FA57YEUUAJE43U1QN5P" localSheetId="9" hidden="1">#REF!</definedName>
    <definedName name="BExMNKCJ0FA57YEUUAJE43U1QN5P" hidden="1">#REF!</definedName>
    <definedName name="BExMNKN5D1WEF2OOJVP6LZ6DLU3Y" localSheetId="10" hidden="1">#REF!</definedName>
    <definedName name="BExMNKN5D1WEF2OOJVP6LZ6DLU3Y" localSheetId="12" hidden="1">#REF!</definedName>
    <definedName name="BExMNKN5D1WEF2OOJVP6LZ6DLU3Y" localSheetId="19" hidden="1">#REF!</definedName>
    <definedName name="BExMNKN5D1WEF2OOJVP6LZ6DLU3Y" localSheetId="0" hidden="1">#REF!</definedName>
    <definedName name="BExMNKN5D1WEF2OOJVP6LZ6DLU3Y" localSheetId="21" hidden="1">#REF!</definedName>
    <definedName name="BExMNKN5D1WEF2OOJVP6LZ6DLU3Y" localSheetId="8" hidden="1">#REF!</definedName>
    <definedName name="BExMNKN5D1WEF2OOJVP6LZ6DLU3Y" localSheetId="9" hidden="1">#REF!</definedName>
    <definedName name="BExMNKN5D1WEF2OOJVP6LZ6DLU3Y" hidden="1">#REF!</definedName>
    <definedName name="BExMNR38HMPLWAJRQ9MMS3ZAZ9IU" localSheetId="10" hidden="1">#REF!</definedName>
    <definedName name="BExMNR38HMPLWAJRQ9MMS3ZAZ9IU" localSheetId="12" hidden="1">#REF!</definedName>
    <definedName name="BExMNR38HMPLWAJRQ9MMS3ZAZ9IU" localSheetId="19" hidden="1">#REF!</definedName>
    <definedName name="BExMNR38HMPLWAJRQ9MMS3ZAZ9IU" localSheetId="0" hidden="1">#REF!</definedName>
    <definedName name="BExMNR38HMPLWAJRQ9MMS3ZAZ9IU" localSheetId="21" hidden="1">#REF!</definedName>
    <definedName name="BExMNR38HMPLWAJRQ9MMS3ZAZ9IU" localSheetId="8" hidden="1">#REF!</definedName>
    <definedName name="BExMNR38HMPLWAJRQ9MMS3ZAZ9IU" localSheetId="9" hidden="1">#REF!</definedName>
    <definedName name="BExMNR38HMPLWAJRQ9MMS3ZAZ9IU" hidden="1">#REF!</definedName>
    <definedName name="BExMNRDZULKJMVY2VKIIRM2M5A1M" localSheetId="10" hidden="1">#REF!</definedName>
    <definedName name="BExMNRDZULKJMVY2VKIIRM2M5A1M" localSheetId="12" hidden="1">#REF!</definedName>
    <definedName name="BExMNRDZULKJMVY2VKIIRM2M5A1M" localSheetId="19" hidden="1">#REF!</definedName>
    <definedName name="BExMNRDZULKJMVY2VKIIRM2M5A1M" localSheetId="0" hidden="1">#REF!</definedName>
    <definedName name="BExMNRDZULKJMVY2VKIIRM2M5A1M" localSheetId="21" hidden="1">#REF!</definedName>
    <definedName name="BExMNRDZULKJMVY2VKIIRM2M5A1M" localSheetId="8" hidden="1">#REF!</definedName>
    <definedName name="BExMNRDZULKJMVY2VKIIRM2M5A1M" localSheetId="9" hidden="1">#REF!</definedName>
    <definedName name="BExMNRDZULKJMVY2VKIIRM2M5A1M" hidden="1">#REF!</definedName>
    <definedName name="BExMNVFKZIBQSCAH71DIF1CJG89T" localSheetId="10" hidden="1">#REF!</definedName>
    <definedName name="BExMNVFKZIBQSCAH71DIF1CJG89T" localSheetId="12" hidden="1">#REF!</definedName>
    <definedName name="BExMNVFKZIBQSCAH71DIF1CJG89T" localSheetId="19" hidden="1">#REF!</definedName>
    <definedName name="BExMNVFKZIBQSCAH71DIF1CJG89T" localSheetId="0" hidden="1">#REF!</definedName>
    <definedName name="BExMNVFKZIBQSCAH71DIF1CJG89T" localSheetId="21" hidden="1">#REF!</definedName>
    <definedName name="BExMNVFKZIBQSCAH71DIF1CJG89T" localSheetId="8" hidden="1">#REF!</definedName>
    <definedName name="BExMNVFKZIBQSCAH71DIF1CJG89T" localSheetId="9" hidden="1">#REF!</definedName>
    <definedName name="BExMNVFKZIBQSCAH71DIF1CJG89T" hidden="1">#REF!</definedName>
    <definedName name="BExMNVVUQAGQY9SA29FGI7D7R5MN" localSheetId="10" hidden="1">#REF!</definedName>
    <definedName name="BExMNVVUQAGQY9SA29FGI7D7R5MN" localSheetId="12" hidden="1">#REF!</definedName>
    <definedName name="BExMNVVUQAGQY9SA29FGI7D7R5MN" localSheetId="19" hidden="1">#REF!</definedName>
    <definedName name="BExMNVVUQAGQY9SA29FGI7D7R5MN" localSheetId="0" hidden="1">#REF!</definedName>
    <definedName name="BExMNVVUQAGQY9SA29FGI7D7R5MN" localSheetId="21" hidden="1">#REF!</definedName>
    <definedName name="BExMNVVUQAGQY9SA29FGI7D7R5MN" localSheetId="8" hidden="1">#REF!</definedName>
    <definedName name="BExMNVVUQAGQY9SA29FGI7D7R5MN" localSheetId="9" hidden="1">#REF!</definedName>
    <definedName name="BExMNVVUQAGQY9SA29FGI7D7R5MN" hidden="1">#REF!</definedName>
    <definedName name="BExMO9IOWKTWHO8LQJJQI5P3INWY" localSheetId="10" hidden="1">#REF!</definedName>
    <definedName name="BExMO9IOWKTWHO8LQJJQI5P3INWY" localSheetId="12" hidden="1">#REF!</definedName>
    <definedName name="BExMO9IOWKTWHO8LQJJQI5P3INWY" localSheetId="19" hidden="1">#REF!</definedName>
    <definedName name="BExMO9IOWKTWHO8LQJJQI5P3INWY" localSheetId="0" hidden="1">#REF!</definedName>
    <definedName name="BExMO9IOWKTWHO8LQJJQI5P3INWY" localSheetId="21" hidden="1">#REF!</definedName>
    <definedName name="BExMO9IOWKTWHO8LQJJQI5P3INWY" localSheetId="8" hidden="1">#REF!</definedName>
    <definedName name="BExMO9IOWKTWHO8LQJJQI5P3INWY" localSheetId="9" hidden="1">#REF!</definedName>
    <definedName name="BExMO9IOWKTWHO8LQJJQI5P3INWY" hidden="1">#REF!</definedName>
    <definedName name="BExMOI29DOEK5R1A5QZPUDKF7N6T" localSheetId="10" hidden="1">#REF!</definedName>
    <definedName name="BExMOI29DOEK5R1A5QZPUDKF7N6T" localSheetId="12" hidden="1">#REF!</definedName>
    <definedName name="BExMOI29DOEK5R1A5QZPUDKF7N6T" localSheetId="19" hidden="1">#REF!</definedName>
    <definedName name="BExMOI29DOEK5R1A5QZPUDKF7N6T" localSheetId="0" hidden="1">#REF!</definedName>
    <definedName name="BExMOI29DOEK5R1A5QZPUDKF7N6T" localSheetId="21" hidden="1">#REF!</definedName>
    <definedName name="BExMOI29DOEK5R1A5QZPUDKF7N6T" localSheetId="8" hidden="1">#REF!</definedName>
    <definedName name="BExMOI29DOEK5R1A5QZPUDKF7N6T" localSheetId="9" hidden="1">#REF!</definedName>
    <definedName name="BExMOI29DOEK5R1A5QZPUDKF7N6T" hidden="1">#REF!</definedName>
    <definedName name="BExMONRAU0S904NLJHPI47RVQDBH" localSheetId="10" hidden="1">#REF!</definedName>
    <definedName name="BExMONRAU0S904NLJHPI47RVQDBH" localSheetId="12" hidden="1">#REF!</definedName>
    <definedName name="BExMONRAU0S904NLJHPI47RVQDBH" localSheetId="19" hidden="1">#REF!</definedName>
    <definedName name="BExMONRAU0S904NLJHPI47RVQDBH" localSheetId="0" hidden="1">#REF!</definedName>
    <definedName name="BExMONRAU0S904NLJHPI47RVQDBH" localSheetId="21" hidden="1">#REF!</definedName>
    <definedName name="BExMONRAU0S904NLJHPI47RVQDBH" localSheetId="8" hidden="1">#REF!</definedName>
    <definedName name="BExMONRAU0S904NLJHPI47RVQDBH" localSheetId="9" hidden="1">#REF!</definedName>
    <definedName name="BExMONRAU0S904NLJHPI47RVQDBH" hidden="1">#REF!</definedName>
    <definedName name="BExMPAJ5AJAXGKGK3F6H3ODS6RF4" localSheetId="10" hidden="1">#REF!</definedName>
    <definedName name="BExMPAJ5AJAXGKGK3F6H3ODS6RF4" localSheetId="12" hidden="1">#REF!</definedName>
    <definedName name="BExMPAJ5AJAXGKGK3F6H3ODS6RF4" localSheetId="19" hidden="1">#REF!</definedName>
    <definedName name="BExMPAJ5AJAXGKGK3F6H3ODS6RF4" localSheetId="0" hidden="1">#REF!</definedName>
    <definedName name="BExMPAJ5AJAXGKGK3F6H3ODS6RF4" localSheetId="21" hidden="1">#REF!</definedName>
    <definedName name="BExMPAJ5AJAXGKGK3F6H3ODS6RF4" localSheetId="8" hidden="1">#REF!</definedName>
    <definedName name="BExMPAJ5AJAXGKGK3F6H3ODS6RF4" localSheetId="9" hidden="1">#REF!</definedName>
    <definedName name="BExMPAJ5AJAXGKGK3F6H3ODS6RF4" hidden="1">#REF!</definedName>
    <definedName name="BExMPD2X55FFBVJ6CBUKNPROIOEU" localSheetId="10" hidden="1">#REF!</definedName>
    <definedName name="BExMPD2X55FFBVJ6CBUKNPROIOEU" localSheetId="12" hidden="1">#REF!</definedName>
    <definedName name="BExMPD2X55FFBVJ6CBUKNPROIOEU" localSheetId="19" hidden="1">#REF!</definedName>
    <definedName name="BExMPD2X55FFBVJ6CBUKNPROIOEU" localSheetId="0" hidden="1">#REF!</definedName>
    <definedName name="BExMPD2X55FFBVJ6CBUKNPROIOEU" localSheetId="21" hidden="1">#REF!</definedName>
    <definedName name="BExMPD2X55FFBVJ6CBUKNPROIOEU" localSheetId="8" hidden="1">#REF!</definedName>
    <definedName name="BExMPD2X55FFBVJ6CBUKNPROIOEU" localSheetId="9" hidden="1">#REF!</definedName>
    <definedName name="BExMPD2X55FFBVJ6CBUKNPROIOEU" hidden="1">#REF!</definedName>
    <definedName name="BExMPGZ848E38FUH1JBQN97DGWAT" localSheetId="10" hidden="1">#REF!</definedName>
    <definedName name="BExMPGZ848E38FUH1JBQN97DGWAT" localSheetId="12" hidden="1">#REF!</definedName>
    <definedName name="BExMPGZ848E38FUH1JBQN97DGWAT" localSheetId="19" hidden="1">#REF!</definedName>
    <definedName name="BExMPGZ848E38FUH1JBQN97DGWAT" localSheetId="0" hidden="1">#REF!</definedName>
    <definedName name="BExMPGZ848E38FUH1JBQN97DGWAT" localSheetId="21" hidden="1">#REF!</definedName>
    <definedName name="BExMPGZ848E38FUH1JBQN97DGWAT" localSheetId="8" hidden="1">#REF!</definedName>
    <definedName name="BExMPGZ848E38FUH1JBQN97DGWAT" localSheetId="9" hidden="1">#REF!</definedName>
    <definedName name="BExMPGZ848E38FUH1JBQN97DGWAT" hidden="1">#REF!</definedName>
    <definedName name="BExMPMTICOSMQENOFKQ18K0ZT4S8" localSheetId="10" hidden="1">#REF!</definedName>
    <definedName name="BExMPMTICOSMQENOFKQ18K0ZT4S8" localSheetId="12" hidden="1">#REF!</definedName>
    <definedName name="BExMPMTICOSMQENOFKQ18K0ZT4S8" localSheetId="19" hidden="1">#REF!</definedName>
    <definedName name="BExMPMTICOSMQENOFKQ18K0ZT4S8" localSheetId="0" hidden="1">#REF!</definedName>
    <definedName name="BExMPMTICOSMQENOFKQ18K0ZT4S8" localSheetId="21" hidden="1">#REF!</definedName>
    <definedName name="BExMPMTICOSMQENOFKQ18K0ZT4S8" localSheetId="8" hidden="1">#REF!</definedName>
    <definedName name="BExMPMTICOSMQENOFKQ18K0ZT4S8" localSheetId="9" hidden="1">#REF!</definedName>
    <definedName name="BExMPMTICOSMQENOFKQ18K0ZT4S8" hidden="1">#REF!</definedName>
    <definedName name="BExMPMZ07II0R4KGWQQ7PGS3RZS4" localSheetId="10" hidden="1">#REF!</definedName>
    <definedName name="BExMPMZ07II0R4KGWQQ7PGS3RZS4" localSheetId="12" hidden="1">#REF!</definedName>
    <definedName name="BExMPMZ07II0R4KGWQQ7PGS3RZS4" localSheetId="19" hidden="1">#REF!</definedName>
    <definedName name="BExMPMZ07II0R4KGWQQ7PGS3RZS4" localSheetId="0" hidden="1">#REF!</definedName>
    <definedName name="BExMPMZ07II0R4KGWQQ7PGS3RZS4" localSheetId="21" hidden="1">#REF!</definedName>
    <definedName name="BExMPMZ07II0R4KGWQQ7PGS3RZS4" localSheetId="8" hidden="1">#REF!</definedName>
    <definedName name="BExMPMZ07II0R4KGWQQ7PGS3RZS4" localSheetId="9" hidden="1">#REF!</definedName>
    <definedName name="BExMPMZ07II0R4KGWQQ7PGS3RZS4" hidden="1">#REF!</definedName>
    <definedName name="BExMPOBH04JMDO6Z8DMSEJZM4ANN" localSheetId="10" hidden="1">#REF!</definedName>
    <definedName name="BExMPOBH04JMDO6Z8DMSEJZM4ANN" localSheetId="12" hidden="1">#REF!</definedName>
    <definedName name="BExMPOBH04JMDO6Z8DMSEJZM4ANN" localSheetId="19" hidden="1">#REF!</definedName>
    <definedName name="BExMPOBH04JMDO6Z8DMSEJZM4ANN" localSheetId="0" hidden="1">#REF!</definedName>
    <definedName name="BExMPOBH04JMDO6Z8DMSEJZM4ANN" localSheetId="21" hidden="1">#REF!</definedName>
    <definedName name="BExMPOBH04JMDO6Z8DMSEJZM4ANN" localSheetId="8" hidden="1">#REF!</definedName>
    <definedName name="BExMPOBH04JMDO6Z8DMSEJZM4ANN" localSheetId="9" hidden="1">#REF!</definedName>
    <definedName name="BExMPOBH04JMDO6Z8DMSEJZM4ANN" hidden="1">#REF!</definedName>
    <definedName name="BExMPSD77XQ3HA6A4FZOJK8G2JP3" localSheetId="10" hidden="1">#REF!</definedName>
    <definedName name="BExMPSD77XQ3HA6A4FZOJK8G2JP3" localSheetId="12" hidden="1">#REF!</definedName>
    <definedName name="BExMPSD77XQ3HA6A4FZOJK8G2JP3" localSheetId="19" hidden="1">#REF!</definedName>
    <definedName name="BExMPSD77XQ3HA6A4FZOJK8G2JP3" localSheetId="0" hidden="1">#REF!</definedName>
    <definedName name="BExMPSD77XQ3HA6A4FZOJK8G2JP3" localSheetId="21" hidden="1">#REF!</definedName>
    <definedName name="BExMPSD77XQ3HA6A4FZOJK8G2JP3" localSheetId="8" hidden="1">#REF!</definedName>
    <definedName name="BExMPSD77XQ3HA6A4FZOJK8G2JP3" localSheetId="9" hidden="1">#REF!</definedName>
    <definedName name="BExMPSD77XQ3HA6A4FZOJK8G2JP3" hidden="1">#REF!</definedName>
    <definedName name="BExMQ4I3Q7F0BMPHSFMFW9TZ87UD" localSheetId="10" hidden="1">#REF!</definedName>
    <definedName name="BExMQ4I3Q7F0BMPHSFMFW9TZ87UD" localSheetId="12" hidden="1">#REF!</definedName>
    <definedName name="BExMQ4I3Q7F0BMPHSFMFW9TZ87UD" localSheetId="19" hidden="1">#REF!</definedName>
    <definedName name="BExMQ4I3Q7F0BMPHSFMFW9TZ87UD" localSheetId="0" hidden="1">#REF!</definedName>
    <definedName name="BExMQ4I3Q7F0BMPHSFMFW9TZ87UD" localSheetId="21" hidden="1">#REF!</definedName>
    <definedName name="BExMQ4I3Q7F0BMPHSFMFW9TZ87UD" localSheetId="8" hidden="1">#REF!</definedName>
    <definedName name="BExMQ4I3Q7F0BMPHSFMFW9TZ87UD" localSheetId="9" hidden="1">#REF!</definedName>
    <definedName name="BExMQ4I3Q7F0BMPHSFMFW9TZ87UD" hidden="1">#REF!</definedName>
    <definedName name="BExMQ4SWDWI4N16AZ0T5CJ6HH8WC" localSheetId="10" hidden="1">#REF!</definedName>
    <definedName name="BExMQ4SWDWI4N16AZ0T5CJ6HH8WC" localSheetId="12" hidden="1">#REF!</definedName>
    <definedName name="BExMQ4SWDWI4N16AZ0T5CJ6HH8WC" localSheetId="19" hidden="1">#REF!</definedName>
    <definedName name="BExMQ4SWDWI4N16AZ0T5CJ6HH8WC" localSheetId="0" hidden="1">#REF!</definedName>
    <definedName name="BExMQ4SWDWI4N16AZ0T5CJ6HH8WC" localSheetId="21" hidden="1">#REF!</definedName>
    <definedName name="BExMQ4SWDWI4N16AZ0T5CJ6HH8WC" localSheetId="8" hidden="1">#REF!</definedName>
    <definedName name="BExMQ4SWDWI4N16AZ0T5CJ6HH8WC" localSheetId="9" hidden="1">#REF!</definedName>
    <definedName name="BExMQ4SWDWI4N16AZ0T5CJ6HH8WC" hidden="1">#REF!</definedName>
    <definedName name="BExMQ71WHW50GVX45JU951AGPLFQ" localSheetId="10" hidden="1">#REF!</definedName>
    <definedName name="BExMQ71WHW50GVX45JU951AGPLFQ" localSheetId="12" hidden="1">#REF!</definedName>
    <definedName name="BExMQ71WHW50GVX45JU951AGPLFQ" localSheetId="19" hidden="1">#REF!</definedName>
    <definedName name="BExMQ71WHW50GVX45JU951AGPLFQ" localSheetId="0" hidden="1">#REF!</definedName>
    <definedName name="BExMQ71WHW50GVX45JU951AGPLFQ" localSheetId="21" hidden="1">#REF!</definedName>
    <definedName name="BExMQ71WHW50GVX45JU951AGPLFQ" localSheetId="8" hidden="1">#REF!</definedName>
    <definedName name="BExMQ71WHW50GVX45JU951AGPLFQ" localSheetId="9" hidden="1">#REF!</definedName>
    <definedName name="BExMQ71WHW50GVX45JU951AGPLFQ" hidden="1">#REF!</definedName>
    <definedName name="BExMQGXSLPT4A6N47LE6FBVHWBOF" localSheetId="10" hidden="1">#REF!</definedName>
    <definedName name="BExMQGXSLPT4A6N47LE6FBVHWBOF" localSheetId="12" hidden="1">#REF!</definedName>
    <definedName name="BExMQGXSLPT4A6N47LE6FBVHWBOF" localSheetId="19" hidden="1">#REF!</definedName>
    <definedName name="BExMQGXSLPT4A6N47LE6FBVHWBOF" localSheetId="0" hidden="1">#REF!</definedName>
    <definedName name="BExMQGXSLPT4A6N47LE6FBVHWBOF" localSheetId="21" hidden="1">#REF!</definedName>
    <definedName name="BExMQGXSLPT4A6N47LE6FBVHWBOF" localSheetId="8" hidden="1">#REF!</definedName>
    <definedName name="BExMQGXSLPT4A6N47LE6FBVHWBOF" localSheetId="9" hidden="1">#REF!</definedName>
    <definedName name="BExMQGXSLPT4A6N47LE6FBVHWBOF" hidden="1">#REF!</definedName>
    <definedName name="BExMQNZGFHW75W9HWRCR0FEF0XF0" localSheetId="10" hidden="1">#REF!</definedName>
    <definedName name="BExMQNZGFHW75W9HWRCR0FEF0XF0" localSheetId="12" hidden="1">#REF!</definedName>
    <definedName name="BExMQNZGFHW75W9HWRCR0FEF0XF0" localSheetId="19" hidden="1">#REF!</definedName>
    <definedName name="BExMQNZGFHW75W9HWRCR0FEF0XF0" localSheetId="0" hidden="1">#REF!</definedName>
    <definedName name="BExMQNZGFHW75W9HWRCR0FEF0XF0" localSheetId="21" hidden="1">#REF!</definedName>
    <definedName name="BExMQNZGFHW75W9HWRCR0FEF0XF0" localSheetId="8" hidden="1">#REF!</definedName>
    <definedName name="BExMQNZGFHW75W9HWRCR0FEF0XF0" localSheetId="9" hidden="1">#REF!</definedName>
    <definedName name="BExMQNZGFHW75W9HWRCR0FEF0XF0" hidden="1">#REF!</definedName>
    <definedName name="BExMQRKVQPDFPD0WQUA9QND8OV7P" localSheetId="10" hidden="1">#REF!</definedName>
    <definedName name="BExMQRKVQPDFPD0WQUA9QND8OV7P" localSheetId="12" hidden="1">#REF!</definedName>
    <definedName name="BExMQRKVQPDFPD0WQUA9QND8OV7P" localSheetId="19" hidden="1">#REF!</definedName>
    <definedName name="BExMQRKVQPDFPD0WQUA9QND8OV7P" localSheetId="0" hidden="1">#REF!</definedName>
    <definedName name="BExMQRKVQPDFPD0WQUA9QND8OV7P" localSheetId="21" hidden="1">#REF!</definedName>
    <definedName name="BExMQRKVQPDFPD0WQUA9QND8OV7P" localSheetId="8" hidden="1">#REF!</definedName>
    <definedName name="BExMQRKVQPDFPD0WQUA9QND8OV7P" localSheetId="9" hidden="1">#REF!</definedName>
    <definedName name="BExMQRKVQPDFPD0WQUA9QND8OV7P" hidden="1">#REF!</definedName>
    <definedName name="BExMQSBR7PL4KLB1Q4961QO45Y4G" localSheetId="10" hidden="1">#REF!</definedName>
    <definedName name="BExMQSBR7PL4KLB1Q4961QO45Y4G" localSheetId="12" hidden="1">#REF!</definedName>
    <definedName name="BExMQSBR7PL4KLB1Q4961QO45Y4G" localSheetId="19" hidden="1">#REF!</definedName>
    <definedName name="BExMQSBR7PL4KLB1Q4961QO45Y4G" localSheetId="0" hidden="1">#REF!</definedName>
    <definedName name="BExMQSBR7PL4KLB1Q4961QO45Y4G" localSheetId="21" hidden="1">#REF!</definedName>
    <definedName name="BExMQSBR7PL4KLB1Q4961QO45Y4G" localSheetId="8" hidden="1">#REF!</definedName>
    <definedName name="BExMQSBR7PL4KLB1Q4961QO45Y4G" localSheetId="9" hidden="1">#REF!</definedName>
    <definedName name="BExMQSBR7PL4KLB1Q4961QO45Y4G" hidden="1">#REF!</definedName>
    <definedName name="BExMR1MA4I1X77714ZEPUVC8W398" localSheetId="10" hidden="1">#REF!</definedName>
    <definedName name="BExMR1MA4I1X77714ZEPUVC8W398" localSheetId="12" hidden="1">#REF!</definedName>
    <definedName name="BExMR1MA4I1X77714ZEPUVC8W398" localSheetId="19" hidden="1">#REF!</definedName>
    <definedName name="BExMR1MA4I1X77714ZEPUVC8W398" localSheetId="0" hidden="1">#REF!</definedName>
    <definedName name="BExMR1MA4I1X77714ZEPUVC8W398" localSheetId="21" hidden="1">#REF!</definedName>
    <definedName name="BExMR1MA4I1X77714ZEPUVC8W398" localSheetId="8" hidden="1">#REF!</definedName>
    <definedName name="BExMR1MA4I1X77714ZEPUVC8W398" localSheetId="9" hidden="1">#REF!</definedName>
    <definedName name="BExMR1MA4I1X77714ZEPUVC8W398" hidden="1">#REF!</definedName>
    <definedName name="BExMR8YQHA7N77HGHY4Y6R30I3XT" localSheetId="10" hidden="1">#REF!</definedName>
    <definedName name="BExMR8YQHA7N77HGHY4Y6R30I3XT" localSheetId="12" hidden="1">#REF!</definedName>
    <definedName name="BExMR8YQHA7N77HGHY4Y6R30I3XT" localSheetId="19" hidden="1">#REF!</definedName>
    <definedName name="BExMR8YQHA7N77HGHY4Y6R30I3XT" localSheetId="0" hidden="1">#REF!</definedName>
    <definedName name="BExMR8YQHA7N77HGHY4Y6R30I3XT" localSheetId="21" hidden="1">#REF!</definedName>
    <definedName name="BExMR8YQHA7N77HGHY4Y6R30I3XT" localSheetId="8" hidden="1">#REF!</definedName>
    <definedName name="BExMR8YQHA7N77HGHY4Y6R30I3XT" localSheetId="9" hidden="1">#REF!</definedName>
    <definedName name="BExMR8YQHA7N77HGHY4Y6R30I3XT" hidden="1">#REF!</definedName>
    <definedName name="BExMRENOIARWRYOIVPDIEBVNRDO7" localSheetId="10" hidden="1">#REF!</definedName>
    <definedName name="BExMRENOIARWRYOIVPDIEBVNRDO7" localSheetId="12" hidden="1">#REF!</definedName>
    <definedName name="BExMRENOIARWRYOIVPDIEBVNRDO7" localSheetId="19" hidden="1">#REF!</definedName>
    <definedName name="BExMRENOIARWRYOIVPDIEBVNRDO7" localSheetId="0" hidden="1">#REF!</definedName>
    <definedName name="BExMRENOIARWRYOIVPDIEBVNRDO7" localSheetId="21" hidden="1">#REF!</definedName>
    <definedName name="BExMRENOIARWRYOIVPDIEBVNRDO7" localSheetId="8" hidden="1">#REF!</definedName>
    <definedName name="BExMRENOIARWRYOIVPDIEBVNRDO7" localSheetId="9" hidden="1">#REF!</definedName>
    <definedName name="BExMRENOIARWRYOIVPDIEBVNRDO7" hidden="1">#REF!</definedName>
    <definedName name="BExMRF3SCIUZL945WMMDCT29MTLN" localSheetId="10" hidden="1">#REF!</definedName>
    <definedName name="BExMRF3SCIUZL945WMMDCT29MTLN" localSheetId="12" hidden="1">#REF!</definedName>
    <definedName name="BExMRF3SCIUZL945WMMDCT29MTLN" localSheetId="19" hidden="1">#REF!</definedName>
    <definedName name="BExMRF3SCIUZL945WMMDCT29MTLN" localSheetId="0" hidden="1">#REF!</definedName>
    <definedName name="BExMRF3SCIUZL945WMMDCT29MTLN" localSheetId="21" hidden="1">#REF!</definedName>
    <definedName name="BExMRF3SCIUZL945WMMDCT29MTLN" localSheetId="8" hidden="1">#REF!</definedName>
    <definedName name="BExMRF3SCIUZL945WMMDCT29MTLN" localSheetId="9" hidden="1">#REF!</definedName>
    <definedName name="BExMRF3SCIUZL945WMMDCT29MTLN" hidden="1">#REF!</definedName>
    <definedName name="BExMRRJNUMGRSDD5GGKKGEIZ6FTS" localSheetId="10" hidden="1">#REF!</definedName>
    <definedName name="BExMRRJNUMGRSDD5GGKKGEIZ6FTS" localSheetId="12" hidden="1">#REF!</definedName>
    <definedName name="BExMRRJNUMGRSDD5GGKKGEIZ6FTS" localSheetId="19" hidden="1">#REF!</definedName>
    <definedName name="BExMRRJNUMGRSDD5GGKKGEIZ6FTS" localSheetId="0" hidden="1">#REF!</definedName>
    <definedName name="BExMRRJNUMGRSDD5GGKKGEIZ6FTS" localSheetId="21" hidden="1">#REF!</definedName>
    <definedName name="BExMRRJNUMGRSDD5GGKKGEIZ6FTS" localSheetId="8" hidden="1">#REF!</definedName>
    <definedName name="BExMRRJNUMGRSDD5GGKKGEIZ6FTS" localSheetId="9" hidden="1">#REF!</definedName>
    <definedName name="BExMRRJNUMGRSDD5GGKKGEIZ6FTS" hidden="1">#REF!</definedName>
    <definedName name="BExMRU3ACIU0RD2BNWO55LH5U2BR" localSheetId="10" hidden="1">#REF!</definedName>
    <definedName name="BExMRU3ACIU0RD2BNWO55LH5U2BR" localSheetId="12" hidden="1">#REF!</definedName>
    <definedName name="BExMRU3ACIU0RD2BNWO55LH5U2BR" localSheetId="19" hidden="1">#REF!</definedName>
    <definedName name="BExMRU3ACIU0RD2BNWO55LH5U2BR" localSheetId="0" hidden="1">#REF!</definedName>
    <definedName name="BExMRU3ACIU0RD2BNWO55LH5U2BR" localSheetId="21" hidden="1">#REF!</definedName>
    <definedName name="BExMRU3ACIU0RD2BNWO55LH5U2BR" localSheetId="8" hidden="1">#REF!</definedName>
    <definedName name="BExMRU3ACIU0RD2BNWO55LH5U2BR" localSheetId="9" hidden="1">#REF!</definedName>
    <definedName name="BExMRU3ACIU0RD2BNWO55LH5U2BR" hidden="1">#REF!</definedName>
    <definedName name="BExMRWC9LD1LDAVIUQHQWIYMK129" localSheetId="10" hidden="1">#REF!</definedName>
    <definedName name="BExMRWC9LD1LDAVIUQHQWIYMK129" localSheetId="12" hidden="1">#REF!</definedName>
    <definedName name="BExMRWC9LD1LDAVIUQHQWIYMK129" localSheetId="19" hidden="1">#REF!</definedName>
    <definedName name="BExMRWC9LD1LDAVIUQHQWIYMK129" localSheetId="0" hidden="1">#REF!</definedName>
    <definedName name="BExMRWC9LD1LDAVIUQHQWIYMK129" localSheetId="21" hidden="1">#REF!</definedName>
    <definedName name="BExMRWC9LD1LDAVIUQHQWIYMK129" localSheetId="8" hidden="1">#REF!</definedName>
    <definedName name="BExMRWC9LD1LDAVIUQHQWIYMK129" localSheetId="9" hidden="1">#REF!</definedName>
    <definedName name="BExMRWC9LD1LDAVIUQHQWIYMK129" hidden="1">#REF!</definedName>
    <definedName name="BExMSBH3T898ERC4BT51ZURKDCH1" localSheetId="10" hidden="1">#REF!</definedName>
    <definedName name="BExMSBH3T898ERC4BT51ZURKDCH1" localSheetId="12" hidden="1">#REF!</definedName>
    <definedName name="BExMSBH3T898ERC4BT51ZURKDCH1" localSheetId="19" hidden="1">#REF!</definedName>
    <definedName name="BExMSBH3T898ERC4BT51ZURKDCH1" localSheetId="0" hidden="1">#REF!</definedName>
    <definedName name="BExMSBH3T898ERC4BT51ZURKDCH1" localSheetId="21" hidden="1">#REF!</definedName>
    <definedName name="BExMSBH3T898ERC4BT51ZURKDCH1" localSheetId="8" hidden="1">#REF!</definedName>
    <definedName name="BExMSBH3T898ERC4BT51ZURKDCH1" localSheetId="9" hidden="1">#REF!</definedName>
    <definedName name="BExMSBH3T898ERC4BT51ZURKDCH1" hidden="1">#REF!</definedName>
    <definedName name="BExMSQRCC40AP8BDUPL2I2DNC210" localSheetId="10" hidden="1">#REF!</definedName>
    <definedName name="BExMSQRCC40AP8BDUPL2I2DNC210" localSheetId="12" hidden="1">#REF!</definedName>
    <definedName name="BExMSQRCC40AP8BDUPL2I2DNC210" localSheetId="19" hidden="1">#REF!</definedName>
    <definedName name="BExMSQRCC40AP8BDUPL2I2DNC210" localSheetId="0" hidden="1">#REF!</definedName>
    <definedName name="BExMSQRCC40AP8BDUPL2I2DNC210" localSheetId="21" hidden="1">#REF!</definedName>
    <definedName name="BExMSQRCC40AP8BDUPL2I2DNC210" localSheetId="8" hidden="1">#REF!</definedName>
    <definedName name="BExMSQRCC40AP8BDUPL2I2DNC210" localSheetId="9" hidden="1">#REF!</definedName>
    <definedName name="BExMSQRCC40AP8BDUPL2I2DNC210" hidden="1">#REF!</definedName>
    <definedName name="BExO4J9LR712G00TVA82VNTG8O7H" localSheetId="10" hidden="1">#REF!</definedName>
    <definedName name="BExO4J9LR712G00TVA82VNTG8O7H" localSheetId="12" hidden="1">#REF!</definedName>
    <definedName name="BExO4J9LR712G00TVA82VNTG8O7H" localSheetId="19" hidden="1">#REF!</definedName>
    <definedName name="BExO4J9LR712G00TVA82VNTG8O7H" localSheetId="0" hidden="1">#REF!</definedName>
    <definedName name="BExO4J9LR712G00TVA82VNTG8O7H" localSheetId="21" hidden="1">#REF!</definedName>
    <definedName name="BExO4J9LR712G00TVA82VNTG8O7H" localSheetId="8" hidden="1">#REF!</definedName>
    <definedName name="BExO4J9LR712G00TVA82VNTG8O7H" localSheetId="9" hidden="1">#REF!</definedName>
    <definedName name="BExO4J9LR712G00TVA82VNTG8O7H" hidden="1">#REF!</definedName>
    <definedName name="BExO55G2KVZ7MIJ30N827CLH0I2A" localSheetId="10" hidden="1">#REF!</definedName>
    <definedName name="BExO55G2KVZ7MIJ30N827CLH0I2A" localSheetId="12" hidden="1">#REF!</definedName>
    <definedName name="BExO55G2KVZ7MIJ30N827CLH0I2A" localSheetId="19" hidden="1">#REF!</definedName>
    <definedName name="BExO55G2KVZ7MIJ30N827CLH0I2A" localSheetId="0" hidden="1">#REF!</definedName>
    <definedName name="BExO55G2KVZ7MIJ30N827CLH0I2A" localSheetId="21" hidden="1">#REF!</definedName>
    <definedName name="BExO55G2KVZ7MIJ30N827CLH0I2A" localSheetId="8" hidden="1">#REF!</definedName>
    <definedName name="BExO55G2KVZ7MIJ30N827CLH0I2A" localSheetId="9" hidden="1">#REF!</definedName>
    <definedName name="BExO55G2KVZ7MIJ30N827CLH0I2A" hidden="1">#REF!</definedName>
    <definedName name="BExO5A8PZD9EUHC5CMPU6N3SQ15L" localSheetId="10" hidden="1">#REF!</definedName>
    <definedName name="BExO5A8PZD9EUHC5CMPU6N3SQ15L" localSheetId="12" hidden="1">#REF!</definedName>
    <definedName name="BExO5A8PZD9EUHC5CMPU6N3SQ15L" localSheetId="19" hidden="1">#REF!</definedName>
    <definedName name="BExO5A8PZD9EUHC5CMPU6N3SQ15L" localSheetId="0" hidden="1">#REF!</definedName>
    <definedName name="BExO5A8PZD9EUHC5CMPU6N3SQ15L" localSheetId="21" hidden="1">#REF!</definedName>
    <definedName name="BExO5A8PZD9EUHC5CMPU6N3SQ15L" localSheetId="8" hidden="1">#REF!</definedName>
    <definedName name="BExO5A8PZD9EUHC5CMPU6N3SQ15L" localSheetId="9" hidden="1">#REF!</definedName>
    <definedName name="BExO5A8PZD9EUHC5CMPU6N3SQ15L" hidden="1">#REF!</definedName>
    <definedName name="BExO5XMAHL7CY3X0B1OPKZ28DCJ5" localSheetId="10" hidden="1">#REF!</definedName>
    <definedName name="BExO5XMAHL7CY3X0B1OPKZ28DCJ5" localSheetId="12" hidden="1">#REF!</definedName>
    <definedName name="BExO5XMAHL7CY3X0B1OPKZ28DCJ5" localSheetId="19" hidden="1">#REF!</definedName>
    <definedName name="BExO5XMAHL7CY3X0B1OPKZ28DCJ5" localSheetId="0" hidden="1">#REF!</definedName>
    <definedName name="BExO5XMAHL7CY3X0B1OPKZ28DCJ5" localSheetId="21" hidden="1">#REF!</definedName>
    <definedName name="BExO5XMAHL7CY3X0B1OPKZ28DCJ5" localSheetId="8" hidden="1">#REF!</definedName>
    <definedName name="BExO5XMAHL7CY3X0B1OPKZ28DCJ5" localSheetId="9" hidden="1">#REF!</definedName>
    <definedName name="BExO5XMAHL7CY3X0B1OPKZ28DCJ5" hidden="1">#REF!</definedName>
    <definedName name="BExO66LZJKY4PTQVREELI6POS4AY" localSheetId="10" hidden="1">#REF!</definedName>
    <definedName name="BExO66LZJKY4PTQVREELI6POS4AY" localSheetId="12" hidden="1">#REF!</definedName>
    <definedName name="BExO66LZJKY4PTQVREELI6POS4AY" localSheetId="19" hidden="1">#REF!</definedName>
    <definedName name="BExO66LZJKY4PTQVREELI6POS4AY" localSheetId="0" hidden="1">#REF!</definedName>
    <definedName name="BExO66LZJKY4PTQVREELI6POS4AY" localSheetId="21" hidden="1">#REF!</definedName>
    <definedName name="BExO66LZJKY4PTQVREELI6POS4AY" localSheetId="8" hidden="1">#REF!</definedName>
    <definedName name="BExO66LZJKY4PTQVREELI6POS4AY" localSheetId="9" hidden="1">#REF!</definedName>
    <definedName name="BExO66LZJKY4PTQVREELI6POS4AY" hidden="1">#REF!</definedName>
    <definedName name="BExO6LLHCYTF7CIVHKAO0NMET14Q" localSheetId="10" hidden="1">#REF!</definedName>
    <definedName name="BExO6LLHCYTF7CIVHKAO0NMET14Q" localSheetId="12" hidden="1">#REF!</definedName>
    <definedName name="BExO6LLHCYTF7CIVHKAO0NMET14Q" localSheetId="19" hidden="1">#REF!</definedName>
    <definedName name="BExO6LLHCYTF7CIVHKAO0NMET14Q" localSheetId="0" hidden="1">#REF!</definedName>
    <definedName name="BExO6LLHCYTF7CIVHKAO0NMET14Q" localSheetId="21" hidden="1">#REF!</definedName>
    <definedName name="BExO6LLHCYTF7CIVHKAO0NMET14Q" localSheetId="8" hidden="1">#REF!</definedName>
    <definedName name="BExO6LLHCYTF7CIVHKAO0NMET14Q" localSheetId="9" hidden="1">#REF!</definedName>
    <definedName name="BExO6LLHCYTF7CIVHKAO0NMET14Q" hidden="1">#REF!</definedName>
    <definedName name="BExO6NOZIPWELHV0XX25APL9UNOP" localSheetId="10" hidden="1">#REF!</definedName>
    <definedName name="BExO6NOZIPWELHV0XX25APL9UNOP" localSheetId="12" hidden="1">#REF!</definedName>
    <definedName name="BExO6NOZIPWELHV0XX25APL9UNOP" localSheetId="19" hidden="1">#REF!</definedName>
    <definedName name="BExO6NOZIPWELHV0XX25APL9UNOP" localSheetId="0" hidden="1">#REF!</definedName>
    <definedName name="BExO6NOZIPWELHV0XX25APL9UNOP" localSheetId="21" hidden="1">#REF!</definedName>
    <definedName name="BExO6NOZIPWELHV0XX25APL9UNOP" localSheetId="8" hidden="1">#REF!</definedName>
    <definedName name="BExO6NOZIPWELHV0XX25APL9UNOP" localSheetId="9" hidden="1">#REF!</definedName>
    <definedName name="BExO6NOZIPWELHV0XX25APL9UNOP" hidden="1">#REF!</definedName>
    <definedName name="BExO71MMHEBC11LG4HXDEQNHOII2" localSheetId="10" hidden="1">#REF!</definedName>
    <definedName name="BExO71MMHEBC11LG4HXDEQNHOII2" localSheetId="12" hidden="1">#REF!</definedName>
    <definedName name="BExO71MMHEBC11LG4HXDEQNHOII2" localSheetId="19" hidden="1">#REF!</definedName>
    <definedName name="BExO71MMHEBC11LG4HXDEQNHOII2" localSheetId="0" hidden="1">#REF!</definedName>
    <definedName name="BExO71MMHEBC11LG4HXDEQNHOII2" localSheetId="21" hidden="1">#REF!</definedName>
    <definedName name="BExO71MMHEBC11LG4HXDEQNHOII2" localSheetId="8" hidden="1">#REF!</definedName>
    <definedName name="BExO71MMHEBC11LG4HXDEQNHOII2" localSheetId="9" hidden="1">#REF!</definedName>
    <definedName name="BExO71MMHEBC11LG4HXDEQNHOII2" hidden="1">#REF!</definedName>
    <definedName name="BExO71S28H4XYOYYLAXOO93QV4TF" localSheetId="10" hidden="1">#REF!</definedName>
    <definedName name="BExO71S28H4XYOYYLAXOO93QV4TF" localSheetId="12" hidden="1">#REF!</definedName>
    <definedName name="BExO71S28H4XYOYYLAXOO93QV4TF" localSheetId="19" hidden="1">#REF!</definedName>
    <definedName name="BExO71S28H4XYOYYLAXOO93QV4TF" localSheetId="0" hidden="1">#REF!</definedName>
    <definedName name="BExO71S28H4XYOYYLAXOO93QV4TF" localSheetId="21" hidden="1">#REF!</definedName>
    <definedName name="BExO71S28H4XYOYYLAXOO93QV4TF" localSheetId="8" hidden="1">#REF!</definedName>
    <definedName name="BExO71S28H4XYOYYLAXOO93QV4TF" localSheetId="9" hidden="1">#REF!</definedName>
    <definedName name="BExO71S28H4XYOYYLAXOO93QV4TF" hidden="1">#REF!</definedName>
    <definedName name="BExO7BIP1737MIY7S6K4XYMTIO95" localSheetId="10" hidden="1">#REF!</definedName>
    <definedName name="BExO7BIP1737MIY7S6K4XYMTIO95" localSheetId="12" hidden="1">#REF!</definedName>
    <definedName name="BExO7BIP1737MIY7S6K4XYMTIO95" localSheetId="19" hidden="1">#REF!</definedName>
    <definedName name="BExO7BIP1737MIY7S6K4XYMTIO95" localSheetId="0" hidden="1">#REF!</definedName>
    <definedName name="BExO7BIP1737MIY7S6K4XYMTIO95" localSheetId="21" hidden="1">#REF!</definedName>
    <definedName name="BExO7BIP1737MIY7S6K4XYMTIO95" localSheetId="8" hidden="1">#REF!</definedName>
    <definedName name="BExO7BIP1737MIY7S6K4XYMTIO95" localSheetId="9" hidden="1">#REF!</definedName>
    <definedName name="BExO7BIP1737MIY7S6K4XYMTIO95" hidden="1">#REF!</definedName>
    <definedName name="BExO7OUQS3XTUQ2LDKGQ8AAQ3OJJ" localSheetId="10" hidden="1">#REF!</definedName>
    <definedName name="BExO7OUQS3XTUQ2LDKGQ8AAQ3OJJ" localSheetId="12" hidden="1">#REF!</definedName>
    <definedName name="BExO7OUQS3XTUQ2LDKGQ8AAQ3OJJ" localSheetId="19" hidden="1">#REF!</definedName>
    <definedName name="BExO7OUQS3XTUQ2LDKGQ8AAQ3OJJ" localSheetId="0" hidden="1">#REF!</definedName>
    <definedName name="BExO7OUQS3XTUQ2LDKGQ8AAQ3OJJ" localSheetId="21" hidden="1">#REF!</definedName>
    <definedName name="BExO7OUQS3XTUQ2LDKGQ8AAQ3OJJ" localSheetId="8" hidden="1">#REF!</definedName>
    <definedName name="BExO7OUQS3XTUQ2LDKGQ8AAQ3OJJ" localSheetId="9" hidden="1">#REF!</definedName>
    <definedName name="BExO7OUQS3XTUQ2LDKGQ8AAQ3OJJ" hidden="1">#REF!</definedName>
    <definedName name="BExO85HMYXZJ7SONWBKKIAXMCI3C" localSheetId="10" hidden="1">#REF!</definedName>
    <definedName name="BExO85HMYXZJ7SONWBKKIAXMCI3C" localSheetId="12" hidden="1">#REF!</definedName>
    <definedName name="BExO85HMYXZJ7SONWBKKIAXMCI3C" localSheetId="19" hidden="1">#REF!</definedName>
    <definedName name="BExO85HMYXZJ7SONWBKKIAXMCI3C" localSheetId="0" hidden="1">#REF!</definedName>
    <definedName name="BExO85HMYXZJ7SONWBKKIAXMCI3C" localSheetId="21" hidden="1">#REF!</definedName>
    <definedName name="BExO85HMYXZJ7SONWBKKIAXMCI3C" localSheetId="8" hidden="1">#REF!</definedName>
    <definedName name="BExO85HMYXZJ7SONWBKKIAXMCI3C" localSheetId="9" hidden="1">#REF!</definedName>
    <definedName name="BExO85HMYXZJ7SONWBKKIAXMCI3C" hidden="1">#REF!</definedName>
    <definedName name="BExO863922O4PBGQMUNEQKGN3K96" localSheetId="10" hidden="1">#REF!</definedName>
    <definedName name="BExO863922O4PBGQMUNEQKGN3K96" localSheetId="12" hidden="1">#REF!</definedName>
    <definedName name="BExO863922O4PBGQMUNEQKGN3K96" localSheetId="19" hidden="1">#REF!</definedName>
    <definedName name="BExO863922O4PBGQMUNEQKGN3K96" localSheetId="0" hidden="1">#REF!</definedName>
    <definedName name="BExO863922O4PBGQMUNEQKGN3K96" localSheetId="21" hidden="1">#REF!</definedName>
    <definedName name="BExO863922O4PBGQMUNEQKGN3K96" localSheetId="8" hidden="1">#REF!</definedName>
    <definedName name="BExO863922O4PBGQMUNEQKGN3K96" localSheetId="9" hidden="1">#REF!</definedName>
    <definedName name="BExO863922O4PBGQMUNEQKGN3K96" hidden="1">#REF!</definedName>
    <definedName name="BExO89ZIOXN0HOKHY24F7HDZ87UT" localSheetId="10" hidden="1">#REF!</definedName>
    <definedName name="BExO89ZIOXN0HOKHY24F7HDZ87UT" localSheetId="12" hidden="1">#REF!</definedName>
    <definedName name="BExO89ZIOXN0HOKHY24F7HDZ87UT" localSheetId="19" hidden="1">#REF!</definedName>
    <definedName name="BExO89ZIOXN0HOKHY24F7HDZ87UT" localSheetId="0" hidden="1">#REF!</definedName>
    <definedName name="BExO89ZIOXN0HOKHY24F7HDZ87UT" localSheetId="21" hidden="1">#REF!</definedName>
    <definedName name="BExO89ZIOXN0HOKHY24F7HDZ87UT" localSheetId="8" hidden="1">#REF!</definedName>
    <definedName name="BExO89ZIOXN0HOKHY24F7HDZ87UT" localSheetId="9" hidden="1">#REF!</definedName>
    <definedName name="BExO89ZIOXN0HOKHY24F7HDZ87UT" hidden="1">#REF!</definedName>
    <definedName name="BExO8A4SWOKD9WI5E6DITCL3LZZC" localSheetId="10" hidden="1">#REF!</definedName>
    <definedName name="BExO8A4SWOKD9WI5E6DITCL3LZZC" localSheetId="12" hidden="1">#REF!</definedName>
    <definedName name="BExO8A4SWOKD9WI5E6DITCL3LZZC" localSheetId="19" hidden="1">#REF!</definedName>
    <definedName name="BExO8A4SWOKD9WI5E6DITCL3LZZC" localSheetId="0" hidden="1">#REF!</definedName>
    <definedName name="BExO8A4SWOKD9WI5E6DITCL3LZZC" localSheetId="21" hidden="1">#REF!</definedName>
    <definedName name="BExO8A4SWOKD9WI5E6DITCL3LZZC" localSheetId="8" hidden="1">#REF!</definedName>
    <definedName name="BExO8A4SWOKD9WI5E6DITCL3LZZC" localSheetId="9" hidden="1">#REF!</definedName>
    <definedName name="BExO8A4SWOKD9WI5E6DITCL3LZZC" hidden="1">#REF!</definedName>
    <definedName name="BExO8CDTBCABLEUD6PE2UM2EZ6C4" localSheetId="10" hidden="1">#REF!</definedName>
    <definedName name="BExO8CDTBCABLEUD6PE2UM2EZ6C4" localSheetId="12" hidden="1">#REF!</definedName>
    <definedName name="BExO8CDTBCABLEUD6PE2UM2EZ6C4" localSheetId="19" hidden="1">#REF!</definedName>
    <definedName name="BExO8CDTBCABLEUD6PE2UM2EZ6C4" localSheetId="0" hidden="1">#REF!</definedName>
    <definedName name="BExO8CDTBCABLEUD6PE2UM2EZ6C4" localSheetId="21" hidden="1">#REF!</definedName>
    <definedName name="BExO8CDTBCABLEUD6PE2UM2EZ6C4" localSheetId="8" hidden="1">#REF!</definedName>
    <definedName name="BExO8CDTBCABLEUD6PE2UM2EZ6C4" localSheetId="9" hidden="1">#REF!</definedName>
    <definedName name="BExO8CDTBCABLEUD6PE2UM2EZ6C4" hidden="1">#REF!</definedName>
    <definedName name="BExO8UTAGQWDBQZEEF4HUNMLQCVU" localSheetId="10" hidden="1">#REF!</definedName>
    <definedName name="BExO8UTAGQWDBQZEEF4HUNMLQCVU" localSheetId="12" hidden="1">#REF!</definedName>
    <definedName name="BExO8UTAGQWDBQZEEF4HUNMLQCVU" localSheetId="19" hidden="1">#REF!</definedName>
    <definedName name="BExO8UTAGQWDBQZEEF4HUNMLQCVU" localSheetId="0" hidden="1">#REF!</definedName>
    <definedName name="BExO8UTAGQWDBQZEEF4HUNMLQCVU" localSheetId="21" hidden="1">#REF!</definedName>
    <definedName name="BExO8UTAGQWDBQZEEF4HUNMLQCVU" localSheetId="8" hidden="1">#REF!</definedName>
    <definedName name="BExO8UTAGQWDBQZEEF4HUNMLQCVU" localSheetId="9" hidden="1">#REF!</definedName>
    <definedName name="BExO8UTAGQWDBQZEEF4HUNMLQCVU" hidden="1">#REF!</definedName>
    <definedName name="BExO937E20IHMGQOZMECL3VZC7OX" localSheetId="10" hidden="1">#REF!</definedName>
    <definedName name="BExO937E20IHMGQOZMECL3VZC7OX" localSheetId="12" hidden="1">#REF!</definedName>
    <definedName name="BExO937E20IHMGQOZMECL3VZC7OX" localSheetId="19" hidden="1">#REF!</definedName>
    <definedName name="BExO937E20IHMGQOZMECL3VZC7OX" localSheetId="0" hidden="1">#REF!</definedName>
    <definedName name="BExO937E20IHMGQOZMECL3VZC7OX" localSheetId="21" hidden="1">#REF!</definedName>
    <definedName name="BExO937E20IHMGQOZMECL3VZC7OX" localSheetId="8" hidden="1">#REF!</definedName>
    <definedName name="BExO937E20IHMGQOZMECL3VZC7OX" localSheetId="9" hidden="1">#REF!</definedName>
    <definedName name="BExO937E20IHMGQOZMECL3VZC7OX" hidden="1">#REF!</definedName>
    <definedName name="BExO94UTJKQQ7TJTTJRTSR70YVJC" localSheetId="10" hidden="1">#REF!</definedName>
    <definedName name="BExO94UTJKQQ7TJTTJRTSR70YVJC" localSheetId="12" hidden="1">#REF!</definedName>
    <definedName name="BExO94UTJKQQ7TJTTJRTSR70YVJC" localSheetId="19" hidden="1">#REF!</definedName>
    <definedName name="BExO94UTJKQQ7TJTTJRTSR70YVJC" localSheetId="0" hidden="1">#REF!</definedName>
    <definedName name="BExO94UTJKQQ7TJTTJRTSR70YVJC" localSheetId="21" hidden="1">#REF!</definedName>
    <definedName name="BExO94UTJKQQ7TJTTJRTSR70YVJC" localSheetId="8" hidden="1">#REF!</definedName>
    <definedName name="BExO94UTJKQQ7TJTTJRTSR70YVJC" localSheetId="9" hidden="1">#REF!</definedName>
    <definedName name="BExO94UTJKQQ7TJTTJRTSR70YVJC" hidden="1">#REF!</definedName>
    <definedName name="BExO9EALFB2R8VULHML1AVRPHME0" localSheetId="10" hidden="1">#REF!</definedName>
    <definedName name="BExO9EALFB2R8VULHML1AVRPHME0" localSheetId="12" hidden="1">#REF!</definedName>
    <definedName name="BExO9EALFB2R8VULHML1AVRPHME0" localSheetId="19" hidden="1">#REF!</definedName>
    <definedName name="BExO9EALFB2R8VULHML1AVRPHME0" localSheetId="0" hidden="1">#REF!</definedName>
    <definedName name="BExO9EALFB2R8VULHML1AVRPHME0" localSheetId="21" hidden="1">#REF!</definedName>
    <definedName name="BExO9EALFB2R8VULHML1AVRPHME0" localSheetId="8" hidden="1">#REF!</definedName>
    <definedName name="BExO9EALFB2R8VULHML1AVRPHME0" localSheetId="9" hidden="1">#REF!</definedName>
    <definedName name="BExO9EALFB2R8VULHML1AVRPHME0" hidden="1">#REF!</definedName>
    <definedName name="BExO9J3A438976RXIUX5U9SU5T55" localSheetId="10" hidden="1">#REF!</definedName>
    <definedName name="BExO9J3A438976RXIUX5U9SU5T55" localSheetId="12" hidden="1">#REF!</definedName>
    <definedName name="BExO9J3A438976RXIUX5U9SU5T55" localSheetId="19" hidden="1">#REF!</definedName>
    <definedName name="BExO9J3A438976RXIUX5U9SU5T55" localSheetId="0" hidden="1">#REF!</definedName>
    <definedName name="BExO9J3A438976RXIUX5U9SU5T55" localSheetId="21" hidden="1">#REF!</definedName>
    <definedName name="BExO9J3A438976RXIUX5U9SU5T55" localSheetId="8" hidden="1">#REF!</definedName>
    <definedName name="BExO9J3A438976RXIUX5U9SU5T55" localSheetId="9" hidden="1">#REF!</definedName>
    <definedName name="BExO9J3A438976RXIUX5U9SU5T55" hidden="1">#REF!</definedName>
    <definedName name="BExO9RS5RXFJ1911HL3CCK6M74EP" localSheetId="10" hidden="1">#REF!</definedName>
    <definedName name="BExO9RS5RXFJ1911HL3CCK6M74EP" localSheetId="12" hidden="1">#REF!</definedName>
    <definedName name="BExO9RS5RXFJ1911HL3CCK6M74EP" localSheetId="19" hidden="1">#REF!</definedName>
    <definedName name="BExO9RS5RXFJ1911HL3CCK6M74EP" localSheetId="0" hidden="1">#REF!</definedName>
    <definedName name="BExO9RS5RXFJ1911HL3CCK6M74EP" localSheetId="21" hidden="1">#REF!</definedName>
    <definedName name="BExO9RS5RXFJ1911HL3CCK6M74EP" localSheetId="8" hidden="1">#REF!</definedName>
    <definedName name="BExO9RS5RXFJ1911HL3CCK6M74EP" localSheetId="9" hidden="1">#REF!</definedName>
    <definedName name="BExO9RS5RXFJ1911HL3CCK6M74EP" hidden="1">#REF!</definedName>
    <definedName name="BExO9SDRI1M6KMHXSG3AE5L0F2U3" localSheetId="10" hidden="1">#REF!</definedName>
    <definedName name="BExO9SDRI1M6KMHXSG3AE5L0F2U3" localSheetId="12" hidden="1">#REF!</definedName>
    <definedName name="BExO9SDRI1M6KMHXSG3AE5L0F2U3" localSheetId="19" hidden="1">#REF!</definedName>
    <definedName name="BExO9SDRI1M6KMHXSG3AE5L0F2U3" localSheetId="0" hidden="1">#REF!</definedName>
    <definedName name="BExO9SDRI1M6KMHXSG3AE5L0F2U3" localSheetId="21" hidden="1">#REF!</definedName>
    <definedName name="BExO9SDRI1M6KMHXSG3AE5L0F2U3" localSheetId="8" hidden="1">#REF!</definedName>
    <definedName name="BExO9SDRI1M6KMHXSG3AE5L0F2U3" localSheetId="9" hidden="1">#REF!</definedName>
    <definedName name="BExO9SDRI1M6KMHXSG3AE5L0F2U3" hidden="1">#REF!</definedName>
    <definedName name="BExO9US253B9UNAYT7DWLMK2BO44" localSheetId="10" hidden="1">#REF!</definedName>
    <definedName name="BExO9US253B9UNAYT7DWLMK2BO44" localSheetId="12" hidden="1">#REF!</definedName>
    <definedName name="BExO9US253B9UNAYT7DWLMK2BO44" localSheetId="19" hidden="1">#REF!</definedName>
    <definedName name="BExO9US253B9UNAYT7DWLMK2BO44" localSheetId="0" hidden="1">#REF!</definedName>
    <definedName name="BExO9US253B9UNAYT7DWLMK2BO44" localSheetId="21" hidden="1">#REF!</definedName>
    <definedName name="BExO9US253B9UNAYT7DWLMK2BO44" localSheetId="8" hidden="1">#REF!</definedName>
    <definedName name="BExO9US253B9UNAYT7DWLMK2BO44" localSheetId="9" hidden="1">#REF!</definedName>
    <definedName name="BExO9US253B9UNAYT7DWLMK2BO44" hidden="1">#REF!</definedName>
    <definedName name="BExO9V2U2YXAY904GYYGU6TD8Y7M" localSheetId="10" hidden="1">#REF!</definedName>
    <definedName name="BExO9V2U2YXAY904GYYGU6TD8Y7M" localSheetId="12" hidden="1">#REF!</definedName>
    <definedName name="BExO9V2U2YXAY904GYYGU6TD8Y7M" localSheetId="19" hidden="1">#REF!</definedName>
    <definedName name="BExO9V2U2YXAY904GYYGU6TD8Y7M" localSheetId="0" hidden="1">#REF!</definedName>
    <definedName name="BExO9V2U2YXAY904GYYGU6TD8Y7M" localSheetId="21" hidden="1">#REF!</definedName>
    <definedName name="BExO9V2U2YXAY904GYYGU6TD8Y7M" localSheetId="8" hidden="1">#REF!</definedName>
    <definedName name="BExO9V2U2YXAY904GYYGU6TD8Y7M" localSheetId="9" hidden="1">#REF!</definedName>
    <definedName name="BExO9V2U2YXAY904GYYGU6TD8Y7M" hidden="1">#REF!</definedName>
    <definedName name="BExOAAIG18X4V98C7122L5F65P5C" localSheetId="10" hidden="1">#REF!</definedName>
    <definedName name="BExOAAIG18X4V98C7122L5F65P5C" localSheetId="12" hidden="1">#REF!</definedName>
    <definedName name="BExOAAIG18X4V98C7122L5F65P5C" localSheetId="19" hidden="1">#REF!</definedName>
    <definedName name="BExOAAIG18X4V98C7122L5F65P5C" localSheetId="0" hidden="1">#REF!</definedName>
    <definedName name="BExOAAIG18X4V98C7122L5F65P5C" localSheetId="21" hidden="1">#REF!</definedName>
    <definedName name="BExOAAIG18X4V98C7122L5F65P5C" localSheetId="8" hidden="1">#REF!</definedName>
    <definedName name="BExOAAIG18X4V98C7122L5F65P5C" localSheetId="9" hidden="1">#REF!</definedName>
    <definedName name="BExOAAIG18X4V98C7122L5F65P5C" hidden="1">#REF!</definedName>
    <definedName name="BExOAQ3GKCT7YZW1EMVU3EILSZL2" localSheetId="10" hidden="1">#REF!</definedName>
    <definedName name="BExOAQ3GKCT7YZW1EMVU3EILSZL2" localSheetId="12" hidden="1">#REF!</definedName>
    <definedName name="BExOAQ3GKCT7YZW1EMVU3EILSZL2" localSheetId="19" hidden="1">#REF!</definedName>
    <definedName name="BExOAQ3GKCT7YZW1EMVU3EILSZL2" localSheetId="0" hidden="1">#REF!</definedName>
    <definedName name="BExOAQ3GKCT7YZW1EMVU3EILSZL2" localSheetId="21" hidden="1">#REF!</definedName>
    <definedName name="BExOAQ3GKCT7YZW1EMVU3EILSZL2" localSheetId="8" hidden="1">#REF!</definedName>
    <definedName name="BExOAQ3GKCT7YZW1EMVU3EILSZL2" localSheetId="9" hidden="1">#REF!</definedName>
    <definedName name="BExOAQ3GKCT7YZW1EMVU3EILSZL2" hidden="1">#REF!</definedName>
    <definedName name="BExOATZQ6SF8DASYLBQ0Z6D2WPSC" localSheetId="10" hidden="1">#REF!</definedName>
    <definedName name="BExOATZQ6SF8DASYLBQ0Z6D2WPSC" localSheetId="12" hidden="1">#REF!</definedName>
    <definedName name="BExOATZQ6SF8DASYLBQ0Z6D2WPSC" localSheetId="19" hidden="1">#REF!</definedName>
    <definedName name="BExOATZQ6SF8DASYLBQ0Z6D2WPSC" localSheetId="0" hidden="1">#REF!</definedName>
    <definedName name="BExOATZQ6SF8DASYLBQ0Z6D2WPSC" localSheetId="21" hidden="1">#REF!</definedName>
    <definedName name="BExOATZQ6SF8DASYLBQ0Z6D2WPSC" localSheetId="8" hidden="1">#REF!</definedName>
    <definedName name="BExOATZQ6SF8DASYLBQ0Z6D2WPSC" localSheetId="9" hidden="1">#REF!</definedName>
    <definedName name="BExOATZQ6SF8DASYLBQ0Z6D2WPSC" hidden="1">#REF!</definedName>
    <definedName name="BExOB9KT2THGV4SPLDVFTFXS4B14" localSheetId="10" hidden="1">#REF!</definedName>
    <definedName name="BExOB9KT2THGV4SPLDVFTFXS4B14" localSheetId="12" hidden="1">#REF!</definedName>
    <definedName name="BExOB9KT2THGV4SPLDVFTFXS4B14" localSheetId="19" hidden="1">#REF!</definedName>
    <definedName name="BExOB9KT2THGV4SPLDVFTFXS4B14" localSheetId="0" hidden="1">#REF!</definedName>
    <definedName name="BExOB9KT2THGV4SPLDVFTFXS4B14" localSheetId="21" hidden="1">#REF!</definedName>
    <definedName name="BExOB9KT2THGV4SPLDVFTFXS4B14" localSheetId="8" hidden="1">#REF!</definedName>
    <definedName name="BExOB9KT2THGV4SPLDVFTFXS4B14" localSheetId="9" hidden="1">#REF!</definedName>
    <definedName name="BExOB9KT2THGV4SPLDVFTFXS4B14" hidden="1">#REF!</definedName>
    <definedName name="BExOBEZ0IE2WBEYY3D3CMRI72N1K" localSheetId="10" hidden="1">#REF!</definedName>
    <definedName name="BExOBEZ0IE2WBEYY3D3CMRI72N1K" localSheetId="12" hidden="1">#REF!</definedName>
    <definedName name="BExOBEZ0IE2WBEYY3D3CMRI72N1K" localSheetId="19" hidden="1">#REF!</definedName>
    <definedName name="BExOBEZ0IE2WBEYY3D3CMRI72N1K" localSheetId="0" hidden="1">#REF!</definedName>
    <definedName name="BExOBEZ0IE2WBEYY3D3CMRI72N1K" localSheetId="21" hidden="1">#REF!</definedName>
    <definedName name="BExOBEZ0IE2WBEYY3D3CMRI72N1K" localSheetId="8" hidden="1">#REF!</definedName>
    <definedName name="BExOBEZ0IE2WBEYY3D3CMRI72N1K" localSheetId="9" hidden="1">#REF!</definedName>
    <definedName name="BExOBEZ0IE2WBEYY3D3CMRI72N1K" hidden="1">#REF!</definedName>
    <definedName name="BExOBF9TFH4NSBTR7JD2Q1165NIU" localSheetId="10" hidden="1">#REF!</definedName>
    <definedName name="BExOBF9TFH4NSBTR7JD2Q1165NIU" localSheetId="12" hidden="1">#REF!</definedName>
    <definedName name="BExOBF9TFH4NSBTR7JD2Q1165NIU" localSheetId="19" hidden="1">#REF!</definedName>
    <definedName name="BExOBF9TFH4NSBTR7JD2Q1165NIU" localSheetId="0" hidden="1">#REF!</definedName>
    <definedName name="BExOBF9TFH4NSBTR7JD2Q1165NIU" localSheetId="21" hidden="1">#REF!</definedName>
    <definedName name="BExOBF9TFH4NSBTR7JD2Q1165NIU" localSheetId="8" hidden="1">#REF!</definedName>
    <definedName name="BExOBF9TFH4NSBTR7JD2Q1165NIU" localSheetId="9" hidden="1">#REF!</definedName>
    <definedName name="BExOBF9TFH4NSBTR7JD2Q1165NIU" hidden="1">#REF!</definedName>
    <definedName name="BExOBIPU8760ITY0C8N27XZ3KWEF" localSheetId="10" hidden="1">#REF!</definedName>
    <definedName name="BExOBIPU8760ITY0C8N27XZ3KWEF" localSheetId="12" hidden="1">#REF!</definedName>
    <definedName name="BExOBIPU8760ITY0C8N27XZ3KWEF" localSheetId="19" hidden="1">#REF!</definedName>
    <definedName name="BExOBIPU8760ITY0C8N27XZ3KWEF" localSheetId="0" hidden="1">#REF!</definedName>
    <definedName name="BExOBIPU8760ITY0C8N27XZ3KWEF" localSheetId="21" hidden="1">#REF!</definedName>
    <definedName name="BExOBIPU8760ITY0C8N27XZ3KWEF" localSheetId="8" hidden="1">#REF!</definedName>
    <definedName name="BExOBIPU8760ITY0C8N27XZ3KWEF" localSheetId="9" hidden="1">#REF!</definedName>
    <definedName name="BExOBIPU8760ITY0C8N27XZ3KWEF" hidden="1">#REF!</definedName>
    <definedName name="BExOBM0I5L0MZ1G4H9MGMD87SBMZ" localSheetId="10" hidden="1">#REF!</definedName>
    <definedName name="BExOBM0I5L0MZ1G4H9MGMD87SBMZ" localSheetId="12" hidden="1">#REF!</definedName>
    <definedName name="BExOBM0I5L0MZ1G4H9MGMD87SBMZ" localSheetId="19" hidden="1">#REF!</definedName>
    <definedName name="BExOBM0I5L0MZ1G4H9MGMD87SBMZ" localSheetId="0" hidden="1">#REF!</definedName>
    <definedName name="BExOBM0I5L0MZ1G4H9MGMD87SBMZ" localSheetId="21" hidden="1">#REF!</definedName>
    <definedName name="BExOBM0I5L0MZ1G4H9MGMD87SBMZ" localSheetId="8" hidden="1">#REF!</definedName>
    <definedName name="BExOBM0I5L0MZ1G4H9MGMD87SBMZ" localSheetId="9" hidden="1">#REF!</definedName>
    <definedName name="BExOBM0I5L0MZ1G4H9MGMD87SBMZ" hidden="1">#REF!</definedName>
    <definedName name="BExOBOUXMP88KJY2BX2JLUJH5N0K" localSheetId="10" hidden="1">#REF!</definedName>
    <definedName name="BExOBOUXMP88KJY2BX2JLUJH5N0K" localSheetId="12" hidden="1">#REF!</definedName>
    <definedName name="BExOBOUXMP88KJY2BX2JLUJH5N0K" localSheetId="19" hidden="1">#REF!</definedName>
    <definedName name="BExOBOUXMP88KJY2BX2JLUJH5N0K" localSheetId="0" hidden="1">#REF!</definedName>
    <definedName name="BExOBOUXMP88KJY2BX2JLUJH5N0K" localSheetId="21" hidden="1">#REF!</definedName>
    <definedName name="BExOBOUXMP88KJY2BX2JLUJH5N0K" localSheetId="8" hidden="1">#REF!</definedName>
    <definedName name="BExOBOUXMP88KJY2BX2JLUJH5N0K" localSheetId="9" hidden="1">#REF!</definedName>
    <definedName name="BExOBOUXMP88KJY2BX2JLUJH5N0K" hidden="1">#REF!</definedName>
    <definedName name="BExOBP0FKQ4SVR59FB48UNLKCOR6" localSheetId="10" hidden="1">#REF!</definedName>
    <definedName name="BExOBP0FKQ4SVR59FB48UNLKCOR6" localSheetId="12" hidden="1">#REF!</definedName>
    <definedName name="BExOBP0FKQ4SVR59FB48UNLKCOR6" localSheetId="19" hidden="1">#REF!</definedName>
    <definedName name="BExOBP0FKQ4SVR59FB48UNLKCOR6" localSheetId="0" hidden="1">#REF!</definedName>
    <definedName name="BExOBP0FKQ4SVR59FB48UNLKCOR6" localSheetId="21" hidden="1">#REF!</definedName>
    <definedName name="BExOBP0FKQ4SVR59FB48UNLKCOR6" localSheetId="8" hidden="1">#REF!</definedName>
    <definedName name="BExOBP0FKQ4SVR59FB48UNLKCOR6" localSheetId="9" hidden="1">#REF!</definedName>
    <definedName name="BExOBP0FKQ4SVR59FB48UNLKCOR6" hidden="1">#REF!</definedName>
    <definedName name="BExOBTNR0XX9V82O76VVWUQABHT8" localSheetId="10" hidden="1">#REF!</definedName>
    <definedName name="BExOBTNR0XX9V82O76VVWUQABHT8" localSheetId="12" hidden="1">#REF!</definedName>
    <definedName name="BExOBTNR0XX9V82O76VVWUQABHT8" localSheetId="19" hidden="1">#REF!</definedName>
    <definedName name="BExOBTNR0XX9V82O76VVWUQABHT8" localSheetId="0" hidden="1">#REF!</definedName>
    <definedName name="BExOBTNR0XX9V82O76VVWUQABHT8" localSheetId="21" hidden="1">#REF!</definedName>
    <definedName name="BExOBTNR0XX9V82O76VVWUQABHT8" localSheetId="8" hidden="1">#REF!</definedName>
    <definedName name="BExOBTNR0XX9V82O76VVWUQABHT8" localSheetId="9" hidden="1">#REF!</definedName>
    <definedName name="BExOBTNR0XX9V82O76VVWUQABHT8" hidden="1">#REF!</definedName>
    <definedName name="BExOBYAVUCQ0IGM0Y6A75QHP0Q1A" localSheetId="10" hidden="1">#REF!</definedName>
    <definedName name="BExOBYAVUCQ0IGM0Y6A75QHP0Q1A" localSheetId="12" hidden="1">#REF!</definedName>
    <definedName name="BExOBYAVUCQ0IGM0Y6A75QHP0Q1A" localSheetId="19" hidden="1">#REF!</definedName>
    <definedName name="BExOBYAVUCQ0IGM0Y6A75QHP0Q1A" localSheetId="0" hidden="1">#REF!</definedName>
    <definedName name="BExOBYAVUCQ0IGM0Y6A75QHP0Q1A" localSheetId="21" hidden="1">#REF!</definedName>
    <definedName name="BExOBYAVUCQ0IGM0Y6A75QHP0Q1A" localSheetId="8" hidden="1">#REF!</definedName>
    <definedName name="BExOBYAVUCQ0IGM0Y6A75QHP0Q1A" localSheetId="9" hidden="1">#REF!</definedName>
    <definedName name="BExOBYAVUCQ0IGM0Y6A75QHP0Q1A" hidden="1">#REF!</definedName>
    <definedName name="BExOC3UEHB1CZNINSQHZANWJYKR8" localSheetId="10" hidden="1">#REF!</definedName>
    <definedName name="BExOC3UEHB1CZNINSQHZANWJYKR8" localSheetId="12" hidden="1">#REF!</definedName>
    <definedName name="BExOC3UEHB1CZNINSQHZANWJYKR8" localSheetId="19" hidden="1">#REF!</definedName>
    <definedName name="BExOC3UEHB1CZNINSQHZANWJYKR8" localSheetId="0" hidden="1">#REF!</definedName>
    <definedName name="BExOC3UEHB1CZNINSQHZANWJYKR8" localSheetId="21" hidden="1">#REF!</definedName>
    <definedName name="BExOC3UEHB1CZNINSQHZANWJYKR8" localSheetId="8" hidden="1">#REF!</definedName>
    <definedName name="BExOC3UEHB1CZNINSQHZANWJYKR8" localSheetId="9" hidden="1">#REF!</definedName>
    <definedName name="BExOC3UEHB1CZNINSQHZANWJYKR8" hidden="1">#REF!</definedName>
    <definedName name="BExOCBSF3XGO9YJ23LX2H78VOUR7" localSheetId="10" hidden="1">#REF!</definedName>
    <definedName name="BExOCBSF3XGO9YJ23LX2H78VOUR7" localSheetId="12" hidden="1">#REF!</definedName>
    <definedName name="BExOCBSF3XGO9YJ23LX2H78VOUR7" localSheetId="19" hidden="1">#REF!</definedName>
    <definedName name="BExOCBSF3XGO9YJ23LX2H78VOUR7" localSheetId="0" hidden="1">#REF!</definedName>
    <definedName name="BExOCBSF3XGO9YJ23LX2H78VOUR7" localSheetId="21" hidden="1">#REF!</definedName>
    <definedName name="BExOCBSF3XGO9YJ23LX2H78VOUR7" localSheetId="8" hidden="1">#REF!</definedName>
    <definedName name="BExOCBSF3XGO9YJ23LX2H78VOUR7" localSheetId="9" hidden="1">#REF!</definedName>
    <definedName name="BExOCBSF3XGO9YJ23LX2H78VOUR7" hidden="1">#REF!</definedName>
    <definedName name="BExOCEHJCLIUR23CB4TC9OEFJGFX" localSheetId="10" hidden="1">#REF!</definedName>
    <definedName name="BExOCEHJCLIUR23CB4TC9OEFJGFX" localSheetId="12" hidden="1">#REF!</definedName>
    <definedName name="BExOCEHJCLIUR23CB4TC9OEFJGFX" localSheetId="19" hidden="1">#REF!</definedName>
    <definedName name="BExOCEHJCLIUR23CB4TC9OEFJGFX" localSheetId="0" hidden="1">#REF!</definedName>
    <definedName name="BExOCEHJCLIUR23CB4TC9OEFJGFX" localSheetId="21" hidden="1">#REF!</definedName>
    <definedName name="BExOCEHJCLIUR23CB4TC9OEFJGFX" localSheetId="8" hidden="1">#REF!</definedName>
    <definedName name="BExOCEHJCLIUR23CB4TC9OEFJGFX" localSheetId="9" hidden="1">#REF!</definedName>
    <definedName name="BExOCEHJCLIUR23CB4TC9OEFJGFX" hidden="1">#REF!</definedName>
    <definedName name="BExOCKXFMOW6WPFEVX1I7R7FNDSS" localSheetId="10" hidden="1">#REF!</definedName>
    <definedName name="BExOCKXFMOW6WPFEVX1I7R7FNDSS" localSheetId="12" hidden="1">#REF!</definedName>
    <definedName name="BExOCKXFMOW6WPFEVX1I7R7FNDSS" localSheetId="19" hidden="1">#REF!</definedName>
    <definedName name="BExOCKXFMOW6WPFEVX1I7R7FNDSS" localSheetId="0" hidden="1">#REF!</definedName>
    <definedName name="BExOCKXFMOW6WPFEVX1I7R7FNDSS" localSheetId="21" hidden="1">#REF!</definedName>
    <definedName name="BExOCKXFMOW6WPFEVX1I7R7FNDSS" localSheetId="8" hidden="1">#REF!</definedName>
    <definedName name="BExOCKXFMOW6WPFEVX1I7R7FNDSS" localSheetId="9" hidden="1">#REF!</definedName>
    <definedName name="BExOCKXFMOW6WPFEVX1I7R7FNDSS" hidden="1">#REF!</definedName>
    <definedName name="BExOCM4L30L6FV3N2PR4O6X8WY2M" localSheetId="10" hidden="1">#REF!</definedName>
    <definedName name="BExOCM4L30L6FV3N2PR4O6X8WY2M" localSheetId="12" hidden="1">#REF!</definedName>
    <definedName name="BExOCM4L30L6FV3N2PR4O6X8WY2M" localSheetId="19" hidden="1">#REF!</definedName>
    <definedName name="BExOCM4L30L6FV3N2PR4O6X8WY2M" localSheetId="0" hidden="1">#REF!</definedName>
    <definedName name="BExOCM4L30L6FV3N2PR4O6X8WY2M" localSheetId="21" hidden="1">#REF!</definedName>
    <definedName name="BExOCM4L30L6FV3N2PR4O6X8WY2M" localSheetId="8" hidden="1">#REF!</definedName>
    <definedName name="BExOCM4L30L6FV3N2PR4O6X8WY2M" localSheetId="9" hidden="1">#REF!</definedName>
    <definedName name="BExOCM4L30L6FV3N2PR4O6X8WY2M" hidden="1">#REF!</definedName>
    <definedName name="BExOCYEXOB95DH5NOB0M5NOYX398" localSheetId="10" hidden="1">#REF!</definedName>
    <definedName name="BExOCYEXOB95DH5NOB0M5NOYX398" localSheetId="12" hidden="1">#REF!</definedName>
    <definedName name="BExOCYEXOB95DH5NOB0M5NOYX398" localSheetId="19" hidden="1">#REF!</definedName>
    <definedName name="BExOCYEXOB95DH5NOB0M5NOYX398" localSheetId="0" hidden="1">#REF!</definedName>
    <definedName name="BExOCYEXOB95DH5NOB0M5NOYX398" localSheetId="21" hidden="1">#REF!</definedName>
    <definedName name="BExOCYEXOB95DH5NOB0M5NOYX398" localSheetId="8" hidden="1">#REF!</definedName>
    <definedName name="BExOCYEXOB95DH5NOB0M5NOYX398" localSheetId="9" hidden="1">#REF!</definedName>
    <definedName name="BExOCYEXOB95DH5NOB0M5NOYX398" hidden="1">#REF!</definedName>
    <definedName name="BExOD4ERMDMFD8X1016N4EXOUR0S" localSheetId="10" hidden="1">#REF!</definedName>
    <definedName name="BExOD4ERMDMFD8X1016N4EXOUR0S" localSheetId="12" hidden="1">#REF!</definedName>
    <definedName name="BExOD4ERMDMFD8X1016N4EXOUR0S" localSheetId="19" hidden="1">#REF!</definedName>
    <definedName name="BExOD4ERMDMFD8X1016N4EXOUR0S" localSheetId="0" hidden="1">#REF!</definedName>
    <definedName name="BExOD4ERMDMFD8X1016N4EXOUR0S" localSheetId="21" hidden="1">#REF!</definedName>
    <definedName name="BExOD4ERMDMFD8X1016N4EXOUR0S" localSheetId="8" hidden="1">#REF!</definedName>
    <definedName name="BExOD4ERMDMFD8X1016N4EXOUR0S" localSheetId="9" hidden="1">#REF!</definedName>
    <definedName name="BExOD4ERMDMFD8X1016N4EXOUR0S" hidden="1">#REF!</definedName>
    <definedName name="BExOD55RS7BQUHRQ6H3USVGKR0P7" localSheetId="10" hidden="1">#REF!</definedName>
    <definedName name="BExOD55RS7BQUHRQ6H3USVGKR0P7" localSheetId="12" hidden="1">#REF!</definedName>
    <definedName name="BExOD55RS7BQUHRQ6H3USVGKR0P7" localSheetId="19" hidden="1">#REF!</definedName>
    <definedName name="BExOD55RS7BQUHRQ6H3USVGKR0P7" localSheetId="0" hidden="1">#REF!</definedName>
    <definedName name="BExOD55RS7BQUHRQ6H3USVGKR0P7" localSheetId="21" hidden="1">#REF!</definedName>
    <definedName name="BExOD55RS7BQUHRQ6H3USVGKR0P7" localSheetId="8" hidden="1">#REF!</definedName>
    <definedName name="BExOD55RS7BQUHRQ6H3USVGKR0P7" localSheetId="9" hidden="1">#REF!</definedName>
    <definedName name="BExOD55RS7BQUHRQ6H3USVGKR0P7" hidden="1">#REF!</definedName>
    <definedName name="BExODEWDDEABM4ZY3XREJIBZ8IVP" localSheetId="10" hidden="1">#REF!</definedName>
    <definedName name="BExODEWDDEABM4ZY3XREJIBZ8IVP" localSheetId="12" hidden="1">#REF!</definedName>
    <definedName name="BExODEWDDEABM4ZY3XREJIBZ8IVP" localSheetId="19" hidden="1">#REF!</definedName>
    <definedName name="BExODEWDDEABM4ZY3XREJIBZ8IVP" localSheetId="0" hidden="1">#REF!</definedName>
    <definedName name="BExODEWDDEABM4ZY3XREJIBZ8IVP" localSheetId="21" hidden="1">#REF!</definedName>
    <definedName name="BExODEWDDEABM4ZY3XREJIBZ8IVP" localSheetId="8" hidden="1">#REF!</definedName>
    <definedName name="BExODEWDDEABM4ZY3XREJIBZ8IVP" localSheetId="9" hidden="1">#REF!</definedName>
    <definedName name="BExODEWDDEABM4ZY3XREJIBZ8IVP" hidden="1">#REF!</definedName>
    <definedName name="BExODICDVVLFKWA22B3L0CKKTAZA" localSheetId="10" hidden="1">#REF!</definedName>
    <definedName name="BExODICDVVLFKWA22B3L0CKKTAZA" localSheetId="12" hidden="1">#REF!</definedName>
    <definedName name="BExODICDVVLFKWA22B3L0CKKTAZA" localSheetId="19" hidden="1">#REF!</definedName>
    <definedName name="BExODICDVVLFKWA22B3L0CKKTAZA" localSheetId="0" hidden="1">#REF!</definedName>
    <definedName name="BExODICDVVLFKWA22B3L0CKKTAZA" localSheetId="21" hidden="1">#REF!</definedName>
    <definedName name="BExODICDVVLFKWA22B3L0CKKTAZA" localSheetId="8" hidden="1">#REF!</definedName>
    <definedName name="BExODICDVVLFKWA22B3L0CKKTAZA" localSheetId="9" hidden="1">#REF!</definedName>
    <definedName name="BExODICDVVLFKWA22B3L0CKKTAZA" hidden="1">#REF!</definedName>
    <definedName name="BExODZFEIWV26E8RFU7XQYX1J458" localSheetId="10" hidden="1">#REF!</definedName>
    <definedName name="BExODZFEIWV26E8RFU7XQYX1J458" localSheetId="12" hidden="1">#REF!</definedName>
    <definedName name="BExODZFEIWV26E8RFU7XQYX1J458" localSheetId="19" hidden="1">#REF!</definedName>
    <definedName name="BExODZFEIWV26E8RFU7XQYX1J458" localSheetId="0" hidden="1">#REF!</definedName>
    <definedName name="BExODZFEIWV26E8RFU7XQYX1J458" localSheetId="21" hidden="1">#REF!</definedName>
    <definedName name="BExODZFEIWV26E8RFU7XQYX1J458" localSheetId="8" hidden="1">#REF!</definedName>
    <definedName name="BExODZFEIWV26E8RFU7XQYX1J458" localSheetId="9" hidden="1">#REF!</definedName>
    <definedName name="BExODZFEIWV26E8RFU7XQYX1J458" hidden="1">#REF!</definedName>
    <definedName name="BExOE0S111KPTELH26PPXE94J3GJ" localSheetId="10" hidden="1">#REF!</definedName>
    <definedName name="BExOE0S111KPTELH26PPXE94J3GJ" localSheetId="12" hidden="1">#REF!</definedName>
    <definedName name="BExOE0S111KPTELH26PPXE94J3GJ" localSheetId="19" hidden="1">#REF!</definedName>
    <definedName name="BExOE0S111KPTELH26PPXE94J3GJ" localSheetId="0" hidden="1">#REF!</definedName>
    <definedName name="BExOE0S111KPTELH26PPXE94J3GJ" localSheetId="21" hidden="1">#REF!</definedName>
    <definedName name="BExOE0S111KPTELH26PPXE94J3GJ" localSheetId="8" hidden="1">#REF!</definedName>
    <definedName name="BExOE0S111KPTELH26PPXE94J3GJ" localSheetId="9" hidden="1">#REF!</definedName>
    <definedName name="BExOE0S111KPTELH26PPXE94J3GJ" hidden="1">#REF!</definedName>
    <definedName name="BExOE5KH3JKKPZO401YAB3A11G1U" localSheetId="10" hidden="1">#REF!</definedName>
    <definedName name="BExOE5KH3JKKPZO401YAB3A11G1U" localSheetId="12" hidden="1">#REF!</definedName>
    <definedName name="BExOE5KH3JKKPZO401YAB3A11G1U" localSheetId="19" hidden="1">#REF!</definedName>
    <definedName name="BExOE5KH3JKKPZO401YAB3A11G1U" localSheetId="0" hidden="1">#REF!</definedName>
    <definedName name="BExOE5KH3JKKPZO401YAB3A11G1U" localSheetId="21" hidden="1">#REF!</definedName>
    <definedName name="BExOE5KH3JKKPZO401YAB3A11G1U" localSheetId="8" hidden="1">#REF!</definedName>
    <definedName name="BExOE5KH3JKKPZO401YAB3A11G1U" localSheetId="9" hidden="1">#REF!</definedName>
    <definedName name="BExOE5KH3JKKPZO401YAB3A11G1U" hidden="1">#REF!</definedName>
    <definedName name="BExOEBKG55EROA2VL360A06LKASE" localSheetId="10" hidden="1">#REF!</definedName>
    <definedName name="BExOEBKG55EROA2VL360A06LKASE" localSheetId="12" hidden="1">#REF!</definedName>
    <definedName name="BExOEBKG55EROA2VL360A06LKASE" localSheetId="19" hidden="1">#REF!</definedName>
    <definedName name="BExOEBKG55EROA2VL360A06LKASE" localSheetId="0" hidden="1">#REF!</definedName>
    <definedName name="BExOEBKG55EROA2VL360A06LKASE" localSheetId="21" hidden="1">#REF!</definedName>
    <definedName name="BExOEBKG55EROA2VL360A06LKASE" localSheetId="8" hidden="1">#REF!</definedName>
    <definedName name="BExOEBKG55EROA2VL360A06LKASE" localSheetId="9" hidden="1">#REF!</definedName>
    <definedName name="BExOEBKG55EROA2VL360A06LKASE" hidden="1">#REF!</definedName>
    <definedName name="BExOEFWUBETCPIYF89P9SBDOI3X5" localSheetId="10" hidden="1">#REF!</definedName>
    <definedName name="BExOEFWUBETCPIYF89P9SBDOI3X5" localSheetId="12" hidden="1">#REF!</definedName>
    <definedName name="BExOEFWUBETCPIYF89P9SBDOI3X5" localSheetId="19" hidden="1">#REF!</definedName>
    <definedName name="BExOEFWUBETCPIYF89P9SBDOI3X5" localSheetId="0" hidden="1">#REF!</definedName>
    <definedName name="BExOEFWUBETCPIYF89P9SBDOI3X5" localSheetId="21" hidden="1">#REF!</definedName>
    <definedName name="BExOEFWUBETCPIYF89P9SBDOI3X5" localSheetId="8" hidden="1">#REF!</definedName>
    <definedName name="BExOEFWUBETCPIYF89P9SBDOI3X5" localSheetId="9" hidden="1">#REF!</definedName>
    <definedName name="BExOEFWUBETCPIYF89P9SBDOI3X5" hidden="1">#REF!</definedName>
    <definedName name="BExOEL08MN74RQKVY0P43PFHPTVB" localSheetId="10" hidden="1">#REF!</definedName>
    <definedName name="BExOEL08MN74RQKVY0P43PFHPTVB" localSheetId="12" hidden="1">#REF!</definedName>
    <definedName name="BExOEL08MN74RQKVY0P43PFHPTVB" localSheetId="19" hidden="1">#REF!</definedName>
    <definedName name="BExOEL08MN74RQKVY0P43PFHPTVB" localSheetId="0" hidden="1">#REF!</definedName>
    <definedName name="BExOEL08MN74RQKVY0P43PFHPTVB" localSheetId="21" hidden="1">#REF!</definedName>
    <definedName name="BExOEL08MN74RQKVY0P43PFHPTVB" localSheetId="8" hidden="1">#REF!</definedName>
    <definedName name="BExOEL08MN74RQKVY0P43PFHPTVB" localSheetId="9" hidden="1">#REF!</definedName>
    <definedName name="BExOEL08MN74RQKVY0P43PFHPTVB" hidden="1">#REF!</definedName>
    <definedName name="BExOERG5LWXYYEN1DY1H2FWRJS9T" localSheetId="10" hidden="1">#REF!</definedName>
    <definedName name="BExOERG5LWXYYEN1DY1H2FWRJS9T" localSheetId="12" hidden="1">#REF!</definedName>
    <definedName name="BExOERG5LWXYYEN1DY1H2FWRJS9T" localSheetId="19" hidden="1">#REF!</definedName>
    <definedName name="BExOERG5LWXYYEN1DY1H2FWRJS9T" localSheetId="0" hidden="1">#REF!</definedName>
    <definedName name="BExOERG5LWXYYEN1DY1H2FWRJS9T" localSheetId="21" hidden="1">#REF!</definedName>
    <definedName name="BExOERG5LWXYYEN1DY1H2FWRJS9T" localSheetId="8" hidden="1">#REF!</definedName>
    <definedName name="BExOERG5LWXYYEN1DY1H2FWRJS9T" localSheetId="9" hidden="1">#REF!</definedName>
    <definedName name="BExOERG5LWXYYEN1DY1H2FWRJS9T" hidden="1">#REF!</definedName>
    <definedName name="BExOEV1S6JJVO5PP4BZ20SNGZR7D" localSheetId="10" hidden="1">#REF!</definedName>
    <definedName name="BExOEV1S6JJVO5PP4BZ20SNGZR7D" localSheetId="12" hidden="1">#REF!</definedName>
    <definedName name="BExOEV1S6JJVO5PP4BZ20SNGZR7D" localSheetId="19" hidden="1">#REF!</definedName>
    <definedName name="BExOEV1S6JJVO5PP4BZ20SNGZR7D" localSheetId="0" hidden="1">#REF!</definedName>
    <definedName name="BExOEV1S6JJVO5PP4BZ20SNGZR7D" localSheetId="21" hidden="1">#REF!</definedName>
    <definedName name="BExOEV1S6JJVO5PP4BZ20SNGZR7D" localSheetId="8" hidden="1">#REF!</definedName>
    <definedName name="BExOEV1S6JJVO5PP4BZ20SNGZR7D" localSheetId="9" hidden="1">#REF!</definedName>
    <definedName name="BExOEV1S6JJVO5PP4BZ20SNGZR7D" hidden="1">#REF!</definedName>
    <definedName name="BExOEVNDLRXW33RF3AMMCDLTLROJ" localSheetId="10" hidden="1">#REF!</definedName>
    <definedName name="BExOEVNDLRXW33RF3AMMCDLTLROJ" localSheetId="12" hidden="1">#REF!</definedName>
    <definedName name="BExOEVNDLRXW33RF3AMMCDLTLROJ" localSheetId="19" hidden="1">#REF!</definedName>
    <definedName name="BExOEVNDLRXW33RF3AMMCDLTLROJ" localSheetId="0" hidden="1">#REF!</definedName>
    <definedName name="BExOEVNDLRXW33RF3AMMCDLTLROJ" localSheetId="21" hidden="1">#REF!</definedName>
    <definedName name="BExOEVNDLRXW33RF3AMMCDLTLROJ" localSheetId="8" hidden="1">#REF!</definedName>
    <definedName name="BExOEVNDLRXW33RF3AMMCDLTLROJ" localSheetId="9" hidden="1">#REF!</definedName>
    <definedName name="BExOEVNDLRXW33RF3AMMCDLTLROJ" hidden="1">#REF!</definedName>
    <definedName name="BExOEZOXV3VXUB6VGSS85GXATYAC" localSheetId="10" hidden="1">#REF!</definedName>
    <definedName name="BExOEZOXV3VXUB6VGSS85GXATYAC" localSheetId="12" hidden="1">#REF!</definedName>
    <definedName name="BExOEZOXV3VXUB6VGSS85GXATYAC" localSheetId="19" hidden="1">#REF!</definedName>
    <definedName name="BExOEZOXV3VXUB6VGSS85GXATYAC" localSheetId="0" hidden="1">#REF!</definedName>
    <definedName name="BExOEZOXV3VXUB6VGSS85GXATYAC" localSheetId="21" hidden="1">#REF!</definedName>
    <definedName name="BExOEZOXV3VXUB6VGSS85GXATYAC" localSheetId="8" hidden="1">#REF!</definedName>
    <definedName name="BExOEZOXV3VXUB6VGSS85GXATYAC" localSheetId="9" hidden="1">#REF!</definedName>
    <definedName name="BExOEZOXV3VXUB6VGSS85GXATYAC" hidden="1">#REF!</definedName>
    <definedName name="BExOFDBSAZV60157PIDWCSSUN3MJ" localSheetId="10" hidden="1">#REF!</definedName>
    <definedName name="BExOFDBSAZV60157PIDWCSSUN3MJ" localSheetId="12" hidden="1">#REF!</definedName>
    <definedName name="BExOFDBSAZV60157PIDWCSSUN3MJ" localSheetId="19" hidden="1">#REF!</definedName>
    <definedName name="BExOFDBSAZV60157PIDWCSSUN3MJ" localSheetId="0" hidden="1">#REF!</definedName>
    <definedName name="BExOFDBSAZV60157PIDWCSSUN3MJ" localSheetId="21" hidden="1">#REF!</definedName>
    <definedName name="BExOFDBSAZV60157PIDWCSSUN3MJ" localSheetId="8" hidden="1">#REF!</definedName>
    <definedName name="BExOFDBSAZV60157PIDWCSSUN3MJ" localSheetId="9" hidden="1">#REF!</definedName>
    <definedName name="BExOFDBSAZV60157PIDWCSSUN3MJ" hidden="1">#REF!</definedName>
    <definedName name="BExOFEDNCYI2TPTMQ8SJN3AW4YMF" localSheetId="10" hidden="1">#REF!</definedName>
    <definedName name="BExOFEDNCYI2TPTMQ8SJN3AW4YMF" localSheetId="12" hidden="1">#REF!</definedName>
    <definedName name="BExOFEDNCYI2TPTMQ8SJN3AW4YMF" localSheetId="19" hidden="1">#REF!</definedName>
    <definedName name="BExOFEDNCYI2TPTMQ8SJN3AW4YMF" localSheetId="0" hidden="1">#REF!</definedName>
    <definedName name="BExOFEDNCYI2TPTMQ8SJN3AW4YMF" localSheetId="21" hidden="1">#REF!</definedName>
    <definedName name="BExOFEDNCYI2TPTMQ8SJN3AW4YMF" localSheetId="8" hidden="1">#REF!</definedName>
    <definedName name="BExOFEDNCYI2TPTMQ8SJN3AW4YMF" localSheetId="9" hidden="1">#REF!</definedName>
    <definedName name="BExOFEDNCYI2TPTMQ8SJN3AW4YMF" hidden="1">#REF!</definedName>
    <definedName name="BExOFVLXVD6RVHSQO8KZOOACSV24" localSheetId="10" hidden="1">#REF!</definedName>
    <definedName name="BExOFVLXVD6RVHSQO8KZOOACSV24" localSheetId="12" hidden="1">#REF!</definedName>
    <definedName name="BExOFVLXVD6RVHSQO8KZOOACSV24" localSheetId="19" hidden="1">#REF!</definedName>
    <definedName name="BExOFVLXVD6RVHSQO8KZOOACSV24" localSheetId="0" hidden="1">#REF!</definedName>
    <definedName name="BExOFVLXVD6RVHSQO8KZOOACSV24" localSheetId="21" hidden="1">#REF!</definedName>
    <definedName name="BExOFVLXVD6RVHSQO8KZOOACSV24" localSheetId="8" hidden="1">#REF!</definedName>
    <definedName name="BExOFVLXVD6RVHSQO8KZOOACSV24" localSheetId="9" hidden="1">#REF!</definedName>
    <definedName name="BExOFVLXVD6RVHSQO8KZOOACSV24" hidden="1">#REF!</definedName>
    <definedName name="BExOG2SW3XOGP9VAPQ3THV3VWV12" localSheetId="10" hidden="1">#REF!</definedName>
    <definedName name="BExOG2SW3XOGP9VAPQ3THV3VWV12" localSheetId="12" hidden="1">#REF!</definedName>
    <definedName name="BExOG2SW3XOGP9VAPQ3THV3VWV12" localSheetId="19" hidden="1">#REF!</definedName>
    <definedName name="BExOG2SW3XOGP9VAPQ3THV3VWV12" localSheetId="0" hidden="1">#REF!</definedName>
    <definedName name="BExOG2SW3XOGP9VAPQ3THV3VWV12" localSheetId="21" hidden="1">#REF!</definedName>
    <definedName name="BExOG2SW3XOGP9VAPQ3THV3VWV12" localSheetId="8" hidden="1">#REF!</definedName>
    <definedName name="BExOG2SW3XOGP9VAPQ3THV3VWV12" localSheetId="9" hidden="1">#REF!</definedName>
    <definedName name="BExOG2SW3XOGP9VAPQ3THV3VWV12" hidden="1">#REF!</definedName>
    <definedName name="BExOG45J81K4OPA40KW5VQU54KY3" localSheetId="10" hidden="1">#REF!</definedName>
    <definedName name="BExOG45J81K4OPA40KW5VQU54KY3" localSheetId="12" hidden="1">#REF!</definedName>
    <definedName name="BExOG45J81K4OPA40KW5VQU54KY3" localSheetId="19" hidden="1">#REF!</definedName>
    <definedName name="BExOG45J81K4OPA40KW5VQU54KY3" localSheetId="0" hidden="1">#REF!</definedName>
    <definedName name="BExOG45J81K4OPA40KW5VQU54KY3" localSheetId="21" hidden="1">#REF!</definedName>
    <definedName name="BExOG45J81K4OPA40KW5VQU54KY3" localSheetId="8" hidden="1">#REF!</definedName>
    <definedName name="BExOG45J81K4OPA40KW5VQU54KY3" localSheetId="9" hidden="1">#REF!</definedName>
    <definedName name="BExOG45J81K4OPA40KW5VQU54KY3" hidden="1">#REF!</definedName>
    <definedName name="BExOGFE2SCL8HHT4DFAXKLUTJZOG" localSheetId="10" hidden="1">#REF!</definedName>
    <definedName name="BExOGFE2SCL8HHT4DFAXKLUTJZOG" localSheetId="12" hidden="1">#REF!</definedName>
    <definedName name="BExOGFE2SCL8HHT4DFAXKLUTJZOG" localSheetId="19" hidden="1">#REF!</definedName>
    <definedName name="BExOGFE2SCL8HHT4DFAXKLUTJZOG" localSheetId="0" hidden="1">#REF!</definedName>
    <definedName name="BExOGFE2SCL8HHT4DFAXKLUTJZOG" localSheetId="21" hidden="1">#REF!</definedName>
    <definedName name="BExOGFE2SCL8HHT4DFAXKLUTJZOG" localSheetId="8" hidden="1">#REF!</definedName>
    <definedName name="BExOGFE2SCL8HHT4DFAXKLUTJZOG" localSheetId="9" hidden="1">#REF!</definedName>
    <definedName name="BExOGFE2SCL8HHT4DFAXKLUTJZOG" hidden="1">#REF!</definedName>
    <definedName name="BExOGH1IMADJCZMFDE6NMBBKO558" localSheetId="10" hidden="1">#REF!</definedName>
    <definedName name="BExOGH1IMADJCZMFDE6NMBBKO558" localSheetId="12" hidden="1">#REF!</definedName>
    <definedName name="BExOGH1IMADJCZMFDE6NMBBKO558" localSheetId="19" hidden="1">#REF!</definedName>
    <definedName name="BExOGH1IMADJCZMFDE6NMBBKO558" localSheetId="0" hidden="1">#REF!</definedName>
    <definedName name="BExOGH1IMADJCZMFDE6NMBBKO558" localSheetId="21" hidden="1">#REF!</definedName>
    <definedName name="BExOGH1IMADJCZMFDE6NMBBKO558" localSheetId="8" hidden="1">#REF!</definedName>
    <definedName name="BExOGH1IMADJCZMFDE6NMBBKO558" localSheetId="9" hidden="1">#REF!</definedName>
    <definedName name="BExOGH1IMADJCZMFDE6NMBBKO558" hidden="1">#REF!</definedName>
    <definedName name="BExOGT6D0LJ3C22RDW8COECKB1J5" localSheetId="10" hidden="1">#REF!</definedName>
    <definedName name="BExOGT6D0LJ3C22RDW8COECKB1J5" localSheetId="12" hidden="1">#REF!</definedName>
    <definedName name="BExOGT6D0LJ3C22RDW8COECKB1J5" localSheetId="19" hidden="1">#REF!</definedName>
    <definedName name="BExOGT6D0LJ3C22RDW8COECKB1J5" localSheetId="0" hidden="1">#REF!</definedName>
    <definedName name="BExOGT6D0LJ3C22RDW8COECKB1J5" localSheetId="21" hidden="1">#REF!</definedName>
    <definedName name="BExOGT6D0LJ3C22RDW8COECKB1J5" localSheetId="8" hidden="1">#REF!</definedName>
    <definedName name="BExOGT6D0LJ3C22RDW8COECKB1J5" localSheetId="9" hidden="1">#REF!</definedName>
    <definedName name="BExOGT6D0LJ3C22RDW8COECKB1J5" hidden="1">#REF!</definedName>
    <definedName name="BExOGTMI1HT31M1RGWVRAVHAK7DE" localSheetId="10" hidden="1">#REF!</definedName>
    <definedName name="BExOGTMI1HT31M1RGWVRAVHAK7DE" localSheetId="12" hidden="1">#REF!</definedName>
    <definedName name="BExOGTMI1HT31M1RGWVRAVHAK7DE" localSheetId="19" hidden="1">#REF!</definedName>
    <definedName name="BExOGTMI1HT31M1RGWVRAVHAK7DE" localSheetId="0" hidden="1">#REF!</definedName>
    <definedName name="BExOGTMI1HT31M1RGWVRAVHAK7DE" localSheetId="21" hidden="1">#REF!</definedName>
    <definedName name="BExOGTMI1HT31M1RGWVRAVHAK7DE" localSheetId="8" hidden="1">#REF!</definedName>
    <definedName name="BExOGTMI1HT31M1RGWVRAVHAK7DE" localSheetId="9" hidden="1">#REF!</definedName>
    <definedName name="BExOGTMI1HT31M1RGWVRAVHAK7DE" hidden="1">#REF!</definedName>
    <definedName name="BExOGXO9JE5XSE9GC3I6O21UEKAO" localSheetId="10" hidden="1">#REF!</definedName>
    <definedName name="BExOGXO9JE5XSE9GC3I6O21UEKAO" localSheetId="12" hidden="1">#REF!</definedName>
    <definedName name="BExOGXO9JE5XSE9GC3I6O21UEKAO" localSheetId="19" hidden="1">#REF!</definedName>
    <definedName name="BExOGXO9JE5XSE9GC3I6O21UEKAO" localSheetId="0" hidden="1">#REF!</definedName>
    <definedName name="BExOGXO9JE5XSE9GC3I6O21UEKAO" localSheetId="21" hidden="1">#REF!</definedName>
    <definedName name="BExOGXO9JE5XSE9GC3I6O21UEKAO" localSheetId="8" hidden="1">#REF!</definedName>
    <definedName name="BExOGXO9JE5XSE9GC3I6O21UEKAO" localSheetId="9" hidden="1">#REF!</definedName>
    <definedName name="BExOGXO9JE5XSE9GC3I6O21UEKAO" hidden="1">#REF!</definedName>
    <definedName name="BExOH9ICQA5WPLVJIKJVPWUPKSYO" localSheetId="10" hidden="1">#REF!</definedName>
    <definedName name="BExOH9ICQA5WPLVJIKJVPWUPKSYO" localSheetId="12" hidden="1">#REF!</definedName>
    <definedName name="BExOH9ICQA5WPLVJIKJVPWUPKSYO" localSheetId="19" hidden="1">#REF!</definedName>
    <definedName name="BExOH9ICQA5WPLVJIKJVPWUPKSYO" localSheetId="0" hidden="1">#REF!</definedName>
    <definedName name="BExOH9ICQA5WPLVJIKJVPWUPKSYO" localSheetId="21" hidden="1">#REF!</definedName>
    <definedName name="BExOH9ICQA5WPLVJIKJVPWUPKSYO" localSheetId="8" hidden="1">#REF!</definedName>
    <definedName name="BExOH9ICQA5WPLVJIKJVPWUPKSYO" localSheetId="9" hidden="1">#REF!</definedName>
    <definedName name="BExOH9ICQA5WPLVJIKJVPWUPKSYO" hidden="1">#REF!</definedName>
    <definedName name="BExOH9ICZ13C1LAW8OTYTR9S7ZP3" localSheetId="10" hidden="1">#REF!</definedName>
    <definedName name="BExOH9ICZ13C1LAW8OTYTR9S7ZP3" localSheetId="12" hidden="1">#REF!</definedName>
    <definedName name="BExOH9ICZ13C1LAW8OTYTR9S7ZP3" localSheetId="19" hidden="1">#REF!</definedName>
    <definedName name="BExOH9ICZ13C1LAW8OTYTR9S7ZP3" localSheetId="0" hidden="1">#REF!</definedName>
    <definedName name="BExOH9ICZ13C1LAW8OTYTR9S7ZP3" localSheetId="21" hidden="1">#REF!</definedName>
    <definedName name="BExOH9ICZ13C1LAW8OTYTR9S7ZP3" localSheetId="8" hidden="1">#REF!</definedName>
    <definedName name="BExOH9ICZ13C1LAW8OTYTR9S7ZP3" localSheetId="9" hidden="1">#REF!</definedName>
    <definedName name="BExOH9ICZ13C1LAW8OTYTR9S7ZP3" hidden="1">#REF!</definedName>
    <definedName name="BExOHGEJ8V8OXT32FSU173XLXBDH" localSheetId="10" hidden="1">#REF!</definedName>
    <definedName name="BExOHGEJ8V8OXT32FSU173XLXBDH" localSheetId="12" hidden="1">#REF!</definedName>
    <definedName name="BExOHGEJ8V8OXT32FSU173XLXBDH" localSheetId="19" hidden="1">#REF!</definedName>
    <definedName name="BExOHGEJ8V8OXT32FSU173XLXBDH" localSheetId="0" hidden="1">#REF!</definedName>
    <definedName name="BExOHGEJ8V8OXT32FSU173XLXBDH" localSheetId="21" hidden="1">#REF!</definedName>
    <definedName name="BExOHGEJ8V8OXT32FSU173XLXBDH" localSheetId="8" hidden="1">#REF!</definedName>
    <definedName name="BExOHGEJ8V8OXT32FSU173XLXBDH" localSheetId="9" hidden="1">#REF!</definedName>
    <definedName name="BExOHGEJ8V8OXT32FSU173XLXBDH" hidden="1">#REF!</definedName>
    <definedName name="BExOHL75H3OT4WAKKPUXIVXWFVDS" localSheetId="10" hidden="1">#REF!</definedName>
    <definedName name="BExOHL75H3OT4WAKKPUXIVXWFVDS" localSheetId="12" hidden="1">#REF!</definedName>
    <definedName name="BExOHL75H3OT4WAKKPUXIVXWFVDS" localSheetId="19" hidden="1">#REF!</definedName>
    <definedName name="BExOHL75H3OT4WAKKPUXIVXWFVDS" localSheetId="0" hidden="1">#REF!</definedName>
    <definedName name="BExOHL75H3OT4WAKKPUXIVXWFVDS" localSheetId="21" hidden="1">#REF!</definedName>
    <definedName name="BExOHL75H3OT4WAKKPUXIVXWFVDS" localSheetId="8" hidden="1">#REF!</definedName>
    <definedName name="BExOHL75H3OT4WAKKPUXIVXWFVDS" localSheetId="9" hidden="1">#REF!</definedName>
    <definedName name="BExOHL75H3OT4WAKKPUXIVXWFVDS" hidden="1">#REF!</definedName>
    <definedName name="BExOHLHXXJL6363CC082M9M5VVXQ" localSheetId="10" hidden="1">#REF!</definedName>
    <definedName name="BExOHLHXXJL6363CC082M9M5VVXQ" localSheetId="12" hidden="1">#REF!</definedName>
    <definedName name="BExOHLHXXJL6363CC082M9M5VVXQ" localSheetId="19" hidden="1">#REF!</definedName>
    <definedName name="BExOHLHXXJL6363CC082M9M5VVXQ" localSheetId="0" hidden="1">#REF!</definedName>
    <definedName name="BExOHLHXXJL6363CC082M9M5VVXQ" localSheetId="21" hidden="1">#REF!</definedName>
    <definedName name="BExOHLHXXJL6363CC082M9M5VVXQ" localSheetId="8" hidden="1">#REF!</definedName>
    <definedName name="BExOHLHXXJL6363CC082M9M5VVXQ" localSheetId="9" hidden="1">#REF!</definedName>
    <definedName name="BExOHLHXXJL6363CC082M9M5VVXQ" hidden="1">#REF!</definedName>
    <definedName name="BExOHNAO5UDXSO73BK2ARHWKS90Y" localSheetId="10" hidden="1">#REF!</definedName>
    <definedName name="BExOHNAO5UDXSO73BK2ARHWKS90Y" localSheetId="12" hidden="1">#REF!</definedName>
    <definedName name="BExOHNAO5UDXSO73BK2ARHWKS90Y" localSheetId="19" hidden="1">#REF!</definedName>
    <definedName name="BExOHNAO5UDXSO73BK2ARHWKS90Y" localSheetId="0" hidden="1">#REF!</definedName>
    <definedName name="BExOHNAO5UDXSO73BK2ARHWKS90Y" localSheetId="21" hidden="1">#REF!</definedName>
    <definedName name="BExOHNAO5UDXSO73BK2ARHWKS90Y" localSheetId="8" hidden="1">#REF!</definedName>
    <definedName name="BExOHNAO5UDXSO73BK2ARHWKS90Y" localSheetId="9" hidden="1">#REF!</definedName>
    <definedName name="BExOHNAO5UDXSO73BK2ARHWKS90Y" hidden="1">#REF!</definedName>
    <definedName name="BExOHR1G1I9A9CI1HG94EWBLWNM2" localSheetId="10" hidden="1">#REF!</definedName>
    <definedName name="BExOHR1G1I9A9CI1HG94EWBLWNM2" localSheetId="12" hidden="1">#REF!</definedName>
    <definedName name="BExOHR1G1I9A9CI1HG94EWBLWNM2" localSheetId="19" hidden="1">#REF!</definedName>
    <definedName name="BExOHR1G1I9A9CI1HG94EWBLWNM2" localSheetId="0" hidden="1">#REF!</definedName>
    <definedName name="BExOHR1G1I9A9CI1HG94EWBLWNM2" localSheetId="21" hidden="1">#REF!</definedName>
    <definedName name="BExOHR1G1I9A9CI1HG94EWBLWNM2" localSheetId="8" hidden="1">#REF!</definedName>
    <definedName name="BExOHR1G1I9A9CI1HG94EWBLWNM2" localSheetId="9" hidden="1">#REF!</definedName>
    <definedName name="BExOHR1G1I9A9CI1HG94EWBLWNM2" hidden="1">#REF!</definedName>
    <definedName name="BExOHTQPP8LQ98L6PYUI6QW08YID" localSheetId="10" hidden="1">#REF!</definedName>
    <definedName name="BExOHTQPP8LQ98L6PYUI6QW08YID" localSheetId="12" hidden="1">#REF!</definedName>
    <definedName name="BExOHTQPP8LQ98L6PYUI6QW08YID" localSheetId="19" hidden="1">#REF!</definedName>
    <definedName name="BExOHTQPP8LQ98L6PYUI6QW08YID" localSheetId="0" hidden="1">#REF!</definedName>
    <definedName name="BExOHTQPP8LQ98L6PYUI6QW08YID" localSheetId="21" hidden="1">#REF!</definedName>
    <definedName name="BExOHTQPP8LQ98L6PYUI6QW08YID" localSheetId="8" hidden="1">#REF!</definedName>
    <definedName name="BExOHTQPP8LQ98L6PYUI6QW08YID" localSheetId="9" hidden="1">#REF!</definedName>
    <definedName name="BExOHTQPP8LQ98L6PYUI6QW08YID" hidden="1">#REF!</definedName>
    <definedName name="BExOHUHN7UXHYAJFJJFU805UZ0NB" localSheetId="10" hidden="1">#REF!</definedName>
    <definedName name="BExOHUHN7UXHYAJFJJFU805UZ0NB" localSheetId="12" hidden="1">#REF!</definedName>
    <definedName name="BExOHUHN7UXHYAJFJJFU805UZ0NB" localSheetId="19" hidden="1">#REF!</definedName>
    <definedName name="BExOHUHN7UXHYAJFJJFU805UZ0NB" localSheetId="0" hidden="1">#REF!</definedName>
    <definedName name="BExOHUHN7UXHYAJFJJFU805UZ0NB" localSheetId="21" hidden="1">#REF!</definedName>
    <definedName name="BExOHUHN7UXHYAJFJJFU805UZ0NB" localSheetId="8" hidden="1">#REF!</definedName>
    <definedName name="BExOHUHN7UXHYAJFJJFU805UZ0NB" localSheetId="9" hidden="1">#REF!</definedName>
    <definedName name="BExOHUHN7UXHYAJFJJFU805UZ0NB" hidden="1">#REF!</definedName>
    <definedName name="BExOHX6Q6NJI793PGX59O5EKTP4G" localSheetId="10" hidden="1">#REF!</definedName>
    <definedName name="BExOHX6Q6NJI793PGX59O5EKTP4G" localSheetId="12" hidden="1">#REF!</definedName>
    <definedName name="BExOHX6Q6NJI793PGX59O5EKTP4G" localSheetId="19" hidden="1">#REF!</definedName>
    <definedName name="BExOHX6Q6NJI793PGX59O5EKTP4G" localSheetId="0" hidden="1">#REF!</definedName>
    <definedName name="BExOHX6Q6NJI793PGX59O5EKTP4G" localSheetId="21" hidden="1">#REF!</definedName>
    <definedName name="BExOHX6Q6NJI793PGX59O5EKTP4G" localSheetId="8" hidden="1">#REF!</definedName>
    <definedName name="BExOHX6Q6NJI793PGX59O5EKTP4G" localSheetId="9" hidden="1">#REF!</definedName>
    <definedName name="BExOHX6Q6NJI793PGX59O5EKTP4G" hidden="1">#REF!</definedName>
    <definedName name="BExOI5VMTHH7Y8MQQ1N635CHYI0P" localSheetId="10" hidden="1">#REF!</definedName>
    <definedName name="BExOI5VMTHH7Y8MQQ1N635CHYI0P" localSheetId="12" hidden="1">#REF!</definedName>
    <definedName name="BExOI5VMTHH7Y8MQQ1N635CHYI0P" localSheetId="19" hidden="1">#REF!</definedName>
    <definedName name="BExOI5VMTHH7Y8MQQ1N635CHYI0P" localSheetId="0" hidden="1">#REF!</definedName>
    <definedName name="BExOI5VMTHH7Y8MQQ1N635CHYI0P" localSheetId="21" hidden="1">#REF!</definedName>
    <definedName name="BExOI5VMTHH7Y8MQQ1N635CHYI0P" localSheetId="8" hidden="1">#REF!</definedName>
    <definedName name="BExOI5VMTHH7Y8MQQ1N635CHYI0P" localSheetId="9" hidden="1">#REF!</definedName>
    <definedName name="BExOI5VMTHH7Y8MQQ1N635CHYI0P" hidden="1">#REF!</definedName>
    <definedName name="BExOIEVCP4Y6VDS23AK84MCYYHRT" localSheetId="10" hidden="1">#REF!</definedName>
    <definedName name="BExOIEVCP4Y6VDS23AK84MCYYHRT" localSheetId="12" hidden="1">#REF!</definedName>
    <definedName name="BExOIEVCP4Y6VDS23AK84MCYYHRT" localSheetId="19" hidden="1">#REF!</definedName>
    <definedName name="BExOIEVCP4Y6VDS23AK84MCYYHRT" localSheetId="0" hidden="1">#REF!</definedName>
    <definedName name="BExOIEVCP4Y6VDS23AK84MCYYHRT" localSheetId="21" hidden="1">#REF!</definedName>
    <definedName name="BExOIEVCP4Y6VDS23AK84MCYYHRT" localSheetId="8" hidden="1">#REF!</definedName>
    <definedName name="BExOIEVCP4Y6VDS23AK84MCYYHRT" localSheetId="9" hidden="1">#REF!</definedName>
    <definedName name="BExOIEVCP4Y6VDS23AK84MCYYHRT" hidden="1">#REF!</definedName>
    <definedName name="BExOIFRP0HEHF5D7JSZ0X8ADJ79U" localSheetId="10" hidden="1">#REF!</definedName>
    <definedName name="BExOIFRP0HEHF5D7JSZ0X8ADJ79U" localSheetId="12" hidden="1">#REF!</definedName>
    <definedName name="BExOIFRP0HEHF5D7JSZ0X8ADJ79U" localSheetId="19" hidden="1">#REF!</definedName>
    <definedName name="BExOIFRP0HEHF5D7JSZ0X8ADJ79U" localSheetId="0" hidden="1">#REF!</definedName>
    <definedName name="BExOIFRP0HEHF5D7JSZ0X8ADJ79U" localSheetId="21" hidden="1">#REF!</definedName>
    <definedName name="BExOIFRP0HEHF5D7JSZ0X8ADJ79U" localSheetId="8" hidden="1">#REF!</definedName>
    <definedName name="BExOIFRP0HEHF5D7JSZ0X8ADJ79U" localSheetId="9" hidden="1">#REF!</definedName>
    <definedName name="BExOIFRP0HEHF5D7JSZ0X8ADJ79U" hidden="1">#REF!</definedName>
    <definedName name="BExOIHPQIXR0NDR5WD01BZKPKEO3" localSheetId="10" hidden="1">#REF!</definedName>
    <definedName name="BExOIHPQIXR0NDR5WD01BZKPKEO3" localSheetId="12" hidden="1">#REF!</definedName>
    <definedName name="BExOIHPQIXR0NDR5WD01BZKPKEO3" localSheetId="19" hidden="1">#REF!</definedName>
    <definedName name="BExOIHPQIXR0NDR5WD01BZKPKEO3" localSheetId="0" hidden="1">#REF!</definedName>
    <definedName name="BExOIHPQIXR0NDR5WD01BZKPKEO3" localSheetId="21" hidden="1">#REF!</definedName>
    <definedName name="BExOIHPQIXR0NDR5WD01BZKPKEO3" localSheetId="8" hidden="1">#REF!</definedName>
    <definedName name="BExOIHPQIXR0NDR5WD01BZKPKEO3" localSheetId="9" hidden="1">#REF!</definedName>
    <definedName name="BExOIHPQIXR0NDR5WD01BZKPKEO3" hidden="1">#REF!</definedName>
    <definedName name="BExOIM7L0Z3LSII9P7ZTV4KJ8RMA" localSheetId="10" hidden="1">#REF!</definedName>
    <definedName name="BExOIM7L0Z3LSII9P7ZTV4KJ8RMA" localSheetId="12" hidden="1">#REF!</definedName>
    <definedName name="BExOIM7L0Z3LSII9P7ZTV4KJ8RMA" localSheetId="19" hidden="1">#REF!</definedName>
    <definedName name="BExOIM7L0Z3LSII9P7ZTV4KJ8RMA" localSheetId="0" hidden="1">#REF!</definedName>
    <definedName name="BExOIM7L0Z3LSII9P7ZTV4KJ8RMA" localSheetId="21" hidden="1">#REF!</definedName>
    <definedName name="BExOIM7L0Z3LSII9P7ZTV4KJ8RMA" localSheetId="8" hidden="1">#REF!</definedName>
    <definedName name="BExOIM7L0Z3LSII9P7ZTV4KJ8RMA" localSheetId="9" hidden="1">#REF!</definedName>
    <definedName name="BExOIM7L0Z3LSII9P7ZTV4KJ8RMA" hidden="1">#REF!</definedName>
    <definedName name="BExOIWJVMJ6MG6JC4SPD1L00OHU1" localSheetId="10" hidden="1">#REF!</definedName>
    <definedName name="BExOIWJVMJ6MG6JC4SPD1L00OHU1" localSheetId="12" hidden="1">#REF!</definedName>
    <definedName name="BExOIWJVMJ6MG6JC4SPD1L00OHU1" localSheetId="19" hidden="1">#REF!</definedName>
    <definedName name="BExOIWJVMJ6MG6JC4SPD1L00OHU1" localSheetId="0" hidden="1">#REF!</definedName>
    <definedName name="BExOIWJVMJ6MG6JC4SPD1L00OHU1" localSheetId="21" hidden="1">#REF!</definedName>
    <definedName name="BExOIWJVMJ6MG6JC4SPD1L00OHU1" localSheetId="8" hidden="1">#REF!</definedName>
    <definedName name="BExOIWJVMJ6MG6JC4SPD1L00OHU1" localSheetId="9" hidden="1">#REF!</definedName>
    <definedName name="BExOIWJVMJ6MG6JC4SPD1L00OHU1" hidden="1">#REF!</definedName>
    <definedName name="BExOIYCN8Z4JK3OOG86KYUCV0ME8" localSheetId="10" hidden="1">#REF!</definedName>
    <definedName name="BExOIYCN8Z4JK3OOG86KYUCV0ME8" localSheetId="12" hidden="1">#REF!</definedName>
    <definedName name="BExOIYCN8Z4JK3OOG86KYUCV0ME8" localSheetId="19" hidden="1">#REF!</definedName>
    <definedName name="BExOIYCN8Z4JK3OOG86KYUCV0ME8" localSheetId="0" hidden="1">#REF!</definedName>
    <definedName name="BExOIYCN8Z4JK3OOG86KYUCV0ME8" localSheetId="21" hidden="1">#REF!</definedName>
    <definedName name="BExOIYCN8Z4JK3OOG86KYUCV0ME8" localSheetId="8" hidden="1">#REF!</definedName>
    <definedName name="BExOIYCN8Z4JK3OOG86KYUCV0ME8" localSheetId="9" hidden="1">#REF!</definedName>
    <definedName name="BExOIYCN8Z4JK3OOG86KYUCV0ME8" hidden="1">#REF!</definedName>
    <definedName name="BExOJ3AKZ9BCBZT3KD8WMSLK6MN2" localSheetId="10" hidden="1">#REF!</definedName>
    <definedName name="BExOJ3AKZ9BCBZT3KD8WMSLK6MN2" localSheetId="12" hidden="1">#REF!</definedName>
    <definedName name="BExOJ3AKZ9BCBZT3KD8WMSLK6MN2" localSheetId="19" hidden="1">#REF!</definedName>
    <definedName name="BExOJ3AKZ9BCBZT3KD8WMSLK6MN2" localSheetId="0" hidden="1">#REF!</definedName>
    <definedName name="BExOJ3AKZ9BCBZT3KD8WMSLK6MN2" localSheetId="21" hidden="1">#REF!</definedName>
    <definedName name="BExOJ3AKZ9BCBZT3KD8WMSLK6MN2" localSheetId="8" hidden="1">#REF!</definedName>
    <definedName name="BExOJ3AKZ9BCBZT3KD8WMSLK6MN2" localSheetId="9" hidden="1">#REF!</definedName>
    <definedName name="BExOJ3AKZ9BCBZT3KD8WMSLK6MN2" hidden="1">#REF!</definedName>
    <definedName name="BExOJ7XQK71I4YZDD29AKOOWZ47E" localSheetId="10" hidden="1">#REF!</definedName>
    <definedName name="BExOJ7XQK71I4YZDD29AKOOWZ47E" localSheetId="12" hidden="1">#REF!</definedName>
    <definedName name="BExOJ7XQK71I4YZDD29AKOOWZ47E" localSheetId="19" hidden="1">#REF!</definedName>
    <definedName name="BExOJ7XQK71I4YZDD29AKOOWZ47E" localSheetId="0" hidden="1">#REF!</definedName>
    <definedName name="BExOJ7XQK71I4YZDD29AKOOWZ47E" localSheetId="21" hidden="1">#REF!</definedName>
    <definedName name="BExOJ7XQK71I4YZDD29AKOOWZ47E" localSheetId="8" hidden="1">#REF!</definedName>
    <definedName name="BExOJ7XQK71I4YZDD29AKOOWZ47E" localSheetId="9" hidden="1">#REF!</definedName>
    <definedName name="BExOJ7XQK71I4YZDD29AKOOWZ47E" hidden="1">#REF!</definedName>
    <definedName name="BExOJAXS2THXXIJMV2F2LZKMI589" localSheetId="10" hidden="1">#REF!</definedName>
    <definedName name="BExOJAXS2THXXIJMV2F2LZKMI589" localSheetId="12" hidden="1">#REF!</definedName>
    <definedName name="BExOJAXS2THXXIJMV2F2LZKMI589" localSheetId="19" hidden="1">#REF!</definedName>
    <definedName name="BExOJAXS2THXXIJMV2F2LZKMI589" localSheetId="0" hidden="1">#REF!</definedName>
    <definedName name="BExOJAXS2THXXIJMV2F2LZKMI589" localSheetId="21" hidden="1">#REF!</definedName>
    <definedName name="BExOJAXS2THXXIJMV2F2LZKMI589" localSheetId="8" hidden="1">#REF!</definedName>
    <definedName name="BExOJAXS2THXXIJMV2F2LZKMI589" localSheetId="9" hidden="1">#REF!</definedName>
    <definedName name="BExOJAXS2THXXIJMV2F2LZKMI589" hidden="1">#REF!</definedName>
    <definedName name="BExOJDXKJ43BMD5CFWEMSU5R1BP9" localSheetId="10" hidden="1">#REF!</definedName>
    <definedName name="BExOJDXKJ43BMD5CFWEMSU5R1BP9" localSheetId="12" hidden="1">#REF!</definedName>
    <definedName name="BExOJDXKJ43BMD5CFWEMSU5R1BP9" localSheetId="19" hidden="1">#REF!</definedName>
    <definedName name="BExOJDXKJ43BMD5CFWEMSU5R1BP9" localSheetId="0" hidden="1">#REF!</definedName>
    <definedName name="BExOJDXKJ43BMD5CFWEMSU5R1BP9" localSheetId="21" hidden="1">#REF!</definedName>
    <definedName name="BExOJDXKJ43BMD5CFWEMSU5R1BP9" localSheetId="8" hidden="1">#REF!</definedName>
    <definedName name="BExOJDXKJ43BMD5CFWEMSU5R1BP9" localSheetId="9" hidden="1">#REF!</definedName>
    <definedName name="BExOJDXKJ43BMD5CFWEMSU5R1BP9" hidden="1">#REF!</definedName>
    <definedName name="BExOJHZ9KOD9LEP7ES426LHOCXEY" localSheetId="10" hidden="1">#REF!</definedName>
    <definedName name="BExOJHZ9KOD9LEP7ES426LHOCXEY" localSheetId="12" hidden="1">#REF!</definedName>
    <definedName name="BExOJHZ9KOD9LEP7ES426LHOCXEY" localSheetId="19" hidden="1">#REF!</definedName>
    <definedName name="BExOJHZ9KOD9LEP7ES426LHOCXEY" localSheetId="0" hidden="1">#REF!</definedName>
    <definedName name="BExOJHZ9KOD9LEP7ES426LHOCXEY" localSheetId="21" hidden="1">#REF!</definedName>
    <definedName name="BExOJHZ9KOD9LEP7ES426LHOCXEY" localSheetId="8" hidden="1">#REF!</definedName>
    <definedName name="BExOJHZ9KOD9LEP7ES426LHOCXEY" localSheetId="9" hidden="1">#REF!</definedName>
    <definedName name="BExOJHZ9KOD9LEP7ES426LHOCXEY" hidden="1">#REF!</definedName>
    <definedName name="BExOJM0W6XGSW5MXPTTX0GNF6SFT" localSheetId="10" hidden="1">#REF!</definedName>
    <definedName name="BExOJM0W6XGSW5MXPTTX0GNF6SFT" localSheetId="12" hidden="1">#REF!</definedName>
    <definedName name="BExOJM0W6XGSW5MXPTTX0GNF6SFT" localSheetId="19" hidden="1">#REF!</definedName>
    <definedName name="BExOJM0W6XGSW5MXPTTX0GNF6SFT" localSheetId="0" hidden="1">#REF!</definedName>
    <definedName name="BExOJM0W6XGSW5MXPTTX0GNF6SFT" localSheetId="21" hidden="1">#REF!</definedName>
    <definedName name="BExOJM0W6XGSW5MXPTTX0GNF6SFT" localSheetId="8" hidden="1">#REF!</definedName>
    <definedName name="BExOJM0W6XGSW5MXPTTX0GNF6SFT" localSheetId="9" hidden="1">#REF!</definedName>
    <definedName name="BExOJM0W6XGSW5MXPTTX0GNF6SFT" hidden="1">#REF!</definedName>
    <definedName name="BExOJQ7XL1X94G2GP88DSU6OTRKY" localSheetId="10" hidden="1">#REF!</definedName>
    <definedName name="BExOJQ7XL1X94G2GP88DSU6OTRKY" localSheetId="12" hidden="1">#REF!</definedName>
    <definedName name="BExOJQ7XL1X94G2GP88DSU6OTRKY" localSheetId="19" hidden="1">#REF!</definedName>
    <definedName name="BExOJQ7XL1X94G2GP88DSU6OTRKY" localSheetId="0" hidden="1">#REF!</definedName>
    <definedName name="BExOJQ7XL1X94G2GP88DSU6OTRKY" localSheetId="21" hidden="1">#REF!</definedName>
    <definedName name="BExOJQ7XL1X94G2GP88DSU6OTRKY" localSheetId="8" hidden="1">#REF!</definedName>
    <definedName name="BExOJQ7XL1X94G2GP88DSU6OTRKY" localSheetId="9" hidden="1">#REF!</definedName>
    <definedName name="BExOJQ7XL1X94G2GP88DSU6OTRKY" hidden="1">#REF!</definedName>
    <definedName name="BExOJXEUJJ9SYRJXKYYV2NCCDT2R" localSheetId="10" hidden="1">#REF!</definedName>
    <definedName name="BExOJXEUJJ9SYRJXKYYV2NCCDT2R" localSheetId="12" hidden="1">#REF!</definedName>
    <definedName name="BExOJXEUJJ9SYRJXKYYV2NCCDT2R" localSheetId="19" hidden="1">#REF!</definedName>
    <definedName name="BExOJXEUJJ9SYRJXKYYV2NCCDT2R" localSheetId="0" hidden="1">#REF!</definedName>
    <definedName name="BExOJXEUJJ9SYRJXKYYV2NCCDT2R" localSheetId="21" hidden="1">#REF!</definedName>
    <definedName name="BExOJXEUJJ9SYRJXKYYV2NCCDT2R" localSheetId="8" hidden="1">#REF!</definedName>
    <definedName name="BExOJXEUJJ9SYRJXKYYV2NCCDT2R" localSheetId="9" hidden="1">#REF!</definedName>
    <definedName name="BExOJXEUJJ9SYRJXKYYV2NCCDT2R" hidden="1">#REF!</definedName>
    <definedName name="BExOK0EQYM9JUMAGWOUN7QDH7VMZ" localSheetId="10" hidden="1">#REF!</definedName>
    <definedName name="BExOK0EQYM9JUMAGWOUN7QDH7VMZ" localSheetId="12" hidden="1">#REF!</definedName>
    <definedName name="BExOK0EQYM9JUMAGWOUN7QDH7VMZ" localSheetId="19" hidden="1">#REF!</definedName>
    <definedName name="BExOK0EQYM9JUMAGWOUN7QDH7VMZ" localSheetId="0" hidden="1">#REF!</definedName>
    <definedName name="BExOK0EQYM9JUMAGWOUN7QDH7VMZ" localSheetId="21" hidden="1">#REF!</definedName>
    <definedName name="BExOK0EQYM9JUMAGWOUN7QDH7VMZ" localSheetId="8" hidden="1">#REF!</definedName>
    <definedName name="BExOK0EQYM9JUMAGWOUN7QDH7VMZ" localSheetId="9" hidden="1">#REF!</definedName>
    <definedName name="BExOK0EQYM9JUMAGWOUN7QDH7VMZ" hidden="1">#REF!</definedName>
    <definedName name="BExOK10DBCM0O0CLRF8BB6EEWGB2" localSheetId="10" hidden="1">#REF!</definedName>
    <definedName name="BExOK10DBCM0O0CLRF8BB6EEWGB2" localSheetId="12" hidden="1">#REF!</definedName>
    <definedName name="BExOK10DBCM0O0CLRF8BB6EEWGB2" localSheetId="19" hidden="1">#REF!</definedName>
    <definedName name="BExOK10DBCM0O0CLRF8BB6EEWGB2" localSheetId="0" hidden="1">#REF!</definedName>
    <definedName name="BExOK10DBCM0O0CLRF8BB6EEWGB2" localSheetId="21" hidden="1">#REF!</definedName>
    <definedName name="BExOK10DBCM0O0CLRF8BB6EEWGB2" localSheetId="8" hidden="1">#REF!</definedName>
    <definedName name="BExOK10DBCM0O0CLRF8BB6EEWGB2" localSheetId="9" hidden="1">#REF!</definedName>
    <definedName name="BExOK10DBCM0O0CLRF8BB6EEWGB2" hidden="1">#REF!</definedName>
    <definedName name="BExOK45QZPFPJ08Z5BZOFLNGPHCZ" localSheetId="10" hidden="1">#REF!</definedName>
    <definedName name="BExOK45QZPFPJ08Z5BZOFLNGPHCZ" localSheetId="12" hidden="1">#REF!</definedName>
    <definedName name="BExOK45QZPFPJ08Z5BZOFLNGPHCZ" localSheetId="19" hidden="1">#REF!</definedName>
    <definedName name="BExOK45QZPFPJ08Z5BZOFLNGPHCZ" localSheetId="0" hidden="1">#REF!</definedName>
    <definedName name="BExOK45QZPFPJ08Z5BZOFLNGPHCZ" localSheetId="21" hidden="1">#REF!</definedName>
    <definedName name="BExOK45QZPFPJ08Z5BZOFLNGPHCZ" localSheetId="8" hidden="1">#REF!</definedName>
    <definedName name="BExOK45QZPFPJ08Z5BZOFLNGPHCZ" localSheetId="9" hidden="1">#REF!</definedName>
    <definedName name="BExOK45QZPFPJ08Z5BZOFLNGPHCZ" hidden="1">#REF!</definedName>
    <definedName name="BExOK4WM9O7QNG6O57FOASI5QSN1" localSheetId="10" hidden="1">#REF!</definedName>
    <definedName name="BExOK4WM9O7QNG6O57FOASI5QSN1" localSheetId="12" hidden="1">#REF!</definedName>
    <definedName name="BExOK4WM9O7QNG6O57FOASI5QSN1" localSheetId="19" hidden="1">#REF!</definedName>
    <definedName name="BExOK4WM9O7QNG6O57FOASI5QSN1" localSheetId="0" hidden="1">#REF!</definedName>
    <definedName name="BExOK4WM9O7QNG6O57FOASI5QSN1" localSheetId="21" hidden="1">#REF!</definedName>
    <definedName name="BExOK4WM9O7QNG6O57FOASI5QSN1" localSheetId="8" hidden="1">#REF!</definedName>
    <definedName name="BExOK4WM9O7QNG6O57FOASI5QSN1" localSheetId="9" hidden="1">#REF!</definedName>
    <definedName name="BExOK4WM9O7QNG6O57FOASI5QSN1" hidden="1">#REF!</definedName>
    <definedName name="BExOK57E3HXBUDOQB4M87JK9OPNE" localSheetId="10" hidden="1">#REF!</definedName>
    <definedName name="BExOK57E3HXBUDOQB4M87JK9OPNE" localSheetId="12" hidden="1">#REF!</definedName>
    <definedName name="BExOK57E3HXBUDOQB4M87JK9OPNE" localSheetId="19" hidden="1">#REF!</definedName>
    <definedName name="BExOK57E3HXBUDOQB4M87JK9OPNE" localSheetId="0" hidden="1">#REF!</definedName>
    <definedName name="BExOK57E3HXBUDOQB4M87JK9OPNE" localSheetId="21" hidden="1">#REF!</definedName>
    <definedName name="BExOK57E3HXBUDOQB4M87JK9OPNE" localSheetId="8" hidden="1">#REF!</definedName>
    <definedName name="BExOK57E3HXBUDOQB4M87JK9OPNE" localSheetId="9" hidden="1">#REF!</definedName>
    <definedName name="BExOK57E3HXBUDOQB4M87JK9OPNE" hidden="1">#REF!</definedName>
    <definedName name="BExOKJLBFD15HACQ01HQLY1U5SE2" localSheetId="10" hidden="1">#REF!</definedName>
    <definedName name="BExOKJLBFD15HACQ01HQLY1U5SE2" localSheetId="12" hidden="1">#REF!</definedName>
    <definedName name="BExOKJLBFD15HACQ01HQLY1U5SE2" localSheetId="19" hidden="1">#REF!</definedName>
    <definedName name="BExOKJLBFD15HACQ01HQLY1U5SE2" localSheetId="0" hidden="1">#REF!</definedName>
    <definedName name="BExOKJLBFD15HACQ01HQLY1U5SE2" localSheetId="21" hidden="1">#REF!</definedName>
    <definedName name="BExOKJLBFD15HACQ01HQLY1U5SE2" localSheetId="8" hidden="1">#REF!</definedName>
    <definedName name="BExOKJLBFD15HACQ01HQLY1U5SE2" localSheetId="9" hidden="1">#REF!</definedName>
    <definedName name="BExOKJLBFD15HACQ01HQLY1U5SE2" hidden="1">#REF!</definedName>
    <definedName name="BExOKTXMJP351VXKH8VT6SXUNIMF" localSheetId="10" hidden="1">#REF!</definedName>
    <definedName name="BExOKTXMJP351VXKH8VT6SXUNIMF" localSheetId="12" hidden="1">#REF!</definedName>
    <definedName name="BExOKTXMJP351VXKH8VT6SXUNIMF" localSheetId="19" hidden="1">#REF!</definedName>
    <definedName name="BExOKTXMJP351VXKH8VT6SXUNIMF" localSheetId="0" hidden="1">#REF!</definedName>
    <definedName name="BExOKTXMJP351VXKH8VT6SXUNIMF" localSheetId="21" hidden="1">#REF!</definedName>
    <definedName name="BExOKTXMJP351VXKH8VT6SXUNIMF" localSheetId="8" hidden="1">#REF!</definedName>
    <definedName name="BExOKTXMJP351VXKH8VT6SXUNIMF" localSheetId="9" hidden="1">#REF!</definedName>
    <definedName name="BExOKTXMJP351VXKH8VT6SXUNIMF" hidden="1">#REF!</definedName>
    <definedName name="BExOKU8GMLOCNVORDE329819XN67" localSheetId="10" hidden="1">#REF!</definedName>
    <definedName name="BExOKU8GMLOCNVORDE329819XN67" localSheetId="12" hidden="1">#REF!</definedName>
    <definedName name="BExOKU8GMLOCNVORDE329819XN67" localSheetId="19" hidden="1">#REF!</definedName>
    <definedName name="BExOKU8GMLOCNVORDE329819XN67" localSheetId="0" hidden="1">#REF!</definedName>
    <definedName name="BExOKU8GMLOCNVORDE329819XN67" localSheetId="21" hidden="1">#REF!</definedName>
    <definedName name="BExOKU8GMLOCNVORDE329819XN67" localSheetId="8" hidden="1">#REF!</definedName>
    <definedName name="BExOKU8GMLOCNVORDE329819XN67" localSheetId="9" hidden="1">#REF!</definedName>
    <definedName name="BExOKU8GMLOCNVORDE329819XN67" hidden="1">#REF!</definedName>
    <definedName name="BExOL0Z3Z7IAMHPB91EO2MF49U57" localSheetId="10" hidden="1">#REF!</definedName>
    <definedName name="BExOL0Z3Z7IAMHPB91EO2MF49U57" localSheetId="12" hidden="1">#REF!</definedName>
    <definedName name="BExOL0Z3Z7IAMHPB91EO2MF49U57" localSheetId="19" hidden="1">#REF!</definedName>
    <definedName name="BExOL0Z3Z7IAMHPB91EO2MF49U57" localSheetId="0" hidden="1">#REF!</definedName>
    <definedName name="BExOL0Z3Z7IAMHPB91EO2MF49U57" localSheetId="21" hidden="1">#REF!</definedName>
    <definedName name="BExOL0Z3Z7IAMHPB91EO2MF49U57" localSheetId="8" hidden="1">#REF!</definedName>
    <definedName name="BExOL0Z3Z7IAMHPB91EO2MF49U57" localSheetId="9" hidden="1">#REF!</definedName>
    <definedName name="BExOL0Z3Z7IAMHPB91EO2MF49U57" hidden="1">#REF!</definedName>
    <definedName name="BExOL7KH12VAR0LG741SIOJTLWFD" localSheetId="10" hidden="1">#REF!</definedName>
    <definedName name="BExOL7KH12VAR0LG741SIOJTLWFD" localSheetId="12" hidden="1">#REF!</definedName>
    <definedName name="BExOL7KH12VAR0LG741SIOJTLWFD" localSheetId="19" hidden="1">#REF!</definedName>
    <definedName name="BExOL7KH12VAR0LG741SIOJTLWFD" localSheetId="0" hidden="1">#REF!</definedName>
    <definedName name="BExOL7KH12VAR0LG741SIOJTLWFD" localSheetId="21" hidden="1">#REF!</definedName>
    <definedName name="BExOL7KH12VAR0LG741SIOJTLWFD" localSheetId="8" hidden="1">#REF!</definedName>
    <definedName name="BExOL7KH12VAR0LG741SIOJTLWFD" localSheetId="9" hidden="1">#REF!</definedName>
    <definedName name="BExOL7KH12VAR0LG741SIOJTLWFD" hidden="1">#REF!</definedName>
    <definedName name="BExOLGUYDBS2V3UOK4DVPUW5JZN7" localSheetId="10" hidden="1">#REF!</definedName>
    <definedName name="BExOLGUYDBS2V3UOK4DVPUW5JZN7" localSheetId="12" hidden="1">#REF!</definedName>
    <definedName name="BExOLGUYDBS2V3UOK4DVPUW5JZN7" localSheetId="19" hidden="1">#REF!</definedName>
    <definedName name="BExOLGUYDBS2V3UOK4DVPUW5JZN7" localSheetId="0" hidden="1">#REF!</definedName>
    <definedName name="BExOLGUYDBS2V3UOK4DVPUW5JZN7" localSheetId="21" hidden="1">#REF!</definedName>
    <definedName name="BExOLGUYDBS2V3UOK4DVPUW5JZN7" localSheetId="8" hidden="1">#REF!</definedName>
    <definedName name="BExOLGUYDBS2V3UOK4DVPUW5JZN7" localSheetId="9" hidden="1">#REF!</definedName>
    <definedName name="BExOLGUYDBS2V3UOK4DVPUW5JZN7" hidden="1">#REF!</definedName>
    <definedName name="BExOLICXFHJLILCJVFMJE5MGGWKR" localSheetId="10" hidden="1">#REF!</definedName>
    <definedName name="BExOLICXFHJLILCJVFMJE5MGGWKR" localSheetId="12" hidden="1">#REF!</definedName>
    <definedName name="BExOLICXFHJLILCJVFMJE5MGGWKR" localSheetId="19" hidden="1">#REF!</definedName>
    <definedName name="BExOLICXFHJLILCJVFMJE5MGGWKR" localSheetId="0" hidden="1">#REF!</definedName>
    <definedName name="BExOLICXFHJLILCJVFMJE5MGGWKR" localSheetId="21" hidden="1">#REF!</definedName>
    <definedName name="BExOLICXFHJLILCJVFMJE5MGGWKR" localSheetId="8" hidden="1">#REF!</definedName>
    <definedName name="BExOLICXFHJLILCJVFMJE5MGGWKR" localSheetId="9" hidden="1">#REF!</definedName>
    <definedName name="BExOLICXFHJLILCJVFMJE5MGGWKR" hidden="1">#REF!</definedName>
    <definedName name="BExOLOI0WJS3QC12I3ISL0D9AWOF" localSheetId="10" hidden="1">#REF!</definedName>
    <definedName name="BExOLOI0WJS3QC12I3ISL0D9AWOF" localSheetId="12" hidden="1">#REF!</definedName>
    <definedName name="BExOLOI0WJS3QC12I3ISL0D9AWOF" localSheetId="19" hidden="1">#REF!</definedName>
    <definedName name="BExOLOI0WJS3QC12I3ISL0D9AWOF" localSheetId="0" hidden="1">#REF!</definedName>
    <definedName name="BExOLOI0WJS3QC12I3ISL0D9AWOF" localSheetId="21" hidden="1">#REF!</definedName>
    <definedName name="BExOLOI0WJS3QC12I3ISL0D9AWOF" localSheetId="8" hidden="1">#REF!</definedName>
    <definedName name="BExOLOI0WJS3QC12I3ISL0D9AWOF" localSheetId="9" hidden="1">#REF!</definedName>
    <definedName name="BExOLOI0WJS3QC12I3ISL0D9AWOF" hidden="1">#REF!</definedName>
    <definedName name="BExOLQ5A7IWI0W12J7315E7LBI0O" localSheetId="10" hidden="1">#REF!</definedName>
    <definedName name="BExOLQ5A7IWI0W12J7315E7LBI0O" localSheetId="12" hidden="1">#REF!</definedName>
    <definedName name="BExOLQ5A7IWI0W12J7315E7LBI0O" localSheetId="19" hidden="1">#REF!</definedName>
    <definedName name="BExOLQ5A7IWI0W12J7315E7LBI0O" localSheetId="0" hidden="1">#REF!</definedName>
    <definedName name="BExOLQ5A7IWI0W12J7315E7LBI0O" localSheetId="21" hidden="1">#REF!</definedName>
    <definedName name="BExOLQ5A7IWI0W12J7315E7LBI0O" localSheetId="8" hidden="1">#REF!</definedName>
    <definedName name="BExOLQ5A7IWI0W12J7315E7LBI0O" localSheetId="9" hidden="1">#REF!</definedName>
    <definedName name="BExOLQ5A7IWI0W12J7315E7LBI0O" hidden="1">#REF!</definedName>
    <definedName name="BExOLYZNG5RBD0BTS1OEZJNU92Q5" localSheetId="10" hidden="1">#REF!</definedName>
    <definedName name="BExOLYZNG5RBD0BTS1OEZJNU92Q5" localSheetId="12" hidden="1">#REF!</definedName>
    <definedName name="BExOLYZNG5RBD0BTS1OEZJNU92Q5" localSheetId="19" hidden="1">#REF!</definedName>
    <definedName name="BExOLYZNG5RBD0BTS1OEZJNU92Q5" localSheetId="0" hidden="1">#REF!</definedName>
    <definedName name="BExOLYZNG5RBD0BTS1OEZJNU92Q5" localSheetId="21" hidden="1">#REF!</definedName>
    <definedName name="BExOLYZNG5RBD0BTS1OEZJNU92Q5" localSheetId="8" hidden="1">#REF!</definedName>
    <definedName name="BExOLYZNG5RBD0BTS1OEZJNU92Q5" localSheetId="9" hidden="1">#REF!</definedName>
    <definedName name="BExOLYZNG5RBD0BTS1OEZJNU92Q5" hidden="1">#REF!</definedName>
    <definedName name="BExOM136CSOYSV2NE3NAU04Z4414" localSheetId="10" hidden="1">#REF!</definedName>
    <definedName name="BExOM136CSOYSV2NE3NAU04Z4414" localSheetId="12" hidden="1">#REF!</definedName>
    <definedName name="BExOM136CSOYSV2NE3NAU04Z4414" localSheetId="19" hidden="1">#REF!</definedName>
    <definedName name="BExOM136CSOYSV2NE3NAU04Z4414" localSheetId="0" hidden="1">#REF!</definedName>
    <definedName name="BExOM136CSOYSV2NE3NAU04Z4414" localSheetId="21" hidden="1">#REF!</definedName>
    <definedName name="BExOM136CSOYSV2NE3NAU04Z4414" localSheetId="8" hidden="1">#REF!</definedName>
    <definedName name="BExOM136CSOYSV2NE3NAU04Z4414" localSheetId="9" hidden="1">#REF!</definedName>
    <definedName name="BExOM136CSOYSV2NE3NAU04Z4414" hidden="1">#REF!</definedName>
    <definedName name="BExOM3HIJ3UZPOKJI68KPBJAHPDC" localSheetId="10" hidden="1">#REF!</definedName>
    <definedName name="BExOM3HIJ3UZPOKJI68KPBJAHPDC" localSheetId="12" hidden="1">#REF!</definedName>
    <definedName name="BExOM3HIJ3UZPOKJI68KPBJAHPDC" localSheetId="19" hidden="1">#REF!</definedName>
    <definedName name="BExOM3HIJ3UZPOKJI68KPBJAHPDC" localSheetId="0" hidden="1">#REF!</definedName>
    <definedName name="BExOM3HIJ3UZPOKJI68KPBJAHPDC" localSheetId="21" hidden="1">#REF!</definedName>
    <definedName name="BExOM3HIJ3UZPOKJI68KPBJAHPDC" localSheetId="8" hidden="1">#REF!</definedName>
    <definedName name="BExOM3HIJ3UZPOKJI68KPBJAHPDC" localSheetId="9" hidden="1">#REF!</definedName>
    <definedName name="BExOM3HIJ3UZPOKJI68KPBJAHPDC" hidden="1">#REF!</definedName>
    <definedName name="BExOM5QC0I90GVJG1G7NFAIINKAQ" localSheetId="10" hidden="1">#REF!</definedName>
    <definedName name="BExOM5QC0I90GVJG1G7NFAIINKAQ" localSheetId="12" hidden="1">#REF!</definedName>
    <definedName name="BExOM5QC0I90GVJG1G7NFAIINKAQ" localSheetId="19" hidden="1">#REF!</definedName>
    <definedName name="BExOM5QC0I90GVJG1G7NFAIINKAQ" localSheetId="0" hidden="1">#REF!</definedName>
    <definedName name="BExOM5QC0I90GVJG1G7NFAIINKAQ" localSheetId="21" hidden="1">#REF!</definedName>
    <definedName name="BExOM5QC0I90GVJG1G7NFAIINKAQ" localSheetId="8" hidden="1">#REF!</definedName>
    <definedName name="BExOM5QC0I90GVJG1G7NFAIINKAQ" localSheetId="9" hidden="1">#REF!</definedName>
    <definedName name="BExOM5QC0I90GVJG1G7NFAIINKAQ" hidden="1">#REF!</definedName>
    <definedName name="BExOMKPURE33YQ3K1JG9NVQD4W49" localSheetId="10" hidden="1">#REF!</definedName>
    <definedName name="BExOMKPURE33YQ3K1JG9NVQD4W49" localSheetId="12" hidden="1">#REF!</definedName>
    <definedName name="BExOMKPURE33YQ3K1JG9NVQD4W49" localSheetId="19" hidden="1">#REF!</definedName>
    <definedName name="BExOMKPURE33YQ3K1JG9NVQD4W49" localSheetId="0" hidden="1">#REF!</definedName>
    <definedName name="BExOMKPURE33YQ3K1JG9NVQD4W49" localSheetId="21" hidden="1">#REF!</definedName>
    <definedName name="BExOMKPURE33YQ3K1JG9NVQD4W49" localSheetId="8" hidden="1">#REF!</definedName>
    <definedName name="BExOMKPURE33YQ3K1JG9NVQD4W49" localSheetId="9" hidden="1">#REF!</definedName>
    <definedName name="BExOMKPURE33YQ3K1JG9NVQD4W49" hidden="1">#REF!</definedName>
    <definedName name="BExOMP7NGCLUNFK50QD2LPKRG078" localSheetId="10" hidden="1">#REF!</definedName>
    <definedName name="BExOMP7NGCLUNFK50QD2LPKRG078" localSheetId="12" hidden="1">#REF!</definedName>
    <definedName name="BExOMP7NGCLUNFK50QD2LPKRG078" localSheetId="19" hidden="1">#REF!</definedName>
    <definedName name="BExOMP7NGCLUNFK50QD2LPKRG078" localSheetId="0" hidden="1">#REF!</definedName>
    <definedName name="BExOMP7NGCLUNFK50QD2LPKRG078" localSheetId="21" hidden="1">#REF!</definedName>
    <definedName name="BExOMP7NGCLUNFK50QD2LPKRG078" localSheetId="8" hidden="1">#REF!</definedName>
    <definedName name="BExOMP7NGCLUNFK50QD2LPKRG078" localSheetId="9" hidden="1">#REF!</definedName>
    <definedName name="BExOMP7NGCLUNFK50QD2LPKRG078" hidden="1">#REF!</definedName>
    <definedName name="BExOMPNX2853XA8AUM0BLA7CS86A" localSheetId="10" hidden="1">#REF!</definedName>
    <definedName name="BExOMPNX2853XA8AUM0BLA7CS86A" localSheetId="12" hidden="1">#REF!</definedName>
    <definedName name="BExOMPNX2853XA8AUM0BLA7CS86A" localSheetId="19" hidden="1">#REF!</definedName>
    <definedName name="BExOMPNX2853XA8AUM0BLA7CS86A" localSheetId="0" hidden="1">#REF!</definedName>
    <definedName name="BExOMPNX2853XA8AUM0BLA7CS86A" localSheetId="21" hidden="1">#REF!</definedName>
    <definedName name="BExOMPNX2853XA8AUM0BLA7CS86A" localSheetId="8" hidden="1">#REF!</definedName>
    <definedName name="BExOMPNX2853XA8AUM0BLA7CS86A" localSheetId="9" hidden="1">#REF!</definedName>
    <definedName name="BExOMPNX2853XA8AUM0BLA7CS86A" hidden="1">#REF!</definedName>
    <definedName name="BExOMU0A6XMY48SZRYL4WQZD13BI" localSheetId="10" hidden="1">#REF!</definedName>
    <definedName name="BExOMU0A6XMY48SZRYL4WQZD13BI" localSheetId="12" hidden="1">#REF!</definedName>
    <definedName name="BExOMU0A6XMY48SZRYL4WQZD13BI" localSheetId="19" hidden="1">#REF!</definedName>
    <definedName name="BExOMU0A6XMY48SZRYL4WQZD13BI" localSheetId="0" hidden="1">#REF!</definedName>
    <definedName name="BExOMU0A6XMY48SZRYL4WQZD13BI" localSheetId="21" hidden="1">#REF!</definedName>
    <definedName name="BExOMU0A6XMY48SZRYL4WQZD13BI" localSheetId="8" hidden="1">#REF!</definedName>
    <definedName name="BExOMU0A6XMY48SZRYL4WQZD13BI" localSheetId="9" hidden="1">#REF!</definedName>
    <definedName name="BExOMU0A6XMY48SZRYL4WQZD13BI" hidden="1">#REF!</definedName>
    <definedName name="BExOMVT0HSNC59DJP4CLISASGHKL" localSheetId="10" hidden="1">#REF!</definedName>
    <definedName name="BExOMVT0HSNC59DJP4CLISASGHKL" localSheetId="12" hidden="1">#REF!</definedName>
    <definedName name="BExOMVT0HSNC59DJP4CLISASGHKL" localSheetId="19" hidden="1">#REF!</definedName>
    <definedName name="BExOMVT0HSNC59DJP4CLISASGHKL" localSheetId="0" hidden="1">#REF!</definedName>
    <definedName name="BExOMVT0HSNC59DJP4CLISASGHKL" localSheetId="21" hidden="1">#REF!</definedName>
    <definedName name="BExOMVT0HSNC59DJP4CLISASGHKL" localSheetId="8" hidden="1">#REF!</definedName>
    <definedName name="BExOMVT0HSNC59DJP4CLISASGHKL" localSheetId="9" hidden="1">#REF!</definedName>
    <definedName name="BExOMVT0HSNC59DJP4CLISASGHKL" hidden="1">#REF!</definedName>
    <definedName name="BExON0AX35F2SI0UCVMGWGVIUNI3" localSheetId="10" hidden="1">#REF!</definedName>
    <definedName name="BExON0AX35F2SI0UCVMGWGVIUNI3" localSheetId="12" hidden="1">#REF!</definedName>
    <definedName name="BExON0AX35F2SI0UCVMGWGVIUNI3" localSheetId="19" hidden="1">#REF!</definedName>
    <definedName name="BExON0AX35F2SI0UCVMGWGVIUNI3" localSheetId="0" hidden="1">#REF!</definedName>
    <definedName name="BExON0AX35F2SI0UCVMGWGVIUNI3" localSheetId="21" hidden="1">#REF!</definedName>
    <definedName name="BExON0AX35F2SI0UCVMGWGVIUNI3" localSheetId="8" hidden="1">#REF!</definedName>
    <definedName name="BExON0AX35F2SI0UCVMGWGVIUNI3" localSheetId="9" hidden="1">#REF!</definedName>
    <definedName name="BExON0AX35F2SI0UCVMGWGVIUNI3" hidden="1">#REF!</definedName>
    <definedName name="BExON1I19LN0T10YIIYC5NE9UGMR" localSheetId="10" hidden="1">#REF!</definedName>
    <definedName name="BExON1I19LN0T10YIIYC5NE9UGMR" localSheetId="12" hidden="1">#REF!</definedName>
    <definedName name="BExON1I19LN0T10YIIYC5NE9UGMR" localSheetId="19" hidden="1">#REF!</definedName>
    <definedName name="BExON1I19LN0T10YIIYC5NE9UGMR" localSheetId="0" hidden="1">#REF!</definedName>
    <definedName name="BExON1I19LN0T10YIIYC5NE9UGMR" localSheetId="21" hidden="1">#REF!</definedName>
    <definedName name="BExON1I19LN0T10YIIYC5NE9UGMR" localSheetId="8" hidden="1">#REF!</definedName>
    <definedName name="BExON1I19LN0T10YIIYC5NE9UGMR" localSheetId="9" hidden="1">#REF!</definedName>
    <definedName name="BExON1I19LN0T10YIIYC5NE9UGMR" hidden="1">#REF!</definedName>
    <definedName name="BExON41U4296DV3DPG6I5EF3OEYF" localSheetId="10" hidden="1">#REF!</definedName>
    <definedName name="BExON41U4296DV3DPG6I5EF3OEYF" localSheetId="12" hidden="1">#REF!</definedName>
    <definedName name="BExON41U4296DV3DPG6I5EF3OEYF" localSheetId="19" hidden="1">#REF!</definedName>
    <definedName name="BExON41U4296DV3DPG6I5EF3OEYF" localSheetId="0" hidden="1">#REF!</definedName>
    <definedName name="BExON41U4296DV3DPG6I5EF3OEYF" localSheetId="21" hidden="1">#REF!</definedName>
    <definedName name="BExON41U4296DV3DPG6I5EF3OEYF" localSheetId="8" hidden="1">#REF!</definedName>
    <definedName name="BExON41U4296DV3DPG6I5EF3OEYF" localSheetId="9" hidden="1">#REF!</definedName>
    <definedName name="BExON41U4296DV3DPG6I5EF3OEYF" hidden="1">#REF!</definedName>
    <definedName name="BExONB3A7CO4YD8RB41PHC93BQ9M" localSheetId="10" hidden="1">#REF!</definedName>
    <definedName name="BExONB3A7CO4YD8RB41PHC93BQ9M" localSheetId="12" hidden="1">#REF!</definedName>
    <definedName name="BExONB3A7CO4YD8RB41PHC93BQ9M" localSheetId="19" hidden="1">#REF!</definedName>
    <definedName name="BExONB3A7CO4YD8RB41PHC93BQ9M" localSheetId="0" hidden="1">#REF!</definedName>
    <definedName name="BExONB3A7CO4YD8RB41PHC93BQ9M" localSheetId="21" hidden="1">#REF!</definedName>
    <definedName name="BExONB3A7CO4YD8RB41PHC93BQ9M" localSheetId="8" hidden="1">#REF!</definedName>
    <definedName name="BExONB3A7CO4YD8RB41PHC93BQ9M" localSheetId="9" hidden="1">#REF!</definedName>
    <definedName name="BExONB3A7CO4YD8RB41PHC93BQ9M" hidden="1">#REF!</definedName>
    <definedName name="BExONFQH6UUXF8V0GI4BRIST9RFO" localSheetId="10" hidden="1">#REF!</definedName>
    <definedName name="BExONFQH6UUXF8V0GI4BRIST9RFO" localSheetId="12" hidden="1">#REF!</definedName>
    <definedName name="BExONFQH6UUXF8V0GI4BRIST9RFO" localSheetId="19" hidden="1">#REF!</definedName>
    <definedName name="BExONFQH6UUXF8V0GI4BRIST9RFO" localSheetId="0" hidden="1">#REF!</definedName>
    <definedName name="BExONFQH6UUXF8V0GI4BRIST9RFO" localSheetId="21" hidden="1">#REF!</definedName>
    <definedName name="BExONFQH6UUXF8V0GI4BRIST9RFO" localSheetId="8" hidden="1">#REF!</definedName>
    <definedName name="BExONFQH6UUXF8V0GI4BRIST9RFO" localSheetId="9" hidden="1">#REF!</definedName>
    <definedName name="BExONFQH6UUXF8V0GI4BRIST9RFO" hidden="1">#REF!</definedName>
    <definedName name="BExONIL31DZWU7IFVN3VV0XTXJA1" localSheetId="10" hidden="1">#REF!</definedName>
    <definedName name="BExONIL31DZWU7IFVN3VV0XTXJA1" localSheetId="12" hidden="1">#REF!</definedName>
    <definedName name="BExONIL31DZWU7IFVN3VV0XTXJA1" localSheetId="19" hidden="1">#REF!</definedName>
    <definedName name="BExONIL31DZWU7IFVN3VV0XTXJA1" localSheetId="0" hidden="1">#REF!</definedName>
    <definedName name="BExONIL31DZWU7IFVN3VV0XTXJA1" localSheetId="21" hidden="1">#REF!</definedName>
    <definedName name="BExONIL31DZWU7IFVN3VV0XTXJA1" localSheetId="8" hidden="1">#REF!</definedName>
    <definedName name="BExONIL31DZWU7IFVN3VV0XTXJA1" localSheetId="9" hidden="1">#REF!</definedName>
    <definedName name="BExONIL31DZWU7IFVN3VV0XTXJA1" hidden="1">#REF!</definedName>
    <definedName name="BExONJ1BU17R0F5A2UP1UGJBOGKS" localSheetId="10" hidden="1">#REF!</definedName>
    <definedName name="BExONJ1BU17R0F5A2UP1UGJBOGKS" localSheetId="12" hidden="1">#REF!</definedName>
    <definedName name="BExONJ1BU17R0F5A2UP1UGJBOGKS" localSheetId="19" hidden="1">#REF!</definedName>
    <definedName name="BExONJ1BU17R0F5A2UP1UGJBOGKS" localSheetId="0" hidden="1">#REF!</definedName>
    <definedName name="BExONJ1BU17R0F5A2UP1UGJBOGKS" localSheetId="21" hidden="1">#REF!</definedName>
    <definedName name="BExONJ1BU17R0F5A2UP1UGJBOGKS" localSheetId="8" hidden="1">#REF!</definedName>
    <definedName name="BExONJ1BU17R0F5A2UP1UGJBOGKS" localSheetId="9" hidden="1">#REF!</definedName>
    <definedName name="BExONJ1BU17R0F5A2UP1UGJBOGKS" hidden="1">#REF!</definedName>
    <definedName name="BExONKZDHE8SS0P4YRLGEQR9KYHF" localSheetId="10" hidden="1">#REF!</definedName>
    <definedName name="BExONKZDHE8SS0P4YRLGEQR9KYHF" localSheetId="12" hidden="1">#REF!</definedName>
    <definedName name="BExONKZDHE8SS0P4YRLGEQR9KYHF" localSheetId="19" hidden="1">#REF!</definedName>
    <definedName name="BExONKZDHE8SS0P4YRLGEQR9KYHF" localSheetId="0" hidden="1">#REF!</definedName>
    <definedName name="BExONKZDHE8SS0P4YRLGEQR9KYHF" localSheetId="21" hidden="1">#REF!</definedName>
    <definedName name="BExONKZDHE8SS0P4YRLGEQR9KYHF" localSheetId="8" hidden="1">#REF!</definedName>
    <definedName name="BExONKZDHE8SS0P4YRLGEQR9KYHF" localSheetId="9" hidden="1">#REF!</definedName>
    <definedName name="BExONKZDHE8SS0P4YRLGEQR9KYHF" hidden="1">#REF!</definedName>
    <definedName name="BExONNZ9VMHVX3J6NLNJY7KZA61O" localSheetId="10" hidden="1">#REF!</definedName>
    <definedName name="BExONNZ9VMHVX3J6NLNJY7KZA61O" localSheetId="12" hidden="1">#REF!</definedName>
    <definedName name="BExONNZ9VMHVX3J6NLNJY7KZA61O" localSheetId="19" hidden="1">#REF!</definedName>
    <definedName name="BExONNZ9VMHVX3J6NLNJY7KZA61O" localSheetId="0" hidden="1">#REF!</definedName>
    <definedName name="BExONNZ9VMHVX3J6NLNJY7KZA61O" localSheetId="21" hidden="1">#REF!</definedName>
    <definedName name="BExONNZ9VMHVX3J6NLNJY7KZA61O" localSheetId="8" hidden="1">#REF!</definedName>
    <definedName name="BExONNZ9VMHVX3J6NLNJY7KZA61O" localSheetId="9" hidden="1">#REF!</definedName>
    <definedName name="BExONNZ9VMHVX3J6NLNJY7KZA61O" hidden="1">#REF!</definedName>
    <definedName name="BExONRQ1BAA4F3TXP2MYQ4YCZ09S" localSheetId="10" hidden="1">#REF!</definedName>
    <definedName name="BExONRQ1BAA4F3TXP2MYQ4YCZ09S" localSheetId="12" hidden="1">#REF!</definedName>
    <definedName name="BExONRQ1BAA4F3TXP2MYQ4YCZ09S" localSheetId="19" hidden="1">#REF!</definedName>
    <definedName name="BExONRQ1BAA4F3TXP2MYQ4YCZ09S" localSheetId="0" hidden="1">#REF!</definedName>
    <definedName name="BExONRQ1BAA4F3TXP2MYQ4YCZ09S" localSheetId="21" hidden="1">#REF!</definedName>
    <definedName name="BExONRQ1BAA4F3TXP2MYQ4YCZ09S" localSheetId="8" hidden="1">#REF!</definedName>
    <definedName name="BExONRQ1BAA4F3TXP2MYQ4YCZ09S" localSheetId="9" hidden="1">#REF!</definedName>
    <definedName name="BExONRQ1BAA4F3TXP2MYQ4YCZ09S" hidden="1">#REF!</definedName>
    <definedName name="BExONU4ENMND8RLZX0L5EHPYQQSB" localSheetId="10" hidden="1">#REF!</definedName>
    <definedName name="BExONU4ENMND8RLZX0L5EHPYQQSB" localSheetId="12" hidden="1">#REF!</definedName>
    <definedName name="BExONU4ENMND8RLZX0L5EHPYQQSB" localSheetId="19" hidden="1">#REF!</definedName>
    <definedName name="BExONU4ENMND8RLZX0L5EHPYQQSB" localSheetId="0" hidden="1">#REF!</definedName>
    <definedName name="BExONU4ENMND8RLZX0L5EHPYQQSB" localSheetId="21" hidden="1">#REF!</definedName>
    <definedName name="BExONU4ENMND8RLZX0L5EHPYQQSB" localSheetId="8" hidden="1">#REF!</definedName>
    <definedName name="BExONU4ENMND8RLZX0L5EHPYQQSB" localSheetId="9" hidden="1">#REF!</definedName>
    <definedName name="BExONU4ENMND8RLZX0L5EHPYQQSB" hidden="1">#REF!</definedName>
    <definedName name="BExONXPUEU6ZRSIX4PDJ1DXY679I" localSheetId="10" hidden="1">#REF!</definedName>
    <definedName name="BExONXPUEU6ZRSIX4PDJ1DXY679I" localSheetId="12" hidden="1">#REF!</definedName>
    <definedName name="BExONXPUEU6ZRSIX4PDJ1DXY679I" localSheetId="19" hidden="1">#REF!</definedName>
    <definedName name="BExONXPUEU6ZRSIX4PDJ1DXY679I" localSheetId="0" hidden="1">#REF!</definedName>
    <definedName name="BExONXPUEU6ZRSIX4PDJ1DXY679I" localSheetId="21" hidden="1">#REF!</definedName>
    <definedName name="BExONXPUEU6ZRSIX4PDJ1DXY679I" localSheetId="8" hidden="1">#REF!</definedName>
    <definedName name="BExONXPUEU6ZRSIX4PDJ1DXY679I" localSheetId="9" hidden="1">#REF!</definedName>
    <definedName name="BExONXPUEU6ZRSIX4PDJ1DXY679I" hidden="1">#REF!</definedName>
    <definedName name="BExOO0KEG2WL5WKKMHN0S2UTIUNG" localSheetId="10" hidden="1">#REF!</definedName>
    <definedName name="BExOO0KEG2WL5WKKMHN0S2UTIUNG" localSheetId="12" hidden="1">#REF!</definedName>
    <definedName name="BExOO0KEG2WL5WKKMHN0S2UTIUNG" localSheetId="19" hidden="1">#REF!</definedName>
    <definedName name="BExOO0KEG2WL5WKKMHN0S2UTIUNG" localSheetId="0" hidden="1">#REF!</definedName>
    <definedName name="BExOO0KEG2WL5WKKMHN0S2UTIUNG" localSheetId="21" hidden="1">#REF!</definedName>
    <definedName name="BExOO0KEG2WL5WKKMHN0S2UTIUNG" localSheetId="8" hidden="1">#REF!</definedName>
    <definedName name="BExOO0KEG2WL5WKKMHN0S2UTIUNG" localSheetId="9" hidden="1">#REF!</definedName>
    <definedName name="BExOO0KEG2WL5WKKMHN0S2UTIUNG" hidden="1">#REF!</definedName>
    <definedName name="BExOO1WWIZSGB0YTGKESB45TSVMZ" localSheetId="10" hidden="1">#REF!</definedName>
    <definedName name="BExOO1WWIZSGB0YTGKESB45TSVMZ" localSheetId="12" hidden="1">#REF!</definedName>
    <definedName name="BExOO1WWIZSGB0YTGKESB45TSVMZ" localSheetId="19" hidden="1">#REF!</definedName>
    <definedName name="BExOO1WWIZSGB0YTGKESB45TSVMZ" localSheetId="0" hidden="1">#REF!</definedName>
    <definedName name="BExOO1WWIZSGB0YTGKESB45TSVMZ" localSheetId="21" hidden="1">#REF!</definedName>
    <definedName name="BExOO1WWIZSGB0YTGKESB45TSVMZ" localSheetId="8" hidden="1">#REF!</definedName>
    <definedName name="BExOO1WWIZSGB0YTGKESB45TSVMZ" localSheetId="9" hidden="1">#REF!</definedName>
    <definedName name="BExOO1WWIZSGB0YTGKESB45TSVMZ" hidden="1">#REF!</definedName>
    <definedName name="BExOO4B8FPAFYPHCTYTX37P1TQM5" localSheetId="10" hidden="1">#REF!</definedName>
    <definedName name="BExOO4B8FPAFYPHCTYTX37P1TQM5" localSheetId="12" hidden="1">#REF!</definedName>
    <definedName name="BExOO4B8FPAFYPHCTYTX37P1TQM5" localSheetId="19" hidden="1">#REF!</definedName>
    <definedName name="BExOO4B8FPAFYPHCTYTX37P1TQM5" localSheetId="0" hidden="1">#REF!</definedName>
    <definedName name="BExOO4B8FPAFYPHCTYTX37P1TQM5" localSheetId="21" hidden="1">#REF!</definedName>
    <definedName name="BExOO4B8FPAFYPHCTYTX37P1TQM5" localSheetId="8" hidden="1">#REF!</definedName>
    <definedName name="BExOO4B8FPAFYPHCTYTX37P1TQM5" localSheetId="9" hidden="1">#REF!</definedName>
    <definedName name="BExOO4B8FPAFYPHCTYTX37P1TQM5" hidden="1">#REF!</definedName>
    <definedName name="BExOOIULUDOJRMYABWV5CCL906X6" localSheetId="10" hidden="1">#REF!</definedName>
    <definedName name="BExOOIULUDOJRMYABWV5CCL906X6" localSheetId="12" hidden="1">#REF!</definedName>
    <definedName name="BExOOIULUDOJRMYABWV5CCL906X6" localSheetId="19" hidden="1">#REF!</definedName>
    <definedName name="BExOOIULUDOJRMYABWV5CCL906X6" localSheetId="0" hidden="1">#REF!</definedName>
    <definedName name="BExOOIULUDOJRMYABWV5CCL906X6" localSheetId="21" hidden="1">#REF!</definedName>
    <definedName name="BExOOIULUDOJRMYABWV5CCL906X6" localSheetId="8" hidden="1">#REF!</definedName>
    <definedName name="BExOOIULUDOJRMYABWV5CCL906X6" localSheetId="9" hidden="1">#REF!</definedName>
    <definedName name="BExOOIULUDOJRMYABWV5CCL906X6" hidden="1">#REF!</definedName>
    <definedName name="BExOOJLIWKJW5S7XWJXD8TYV5HQ9" localSheetId="10" hidden="1">#REF!</definedName>
    <definedName name="BExOOJLIWKJW5S7XWJXD8TYV5HQ9" localSheetId="12" hidden="1">#REF!</definedName>
    <definedName name="BExOOJLIWKJW5S7XWJXD8TYV5HQ9" localSheetId="19" hidden="1">#REF!</definedName>
    <definedName name="BExOOJLIWKJW5S7XWJXD8TYV5HQ9" localSheetId="0" hidden="1">#REF!</definedName>
    <definedName name="BExOOJLIWKJW5S7XWJXD8TYV5HQ9" localSheetId="21" hidden="1">#REF!</definedName>
    <definedName name="BExOOJLIWKJW5S7XWJXD8TYV5HQ9" localSheetId="8" hidden="1">#REF!</definedName>
    <definedName name="BExOOJLIWKJW5S7XWJXD8TYV5HQ9" localSheetId="9" hidden="1">#REF!</definedName>
    <definedName name="BExOOJLIWKJW5S7XWJXD8TYV5HQ9" hidden="1">#REF!</definedName>
    <definedName name="BExOOQ1JVWQ9LYXD0V94BRXKTA1I" localSheetId="10" hidden="1">#REF!</definedName>
    <definedName name="BExOOQ1JVWQ9LYXD0V94BRXKTA1I" localSheetId="12" hidden="1">#REF!</definedName>
    <definedName name="BExOOQ1JVWQ9LYXD0V94BRXKTA1I" localSheetId="19" hidden="1">#REF!</definedName>
    <definedName name="BExOOQ1JVWQ9LYXD0V94BRXKTA1I" localSheetId="0" hidden="1">#REF!</definedName>
    <definedName name="BExOOQ1JVWQ9LYXD0V94BRXKTA1I" localSheetId="21" hidden="1">#REF!</definedName>
    <definedName name="BExOOQ1JVWQ9LYXD0V94BRXKTA1I" localSheetId="8" hidden="1">#REF!</definedName>
    <definedName name="BExOOQ1JVWQ9LYXD0V94BRXKTA1I" localSheetId="9" hidden="1">#REF!</definedName>
    <definedName name="BExOOQ1JVWQ9LYXD0V94BRXKTA1I" hidden="1">#REF!</definedName>
    <definedName name="BExOOTN0KTXJCL7E476XBN1CJ553" localSheetId="10" hidden="1">#REF!</definedName>
    <definedName name="BExOOTN0KTXJCL7E476XBN1CJ553" localSheetId="12" hidden="1">#REF!</definedName>
    <definedName name="BExOOTN0KTXJCL7E476XBN1CJ553" localSheetId="19" hidden="1">#REF!</definedName>
    <definedName name="BExOOTN0KTXJCL7E476XBN1CJ553" localSheetId="0" hidden="1">#REF!</definedName>
    <definedName name="BExOOTN0KTXJCL7E476XBN1CJ553" localSheetId="21" hidden="1">#REF!</definedName>
    <definedName name="BExOOTN0KTXJCL7E476XBN1CJ553" localSheetId="8" hidden="1">#REF!</definedName>
    <definedName name="BExOOTN0KTXJCL7E476XBN1CJ553" localSheetId="9" hidden="1">#REF!</definedName>
    <definedName name="BExOOTN0KTXJCL7E476XBN1CJ553" hidden="1">#REF!</definedName>
    <definedName name="BExOOVVUJIJNAYDICUUQQ9O7O3TW" localSheetId="10" hidden="1">#REF!</definedName>
    <definedName name="BExOOVVUJIJNAYDICUUQQ9O7O3TW" localSheetId="12" hidden="1">#REF!</definedName>
    <definedName name="BExOOVVUJIJNAYDICUUQQ9O7O3TW" localSheetId="19" hidden="1">#REF!</definedName>
    <definedName name="BExOOVVUJIJNAYDICUUQQ9O7O3TW" localSheetId="0" hidden="1">#REF!</definedName>
    <definedName name="BExOOVVUJIJNAYDICUUQQ9O7O3TW" localSheetId="21" hidden="1">#REF!</definedName>
    <definedName name="BExOOVVUJIJNAYDICUUQQ9O7O3TW" localSheetId="8" hidden="1">#REF!</definedName>
    <definedName name="BExOOVVUJIJNAYDICUUQQ9O7O3TW" localSheetId="9" hidden="1">#REF!</definedName>
    <definedName name="BExOOVVUJIJNAYDICUUQQ9O7O3TW" hidden="1">#REF!</definedName>
    <definedName name="BExOP9DDU5MZJKWGFT0MKL44YKIV" localSheetId="10" hidden="1">#REF!</definedName>
    <definedName name="BExOP9DDU5MZJKWGFT0MKL44YKIV" localSheetId="12" hidden="1">#REF!</definedName>
    <definedName name="BExOP9DDU5MZJKWGFT0MKL44YKIV" localSheetId="19" hidden="1">#REF!</definedName>
    <definedName name="BExOP9DDU5MZJKWGFT0MKL44YKIV" localSheetId="0" hidden="1">#REF!</definedName>
    <definedName name="BExOP9DDU5MZJKWGFT0MKL44YKIV" localSheetId="21" hidden="1">#REF!</definedName>
    <definedName name="BExOP9DDU5MZJKWGFT0MKL44YKIV" localSheetId="8" hidden="1">#REF!</definedName>
    <definedName name="BExOP9DDU5MZJKWGFT0MKL44YKIV" localSheetId="9" hidden="1">#REF!</definedName>
    <definedName name="BExOP9DDU5MZJKWGFT0MKL44YKIV" hidden="1">#REF!</definedName>
    <definedName name="BExOP9DEBV5W5P4Q25J3XCJBP5S9" localSheetId="10" hidden="1">#REF!</definedName>
    <definedName name="BExOP9DEBV5W5P4Q25J3XCJBP5S9" localSheetId="12" hidden="1">#REF!</definedName>
    <definedName name="BExOP9DEBV5W5P4Q25J3XCJBP5S9" localSheetId="19" hidden="1">#REF!</definedName>
    <definedName name="BExOP9DEBV5W5P4Q25J3XCJBP5S9" localSheetId="0" hidden="1">#REF!</definedName>
    <definedName name="BExOP9DEBV5W5P4Q25J3XCJBP5S9" localSheetId="21" hidden="1">#REF!</definedName>
    <definedName name="BExOP9DEBV5W5P4Q25J3XCJBP5S9" localSheetId="8" hidden="1">#REF!</definedName>
    <definedName name="BExOP9DEBV5W5P4Q25J3XCJBP5S9" localSheetId="9" hidden="1">#REF!</definedName>
    <definedName name="BExOP9DEBV5W5P4Q25J3XCJBP5S9" hidden="1">#REF!</definedName>
    <definedName name="BExOPFNYRBL0BFM23LZBJTADNOE4" localSheetId="10" hidden="1">#REF!</definedName>
    <definedName name="BExOPFNYRBL0BFM23LZBJTADNOE4" localSheetId="12" hidden="1">#REF!</definedName>
    <definedName name="BExOPFNYRBL0BFM23LZBJTADNOE4" localSheetId="19" hidden="1">#REF!</definedName>
    <definedName name="BExOPFNYRBL0BFM23LZBJTADNOE4" localSheetId="0" hidden="1">#REF!</definedName>
    <definedName name="BExOPFNYRBL0BFM23LZBJTADNOE4" localSheetId="21" hidden="1">#REF!</definedName>
    <definedName name="BExOPFNYRBL0BFM23LZBJTADNOE4" localSheetId="8" hidden="1">#REF!</definedName>
    <definedName name="BExOPFNYRBL0BFM23LZBJTADNOE4" localSheetId="9" hidden="1">#REF!</definedName>
    <definedName name="BExOPFNYRBL0BFM23LZBJTADNOE4" hidden="1">#REF!</definedName>
    <definedName name="BExOPINVFSIZMCVT9YGT2AODVCX3" localSheetId="10" hidden="1">#REF!</definedName>
    <definedName name="BExOPINVFSIZMCVT9YGT2AODVCX3" localSheetId="12" hidden="1">#REF!</definedName>
    <definedName name="BExOPINVFSIZMCVT9YGT2AODVCX3" localSheetId="19" hidden="1">#REF!</definedName>
    <definedName name="BExOPINVFSIZMCVT9YGT2AODVCX3" localSheetId="0" hidden="1">#REF!</definedName>
    <definedName name="BExOPINVFSIZMCVT9YGT2AODVCX3" localSheetId="21" hidden="1">#REF!</definedName>
    <definedName name="BExOPINVFSIZMCVT9YGT2AODVCX3" localSheetId="8" hidden="1">#REF!</definedName>
    <definedName name="BExOPINVFSIZMCVT9YGT2AODVCX3" localSheetId="9" hidden="1">#REF!</definedName>
    <definedName name="BExOPINVFSIZMCVT9YGT2AODVCX3" hidden="1">#REF!</definedName>
    <definedName name="BExOQ1JN4SAC44RTMZIGHSW023WA" localSheetId="10" hidden="1">#REF!</definedName>
    <definedName name="BExOQ1JN4SAC44RTMZIGHSW023WA" localSheetId="12" hidden="1">#REF!</definedName>
    <definedName name="BExOQ1JN4SAC44RTMZIGHSW023WA" localSheetId="19" hidden="1">#REF!</definedName>
    <definedName name="BExOQ1JN4SAC44RTMZIGHSW023WA" localSheetId="0" hidden="1">#REF!</definedName>
    <definedName name="BExOQ1JN4SAC44RTMZIGHSW023WA" localSheetId="21" hidden="1">#REF!</definedName>
    <definedName name="BExOQ1JN4SAC44RTMZIGHSW023WA" localSheetId="8" hidden="1">#REF!</definedName>
    <definedName name="BExOQ1JN4SAC44RTMZIGHSW023WA" localSheetId="9" hidden="1">#REF!</definedName>
    <definedName name="BExOQ1JN4SAC44RTMZIGHSW023WA" hidden="1">#REF!</definedName>
    <definedName name="BExOQ256YMF115DJL3KBPNKABJ90" localSheetId="10" hidden="1">#REF!</definedName>
    <definedName name="BExOQ256YMF115DJL3KBPNKABJ90" localSheetId="12" hidden="1">#REF!</definedName>
    <definedName name="BExOQ256YMF115DJL3KBPNKABJ90" localSheetId="19" hidden="1">#REF!</definedName>
    <definedName name="BExOQ256YMF115DJL3KBPNKABJ90" localSheetId="0" hidden="1">#REF!</definedName>
    <definedName name="BExOQ256YMF115DJL3KBPNKABJ90" localSheetId="21" hidden="1">#REF!</definedName>
    <definedName name="BExOQ256YMF115DJL3KBPNKABJ90" localSheetId="8" hidden="1">#REF!</definedName>
    <definedName name="BExOQ256YMF115DJL3KBPNKABJ90" localSheetId="9" hidden="1">#REF!</definedName>
    <definedName name="BExOQ256YMF115DJL3KBPNKABJ90" hidden="1">#REF!</definedName>
    <definedName name="BExQ19DEUOLC11IW32E2AMVZLFF1" localSheetId="10" hidden="1">#REF!</definedName>
    <definedName name="BExQ19DEUOLC11IW32E2AMVZLFF1" localSheetId="12" hidden="1">#REF!</definedName>
    <definedName name="BExQ19DEUOLC11IW32E2AMVZLFF1" localSheetId="19" hidden="1">#REF!</definedName>
    <definedName name="BExQ19DEUOLC11IW32E2AMVZLFF1" localSheetId="0" hidden="1">#REF!</definedName>
    <definedName name="BExQ19DEUOLC11IW32E2AMVZLFF1" localSheetId="21" hidden="1">#REF!</definedName>
    <definedName name="BExQ19DEUOLC11IW32E2AMVZLFF1" localSheetId="8" hidden="1">#REF!</definedName>
    <definedName name="BExQ19DEUOLC11IW32E2AMVZLFF1" localSheetId="9" hidden="1">#REF!</definedName>
    <definedName name="BExQ19DEUOLC11IW32E2AMVZLFF1" hidden="1">#REF!</definedName>
    <definedName name="BExQ1OCW3L24TN0BYVRE2NE3IK1O" localSheetId="10" hidden="1">#REF!</definedName>
    <definedName name="BExQ1OCW3L24TN0BYVRE2NE3IK1O" localSheetId="12" hidden="1">#REF!</definedName>
    <definedName name="BExQ1OCW3L24TN0BYVRE2NE3IK1O" localSheetId="19" hidden="1">#REF!</definedName>
    <definedName name="BExQ1OCW3L24TN0BYVRE2NE3IK1O" localSheetId="0" hidden="1">#REF!</definedName>
    <definedName name="BExQ1OCW3L24TN0BYVRE2NE3IK1O" localSheetId="21" hidden="1">#REF!</definedName>
    <definedName name="BExQ1OCW3L24TN0BYVRE2NE3IK1O" localSheetId="8" hidden="1">#REF!</definedName>
    <definedName name="BExQ1OCW3L24TN0BYVRE2NE3IK1O" localSheetId="9" hidden="1">#REF!</definedName>
    <definedName name="BExQ1OCW3L24TN0BYVRE2NE3IK1O" hidden="1">#REF!</definedName>
    <definedName name="BExQ29C73XR33S3668YYSYZAIHTG" localSheetId="10" hidden="1">#REF!</definedName>
    <definedName name="BExQ29C73XR33S3668YYSYZAIHTG" localSheetId="12" hidden="1">#REF!</definedName>
    <definedName name="BExQ29C73XR33S3668YYSYZAIHTG" localSheetId="19" hidden="1">#REF!</definedName>
    <definedName name="BExQ29C73XR33S3668YYSYZAIHTG" localSheetId="0" hidden="1">#REF!</definedName>
    <definedName name="BExQ29C73XR33S3668YYSYZAIHTG" localSheetId="21" hidden="1">#REF!</definedName>
    <definedName name="BExQ29C73XR33S3668YYSYZAIHTG" localSheetId="8" hidden="1">#REF!</definedName>
    <definedName name="BExQ29C73XR33S3668YYSYZAIHTG" localSheetId="9" hidden="1">#REF!</definedName>
    <definedName name="BExQ29C73XR33S3668YYSYZAIHTG" hidden="1">#REF!</definedName>
    <definedName name="BExQ2FS228IUDUP2023RA1D4AO4C" localSheetId="10" hidden="1">#REF!</definedName>
    <definedName name="BExQ2FS228IUDUP2023RA1D4AO4C" localSheetId="12" hidden="1">#REF!</definedName>
    <definedName name="BExQ2FS228IUDUP2023RA1D4AO4C" localSheetId="19" hidden="1">#REF!</definedName>
    <definedName name="BExQ2FS228IUDUP2023RA1D4AO4C" localSheetId="0" hidden="1">#REF!</definedName>
    <definedName name="BExQ2FS228IUDUP2023RA1D4AO4C" localSheetId="21" hidden="1">#REF!</definedName>
    <definedName name="BExQ2FS228IUDUP2023RA1D4AO4C" localSheetId="8" hidden="1">#REF!</definedName>
    <definedName name="BExQ2FS228IUDUP2023RA1D4AO4C" localSheetId="9" hidden="1">#REF!</definedName>
    <definedName name="BExQ2FS228IUDUP2023RA1D4AO4C" hidden="1">#REF!</definedName>
    <definedName name="BExQ2L0XYWLY9VPZWXYYFRIRQRJ1" localSheetId="10" hidden="1">#REF!</definedName>
    <definedName name="BExQ2L0XYWLY9VPZWXYYFRIRQRJ1" localSheetId="12" hidden="1">#REF!</definedName>
    <definedName name="BExQ2L0XYWLY9VPZWXYYFRIRQRJ1" localSheetId="19" hidden="1">#REF!</definedName>
    <definedName name="BExQ2L0XYWLY9VPZWXYYFRIRQRJ1" localSheetId="0" hidden="1">#REF!</definedName>
    <definedName name="BExQ2L0XYWLY9VPZWXYYFRIRQRJ1" localSheetId="21" hidden="1">#REF!</definedName>
    <definedName name="BExQ2L0XYWLY9VPZWXYYFRIRQRJ1" localSheetId="8" hidden="1">#REF!</definedName>
    <definedName name="BExQ2L0XYWLY9VPZWXYYFRIRQRJ1" localSheetId="9" hidden="1">#REF!</definedName>
    <definedName name="BExQ2L0XYWLY9VPZWXYYFRIRQRJ1" hidden="1">#REF!</definedName>
    <definedName name="BExQ2M841F5Z1BQYR8DG5FKK0LIU" localSheetId="10" hidden="1">#REF!</definedName>
    <definedName name="BExQ2M841F5Z1BQYR8DG5FKK0LIU" localSheetId="12" hidden="1">#REF!</definedName>
    <definedName name="BExQ2M841F5Z1BQYR8DG5FKK0LIU" localSheetId="19" hidden="1">#REF!</definedName>
    <definedName name="BExQ2M841F5Z1BQYR8DG5FKK0LIU" localSheetId="0" hidden="1">#REF!</definedName>
    <definedName name="BExQ2M841F5Z1BQYR8DG5FKK0LIU" localSheetId="21" hidden="1">#REF!</definedName>
    <definedName name="BExQ2M841F5Z1BQYR8DG5FKK0LIU" localSheetId="8" hidden="1">#REF!</definedName>
    <definedName name="BExQ2M841F5Z1BQYR8DG5FKK0LIU" localSheetId="9" hidden="1">#REF!</definedName>
    <definedName name="BExQ2M841F5Z1BQYR8DG5FKK0LIU" hidden="1">#REF!</definedName>
    <definedName name="BExQ2STHO7AXYTS1VPPHQMX1WT30" localSheetId="10" hidden="1">#REF!</definedName>
    <definedName name="BExQ2STHO7AXYTS1VPPHQMX1WT30" localSheetId="12" hidden="1">#REF!</definedName>
    <definedName name="BExQ2STHO7AXYTS1VPPHQMX1WT30" localSheetId="19" hidden="1">#REF!</definedName>
    <definedName name="BExQ2STHO7AXYTS1VPPHQMX1WT30" localSheetId="0" hidden="1">#REF!</definedName>
    <definedName name="BExQ2STHO7AXYTS1VPPHQMX1WT30" localSheetId="21" hidden="1">#REF!</definedName>
    <definedName name="BExQ2STHO7AXYTS1VPPHQMX1WT30" localSheetId="8" hidden="1">#REF!</definedName>
    <definedName name="BExQ2STHO7AXYTS1VPPHQMX1WT30" localSheetId="9" hidden="1">#REF!</definedName>
    <definedName name="BExQ2STHO7AXYTS1VPPHQMX1WT30" hidden="1">#REF!</definedName>
    <definedName name="BExQ2XWXHMQMQ99FF9293AEQHABB" localSheetId="10" hidden="1">#REF!</definedName>
    <definedName name="BExQ2XWXHMQMQ99FF9293AEQHABB" localSheetId="12" hidden="1">#REF!</definedName>
    <definedName name="BExQ2XWXHMQMQ99FF9293AEQHABB" localSheetId="19" hidden="1">#REF!</definedName>
    <definedName name="BExQ2XWXHMQMQ99FF9293AEQHABB" localSheetId="0" hidden="1">#REF!</definedName>
    <definedName name="BExQ2XWXHMQMQ99FF9293AEQHABB" localSheetId="21" hidden="1">#REF!</definedName>
    <definedName name="BExQ2XWXHMQMQ99FF9293AEQHABB" localSheetId="8" hidden="1">#REF!</definedName>
    <definedName name="BExQ2XWXHMQMQ99FF9293AEQHABB" localSheetId="9" hidden="1">#REF!</definedName>
    <definedName name="BExQ2XWXHMQMQ99FF9293AEQHABB" hidden="1">#REF!</definedName>
    <definedName name="BExQ300G8I8TK45A0MVHV15422EU" localSheetId="10" hidden="1">#REF!</definedName>
    <definedName name="BExQ300G8I8TK45A0MVHV15422EU" localSheetId="12" hidden="1">#REF!</definedName>
    <definedName name="BExQ300G8I8TK45A0MVHV15422EU" localSheetId="19" hidden="1">#REF!</definedName>
    <definedName name="BExQ300G8I8TK45A0MVHV15422EU" localSheetId="0" hidden="1">#REF!</definedName>
    <definedName name="BExQ300G8I8TK45A0MVHV15422EU" localSheetId="21" hidden="1">#REF!</definedName>
    <definedName name="BExQ300G8I8TK45A0MVHV15422EU" localSheetId="8" hidden="1">#REF!</definedName>
    <definedName name="BExQ300G8I8TK45A0MVHV15422EU" localSheetId="9" hidden="1">#REF!</definedName>
    <definedName name="BExQ300G8I8TK45A0MVHV15422EU" hidden="1">#REF!</definedName>
    <definedName name="BExQ305RBEODGNAETZ0EZQLLDZZD" localSheetId="10" hidden="1">#REF!</definedName>
    <definedName name="BExQ305RBEODGNAETZ0EZQLLDZZD" localSheetId="12" hidden="1">#REF!</definedName>
    <definedName name="BExQ305RBEODGNAETZ0EZQLLDZZD" localSheetId="19" hidden="1">#REF!</definedName>
    <definedName name="BExQ305RBEODGNAETZ0EZQLLDZZD" localSheetId="0" hidden="1">#REF!</definedName>
    <definedName name="BExQ305RBEODGNAETZ0EZQLLDZZD" localSheetId="21" hidden="1">#REF!</definedName>
    <definedName name="BExQ305RBEODGNAETZ0EZQLLDZZD" localSheetId="8" hidden="1">#REF!</definedName>
    <definedName name="BExQ305RBEODGNAETZ0EZQLLDZZD" localSheetId="9" hidden="1">#REF!</definedName>
    <definedName name="BExQ305RBEODGNAETZ0EZQLLDZZD" hidden="1">#REF!</definedName>
    <definedName name="BExQ37SZQJSC2C73FY2IJY852LVP" localSheetId="10" hidden="1">#REF!</definedName>
    <definedName name="BExQ37SZQJSC2C73FY2IJY852LVP" localSheetId="12" hidden="1">#REF!</definedName>
    <definedName name="BExQ37SZQJSC2C73FY2IJY852LVP" localSheetId="19" hidden="1">#REF!</definedName>
    <definedName name="BExQ37SZQJSC2C73FY2IJY852LVP" localSheetId="0" hidden="1">#REF!</definedName>
    <definedName name="BExQ37SZQJSC2C73FY2IJY852LVP" localSheetId="21" hidden="1">#REF!</definedName>
    <definedName name="BExQ37SZQJSC2C73FY2IJY852LVP" localSheetId="8" hidden="1">#REF!</definedName>
    <definedName name="BExQ37SZQJSC2C73FY2IJY852LVP" localSheetId="9" hidden="1">#REF!</definedName>
    <definedName name="BExQ37SZQJSC2C73FY2IJY852LVP" hidden="1">#REF!</definedName>
    <definedName name="BExQ39R28MXSG2SEV956F0KZ20AN" localSheetId="10" hidden="1">#REF!</definedName>
    <definedName name="BExQ39R28MXSG2SEV956F0KZ20AN" localSheetId="12" hidden="1">#REF!</definedName>
    <definedName name="BExQ39R28MXSG2SEV956F0KZ20AN" localSheetId="19" hidden="1">#REF!</definedName>
    <definedName name="BExQ39R28MXSG2SEV956F0KZ20AN" localSheetId="0" hidden="1">#REF!</definedName>
    <definedName name="BExQ39R28MXSG2SEV956F0KZ20AN" localSheetId="21" hidden="1">#REF!</definedName>
    <definedName name="BExQ39R28MXSG2SEV956F0KZ20AN" localSheetId="8" hidden="1">#REF!</definedName>
    <definedName name="BExQ39R28MXSG2SEV956F0KZ20AN" localSheetId="9" hidden="1">#REF!</definedName>
    <definedName name="BExQ39R28MXSG2SEV956F0KZ20AN" hidden="1">#REF!</definedName>
    <definedName name="BExQ3D1P3M5Z3HLMEZ17E0BLEE4U" localSheetId="10" hidden="1">#REF!</definedName>
    <definedName name="BExQ3D1P3M5Z3HLMEZ17E0BLEE4U" localSheetId="12" hidden="1">#REF!</definedName>
    <definedName name="BExQ3D1P3M5Z3HLMEZ17E0BLEE4U" localSheetId="19" hidden="1">#REF!</definedName>
    <definedName name="BExQ3D1P3M5Z3HLMEZ17E0BLEE4U" localSheetId="0" hidden="1">#REF!</definedName>
    <definedName name="BExQ3D1P3M5Z3HLMEZ17E0BLEE4U" localSheetId="21" hidden="1">#REF!</definedName>
    <definedName name="BExQ3D1P3M5Z3HLMEZ17E0BLEE4U" localSheetId="8" hidden="1">#REF!</definedName>
    <definedName name="BExQ3D1P3M5Z3HLMEZ17E0BLEE4U" localSheetId="9" hidden="1">#REF!</definedName>
    <definedName name="BExQ3D1P3M5Z3HLMEZ17E0BLEE4U" hidden="1">#REF!</definedName>
    <definedName name="BExQ3EZX6BA2WHKI84SG78UPRTSE" localSheetId="10" hidden="1">#REF!</definedName>
    <definedName name="BExQ3EZX6BA2WHKI84SG78UPRTSE" localSheetId="12" hidden="1">#REF!</definedName>
    <definedName name="BExQ3EZX6BA2WHKI84SG78UPRTSE" localSheetId="19" hidden="1">#REF!</definedName>
    <definedName name="BExQ3EZX6BA2WHKI84SG78UPRTSE" localSheetId="0" hidden="1">#REF!</definedName>
    <definedName name="BExQ3EZX6BA2WHKI84SG78UPRTSE" localSheetId="21" hidden="1">#REF!</definedName>
    <definedName name="BExQ3EZX6BA2WHKI84SG78UPRTSE" localSheetId="8" hidden="1">#REF!</definedName>
    <definedName name="BExQ3EZX6BA2WHKI84SG78UPRTSE" localSheetId="9" hidden="1">#REF!</definedName>
    <definedName name="BExQ3EZX6BA2WHKI84SG78UPRTSE" hidden="1">#REF!</definedName>
    <definedName name="BExQ3KOX6620WUSBG7PGACNC936P" localSheetId="10" hidden="1">#REF!</definedName>
    <definedName name="BExQ3KOX6620WUSBG7PGACNC936P" localSheetId="12" hidden="1">#REF!</definedName>
    <definedName name="BExQ3KOX6620WUSBG7PGACNC936P" localSheetId="19" hidden="1">#REF!</definedName>
    <definedName name="BExQ3KOX6620WUSBG7PGACNC936P" localSheetId="0" hidden="1">#REF!</definedName>
    <definedName name="BExQ3KOX6620WUSBG7PGACNC936P" localSheetId="21" hidden="1">#REF!</definedName>
    <definedName name="BExQ3KOX6620WUSBG7PGACNC936P" localSheetId="8" hidden="1">#REF!</definedName>
    <definedName name="BExQ3KOX6620WUSBG7PGACNC936P" localSheetId="9" hidden="1">#REF!</definedName>
    <definedName name="BExQ3KOX6620WUSBG7PGACNC936P" hidden="1">#REF!</definedName>
    <definedName name="BExQ3O4W7QF8BOXTUT4IOGF6YKUD" localSheetId="10" hidden="1">#REF!</definedName>
    <definedName name="BExQ3O4W7QF8BOXTUT4IOGF6YKUD" localSheetId="12" hidden="1">#REF!</definedName>
    <definedName name="BExQ3O4W7QF8BOXTUT4IOGF6YKUD" localSheetId="19" hidden="1">#REF!</definedName>
    <definedName name="BExQ3O4W7QF8BOXTUT4IOGF6YKUD" localSheetId="0" hidden="1">#REF!</definedName>
    <definedName name="BExQ3O4W7QF8BOXTUT4IOGF6YKUD" localSheetId="21" hidden="1">#REF!</definedName>
    <definedName name="BExQ3O4W7QF8BOXTUT4IOGF6YKUD" localSheetId="8" hidden="1">#REF!</definedName>
    <definedName name="BExQ3O4W7QF8BOXTUT4IOGF6YKUD" localSheetId="9" hidden="1">#REF!</definedName>
    <definedName name="BExQ3O4W7QF8BOXTUT4IOGF6YKUD" hidden="1">#REF!</definedName>
    <definedName name="BExQ3PXOWSN8561ZR8IEY8ZASI3B" localSheetId="10" hidden="1">#REF!</definedName>
    <definedName name="BExQ3PXOWSN8561ZR8IEY8ZASI3B" localSheetId="12" hidden="1">#REF!</definedName>
    <definedName name="BExQ3PXOWSN8561ZR8IEY8ZASI3B" localSheetId="19" hidden="1">#REF!</definedName>
    <definedName name="BExQ3PXOWSN8561ZR8IEY8ZASI3B" localSheetId="0" hidden="1">#REF!</definedName>
    <definedName name="BExQ3PXOWSN8561ZR8IEY8ZASI3B" localSheetId="21" hidden="1">#REF!</definedName>
    <definedName name="BExQ3PXOWSN8561ZR8IEY8ZASI3B" localSheetId="8" hidden="1">#REF!</definedName>
    <definedName name="BExQ3PXOWSN8561ZR8IEY8ZASI3B" localSheetId="9" hidden="1">#REF!</definedName>
    <definedName name="BExQ3PXOWSN8561ZR8IEY8ZASI3B" hidden="1">#REF!</definedName>
    <definedName name="BExQ3TZF04IPY0B0UG9CQQ5736UA" localSheetId="10" hidden="1">#REF!</definedName>
    <definedName name="BExQ3TZF04IPY0B0UG9CQQ5736UA" localSheetId="12" hidden="1">#REF!</definedName>
    <definedName name="BExQ3TZF04IPY0B0UG9CQQ5736UA" localSheetId="19" hidden="1">#REF!</definedName>
    <definedName name="BExQ3TZF04IPY0B0UG9CQQ5736UA" localSheetId="0" hidden="1">#REF!</definedName>
    <definedName name="BExQ3TZF04IPY0B0UG9CQQ5736UA" localSheetId="21" hidden="1">#REF!</definedName>
    <definedName name="BExQ3TZF04IPY0B0UG9CQQ5736UA" localSheetId="8" hidden="1">#REF!</definedName>
    <definedName name="BExQ3TZF04IPY0B0UG9CQQ5736UA" localSheetId="9" hidden="1">#REF!</definedName>
    <definedName name="BExQ3TZF04IPY0B0UG9CQQ5736UA" hidden="1">#REF!</definedName>
    <definedName name="BExQ42IU9MNDYLODP41DL6YTZMAR" localSheetId="10" hidden="1">#REF!</definedName>
    <definedName name="BExQ42IU9MNDYLODP41DL6YTZMAR" localSheetId="12" hidden="1">#REF!</definedName>
    <definedName name="BExQ42IU9MNDYLODP41DL6YTZMAR" localSheetId="19" hidden="1">#REF!</definedName>
    <definedName name="BExQ42IU9MNDYLODP41DL6YTZMAR" localSheetId="0" hidden="1">#REF!</definedName>
    <definedName name="BExQ42IU9MNDYLODP41DL6YTZMAR" localSheetId="21" hidden="1">#REF!</definedName>
    <definedName name="BExQ42IU9MNDYLODP41DL6YTZMAR" localSheetId="8" hidden="1">#REF!</definedName>
    <definedName name="BExQ42IU9MNDYLODP41DL6YTZMAR" localSheetId="9" hidden="1">#REF!</definedName>
    <definedName name="BExQ42IU9MNDYLODP41DL6YTZMAR" hidden="1">#REF!</definedName>
    <definedName name="BExQ42O4PHH156IHXSW0JAYAC0NJ" localSheetId="10" hidden="1">#REF!</definedName>
    <definedName name="BExQ42O4PHH156IHXSW0JAYAC0NJ" localSheetId="12" hidden="1">#REF!</definedName>
    <definedName name="BExQ42O4PHH156IHXSW0JAYAC0NJ" localSheetId="19" hidden="1">#REF!</definedName>
    <definedName name="BExQ42O4PHH156IHXSW0JAYAC0NJ" localSheetId="0" hidden="1">#REF!</definedName>
    <definedName name="BExQ42O4PHH156IHXSW0JAYAC0NJ" localSheetId="21" hidden="1">#REF!</definedName>
    <definedName name="BExQ42O4PHH156IHXSW0JAYAC0NJ" localSheetId="8" hidden="1">#REF!</definedName>
    <definedName name="BExQ42O4PHH156IHXSW0JAYAC0NJ" localSheetId="9" hidden="1">#REF!</definedName>
    <definedName name="BExQ42O4PHH156IHXSW0JAYAC0NJ" hidden="1">#REF!</definedName>
    <definedName name="BExQ452HF7N1HYPXJXQ8WD6SOWUV" localSheetId="10" hidden="1">#REF!</definedName>
    <definedName name="BExQ452HF7N1HYPXJXQ8WD6SOWUV" localSheetId="12" hidden="1">#REF!</definedName>
    <definedName name="BExQ452HF7N1HYPXJXQ8WD6SOWUV" localSheetId="19" hidden="1">#REF!</definedName>
    <definedName name="BExQ452HF7N1HYPXJXQ8WD6SOWUV" localSheetId="0" hidden="1">#REF!</definedName>
    <definedName name="BExQ452HF7N1HYPXJXQ8WD6SOWUV" localSheetId="21" hidden="1">#REF!</definedName>
    <definedName name="BExQ452HF7N1HYPXJXQ8WD6SOWUV" localSheetId="8" hidden="1">#REF!</definedName>
    <definedName name="BExQ452HF7N1HYPXJXQ8WD6SOWUV" localSheetId="9" hidden="1">#REF!</definedName>
    <definedName name="BExQ452HF7N1HYPXJXQ8WD6SOWUV" hidden="1">#REF!</definedName>
    <definedName name="BExQ4BTBSHPHVEDRCXC2ROW8PLFC" localSheetId="10" hidden="1">#REF!</definedName>
    <definedName name="BExQ4BTBSHPHVEDRCXC2ROW8PLFC" localSheetId="12" hidden="1">#REF!</definedName>
    <definedName name="BExQ4BTBSHPHVEDRCXC2ROW8PLFC" localSheetId="19" hidden="1">#REF!</definedName>
    <definedName name="BExQ4BTBSHPHVEDRCXC2ROW8PLFC" localSheetId="0" hidden="1">#REF!</definedName>
    <definedName name="BExQ4BTBSHPHVEDRCXC2ROW8PLFC" localSheetId="21" hidden="1">#REF!</definedName>
    <definedName name="BExQ4BTBSHPHVEDRCXC2ROW8PLFC" localSheetId="8" hidden="1">#REF!</definedName>
    <definedName name="BExQ4BTBSHPHVEDRCXC2ROW8PLFC" localSheetId="9" hidden="1">#REF!</definedName>
    <definedName name="BExQ4BTBSHPHVEDRCXC2ROW8PLFC" hidden="1">#REF!</definedName>
    <definedName name="BExQ4DGKF54SRKQUTUT4B1CZSS62" localSheetId="10" hidden="1">#REF!</definedName>
    <definedName name="BExQ4DGKF54SRKQUTUT4B1CZSS62" localSheetId="12" hidden="1">#REF!</definedName>
    <definedName name="BExQ4DGKF54SRKQUTUT4B1CZSS62" localSheetId="19" hidden="1">#REF!</definedName>
    <definedName name="BExQ4DGKF54SRKQUTUT4B1CZSS62" localSheetId="0" hidden="1">#REF!</definedName>
    <definedName name="BExQ4DGKF54SRKQUTUT4B1CZSS62" localSheetId="21" hidden="1">#REF!</definedName>
    <definedName name="BExQ4DGKF54SRKQUTUT4B1CZSS62" localSheetId="8" hidden="1">#REF!</definedName>
    <definedName name="BExQ4DGKF54SRKQUTUT4B1CZSS62" localSheetId="9" hidden="1">#REF!</definedName>
    <definedName name="BExQ4DGKF54SRKQUTUT4B1CZSS62" hidden="1">#REF!</definedName>
    <definedName name="BExQ4T74LQ5PYTV1MUQUW75A4BDY" localSheetId="10" hidden="1">#REF!</definedName>
    <definedName name="BExQ4T74LQ5PYTV1MUQUW75A4BDY" localSheetId="12" hidden="1">#REF!</definedName>
    <definedName name="BExQ4T74LQ5PYTV1MUQUW75A4BDY" localSheetId="19" hidden="1">#REF!</definedName>
    <definedName name="BExQ4T74LQ5PYTV1MUQUW75A4BDY" localSheetId="0" hidden="1">#REF!</definedName>
    <definedName name="BExQ4T74LQ5PYTV1MUQUW75A4BDY" localSheetId="21" hidden="1">#REF!</definedName>
    <definedName name="BExQ4T74LQ5PYTV1MUQUW75A4BDY" localSheetId="8" hidden="1">#REF!</definedName>
    <definedName name="BExQ4T74LQ5PYTV1MUQUW75A4BDY" localSheetId="9" hidden="1">#REF!</definedName>
    <definedName name="BExQ4T74LQ5PYTV1MUQUW75A4BDY" hidden="1">#REF!</definedName>
    <definedName name="BExQ4XJHD7EJCNH7S1MJDZJ2MNWG" localSheetId="10" hidden="1">#REF!</definedName>
    <definedName name="BExQ4XJHD7EJCNH7S1MJDZJ2MNWG" localSheetId="12" hidden="1">#REF!</definedName>
    <definedName name="BExQ4XJHD7EJCNH7S1MJDZJ2MNWG" localSheetId="19" hidden="1">#REF!</definedName>
    <definedName name="BExQ4XJHD7EJCNH7S1MJDZJ2MNWG" localSheetId="0" hidden="1">#REF!</definedName>
    <definedName name="BExQ4XJHD7EJCNH7S1MJDZJ2MNWG" localSheetId="21" hidden="1">#REF!</definedName>
    <definedName name="BExQ4XJHD7EJCNH7S1MJDZJ2MNWG" localSheetId="8" hidden="1">#REF!</definedName>
    <definedName name="BExQ4XJHD7EJCNH7S1MJDZJ2MNWG" localSheetId="9" hidden="1">#REF!</definedName>
    <definedName name="BExQ4XJHD7EJCNH7S1MJDZJ2MNWG" hidden="1">#REF!</definedName>
    <definedName name="BExQ5039ZCEWBUJHU682G4S89J03" localSheetId="10" hidden="1">#REF!</definedName>
    <definedName name="BExQ5039ZCEWBUJHU682G4S89J03" localSheetId="12" hidden="1">#REF!</definedName>
    <definedName name="BExQ5039ZCEWBUJHU682G4S89J03" localSheetId="19" hidden="1">#REF!</definedName>
    <definedName name="BExQ5039ZCEWBUJHU682G4S89J03" localSheetId="0" hidden="1">#REF!</definedName>
    <definedName name="BExQ5039ZCEWBUJHU682G4S89J03" localSheetId="21" hidden="1">#REF!</definedName>
    <definedName name="BExQ5039ZCEWBUJHU682G4S89J03" localSheetId="8" hidden="1">#REF!</definedName>
    <definedName name="BExQ5039ZCEWBUJHU682G4S89J03" localSheetId="9" hidden="1">#REF!</definedName>
    <definedName name="BExQ5039ZCEWBUJHU682G4S89J03" hidden="1">#REF!</definedName>
    <definedName name="BExQ56Z9W6YHZHRXOFFI8EFA7CDI" localSheetId="10" hidden="1">#REF!</definedName>
    <definedName name="BExQ56Z9W6YHZHRXOFFI8EFA7CDI" localSheetId="12" hidden="1">#REF!</definedName>
    <definedName name="BExQ56Z9W6YHZHRXOFFI8EFA7CDI" localSheetId="19" hidden="1">#REF!</definedName>
    <definedName name="BExQ56Z9W6YHZHRXOFFI8EFA7CDI" localSheetId="0" hidden="1">#REF!</definedName>
    <definedName name="BExQ56Z9W6YHZHRXOFFI8EFA7CDI" localSheetId="21" hidden="1">#REF!</definedName>
    <definedName name="BExQ56Z9W6YHZHRXOFFI8EFA7CDI" localSheetId="8" hidden="1">#REF!</definedName>
    <definedName name="BExQ56Z9W6YHZHRXOFFI8EFA7CDI" localSheetId="9" hidden="1">#REF!</definedName>
    <definedName name="BExQ56Z9W6YHZHRXOFFI8EFA7CDI" hidden="1">#REF!</definedName>
    <definedName name="BExQ58MP5FO5Q5CIXVMMYWWPEFW3" localSheetId="10" hidden="1">#REF!</definedName>
    <definedName name="BExQ58MP5FO5Q5CIXVMMYWWPEFW3" localSheetId="12" hidden="1">#REF!</definedName>
    <definedName name="BExQ58MP5FO5Q5CIXVMMYWWPEFW3" localSheetId="19" hidden="1">#REF!</definedName>
    <definedName name="BExQ58MP5FO5Q5CIXVMMYWWPEFW3" localSheetId="0" hidden="1">#REF!</definedName>
    <definedName name="BExQ58MP5FO5Q5CIXVMMYWWPEFW3" localSheetId="21" hidden="1">#REF!</definedName>
    <definedName name="BExQ58MP5FO5Q5CIXVMMYWWPEFW3" localSheetId="8" hidden="1">#REF!</definedName>
    <definedName name="BExQ58MP5FO5Q5CIXVMMYWWPEFW3" localSheetId="9" hidden="1">#REF!</definedName>
    <definedName name="BExQ58MP5FO5Q5CIXVMMYWWPEFW3" hidden="1">#REF!</definedName>
    <definedName name="BExQ5KX3Z668H1KUCKZ9J24HUQ1F" localSheetId="10" hidden="1">#REF!</definedName>
    <definedName name="BExQ5KX3Z668H1KUCKZ9J24HUQ1F" localSheetId="12" hidden="1">#REF!</definedName>
    <definedName name="BExQ5KX3Z668H1KUCKZ9J24HUQ1F" localSheetId="19" hidden="1">#REF!</definedName>
    <definedName name="BExQ5KX3Z668H1KUCKZ9J24HUQ1F" localSheetId="0" hidden="1">#REF!</definedName>
    <definedName name="BExQ5KX3Z668H1KUCKZ9J24HUQ1F" localSheetId="21" hidden="1">#REF!</definedName>
    <definedName name="BExQ5KX3Z668H1KUCKZ9J24HUQ1F" localSheetId="8" hidden="1">#REF!</definedName>
    <definedName name="BExQ5KX3Z668H1KUCKZ9J24HUQ1F" localSheetId="9" hidden="1">#REF!</definedName>
    <definedName name="BExQ5KX3Z668H1KUCKZ9J24HUQ1F" hidden="1">#REF!</definedName>
    <definedName name="BExQ5SPMSOCJYLAY20NB5A6O32RE" localSheetId="10" hidden="1">#REF!</definedName>
    <definedName name="BExQ5SPMSOCJYLAY20NB5A6O32RE" localSheetId="12" hidden="1">#REF!</definedName>
    <definedName name="BExQ5SPMSOCJYLAY20NB5A6O32RE" localSheetId="19" hidden="1">#REF!</definedName>
    <definedName name="BExQ5SPMSOCJYLAY20NB5A6O32RE" localSheetId="0" hidden="1">#REF!</definedName>
    <definedName name="BExQ5SPMSOCJYLAY20NB5A6O32RE" localSheetId="21" hidden="1">#REF!</definedName>
    <definedName name="BExQ5SPMSOCJYLAY20NB5A6O32RE" localSheetId="8" hidden="1">#REF!</definedName>
    <definedName name="BExQ5SPMSOCJYLAY20NB5A6O32RE" localSheetId="9" hidden="1">#REF!</definedName>
    <definedName name="BExQ5SPMSOCJYLAY20NB5A6O32RE" hidden="1">#REF!</definedName>
    <definedName name="BExQ5UICMGTMK790KTLK49MAGXRC" localSheetId="10" hidden="1">#REF!</definedName>
    <definedName name="BExQ5UICMGTMK790KTLK49MAGXRC" localSheetId="12" hidden="1">#REF!</definedName>
    <definedName name="BExQ5UICMGTMK790KTLK49MAGXRC" localSheetId="19" hidden="1">#REF!</definedName>
    <definedName name="BExQ5UICMGTMK790KTLK49MAGXRC" localSheetId="0" hidden="1">#REF!</definedName>
    <definedName name="BExQ5UICMGTMK790KTLK49MAGXRC" localSheetId="21" hidden="1">#REF!</definedName>
    <definedName name="BExQ5UICMGTMK790KTLK49MAGXRC" localSheetId="8" hidden="1">#REF!</definedName>
    <definedName name="BExQ5UICMGTMK790KTLK49MAGXRC" localSheetId="9" hidden="1">#REF!</definedName>
    <definedName name="BExQ5UICMGTMK790KTLK49MAGXRC" hidden="1">#REF!</definedName>
    <definedName name="BExQ5YUUK9FD0QGTY4WD0W90O7OL" localSheetId="10" hidden="1">#REF!</definedName>
    <definedName name="BExQ5YUUK9FD0QGTY4WD0W90O7OL" localSheetId="12" hidden="1">#REF!</definedName>
    <definedName name="BExQ5YUUK9FD0QGTY4WD0W90O7OL" localSheetId="19" hidden="1">#REF!</definedName>
    <definedName name="BExQ5YUUK9FD0QGTY4WD0W90O7OL" localSheetId="0" hidden="1">#REF!</definedName>
    <definedName name="BExQ5YUUK9FD0QGTY4WD0W90O7OL" localSheetId="21" hidden="1">#REF!</definedName>
    <definedName name="BExQ5YUUK9FD0QGTY4WD0W90O7OL" localSheetId="8" hidden="1">#REF!</definedName>
    <definedName name="BExQ5YUUK9FD0QGTY4WD0W90O7OL" localSheetId="9" hidden="1">#REF!</definedName>
    <definedName name="BExQ5YUUK9FD0QGTY4WD0W90O7OL" hidden="1">#REF!</definedName>
    <definedName name="BExQ62WGBSDPG7ZU34W0N8X45R3X" localSheetId="10" hidden="1">#REF!</definedName>
    <definedName name="BExQ62WGBSDPG7ZU34W0N8X45R3X" localSheetId="12" hidden="1">#REF!</definedName>
    <definedName name="BExQ62WGBSDPG7ZU34W0N8X45R3X" localSheetId="19" hidden="1">#REF!</definedName>
    <definedName name="BExQ62WGBSDPG7ZU34W0N8X45R3X" localSheetId="0" hidden="1">#REF!</definedName>
    <definedName name="BExQ62WGBSDPG7ZU34W0N8X45R3X" localSheetId="21" hidden="1">#REF!</definedName>
    <definedName name="BExQ62WGBSDPG7ZU34W0N8X45R3X" localSheetId="8" hidden="1">#REF!</definedName>
    <definedName name="BExQ62WGBSDPG7ZU34W0N8X45R3X" localSheetId="9" hidden="1">#REF!</definedName>
    <definedName name="BExQ62WGBSDPG7ZU34W0N8X45R3X" hidden="1">#REF!</definedName>
    <definedName name="BExQ63793YQ9BH7JLCNRIATIGTRG" localSheetId="10" hidden="1">#REF!</definedName>
    <definedName name="BExQ63793YQ9BH7JLCNRIATIGTRG" localSheetId="12" hidden="1">#REF!</definedName>
    <definedName name="BExQ63793YQ9BH7JLCNRIATIGTRG" localSheetId="19" hidden="1">#REF!</definedName>
    <definedName name="BExQ63793YQ9BH7JLCNRIATIGTRG" localSheetId="0" hidden="1">#REF!</definedName>
    <definedName name="BExQ63793YQ9BH7JLCNRIATIGTRG" localSheetId="21" hidden="1">#REF!</definedName>
    <definedName name="BExQ63793YQ9BH7JLCNRIATIGTRG" localSheetId="8" hidden="1">#REF!</definedName>
    <definedName name="BExQ63793YQ9BH7JLCNRIATIGTRG" localSheetId="9" hidden="1">#REF!</definedName>
    <definedName name="BExQ63793YQ9BH7JLCNRIATIGTRG" hidden="1">#REF!</definedName>
    <definedName name="BExQ6CN1EF2UPZ57ZYMGK8TUJQSS" localSheetId="10" hidden="1">#REF!</definedName>
    <definedName name="BExQ6CN1EF2UPZ57ZYMGK8TUJQSS" localSheetId="12" hidden="1">#REF!</definedName>
    <definedName name="BExQ6CN1EF2UPZ57ZYMGK8TUJQSS" localSheetId="19" hidden="1">#REF!</definedName>
    <definedName name="BExQ6CN1EF2UPZ57ZYMGK8TUJQSS" localSheetId="0" hidden="1">#REF!</definedName>
    <definedName name="BExQ6CN1EF2UPZ57ZYMGK8TUJQSS" localSheetId="21" hidden="1">#REF!</definedName>
    <definedName name="BExQ6CN1EF2UPZ57ZYMGK8TUJQSS" localSheetId="8" hidden="1">#REF!</definedName>
    <definedName name="BExQ6CN1EF2UPZ57ZYMGK8TUJQSS" localSheetId="9" hidden="1">#REF!</definedName>
    <definedName name="BExQ6CN1EF2UPZ57ZYMGK8TUJQSS" hidden="1">#REF!</definedName>
    <definedName name="BExQ6FSF8BMWVLJI7Y7MKPG9SU5O" localSheetId="10" hidden="1">#REF!</definedName>
    <definedName name="BExQ6FSF8BMWVLJI7Y7MKPG9SU5O" localSheetId="12" hidden="1">#REF!</definedName>
    <definedName name="BExQ6FSF8BMWVLJI7Y7MKPG9SU5O" localSheetId="19" hidden="1">#REF!</definedName>
    <definedName name="BExQ6FSF8BMWVLJI7Y7MKPG9SU5O" localSheetId="0" hidden="1">#REF!</definedName>
    <definedName name="BExQ6FSF8BMWVLJI7Y7MKPG9SU5O" localSheetId="21" hidden="1">#REF!</definedName>
    <definedName name="BExQ6FSF8BMWVLJI7Y7MKPG9SU5O" localSheetId="8" hidden="1">#REF!</definedName>
    <definedName name="BExQ6FSF8BMWVLJI7Y7MKPG9SU5O" localSheetId="9" hidden="1">#REF!</definedName>
    <definedName name="BExQ6FSF8BMWVLJI7Y7MKPG9SU5O" hidden="1">#REF!</definedName>
    <definedName name="BExQ6M2YXJ8AMRJF3QGHC40ADAHZ" localSheetId="10" hidden="1">#REF!</definedName>
    <definedName name="BExQ6M2YXJ8AMRJF3QGHC40ADAHZ" localSheetId="12" hidden="1">#REF!</definedName>
    <definedName name="BExQ6M2YXJ8AMRJF3QGHC40ADAHZ" localSheetId="19" hidden="1">#REF!</definedName>
    <definedName name="BExQ6M2YXJ8AMRJF3QGHC40ADAHZ" localSheetId="0" hidden="1">#REF!</definedName>
    <definedName name="BExQ6M2YXJ8AMRJF3QGHC40ADAHZ" localSheetId="21" hidden="1">#REF!</definedName>
    <definedName name="BExQ6M2YXJ8AMRJF3QGHC40ADAHZ" localSheetId="8" hidden="1">#REF!</definedName>
    <definedName name="BExQ6M2YXJ8AMRJF3QGHC40ADAHZ" localSheetId="9" hidden="1">#REF!</definedName>
    <definedName name="BExQ6M2YXJ8AMRJF3QGHC40ADAHZ" hidden="1">#REF!</definedName>
    <definedName name="BExQ6M8B0X44N9TV56ATUVHGDI00" localSheetId="10" hidden="1">#REF!</definedName>
    <definedName name="BExQ6M8B0X44N9TV56ATUVHGDI00" localSheetId="12" hidden="1">#REF!</definedName>
    <definedName name="BExQ6M8B0X44N9TV56ATUVHGDI00" localSheetId="19" hidden="1">#REF!</definedName>
    <definedName name="BExQ6M8B0X44N9TV56ATUVHGDI00" localSheetId="0" hidden="1">#REF!</definedName>
    <definedName name="BExQ6M8B0X44N9TV56ATUVHGDI00" localSheetId="21" hidden="1">#REF!</definedName>
    <definedName name="BExQ6M8B0X44N9TV56ATUVHGDI00" localSheetId="8" hidden="1">#REF!</definedName>
    <definedName name="BExQ6M8B0X44N9TV56ATUVHGDI00" localSheetId="9" hidden="1">#REF!</definedName>
    <definedName name="BExQ6M8B0X44N9TV56ATUVHGDI00" hidden="1">#REF!</definedName>
    <definedName name="BExQ6POH065GV0I74XXVD0VUPBJW" localSheetId="10" hidden="1">#REF!</definedName>
    <definedName name="BExQ6POH065GV0I74XXVD0VUPBJW" localSheetId="12" hidden="1">#REF!</definedName>
    <definedName name="BExQ6POH065GV0I74XXVD0VUPBJW" localSheetId="19" hidden="1">#REF!</definedName>
    <definedName name="BExQ6POH065GV0I74XXVD0VUPBJW" localSheetId="0" hidden="1">#REF!</definedName>
    <definedName name="BExQ6POH065GV0I74XXVD0VUPBJW" localSheetId="21" hidden="1">#REF!</definedName>
    <definedName name="BExQ6POH065GV0I74XXVD0VUPBJW" localSheetId="8" hidden="1">#REF!</definedName>
    <definedName name="BExQ6POH065GV0I74XXVD0VUPBJW" localSheetId="9" hidden="1">#REF!</definedName>
    <definedName name="BExQ6POH065GV0I74XXVD0VUPBJW" hidden="1">#REF!</definedName>
    <definedName name="BExQ6WV9KPSMXPPLGZ3KK4WNYTHU" localSheetId="10" hidden="1">#REF!</definedName>
    <definedName name="BExQ6WV9KPSMXPPLGZ3KK4WNYTHU" localSheetId="12" hidden="1">#REF!</definedName>
    <definedName name="BExQ6WV9KPSMXPPLGZ3KK4WNYTHU" localSheetId="19" hidden="1">#REF!</definedName>
    <definedName name="BExQ6WV9KPSMXPPLGZ3KK4WNYTHU" localSheetId="0" hidden="1">#REF!</definedName>
    <definedName name="BExQ6WV9KPSMXPPLGZ3KK4WNYTHU" localSheetId="21" hidden="1">#REF!</definedName>
    <definedName name="BExQ6WV9KPSMXPPLGZ3KK4WNYTHU" localSheetId="8" hidden="1">#REF!</definedName>
    <definedName name="BExQ6WV9KPSMXPPLGZ3KK4WNYTHU" localSheetId="9" hidden="1">#REF!</definedName>
    <definedName name="BExQ6WV9KPSMXPPLGZ3KK4WNYTHU" hidden="1">#REF!</definedName>
    <definedName name="BExQ7541G92R52ECOIYO6UXIWJJ4" localSheetId="10" hidden="1">#REF!</definedName>
    <definedName name="BExQ7541G92R52ECOIYO6UXIWJJ4" localSheetId="12" hidden="1">#REF!</definedName>
    <definedName name="BExQ7541G92R52ECOIYO6UXIWJJ4" localSheetId="19" hidden="1">#REF!</definedName>
    <definedName name="BExQ7541G92R52ECOIYO6UXIWJJ4" localSheetId="0" hidden="1">#REF!</definedName>
    <definedName name="BExQ7541G92R52ECOIYO6UXIWJJ4" localSheetId="21" hidden="1">#REF!</definedName>
    <definedName name="BExQ7541G92R52ECOIYO6UXIWJJ4" localSheetId="8" hidden="1">#REF!</definedName>
    <definedName name="BExQ7541G92R52ECOIYO6UXIWJJ4" localSheetId="9" hidden="1">#REF!</definedName>
    <definedName name="BExQ7541G92R52ECOIYO6UXIWJJ4" hidden="1">#REF!</definedName>
    <definedName name="BExQ783XTMM2A9I3UKCFWJH1PP2N" localSheetId="10" hidden="1">#REF!</definedName>
    <definedName name="BExQ783XTMM2A9I3UKCFWJH1PP2N" localSheetId="12" hidden="1">#REF!</definedName>
    <definedName name="BExQ783XTMM2A9I3UKCFWJH1PP2N" localSheetId="19" hidden="1">#REF!</definedName>
    <definedName name="BExQ783XTMM2A9I3UKCFWJH1PP2N" localSheetId="0" hidden="1">#REF!</definedName>
    <definedName name="BExQ783XTMM2A9I3UKCFWJH1PP2N" localSheetId="21" hidden="1">#REF!</definedName>
    <definedName name="BExQ783XTMM2A9I3UKCFWJH1PP2N" localSheetId="8" hidden="1">#REF!</definedName>
    <definedName name="BExQ783XTMM2A9I3UKCFWJH1PP2N" localSheetId="9" hidden="1">#REF!</definedName>
    <definedName name="BExQ783XTMM2A9I3UKCFWJH1PP2N" hidden="1">#REF!</definedName>
    <definedName name="BExQ79LX01ZPQB8EGD1ZHR2VK2H3" localSheetId="10" hidden="1">#REF!</definedName>
    <definedName name="BExQ79LX01ZPQB8EGD1ZHR2VK2H3" localSheetId="12" hidden="1">#REF!</definedName>
    <definedName name="BExQ79LX01ZPQB8EGD1ZHR2VK2H3" localSheetId="19" hidden="1">#REF!</definedName>
    <definedName name="BExQ79LX01ZPQB8EGD1ZHR2VK2H3" localSheetId="0" hidden="1">#REF!</definedName>
    <definedName name="BExQ79LX01ZPQB8EGD1ZHR2VK2H3" localSheetId="21" hidden="1">#REF!</definedName>
    <definedName name="BExQ79LX01ZPQB8EGD1ZHR2VK2H3" localSheetId="8" hidden="1">#REF!</definedName>
    <definedName name="BExQ79LX01ZPQB8EGD1ZHR2VK2H3" localSheetId="9" hidden="1">#REF!</definedName>
    <definedName name="BExQ79LX01ZPQB8EGD1ZHR2VK2H3" hidden="1">#REF!</definedName>
    <definedName name="BExQ7B3V9MGDK2OIJ61XXFBFLJFZ" localSheetId="10" hidden="1">#REF!</definedName>
    <definedName name="BExQ7B3V9MGDK2OIJ61XXFBFLJFZ" localSheetId="12" hidden="1">#REF!</definedName>
    <definedName name="BExQ7B3V9MGDK2OIJ61XXFBFLJFZ" localSheetId="19" hidden="1">#REF!</definedName>
    <definedName name="BExQ7B3V9MGDK2OIJ61XXFBFLJFZ" localSheetId="0" hidden="1">#REF!</definedName>
    <definedName name="BExQ7B3V9MGDK2OIJ61XXFBFLJFZ" localSheetId="21" hidden="1">#REF!</definedName>
    <definedName name="BExQ7B3V9MGDK2OIJ61XXFBFLJFZ" localSheetId="8" hidden="1">#REF!</definedName>
    <definedName name="BExQ7B3V9MGDK2OIJ61XXFBFLJFZ" localSheetId="9" hidden="1">#REF!</definedName>
    <definedName name="BExQ7B3V9MGDK2OIJ61XXFBFLJFZ" hidden="1">#REF!</definedName>
    <definedName name="BExQ7CB046NVPF9ZXDGA7OXOLSLX" localSheetId="10" hidden="1">#REF!</definedName>
    <definedName name="BExQ7CB046NVPF9ZXDGA7OXOLSLX" localSheetId="12" hidden="1">#REF!</definedName>
    <definedName name="BExQ7CB046NVPF9ZXDGA7OXOLSLX" localSheetId="19" hidden="1">#REF!</definedName>
    <definedName name="BExQ7CB046NVPF9ZXDGA7OXOLSLX" localSheetId="0" hidden="1">#REF!</definedName>
    <definedName name="BExQ7CB046NVPF9ZXDGA7OXOLSLX" localSheetId="21" hidden="1">#REF!</definedName>
    <definedName name="BExQ7CB046NVPF9ZXDGA7OXOLSLX" localSheetId="8" hidden="1">#REF!</definedName>
    <definedName name="BExQ7CB046NVPF9ZXDGA7OXOLSLX" localSheetId="9" hidden="1">#REF!</definedName>
    <definedName name="BExQ7CB046NVPF9ZXDGA7OXOLSLX" hidden="1">#REF!</definedName>
    <definedName name="BExQ7IWDCGGOO1HTJ97YGO1CK3R9" localSheetId="10" hidden="1">#REF!</definedName>
    <definedName name="BExQ7IWDCGGOO1HTJ97YGO1CK3R9" localSheetId="12" hidden="1">#REF!</definedName>
    <definedName name="BExQ7IWDCGGOO1HTJ97YGO1CK3R9" localSheetId="19" hidden="1">#REF!</definedName>
    <definedName name="BExQ7IWDCGGOO1HTJ97YGO1CK3R9" localSheetId="0" hidden="1">#REF!</definedName>
    <definedName name="BExQ7IWDCGGOO1HTJ97YGO1CK3R9" localSheetId="21" hidden="1">#REF!</definedName>
    <definedName name="BExQ7IWDCGGOO1HTJ97YGO1CK3R9" localSheetId="8" hidden="1">#REF!</definedName>
    <definedName name="BExQ7IWDCGGOO1HTJ97YGO1CK3R9" localSheetId="9" hidden="1">#REF!</definedName>
    <definedName name="BExQ7IWDCGGOO1HTJ97YGO1CK3R9" hidden="1">#REF!</definedName>
    <definedName name="BExQ7JNFIEGS2HKNBALH3Q2N5G7Z" localSheetId="10" hidden="1">#REF!</definedName>
    <definedName name="BExQ7JNFIEGS2HKNBALH3Q2N5G7Z" localSheetId="12" hidden="1">#REF!</definedName>
    <definedName name="BExQ7JNFIEGS2HKNBALH3Q2N5G7Z" localSheetId="19" hidden="1">#REF!</definedName>
    <definedName name="BExQ7JNFIEGS2HKNBALH3Q2N5G7Z" localSheetId="0" hidden="1">#REF!</definedName>
    <definedName name="BExQ7JNFIEGS2HKNBALH3Q2N5G7Z" localSheetId="21" hidden="1">#REF!</definedName>
    <definedName name="BExQ7JNFIEGS2HKNBALH3Q2N5G7Z" localSheetId="8" hidden="1">#REF!</definedName>
    <definedName name="BExQ7JNFIEGS2HKNBALH3Q2N5G7Z" localSheetId="9" hidden="1">#REF!</definedName>
    <definedName name="BExQ7JNFIEGS2HKNBALH3Q2N5G7Z" hidden="1">#REF!</definedName>
    <definedName name="BExQ7MY3U2Z1IZ71U5LJUD00VVB4" localSheetId="10" hidden="1">#REF!</definedName>
    <definedName name="BExQ7MY3U2Z1IZ71U5LJUD00VVB4" localSheetId="12" hidden="1">#REF!</definedName>
    <definedName name="BExQ7MY3U2Z1IZ71U5LJUD00VVB4" localSheetId="19" hidden="1">#REF!</definedName>
    <definedName name="BExQ7MY3U2Z1IZ71U5LJUD00VVB4" localSheetId="0" hidden="1">#REF!</definedName>
    <definedName name="BExQ7MY3U2Z1IZ71U5LJUD00VVB4" localSheetId="21" hidden="1">#REF!</definedName>
    <definedName name="BExQ7MY3U2Z1IZ71U5LJUD00VVB4" localSheetId="8" hidden="1">#REF!</definedName>
    <definedName name="BExQ7MY3U2Z1IZ71U5LJUD00VVB4" localSheetId="9" hidden="1">#REF!</definedName>
    <definedName name="BExQ7MY3U2Z1IZ71U5LJUD00VVB4" hidden="1">#REF!</definedName>
    <definedName name="BExQ7XL2Q1GVUFL1F9KK0K0EXMWG" localSheetId="10" hidden="1">#REF!</definedName>
    <definedName name="BExQ7XL2Q1GVUFL1F9KK0K0EXMWG" localSheetId="12" hidden="1">#REF!</definedName>
    <definedName name="BExQ7XL2Q1GVUFL1F9KK0K0EXMWG" localSheetId="19" hidden="1">#REF!</definedName>
    <definedName name="BExQ7XL2Q1GVUFL1F9KK0K0EXMWG" localSheetId="0" hidden="1">#REF!</definedName>
    <definedName name="BExQ7XL2Q1GVUFL1F9KK0K0EXMWG" localSheetId="21" hidden="1">#REF!</definedName>
    <definedName name="BExQ7XL2Q1GVUFL1F9KK0K0EXMWG" localSheetId="8" hidden="1">#REF!</definedName>
    <definedName name="BExQ7XL2Q1GVUFL1F9KK0K0EXMWG" localSheetId="9" hidden="1">#REF!</definedName>
    <definedName name="BExQ7XL2Q1GVUFL1F9KK0K0EXMWG" hidden="1">#REF!</definedName>
    <definedName name="BExQ8469L3ZRZ3KYZPYMSJIDL7Y5" localSheetId="10" hidden="1">#REF!</definedName>
    <definedName name="BExQ8469L3ZRZ3KYZPYMSJIDL7Y5" localSheetId="12" hidden="1">#REF!</definedName>
    <definedName name="BExQ8469L3ZRZ3KYZPYMSJIDL7Y5" localSheetId="19" hidden="1">#REF!</definedName>
    <definedName name="BExQ8469L3ZRZ3KYZPYMSJIDL7Y5" localSheetId="0" hidden="1">#REF!</definedName>
    <definedName name="BExQ8469L3ZRZ3KYZPYMSJIDL7Y5" localSheetId="21" hidden="1">#REF!</definedName>
    <definedName name="BExQ8469L3ZRZ3KYZPYMSJIDL7Y5" localSheetId="8" hidden="1">#REF!</definedName>
    <definedName name="BExQ8469L3ZRZ3KYZPYMSJIDL7Y5" localSheetId="9" hidden="1">#REF!</definedName>
    <definedName name="BExQ8469L3ZRZ3KYZPYMSJIDL7Y5" hidden="1">#REF!</definedName>
    <definedName name="BExQ84MJB94HL3BWRN50M4NCB6Z0" localSheetId="10" hidden="1">#REF!</definedName>
    <definedName name="BExQ84MJB94HL3BWRN50M4NCB6Z0" localSheetId="12" hidden="1">#REF!</definedName>
    <definedName name="BExQ84MJB94HL3BWRN50M4NCB6Z0" localSheetId="19" hidden="1">#REF!</definedName>
    <definedName name="BExQ84MJB94HL3BWRN50M4NCB6Z0" localSheetId="0" hidden="1">#REF!</definedName>
    <definedName name="BExQ84MJB94HL3BWRN50M4NCB6Z0" localSheetId="21" hidden="1">#REF!</definedName>
    <definedName name="BExQ84MJB94HL3BWRN50M4NCB6Z0" localSheetId="8" hidden="1">#REF!</definedName>
    <definedName name="BExQ84MJB94HL3BWRN50M4NCB6Z0" localSheetId="9" hidden="1">#REF!</definedName>
    <definedName name="BExQ84MJB94HL3BWRN50M4NCB6Z0" hidden="1">#REF!</definedName>
    <definedName name="BExQ8583ZE00NW7T9OF11OT9IA14" localSheetId="10" hidden="1">#REF!</definedName>
    <definedName name="BExQ8583ZE00NW7T9OF11OT9IA14" localSheetId="12" hidden="1">#REF!</definedName>
    <definedName name="BExQ8583ZE00NW7T9OF11OT9IA14" localSheetId="19" hidden="1">#REF!</definedName>
    <definedName name="BExQ8583ZE00NW7T9OF11OT9IA14" localSheetId="0" hidden="1">#REF!</definedName>
    <definedName name="BExQ8583ZE00NW7T9OF11OT9IA14" localSheetId="21" hidden="1">#REF!</definedName>
    <definedName name="BExQ8583ZE00NW7T9OF11OT9IA14" localSheetId="8" hidden="1">#REF!</definedName>
    <definedName name="BExQ8583ZE00NW7T9OF11OT9IA14" localSheetId="9" hidden="1">#REF!</definedName>
    <definedName name="BExQ8583ZE00NW7T9OF11OT9IA14" hidden="1">#REF!</definedName>
    <definedName name="BExQ8A0RPE3IMIFIZLUE7KD2N21W" localSheetId="10" hidden="1">#REF!</definedName>
    <definedName name="BExQ8A0RPE3IMIFIZLUE7KD2N21W" localSheetId="12" hidden="1">#REF!</definedName>
    <definedName name="BExQ8A0RPE3IMIFIZLUE7KD2N21W" localSheetId="19" hidden="1">#REF!</definedName>
    <definedName name="BExQ8A0RPE3IMIFIZLUE7KD2N21W" localSheetId="0" hidden="1">#REF!</definedName>
    <definedName name="BExQ8A0RPE3IMIFIZLUE7KD2N21W" localSheetId="21" hidden="1">#REF!</definedName>
    <definedName name="BExQ8A0RPE3IMIFIZLUE7KD2N21W" localSheetId="8" hidden="1">#REF!</definedName>
    <definedName name="BExQ8A0RPE3IMIFIZLUE7KD2N21W" localSheetId="9" hidden="1">#REF!</definedName>
    <definedName name="BExQ8A0RPE3IMIFIZLUE7KD2N21W" hidden="1">#REF!</definedName>
    <definedName name="BExQ8ABK6H1ADV2R2OYT8NFFYG2N" localSheetId="10" hidden="1">#REF!</definedName>
    <definedName name="BExQ8ABK6H1ADV2R2OYT8NFFYG2N" localSheetId="12" hidden="1">#REF!</definedName>
    <definedName name="BExQ8ABK6H1ADV2R2OYT8NFFYG2N" localSheetId="19" hidden="1">#REF!</definedName>
    <definedName name="BExQ8ABK6H1ADV2R2OYT8NFFYG2N" localSheetId="0" hidden="1">#REF!</definedName>
    <definedName name="BExQ8ABK6H1ADV2R2OYT8NFFYG2N" localSheetId="21" hidden="1">#REF!</definedName>
    <definedName name="BExQ8ABK6H1ADV2R2OYT8NFFYG2N" localSheetId="8" hidden="1">#REF!</definedName>
    <definedName name="BExQ8ABK6H1ADV2R2OYT8NFFYG2N" localSheetId="9" hidden="1">#REF!</definedName>
    <definedName name="BExQ8ABK6H1ADV2R2OYT8NFFYG2N" hidden="1">#REF!</definedName>
    <definedName name="BExQ8DM90XJ6GCJIK9LC5O82I2TJ" localSheetId="10" hidden="1">#REF!</definedName>
    <definedName name="BExQ8DM90XJ6GCJIK9LC5O82I2TJ" localSheetId="12" hidden="1">#REF!</definedName>
    <definedName name="BExQ8DM90XJ6GCJIK9LC5O82I2TJ" localSheetId="19" hidden="1">#REF!</definedName>
    <definedName name="BExQ8DM90XJ6GCJIK9LC5O82I2TJ" localSheetId="0" hidden="1">#REF!</definedName>
    <definedName name="BExQ8DM90XJ6GCJIK9LC5O82I2TJ" localSheetId="21" hidden="1">#REF!</definedName>
    <definedName name="BExQ8DM90XJ6GCJIK9LC5O82I2TJ" localSheetId="8" hidden="1">#REF!</definedName>
    <definedName name="BExQ8DM90XJ6GCJIK9LC5O82I2TJ" localSheetId="9" hidden="1">#REF!</definedName>
    <definedName name="BExQ8DM90XJ6GCJIK9LC5O82I2TJ" hidden="1">#REF!</definedName>
    <definedName name="BExQ8G0K46ZORA0QVQTDI7Z8LXGF" localSheetId="10" hidden="1">#REF!</definedName>
    <definedName name="BExQ8G0K46ZORA0QVQTDI7Z8LXGF" localSheetId="12" hidden="1">#REF!</definedName>
    <definedName name="BExQ8G0K46ZORA0QVQTDI7Z8LXGF" localSheetId="19" hidden="1">#REF!</definedName>
    <definedName name="BExQ8G0K46ZORA0QVQTDI7Z8LXGF" localSheetId="0" hidden="1">#REF!</definedName>
    <definedName name="BExQ8G0K46ZORA0QVQTDI7Z8LXGF" localSheetId="21" hidden="1">#REF!</definedName>
    <definedName name="BExQ8G0K46ZORA0QVQTDI7Z8LXGF" localSheetId="8" hidden="1">#REF!</definedName>
    <definedName name="BExQ8G0K46ZORA0QVQTDI7Z8LXGF" localSheetId="9" hidden="1">#REF!</definedName>
    <definedName name="BExQ8G0K46ZORA0QVQTDI7Z8LXGF" hidden="1">#REF!</definedName>
    <definedName name="BExQ8O3WEU8HNTTGKTW5T0QSKCLP" localSheetId="10" hidden="1">#REF!</definedName>
    <definedName name="BExQ8O3WEU8HNTTGKTW5T0QSKCLP" localSheetId="12" hidden="1">#REF!</definedName>
    <definedName name="BExQ8O3WEU8HNTTGKTW5T0QSKCLP" localSheetId="19" hidden="1">#REF!</definedName>
    <definedName name="BExQ8O3WEU8HNTTGKTW5T0QSKCLP" localSheetId="0" hidden="1">#REF!</definedName>
    <definedName name="BExQ8O3WEU8HNTTGKTW5T0QSKCLP" localSheetId="21" hidden="1">#REF!</definedName>
    <definedName name="BExQ8O3WEU8HNTTGKTW5T0QSKCLP" localSheetId="8" hidden="1">#REF!</definedName>
    <definedName name="BExQ8O3WEU8HNTTGKTW5T0QSKCLP" localSheetId="9" hidden="1">#REF!</definedName>
    <definedName name="BExQ8O3WEU8HNTTGKTW5T0QSKCLP" hidden="1">#REF!</definedName>
    <definedName name="BExQ8ZCEDBOBJA3D9LDP5TU2WYGR" localSheetId="10" hidden="1">#REF!</definedName>
    <definedName name="BExQ8ZCEDBOBJA3D9LDP5TU2WYGR" localSheetId="12" hidden="1">#REF!</definedName>
    <definedName name="BExQ8ZCEDBOBJA3D9LDP5TU2WYGR" localSheetId="19" hidden="1">#REF!</definedName>
    <definedName name="BExQ8ZCEDBOBJA3D9LDP5TU2WYGR" localSheetId="0" hidden="1">#REF!</definedName>
    <definedName name="BExQ8ZCEDBOBJA3D9LDP5TU2WYGR" localSheetId="21" hidden="1">#REF!</definedName>
    <definedName name="BExQ8ZCEDBOBJA3D9LDP5TU2WYGR" localSheetId="8" hidden="1">#REF!</definedName>
    <definedName name="BExQ8ZCEDBOBJA3D9LDP5TU2WYGR" localSheetId="9" hidden="1">#REF!</definedName>
    <definedName name="BExQ8ZCEDBOBJA3D9LDP5TU2WYGR" hidden="1">#REF!</definedName>
    <definedName name="BExQ94LAW6MAQBWY25WTBFV5PPZJ" localSheetId="10" hidden="1">#REF!</definedName>
    <definedName name="BExQ94LAW6MAQBWY25WTBFV5PPZJ" localSheetId="12" hidden="1">#REF!</definedName>
    <definedName name="BExQ94LAW6MAQBWY25WTBFV5PPZJ" localSheetId="19" hidden="1">#REF!</definedName>
    <definedName name="BExQ94LAW6MAQBWY25WTBFV5PPZJ" localSheetId="0" hidden="1">#REF!</definedName>
    <definedName name="BExQ94LAW6MAQBWY25WTBFV5PPZJ" localSheetId="21" hidden="1">#REF!</definedName>
    <definedName name="BExQ94LAW6MAQBWY25WTBFV5PPZJ" localSheetId="8" hidden="1">#REF!</definedName>
    <definedName name="BExQ94LAW6MAQBWY25WTBFV5PPZJ" localSheetId="9" hidden="1">#REF!</definedName>
    <definedName name="BExQ94LAW6MAQBWY25WTBFV5PPZJ" hidden="1">#REF!</definedName>
    <definedName name="BExQ968K8V66L55PCVI3B4VR4FW6" localSheetId="10" hidden="1">#REF!</definedName>
    <definedName name="BExQ968K8V66L55PCVI3B4VR4FW6" localSheetId="12" hidden="1">#REF!</definedName>
    <definedName name="BExQ968K8V66L55PCVI3B4VR4FW6" localSheetId="19" hidden="1">#REF!</definedName>
    <definedName name="BExQ968K8V66L55PCVI3B4VR4FW6" localSheetId="0" hidden="1">#REF!</definedName>
    <definedName name="BExQ968K8V66L55PCVI3B4VR4FW6" localSheetId="21" hidden="1">#REF!</definedName>
    <definedName name="BExQ968K8V66L55PCVI3B4VR4FW6" localSheetId="8" hidden="1">#REF!</definedName>
    <definedName name="BExQ968K8V66L55PCVI3B4VR4FW6" localSheetId="9" hidden="1">#REF!</definedName>
    <definedName name="BExQ968K8V66L55PCVI3B4VR4FW6" hidden="1">#REF!</definedName>
    <definedName name="BExQ97QIPOSSRK978N8P234Y1XA4" localSheetId="10" hidden="1">#REF!</definedName>
    <definedName name="BExQ97QIPOSSRK978N8P234Y1XA4" localSheetId="12" hidden="1">#REF!</definedName>
    <definedName name="BExQ97QIPOSSRK978N8P234Y1XA4" localSheetId="19" hidden="1">#REF!</definedName>
    <definedName name="BExQ97QIPOSSRK978N8P234Y1XA4" localSheetId="0" hidden="1">#REF!</definedName>
    <definedName name="BExQ97QIPOSSRK978N8P234Y1XA4" localSheetId="21" hidden="1">#REF!</definedName>
    <definedName name="BExQ97QIPOSSRK978N8P234Y1XA4" localSheetId="8" hidden="1">#REF!</definedName>
    <definedName name="BExQ97QIPOSSRK978N8P234Y1XA4" localSheetId="9" hidden="1">#REF!</definedName>
    <definedName name="BExQ97QIPOSSRK978N8P234Y1XA4" hidden="1">#REF!</definedName>
    <definedName name="BExQ9DFHXLBKBS9DWH05G83SL12Z" localSheetId="10" hidden="1">#REF!</definedName>
    <definedName name="BExQ9DFHXLBKBS9DWH05G83SL12Z" localSheetId="12" hidden="1">#REF!</definedName>
    <definedName name="BExQ9DFHXLBKBS9DWH05G83SL12Z" localSheetId="19" hidden="1">#REF!</definedName>
    <definedName name="BExQ9DFHXLBKBS9DWH05G83SL12Z" localSheetId="0" hidden="1">#REF!</definedName>
    <definedName name="BExQ9DFHXLBKBS9DWH05G83SL12Z" localSheetId="21" hidden="1">#REF!</definedName>
    <definedName name="BExQ9DFHXLBKBS9DWH05G83SL12Z" localSheetId="8" hidden="1">#REF!</definedName>
    <definedName name="BExQ9DFHXLBKBS9DWH05G83SL12Z" localSheetId="9" hidden="1">#REF!</definedName>
    <definedName name="BExQ9DFHXLBKBS9DWH05G83SL12Z" hidden="1">#REF!</definedName>
    <definedName name="BExQ9E6FBAXTHGF3RXANFIA77GXP" localSheetId="10" hidden="1">#REF!</definedName>
    <definedName name="BExQ9E6FBAXTHGF3RXANFIA77GXP" localSheetId="12" hidden="1">#REF!</definedName>
    <definedName name="BExQ9E6FBAXTHGF3RXANFIA77GXP" localSheetId="19" hidden="1">#REF!</definedName>
    <definedName name="BExQ9E6FBAXTHGF3RXANFIA77GXP" localSheetId="0" hidden="1">#REF!</definedName>
    <definedName name="BExQ9E6FBAXTHGF3RXANFIA77GXP" localSheetId="21" hidden="1">#REF!</definedName>
    <definedName name="BExQ9E6FBAXTHGF3RXANFIA77GXP" localSheetId="8" hidden="1">#REF!</definedName>
    <definedName name="BExQ9E6FBAXTHGF3RXANFIA77GXP" localSheetId="9" hidden="1">#REF!</definedName>
    <definedName name="BExQ9E6FBAXTHGF3RXANFIA77GXP" hidden="1">#REF!</definedName>
    <definedName name="BExQ9J4ID0TGFFFJSQ9PFAMXOYZ1" localSheetId="10" hidden="1">#REF!</definedName>
    <definedName name="BExQ9J4ID0TGFFFJSQ9PFAMXOYZ1" localSheetId="12" hidden="1">#REF!</definedName>
    <definedName name="BExQ9J4ID0TGFFFJSQ9PFAMXOYZ1" localSheetId="19" hidden="1">#REF!</definedName>
    <definedName name="BExQ9J4ID0TGFFFJSQ9PFAMXOYZ1" localSheetId="0" hidden="1">#REF!</definedName>
    <definedName name="BExQ9J4ID0TGFFFJSQ9PFAMXOYZ1" localSheetId="21" hidden="1">#REF!</definedName>
    <definedName name="BExQ9J4ID0TGFFFJSQ9PFAMXOYZ1" localSheetId="8" hidden="1">#REF!</definedName>
    <definedName name="BExQ9J4ID0TGFFFJSQ9PFAMXOYZ1" localSheetId="9" hidden="1">#REF!</definedName>
    <definedName name="BExQ9J4ID0TGFFFJSQ9PFAMXOYZ1" hidden="1">#REF!</definedName>
    <definedName name="BExQ9KX9734KIAK7IMRLHCPYDHO2" localSheetId="10" hidden="1">#REF!</definedName>
    <definedName name="BExQ9KX9734KIAK7IMRLHCPYDHO2" localSheetId="12" hidden="1">#REF!</definedName>
    <definedName name="BExQ9KX9734KIAK7IMRLHCPYDHO2" localSheetId="19" hidden="1">#REF!</definedName>
    <definedName name="BExQ9KX9734KIAK7IMRLHCPYDHO2" localSheetId="0" hidden="1">#REF!</definedName>
    <definedName name="BExQ9KX9734KIAK7IMRLHCPYDHO2" localSheetId="21" hidden="1">#REF!</definedName>
    <definedName name="BExQ9KX9734KIAK7IMRLHCPYDHO2" localSheetId="8" hidden="1">#REF!</definedName>
    <definedName name="BExQ9KX9734KIAK7IMRLHCPYDHO2" localSheetId="9" hidden="1">#REF!</definedName>
    <definedName name="BExQ9KX9734KIAK7IMRLHCPYDHO2" hidden="1">#REF!</definedName>
    <definedName name="BExQ9L81FF4I7816VTPFBDWVU4CW" localSheetId="10" hidden="1">#REF!</definedName>
    <definedName name="BExQ9L81FF4I7816VTPFBDWVU4CW" localSheetId="12" hidden="1">#REF!</definedName>
    <definedName name="BExQ9L81FF4I7816VTPFBDWVU4CW" localSheetId="19" hidden="1">#REF!</definedName>
    <definedName name="BExQ9L81FF4I7816VTPFBDWVU4CW" localSheetId="0" hidden="1">#REF!</definedName>
    <definedName name="BExQ9L81FF4I7816VTPFBDWVU4CW" localSheetId="21" hidden="1">#REF!</definedName>
    <definedName name="BExQ9L81FF4I7816VTPFBDWVU4CW" localSheetId="8" hidden="1">#REF!</definedName>
    <definedName name="BExQ9L81FF4I7816VTPFBDWVU4CW" localSheetId="9" hidden="1">#REF!</definedName>
    <definedName name="BExQ9L81FF4I7816VTPFBDWVU4CW" hidden="1">#REF!</definedName>
    <definedName name="BExQ9M4E2ACZOWWWP1JJIQO8AHUM" localSheetId="10" hidden="1">#REF!</definedName>
    <definedName name="BExQ9M4E2ACZOWWWP1JJIQO8AHUM" localSheetId="12" hidden="1">#REF!</definedName>
    <definedName name="BExQ9M4E2ACZOWWWP1JJIQO8AHUM" localSheetId="19" hidden="1">#REF!</definedName>
    <definedName name="BExQ9M4E2ACZOWWWP1JJIQO8AHUM" localSheetId="0" hidden="1">#REF!</definedName>
    <definedName name="BExQ9M4E2ACZOWWWP1JJIQO8AHUM" localSheetId="21" hidden="1">#REF!</definedName>
    <definedName name="BExQ9M4E2ACZOWWWP1JJIQO8AHUM" localSheetId="8" hidden="1">#REF!</definedName>
    <definedName name="BExQ9M4E2ACZOWWWP1JJIQO8AHUM" localSheetId="9" hidden="1">#REF!</definedName>
    <definedName name="BExQ9M4E2ACZOWWWP1JJIQO8AHUM" hidden="1">#REF!</definedName>
    <definedName name="BExQ9TBCP5IJKSQLYEBE6FQLF16I" localSheetId="10" hidden="1">#REF!</definedName>
    <definedName name="BExQ9TBCP5IJKSQLYEBE6FQLF16I" localSheetId="12" hidden="1">#REF!</definedName>
    <definedName name="BExQ9TBCP5IJKSQLYEBE6FQLF16I" localSheetId="19" hidden="1">#REF!</definedName>
    <definedName name="BExQ9TBCP5IJKSQLYEBE6FQLF16I" localSheetId="0" hidden="1">#REF!</definedName>
    <definedName name="BExQ9TBCP5IJKSQLYEBE6FQLF16I" localSheetId="21" hidden="1">#REF!</definedName>
    <definedName name="BExQ9TBCP5IJKSQLYEBE6FQLF16I" localSheetId="8" hidden="1">#REF!</definedName>
    <definedName name="BExQ9TBCP5IJKSQLYEBE6FQLF16I" localSheetId="9" hidden="1">#REF!</definedName>
    <definedName name="BExQ9TBCP5IJKSQLYEBE6FQLF16I" hidden="1">#REF!</definedName>
    <definedName name="BExQ9UTANMJCK7LJ4OQMD6F2Q01L" localSheetId="10" hidden="1">#REF!</definedName>
    <definedName name="BExQ9UTANMJCK7LJ4OQMD6F2Q01L" localSheetId="12" hidden="1">#REF!</definedName>
    <definedName name="BExQ9UTANMJCK7LJ4OQMD6F2Q01L" localSheetId="19" hidden="1">#REF!</definedName>
    <definedName name="BExQ9UTANMJCK7LJ4OQMD6F2Q01L" localSheetId="0" hidden="1">#REF!</definedName>
    <definedName name="BExQ9UTANMJCK7LJ4OQMD6F2Q01L" localSheetId="21" hidden="1">#REF!</definedName>
    <definedName name="BExQ9UTANMJCK7LJ4OQMD6F2Q01L" localSheetId="8" hidden="1">#REF!</definedName>
    <definedName name="BExQ9UTANMJCK7LJ4OQMD6F2Q01L" localSheetId="9" hidden="1">#REF!</definedName>
    <definedName name="BExQ9UTANMJCK7LJ4OQMD6F2Q01L" hidden="1">#REF!</definedName>
    <definedName name="BExQ9ZLYHWABXAA9NJDW8ZS0UQ9P" localSheetId="10" hidden="1">#REF!</definedName>
    <definedName name="BExQ9ZLYHWABXAA9NJDW8ZS0UQ9P" localSheetId="12" hidden="1">#REF!</definedName>
    <definedName name="BExQ9ZLYHWABXAA9NJDW8ZS0UQ9P" localSheetId="19" hidden="1">#REF!</definedName>
    <definedName name="BExQ9ZLYHWABXAA9NJDW8ZS0UQ9P" localSheetId="0" hidden="1">#REF!</definedName>
    <definedName name="BExQ9ZLYHWABXAA9NJDW8ZS0UQ9P" localSheetId="21" hidden="1">#REF!</definedName>
    <definedName name="BExQ9ZLYHWABXAA9NJDW8ZS0UQ9P" localSheetId="8" hidden="1">#REF!</definedName>
    <definedName name="BExQ9ZLYHWABXAA9NJDW8ZS0UQ9P" localSheetId="9" hidden="1">#REF!</definedName>
    <definedName name="BExQ9ZLYHWABXAA9NJDW8ZS0UQ9P" hidden="1">#REF!</definedName>
    <definedName name="BExQ9ZWQ19KSRZNZNPY6ZNWEST1J" localSheetId="10" hidden="1">#REF!</definedName>
    <definedName name="BExQ9ZWQ19KSRZNZNPY6ZNWEST1J" localSheetId="12" hidden="1">#REF!</definedName>
    <definedName name="BExQ9ZWQ19KSRZNZNPY6ZNWEST1J" localSheetId="19" hidden="1">#REF!</definedName>
    <definedName name="BExQ9ZWQ19KSRZNZNPY6ZNWEST1J" localSheetId="0" hidden="1">#REF!</definedName>
    <definedName name="BExQ9ZWQ19KSRZNZNPY6ZNWEST1J" localSheetId="21" hidden="1">#REF!</definedName>
    <definedName name="BExQ9ZWQ19KSRZNZNPY6ZNWEST1J" localSheetId="8" hidden="1">#REF!</definedName>
    <definedName name="BExQ9ZWQ19KSRZNZNPY6ZNWEST1J" localSheetId="9" hidden="1">#REF!</definedName>
    <definedName name="BExQ9ZWQ19KSRZNZNPY6ZNWEST1J" hidden="1">#REF!</definedName>
    <definedName name="BExQA324HSCK40ENJUT9CS9EC71B" localSheetId="10" hidden="1">#REF!</definedName>
    <definedName name="BExQA324HSCK40ENJUT9CS9EC71B" localSheetId="12" hidden="1">#REF!</definedName>
    <definedName name="BExQA324HSCK40ENJUT9CS9EC71B" localSheetId="19" hidden="1">#REF!</definedName>
    <definedName name="BExQA324HSCK40ENJUT9CS9EC71B" localSheetId="0" hidden="1">#REF!</definedName>
    <definedName name="BExQA324HSCK40ENJUT9CS9EC71B" localSheetId="21" hidden="1">#REF!</definedName>
    <definedName name="BExQA324HSCK40ENJUT9CS9EC71B" localSheetId="8" hidden="1">#REF!</definedName>
    <definedName name="BExQA324HSCK40ENJUT9CS9EC71B" localSheetId="9" hidden="1">#REF!</definedName>
    <definedName name="BExQA324HSCK40ENJUT9CS9EC71B" hidden="1">#REF!</definedName>
    <definedName name="BExQA55GY0STSNBWQCWN8E31ZXCS" localSheetId="10" hidden="1">#REF!</definedName>
    <definedName name="BExQA55GY0STSNBWQCWN8E31ZXCS" localSheetId="12" hidden="1">#REF!</definedName>
    <definedName name="BExQA55GY0STSNBWQCWN8E31ZXCS" localSheetId="19" hidden="1">#REF!</definedName>
    <definedName name="BExQA55GY0STSNBWQCWN8E31ZXCS" localSheetId="0" hidden="1">#REF!</definedName>
    <definedName name="BExQA55GY0STSNBWQCWN8E31ZXCS" localSheetId="21" hidden="1">#REF!</definedName>
    <definedName name="BExQA55GY0STSNBWQCWN8E31ZXCS" localSheetId="8" hidden="1">#REF!</definedName>
    <definedName name="BExQA55GY0STSNBWQCWN8E31ZXCS" localSheetId="9" hidden="1">#REF!</definedName>
    <definedName name="BExQA55GY0STSNBWQCWN8E31ZXCS" hidden="1">#REF!</definedName>
    <definedName name="BExQA7URC7M82I0T9RUF90GCS15S" localSheetId="10" hidden="1">#REF!</definedName>
    <definedName name="BExQA7URC7M82I0T9RUF90GCS15S" localSheetId="12" hidden="1">#REF!</definedName>
    <definedName name="BExQA7URC7M82I0T9RUF90GCS15S" localSheetId="19" hidden="1">#REF!</definedName>
    <definedName name="BExQA7URC7M82I0T9RUF90GCS15S" localSheetId="0" hidden="1">#REF!</definedName>
    <definedName name="BExQA7URC7M82I0T9RUF90GCS15S" localSheetId="21" hidden="1">#REF!</definedName>
    <definedName name="BExQA7URC7M82I0T9RUF90GCS15S" localSheetId="8" hidden="1">#REF!</definedName>
    <definedName name="BExQA7URC7M82I0T9RUF90GCS15S" localSheetId="9" hidden="1">#REF!</definedName>
    <definedName name="BExQA7URC7M82I0T9RUF90GCS15S" hidden="1">#REF!</definedName>
    <definedName name="BExQA9HZIN9XEMHEEVHT99UU9Z82" localSheetId="10" hidden="1">#REF!</definedName>
    <definedName name="BExQA9HZIN9XEMHEEVHT99UU9Z82" localSheetId="12" hidden="1">#REF!</definedName>
    <definedName name="BExQA9HZIN9XEMHEEVHT99UU9Z82" localSheetId="19" hidden="1">#REF!</definedName>
    <definedName name="BExQA9HZIN9XEMHEEVHT99UU9Z82" localSheetId="0" hidden="1">#REF!</definedName>
    <definedName name="BExQA9HZIN9XEMHEEVHT99UU9Z82" localSheetId="21" hidden="1">#REF!</definedName>
    <definedName name="BExQA9HZIN9XEMHEEVHT99UU9Z82" localSheetId="8" hidden="1">#REF!</definedName>
    <definedName name="BExQA9HZIN9XEMHEEVHT99UU9Z82" localSheetId="9" hidden="1">#REF!</definedName>
    <definedName name="BExQA9HZIN9XEMHEEVHT99UU9Z82" hidden="1">#REF!</definedName>
    <definedName name="BExQAELFYH92K8CJL155181UDORO" localSheetId="10" hidden="1">#REF!</definedName>
    <definedName name="BExQAELFYH92K8CJL155181UDORO" localSheetId="12" hidden="1">#REF!</definedName>
    <definedName name="BExQAELFYH92K8CJL155181UDORO" localSheetId="19" hidden="1">#REF!</definedName>
    <definedName name="BExQAELFYH92K8CJL155181UDORO" localSheetId="0" hidden="1">#REF!</definedName>
    <definedName name="BExQAELFYH92K8CJL155181UDORO" localSheetId="21" hidden="1">#REF!</definedName>
    <definedName name="BExQAELFYH92K8CJL155181UDORO" localSheetId="8" hidden="1">#REF!</definedName>
    <definedName name="BExQAELFYH92K8CJL155181UDORO" localSheetId="9" hidden="1">#REF!</definedName>
    <definedName name="BExQAELFYH92K8CJL155181UDORO" hidden="1">#REF!</definedName>
    <definedName name="BExQAG8PP8R5NJKNQD1U4QOSD6X5" localSheetId="10" hidden="1">#REF!</definedName>
    <definedName name="BExQAG8PP8R5NJKNQD1U4QOSD6X5" localSheetId="12" hidden="1">#REF!</definedName>
    <definedName name="BExQAG8PP8R5NJKNQD1U4QOSD6X5" localSheetId="19" hidden="1">#REF!</definedName>
    <definedName name="BExQAG8PP8R5NJKNQD1U4QOSD6X5" localSheetId="0" hidden="1">#REF!</definedName>
    <definedName name="BExQAG8PP8R5NJKNQD1U4QOSD6X5" localSheetId="21" hidden="1">#REF!</definedName>
    <definedName name="BExQAG8PP8R5NJKNQD1U4QOSD6X5" localSheetId="8" hidden="1">#REF!</definedName>
    <definedName name="BExQAG8PP8R5NJKNQD1U4QOSD6X5" localSheetId="9" hidden="1">#REF!</definedName>
    <definedName name="BExQAG8PP8R5NJKNQD1U4QOSD6X5" hidden="1">#REF!</definedName>
    <definedName name="BExQAVTR32SDHZQ69KNYF6UXXKS2" localSheetId="10" hidden="1">#REF!</definedName>
    <definedName name="BExQAVTR32SDHZQ69KNYF6UXXKS2" localSheetId="12" hidden="1">#REF!</definedName>
    <definedName name="BExQAVTR32SDHZQ69KNYF6UXXKS2" localSheetId="19" hidden="1">#REF!</definedName>
    <definedName name="BExQAVTR32SDHZQ69KNYF6UXXKS2" localSheetId="0" hidden="1">#REF!</definedName>
    <definedName name="BExQAVTR32SDHZQ69KNYF6UXXKS2" localSheetId="21" hidden="1">#REF!</definedName>
    <definedName name="BExQAVTR32SDHZQ69KNYF6UXXKS2" localSheetId="8" hidden="1">#REF!</definedName>
    <definedName name="BExQAVTR32SDHZQ69KNYF6UXXKS2" localSheetId="9" hidden="1">#REF!</definedName>
    <definedName name="BExQAVTR32SDHZQ69KNYF6UXXKS2" hidden="1">#REF!</definedName>
    <definedName name="BExQBBETZJ7LHJ9CLAL3GEKQFEGR" localSheetId="10" hidden="1">#REF!</definedName>
    <definedName name="BExQBBETZJ7LHJ9CLAL3GEKQFEGR" localSheetId="12" hidden="1">#REF!</definedName>
    <definedName name="BExQBBETZJ7LHJ9CLAL3GEKQFEGR" localSheetId="19" hidden="1">#REF!</definedName>
    <definedName name="BExQBBETZJ7LHJ9CLAL3GEKQFEGR" localSheetId="0" hidden="1">#REF!</definedName>
    <definedName name="BExQBBETZJ7LHJ9CLAL3GEKQFEGR" localSheetId="21" hidden="1">#REF!</definedName>
    <definedName name="BExQBBETZJ7LHJ9CLAL3GEKQFEGR" localSheetId="8" hidden="1">#REF!</definedName>
    <definedName name="BExQBBETZJ7LHJ9CLAL3GEKQFEGR" localSheetId="9" hidden="1">#REF!</definedName>
    <definedName name="BExQBBETZJ7LHJ9CLAL3GEKQFEGR" hidden="1">#REF!</definedName>
    <definedName name="BExQBDICMZTSA1X73TMHNO4JSFLN" localSheetId="10" hidden="1">#REF!</definedName>
    <definedName name="BExQBDICMZTSA1X73TMHNO4JSFLN" localSheetId="12" hidden="1">#REF!</definedName>
    <definedName name="BExQBDICMZTSA1X73TMHNO4JSFLN" localSheetId="19" hidden="1">#REF!</definedName>
    <definedName name="BExQBDICMZTSA1X73TMHNO4JSFLN" localSheetId="0" hidden="1">#REF!</definedName>
    <definedName name="BExQBDICMZTSA1X73TMHNO4JSFLN" localSheetId="21" hidden="1">#REF!</definedName>
    <definedName name="BExQBDICMZTSA1X73TMHNO4JSFLN" localSheetId="8" hidden="1">#REF!</definedName>
    <definedName name="BExQBDICMZTSA1X73TMHNO4JSFLN" localSheetId="9" hidden="1">#REF!</definedName>
    <definedName name="BExQBDICMZTSA1X73TMHNO4JSFLN" hidden="1">#REF!</definedName>
    <definedName name="BExQBEER6CRCRPSSL61S0OMH57ZA" localSheetId="10" hidden="1">#REF!</definedName>
    <definedName name="BExQBEER6CRCRPSSL61S0OMH57ZA" localSheetId="12" hidden="1">#REF!</definedName>
    <definedName name="BExQBEER6CRCRPSSL61S0OMH57ZA" localSheetId="19" hidden="1">#REF!</definedName>
    <definedName name="BExQBEER6CRCRPSSL61S0OMH57ZA" localSheetId="0" hidden="1">#REF!</definedName>
    <definedName name="BExQBEER6CRCRPSSL61S0OMH57ZA" localSheetId="21" hidden="1">#REF!</definedName>
    <definedName name="BExQBEER6CRCRPSSL61S0OMH57ZA" localSheetId="8" hidden="1">#REF!</definedName>
    <definedName name="BExQBEER6CRCRPSSL61S0OMH57ZA" localSheetId="9" hidden="1">#REF!</definedName>
    <definedName name="BExQBEER6CRCRPSSL61S0OMH57ZA" hidden="1">#REF!</definedName>
    <definedName name="BExQBFR753FNBMC27WEQJT8UKANJ" localSheetId="10" hidden="1">#REF!</definedName>
    <definedName name="BExQBFR753FNBMC27WEQJT8UKANJ" localSheetId="12" hidden="1">#REF!</definedName>
    <definedName name="BExQBFR753FNBMC27WEQJT8UKANJ" localSheetId="19" hidden="1">#REF!</definedName>
    <definedName name="BExQBFR753FNBMC27WEQJT8UKANJ" localSheetId="0" hidden="1">#REF!</definedName>
    <definedName name="BExQBFR753FNBMC27WEQJT8UKANJ" localSheetId="21" hidden="1">#REF!</definedName>
    <definedName name="BExQBFR753FNBMC27WEQJT8UKANJ" localSheetId="8" hidden="1">#REF!</definedName>
    <definedName name="BExQBFR753FNBMC27WEQJT8UKANJ" localSheetId="9" hidden="1">#REF!</definedName>
    <definedName name="BExQBFR753FNBMC27WEQJT8UKANJ" hidden="1">#REF!</definedName>
    <definedName name="BExQBIGGY5TXI2FJVVZSLZ0LTZYH" localSheetId="10" hidden="1">#REF!</definedName>
    <definedName name="BExQBIGGY5TXI2FJVVZSLZ0LTZYH" localSheetId="12" hidden="1">#REF!</definedName>
    <definedName name="BExQBIGGY5TXI2FJVVZSLZ0LTZYH" localSheetId="19" hidden="1">#REF!</definedName>
    <definedName name="BExQBIGGY5TXI2FJVVZSLZ0LTZYH" localSheetId="0" hidden="1">#REF!</definedName>
    <definedName name="BExQBIGGY5TXI2FJVVZSLZ0LTZYH" localSheetId="21" hidden="1">#REF!</definedName>
    <definedName name="BExQBIGGY5TXI2FJVVZSLZ0LTZYH" localSheetId="8" hidden="1">#REF!</definedName>
    <definedName name="BExQBIGGY5TXI2FJVVZSLZ0LTZYH" localSheetId="9" hidden="1">#REF!</definedName>
    <definedName name="BExQBIGGY5TXI2FJVVZSLZ0LTZYH" hidden="1">#REF!</definedName>
    <definedName name="BExQBM1RUSIQ85LLMM2159BYDPIP" localSheetId="10" hidden="1">#REF!</definedName>
    <definedName name="BExQBM1RUSIQ85LLMM2159BYDPIP" localSheetId="12" hidden="1">#REF!</definedName>
    <definedName name="BExQBM1RUSIQ85LLMM2159BYDPIP" localSheetId="19" hidden="1">#REF!</definedName>
    <definedName name="BExQBM1RUSIQ85LLMM2159BYDPIP" localSheetId="0" hidden="1">#REF!</definedName>
    <definedName name="BExQBM1RUSIQ85LLMM2159BYDPIP" localSheetId="21" hidden="1">#REF!</definedName>
    <definedName name="BExQBM1RUSIQ85LLMM2159BYDPIP" localSheetId="8" hidden="1">#REF!</definedName>
    <definedName name="BExQBM1RUSIQ85LLMM2159BYDPIP" localSheetId="9" hidden="1">#REF!</definedName>
    <definedName name="BExQBM1RUSIQ85LLMM2159BYDPIP" hidden="1">#REF!</definedName>
    <definedName name="BExQBOWE543K7PGA5S7SVU2QKPM3" localSheetId="10" hidden="1">#REF!</definedName>
    <definedName name="BExQBOWE543K7PGA5S7SVU2QKPM3" localSheetId="12" hidden="1">#REF!</definedName>
    <definedName name="BExQBOWE543K7PGA5S7SVU2QKPM3" localSheetId="19" hidden="1">#REF!</definedName>
    <definedName name="BExQBOWE543K7PGA5S7SVU2QKPM3" localSheetId="0" hidden="1">#REF!</definedName>
    <definedName name="BExQBOWE543K7PGA5S7SVU2QKPM3" localSheetId="21" hidden="1">#REF!</definedName>
    <definedName name="BExQBOWE543K7PGA5S7SVU2QKPM3" localSheetId="8" hidden="1">#REF!</definedName>
    <definedName name="BExQBOWE543K7PGA5S7SVU2QKPM3" localSheetId="9" hidden="1">#REF!</definedName>
    <definedName name="BExQBOWE543K7PGA5S7SVU2QKPM3" hidden="1">#REF!</definedName>
    <definedName name="BExQBPSOZ47V81YAEURP0NQJNTJH" localSheetId="10" hidden="1">#REF!</definedName>
    <definedName name="BExQBPSOZ47V81YAEURP0NQJNTJH" localSheetId="12" hidden="1">#REF!</definedName>
    <definedName name="BExQBPSOZ47V81YAEURP0NQJNTJH" localSheetId="19" hidden="1">#REF!</definedName>
    <definedName name="BExQBPSOZ47V81YAEURP0NQJNTJH" localSheetId="0" hidden="1">#REF!</definedName>
    <definedName name="BExQBPSOZ47V81YAEURP0NQJNTJH" localSheetId="21" hidden="1">#REF!</definedName>
    <definedName name="BExQBPSOZ47V81YAEURP0NQJNTJH" localSheetId="8" hidden="1">#REF!</definedName>
    <definedName name="BExQBPSOZ47V81YAEURP0NQJNTJH" localSheetId="9" hidden="1">#REF!</definedName>
    <definedName name="BExQBPSOZ47V81YAEURP0NQJNTJH" hidden="1">#REF!</definedName>
    <definedName name="BExQC5TWT21CGBKD0IHAXTIN2QB8" localSheetId="10" hidden="1">#REF!</definedName>
    <definedName name="BExQC5TWT21CGBKD0IHAXTIN2QB8" localSheetId="12" hidden="1">#REF!</definedName>
    <definedName name="BExQC5TWT21CGBKD0IHAXTIN2QB8" localSheetId="19" hidden="1">#REF!</definedName>
    <definedName name="BExQC5TWT21CGBKD0IHAXTIN2QB8" localSheetId="0" hidden="1">#REF!</definedName>
    <definedName name="BExQC5TWT21CGBKD0IHAXTIN2QB8" localSheetId="21" hidden="1">#REF!</definedName>
    <definedName name="BExQC5TWT21CGBKD0IHAXTIN2QB8" localSheetId="8" hidden="1">#REF!</definedName>
    <definedName name="BExQC5TWT21CGBKD0IHAXTIN2QB8" localSheetId="9" hidden="1">#REF!</definedName>
    <definedName name="BExQC5TWT21CGBKD0IHAXTIN2QB8" hidden="1">#REF!</definedName>
    <definedName name="BExQC94JL9F5GW4S8DQCAF4WB2DA" localSheetId="10" hidden="1">#REF!</definedName>
    <definedName name="BExQC94JL9F5GW4S8DQCAF4WB2DA" localSheetId="12" hidden="1">#REF!</definedName>
    <definedName name="BExQC94JL9F5GW4S8DQCAF4WB2DA" localSheetId="19" hidden="1">#REF!</definedName>
    <definedName name="BExQC94JL9F5GW4S8DQCAF4WB2DA" localSheetId="0" hidden="1">#REF!</definedName>
    <definedName name="BExQC94JL9F5GW4S8DQCAF4WB2DA" localSheetId="21" hidden="1">#REF!</definedName>
    <definedName name="BExQC94JL9F5GW4S8DQCAF4WB2DA" localSheetId="8" hidden="1">#REF!</definedName>
    <definedName name="BExQC94JL9F5GW4S8DQCAF4WB2DA" localSheetId="9" hidden="1">#REF!</definedName>
    <definedName name="BExQC94JL9F5GW4S8DQCAF4WB2DA" hidden="1">#REF!</definedName>
    <definedName name="BExQCKTD8AT0824LGWREXM1B5D1X" localSheetId="10" hidden="1">#REF!</definedName>
    <definedName name="BExQCKTD8AT0824LGWREXM1B5D1X" localSheetId="12" hidden="1">#REF!</definedName>
    <definedName name="BExQCKTD8AT0824LGWREXM1B5D1X" localSheetId="19" hidden="1">#REF!</definedName>
    <definedName name="BExQCKTD8AT0824LGWREXM1B5D1X" localSheetId="0" hidden="1">#REF!</definedName>
    <definedName name="BExQCKTD8AT0824LGWREXM1B5D1X" localSheetId="21" hidden="1">#REF!</definedName>
    <definedName name="BExQCKTD8AT0824LGWREXM1B5D1X" localSheetId="8" hidden="1">#REF!</definedName>
    <definedName name="BExQCKTD8AT0824LGWREXM1B5D1X" localSheetId="9" hidden="1">#REF!</definedName>
    <definedName name="BExQCKTD8AT0824LGWREXM1B5D1X" hidden="1">#REF!</definedName>
    <definedName name="BExQCQ7KF4HVXSD72FF3DJGNNO3M" localSheetId="10" hidden="1">#REF!</definedName>
    <definedName name="BExQCQ7KF4HVXSD72FF3DJGNNO3M" localSheetId="12" hidden="1">#REF!</definedName>
    <definedName name="BExQCQ7KF4HVXSD72FF3DJGNNO3M" localSheetId="19" hidden="1">#REF!</definedName>
    <definedName name="BExQCQ7KF4HVXSD72FF3DJGNNO3M" localSheetId="0" hidden="1">#REF!</definedName>
    <definedName name="BExQCQ7KF4HVXSD72FF3DJGNNO3M" localSheetId="21" hidden="1">#REF!</definedName>
    <definedName name="BExQCQ7KF4HVXSD72FF3DJGNNO3M" localSheetId="8" hidden="1">#REF!</definedName>
    <definedName name="BExQCQ7KF4HVXSD72FF3DJGNNO3M" localSheetId="9" hidden="1">#REF!</definedName>
    <definedName name="BExQCQ7KF4HVXSD72FF3DJGNNO3M" hidden="1">#REF!</definedName>
    <definedName name="BExQCRPJXI0WNJUFFAC39C0PFUFK" localSheetId="10" hidden="1">#REF!</definedName>
    <definedName name="BExQCRPJXI0WNJUFFAC39C0PFUFK" localSheetId="12" hidden="1">#REF!</definedName>
    <definedName name="BExQCRPJXI0WNJUFFAC39C0PFUFK" localSheetId="19" hidden="1">#REF!</definedName>
    <definedName name="BExQCRPJXI0WNJUFFAC39C0PFUFK" localSheetId="0" hidden="1">#REF!</definedName>
    <definedName name="BExQCRPJXI0WNJUFFAC39C0PFUFK" localSheetId="21" hidden="1">#REF!</definedName>
    <definedName name="BExQCRPJXI0WNJUFFAC39C0PFUFK" localSheetId="8" hidden="1">#REF!</definedName>
    <definedName name="BExQCRPJXI0WNJUFFAC39C0PFUFK" localSheetId="9" hidden="1">#REF!</definedName>
    <definedName name="BExQCRPJXI0WNJUFFAC39C0PFUFK" hidden="1">#REF!</definedName>
    <definedName name="BExQD571YWOXKR2SX85K5MKQ0AO2" localSheetId="10" hidden="1">#REF!</definedName>
    <definedName name="BExQD571YWOXKR2SX85K5MKQ0AO2" localSheetId="12" hidden="1">#REF!</definedName>
    <definedName name="BExQD571YWOXKR2SX85K5MKQ0AO2" localSheetId="19" hidden="1">#REF!</definedName>
    <definedName name="BExQD571YWOXKR2SX85K5MKQ0AO2" localSheetId="0" hidden="1">#REF!</definedName>
    <definedName name="BExQD571YWOXKR2SX85K5MKQ0AO2" localSheetId="21" hidden="1">#REF!</definedName>
    <definedName name="BExQD571YWOXKR2SX85K5MKQ0AO2" localSheetId="8" hidden="1">#REF!</definedName>
    <definedName name="BExQD571YWOXKR2SX85K5MKQ0AO2" localSheetId="9" hidden="1">#REF!</definedName>
    <definedName name="BExQD571YWOXKR2SX85K5MKQ0AO2" hidden="1">#REF!</definedName>
    <definedName name="BExQDB6VCHN8PNX8EA6JNIEQ2JC2" localSheetId="10" hidden="1">#REF!</definedName>
    <definedName name="BExQDB6VCHN8PNX8EA6JNIEQ2JC2" localSheetId="12" hidden="1">#REF!</definedName>
    <definedName name="BExQDB6VCHN8PNX8EA6JNIEQ2JC2" localSheetId="19" hidden="1">#REF!</definedName>
    <definedName name="BExQDB6VCHN8PNX8EA6JNIEQ2JC2" localSheetId="0" hidden="1">#REF!</definedName>
    <definedName name="BExQDB6VCHN8PNX8EA6JNIEQ2JC2" localSheetId="21" hidden="1">#REF!</definedName>
    <definedName name="BExQDB6VCHN8PNX8EA6JNIEQ2JC2" localSheetId="8" hidden="1">#REF!</definedName>
    <definedName name="BExQDB6VCHN8PNX8EA6JNIEQ2JC2" localSheetId="9" hidden="1">#REF!</definedName>
    <definedName name="BExQDB6VCHN8PNX8EA6JNIEQ2JC2" hidden="1">#REF!</definedName>
    <definedName name="BExQDE1B6U2Q9B73KBENABP71YM1" localSheetId="10" hidden="1">#REF!</definedName>
    <definedName name="BExQDE1B6U2Q9B73KBENABP71YM1" localSheetId="12" hidden="1">#REF!</definedName>
    <definedName name="BExQDE1B6U2Q9B73KBENABP71YM1" localSheetId="19" hidden="1">#REF!</definedName>
    <definedName name="BExQDE1B6U2Q9B73KBENABP71YM1" localSheetId="0" hidden="1">#REF!</definedName>
    <definedName name="BExQDE1B6U2Q9B73KBENABP71YM1" localSheetId="21" hidden="1">#REF!</definedName>
    <definedName name="BExQDE1B6U2Q9B73KBENABP71YM1" localSheetId="8" hidden="1">#REF!</definedName>
    <definedName name="BExQDE1B6U2Q9B73KBENABP71YM1" localSheetId="9" hidden="1">#REF!</definedName>
    <definedName name="BExQDE1B6U2Q9B73KBENABP71YM1" hidden="1">#REF!</definedName>
    <definedName name="BExQDGQCN7ZW41QDUHOBJUGQAX40" localSheetId="10" hidden="1">#REF!</definedName>
    <definedName name="BExQDGQCN7ZW41QDUHOBJUGQAX40" localSheetId="12" hidden="1">#REF!</definedName>
    <definedName name="BExQDGQCN7ZW41QDUHOBJUGQAX40" localSheetId="19" hidden="1">#REF!</definedName>
    <definedName name="BExQDGQCN7ZW41QDUHOBJUGQAX40" localSheetId="0" hidden="1">#REF!</definedName>
    <definedName name="BExQDGQCN7ZW41QDUHOBJUGQAX40" localSheetId="21" hidden="1">#REF!</definedName>
    <definedName name="BExQDGQCN7ZW41QDUHOBJUGQAX40" localSheetId="8" hidden="1">#REF!</definedName>
    <definedName name="BExQDGQCN7ZW41QDUHOBJUGQAX40" localSheetId="9" hidden="1">#REF!</definedName>
    <definedName name="BExQDGQCN7ZW41QDUHOBJUGQAX40" hidden="1">#REF!</definedName>
    <definedName name="BExQED8ZZUEH0WRNOHXI7V9TVC8K" localSheetId="10" hidden="1">#REF!</definedName>
    <definedName name="BExQED8ZZUEH0WRNOHXI7V9TVC8K" localSheetId="12" hidden="1">#REF!</definedName>
    <definedName name="BExQED8ZZUEH0WRNOHXI7V9TVC8K" localSheetId="19" hidden="1">#REF!</definedName>
    <definedName name="BExQED8ZZUEH0WRNOHXI7V9TVC8K" localSheetId="0" hidden="1">#REF!</definedName>
    <definedName name="BExQED8ZZUEH0WRNOHXI7V9TVC8K" localSheetId="21" hidden="1">#REF!</definedName>
    <definedName name="BExQED8ZZUEH0WRNOHXI7V9TVC8K" localSheetId="8" hidden="1">#REF!</definedName>
    <definedName name="BExQED8ZZUEH0WRNOHXI7V9TVC8K" localSheetId="9" hidden="1">#REF!</definedName>
    <definedName name="BExQED8ZZUEH0WRNOHXI7V9TVC8K" hidden="1">#REF!</definedName>
    <definedName name="BExQEF1PIJIB9J24OB0M4X1WLBB0" localSheetId="10" hidden="1">#REF!</definedName>
    <definedName name="BExQEF1PIJIB9J24OB0M4X1WLBB0" localSheetId="12" hidden="1">#REF!</definedName>
    <definedName name="BExQEF1PIJIB9J24OB0M4X1WLBB0" localSheetId="19" hidden="1">#REF!</definedName>
    <definedName name="BExQEF1PIJIB9J24OB0M4X1WLBB0" localSheetId="0" hidden="1">#REF!</definedName>
    <definedName name="BExQEF1PIJIB9J24OB0M4X1WLBB0" localSheetId="21" hidden="1">#REF!</definedName>
    <definedName name="BExQEF1PIJIB9J24OB0M4X1WLBB0" localSheetId="8" hidden="1">#REF!</definedName>
    <definedName name="BExQEF1PIJIB9J24OB0M4X1WLBB0" localSheetId="9" hidden="1">#REF!</definedName>
    <definedName name="BExQEF1PIJIB9J24OB0M4X1WLBB0" hidden="1">#REF!</definedName>
    <definedName name="BExQEMUA4HEFM4OVO8M8MA8PIAW1" localSheetId="10" hidden="1">#REF!</definedName>
    <definedName name="BExQEMUA4HEFM4OVO8M8MA8PIAW1" localSheetId="12" hidden="1">#REF!</definedName>
    <definedName name="BExQEMUA4HEFM4OVO8M8MA8PIAW1" localSheetId="19" hidden="1">#REF!</definedName>
    <definedName name="BExQEMUA4HEFM4OVO8M8MA8PIAW1" localSheetId="0" hidden="1">#REF!</definedName>
    <definedName name="BExQEMUA4HEFM4OVO8M8MA8PIAW1" localSheetId="21" hidden="1">#REF!</definedName>
    <definedName name="BExQEMUA4HEFM4OVO8M8MA8PIAW1" localSheetId="8" hidden="1">#REF!</definedName>
    <definedName name="BExQEMUA4HEFM4OVO8M8MA8PIAW1" localSheetId="9" hidden="1">#REF!</definedName>
    <definedName name="BExQEMUA4HEFM4OVO8M8MA8PIAW1" hidden="1">#REF!</definedName>
    <definedName name="BExQEP38QPDKB85WG2WOL17IMB5S" localSheetId="10" hidden="1">#REF!</definedName>
    <definedName name="BExQEP38QPDKB85WG2WOL17IMB5S" localSheetId="12" hidden="1">#REF!</definedName>
    <definedName name="BExQEP38QPDKB85WG2WOL17IMB5S" localSheetId="19" hidden="1">#REF!</definedName>
    <definedName name="BExQEP38QPDKB85WG2WOL17IMB5S" localSheetId="0" hidden="1">#REF!</definedName>
    <definedName name="BExQEP38QPDKB85WG2WOL17IMB5S" localSheetId="21" hidden="1">#REF!</definedName>
    <definedName name="BExQEP38QPDKB85WG2WOL17IMB5S" localSheetId="8" hidden="1">#REF!</definedName>
    <definedName name="BExQEP38QPDKB85WG2WOL17IMB5S" localSheetId="9" hidden="1">#REF!</definedName>
    <definedName name="BExQEP38QPDKB85WG2WOL17IMB5S" hidden="1">#REF!</definedName>
    <definedName name="BExQEQ4XZQFIKUXNU9H7WE7AMZ1U" localSheetId="10" hidden="1">#REF!</definedName>
    <definedName name="BExQEQ4XZQFIKUXNU9H7WE7AMZ1U" localSheetId="12" hidden="1">#REF!</definedName>
    <definedName name="BExQEQ4XZQFIKUXNU9H7WE7AMZ1U" localSheetId="19" hidden="1">#REF!</definedName>
    <definedName name="BExQEQ4XZQFIKUXNU9H7WE7AMZ1U" localSheetId="0" hidden="1">#REF!</definedName>
    <definedName name="BExQEQ4XZQFIKUXNU9H7WE7AMZ1U" localSheetId="21" hidden="1">#REF!</definedName>
    <definedName name="BExQEQ4XZQFIKUXNU9H7WE7AMZ1U" localSheetId="8" hidden="1">#REF!</definedName>
    <definedName name="BExQEQ4XZQFIKUXNU9H7WE7AMZ1U" localSheetId="9" hidden="1">#REF!</definedName>
    <definedName name="BExQEQ4XZQFIKUXNU9H7WE7AMZ1U" hidden="1">#REF!</definedName>
    <definedName name="BExQF1OEB07CRAP6ALNNMJNJ3P2D" localSheetId="10" hidden="1">#REF!</definedName>
    <definedName name="BExQF1OEB07CRAP6ALNNMJNJ3P2D" localSheetId="12" hidden="1">#REF!</definedName>
    <definedName name="BExQF1OEB07CRAP6ALNNMJNJ3P2D" localSheetId="19" hidden="1">#REF!</definedName>
    <definedName name="BExQF1OEB07CRAP6ALNNMJNJ3P2D" localSheetId="0" hidden="1">#REF!</definedName>
    <definedName name="BExQF1OEB07CRAP6ALNNMJNJ3P2D" localSheetId="21" hidden="1">#REF!</definedName>
    <definedName name="BExQF1OEB07CRAP6ALNNMJNJ3P2D" localSheetId="8" hidden="1">#REF!</definedName>
    <definedName name="BExQF1OEB07CRAP6ALNNMJNJ3P2D" localSheetId="9" hidden="1">#REF!</definedName>
    <definedName name="BExQF1OEB07CRAP6ALNNMJNJ3P2D" hidden="1">#REF!</definedName>
    <definedName name="BExQF8KKL224NYD20XYLLM2RE7EW" localSheetId="10" hidden="1">#REF!</definedName>
    <definedName name="BExQF8KKL224NYD20XYLLM2RE7EW" localSheetId="12" hidden="1">#REF!</definedName>
    <definedName name="BExQF8KKL224NYD20XYLLM2RE7EW" localSheetId="19" hidden="1">#REF!</definedName>
    <definedName name="BExQF8KKL224NYD20XYLLM2RE7EW" localSheetId="0" hidden="1">#REF!</definedName>
    <definedName name="BExQF8KKL224NYD20XYLLM2RE7EW" localSheetId="21" hidden="1">#REF!</definedName>
    <definedName name="BExQF8KKL224NYD20XYLLM2RE7EW" localSheetId="8" hidden="1">#REF!</definedName>
    <definedName name="BExQF8KKL224NYD20XYLLM2RE7EW" localSheetId="9" hidden="1">#REF!</definedName>
    <definedName name="BExQF8KKL224NYD20XYLLM2RE7EW" hidden="1">#REF!</definedName>
    <definedName name="BExQF9X2AQPFJZTCHTU5PTTR0JAH" localSheetId="10" hidden="1">#REF!</definedName>
    <definedName name="BExQF9X2AQPFJZTCHTU5PTTR0JAH" localSheetId="12" hidden="1">#REF!</definedName>
    <definedName name="BExQF9X2AQPFJZTCHTU5PTTR0JAH" localSheetId="19" hidden="1">#REF!</definedName>
    <definedName name="BExQF9X2AQPFJZTCHTU5PTTR0JAH" localSheetId="0" hidden="1">#REF!</definedName>
    <definedName name="BExQF9X2AQPFJZTCHTU5PTTR0JAH" localSheetId="21" hidden="1">#REF!</definedName>
    <definedName name="BExQF9X2AQPFJZTCHTU5PTTR0JAH" localSheetId="8" hidden="1">#REF!</definedName>
    <definedName name="BExQF9X2AQPFJZTCHTU5PTTR0JAH" localSheetId="9" hidden="1">#REF!</definedName>
    <definedName name="BExQF9X2AQPFJZTCHTU5PTTR0JAH" hidden="1">#REF!</definedName>
    <definedName name="BExQFAINO9ODQZX6NSM8EBTRD04E" localSheetId="10" hidden="1">#REF!</definedName>
    <definedName name="BExQFAINO9ODQZX6NSM8EBTRD04E" localSheetId="12" hidden="1">#REF!</definedName>
    <definedName name="BExQFAINO9ODQZX6NSM8EBTRD04E" localSheetId="19" hidden="1">#REF!</definedName>
    <definedName name="BExQFAINO9ODQZX6NSM8EBTRD04E" localSheetId="0" hidden="1">#REF!</definedName>
    <definedName name="BExQFAINO9ODQZX6NSM8EBTRD04E" localSheetId="21" hidden="1">#REF!</definedName>
    <definedName name="BExQFAINO9ODQZX6NSM8EBTRD04E" localSheetId="8" hidden="1">#REF!</definedName>
    <definedName name="BExQFAINO9ODQZX6NSM8EBTRD04E" localSheetId="9" hidden="1">#REF!</definedName>
    <definedName name="BExQFAINO9ODQZX6NSM8EBTRD04E" hidden="1">#REF!</definedName>
    <definedName name="BExQFC0M9KKFMQKPLPEO2RQDB7MM" localSheetId="10" hidden="1">#REF!</definedName>
    <definedName name="BExQFC0M9KKFMQKPLPEO2RQDB7MM" localSheetId="12" hidden="1">#REF!</definedName>
    <definedName name="BExQFC0M9KKFMQKPLPEO2RQDB7MM" localSheetId="19" hidden="1">#REF!</definedName>
    <definedName name="BExQFC0M9KKFMQKPLPEO2RQDB7MM" localSheetId="0" hidden="1">#REF!</definedName>
    <definedName name="BExQFC0M9KKFMQKPLPEO2RQDB7MM" localSheetId="21" hidden="1">#REF!</definedName>
    <definedName name="BExQFC0M9KKFMQKPLPEO2RQDB7MM" localSheetId="8" hidden="1">#REF!</definedName>
    <definedName name="BExQFC0M9KKFMQKPLPEO2RQDB7MM" localSheetId="9" hidden="1">#REF!</definedName>
    <definedName name="BExQFC0M9KKFMQKPLPEO2RQDB7MM" hidden="1">#REF!</definedName>
    <definedName name="BExQFEEV7627R8TYZCM28C6V6WHE" localSheetId="10" hidden="1">#REF!</definedName>
    <definedName name="BExQFEEV7627R8TYZCM28C6V6WHE" localSheetId="12" hidden="1">#REF!</definedName>
    <definedName name="BExQFEEV7627R8TYZCM28C6V6WHE" localSheetId="19" hidden="1">#REF!</definedName>
    <definedName name="BExQFEEV7627R8TYZCM28C6V6WHE" localSheetId="0" hidden="1">#REF!</definedName>
    <definedName name="BExQFEEV7627R8TYZCM28C6V6WHE" localSheetId="21" hidden="1">#REF!</definedName>
    <definedName name="BExQFEEV7627R8TYZCM28C6V6WHE" localSheetId="8" hidden="1">#REF!</definedName>
    <definedName name="BExQFEEV7627R8TYZCM28C6V6WHE" localSheetId="9" hidden="1">#REF!</definedName>
    <definedName name="BExQFEEV7627R8TYZCM28C6V6WHE" hidden="1">#REF!</definedName>
    <definedName name="BExQFEK8NUD04X2OBRA275ADPSDL" localSheetId="10" hidden="1">#REF!</definedName>
    <definedName name="BExQFEK8NUD04X2OBRA275ADPSDL" localSheetId="12" hidden="1">#REF!</definedName>
    <definedName name="BExQFEK8NUD04X2OBRA275ADPSDL" localSheetId="19" hidden="1">#REF!</definedName>
    <definedName name="BExQFEK8NUD04X2OBRA275ADPSDL" localSheetId="0" hidden="1">#REF!</definedName>
    <definedName name="BExQFEK8NUD04X2OBRA275ADPSDL" localSheetId="21" hidden="1">#REF!</definedName>
    <definedName name="BExQFEK8NUD04X2OBRA275ADPSDL" localSheetId="8" hidden="1">#REF!</definedName>
    <definedName name="BExQFEK8NUD04X2OBRA275ADPSDL" localSheetId="9" hidden="1">#REF!</definedName>
    <definedName name="BExQFEK8NUD04X2OBRA275ADPSDL" hidden="1">#REF!</definedName>
    <definedName name="BExQFGYIWDR4W0YF7XR6E4EWWJ02" localSheetId="10" hidden="1">#REF!</definedName>
    <definedName name="BExQFGYIWDR4W0YF7XR6E4EWWJ02" localSheetId="12" hidden="1">#REF!</definedName>
    <definedName name="BExQFGYIWDR4W0YF7XR6E4EWWJ02" localSheetId="19" hidden="1">#REF!</definedName>
    <definedName name="BExQFGYIWDR4W0YF7XR6E4EWWJ02" localSheetId="0" hidden="1">#REF!</definedName>
    <definedName name="BExQFGYIWDR4W0YF7XR6E4EWWJ02" localSheetId="21" hidden="1">#REF!</definedName>
    <definedName name="BExQFGYIWDR4W0YF7XR6E4EWWJ02" localSheetId="8" hidden="1">#REF!</definedName>
    <definedName name="BExQFGYIWDR4W0YF7XR6E4EWWJ02" localSheetId="9" hidden="1">#REF!</definedName>
    <definedName name="BExQFGYIWDR4W0YF7XR6E4EWWJ02" hidden="1">#REF!</definedName>
    <definedName name="BExQFPNFKA36IAPS22LAUMBDI4KE" localSheetId="10" hidden="1">#REF!</definedName>
    <definedName name="BExQFPNFKA36IAPS22LAUMBDI4KE" localSheetId="12" hidden="1">#REF!</definedName>
    <definedName name="BExQFPNFKA36IAPS22LAUMBDI4KE" localSheetId="19" hidden="1">#REF!</definedName>
    <definedName name="BExQFPNFKA36IAPS22LAUMBDI4KE" localSheetId="0" hidden="1">#REF!</definedName>
    <definedName name="BExQFPNFKA36IAPS22LAUMBDI4KE" localSheetId="21" hidden="1">#REF!</definedName>
    <definedName name="BExQFPNFKA36IAPS22LAUMBDI4KE" localSheetId="8" hidden="1">#REF!</definedName>
    <definedName name="BExQFPNFKA36IAPS22LAUMBDI4KE" localSheetId="9" hidden="1">#REF!</definedName>
    <definedName name="BExQFPNFKA36IAPS22LAUMBDI4KE" hidden="1">#REF!</definedName>
    <definedName name="BExQFPSWEMA8WBUZ4WK20LR13VSU" localSheetId="10" hidden="1">#REF!</definedName>
    <definedName name="BExQFPSWEMA8WBUZ4WK20LR13VSU" localSheetId="12" hidden="1">#REF!</definedName>
    <definedName name="BExQFPSWEMA8WBUZ4WK20LR13VSU" localSheetId="19" hidden="1">#REF!</definedName>
    <definedName name="BExQFPSWEMA8WBUZ4WK20LR13VSU" localSheetId="0" hidden="1">#REF!</definedName>
    <definedName name="BExQFPSWEMA8WBUZ4WK20LR13VSU" localSheetId="21" hidden="1">#REF!</definedName>
    <definedName name="BExQFPSWEMA8WBUZ4WK20LR13VSU" localSheetId="8" hidden="1">#REF!</definedName>
    <definedName name="BExQFPSWEMA8WBUZ4WK20LR13VSU" localSheetId="9" hidden="1">#REF!</definedName>
    <definedName name="BExQFPSWEMA8WBUZ4WK20LR13VSU" hidden="1">#REF!</definedName>
    <definedName name="BExQFVSPOSCCPF1TLJPIWYWYB8A9" localSheetId="10" hidden="1">#REF!</definedName>
    <definedName name="BExQFVSPOSCCPF1TLJPIWYWYB8A9" localSheetId="12" hidden="1">#REF!</definedName>
    <definedName name="BExQFVSPOSCCPF1TLJPIWYWYB8A9" localSheetId="19" hidden="1">#REF!</definedName>
    <definedName name="BExQFVSPOSCCPF1TLJPIWYWYB8A9" localSheetId="0" hidden="1">#REF!</definedName>
    <definedName name="BExQFVSPOSCCPF1TLJPIWYWYB8A9" localSheetId="21" hidden="1">#REF!</definedName>
    <definedName name="BExQFVSPOSCCPF1TLJPIWYWYB8A9" localSheetId="8" hidden="1">#REF!</definedName>
    <definedName name="BExQFVSPOSCCPF1TLJPIWYWYB8A9" localSheetId="9" hidden="1">#REF!</definedName>
    <definedName name="BExQFVSPOSCCPF1TLJPIWYWYB8A9" hidden="1">#REF!</definedName>
    <definedName name="BExQFWJQXNQAW6LUMOEDS6KMJMYL" localSheetId="10" hidden="1">#REF!</definedName>
    <definedName name="BExQFWJQXNQAW6LUMOEDS6KMJMYL" localSheetId="12" hidden="1">#REF!</definedName>
    <definedName name="BExQFWJQXNQAW6LUMOEDS6KMJMYL" localSheetId="19" hidden="1">#REF!</definedName>
    <definedName name="BExQFWJQXNQAW6LUMOEDS6KMJMYL" localSheetId="0" hidden="1">#REF!</definedName>
    <definedName name="BExQFWJQXNQAW6LUMOEDS6KMJMYL" localSheetId="21" hidden="1">#REF!</definedName>
    <definedName name="BExQFWJQXNQAW6LUMOEDS6KMJMYL" localSheetId="8" hidden="1">#REF!</definedName>
    <definedName name="BExQFWJQXNQAW6LUMOEDS6KMJMYL" localSheetId="9" hidden="1">#REF!</definedName>
    <definedName name="BExQFWJQXNQAW6LUMOEDS6KMJMYL" hidden="1">#REF!</definedName>
    <definedName name="BExQG8TYRD2G42UA5ZPCRLNKUDMX" localSheetId="10" hidden="1">#REF!</definedName>
    <definedName name="BExQG8TYRD2G42UA5ZPCRLNKUDMX" localSheetId="12" hidden="1">#REF!</definedName>
    <definedName name="BExQG8TYRD2G42UA5ZPCRLNKUDMX" localSheetId="19" hidden="1">#REF!</definedName>
    <definedName name="BExQG8TYRD2G42UA5ZPCRLNKUDMX" localSheetId="0" hidden="1">#REF!</definedName>
    <definedName name="BExQG8TYRD2G42UA5ZPCRLNKUDMX" localSheetId="21" hidden="1">#REF!</definedName>
    <definedName name="BExQG8TYRD2G42UA5ZPCRLNKUDMX" localSheetId="8" hidden="1">#REF!</definedName>
    <definedName name="BExQG8TYRD2G42UA5ZPCRLNKUDMX" localSheetId="9" hidden="1">#REF!</definedName>
    <definedName name="BExQG8TYRD2G42UA5ZPCRLNKUDMX" hidden="1">#REF!</definedName>
    <definedName name="BExQG9A8OZ31BDN5QEGQGWG59A43" localSheetId="10" hidden="1">#REF!</definedName>
    <definedName name="BExQG9A8OZ31BDN5QEGQGWG59A43" localSheetId="19" hidden="1">#REF!</definedName>
    <definedName name="BExQG9A8OZ31BDN5QEGQGWG59A43" localSheetId="0" hidden="1">#REF!</definedName>
    <definedName name="BExQG9A8OZ31BDN5QEGQGWG59A43" localSheetId="8" hidden="1">#REF!</definedName>
    <definedName name="BExQG9A8OZ31BDN5QEGQGWG59A43" localSheetId="9" hidden="1">#REF!</definedName>
    <definedName name="BExQG9A8OZ31BDN5QEGQGWG59A43" hidden="1">#REF!</definedName>
    <definedName name="BExQGGBQ2CMSPV4NV4RA7NMBQER6" localSheetId="10" hidden="1">#REF!</definedName>
    <definedName name="BExQGGBQ2CMSPV4NV4RA7NMBQER6" localSheetId="12" hidden="1">#REF!</definedName>
    <definedName name="BExQGGBQ2CMSPV4NV4RA7NMBQER6" localSheetId="19" hidden="1">#REF!</definedName>
    <definedName name="BExQGGBQ2CMSPV4NV4RA7NMBQER6" localSheetId="0" hidden="1">#REF!</definedName>
    <definedName name="BExQGGBQ2CMSPV4NV4RA7NMBQER6" localSheetId="21" hidden="1">#REF!</definedName>
    <definedName name="BExQGGBQ2CMSPV4NV4RA7NMBQER6" localSheetId="8" hidden="1">#REF!</definedName>
    <definedName name="BExQGGBQ2CMSPV4NV4RA7NMBQER6" localSheetId="9" hidden="1">#REF!</definedName>
    <definedName name="BExQGGBQ2CMSPV4NV4RA7NMBQER6" hidden="1">#REF!</definedName>
    <definedName name="BExQGO48J9MPCDQ96RBB9UN9AIGT" localSheetId="10" hidden="1">#REF!</definedName>
    <definedName name="BExQGO48J9MPCDQ96RBB9UN9AIGT" localSheetId="12" hidden="1">#REF!</definedName>
    <definedName name="BExQGO48J9MPCDQ96RBB9UN9AIGT" localSheetId="19" hidden="1">#REF!</definedName>
    <definedName name="BExQGO48J9MPCDQ96RBB9UN9AIGT" localSheetId="0" hidden="1">#REF!</definedName>
    <definedName name="BExQGO48J9MPCDQ96RBB9UN9AIGT" localSheetId="21" hidden="1">#REF!</definedName>
    <definedName name="BExQGO48J9MPCDQ96RBB9UN9AIGT" localSheetId="8" hidden="1">#REF!</definedName>
    <definedName name="BExQGO48J9MPCDQ96RBB9UN9AIGT" localSheetId="9" hidden="1">#REF!</definedName>
    <definedName name="BExQGO48J9MPCDQ96RBB9UN9AIGT" hidden="1">#REF!</definedName>
    <definedName name="BExQGSBB6MJWDW7AYWA0MSFTXKRR" localSheetId="10" hidden="1">#REF!</definedName>
    <definedName name="BExQGSBB6MJWDW7AYWA0MSFTXKRR" localSheetId="12" hidden="1">#REF!</definedName>
    <definedName name="BExQGSBB6MJWDW7AYWA0MSFTXKRR" localSheetId="19" hidden="1">#REF!</definedName>
    <definedName name="BExQGSBB6MJWDW7AYWA0MSFTXKRR" localSheetId="0" hidden="1">#REF!</definedName>
    <definedName name="BExQGSBB6MJWDW7AYWA0MSFTXKRR" localSheetId="21" hidden="1">#REF!</definedName>
    <definedName name="BExQGSBB6MJWDW7AYWA0MSFTXKRR" localSheetId="8" hidden="1">#REF!</definedName>
    <definedName name="BExQGSBB6MJWDW7AYWA0MSFTXKRR" localSheetId="9" hidden="1">#REF!</definedName>
    <definedName name="BExQGSBB6MJWDW7AYWA0MSFTXKRR" hidden="1">#REF!</definedName>
    <definedName name="BExQH0UURAJ13AVO5UI04HSRGVYW" localSheetId="10" hidden="1">#REF!</definedName>
    <definedName name="BExQH0UURAJ13AVO5UI04HSRGVYW" localSheetId="12" hidden="1">#REF!</definedName>
    <definedName name="BExQH0UURAJ13AVO5UI04HSRGVYW" localSheetId="19" hidden="1">#REF!</definedName>
    <definedName name="BExQH0UURAJ13AVO5UI04HSRGVYW" localSheetId="0" hidden="1">#REF!</definedName>
    <definedName name="BExQH0UURAJ13AVO5UI04HSRGVYW" localSheetId="21" hidden="1">#REF!</definedName>
    <definedName name="BExQH0UURAJ13AVO5UI04HSRGVYW" localSheetId="8" hidden="1">#REF!</definedName>
    <definedName name="BExQH0UURAJ13AVO5UI04HSRGVYW" localSheetId="9" hidden="1">#REF!</definedName>
    <definedName name="BExQH0UURAJ13AVO5UI04HSRGVYW" hidden="1">#REF!</definedName>
    <definedName name="BExQH5I0FUT0822E2ITR6M5724UF" localSheetId="10" hidden="1">#REF!</definedName>
    <definedName name="BExQH5I0FUT0822E2ITR6M5724UF" localSheetId="12" hidden="1">#REF!</definedName>
    <definedName name="BExQH5I0FUT0822E2ITR6M5724UF" localSheetId="19" hidden="1">#REF!</definedName>
    <definedName name="BExQH5I0FUT0822E2ITR6M5724UF" localSheetId="0" hidden="1">#REF!</definedName>
    <definedName name="BExQH5I0FUT0822E2ITR6M5724UF" localSheetId="21" hidden="1">#REF!</definedName>
    <definedName name="BExQH5I0FUT0822E2ITR6M5724UF" localSheetId="8" hidden="1">#REF!</definedName>
    <definedName name="BExQH5I0FUT0822E2ITR6M5724UF" localSheetId="9" hidden="1">#REF!</definedName>
    <definedName name="BExQH5I0FUT0822E2ITR6M5724UF" hidden="1">#REF!</definedName>
    <definedName name="BExQH6ZZY0NR8SE48PSI9D0CU1TC" localSheetId="10" hidden="1">#REF!</definedName>
    <definedName name="BExQH6ZZY0NR8SE48PSI9D0CU1TC" localSheetId="12" hidden="1">#REF!</definedName>
    <definedName name="BExQH6ZZY0NR8SE48PSI9D0CU1TC" localSheetId="19" hidden="1">#REF!</definedName>
    <definedName name="BExQH6ZZY0NR8SE48PSI9D0CU1TC" localSheetId="0" hidden="1">#REF!</definedName>
    <definedName name="BExQH6ZZY0NR8SE48PSI9D0CU1TC" localSheetId="21" hidden="1">#REF!</definedName>
    <definedName name="BExQH6ZZY0NR8SE48PSI9D0CU1TC" localSheetId="8" hidden="1">#REF!</definedName>
    <definedName name="BExQH6ZZY0NR8SE48PSI9D0CU1TC" localSheetId="9" hidden="1">#REF!</definedName>
    <definedName name="BExQH6ZZY0NR8SE48PSI9D0CU1TC" hidden="1">#REF!</definedName>
    <definedName name="BExQH9P2MCXAJOVEO4GFQT6MNW22" localSheetId="10" hidden="1">#REF!</definedName>
    <definedName name="BExQH9P2MCXAJOVEO4GFQT6MNW22" localSheetId="12" hidden="1">#REF!</definedName>
    <definedName name="BExQH9P2MCXAJOVEO4GFQT6MNW22" localSheetId="19" hidden="1">#REF!</definedName>
    <definedName name="BExQH9P2MCXAJOVEO4GFQT6MNW22" localSheetId="0" hidden="1">#REF!</definedName>
    <definedName name="BExQH9P2MCXAJOVEO4GFQT6MNW22" localSheetId="21" hidden="1">#REF!</definedName>
    <definedName name="BExQH9P2MCXAJOVEO4GFQT6MNW22" localSheetId="8" hidden="1">#REF!</definedName>
    <definedName name="BExQH9P2MCXAJOVEO4GFQT6MNW22" localSheetId="9" hidden="1">#REF!</definedName>
    <definedName name="BExQH9P2MCXAJOVEO4GFQT6MNW22" hidden="1">#REF!</definedName>
    <definedName name="BExQHCZSBYUY8OKKJXFYWKBBM6AH" localSheetId="10" hidden="1">#REF!</definedName>
    <definedName name="BExQHCZSBYUY8OKKJXFYWKBBM6AH" localSheetId="12" hidden="1">#REF!</definedName>
    <definedName name="BExQHCZSBYUY8OKKJXFYWKBBM6AH" localSheetId="19" hidden="1">#REF!</definedName>
    <definedName name="BExQHCZSBYUY8OKKJXFYWKBBM6AH" localSheetId="0" hidden="1">#REF!</definedName>
    <definedName name="BExQHCZSBYUY8OKKJXFYWKBBM6AH" localSheetId="21" hidden="1">#REF!</definedName>
    <definedName name="BExQHCZSBYUY8OKKJXFYWKBBM6AH" localSheetId="8" hidden="1">#REF!</definedName>
    <definedName name="BExQHCZSBYUY8OKKJXFYWKBBM6AH" localSheetId="9" hidden="1">#REF!</definedName>
    <definedName name="BExQHCZSBYUY8OKKJXFYWKBBM6AH" hidden="1">#REF!</definedName>
    <definedName name="BExQHML1J3V7M9VZ3S2S198637RP" localSheetId="10" hidden="1">#REF!</definedName>
    <definedName name="BExQHML1J3V7M9VZ3S2S198637RP" localSheetId="12" hidden="1">#REF!</definedName>
    <definedName name="BExQHML1J3V7M9VZ3S2S198637RP" localSheetId="19" hidden="1">#REF!</definedName>
    <definedName name="BExQHML1J3V7M9VZ3S2S198637RP" localSheetId="0" hidden="1">#REF!</definedName>
    <definedName name="BExQHML1J3V7M9VZ3S2S198637RP" localSheetId="21" hidden="1">#REF!</definedName>
    <definedName name="BExQHML1J3V7M9VZ3S2S198637RP" localSheetId="8" hidden="1">#REF!</definedName>
    <definedName name="BExQHML1J3V7M9VZ3S2S198637RP" localSheetId="9" hidden="1">#REF!</definedName>
    <definedName name="BExQHML1J3V7M9VZ3S2S198637RP" hidden="1">#REF!</definedName>
    <definedName name="BExQHPKXZ1K33V2F90NZIQRZYIAW" localSheetId="10" hidden="1">#REF!</definedName>
    <definedName name="BExQHPKXZ1K33V2F90NZIQRZYIAW" localSheetId="12" hidden="1">#REF!</definedName>
    <definedName name="BExQHPKXZ1K33V2F90NZIQRZYIAW" localSheetId="19" hidden="1">#REF!</definedName>
    <definedName name="BExQHPKXZ1K33V2F90NZIQRZYIAW" localSheetId="0" hidden="1">#REF!</definedName>
    <definedName name="BExQHPKXZ1K33V2F90NZIQRZYIAW" localSheetId="21" hidden="1">#REF!</definedName>
    <definedName name="BExQHPKXZ1K33V2F90NZIQRZYIAW" localSheetId="8" hidden="1">#REF!</definedName>
    <definedName name="BExQHPKXZ1K33V2F90NZIQRZYIAW" localSheetId="9" hidden="1">#REF!</definedName>
    <definedName name="BExQHPKXZ1K33V2F90NZIQRZYIAW" hidden="1">#REF!</definedName>
    <definedName name="BExQHRDNW8YFGT2B35K9CYSS1VAI" localSheetId="10" hidden="1">#REF!</definedName>
    <definedName name="BExQHRDNW8YFGT2B35K9CYSS1VAI" localSheetId="12" hidden="1">#REF!</definedName>
    <definedName name="BExQHRDNW8YFGT2B35K9CYSS1VAI" localSheetId="19" hidden="1">#REF!</definedName>
    <definedName name="BExQHRDNW8YFGT2B35K9CYSS1VAI" localSheetId="0" hidden="1">#REF!</definedName>
    <definedName name="BExQHRDNW8YFGT2B35K9CYSS1VAI" localSheetId="21" hidden="1">#REF!</definedName>
    <definedName name="BExQHRDNW8YFGT2B35K9CYSS1VAI" localSheetId="8" hidden="1">#REF!</definedName>
    <definedName name="BExQHRDNW8YFGT2B35K9CYSS1VAI" localSheetId="9" hidden="1">#REF!</definedName>
    <definedName name="BExQHRDNW8YFGT2B35K9CYSS1VAI" hidden="1">#REF!</definedName>
    <definedName name="BExQHRZ9FBLUG6G6CC88UZA6V39L" localSheetId="10" hidden="1">#REF!</definedName>
    <definedName name="BExQHRZ9FBLUG6G6CC88UZA6V39L" localSheetId="12" hidden="1">#REF!</definedName>
    <definedName name="BExQHRZ9FBLUG6G6CC88UZA6V39L" localSheetId="19" hidden="1">#REF!</definedName>
    <definedName name="BExQHRZ9FBLUG6G6CC88UZA6V39L" localSheetId="0" hidden="1">#REF!</definedName>
    <definedName name="BExQHRZ9FBLUG6G6CC88UZA6V39L" localSheetId="21" hidden="1">#REF!</definedName>
    <definedName name="BExQHRZ9FBLUG6G6CC88UZA6V39L" localSheetId="8" hidden="1">#REF!</definedName>
    <definedName name="BExQHRZ9FBLUG6G6CC88UZA6V39L" localSheetId="9" hidden="1">#REF!</definedName>
    <definedName name="BExQHRZ9FBLUG6G6CC88UZA6V39L" hidden="1">#REF!</definedName>
    <definedName name="BExQHVF9KD06AG2RXUQJ9X4PVGX4" localSheetId="10" hidden="1">#REF!</definedName>
    <definedName name="BExQHVF9KD06AG2RXUQJ9X4PVGX4" localSheetId="12" hidden="1">#REF!</definedName>
    <definedName name="BExQHVF9KD06AG2RXUQJ9X4PVGX4" localSheetId="19" hidden="1">#REF!</definedName>
    <definedName name="BExQHVF9KD06AG2RXUQJ9X4PVGX4" localSheetId="0" hidden="1">#REF!</definedName>
    <definedName name="BExQHVF9KD06AG2RXUQJ9X4PVGX4" localSheetId="21" hidden="1">#REF!</definedName>
    <definedName name="BExQHVF9KD06AG2RXUQJ9X4PVGX4" localSheetId="8" hidden="1">#REF!</definedName>
    <definedName name="BExQHVF9KD06AG2RXUQJ9X4PVGX4" localSheetId="9" hidden="1">#REF!</definedName>
    <definedName name="BExQHVF9KD06AG2RXUQJ9X4PVGX4" hidden="1">#REF!</definedName>
    <definedName name="BExQHZBHVN2L4HC7ACTR73T5OCV0" localSheetId="10" hidden="1">#REF!</definedName>
    <definedName name="BExQHZBHVN2L4HC7ACTR73T5OCV0" localSheetId="12" hidden="1">#REF!</definedName>
    <definedName name="BExQHZBHVN2L4HC7ACTR73T5OCV0" localSheetId="19" hidden="1">#REF!</definedName>
    <definedName name="BExQHZBHVN2L4HC7ACTR73T5OCV0" localSheetId="0" hidden="1">#REF!</definedName>
    <definedName name="BExQHZBHVN2L4HC7ACTR73T5OCV0" localSheetId="21" hidden="1">#REF!</definedName>
    <definedName name="BExQHZBHVN2L4HC7ACTR73T5OCV0" localSheetId="8" hidden="1">#REF!</definedName>
    <definedName name="BExQHZBHVN2L4HC7ACTR73T5OCV0" localSheetId="9" hidden="1">#REF!</definedName>
    <definedName name="BExQHZBHVN2L4HC7ACTR73T5OCV0" hidden="1">#REF!</definedName>
    <definedName name="BExQI3O3BBL6MXZNJD1S3UD8WBUU" localSheetId="10" hidden="1">#REF!</definedName>
    <definedName name="BExQI3O3BBL6MXZNJD1S3UD8WBUU" localSheetId="12" hidden="1">#REF!</definedName>
    <definedName name="BExQI3O3BBL6MXZNJD1S3UD8WBUU" localSheetId="19" hidden="1">#REF!</definedName>
    <definedName name="BExQI3O3BBL6MXZNJD1S3UD8WBUU" localSheetId="0" hidden="1">#REF!</definedName>
    <definedName name="BExQI3O3BBL6MXZNJD1S3UD8WBUU" localSheetId="21" hidden="1">#REF!</definedName>
    <definedName name="BExQI3O3BBL6MXZNJD1S3UD8WBUU" localSheetId="8" hidden="1">#REF!</definedName>
    <definedName name="BExQI3O3BBL6MXZNJD1S3UD8WBUU" localSheetId="9" hidden="1">#REF!</definedName>
    <definedName name="BExQI3O3BBL6MXZNJD1S3UD8WBUU" hidden="1">#REF!</definedName>
    <definedName name="BExQI7431UOEBYKYPVVMNXBZ2ZP2" localSheetId="10" hidden="1">#REF!</definedName>
    <definedName name="BExQI7431UOEBYKYPVVMNXBZ2ZP2" localSheetId="12" hidden="1">#REF!</definedName>
    <definedName name="BExQI7431UOEBYKYPVVMNXBZ2ZP2" localSheetId="19" hidden="1">#REF!</definedName>
    <definedName name="BExQI7431UOEBYKYPVVMNXBZ2ZP2" localSheetId="0" hidden="1">#REF!</definedName>
    <definedName name="BExQI7431UOEBYKYPVVMNXBZ2ZP2" localSheetId="21" hidden="1">#REF!</definedName>
    <definedName name="BExQI7431UOEBYKYPVVMNXBZ2ZP2" localSheetId="8" hidden="1">#REF!</definedName>
    <definedName name="BExQI7431UOEBYKYPVVMNXBZ2ZP2" localSheetId="9" hidden="1">#REF!</definedName>
    <definedName name="BExQI7431UOEBYKYPVVMNXBZ2ZP2" hidden="1">#REF!</definedName>
    <definedName name="BExQI85V9TNLDJT5LTRZS10Y26SG" localSheetId="10" hidden="1">#REF!</definedName>
    <definedName name="BExQI85V9TNLDJT5LTRZS10Y26SG" localSheetId="12" hidden="1">#REF!</definedName>
    <definedName name="BExQI85V9TNLDJT5LTRZS10Y26SG" localSheetId="19" hidden="1">#REF!</definedName>
    <definedName name="BExQI85V9TNLDJT5LTRZS10Y26SG" localSheetId="0" hidden="1">#REF!</definedName>
    <definedName name="BExQI85V9TNLDJT5LTRZS10Y26SG" localSheetId="21" hidden="1">#REF!</definedName>
    <definedName name="BExQI85V9TNLDJT5LTRZS10Y26SG" localSheetId="8" hidden="1">#REF!</definedName>
    <definedName name="BExQI85V9TNLDJT5LTRZS10Y26SG" localSheetId="9" hidden="1">#REF!</definedName>
    <definedName name="BExQI85V9TNLDJT5LTRZS10Y26SG" hidden="1">#REF!</definedName>
    <definedName name="BExQI9ICYVAAXE7L1BQSE1VWSQA9" localSheetId="10" hidden="1">#REF!</definedName>
    <definedName name="BExQI9ICYVAAXE7L1BQSE1VWSQA9" localSheetId="12" hidden="1">#REF!</definedName>
    <definedName name="BExQI9ICYVAAXE7L1BQSE1VWSQA9" localSheetId="19" hidden="1">#REF!</definedName>
    <definedName name="BExQI9ICYVAAXE7L1BQSE1VWSQA9" localSheetId="0" hidden="1">#REF!</definedName>
    <definedName name="BExQI9ICYVAAXE7L1BQSE1VWSQA9" localSheetId="21" hidden="1">#REF!</definedName>
    <definedName name="BExQI9ICYVAAXE7L1BQSE1VWSQA9" localSheetId="8" hidden="1">#REF!</definedName>
    <definedName name="BExQI9ICYVAAXE7L1BQSE1VWSQA9" localSheetId="9" hidden="1">#REF!</definedName>
    <definedName name="BExQI9ICYVAAXE7L1BQSE1VWSQA9" hidden="1">#REF!</definedName>
    <definedName name="BExQIAPKHVEV8CU1L3TTHJW67FJ5" localSheetId="10" hidden="1">#REF!</definedName>
    <definedName name="BExQIAPKHVEV8CU1L3TTHJW67FJ5" localSheetId="12" hidden="1">#REF!</definedName>
    <definedName name="BExQIAPKHVEV8CU1L3TTHJW67FJ5" localSheetId="19" hidden="1">#REF!</definedName>
    <definedName name="BExQIAPKHVEV8CU1L3TTHJW67FJ5" localSheetId="0" hidden="1">#REF!</definedName>
    <definedName name="BExQIAPKHVEV8CU1L3TTHJW67FJ5" localSheetId="21" hidden="1">#REF!</definedName>
    <definedName name="BExQIAPKHVEV8CU1L3TTHJW67FJ5" localSheetId="8" hidden="1">#REF!</definedName>
    <definedName name="BExQIAPKHVEV8CU1L3TTHJW67FJ5" localSheetId="9" hidden="1">#REF!</definedName>
    <definedName name="BExQIAPKHVEV8CU1L3TTHJW67FJ5" hidden="1">#REF!</definedName>
    <definedName name="BExQIAV02RGEQG6AF0CWXU3MS9BZ" localSheetId="10" hidden="1">#REF!</definedName>
    <definedName name="BExQIAV02RGEQG6AF0CWXU3MS9BZ" localSheetId="12" hidden="1">#REF!</definedName>
    <definedName name="BExQIAV02RGEQG6AF0CWXU3MS9BZ" localSheetId="19" hidden="1">#REF!</definedName>
    <definedName name="BExQIAV02RGEQG6AF0CWXU3MS9BZ" localSheetId="0" hidden="1">#REF!</definedName>
    <definedName name="BExQIAV02RGEQG6AF0CWXU3MS9BZ" localSheetId="21" hidden="1">#REF!</definedName>
    <definedName name="BExQIAV02RGEQG6AF0CWXU3MS9BZ" localSheetId="8" hidden="1">#REF!</definedName>
    <definedName name="BExQIAV02RGEQG6AF0CWXU3MS9BZ" localSheetId="9" hidden="1">#REF!</definedName>
    <definedName name="BExQIAV02RGEQG6AF0CWXU3MS9BZ" hidden="1">#REF!</definedName>
    <definedName name="BExQIBB4I3Z6AUU0HYV1DHRS13M4" localSheetId="10" hidden="1">#REF!</definedName>
    <definedName name="BExQIBB4I3Z6AUU0HYV1DHRS13M4" localSheetId="12" hidden="1">#REF!</definedName>
    <definedName name="BExQIBB4I3Z6AUU0HYV1DHRS13M4" localSheetId="19" hidden="1">#REF!</definedName>
    <definedName name="BExQIBB4I3Z6AUU0HYV1DHRS13M4" localSheetId="0" hidden="1">#REF!</definedName>
    <definedName name="BExQIBB4I3Z6AUU0HYV1DHRS13M4" localSheetId="21" hidden="1">#REF!</definedName>
    <definedName name="BExQIBB4I3Z6AUU0HYV1DHRS13M4" localSheetId="8" hidden="1">#REF!</definedName>
    <definedName name="BExQIBB4I3Z6AUU0HYV1DHRS13M4" localSheetId="9" hidden="1">#REF!</definedName>
    <definedName name="BExQIBB4I3Z6AUU0HYV1DHRS13M4" hidden="1">#REF!</definedName>
    <definedName name="BExQIBWPAXU7HJZLKGJZY3EB7MIS" localSheetId="10" hidden="1">#REF!</definedName>
    <definedName name="BExQIBWPAXU7HJZLKGJZY3EB7MIS" localSheetId="12" hidden="1">#REF!</definedName>
    <definedName name="BExQIBWPAXU7HJZLKGJZY3EB7MIS" localSheetId="19" hidden="1">#REF!</definedName>
    <definedName name="BExQIBWPAXU7HJZLKGJZY3EB7MIS" localSheetId="0" hidden="1">#REF!</definedName>
    <definedName name="BExQIBWPAXU7HJZLKGJZY3EB7MIS" localSheetId="21" hidden="1">#REF!</definedName>
    <definedName name="BExQIBWPAXU7HJZLKGJZY3EB7MIS" localSheetId="8" hidden="1">#REF!</definedName>
    <definedName name="BExQIBWPAXU7HJZLKGJZY3EB7MIS" localSheetId="9" hidden="1">#REF!</definedName>
    <definedName name="BExQIBWPAXU7HJZLKGJZY3EB7MIS" hidden="1">#REF!</definedName>
    <definedName name="BExQIHLP9AT969BKBF22IGW76GLI" localSheetId="10" hidden="1">#REF!</definedName>
    <definedName name="BExQIHLP9AT969BKBF22IGW76GLI" localSheetId="12" hidden="1">#REF!</definedName>
    <definedName name="BExQIHLP9AT969BKBF22IGW76GLI" localSheetId="19" hidden="1">#REF!</definedName>
    <definedName name="BExQIHLP9AT969BKBF22IGW76GLI" localSheetId="0" hidden="1">#REF!</definedName>
    <definedName name="BExQIHLP9AT969BKBF22IGW76GLI" localSheetId="21" hidden="1">#REF!</definedName>
    <definedName name="BExQIHLP9AT969BKBF22IGW76GLI" localSheetId="8" hidden="1">#REF!</definedName>
    <definedName name="BExQIHLP9AT969BKBF22IGW76GLI" localSheetId="9" hidden="1">#REF!</definedName>
    <definedName name="BExQIHLP9AT969BKBF22IGW76GLI" hidden="1">#REF!</definedName>
    <definedName name="BExQIS8O6R36CI01XRY9ISM99TW9" localSheetId="10" hidden="1">#REF!</definedName>
    <definedName name="BExQIS8O6R36CI01XRY9ISM99TW9" localSheetId="12" hidden="1">#REF!</definedName>
    <definedName name="BExQIS8O6R36CI01XRY9ISM99TW9" localSheetId="19" hidden="1">#REF!</definedName>
    <definedName name="BExQIS8O6R36CI01XRY9ISM99TW9" localSheetId="0" hidden="1">#REF!</definedName>
    <definedName name="BExQIS8O6R36CI01XRY9ISM99TW9" localSheetId="21" hidden="1">#REF!</definedName>
    <definedName name="BExQIS8O6R36CI01XRY9ISM99TW9" localSheetId="8" hidden="1">#REF!</definedName>
    <definedName name="BExQIS8O6R36CI01XRY9ISM99TW9" localSheetId="9" hidden="1">#REF!</definedName>
    <definedName name="BExQIS8O6R36CI01XRY9ISM99TW9" hidden="1">#REF!</definedName>
    <definedName name="BExQIVJB9MJ25NDUHTCVMSODJY2C" localSheetId="10" hidden="1">#REF!</definedName>
    <definedName name="BExQIVJB9MJ25NDUHTCVMSODJY2C" localSheetId="12" hidden="1">#REF!</definedName>
    <definedName name="BExQIVJB9MJ25NDUHTCVMSODJY2C" localSheetId="19" hidden="1">#REF!</definedName>
    <definedName name="BExQIVJB9MJ25NDUHTCVMSODJY2C" localSheetId="0" hidden="1">#REF!</definedName>
    <definedName name="BExQIVJB9MJ25NDUHTCVMSODJY2C" localSheetId="21" hidden="1">#REF!</definedName>
    <definedName name="BExQIVJB9MJ25NDUHTCVMSODJY2C" localSheetId="8" hidden="1">#REF!</definedName>
    <definedName name="BExQIVJB9MJ25NDUHTCVMSODJY2C" localSheetId="9" hidden="1">#REF!</definedName>
    <definedName name="BExQIVJB9MJ25NDUHTCVMSODJY2C" hidden="1">#REF!</definedName>
    <definedName name="BExQIWAEMVTWAU39DWIXT17K2A9Z" localSheetId="10" hidden="1">#REF!</definedName>
    <definedName name="BExQIWAEMVTWAU39DWIXT17K2A9Z" localSheetId="12" hidden="1">#REF!</definedName>
    <definedName name="BExQIWAEMVTWAU39DWIXT17K2A9Z" localSheetId="19" hidden="1">#REF!</definedName>
    <definedName name="BExQIWAEMVTWAU39DWIXT17K2A9Z" localSheetId="0" hidden="1">#REF!</definedName>
    <definedName name="BExQIWAEMVTWAU39DWIXT17K2A9Z" localSheetId="21" hidden="1">#REF!</definedName>
    <definedName name="BExQIWAEMVTWAU39DWIXT17K2A9Z" localSheetId="8" hidden="1">#REF!</definedName>
    <definedName name="BExQIWAEMVTWAU39DWIXT17K2A9Z" localSheetId="9" hidden="1">#REF!</definedName>
    <definedName name="BExQIWAEMVTWAU39DWIXT17K2A9Z" hidden="1">#REF!</definedName>
    <definedName name="BExQJ72T8UR0U461ZLEGOOEPCDIG" localSheetId="10" hidden="1">#REF!</definedName>
    <definedName name="BExQJ72T8UR0U461ZLEGOOEPCDIG" localSheetId="12" hidden="1">#REF!</definedName>
    <definedName name="BExQJ72T8UR0U461ZLEGOOEPCDIG" localSheetId="19" hidden="1">#REF!</definedName>
    <definedName name="BExQJ72T8UR0U461ZLEGOOEPCDIG" localSheetId="0" hidden="1">#REF!</definedName>
    <definedName name="BExQJ72T8UR0U461ZLEGOOEPCDIG" localSheetId="21" hidden="1">#REF!</definedName>
    <definedName name="BExQJ72T8UR0U461ZLEGOOEPCDIG" localSheetId="8" hidden="1">#REF!</definedName>
    <definedName name="BExQJ72T8UR0U461ZLEGOOEPCDIG" localSheetId="9" hidden="1">#REF!</definedName>
    <definedName name="BExQJ72T8UR0U461ZLEGOOEPCDIG" hidden="1">#REF!</definedName>
    <definedName name="BExQJAZ2QDORCR0K8PR9VHQZ4Y3P" localSheetId="10" hidden="1">#REF!</definedName>
    <definedName name="BExQJAZ2QDORCR0K8PR9VHQZ4Y3P" localSheetId="12" hidden="1">#REF!</definedName>
    <definedName name="BExQJAZ2QDORCR0K8PR9VHQZ4Y3P" localSheetId="19" hidden="1">#REF!</definedName>
    <definedName name="BExQJAZ2QDORCR0K8PR9VHQZ4Y3P" localSheetId="0" hidden="1">#REF!</definedName>
    <definedName name="BExQJAZ2QDORCR0K8PR9VHQZ4Y3P" localSheetId="21" hidden="1">#REF!</definedName>
    <definedName name="BExQJAZ2QDORCR0K8PR9VHQZ4Y3P" localSheetId="8" hidden="1">#REF!</definedName>
    <definedName name="BExQJAZ2QDORCR0K8PR9VHQZ4Y3P" localSheetId="9" hidden="1">#REF!</definedName>
    <definedName name="BExQJAZ2QDORCR0K8PR9VHQZ4Y3P" hidden="1">#REF!</definedName>
    <definedName name="BExQJBF7LAX128WR7VTMJC88ZLPG" localSheetId="10" hidden="1">#REF!</definedName>
    <definedName name="BExQJBF7LAX128WR7VTMJC88ZLPG" localSheetId="12" hidden="1">#REF!</definedName>
    <definedName name="BExQJBF7LAX128WR7VTMJC88ZLPG" localSheetId="19" hidden="1">#REF!</definedName>
    <definedName name="BExQJBF7LAX128WR7VTMJC88ZLPG" localSheetId="0" hidden="1">#REF!</definedName>
    <definedName name="BExQJBF7LAX128WR7VTMJC88ZLPG" localSheetId="21" hidden="1">#REF!</definedName>
    <definedName name="BExQJBF7LAX128WR7VTMJC88ZLPG" localSheetId="8" hidden="1">#REF!</definedName>
    <definedName name="BExQJBF7LAX128WR7VTMJC88ZLPG" localSheetId="9" hidden="1">#REF!</definedName>
    <definedName name="BExQJBF7LAX128WR7VTMJC88ZLPG" hidden="1">#REF!</definedName>
    <definedName name="BExQJEVCKX6KZHNCLYXY7D0MX5KN" localSheetId="10" hidden="1">#REF!</definedName>
    <definedName name="BExQJEVCKX6KZHNCLYXY7D0MX5KN" localSheetId="12" hidden="1">#REF!</definedName>
    <definedName name="BExQJEVCKX6KZHNCLYXY7D0MX5KN" localSheetId="19" hidden="1">#REF!</definedName>
    <definedName name="BExQJEVCKX6KZHNCLYXY7D0MX5KN" localSheetId="0" hidden="1">#REF!</definedName>
    <definedName name="BExQJEVCKX6KZHNCLYXY7D0MX5KN" localSheetId="21" hidden="1">#REF!</definedName>
    <definedName name="BExQJEVCKX6KZHNCLYXY7D0MX5KN" localSheetId="8" hidden="1">#REF!</definedName>
    <definedName name="BExQJEVCKX6KZHNCLYXY7D0MX5KN" localSheetId="9" hidden="1">#REF!</definedName>
    <definedName name="BExQJEVCKX6KZHNCLYXY7D0MX5KN" hidden="1">#REF!</definedName>
    <definedName name="BExQJJYSDX8B0J1QGF2HL071KKA3" localSheetId="10" hidden="1">#REF!</definedName>
    <definedName name="BExQJJYSDX8B0J1QGF2HL071KKA3" localSheetId="12" hidden="1">#REF!</definedName>
    <definedName name="BExQJJYSDX8B0J1QGF2HL071KKA3" localSheetId="19" hidden="1">#REF!</definedName>
    <definedName name="BExQJJYSDX8B0J1QGF2HL071KKA3" localSheetId="0" hidden="1">#REF!</definedName>
    <definedName name="BExQJJYSDX8B0J1QGF2HL071KKA3" localSheetId="21" hidden="1">#REF!</definedName>
    <definedName name="BExQJJYSDX8B0J1QGF2HL071KKA3" localSheetId="8" hidden="1">#REF!</definedName>
    <definedName name="BExQJJYSDX8B0J1QGF2HL071KKA3" localSheetId="9" hidden="1">#REF!</definedName>
    <definedName name="BExQJJYSDX8B0J1QGF2HL071KKA3" hidden="1">#REF!</definedName>
    <definedName name="BExQK1HV6SQQ7CP8H8IUKI9TYXTD" localSheetId="10" hidden="1">#REF!</definedName>
    <definedName name="BExQK1HV6SQQ7CP8H8IUKI9TYXTD" localSheetId="12" hidden="1">#REF!</definedName>
    <definedName name="BExQK1HV6SQQ7CP8H8IUKI9TYXTD" localSheetId="19" hidden="1">#REF!</definedName>
    <definedName name="BExQK1HV6SQQ7CP8H8IUKI9TYXTD" localSheetId="0" hidden="1">#REF!</definedName>
    <definedName name="BExQK1HV6SQQ7CP8H8IUKI9TYXTD" localSheetId="21" hidden="1">#REF!</definedName>
    <definedName name="BExQK1HV6SQQ7CP8H8IUKI9TYXTD" localSheetId="8" hidden="1">#REF!</definedName>
    <definedName name="BExQK1HV6SQQ7CP8H8IUKI9TYXTD" localSheetId="9" hidden="1">#REF!</definedName>
    <definedName name="BExQK1HV6SQQ7CP8H8IUKI9TYXTD" hidden="1">#REF!</definedName>
    <definedName name="BExQK3LE5CSBW1E4H4KHW548FL2R" localSheetId="10" hidden="1">#REF!</definedName>
    <definedName name="BExQK3LE5CSBW1E4H4KHW548FL2R" localSheetId="12" hidden="1">#REF!</definedName>
    <definedName name="BExQK3LE5CSBW1E4H4KHW548FL2R" localSheetId="19" hidden="1">#REF!</definedName>
    <definedName name="BExQK3LE5CSBW1E4H4KHW548FL2R" localSheetId="0" hidden="1">#REF!</definedName>
    <definedName name="BExQK3LE5CSBW1E4H4KHW548FL2R" localSheetId="21" hidden="1">#REF!</definedName>
    <definedName name="BExQK3LE5CSBW1E4H4KHW548FL2R" localSheetId="8" hidden="1">#REF!</definedName>
    <definedName name="BExQK3LE5CSBW1E4H4KHW548FL2R" localSheetId="9" hidden="1">#REF!</definedName>
    <definedName name="BExQK3LE5CSBW1E4H4KHW548FL2R" hidden="1">#REF!</definedName>
    <definedName name="BExQKG6LD6PLNDGNGO9DJXY865BR" localSheetId="10" hidden="1">#REF!</definedName>
    <definedName name="BExQKG6LD6PLNDGNGO9DJXY865BR" localSheetId="12" hidden="1">#REF!</definedName>
    <definedName name="BExQKG6LD6PLNDGNGO9DJXY865BR" localSheetId="19" hidden="1">#REF!</definedName>
    <definedName name="BExQKG6LD6PLNDGNGO9DJXY865BR" localSheetId="0" hidden="1">#REF!</definedName>
    <definedName name="BExQKG6LD6PLNDGNGO9DJXY865BR" localSheetId="21" hidden="1">#REF!</definedName>
    <definedName name="BExQKG6LD6PLNDGNGO9DJXY865BR" localSheetId="8" hidden="1">#REF!</definedName>
    <definedName name="BExQKG6LD6PLNDGNGO9DJXY865BR" localSheetId="9" hidden="1">#REF!</definedName>
    <definedName name="BExQKG6LD6PLNDGNGO9DJXY865BR" hidden="1">#REF!</definedName>
    <definedName name="BExQKUKG8I4CGS9QYSD0H7NHP4JN" localSheetId="10" hidden="1">#REF!</definedName>
    <definedName name="BExQKUKG8I4CGS9QYSD0H7NHP4JN" localSheetId="12" hidden="1">#REF!</definedName>
    <definedName name="BExQKUKG8I4CGS9QYSD0H7NHP4JN" localSheetId="19" hidden="1">#REF!</definedName>
    <definedName name="BExQKUKG8I4CGS9QYSD0H7NHP4JN" localSheetId="0" hidden="1">#REF!</definedName>
    <definedName name="BExQKUKG8I4CGS9QYSD0H7NHP4JN" localSheetId="21" hidden="1">#REF!</definedName>
    <definedName name="BExQKUKG8I4CGS9QYSD0H7NHP4JN" localSheetId="8" hidden="1">#REF!</definedName>
    <definedName name="BExQKUKG8I4CGS9QYSD0H7NHP4JN" localSheetId="9" hidden="1">#REF!</definedName>
    <definedName name="BExQKUKG8I4CGS9QYSD0H7NHP4JN" hidden="1">#REF!</definedName>
    <definedName name="BExQL2NSE8OYZFXQH8A23RMVMFW7" localSheetId="10" hidden="1">#REF!</definedName>
    <definedName name="BExQL2NSE8OYZFXQH8A23RMVMFW7" localSheetId="12" hidden="1">#REF!</definedName>
    <definedName name="BExQL2NSE8OYZFXQH8A23RMVMFW7" localSheetId="19" hidden="1">#REF!</definedName>
    <definedName name="BExQL2NSE8OYZFXQH8A23RMVMFW7" localSheetId="0" hidden="1">#REF!</definedName>
    <definedName name="BExQL2NSE8OYZFXQH8A23RMVMFW7" localSheetId="21" hidden="1">#REF!</definedName>
    <definedName name="BExQL2NSE8OYZFXQH8A23RMVMFW7" localSheetId="8" hidden="1">#REF!</definedName>
    <definedName name="BExQL2NSE8OYZFXQH8A23RMVMFW7" localSheetId="9" hidden="1">#REF!</definedName>
    <definedName name="BExQL2NSE8OYZFXQH8A23RMVMFW7" hidden="1">#REF!</definedName>
    <definedName name="BExQL4GJ3LZJL6JDEHT7UDXW90TV" localSheetId="10" hidden="1">#REF!</definedName>
    <definedName name="BExQL4GJ3LZJL6JDEHT7UDXW90TV" localSheetId="19" hidden="1">#REF!</definedName>
    <definedName name="BExQL4GJ3LZJL6JDEHT7UDXW90TV" localSheetId="0" hidden="1">#REF!</definedName>
    <definedName name="BExQL4GJ3LZJL6JDEHT7UDXW90TV" localSheetId="8" hidden="1">#REF!</definedName>
    <definedName name="BExQL4GJ3LZJL6JDEHT7UDXW90TV" localSheetId="9" hidden="1">#REF!</definedName>
    <definedName name="BExQL4GJ3LZJL6JDEHT7UDXW90TV" hidden="1">#REF!</definedName>
    <definedName name="BExQLE1TOW3A287TQB0AVWENT8O1" localSheetId="10" hidden="1">#REF!</definedName>
    <definedName name="BExQLE1TOW3A287TQB0AVWENT8O1" localSheetId="12" hidden="1">#REF!</definedName>
    <definedName name="BExQLE1TOW3A287TQB0AVWENT8O1" localSheetId="19" hidden="1">#REF!</definedName>
    <definedName name="BExQLE1TOW3A287TQB0AVWENT8O1" localSheetId="0" hidden="1">#REF!</definedName>
    <definedName name="BExQLE1TOW3A287TQB0AVWENT8O1" localSheetId="21" hidden="1">#REF!</definedName>
    <definedName name="BExQLE1TOW3A287TQB0AVWENT8O1" localSheetId="8" hidden="1">#REF!</definedName>
    <definedName name="BExQLE1TOW3A287TQB0AVWENT8O1" localSheetId="9" hidden="1">#REF!</definedName>
    <definedName name="BExQLE1TOW3A287TQB0AVWENT8O1" hidden="1">#REF!</definedName>
    <definedName name="BExRYOYB4A3E5F6MTROY69LR0PMG" localSheetId="10" hidden="1">#REF!</definedName>
    <definedName name="BExRYOYB4A3E5F6MTROY69LR0PMG" localSheetId="12" hidden="1">#REF!</definedName>
    <definedName name="BExRYOYB4A3E5F6MTROY69LR0PMG" localSheetId="19" hidden="1">#REF!</definedName>
    <definedName name="BExRYOYB4A3E5F6MTROY69LR0PMG" localSheetId="0" hidden="1">#REF!</definedName>
    <definedName name="BExRYOYB4A3E5F6MTROY69LR0PMG" localSheetId="21" hidden="1">#REF!</definedName>
    <definedName name="BExRYOYB4A3E5F6MTROY69LR0PMG" localSheetId="8" hidden="1">#REF!</definedName>
    <definedName name="BExRYOYB4A3E5F6MTROY69LR0PMG" localSheetId="9" hidden="1">#REF!</definedName>
    <definedName name="BExRYOYB4A3E5F6MTROY69LR0PMG" hidden="1">#REF!</definedName>
    <definedName name="BExRYZLA9EW71H4SXQR525S72LLP" localSheetId="10" hidden="1">#REF!</definedName>
    <definedName name="BExRYZLA9EW71H4SXQR525S72LLP" localSheetId="12" hidden="1">#REF!</definedName>
    <definedName name="BExRYZLA9EW71H4SXQR525S72LLP" localSheetId="19" hidden="1">#REF!</definedName>
    <definedName name="BExRYZLA9EW71H4SXQR525S72LLP" localSheetId="0" hidden="1">#REF!</definedName>
    <definedName name="BExRYZLA9EW71H4SXQR525S72LLP" localSheetId="21" hidden="1">#REF!</definedName>
    <definedName name="BExRYZLA9EW71H4SXQR525S72LLP" localSheetId="8" hidden="1">#REF!</definedName>
    <definedName name="BExRYZLA9EW71H4SXQR525S72LLP" localSheetId="9" hidden="1">#REF!</definedName>
    <definedName name="BExRYZLA9EW71H4SXQR525S72LLP" hidden="1">#REF!</definedName>
    <definedName name="BExRZ66M8G9FQ0VFP077QSZBSOA5" localSheetId="10" hidden="1">#REF!</definedName>
    <definedName name="BExRZ66M8G9FQ0VFP077QSZBSOA5" localSheetId="12" hidden="1">#REF!</definedName>
    <definedName name="BExRZ66M8G9FQ0VFP077QSZBSOA5" localSheetId="19" hidden="1">#REF!</definedName>
    <definedName name="BExRZ66M8G9FQ0VFP077QSZBSOA5" localSheetId="0" hidden="1">#REF!</definedName>
    <definedName name="BExRZ66M8G9FQ0VFP077QSZBSOA5" localSheetId="21" hidden="1">#REF!</definedName>
    <definedName name="BExRZ66M8G9FQ0VFP077QSZBSOA5" localSheetId="8" hidden="1">#REF!</definedName>
    <definedName name="BExRZ66M8G9FQ0VFP077QSZBSOA5" localSheetId="9" hidden="1">#REF!</definedName>
    <definedName name="BExRZ66M8G9FQ0VFP077QSZBSOA5" hidden="1">#REF!</definedName>
    <definedName name="BExRZ8FMQQL46I8AQWU17LRNZD5T" localSheetId="10" hidden="1">#REF!</definedName>
    <definedName name="BExRZ8FMQQL46I8AQWU17LRNZD5T" localSheetId="12" hidden="1">#REF!</definedName>
    <definedName name="BExRZ8FMQQL46I8AQWU17LRNZD5T" localSheetId="19" hidden="1">#REF!</definedName>
    <definedName name="BExRZ8FMQQL46I8AQWU17LRNZD5T" localSheetId="0" hidden="1">#REF!</definedName>
    <definedName name="BExRZ8FMQQL46I8AQWU17LRNZD5T" localSheetId="21" hidden="1">#REF!</definedName>
    <definedName name="BExRZ8FMQQL46I8AQWU17LRNZD5T" localSheetId="8" hidden="1">#REF!</definedName>
    <definedName name="BExRZ8FMQQL46I8AQWU17LRNZD5T" localSheetId="9" hidden="1">#REF!</definedName>
    <definedName name="BExRZ8FMQQL46I8AQWU17LRNZD5T" hidden="1">#REF!</definedName>
    <definedName name="BExRZIRRIXRUMZ5GOO95S7460BMP" localSheetId="10" hidden="1">#REF!</definedName>
    <definedName name="BExRZIRRIXRUMZ5GOO95S7460BMP" localSheetId="12" hidden="1">#REF!</definedName>
    <definedName name="BExRZIRRIXRUMZ5GOO95S7460BMP" localSheetId="19" hidden="1">#REF!</definedName>
    <definedName name="BExRZIRRIXRUMZ5GOO95S7460BMP" localSheetId="0" hidden="1">#REF!</definedName>
    <definedName name="BExRZIRRIXRUMZ5GOO95S7460BMP" localSheetId="21" hidden="1">#REF!</definedName>
    <definedName name="BExRZIRRIXRUMZ5GOO95S7460BMP" localSheetId="8" hidden="1">#REF!</definedName>
    <definedName name="BExRZIRRIXRUMZ5GOO95S7460BMP" localSheetId="9" hidden="1">#REF!</definedName>
    <definedName name="BExRZIRRIXRUMZ5GOO95S7460BMP" hidden="1">#REF!</definedName>
    <definedName name="BExRZJTNBKKPK7SB4LA31O3OH6PO" localSheetId="10" hidden="1">#REF!</definedName>
    <definedName name="BExRZJTNBKKPK7SB4LA31O3OH6PO" localSheetId="12" hidden="1">#REF!</definedName>
    <definedName name="BExRZJTNBKKPK7SB4LA31O3OH6PO" localSheetId="19" hidden="1">#REF!</definedName>
    <definedName name="BExRZJTNBKKPK7SB4LA31O3OH6PO" localSheetId="0" hidden="1">#REF!</definedName>
    <definedName name="BExRZJTNBKKPK7SB4LA31O3OH6PO" localSheetId="21" hidden="1">#REF!</definedName>
    <definedName name="BExRZJTNBKKPK7SB4LA31O3OH6PO" localSheetId="8" hidden="1">#REF!</definedName>
    <definedName name="BExRZJTNBKKPK7SB4LA31O3OH6PO" localSheetId="9" hidden="1">#REF!</definedName>
    <definedName name="BExRZJTNBKKPK7SB4LA31O3OH6PO" hidden="1">#REF!</definedName>
    <definedName name="BExRZK9RAHMM0ZLTNSK7A4LDC42D" localSheetId="10" hidden="1">#REF!</definedName>
    <definedName name="BExRZK9RAHMM0ZLTNSK7A4LDC42D" localSheetId="12" hidden="1">#REF!</definedName>
    <definedName name="BExRZK9RAHMM0ZLTNSK7A4LDC42D" localSheetId="19" hidden="1">#REF!</definedName>
    <definedName name="BExRZK9RAHMM0ZLTNSK7A4LDC42D" localSheetId="0" hidden="1">#REF!</definedName>
    <definedName name="BExRZK9RAHMM0ZLTNSK7A4LDC42D" localSheetId="21" hidden="1">#REF!</definedName>
    <definedName name="BExRZK9RAHMM0ZLTNSK7A4LDC42D" localSheetId="8" hidden="1">#REF!</definedName>
    <definedName name="BExRZK9RAHMM0ZLTNSK7A4LDC42D" localSheetId="9" hidden="1">#REF!</definedName>
    <definedName name="BExRZK9RAHMM0ZLTNSK7A4LDC42D" hidden="1">#REF!</definedName>
    <definedName name="BExRZNF461H0WDF36L3U0UQSJGZB" localSheetId="10" hidden="1">#REF!</definedName>
    <definedName name="BExRZNF461H0WDF36L3U0UQSJGZB" localSheetId="12" hidden="1">#REF!</definedName>
    <definedName name="BExRZNF461H0WDF36L3U0UQSJGZB" localSheetId="19" hidden="1">#REF!</definedName>
    <definedName name="BExRZNF461H0WDF36L3U0UQSJGZB" localSheetId="0" hidden="1">#REF!</definedName>
    <definedName name="BExRZNF461H0WDF36L3U0UQSJGZB" localSheetId="21" hidden="1">#REF!</definedName>
    <definedName name="BExRZNF461H0WDF36L3U0UQSJGZB" localSheetId="8" hidden="1">#REF!</definedName>
    <definedName name="BExRZNF461H0WDF36L3U0UQSJGZB" localSheetId="9" hidden="1">#REF!</definedName>
    <definedName name="BExRZNF461H0WDF36L3U0UQSJGZB" hidden="1">#REF!</definedName>
    <definedName name="BExRZOGSR69INI6GAEPHDWSNK5Q4" localSheetId="10" hidden="1">#REF!</definedName>
    <definedName name="BExRZOGSR69INI6GAEPHDWSNK5Q4" localSheetId="12" hidden="1">#REF!</definedName>
    <definedName name="BExRZOGSR69INI6GAEPHDWSNK5Q4" localSheetId="19" hidden="1">#REF!</definedName>
    <definedName name="BExRZOGSR69INI6GAEPHDWSNK5Q4" localSheetId="0" hidden="1">#REF!</definedName>
    <definedName name="BExRZOGSR69INI6GAEPHDWSNK5Q4" localSheetId="21" hidden="1">#REF!</definedName>
    <definedName name="BExRZOGSR69INI6GAEPHDWSNK5Q4" localSheetId="8" hidden="1">#REF!</definedName>
    <definedName name="BExRZOGSR69INI6GAEPHDWSNK5Q4" localSheetId="9" hidden="1">#REF!</definedName>
    <definedName name="BExRZOGSR69INI6GAEPHDWSNK5Q4" hidden="1">#REF!</definedName>
    <definedName name="BExS0ASQBKRTPDWFK0KUDFOS9LE5" localSheetId="10" hidden="1">#REF!</definedName>
    <definedName name="BExS0ASQBKRTPDWFK0KUDFOS9LE5" localSheetId="12" hidden="1">#REF!</definedName>
    <definedName name="BExS0ASQBKRTPDWFK0KUDFOS9LE5" localSheetId="19" hidden="1">#REF!</definedName>
    <definedName name="BExS0ASQBKRTPDWFK0KUDFOS9LE5" localSheetId="0" hidden="1">#REF!</definedName>
    <definedName name="BExS0ASQBKRTPDWFK0KUDFOS9LE5" localSheetId="21" hidden="1">#REF!</definedName>
    <definedName name="BExS0ASQBKRTPDWFK0KUDFOS9LE5" localSheetId="8" hidden="1">#REF!</definedName>
    <definedName name="BExS0ASQBKRTPDWFK0KUDFOS9LE5" localSheetId="9" hidden="1">#REF!</definedName>
    <definedName name="BExS0ASQBKRTPDWFK0KUDFOS9LE5" hidden="1">#REF!</definedName>
    <definedName name="BExS0GHQUF6YT0RU3TKDEO8CSJYB" localSheetId="10" hidden="1">#REF!</definedName>
    <definedName name="BExS0GHQUF6YT0RU3TKDEO8CSJYB" localSheetId="12" hidden="1">#REF!</definedName>
    <definedName name="BExS0GHQUF6YT0RU3TKDEO8CSJYB" localSheetId="19" hidden="1">#REF!</definedName>
    <definedName name="BExS0GHQUF6YT0RU3TKDEO8CSJYB" localSheetId="0" hidden="1">#REF!</definedName>
    <definedName name="BExS0GHQUF6YT0RU3TKDEO8CSJYB" localSheetId="21" hidden="1">#REF!</definedName>
    <definedName name="BExS0GHQUF6YT0RU3TKDEO8CSJYB" localSheetId="8" hidden="1">#REF!</definedName>
    <definedName name="BExS0GHQUF6YT0RU3TKDEO8CSJYB" localSheetId="9" hidden="1">#REF!</definedName>
    <definedName name="BExS0GHQUF6YT0RU3TKDEO8CSJYB" hidden="1">#REF!</definedName>
    <definedName name="BExS0K8IHC45I78DMZBOJ1P13KQA" localSheetId="10" hidden="1">#REF!</definedName>
    <definedName name="BExS0K8IHC45I78DMZBOJ1P13KQA" localSheetId="12" hidden="1">#REF!</definedName>
    <definedName name="BExS0K8IHC45I78DMZBOJ1P13KQA" localSheetId="19" hidden="1">#REF!</definedName>
    <definedName name="BExS0K8IHC45I78DMZBOJ1P13KQA" localSheetId="0" hidden="1">#REF!</definedName>
    <definedName name="BExS0K8IHC45I78DMZBOJ1P13KQA" localSheetId="21" hidden="1">#REF!</definedName>
    <definedName name="BExS0K8IHC45I78DMZBOJ1P13KQA" localSheetId="8" hidden="1">#REF!</definedName>
    <definedName name="BExS0K8IHC45I78DMZBOJ1P13KQA" localSheetId="9" hidden="1">#REF!</definedName>
    <definedName name="BExS0K8IHC45I78DMZBOJ1P13KQA" hidden="1">#REF!</definedName>
    <definedName name="BExS0L4WP69XXUFHED98XIEPB593" localSheetId="10" hidden="1">#REF!</definedName>
    <definedName name="BExS0L4WP69XXUFHED98XIEPB593" localSheetId="12" hidden="1">#REF!</definedName>
    <definedName name="BExS0L4WP69XXUFHED98XIEPB593" localSheetId="19" hidden="1">#REF!</definedName>
    <definedName name="BExS0L4WP69XXUFHED98XIEPB593" localSheetId="0" hidden="1">#REF!</definedName>
    <definedName name="BExS0L4WP69XXUFHED98XIEPB593" localSheetId="21" hidden="1">#REF!</definedName>
    <definedName name="BExS0L4WP69XXUFHED98XIEPB593" localSheetId="8" hidden="1">#REF!</definedName>
    <definedName name="BExS0L4WP69XXUFHED98XIEPB593" localSheetId="9" hidden="1">#REF!</definedName>
    <definedName name="BExS0L4WP69XXUFHED98XIEPB593" hidden="1">#REF!</definedName>
    <definedName name="BExS0Z2O2N4AJXFEPN87NU9ZGAHG" localSheetId="10" hidden="1">#REF!</definedName>
    <definedName name="BExS0Z2O2N4AJXFEPN87NU9ZGAHG" localSheetId="12" hidden="1">#REF!</definedName>
    <definedName name="BExS0Z2O2N4AJXFEPN87NU9ZGAHG" localSheetId="19" hidden="1">#REF!</definedName>
    <definedName name="BExS0Z2O2N4AJXFEPN87NU9ZGAHG" localSheetId="0" hidden="1">#REF!</definedName>
    <definedName name="BExS0Z2O2N4AJXFEPN87NU9ZGAHG" localSheetId="21" hidden="1">#REF!</definedName>
    <definedName name="BExS0Z2O2N4AJXFEPN87NU9ZGAHG" localSheetId="8" hidden="1">#REF!</definedName>
    <definedName name="BExS0Z2O2N4AJXFEPN87NU9ZGAHG" localSheetId="9" hidden="1">#REF!</definedName>
    <definedName name="BExS0Z2O2N4AJXFEPN87NU9ZGAHG" hidden="1">#REF!</definedName>
    <definedName name="BExS15IJV0WW662NXQUVT3FGP4ST" localSheetId="10" hidden="1">#REF!</definedName>
    <definedName name="BExS15IJV0WW662NXQUVT3FGP4ST" localSheetId="12" hidden="1">#REF!</definedName>
    <definedName name="BExS15IJV0WW662NXQUVT3FGP4ST" localSheetId="19" hidden="1">#REF!</definedName>
    <definedName name="BExS15IJV0WW662NXQUVT3FGP4ST" localSheetId="0" hidden="1">#REF!</definedName>
    <definedName name="BExS15IJV0WW662NXQUVT3FGP4ST" localSheetId="21" hidden="1">#REF!</definedName>
    <definedName name="BExS15IJV0WW662NXQUVT3FGP4ST" localSheetId="8" hidden="1">#REF!</definedName>
    <definedName name="BExS15IJV0WW662NXQUVT3FGP4ST" localSheetId="9" hidden="1">#REF!</definedName>
    <definedName name="BExS15IJV0WW662NXQUVT3FGP4ST" hidden="1">#REF!</definedName>
    <definedName name="BExS18T8TBNEPF4AU1VJ268XLF3L" localSheetId="10" hidden="1">#REF!</definedName>
    <definedName name="BExS18T8TBNEPF4AU1VJ268XLF3L" localSheetId="12" hidden="1">#REF!</definedName>
    <definedName name="BExS18T8TBNEPF4AU1VJ268XLF3L" localSheetId="19" hidden="1">#REF!</definedName>
    <definedName name="BExS18T8TBNEPF4AU1VJ268XLF3L" localSheetId="0" hidden="1">#REF!</definedName>
    <definedName name="BExS18T8TBNEPF4AU1VJ268XLF3L" localSheetId="21" hidden="1">#REF!</definedName>
    <definedName name="BExS18T8TBNEPF4AU1VJ268XLF3L" localSheetId="8" hidden="1">#REF!</definedName>
    <definedName name="BExS18T8TBNEPF4AU1VJ268XLF3L" localSheetId="9" hidden="1">#REF!</definedName>
    <definedName name="BExS18T8TBNEPF4AU1VJ268XLF3L" hidden="1">#REF!</definedName>
    <definedName name="BExS194110MR25BYJI3CJ2EGZ8XT" localSheetId="10" hidden="1">#REF!</definedName>
    <definedName name="BExS194110MR25BYJI3CJ2EGZ8XT" localSheetId="12" hidden="1">#REF!</definedName>
    <definedName name="BExS194110MR25BYJI3CJ2EGZ8XT" localSheetId="19" hidden="1">#REF!</definedName>
    <definedName name="BExS194110MR25BYJI3CJ2EGZ8XT" localSheetId="0" hidden="1">#REF!</definedName>
    <definedName name="BExS194110MR25BYJI3CJ2EGZ8XT" localSheetId="21" hidden="1">#REF!</definedName>
    <definedName name="BExS194110MR25BYJI3CJ2EGZ8XT" localSheetId="8" hidden="1">#REF!</definedName>
    <definedName name="BExS194110MR25BYJI3CJ2EGZ8XT" localSheetId="9" hidden="1">#REF!</definedName>
    <definedName name="BExS194110MR25BYJI3CJ2EGZ8XT" hidden="1">#REF!</definedName>
    <definedName name="BExS1BNVGNSGD4EP90QL8WXYWZ66" localSheetId="10" hidden="1">#REF!</definedName>
    <definedName name="BExS1BNVGNSGD4EP90QL8WXYWZ66" localSheetId="12" hidden="1">#REF!</definedName>
    <definedName name="BExS1BNVGNSGD4EP90QL8WXYWZ66" localSheetId="19" hidden="1">#REF!</definedName>
    <definedName name="BExS1BNVGNSGD4EP90QL8WXYWZ66" localSheetId="0" hidden="1">#REF!</definedName>
    <definedName name="BExS1BNVGNSGD4EP90QL8WXYWZ66" localSheetId="21" hidden="1">#REF!</definedName>
    <definedName name="BExS1BNVGNSGD4EP90QL8WXYWZ66" localSheetId="8" hidden="1">#REF!</definedName>
    <definedName name="BExS1BNVGNSGD4EP90QL8WXYWZ66" localSheetId="9" hidden="1">#REF!</definedName>
    <definedName name="BExS1BNVGNSGD4EP90QL8WXYWZ66" hidden="1">#REF!</definedName>
    <definedName name="BExS1UE39N6NCND7MAARSBWXS6HU" localSheetId="10" hidden="1">#REF!</definedName>
    <definedName name="BExS1UE39N6NCND7MAARSBWXS6HU" localSheetId="12" hidden="1">#REF!</definedName>
    <definedName name="BExS1UE39N6NCND7MAARSBWXS6HU" localSheetId="19" hidden="1">#REF!</definedName>
    <definedName name="BExS1UE39N6NCND7MAARSBWXS6HU" localSheetId="0" hidden="1">#REF!</definedName>
    <definedName name="BExS1UE39N6NCND7MAARSBWXS6HU" localSheetId="21" hidden="1">#REF!</definedName>
    <definedName name="BExS1UE39N6NCND7MAARSBWXS6HU" localSheetId="8" hidden="1">#REF!</definedName>
    <definedName name="BExS1UE39N6NCND7MAARSBWXS6HU" localSheetId="9" hidden="1">#REF!</definedName>
    <definedName name="BExS1UE39N6NCND7MAARSBWXS6HU" hidden="1">#REF!</definedName>
    <definedName name="BExS226HTWL5WVC76MP5A1IBI8WD" localSheetId="10" hidden="1">#REF!</definedName>
    <definedName name="BExS226HTWL5WVC76MP5A1IBI8WD" localSheetId="12" hidden="1">#REF!</definedName>
    <definedName name="BExS226HTWL5WVC76MP5A1IBI8WD" localSheetId="19" hidden="1">#REF!</definedName>
    <definedName name="BExS226HTWL5WVC76MP5A1IBI8WD" localSheetId="0" hidden="1">#REF!</definedName>
    <definedName name="BExS226HTWL5WVC76MP5A1IBI8WD" localSheetId="21" hidden="1">#REF!</definedName>
    <definedName name="BExS226HTWL5WVC76MP5A1IBI8WD" localSheetId="8" hidden="1">#REF!</definedName>
    <definedName name="BExS226HTWL5WVC76MP5A1IBI8WD" localSheetId="9" hidden="1">#REF!</definedName>
    <definedName name="BExS226HTWL5WVC76MP5A1IBI8WD" hidden="1">#REF!</definedName>
    <definedName name="BExS26OI2QNNAH2WMDD95Z400048" localSheetId="10" hidden="1">#REF!</definedName>
    <definedName name="BExS26OI2QNNAH2WMDD95Z400048" localSheetId="12" hidden="1">#REF!</definedName>
    <definedName name="BExS26OI2QNNAH2WMDD95Z400048" localSheetId="19" hidden="1">#REF!</definedName>
    <definedName name="BExS26OI2QNNAH2WMDD95Z400048" localSheetId="0" hidden="1">#REF!</definedName>
    <definedName name="BExS26OI2QNNAH2WMDD95Z400048" localSheetId="21" hidden="1">#REF!</definedName>
    <definedName name="BExS26OI2QNNAH2WMDD95Z400048" localSheetId="8" hidden="1">#REF!</definedName>
    <definedName name="BExS26OI2QNNAH2WMDD95Z400048" localSheetId="9" hidden="1">#REF!</definedName>
    <definedName name="BExS26OI2QNNAH2WMDD95Z400048" hidden="1">#REF!</definedName>
    <definedName name="BExS2D4EI622QRKZKVDPRE66M4XA" localSheetId="10" hidden="1">#REF!</definedName>
    <definedName name="BExS2D4EI622QRKZKVDPRE66M4XA" localSheetId="12" hidden="1">#REF!</definedName>
    <definedName name="BExS2D4EI622QRKZKVDPRE66M4XA" localSheetId="19" hidden="1">#REF!</definedName>
    <definedName name="BExS2D4EI622QRKZKVDPRE66M4XA" localSheetId="0" hidden="1">#REF!</definedName>
    <definedName name="BExS2D4EI622QRKZKVDPRE66M4XA" localSheetId="21" hidden="1">#REF!</definedName>
    <definedName name="BExS2D4EI622QRKZKVDPRE66M4XA" localSheetId="8" hidden="1">#REF!</definedName>
    <definedName name="BExS2D4EI622QRKZKVDPRE66M4XA" localSheetId="9" hidden="1">#REF!</definedName>
    <definedName name="BExS2D4EI622QRKZKVDPRE66M4XA" hidden="1">#REF!</definedName>
    <definedName name="BExS2DF6B4ZUF3VZLI4G6LJ3BF38" localSheetId="10" hidden="1">#REF!</definedName>
    <definedName name="BExS2DF6B4ZUF3VZLI4G6LJ3BF38" localSheetId="12" hidden="1">#REF!</definedName>
    <definedName name="BExS2DF6B4ZUF3VZLI4G6LJ3BF38" localSheetId="19" hidden="1">#REF!</definedName>
    <definedName name="BExS2DF6B4ZUF3VZLI4G6LJ3BF38" localSheetId="0" hidden="1">#REF!</definedName>
    <definedName name="BExS2DF6B4ZUF3VZLI4G6LJ3BF38" localSheetId="21" hidden="1">#REF!</definedName>
    <definedName name="BExS2DF6B4ZUF3VZLI4G6LJ3BF38" localSheetId="8" hidden="1">#REF!</definedName>
    <definedName name="BExS2DF6B4ZUF3VZLI4G6LJ3BF38" localSheetId="9" hidden="1">#REF!</definedName>
    <definedName name="BExS2DF6B4ZUF3VZLI4G6LJ3BF38" hidden="1">#REF!</definedName>
    <definedName name="BExS2GKEA6VM3PDWKD7XI0KRUHTW" localSheetId="10" hidden="1">#REF!</definedName>
    <definedName name="BExS2GKEA6VM3PDWKD7XI0KRUHTW" localSheetId="12" hidden="1">#REF!</definedName>
    <definedName name="BExS2GKEA6VM3PDWKD7XI0KRUHTW" localSheetId="19" hidden="1">#REF!</definedName>
    <definedName name="BExS2GKEA6VM3PDWKD7XI0KRUHTW" localSheetId="0" hidden="1">#REF!</definedName>
    <definedName name="BExS2GKEA6VM3PDWKD7XI0KRUHTW" localSheetId="21" hidden="1">#REF!</definedName>
    <definedName name="BExS2GKEA6VM3PDWKD7XI0KRUHTW" localSheetId="8" hidden="1">#REF!</definedName>
    <definedName name="BExS2GKEA6VM3PDWKD7XI0KRUHTW" localSheetId="9" hidden="1">#REF!</definedName>
    <definedName name="BExS2GKEA6VM3PDWKD7XI0KRUHTW" hidden="1">#REF!</definedName>
    <definedName name="BExS2I2HVU314TXI2DYFRY8XV913" localSheetId="10" hidden="1">#REF!</definedName>
    <definedName name="BExS2I2HVU314TXI2DYFRY8XV913" localSheetId="12" hidden="1">#REF!</definedName>
    <definedName name="BExS2I2HVU314TXI2DYFRY8XV913" localSheetId="19" hidden="1">#REF!</definedName>
    <definedName name="BExS2I2HVU314TXI2DYFRY8XV913" localSheetId="0" hidden="1">#REF!</definedName>
    <definedName name="BExS2I2HVU314TXI2DYFRY8XV913" localSheetId="21" hidden="1">#REF!</definedName>
    <definedName name="BExS2I2HVU314TXI2DYFRY8XV913" localSheetId="8" hidden="1">#REF!</definedName>
    <definedName name="BExS2I2HVU314TXI2DYFRY8XV913" localSheetId="9" hidden="1">#REF!</definedName>
    <definedName name="BExS2I2HVU314TXI2DYFRY8XV913" hidden="1">#REF!</definedName>
    <definedName name="BExS2QB5FS5LYTFYO4BROTWG3OV5" localSheetId="10" hidden="1">#REF!</definedName>
    <definedName name="BExS2QB5FS5LYTFYO4BROTWG3OV5" localSheetId="12" hidden="1">#REF!</definedName>
    <definedName name="BExS2QB5FS5LYTFYO4BROTWG3OV5" localSheetId="19" hidden="1">#REF!</definedName>
    <definedName name="BExS2QB5FS5LYTFYO4BROTWG3OV5" localSheetId="0" hidden="1">#REF!</definedName>
    <definedName name="BExS2QB5FS5LYTFYO4BROTWG3OV5" localSheetId="21" hidden="1">#REF!</definedName>
    <definedName name="BExS2QB5FS5LYTFYO4BROTWG3OV5" localSheetId="8" hidden="1">#REF!</definedName>
    <definedName name="BExS2QB5FS5LYTFYO4BROTWG3OV5" localSheetId="9" hidden="1">#REF!</definedName>
    <definedName name="BExS2QB5FS5LYTFYO4BROTWG3OV5" hidden="1">#REF!</definedName>
    <definedName name="BExS2TLU1HONYV6S3ZD9T12D7CIG" localSheetId="10" hidden="1">#REF!</definedName>
    <definedName name="BExS2TLU1HONYV6S3ZD9T12D7CIG" localSheetId="12" hidden="1">#REF!</definedName>
    <definedName name="BExS2TLU1HONYV6S3ZD9T12D7CIG" localSheetId="19" hidden="1">#REF!</definedName>
    <definedName name="BExS2TLU1HONYV6S3ZD9T12D7CIG" localSheetId="0" hidden="1">#REF!</definedName>
    <definedName name="BExS2TLU1HONYV6S3ZD9T12D7CIG" localSheetId="21" hidden="1">#REF!</definedName>
    <definedName name="BExS2TLU1HONYV6S3ZD9T12D7CIG" localSheetId="8" hidden="1">#REF!</definedName>
    <definedName name="BExS2TLU1HONYV6S3ZD9T12D7CIG" localSheetId="9" hidden="1">#REF!</definedName>
    <definedName name="BExS2TLU1HONYV6S3ZD9T12D7CIG" hidden="1">#REF!</definedName>
    <definedName name="BExS2WLQUVBRZJWQTWUU4CYDY4IN" localSheetId="10" hidden="1">#REF!</definedName>
    <definedName name="BExS2WLQUVBRZJWQTWUU4CYDY4IN" localSheetId="12" hidden="1">#REF!</definedName>
    <definedName name="BExS2WLQUVBRZJWQTWUU4CYDY4IN" localSheetId="19" hidden="1">#REF!</definedName>
    <definedName name="BExS2WLQUVBRZJWQTWUU4CYDY4IN" localSheetId="0" hidden="1">#REF!</definedName>
    <definedName name="BExS2WLQUVBRZJWQTWUU4CYDY4IN" localSheetId="21" hidden="1">#REF!</definedName>
    <definedName name="BExS2WLQUVBRZJWQTWUU4CYDY4IN" localSheetId="8" hidden="1">#REF!</definedName>
    <definedName name="BExS2WLQUVBRZJWQTWUU4CYDY4IN" localSheetId="9" hidden="1">#REF!</definedName>
    <definedName name="BExS2WLQUVBRZJWQTWUU4CYDY4IN" hidden="1">#REF!</definedName>
    <definedName name="BExS2YJQV4NUX6135T90Z1Y5R26Q" localSheetId="10" hidden="1">#REF!</definedName>
    <definedName name="BExS2YJQV4NUX6135T90Z1Y5R26Q" localSheetId="12" hidden="1">#REF!</definedName>
    <definedName name="BExS2YJQV4NUX6135T90Z1Y5R26Q" localSheetId="19" hidden="1">#REF!</definedName>
    <definedName name="BExS2YJQV4NUX6135T90Z1Y5R26Q" localSheetId="0" hidden="1">#REF!</definedName>
    <definedName name="BExS2YJQV4NUX6135T90Z1Y5R26Q" localSheetId="21" hidden="1">#REF!</definedName>
    <definedName name="BExS2YJQV4NUX6135T90Z1Y5R26Q" localSheetId="8" hidden="1">#REF!</definedName>
    <definedName name="BExS2YJQV4NUX6135T90Z1Y5R26Q" localSheetId="9" hidden="1">#REF!</definedName>
    <definedName name="BExS2YJQV4NUX6135T90Z1Y5R26Q" hidden="1">#REF!</definedName>
    <definedName name="BExS318UV9I2FXPQQWUKKX00QLPJ" localSheetId="10" hidden="1">#REF!</definedName>
    <definedName name="BExS318UV9I2FXPQQWUKKX00QLPJ" localSheetId="12" hidden="1">#REF!</definedName>
    <definedName name="BExS318UV9I2FXPQQWUKKX00QLPJ" localSheetId="19" hidden="1">#REF!</definedName>
    <definedName name="BExS318UV9I2FXPQQWUKKX00QLPJ" localSheetId="0" hidden="1">#REF!</definedName>
    <definedName name="BExS318UV9I2FXPQQWUKKX00QLPJ" localSheetId="21" hidden="1">#REF!</definedName>
    <definedName name="BExS318UV9I2FXPQQWUKKX00QLPJ" localSheetId="8" hidden="1">#REF!</definedName>
    <definedName name="BExS318UV9I2FXPQQWUKKX00QLPJ" localSheetId="9" hidden="1">#REF!</definedName>
    <definedName name="BExS318UV9I2FXPQQWUKKX00QLPJ" hidden="1">#REF!</definedName>
    <definedName name="BExS3LBS0SMTHALVM4NRI1BAV1NP" localSheetId="10" hidden="1">#REF!</definedName>
    <definedName name="BExS3LBS0SMTHALVM4NRI1BAV1NP" localSheetId="12" hidden="1">#REF!</definedName>
    <definedName name="BExS3LBS0SMTHALVM4NRI1BAV1NP" localSheetId="19" hidden="1">#REF!</definedName>
    <definedName name="BExS3LBS0SMTHALVM4NRI1BAV1NP" localSheetId="0" hidden="1">#REF!</definedName>
    <definedName name="BExS3LBS0SMTHALVM4NRI1BAV1NP" localSheetId="21" hidden="1">#REF!</definedName>
    <definedName name="BExS3LBS0SMTHALVM4NRI1BAV1NP" localSheetId="8" hidden="1">#REF!</definedName>
    <definedName name="BExS3LBS0SMTHALVM4NRI1BAV1NP" localSheetId="9" hidden="1">#REF!</definedName>
    <definedName name="BExS3LBS0SMTHALVM4NRI1BAV1NP" hidden="1">#REF!</definedName>
    <definedName name="BExS3MTQ75VBXDGEBURP6YT8RROE" localSheetId="10" hidden="1">#REF!</definedName>
    <definedName name="BExS3MTQ75VBXDGEBURP6YT8RROE" localSheetId="12" hidden="1">#REF!</definedName>
    <definedName name="BExS3MTQ75VBXDGEBURP6YT8RROE" localSheetId="19" hidden="1">#REF!</definedName>
    <definedName name="BExS3MTQ75VBXDGEBURP6YT8RROE" localSheetId="0" hidden="1">#REF!</definedName>
    <definedName name="BExS3MTQ75VBXDGEBURP6YT8RROE" localSheetId="21" hidden="1">#REF!</definedName>
    <definedName name="BExS3MTQ75VBXDGEBURP6YT8RROE" localSheetId="8" hidden="1">#REF!</definedName>
    <definedName name="BExS3MTQ75VBXDGEBURP6YT8RROE" localSheetId="9" hidden="1">#REF!</definedName>
    <definedName name="BExS3MTQ75VBXDGEBURP6YT8RROE" hidden="1">#REF!</definedName>
    <definedName name="BExS3OMGYO0DFN5186UFKEXZ2RX3" localSheetId="10" hidden="1">#REF!</definedName>
    <definedName name="BExS3OMGYO0DFN5186UFKEXZ2RX3" localSheetId="12" hidden="1">#REF!</definedName>
    <definedName name="BExS3OMGYO0DFN5186UFKEXZ2RX3" localSheetId="19" hidden="1">#REF!</definedName>
    <definedName name="BExS3OMGYO0DFN5186UFKEXZ2RX3" localSheetId="0" hidden="1">#REF!</definedName>
    <definedName name="BExS3OMGYO0DFN5186UFKEXZ2RX3" localSheetId="21" hidden="1">#REF!</definedName>
    <definedName name="BExS3OMGYO0DFN5186UFKEXZ2RX3" localSheetId="8" hidden="1">#REF!</definedName>
    <definedName name="BExS3OMGYO0DFN5186UFKEXZ2RX3" localSheetId="9" hidden="1">#REF!</definedName>
    <definedName name="BExS3OMGYO0DFN5186UFKEXZ2RX3" hidden="1">#REF!</definedName>
    <definedName name="BExS3SDERJ27OER67TIGOVZU13A2" localSheetId="10" hidden="1">#REF!</definedName>
    <definedName name="BExS3SDERJ27OER67TIGOVZU13A2" localSheetId="12" hidden="1">#REF!</definedName>
    <definedName name="BExS3SDERJ27OER67TIGOVZU13A2" localSheetId="19" hidden="1">#REF!</definedName>
    <definedName name="BExS3SDERJ27OER67TIGOVZU13A2" localSheetId="0" hidden="1">#REF!</definedName>
    <definedName name="BExS3SDERJ27OER67TIGOVZU13A2" localSheetId="21" hidden="1">#REF!</definedName>
    <definedName name="BExS3SDERJ27OER67TIGOVZU13A2" localSheetId="8" hidden="1">#REF!</definedName>
    <definedName name="BExS3SDERJ27OER67TIGOVZU13A2" localSheetId="9" hidden="1">#REF!</definedName>
    <definedName name="BExS3SDERJ27OER67TIGOVZU13A2" hidden="1">#REF!</definedName>
    <definedName name="BExS3STIH9SFG0R6H30P191QZE98" localSheetId="10" hidden="1">#REF!</definedName>
    <definedName name="BExS3STIH9SFG0R6H30P191QZE98" localSheetId="12" hidden="1">#REF!</definedName>
    <definedName name="BExS3STIH9SFG0R6H30P191QZE98" localSheetId="19" hidden="1">#REF!</definedName>
    <definedName name="BExS3STIH9SFG0R6H30P191QZE98" localSheetId="0" hidden="1">#REF!</definedName>
    <definedName name="BExS3STIH9SFG0R6H30P191QZE98" localSheetId="21" hidden="1">#REF!</definedName>
    <definedName name="BExS3STIH9SFG0R6H30P191QZE98" localSheetId="8" hidden="1">#REF!</definedName>
    <definedName name="BExS3STIH9SFG0R6H30P191QZE98" localSheetId="9" hidden="1">#REF!</definedName>
    <definedName name="BExS3STIH9SFG0R6H30P191QZE98" hidden="1">#REF!</definedName>
    <definedName name="BExS46R5WDNU5KL04FKY5LHJUCB8" localSheetId="10" hidden="1">#REF!</definedName>
    <definedName name="BExS46R5WDNU5KL04FKY5LHJUCB8" localSheetId="12" hidden="1">#REF!</definedName>
    <definedName name="BExS46R5WDNU5KL04FKY5LHJUCB8" localSheetId="19" hidden="1">#REF!</definedName>
    <definedName name="BExS46R5WDNU5KL04FKY5LHJUCB8" localSheetId="0" hidden="1">#REF!</definedName>
    <definedName name="BExS46R5WDNU5KL04FKY5LHJUCB8" localSheetId="21" hidden="1">#REF!</definedName>
    <definedName name="BExS46R5WDNU5KL04FKY5LHJUCB8" localSheetId="8" hidden="1">#REF!</definedName>
    <definedName name="BExS46R5WDNU5KL04FKY5LHJUCB8" localSheetId="9" hidden="1">#REF!</definedName>
    <definedName name="BExS46R5WDNU5KL04FKY5LHJUCB8" hidden="1">#REF!</definedName>
    <definedName name="BExS4ASWKM93XA275AXHYP8AG6SU" localSheetId="10" hidden="1">#REF!</definedName>
    <definedName name="BExS4ASWKM93XA275AXHYP8AG6SU" localSheetId="12" hidden="1">#REF!</definedName>
    <definedName name="BExS4ASWKM93XA275AXHYP8AG6SU" localSheetId="19" hidden="1">#REF!</definedName>
    <definedName name="BExS4ASWKM93XA275AXHYP8AG6SU" localSheetId="0" hidden="1">#REF!</definedName>
    <definedName name="BExS4ASWKM93XA275AXHYP8AG6SU" localSheetId="21" hidden="1">#REF!</definedName>
    <definedName name="BExS4ASWKM93XA275AXHYP8AG6SU" localSheetId="8" hidden="1">#REF!</definedName>
    <definedName name="BExS4ASWKM93XA275AXHYP8AG6SU" localSheetId="9" hidden="1">#REF!</definedName>
    <definedName name="BExS4ASWKM93XA275AXHYP8AG6SU" hidden="1">#REF!</definedName>
    <definedName name="BExS4IANBC4RO7HIK0MZZ2RPQU78" localSheetId="10" hidden="1">#REF!</definedName>
    <definedName name="BExS4IANBC4RO7HIK0MZZ2RPQU78" localSheetId="12" hidden="1">#REF!</definedName>
    <definedName name="BExS4IANBC4RO7HIK0MZZ2RPQU78" localSheetId="19" hidden="1">#REF!</definedName>
    <definedName name="BExS4IANBC4RO7HIK0MZZ2RPQU78" localSheetId="0" hidden="1">#REF!</definedName>
    <definedName name="BExS4IANBC4RO7HIK0MZZ2RPQU78" localSheetId="21" hidden="1">#REF!</definedName>
    <definedName name="BExS4IANBC4RO7HIK0MZZ2RPQU78" localSheetId="8" hidden="1">#REF!</definedName>
    <definedName name="BExS4IANBC4RO7HIK0MZZ2RPQU78" localSheetId="9" hidden="1">#REF!</definedName>
    <definedName name="BExS4IANBC4RO7HIK0MZZ2RPQU78" hidden="1">#REF!</definedName>
    <definedName name="BExS4JN3Y6SVBKILQK0R9HS45Y52" localSheetId="10" hidden="1">#REF!</definedName>
    <definedName name="BExS4JN3Y6SVBKILQK0R9HS45Y52" localSheetId="12" hidden="1">#REF!</definedName>
    <definedName name="BExS4JN3Y6SVBKILQK0R9HS45Y52" localSheetId="19" hidden="1">#REF!</definedName>
    <definedName name="BExS4JN3Y6SVBKILQK0R9HS45Y52" localSheetId="0" hidden="1">#REF!</definedName>
    <definedName name="BExS4JN3Y6SVBKILQK0R9HS45Y52" localSheetId="21" hidden="1">#REF!</definedName>
    <definedName name="BExS4JN3Y6SVBKILQK0R9HS45Y52" localSheetId="8" hidden="1">#REF!</definedName>
    <definedName name="BExS4JN3Y6SVBKILQK0R9HS45Y52" localSheetId="9" hidden="1">#REF!</definedName>
    <definedName name="BExS4JN3Y6SVBKILQK0R9HS45Y52" hidden="1">#REF!</definedName>
    <definedName name="BExS4P6S41O6Z6BED77U3GD9PNH1" localSheetId="10" hidden="1">#REF!</definedName>
    <definedName name="BExS4P6S41O6Z6BED77U3GD9PNH1" localSheetId="12" hidden="1">#REF!</definedName>
    <definedName name="BExS4P6S41O6Z6BED77U3GD9PNH1" localSheetId="19" hidden="1">#REF!</definedName>
    <definedName name="BExS4P6S41O6Z6BED77U3GD9PNH1" localSheetId="0" hidden="1">#REF!</definedName>
    <definedName name="BExS4P6S41O6Z6BED77U3GD9PNH1" localSheetId="21" hidden="1">#REF!</definedName>
    <definedName name="BExS4P6S41O6Z6BED77U3GD9PNH1" localSheetId="8" hidden="1">#REF!</definedName>
    <definedName name="BExS4P6S41O6Z6BED77U3GD9PNH1" localSheetId="9" hidden="1">#REF!</definedName>
    <definedName name="BExS4P6S41O6Z6BED77U3GD9PNH1" hidden="1">#REF!</definedName>
    <definedName name="BExS4PXPURUHFBOKYFJD5J1J2RXC" localSheetId="10" hidden="1">#REF!</definedName>
    <definedName name="BExS4PXPURUHFBOKYFJD5J1J2RXC" localSheetId="12" hidden="1">#REF!</definedName>
    <definedName name="BExS4PXPURUHFBOKYFJD5J1J2RXC" localSheetId="19" hidden="1">#REF!</definedName>
    <definedName name="BExS4PXPURUHFBOKYFJD5J1J2RXC" localSheetId="0" hidden="1">#REF!</definedName>
    <definedName name="BExS4PXPURUHFBOKYFJD5J1J2RXC" localSheetId="21" hidden="1">#REF!</definedName>
    <definedName name="BExS4PXPURUHFBOKYFJD5J1J2RXC" localSheetId="8" hidden="1">#REF!</definedName>
    <definedName name="BExS4PXPURUHFBOKYFJD5J1J2RXC" localSheetId="9" hidden="1">#REF!</definedName>
    <definedName name="BExS4PXPURUHFBOKYFJD5J1J2RXC" hidden="1">#REF!</definedName>
    <definedName name="BExS4T32HD3YGJ91HTJ2IGVX6V4O" localSheetId="10" hidden="1">#REF!</definedName>
    <definedName name="BExS4T32HD3YGJ91HTJ2IGVX6V4O" localSheetId="12" hidden="1">#REF!</definedName>
    <definedName name="BExS4T32HD3YGJ91HTJ2IGVX6V4O" localSheetId="19" hidden="1">#REF!</definedName>
    <definedName name="BExS4T32HD3YGJ91HTJ2IGVX6V4O" localSheetId="0" hidden="1">#REF!</definedName>
    <definedName name="BExS4T32HD3YGJ91HTJ2IGVX6V4O" localSheetId="21" hidden="1">#REF!</definedName>
    <definedName name="BExS4T32HD3YGJ91HTJ2IGVX6V4O" localSheetId="8" hidden="1">#REF!</definedName>
    <definedName name="BExS4T32HD3YGJ91HTJ2IGVX6V4O" localSheetId="9" hidden="1">#REF!</definedName>
    <definedName name="BExS4T32HD3YGJ91HTJ2IGVX6V4O" hidden="1">#REF!</definedName>
    <definedName name="BExS51H0N51UT0FZOPZRCF1GU063" localSheetId="10" hidden="1">#REF!</definedName>
    <definedName name="BExS51H0N51UT0FZOPZRCF1GU063" localSheetId="12" hidden="1">#REF!</definedName>
    <definedName name="BExS51H0N51UT0FZOPZRCF1GU063" localSheetId="19" hidden="1">#REF!</definedName>
    <definedName name="BExS51H0N51UT0FZOPZRCF1GU063" localSheetId="0" hidden="1">#REF!</definedName>
    <definedName name="BExS51H0N51UT0FZOPZRCF1GU063" localSheetId="21" hidden="1">#REF!</definedName>
    <definedName name="BExS51H0N51UT0FZOPZRCF1GU063" localSheetId="8" hidden="1">#REF!</definedName>
    <definedName name="BExS51H0N51UT0FZOPZRCF1GU063" localSheetId="9" hidden="1">#REF!</definedName>
    <definedName name="BExS51H0N51UT0FZOPZRCF1GU063" hidden="1">#REF!</definedName>
    <definedName name="BExS54X72TJFC41FJK72MLRR2OO7" localSheetId="10" hidden="1">#REF!</definedName>
    <definedName name="BExS54X72TJFC41FJK72MLRR2OO7" localSheetId="12" hidden="1">#REF!</definedName>
    <definedName name="BExS54X72TJFC41FJK72MLRR2OO7" localSheetId="19" hidden="1">#REF!</definedName>
    <definedName name="BExS54X72TJFC41FJK72MLRR2OO7" localSheetId="0" hidden="1">#REF!</definedName>
    <definedName name="BExS54X72TJFC41FJK72MLRR2OO7" localSheetId="21" hidden="1">#REF!</definedName>
    <definedName name="BExS54X72TJFC41FJK72MLRR2OO7" localSheetId="8" hidden="1">#REF!</definedName>
    <definedName name="BExS54X72TJFC41FJK72MLRR2OO7" localSheetId="9" hidden="1">#REF!</definedName>
    <definedName name="BExS54X72TJFC41FJK72MLRR2OO7" hidden="1">#REF!</definedName>
    <definedName name="BExS59F0PA1V2ZC7S5TN6IT41SXP" localSheetId="10" hidden="1">#REF!</definedName>
    <definedName name="BExS59F0PA1V2ZC7S5TN6IT41SXP" localSheetId="12" hidden="1">#REF!</definedName>
    <definedName name="BExS59F0PA1V2ZC7S5TN6IT41SXP" localSheetId="19" hidden="1">#REF!</definedName>
    <definedName name="BExS59F0PA1V2ZC7S5TN6IT41SXP" localSheetId="0" hidden="1">#REF!</definedName>
    <definedName name="BExS59F0PA1V2ZC7S5TN6IT41SXP" localSheetId="21" hidden="1">#REF!</definedName>
    <definedName name="BExS59F0PA1V2ZC7S5TN6IT41SXP" localSheetId="8" hidden="1">#REF!</definedName>
    <definedName name="BExS59F0PA1V2ZC7S5TN6IT41SXP" localSheetId="9" hidden="1">#REF!</definedName>
    <definedName name="BExS59F0PA1V2ZC7S5TN6IT41SXP" hidden="1">#REF!</definedName>
    <definedName name="BExS5L3TGB8JVW9ROYWTKYTUPW27" localSheetId="10" hidden="1">#REF!</definedName>
    <definedName name="BExS5L3TGB8JVW9ROYWTKYTUPW27" localSheetId="12" hidden="1">#REF!</definedName>
    <definedName name="BExS5L3TGB8JVW9ROYWTKYTUPW27" localSheetId="19" hidden="1">#REF!</definedName>
    <definedName name="BExS5L3TGB8JVW9ROYWTKYTUPW27" localSheetId="0" hidden="1">#REF!</definedName>
    <definedName name="BExS5L3TGB8JVW9ROYWTKYTUPW27" localSheetId="21" hidden="1">#REF!</definedName>
    <definedName name="BExS5L3TGB8JVW9ROYWTKYTUPW27" localSheetId="8" hidden="1">#REF!</definedName>
    <definedName name="BExS5L3TGB8JVW9ROYWTKYTUPW27" localSheetId="9" hidden="1">#REF!</definedName>
    <definedName name="BExS5L3TGB8JVW9ROYWTKYTUPW27" hidden="1">#REF!</definedName>
    <definedName name="BExS6GKQ96EHVLYWNJDWXZXUZW90" localSheetId="10" hidden="1">#REF!</definedName>
    <definedName name="BExS6GKQ96EHVLYWNJDWXZXUZW90" localSheetId="12" hidden="1">#REF!</definedName>
    <definedName name="BExS6GKQ96EHVLYWNJDWXZXUZW90" localSheetId="19" hidden="1">#REF!</definedName>
    <definedName name="BExS6GKQ96EHVLYWNJDWXZXUZW90" localSheetId="0" hidden="1">#REF!</definedName>
    <definedName name="BExS6GKQ96EHVLYWNJDWXZXUZW90" localSheetId="21" hidden="1">#REF!</definedName>
    <definedName name="BExS6GKQ96EHVLYWNJDWXZXUZW90" localSheetId="8" hidden="1">#REF!</definedName>
    <definedName name="BExS6GKQ96EHVLYWNJDWXZXUZW90" localSheetId="9" hidden="1">#REF!</definedName>
    <definedName name="BExS6GKQ96EHVLYWNJDWXZXUZW90" hidden="1">#REF!</definedName>
    <definedName name="BExS6ITKSZFRR01YD5B0F676SYN7" localSheetId="10" hidden="1">#REF!</definedName>
    <definedName name="BExS6ITKSZFRR01YD5B0F676SYN7" localSheetId="12" hidden="1">#REF!</definedName>
    <definedName name="BExS6ITKSZFRR01YD5B0F676SYN7" localSheetId="19" hidden="1">#REF!</definedName>
    <definedName name="BExS6ITKSZFRR01YD5B0F676SYN7" localSheetId="0" hidden="1">#REF!</definedName>
    <definedName name="BExS6ITKSZFRR01YD5B0F676SYN7" localSheetId="21" hidden="1">#REF!</definedName>
    <definedName name="BExS6ITKSZFRR01YD5B0F676SYN7" localSheetId="8" hidden="1">#REF!</definedName>
    <definedName name="BExS6ITKSZFRR01YD5B0F676SYN7" localSheetId="9" hidden="1">#REF!</definedName>
    <definedName name="BExS6ITKSZFRR01YD5B0F676SYN7" hidden="1">#REF!</definedName>
    <definedName name="BExS6N0LI574IAC89EFW6CLTCQ33" localSheetId="10" hidden="1">#REF!</definedName>
    <definedName name="BExS6N0LI574IAC89EFW6CLTCQ33" localSheetId="12" hidden="1">#REF!</definedName>
    <definedName name="BExS6N0LI574IAC89EFW6CLTCQ33" localSheetId="19" hidden="1">#REF!</definedName>
    <definedName name="BExS6N0LI574IAC89EFW6CLTCQ33" localSheetId="0" hidden="1">#REF!</definedName>
    <definedName name="BExS6N0LI574IAC89EFW6CLTCQ33" localSheetId="21" hidden="1">#REF!</definedName>
    <definedName name="BExS6N0LI574IAC89EFW6CLTCQ33" localSheetId="8" hidden="1">#REF!</definedName>
    <definedName name="BExS6N0LI574IAC89EFW6CLTCQ33" localSheetId="9" hidden="1">#REF!</definedName>
    <definedName name="BExS6N0LI574IAC89EFW6CLTCQ33" hidden="1">#REF!</definedName>
    <definedName name="BExS6N0NEF7XCTT5R600QZ71A44O" localSheetId="10" hidden="1">#REF!</definedName>
    <definedName name="BExS6N0NEF7XCTT5R600QZ71A44O" localSheetId="12" hidden="1">#REF!</definedName>
    <definedName name="BExS6N0NEF7XCTT5R600QZ71A44O" localSheetId="19" hidden="1">#REF!</definedName>
    <definedName name="BExS6N0NEF7XCTT5R600QZ71A44O" localSheetId="0" hidden="1">#REF!</definedName>
    <definedName name="BExS6N0NEF7XCTT5R600QZ71A44O" localSheetId="21" hidden="1">#REF!</definedName>
    <definedName name="BExS6N0NEF7XCTT5R600QZ71A44O" localSheetId="8" hidden="1">#REF!</definedName>
    <definedName name="BExS6N0NEF7XCTT5R600QZ71A44O" localSheetId="9" hidden="1">#REF!</definedName>
    <definedName name="BExS6N0NEF7XCTT5R600QZ71A44O" hidden="1">#REF!</definedName>
    <definedName name="BExS6WRDBF3ST86ZOBBUL3GTCR11" localSheetId="10" hidden="1">#REF!</definedName>
    <definedName name="BExS6WRDBF3ST86ZOBBUL3GTCR11" localSheetId="12" hidden="1">#REF!</definedName>
    <definedName name="BExS6WRDBF3ST86ZOBBUL3GTCR11" localSheetId="19" hidden="1">#REF!</definedName>
    <definedName name="BExS6WRDBF3ST86ZOBBUL3GTCR11" localSheetId="0" hidden="1">#REF!</definedName>
    <definedName name="BExS6WRDBF3ST86ZOBBUL3GTCR11" localSheetId="21" hidden="1">#REF!</definedName>
    <definedName name="BExS6WRDBF3ST86ZOBBUL3GTCR11" localSheetId="8" hidden="1">#REF!</definedName>
    <definedName name="BExS6WRDBF3ST86ZOBBUL3GTCR11" localSheetId="9" hidden="1">#REF!</definedName>
    <definedName name="BExS6WRDBF3ST86ZOBBUL3GTCR11" hidden="1">#REF!</definedName>
    <definedName name="BExS6XNRKR0C3MTA0LV5B60UB908" localSheetId="10" hidden="1">#REF!</definedName>
    <definedName name="BExS6XNRKR0C3MTA0LV5B60UB908" localSheetId="12" hidden="1">#REF!</definedName>
    <definedName name="BExS6XNRKR0C3MTA0LV5B60UB908" localSheetId="19" hidden="1">#REF!</definedName>
    <definedName name="BExS6XNRKR0C3MTA0LV5B60UB908" localSheetId="0" hidden="1">#REF!</definedName>
    <definedName name="BExS6XNRKR0C3MTA0LV5B60UB908" localSheetId="21" hidden="1">#REF!</definedName>
    <definedName name="BExS6XNRKR0C3MTA0LV5B60UB908" localSheetId="8" hidden="1">#REF!</definedName>
    <definedName name="BExS6XNRKR0C3MTA0LV5B60UB908" localSheetId="9" hidden="1">#REF!</definedName>
    <definedName name="BExS6XNRKR0C3MTA0LV5B60UB908" hidden="1">#REF!</definedName>
    <definedName name="BExS73NELZEK2MDOLXO2Q7H3EG71" localSheetId="10" hidden="1">#REF!</definedName>
    <definedName name="BExS73NELZEK2MDOLXO2Q7H3EG71" localSheetId="12" hidden="1">#REF!</definedName>
    <definedName name="BExS73NELZEK2MDOLXO2Q7H3EG71" localSheetId="19" hidden="1">#REF!</definedName>
    <definedName name="BExS73NELZEK2MDOLXO2Q7H3EG71" localSheetId="0" hidden="1">#REF!</definedName>
    <definedName name="BExS73NELZEK2MDOLXO2Q7H3EG71" localSheetId="21" hidden="1">#REF!</definedName>
    <definedName name="BExS73NELZEK2MDOLXO2Q7H3EG71" localSheetId="8" hidden="1">#REF!</definedName>
    <definedName name="BExS73NELZEK2MDOLXO2Q7H3EG71" localSheetId="9" hidden="1">#REF!</definedName>
    <definedName name="BExS73NELZEK2MDOLXO2Q7H3EG71" hidden="1">#REF!</definedName>
    <definedName name="BExS7DJF6AXTWAJD7K4ZCD7L6BHV" localSheetId="10" hidden="1">#REF!</definedName>
    <definedName name="BExS7DJF6AXTWAJD7K4ZCD7L6BHV" localSheetId="12" hidden="1">#REF!</definedName>
    <definedName name="BExS7DJF6AXTWAJD7K4ZCD7L6BHV" localSheetId="19" hidden="1">#REF!</definedName>
    <definedName name="BExS7DJF6AXTWAJD7K4ZCD7L6BHV" localSheetId="0" hidden="1">#REF!</definedName>
    <definedName name="BExS7DJF6AXTWAJD7K4ZCD7L6BHV" localSheetId="21" hidden="1">#REF!</definedName>
    <definedName name="BExS7DJF6AXTWAJD7K4ZCD7L6BHV" localSheetId="8" hidden="1">#REF!</definedName>
    <definedName name="BExS7DJF6AXTWAJD7K4ZCD7L6BHV" localSheetId="9" hidden="1">#REF!</definedName>
    <definedName name="BExS7DJF6AXTWAJD7K4ZCD7L6BHV" hidden="1">#REF!</definedName>
    <definedName name="BExS7GOTHHOK287MX2RC853NWQAL" localSheetId="10" hidden="1">#REF!</definedName>
    <definedName name="BExS7GOTHHOK287MX2RC853NWQAL" localSheetId="12" hidden="1">#REF!</definedName>
    <definedName name="BExS7GOTHHOK287MX2RC853NWQAL" localSheetId="19" hidden="1">#REF!</definedName>
    <definedName name="BExS7GOTHHOK287MX2RC853NWQAL" localSheetId="0" hidden="1">#REF!</definedName>
    <definedName name="BExS7GOTHHOK287MX2RC853NWQAL" localSheetId="21" hidden="1">#REF!</definedName>
    <definedName name="BExS7GOTHHOK287MX2RC853NWQAL" localSheetId="8" hidden="1">#REF!</definedName>
    <definedName name="BExS7GOTHHOK287MX2RC853NWQAL" localSheetId="9" hidden="1">#REF!</definedName>
    <definedName name="BExS7GOTHHOK287MX2RC853NWQAL" hidden="1">#REF!</definedName>
    <definedName name="BExS7TKQYLRZGM93UY3ZJZJBQNFJ" localSheetId="10" hidden="1">#REF!</definedName>
    <definedName name="BExS7TKQYLRZGM93UY3ZJZJBQNFJ" localSheetId="12" hidden="1">#REF!</definedName>
    <definedName name="BExS7TKQYLRZGM93UY3ZJZJBQNFJ" localSheetId="19" hidden="1">#REF!</definedName>
    <definedName name="BExS7TKQYLRZGM93UY3ZJZJBQNFJ" localSheetId="0" hidden="1">#REF!</definedName>
    <definedName name="BExS7TKQYLRZGM93UY3ZJZJBQNFJ" localSheetId="21" hidden="1">#REF!</definedName>
    <definedName name="BExS7TKQYLRZGM93UY3ZJZJBQNFJ" localSheetId="8" hidden="1">#REF!</definedName>
    <definedName name="BExS7TKQYLRZGM93UY3ZJZJBQNFJ" localSheetId="9" hidden="1">#REF!</definedName>
    <definedName name="BExS7TKQYLRZGM93UY3ZJZJBQNFJ" hidden="1">#REF!</definedName>
    <definedName name="BExS7Y2LNGVHSIBKC7C3R6X4LDR6" localSheetId="10" hidden="1">#REF!</definedName>
    <definedName name="BExS7Y2LNGVHSIBKC7C3R6X4LDR6" localSheetId="12" hidden="1">#REF!</definedName>
    <definedName name="BExS7Y2LNGVHSIBKC7C3R6X4LDR6" localSheetId="19" hidden="1">#REF!</definedName>
    <definedName name="BExS7Y2LNGVHSIBKC7C3R6X4LDR6" localSheetId="0" hidden="1">#REF!</definedName>
    <definedName name="BExS7Y2LNGVHSIBKC7C3R6X4LDR6" localSheetId="21" hidden="1">#REF!</definedName>
    <definedName name="BExS7Y2LNGVHSIBKC7C3R6X4LDR6" localSheetId="8" hidden="1">#REF!</definedName>
    <definedName name="BExS7Y2LNGVHSIBKC7C3R6X4LDR6" localSheetId="9" hidden="1">#REF!</definedName>
    <definedName name="BExS7Y2LNGVHSIBKC7C3R6X4LDR6" hidden="1">#REF!</definedName>
    <definedName name="BExS81TE0EY44Y3W2M4Z4MGNP5OM" localSheetId="10" hidden="1">#REF!</definedName>
    <definedName name="BExS81TE0EY44Y3W2M4Z4MGNP5OM" localSheetId="12" hidden="1">#REF!</definedName>
    <definedName name="BExS81TE0EY44Y3W2M4Z4MGNP5OM" localSheetId="19" hidden="1">#REF!</definedName>
    <definedName name="BExS81TE0EY44Y3W2M4Z4MGNP5OM" localSheetId="0" hidden="1">#REF!</definedName>
    <definedName name="BExS81TE0EY44Y3W2M4Z4MGNP5OM" localSheetId="21" hidden="1">#REF!</definedName>
    <definedName name="BExS81TE0EY44Y3W2M4Z4MGNP5OM" localSheetId="8" hidden="1">#REF!</definedName>
    <definedName name="BExS81TE0EY44Y3W2M4Z4MGNP5OM" localSheetId="9" hidden="1">#REF!</definedName>
    <definedName name="BExS81TE0EY44Y3W2M4Z4MGNP5OM" hidden="1">#REF!</definedName>
    <definedName name="BExS81YPDZDVJJVS15HV2HDXAC3Y" localSheetId="10" hidden="1">#REF!</definedName>
    <definedName name="BExS81YPDZDVJJVS15HV2HDXAC3Y" localSheetId="12" hidden="1">#REF!</definedName>
    <definedName name="BExS81YPDZDVJJVS15HV2HDXAC3Y" localSheetId="19" hidden="1">#REF!</definedName>
    <definedName name="BExS81YPDZDVJJVS15HV2HDXAC3Y" localSheetId="0" hidden="1">#REF!</definedName>
    <definedName name="BExS81YPDZDVJJVS15HV2HDXAC3Y" localSheetId="21" hidden="1">#REF!</definedName>
    <definedName name="BExS81YPDZDVJJVS15HV2HDXAC3Y" localSheetId="8" hidden="1">#REF!</definedName>
    <definedName name="BExS81YPDZDVJJVS15HV2HDXAC3Y" localSheetId="9" hidden="1">#REF!</definedName>
    <definedName name="BExS81YPDZDVJJVS15HV2HDXAC3Y" hidden="1">#REF!</definedName>
    <definedName name="BExS82PRVNUTEKQZS56YT2DVF6C2" localSheetId="10" hidden="1">#REF!</definedName>
    <definedName name="BExS82PRVNUTEKQZS56YT2DVF6C2" localSheetId="12" hidden="1">#REF!</definedName>
    <definedName name="BExS82PRVNUTEKQZS56YT2DVF6C2" localSheetId="19" hidden="1">#REF!</definedName>
    <definedName name="BExS82PRVNUTEKQZS56YT2DVF6C2" localSheetId="0" hidden="1">#REF!</definedName>
    <definedName name="BExS82PRVNUTEKQZS56YT2DVF6C2" localSheetId="21" hidden="1">#REF!</definedName>
    <definedName name="BExS82PRVNUTEKQZS56YT2DVF6C2" localSheetId="8" hidden="1">#REF!</definedName>
    <definedName name="BExS82PRVNUTEKQZS56YT2DVF6C2" localSheetId="9" hidden="1">#REF!</definedName>
    <definedName name="BExS82PRVNUTEKQZS56YT2DVF6C2" hidden="1">#REF!</definedName>
    <definedName name="BExS83BCNFAV6DRCB1VTUF96491J" localSheetId="10" hidden="1">#REF!</definedName>
    <definedName name="BExS83BCNFAV6DRCB1VTUF96491J" localSheetId="12" hidden="1">#REF!</definedName>
    <definedName name="BExS83BCNFAV6DRCB1VTUF96491J" localSheetId="19" hidden="1">#REF!</definedName>
    <definedName name="BExS83BCNFAV6DRCB1VTUF96491J" localSheetId="0" hidden="1">#REF!</definedName>
    <definedName name="BExS83BCNFAV6DRCB1VTUF96491J" localSheetId="21" hidden="1">#REF!</definedName>
    <definedName name="BExS83BCNFAV6DRCB1VTUF96491J" localSheetId="8" hidden="1">#REF!</definedName>
    <definedName name="BExS83BCNFAV6DRCB1VTUF96491J" localSheetId="9" hidden="1">#REF!</definedName>
    <definedName name="BExS83BCNFAV6DRCB1VTUF96491J" hidden="1">#REF!</definedName>
    <definedName name="BExS86GKM9ISCSNZD15BQ5E5L6A5" localSheetId="10" hidden="1">#REF!</definedName>
    <definedName name="BExS86GKM9ISCSNZD15BQ5E5L6A5" localSheetId="12" hidden="1">#REF!</definedName>
    <definedName name="BExS86GKM9ISCSNZD15BQ5E5L6A5" localSheetId="19" hidden="1">#REF!</definedName>
    <definedName name="BExS86GKM9ISCSNZD15BQ5E5L6A5" localSheetId="0" hidden="1">#REF!</definedName>
    <definedName name="BExS86GKM9ISCSNZD15BQ5E5L6A5" localSheetId="21" hidden="1">#REF!</definedName>
    <definedName name="BExS86GKM9ISCSNZD15BQ5E5L6A5" localSheetId="8" hidden="1">#REF!</definedName>
    <definedName name="BExS86GKM9ISCSNZD15BQ5E5L6A5" localSheetId="9" hidden="1">#REF!</definedName>
    <definedName name="BExS86GKM9ISCSNZD15BQ5E5L6A5" hidden="1">#REF!</definedName>
    <definedName name="BExS89GGRJ55EK546SM31UGE2K8T" localSheetId="10" hidden="1">#REF!</definedName>
    <definedName name="BExS89GGRJ55EK546SM31UGE2K8T" localSheetId="12" hidden="1">#REF!</definedName>
    <definedName name="BExS89GGRJ55EK546SM31UGE2K8T" localSheetId="19" hidden="1">#REF!</definedName>
    <definedName name="BExS89GGRJ55EK546SM31UGE2K8T" localSheetId="0" hidden="1">#REF!</definedName>
    <definedName name="BExS89GGRJ55EK546SM31UGE2K8T" localSheetId="21" hidden="1">#REF!</definedName>
    <definedName name="BExS89GGRJ55EK546SM31UGE2K8T" localSheetId="8" hidden="1">#REF!</definedName>
    <definedName name="BExS89GGRJ55EK546SM31UGE2K8T" localSheetId="9" hidden="1">#REF!</definedName>
    <definedName name="BExS89GGRJ55EK546SM31UGE2K8T" hidden="1">#REF!</definedName>
    <definedName name="BExS8BPG5A0GR5AO1U951NDGGR0L" localSheetId="10" hidden="1">#REF!</definedName>
    <definedName name="BExS8BPG5A0GR5AO1U951NDGGR0L" localSheetId="12" hidden="1">#REF!</definedName>
    <definedName name="BExS8BPG5A0GR5AO1U951NDGGR0L" localSheetId="19" hidden="1">#REF!</definedName>
    <definedName name="BExS8BPG5A0GR5AO1U951NDGGR0L" localSheetId="0" hidden="1">#REF!</definedName>
    <definedName name="BExS8BPG5A0GR5AO1U951NDGGR0L" localSheetId="21" hidden="1">#REF!</definedName>
    <definedName name="BExS8BPG5A0GR5AO1U951NDGGR0L" localSheetId="8" hidden="1">#REF!</definedName>
    <definedName name="BExS8BPG5A0GR5AO1U951NDGGR0L" localSheetId="9" hidden="1">#REF!</definedName>
    <definedName name="BExS8BPG5A0GR5AO1U951NDGGR0L" hidden="1">#REF!</definedName>
    <definedName name="BExS8CGI0JXFUBD41VFLI0SZSV8F" localSheetId="10" hidden="1">#REF!</definedName>
    <definedName name="BExS8CGI0JXFUBD41VFLI0SZSV8F" localSheetId="12" hidden="1">#REF!</definedName>
    <definedName name="BExS8CGI0JXFUBD41VFLI0SZSV8F" localSheetId="19" hidden="1">#REF!</definedName>
    <definedName name="BExS8CGI0JXFUBD41VFLI0SZSV8F" localSheetId="0" hidden="1">#REF!</definedName>
    <definedName name="BExS8CGI0JXFUBD41VFLI0SZSV8F" localSheetId="21" hidden="1">#REF!</definedName>
    <definedName name="BExS8CGI0JXFUBD41VFLI0SZSV8F" localSheetId="8" hidden="1">#REF!</definedName>
    <definedName name="BExS8CGI0JXFUBD41VFLI0SZSV8F" localSheetId="9" hidden="1">#REF!</definedName>
    <definedName name="BExS8CGI0JXFUBD41VFLI0SZSV8F" hidden="1">#REF!</definedName>
    <definedName name="BExS8D22FXVQKOEJP01LT0CDI3PS" localSheetId="10" hidden="1">#REF!</definedName>
    <definedName name="BExS8D22FXVQKOEJP01LT0CDI3PS" localSheetId="12" hidden="1">#REF!</definedName>
    <definedName name="BExS8D22FXVQKOEJP01LT0CDI3PS" localSheetId="19" hidden="1">#REF!</definedName>
    <definedName name="BExS8D22FXVQKOEJP01LT0CDI3PS" localSheetId="0" hidden="1">#REF!</definedName>
    <definedName name="BExS8D22FXVQKOEJP01LT0CDI3PS" localSheetId="21" hidden="1">#REF!</definedName>
    <definedName name="BExS8D22FXVQKOEJP01LT0CDI3PS" localSheetId="8" hidden="1">#REF!</definedName>
    <definedName name="BExS8D22FXVQKOEJP01LT0CDI3PS" localSheetId="9" hidden="1">#REF!</definedName>
    <definedName name="BExS8D22FXVQKOEJP01LT0CDI3PS" hidden="1">#REF!</definedName>
    <definedName name="BExS8EEJOZFBUWZDOM3O25AJRUVU" localSheetId="10" hidden="1">#REF!</definedName>
    <definedName name="BExS8EEJOZFBUWZDOM3O25AJRUVU" localSheetId="12" hidden="1">#REF!</definedName>
    <definedName name="BExS8EEJOZFBUWZDOM3O25AJRUVU" localSheetId="19" hidden="1">#REF!</definedName>
    <definedName name="BExS8EEJOZFBUWZDOM3O25AJRUVU" localSheetId="0" hidden="1">#REF!</definedName>
    <definedName name="BExS8EEJOZFBUWZDOM3O25AJRUVU" localSheetId="21" hidden="1">#REF!</definedName>
    <definedName name="BExS8EEJOZFBUWZDOM3O25AJRUVU" localSheetId="8" hidden="1">#REF!</definedName>
    <definedName name="BExS8EEJOZFBUWZDOM3O25AJRUVU" localSheetId="9" hidden="1">#REF!</definedName>
    <definedName name="BExS8EEJOZFBUWZDOM3O25AJRUVU" hidden="1">#REF!</definedName>
    <definedName name="BExS8GSUS17UY50TEM2AWF36BR9Z" localSheetId="10" hidden="1">#REF!</definedName>
    <definedName name="BExS8GSUS17UY50TEM2AWF36BR9Z" localSheetId="12" hidden="1">#REF!</definedName>
    <definedName name="BExS8GSUS17UY50TEM2AWF36BR9Z" localSheetId="19" hidden="1">#REF!</definedName>
    <definedName name="BExS8GSUS17UY50TEM2AWF36BR9Z" localSheetId="0" hidden="1">#REF!</definedName>
    <definedName name="BExS8GSUS17UY50TEM2AWF36BR9Z" localSheetId="21" hidden="1">#REF!</definedName>
    <definedName name="BExS8GSUS17UY50TEM2AWF36BR9Z" localSheetId="8" hidden="1">#REF!</definedName>
    <definedName name="BExS8GSUS17UY50TEM2AWF36BR9Z" localSheetId="9" hidden="1">#REF!</definedName>
    <definedName name="BExS8GSUS17UY50TEM2AWF36BR9Z" hidden="1">#REF!</definedName>
    <definedName name="BExS8HJRBVG0XI6PWA9KTMJZMQXK" localSheetId="10" hidden="1">#REF!</definedName>
    <definedName name="BExS8HJRBVG0XI6PWA9KTMJZMQXK" localSheetId="12" hidden="1">#REF!</definedName>
    <definedName name="BExS8HJRBVG0XI6PWA9KTMJZMQXK" localSheetId="19" hidden="1">#REF!</definedName>
    <definedName name="BExS8HJRBVG0XI6PWA9KTMJZMQXK" localSheetId="0" hidden="1">#REF!</definedName>
    <definedName name="BExS8HJRBVG0XI6PWA9KTMJZMQXK" localSheetId="21" hidden="1">#REF!</definedName>
    <definedName name="BExS8HJRBVG0XI6PWA9KTMJZMQXK" localSheetId="8" hidden="1">#REF!</definedName>
    <definedName name="BExS8HJRBVG0XI6PWA9KTMJZMQXK" localSheetId="9" hidden="1">#REF!</definedName>
    <definedName name="BExS8HJRBVG0XI6PWA9KTMJZMQXK" hidden="1">#REF!</definedName>
    <definedName name="BExS8NE9HUZJH13OXLREOV1BX0OZ" localSheetId="10" hidden="1">#REF!</definedName>
    <definedName name="BExS8NE9HUZJH13OXLREOV1BX0OZ" localSheetId="12" hidden="1">#REF!</definedName>
    <definedName name="BExS8NE9HUZJH13OXLREOV1BX0OZ" localSheetId="19" hidden="1">#REF!</definedName>
    <definedName name="BExS8NE9HUZJH13OXLREOV1BX0OZ" localSheetId="0" hidden="1">#REF!</definedName>
    <definedName name="BExS8NE9HUZJH13OXLREOV1BX0OZ" localSheetId="21" hidden="1">#REF!</definedName>
    <definedName name="BExS8NE9HUZJH13OXLREOV1BX0OZ" localSheetId="8" hidden="1">#REF!</definedName>
    <definedName name="BExS8NE9HUZJH13OXLREOV1BX0OZ" localSheetId="9" hidden="1">#REF!</definedName>
    <definedName name="BExS8NE9HUZJH13OXLREOV1BX0OZ" hidden="1">#REF!</definedName>
    <definedName name="BExS8R51C8RM2FS6V6IRTYO9GA4A" localSheetId="10" hidden="1">#REF!</definedName>
    <definedName name="BExS8R51C8RM2FS6V6IRTYO9GA4A" localSheetId="12" hidden="1">#REF!</definedName>
    <definedName name="BExS8R51C8RM2FS6V6IRTYO9GA4A" localSheetId="19" hidden="1">#REF!</definedName>
    <definedName name="BExS8R51C8RM2FS6V6IRTYO9GA4A" localSheetId="0" hidden="1">#REF!</definedName>
    <definedName name="BExS8R51C8RM2FS6V6IRTYO9GA4A" localSheetId="21" hidden="1">#REF!</definedName>
    <definedName name="BExS8R51C8RM2FS6V6IRTYO9GA4A" localSheetId="8" hidden="1">#REF!</definedName>
    <definedName name="BExS8R51C8RM2FS6V6IRTYO9GA4A" localSheetId="9" hidden="1">#REF!</definedName>
    <definedName name="BExS8R51C8RM2FS6V6IRTYO9GA4A" hidden="1">#REF!</definedName>
    <definedName name="BExS8WDX408F60MH1X9B9UZ2H4R7" localSheetId="10" hidden="1">#REF!</definedName>
    <definedName name="BExS8WDX408F60MH1X9B9UZ2H4R7" localSheetId="12" hidden="1">#REF!</definedName>
    <definedName name="BExS8WDX408F60MH1X9B9UZ2H4R7" localSheetId="19" hidden="1">#REF!</definedName>
    <definedName name="BExS8WDX408F60MH1X9B9UZ2H4R7" localSheetId="0" hidden="1">#REF!</definedName>
    <definedName name="BExS8WDX408F60MH1X9B9UZ2H4R7" localSheetId="21" hidden="1">#REF!</definedName>
    <definedName name="BExS8WDX408F60MH1X9B9UZ2H4R7" localSheetId="8" hidden="1">#REF!</definedName>
    <definedName name="BExS8WDX408F60MH1X9B9UZ2H4R7" localSheetId="9" hidden="1">#REF!</definedName>
    <definedName name="BExS8WDX408F60MH1X9B9UZ2H4R7" hidden="1">#REF!</definedName>
    <definedName name="BExS8X4UTVOFE2YEVLO8LTKMSI3A" localSheetId="10" hidden="1">#REF!</definedName>
    <definedName name="BExS8X4UTVOFE2YEVLO8LTKMSI3A" localSheetId="12" hidden="1">#REF!</definedName>
    <definedName name="BExS8X4UTVOFE2YEVLO8LTKMSI3A" localSheetId="19" hidden="1">#REF!</definedName>
    <definedName name="BExS8X4UTVOFE2YEVLO8LTKMSI3A" localSheetId="0" hidden="1">#REF!</definedName>
    <definedName name="BExS8X4UTVOFE2YEVLO8LTKMSI3A" localSheetId="21" hidden="1">#REF!</definedName>
    <definedName name="BExS8X4UTVOFE2YEVLO8LTKMSI3A" localSheetId="8" hidden="1">#REF!</definedName>
    <definedName name="BExS8X4UTVOFE2YEVLO8LTKMSI3A" localSheetId="9" hidden="1">#REF!</definedName>
    <definedName name="BExS8X4UTVOFE2YEVLO8LTKMSI3A" hidden="1">#REF!</definedName>
    <definedName name="BExS8Z2W2QEC3MH0BZIYLDFQNUIP" localSheetId="10" hidden="1">#REF!</definedName>
    <definedName name="BExS8Z2W2QEC3MH0BZIYLDFQNUIP" localSheetId="12" hidden="1">#REF!</definedName>
    <definedName name="BExS8Z2W2QEC3MH0BZIYLDFQNUIP" localSheetId="19" hidden="1">#REF!</definedName>
    <definedName name="BExS8Z2W2QEC3MH0BZIYLDFQNUIP" localSheetId="0" hidden="1">#REF!</definedName>
    <definedName name="BExS8Z2W2QEC3MH0BZIYLDFQNUIP" localSheetId="21" hidden="1">#REF!</definedName>
    <definedName name="BExS8Z2W2QEC3MH0BZIYLDFQNUIP" localSheetId="8" hidden="1">#REF!</definedName>
    <definedName name="BExS8Z2W2QEC3MH0BZIYLDFQNUIP" localSheetId="9" hidden="1">#REF!</definedName>
    <definedName name="BExS8Z2W2QEC3MH0BZIYLDFQNUIP" hidden="1">#REF!</definedName>
    <definedName name="BExS92DKGRFFCIA9C0IXDOLO57EP" localSheetId="10" hidden="1">#REF!</definedName>
    <definedName name="BExS92DKGRFFCIA9C0IXDOLO57EP" localSheetId="12" hidden="1">#REF!</definedName>
    <definedName name="BExS92DKGRFFCIA9C0IXDOLO57EP" localSheetId="19" hidden="1">#REF!</definedName>
    <definedName name="BExS92DKGRFFCIA9C0IXDOLO57EP" localSheetId="0" hidden="1">#REF!</definedName>
    <definedName name="BExS92DKGRFFCIA9C0IXDOLO57EP" localSheetId="21" hidden="1">#REF!</definedName>
    <definedName name="BExS92DKGRFFCIA9C0IXDOLO57EP" localSheetId="8" hidden="1">#REF!</definedName>
    <definedName name="BExS92DKGRFFCIA9C0IXDOLO57EP" localSheetId="9" hidden="1">#REF!</definedName>
    <definedName name="BExS92DKGRFFCIA9C0IXDOLO57EP" hidden="1">#REF!</definedName>
    <definedName name="BExS98OB4321YCHLCQ022PXKTT2W" localSheetId="10" hidden="1">#REF!</definedName>
    <definedName name="BExS98OB4321YCHLCQ022PXKTT2W" localSheetId="12" hidden="1">#REF!</definedName>
    <definedName name="BExS98OB4321YCHLCQ022PXKTT2W" localSheetId="19" hidden="1">#REF!</definedName>
    <definedName name="BExS98OB4321YCHLCQ022PXKTT2W" localSheetId="0" hidden="1">#REF!</definedName>
    <definedName name="BExS98OB4321YCHLCQ022PXKTT2W" localSheetId="21" hidden="1">#REF!</definedName>
    <definedName name="BExS98OB4321YCHLCQ022PXKTT2W" localSheetId="8" hidden="1">#REF!</definedName>
    <definedName name="BExS98OB4321YCHLCQ022PXKTT2W" localSheetId="9" hidden="1">#REF!</definedName>
    <definedName name="BExS98OB4321YCHLCQ022PXKTT2W" hidden="1">#REF!</definedName>
    <definedName name="BExS9C9N8GFISC6HUERJ0EI06GB2" localSheetId="10" hidden="1">#REF!</definedName>
    <definedName name="BExS9C9N8GFISC6HUERJ0EI06GB2" localSheetId="12" hidden="1">#REF!</definedName>
    <definedName name="BExS9C9N8GFISC6HUERJ0EI06GB2" localSheetId="19" hidden="1">#REF!</definedName>
    <definedName name="BExS9C9N8GFISC6HUERJ0EI06GB2" localSheetId="0" hidden="1">#REF!</definedName>
    <definedName name="BExS9C9N8GFISC6HUERJ0EI06GB2" localSheetId="21" hidden="1">#REF!</definedName>
    <definedName name="BExS9C9N8GFISC6HUERJ0EI06GB2" localSheetId="8" hidden="1">#REF!</definedName>
    <definedName name="BExS9C9N8GFISC6HUERJ0EI06GB2" localSheetId="9" hidden="1">#REF!</definedName>
    <definedName name="BExS9C9N8GFISC6HUERJ0EI06GB2" hidden="1">#REF!</definedName>
    <definedName name="BExS9D6619QNINF06KHZHYUAH0S9" localSheetId="10" hidden="1">#REF!</definedName>
    <definedName name="BExS9D6619QNINF06KHZHYUAH0S9" localSheetId="12" hidden="1">#REF!</definedName>
    <definedName name="BExS9D6619QNINF06KHZHYUAH0S9" localSheetId="19" hidden="1">#REF!</definedName>
    <definedName name="BExS9D6619QNINF06KHZHYUAH0S9" localSheetId="0" hidden="1">#REF!</definedName>
    <definedName name="BExS9D6619QNINF06KHZHYUAH0S9" localSheetId="21" hidden="1">#REF!</definedName>
    <definedName name="BExS9D6619QNINF06KHZHYUAH0S9" localSheetId="8" hidden="1">#REF!</definedName>
    <definedName name="BExS9D6619QNINF06KHZHYUAH0S9" localSheetId="9" hidden="1">#REF!</definedName>
    <definedName name="BExS9D6619QNINF06KHZHYUAH0S9" hidden="1">#REF!</definedName>
    <definedName name="BExS9DX13CACP3J8JDREK30JB1SQ" localSheetId="10" hidden="1">#REF!</definedName>
    <definedName name="BExS9DX13CACP3J8JDREK30JB1SQ" localSheetId="12" hidden="1">#REF!</definedName>
    <definedName name="BExS9DX13CACP3J8JDREK30JB1SQ" localSheetId="19" hidden="1">#REF!</definedName>
    <definedName name="BExS9DX13CACP3J8JDREK30JB1SQ" localSheetId="0" hidden="1">#REF!</definedName>
    <definedName name="BExS9DX13CACP3J8JDREK30JB1SQ" localSheetId="21" hidden="1">#REF!</definedName>
    <definedName name="BExS9DX13CACP3J8JDREK30JB1SQ" localSheetId="8" hidden="1">#REF!</definedName>
    <definedName name="BExS9DX13CACP3J8JDREK30JB1SQ" localSheetId="9" hidden="1">#REF!</definedName>
    <definedName name="BExS9DX13CACP3J8JDREK30JB1SQ" hidden="1">#REF!</definedName>
    <definedName name="BExS9FPRS2KRRCS33SE6WFNF5GYL" localSheetId="10" hidden="1">#REF!</definedName>
    <definedName name="BExS9FPRS2KRRCS33SE6WFNF5GYL" localSheetId="12" hidden="1">#REF!</definedName>
    <definedName name="BExS9FPRS2KRRCS33SE6WFNF5GYL" localSheetId="19" hidden="1">#REF!</definedName>
    <definedName name="BExS9FPRS2KRRCS33SE6WFNF5GYL" localSheetId="0" hidden="1">#REF!</definedName>
    <definedName name="BExS9FPRS2KRRCS33SE6WFNF5GYL" localSheetId="21" hidden="1">#REF!</definedName>
    <definedName name="BExS9FPRS2KRRCS33SE6WFNF5GYL" localSheetId="8" hidden="1">#REF!</definedName>
    <definedName name="BExS9FPRS2KRRCS33SE6WFNF5GYL" localSheetId="9" hidden="1">#REF!</definedName>
    <definedName name="BExS9FPRS2KRRCS33SE6WFNF5GYL" hidden="1">#REF!</definedName>
    <definedName name="BExS9M5VN3VE822UH6TLACVY24CJ" localSheetId="10" hidden="1">#REF!</definedName>
    <definedName name="BExS9M5VN3VE822UH6TLACVY24CJ" localSheetId="12" hidden="1">#REF!</definedName>
    <definedName name="BExS9M5VN3VE822UH6TLACVY24CJ" localSheetId="19" hidden="1">#REF!</definedName>
    <definedName name="BExS9M5VN3VE822UH6TLACVY24CJ" localSheetId="0" hidden="1">#REF!</definedName>
    <definedName name="BExS9M5VN3VE822UH6TLACVY24CJ" localSheetId="21" hidden="1">#REF!</definedName>
    <definedName name="BExS9M5VN3VE822UH6TLACVY24CJ" localSheetId="8" hidden="1">#REF!</definedName>
    <definedName name="BExS9M5VN3VE822UH6TLACVY24CJ" localSheetId="9" hidden="1">#REF!</definedName>
    <definedName name="BExS9M5VN3VE822UH6TLACVY24CJ" hidden="1">#REF!</definedName>
    <definedName name="BExS9WI0A6PSEB8N9GPXF2Z7MWHM" localSheetId="10" hidden="1">#REF!</definedName>
    <definedName name="BExS9WI0A6PSEB8N9GPXF2Z7MWHM" localSheetId="12" hidden="1">#REF!</definedName>
    <definedName name="BExS9WI0A6PSEB8N9GPXF2Z7MWHM" localSheetId="19" hidden="1">#REF!</definedName>
    <definedName name="BExS9WI0A6PSEB8N9GPXF2Z7MWHM" localSheetId="0" hidden="1">#REF!</definedName>
    <definedName name="BExS9WI0A6PSEB8N9GPXF2Z7MWHM" localSheetId="21" hidden="1">#REF!</definedName>
    <definedName name="BExS9WI0A6PSEB8N9GPXF2Z7MWHM" localSheetId="8" hidden="1">#REF!</definedName>
    <definedName name="BExS9WI0A6PSEB8N9GPXF2Z7MWHM" localSheetId="9" hidden="1">#REF!</definedName>
    <definedName name="BExS9WI0A6PSEB8N9GPXF2Z7MWHM" hidden="1">#REF!</definedName>
    <definedName name="BExS9XJPZ07ND34OHX60QD382FV6" localSheetId="10" hidden="1">#REF!</definedName>
    <definedName name="BExS9XJPZ07ND34OHX60QD382FV6" localSheetId="12" hidden="1">#REF!</definedName>
    <definedName name="BExS9XJPZ07ND34OHX60QD382FV6" localSheetId="19" hidden="1">#REF!</definedName>
    <definedName name="BExS9XJPZ07ND34OHX60QD382FV6" localSheetId="0" hidden="1">#REF!</definedName>
    <definedName name="BExS9XJPZ07ND34OHX60QD382FV6" localSheetId="21" hidden="1">#REF!</definedName>
    <definedName name="BExS9XJPZ07ND34OHX60QD382FV6" localSheetId="8" hidden="1">#REF!</definedName>
    <definedName name="BExS9XJPZ07ND34OHX60QD382FV6" localSheetId="9" hidden="1">#REF!</definedName>
    <definedName name="BExS9XJPZ07ND34OHX60QD382FV6" hidden="1">#REF!</definedName>
    <definedName name="BExSA4AJLEEN4R7HU4FRSMYR17TR" localSheetId="10" hidden="1">#REF!</definedName>
    <definedName name="BExSA4AJLEEN4R7HU4FRSMYR17TR" localSheetId="12" hidden="1">#REF!</definedName>
    <definedName name="BExSA4AJLEEN4R7HU4FRSMYR17TR" localSheetId="19" hidden="1">#REF!</definedName>
    <definedName name="BExSA4AJLEEN4R7HU4FRSMYR17TR" localSheetId="0" hidden="1">#REF!</definedName>
    <definedName name="BExSA4AJLEEN4R7HU4FRSMYR17TR" localSheetId="21" hidden="1">#REF!</definedName>
    <definedName name="BExSA4AJLEEN4R7HU4FRSMYR17TR" localSheetId="8" hidden="1">#REF!</definedName>
    <definedName name="BExSA4AJLEEN4R7HU4FRSMYR17TR" localSheetId="9" hidden="1">#REF!</definedName>
    <definedName name="BExSA4AJLEEN4R7HU4FRSMYR17TR" hidden="1">#REF!</definedName>
    <definedName name="BExSA5HP306TN9XJS0TU619DLRR7" localSheetId="10" hidden="1">#REF!</definedName>
    <definedName name="BExSA5HP306TN9XJS0TU619DLRR7" localSheetId="12" hidden="1">#REF!</definedName>
    <definedName name="BExSA5HP306TN9XJS0TU619DLRR7" localSheetId="19" hidden="1">#REF!</definedName>
    <definedName name="BExSA5HP306TN9XJS0TU619DLRR7" localSheetId="0" hidden="1">#REF!</definedName>
    <definedName name="BExSA5HP306TN9XJS0TU619DLRR7" localSheetId="21" hidden="1">#REF!</definedName>
    <definedName name="BExSA5HP306TN9XJS0TU619DLRR7" localSheetId="8" hidden="1">#REF!</definedName>
    <definedName name="BExSA5HP306TN9XJS0TU619DLRR7" localSheetId="9" hidden="1">#REF!</definedName>
    <definedName name="BExSA5HP306TN9XJS0TU619DLRR7" hidden="1">#REF!</definedName>
    <definedName name="BExSAAVWQOOIA6B3JHQVGP08HFEM" localSheetId="10" hidden="1">#REF!</definedName>
    <definedName name="BExSAAVWQOOIA6B3JHQVGP08HFEM" localSheetId="12" hidden="1">#REF!</definedName>
    <definedName name="BExSAAVWQOOIA6B3JHQVGP08HFEM" localSheetId="19" hidden="1">#REF!</definedName>
    <definedName name="BExSAAVWQOOIA6B3JHQVGP08HFEM" localSheetId="0" hidden="1">#REF!</definedName>
    <definedName name="BExSAAVWQOOIA6B3JHQVGP08HFEM" localSheetId="21" hidden="1">#REF!</definedName>
    <definedName name="BExSAAVWQOOIA6B3JHQVGP08HFEM" localSheetId="8" hidden="1">#REF!</definedName>
    <definedName name="BExSAAVWQOOIA6B3JHQVGP08HFEM" localSheetId="9" hidden="1">#REF!</definedName>
    <definedName name="BExSAAVWQOOIA6B3JHQVGP08HFEM" hidden="1">#REF!</definedName>
    <definedName name="BExSAFJ3IICU2M7QPVE4ARYMXZKX" localSheetId="10" hidden="1">#REF!</definedName>
    <definedName name="BExSAFJ3IICU2M7QPVE4ARYMXZKX" localSheetId="12" hidden="1">#REF!</definedName>
    <definedName name="BExSAFJ3IICU2M7QPVE4ARYMXZKX" localSheetId="19" hidden="1">#REF!</definedName>
    <definedName name="BExSAFJ3IICU2M7QPVE4ARYMXZKX" localSheetId="0" hidden="1">#REF!</definedName>
    <definedName name="BExSAFJ3IICU2M7QPVE4ARYMXZKX" localSheetId="21" hidden="1">#REF!</definedName>
    <definedName name="BExSAFJ3IICU2M7QPVE4ARYMXZKX" localSheetId="8" hidden="1">#REF!</definedName>
    <definedName name="BExSAFJ3IICU2M7QPVE4ARYMXZKX" localSheetId="9" hidden="1">#REF!</definedName>
    <definedName name="BExSAFJ3IICU2M7QPVE4ARYMXZKX" hidden="1">#REF!</definedName>
    <definedName name="BExSAH6ID8OHX379UXVNGFO8J6KQ" localSheetId="10" hidden="1">#REF!</definedName>
    <definedName name="BExSAH6ID8OHX379UXVNGFO8J6KQ" localSheetId="12" hidden="1">#REF!</definedName>
    <definedName name="BExSAH6ID8OHX379UXVNGFO8J6KQ" localSheetId="19" hidden="1">#REF!</definedName>
    <definedName name="BExSAH6ID8OHX379UXVNGFO8J6KQ" localSheetId="0" hidden="1">#REF!</definedName>
    <definedName name="BExSAH6ID8OHX379UXVNGFO8J6KQ" localSheetId="21" hidden="1">#REF!</definedName>
    <definedName name="BExSAH6ID8OHX379UXVNGFO8J6KQ" localSheetId="8" hidden="1">#REF!</definedName>
    <definedName name="BExSAH6ID8OHX379UXVNGFO8J6KQ" localSheetId="9" hidden="1">#REF!</definedName>
    <definedName name="BExSAH6ID8OHX379UXVNGFO8J6KQ" hidden="1">#REF!</definedName>
    <definedName name="BExSAQBHIXGQRNIRGCJMBXUPCZQA" localSheetId="10" hidden="1">#REF!</definedName>
    <definedName name="BExSAQBHIXGQRNIRGCJMBXUPCZQA" localSheetId="12" hidden="1">#REF!</definedName>
    <definedName name="BExSAQBHIXGQRNIRGCJMBXUPCZQA" localSheetId="19" hidden="1">#REF!</definedName>
    <definedName name="BExSAQBHIXGQRNIRGCJMBXUPCZQA" localSheetId="0" hidden="1">#REF!</definedName>
    <definedName name="BExSAQBHIXGQRNIRGCJMBXUPCZQA" localSheetId="21" hidden="1">#REF!</definedName>
    <definedName name="BExSAQBHIXGQRNIRGCJMBXUPCZQA" localSheetId="8" hidden="1">#REF!</definedName>
    <definedName name="BExSAQBHIXGQRNIRGCJMBXUPCZQA" localSheetId="9" hidden="1">#REF!</definedName>
    <definedName name="BExSAQBHIXGQRNIRGCJMBXUPCZQA" hidden="1">#REF!</definedName>
    <definedName name="BExSAUTCT4P7JP57NOR9MTX33QJZ" localSheetId="10" hidden="1">#REF!</definedName>
    <definedName name="BExSAUTCT4P7JP57NOR9MTX33QJZ" localSheetId="12" hidden="1">#REF!</definedName>
    <definedName name="BExSAUTCT4P7JP57NOR9MTX33QJZ" localSheetId="19" hidden="1">#REF!</definedName>
    <definedName name="BExSAUTCT4P7JP57NOR9MTX33QJZ" localSheetId="0" hidden="1">#REF!</definedName>
    <definedName name="BExSAUTCT4P7JP57NOR9MTX33QJZ" localSheetId="21" hidden="1">#REF!</definedName>
    <definedName name="BExSAUTCT4P7JP57NOR9MTX33QJZ" localSheetId="8" hidden="1">#REF!</definedName>
    <definedName name="BExSAUTCT4P7JP57NOR9MTX33QJZ" localSheetId="9" hidden="1">#REF!</definedName>
    <definedName name="BExSAUTCT4P7JP57NOR9MTX33QJZ" hidden="1">#REF!</definedName>
    <definedName name="BExSAY9CA9TFXQ9M9FBJRGJO9T9E" localSheetId="10" hidden="1">#REF!</definedName>
    <definedName name="BExSAY9CA9TFXQ9M9FBJRGJO9T9E" localSheetId="12" hidden="1">#REF!</definedName>
    <definedName name="BExSAY9CA9TFXQ9M9FBJRGJO9T9E" localSheetId="19" hidden="1">#REF!</definedName>
    <definedName name="BExSAY9CA9TFXQ9M9FBJRGJO9T9E" localSheetId="0" hidden="1">#REF!</definedName>
    <definedName name="BExSAY9CA9TFXQ9M9FBJRGJO9T9E" localSheetId="21" hidden="1">#REF!</definedName>
    <definedName name="BExSAY9CA9TFXQ9M9FBJRGJO9T9E" localSheetId="8" hidden="1">#REF!</definedName>
    <definedName name="BExSAY9CA9TFXQ9M9FBJRGJO9T9E" localSheetId="9" hidden="1">#REF!</definedName>
    <definedName name="BExSAY9CA9TFXQ9M9FBJRGJO9T9E" hidden="1">#REF!</definedName>
    <definedName name="BExSB4JYKQ3MINI7RAYK5M8BLJDC" localSheetId="10" hidden="1">#REF!</definedName>
    <definedName name="BExSB4JYKQ3MINI7RAYK5M8BLJDC" localSheetId="12" hidden="1">#REF!</definedName>
    <definedName name="BExSB4JYKQ3MINI7RAYK5M8BLJDC" localSheetId="19" hidden="1">#REF!</definedName>
    <definedName name="BExSB4JYKQ3MINI7RAYK5M8BLJDC" localSheetId="0" hidden="1">#REF!</definedName>
    <definedName name="BExSB4JYKQ3MINI7RAYK5M8BLJDC" localSheetId="21" hidden="1">#REF!</definedName>
    <definedName name="BExSB4JYKQ3MINI7RAYK5M8BLJDC" localSheetId="8" hidden="1">#REF!</definedName>
    <definedName name="BExSB4JYKQ3MINI7RAYK5M8BLJDC" localSheetId="9" hidden="1">#REF!</definedName>
    <definedName name="BExSB4JYKQ3MINI7RAYK5M8BLJDC" hidden="1">#REF!</definedName>
    <definedName name="BExSBCY73CG3Q15P5BDLDT994XRL" localSheetId="10" hidden="1">#REF!</definedName>
    <definedName name="BExSBCY73CG3Q15P5BDLDT994XRL" localSheetId="12" hidden="1">#REF!</definedName>
    <definedName name="BExSBCY73CG3Q15P5BDLDT994XRL" localSheetId="19" hidden="1">#REF!</definedName>
    <definedName name="BExSBCY73CG3Q15P5BDLDT994XRL" localSheetId="0" hidden="1">#REF!</definedName>
    <definedName name="BExSBCY73CG3Q15P5BDLDT994XRL" localSheetId="21" hidden="1">#REF!</definedName>
    <definedName name="BExSBCY73CG3Q15P5BDLDT994XRL" localSheetId="8" hidden="1">#REF!</definedName>
    <definedName name="BExSBCY73CG3Q15P5BDLDT994XRL" localSheetId="9" hidden="1">#REF!</definedName>
    <definedName name="BExSBCY73CG3Q15P5BDLDT994XRL" hidden="1">#REF!</definedName>
    <definedName name="BExSBMOS41ZRLWYLOU29V6Y7YORR" localSheetId="10" hidden="1">#REF!</definedName>
    <definedName name="BExSBMOS41ZRLWYLOU29V6Y7YORR" localSheetId="12" hidden="1">#REF!</definedName>
    <definedName name="BExSBMOS41ZRLWYLOU29V6Y7YORR" localSheetId="19" hidden="1">#REF!</definedName>
    <definedName name="BExSBMOS41ZRLWYLOU29V6Y7YORR" localSheetId="0" hidden="1">#REF!</definedName>
    <definedName name="BExSBMOS41ZRLWYLOU29V6Y7YORR" localSheetId="21" hidden="1">#REF!</definedName>
    <definedName name="BExSBMOS41ZRLWYLOU29V6Y7YORR" localSheetId="8" hidden="1">#REF!</definedName>
    <definedName name="BExSBMOS41ZRLWYLOU29V6Y7YORR" localSheetId="9" hidden="1">#REF!</definedName>
    <definedName name="BExSBMOS41ZRLWYLOU29V6Y7YORR" hidden="1">#REF!</definedName>
    <definedName name="BExSBPZG22WAMZYIF7CZ686E8X80" localSheetId="10" hidden="1">#REF!</definedName>
    <definedName name="BExSBPZG22WAMZYIF7CZ686E8X80" localSheetId="12" hidden="1">#REF!</definedName>
    <definedName name="BExSBPZG22WAMZYIF7CZ686E8X80" localSheetId="19" hidden="1">#REF!</definedName>
    <definedName name="BExSBPZG22WAMZYIF7CZ686E8X80" localSheetId="0" hidden="1">#REF!</definedName>
    <definedName name="BExSBPZG22WAMZYIF7CZ686E8X80" localSheetId="21" hidden="1">#REF!</definedName>
    <definedName name="BExSBPZG22WAMZYIF7CZ686E8X80" localSheetId="8" hidden="1">#REF!</definedName>
    <definedName name="BExSBPZG22WAMZYIF7CZ686E8X80" localSheetId="9" hidden="1">#REF!</definedName>
    <definedName name="BExSBPZG22WAMZYIF7CZ686E8X80" hidden="1">#REF!</definedName>
    <definedName name="BExSBRBXXQMBU1TYDW1BXTEVEPRU" localSheetId="10" hidden="1">#REF!</definedName>
    <definedName name="BExSBRBXXQMBU1TYDW1BXTEVEPRU" localSheetId="12" hidden="1">#REF!</definedName>
    <definedName name="BExSBRBXXQMBU1TYDW1BXTEVEPRU" localSheetId="19" hidden="1">#REF!</definedName>
    <definedName name="BExSBRBXXQMBU1TYDW1BXTEVEPRU" localSheetId="0" hidden="1">#REF!</definedName>
    <definedName name="BExSBRBXXQMBU1TYDW1BXTEVEPRU" localSheetId="21" hidden="1">#REF!</definedName>
    <definedName name="BExSBRBXXQMBU1TYDW1BXTEVEPRU" localSheetId="8" hidden="1">#REF!</definedName>
    <definedName name="BExSBRBXXQMBU1TYDW1BXTEVEPRU" localSheetId="9" hidden="1">#REF!</definedName>
    <definedName name="BExSBRBXXQMBU1TYDW1BXTEVEPRU" hidden="1">#REF!</definedName>
    <definedName name="BExSC54998WTZ21DSL0R8UN0Y9JH" localSheetId="10" hidden="1">#REF!</definedName>
    <definedName name="BExSC54998WTZ21DSL0R8UN0Y9JH" localSheetId="12" hidden="1">#REF!</definedName>
    <definedName name="BExSC54998WTZ21DSL0R8UN0Y9JH" localSheetId="19" hidden="1">#REF!</definedName>
    <definedName name="BExSC54998WTZ21DSL0R8UN0Y9JH" localSheetId="0" hidden="1">#REF!</definedName>
    <definedName name="BExSC54998WTZ21DSL0R8UN0Y9JH" localSheetId="21" hidden="1">#REF!</definedName>
    <definedName name="BExSC54998WTZ21DSL0R8UN0Y9JH" localSheetId="8" hidden="1">#REF!</definedName>
    <definedName name="BExSC54998WTZ21DSL0R8UN0Y9JH" localSheetId="9" hidden="1">#REF!</definedName>
    <definedName name="BExSC54998WTZ21DSL0R8UN0Y9JH" hidden="1">#REF!</definedName>
    <definedName name="BExSC60N7WR9PJSNC9B7ORCX9NGY" localSheetId="10" hidden="1">#REF!</definedName>
    <definedName name="BExSC60N7WR9PJSNC9B7ORCX9NGY" localSheetId="12" hidden="1">#REF!</definedName>
    <definedName name="BExSC60N7WR9PJSNC9B7ORCX9NGY" localSheetId="19" hidden="1">#REF!</definedName>
    <definedName name="BExSC60N7WR9PJSNC9B7ORCX9NGY" localSheetId="0" hidden="1">#REF!</definedName>
    <definedName name="BExSC60N7WR9PJSNC9B7ORCX9NGY" localSheetId="21" hidden="1">#REF!</definedName>
    <definedName name="BExSC60N7WR9PJSNC9B7ORCX9NGY" localSheetId="8" hidden="1">#REF!</definedName>
    <definedName name="BExSC60N7WR9PJSNC9B7ORCX9NGY" localSheetId="9" hidden="1">#REF!</definedName>
    <definedName name="BExSC60N7WR9PJSNC9B7ORCX9NGY" hidden="1">#REF!</definedName>
    <definedName name="BExSCE99EZTILTTCE4NJJF96OYYM" localSheetId="10" hidden="1">#REF!</definedName>
    <definedName name="BExSCE99EZTILTTCE4NJJF96OYYM" localSheetId="12" hidden="1">#REF!</definedName>
    <definedName name="BExSCE99EZTILTTCE4NJJF96OYYM" localSheetId="19" hidden="1">#REF!</definedName>
    <definedName name="BExSCE99EZTILTTCE4NJJF96OYYM" localSheetId="0" hidden="1">#REF!</definedName>
    <definedName name="BExSCE99EZTILTTCE4NJJF96OYYM" localSheetId="21" hidden="1">#REF!</definedName>
    <definedName name="BExSCE99EZTILTTCE4NJJF96OYYM" localSheetId="8" hidden="1">#REF!</definedName>
    <definedName name="BExSCE99EZTILTTCE4NJJF96OYYM" localSheetId="9" hidden="1">#REF!</definedName>
    <definedName name="BExSCE99EZTILTTCE4NJJF96OYYM" hidden="1">#REF!</definedName>
    <definedName name="BExSCFWOMYELUEPWVJIRGIQZH5BV" localSheetId="10" hidden="1">#REF!</definedName>
    <definedName name="BExSCFWOMYELUEPWVJIRGIQZH5BV" localSheetId="12" hidden="1">#REF!</definedName>
    <definedName name="BExSCFWOMYELUEPWVJIRGIQZH5BV" localSheetId="19" hidden="1">#REF!</definedName>
    <definedName name="BExSCFWOMYELUEPWVJIRGIQZH5BV" localSheetId="0" hidden="1">#REF!</definedName>
    <definedName name="BExSCFWOMYELUEPWVJIRGIQZH5BV" localSheetId="21" hidden="1">#REF!</definedName>
    <definedName name="BExSCFWOMYELUEPWVJIRGIQZH5BV" localSheetId="8" hidden="1">#REF!</definedName>
    <definedName name="BExSCFWOMYELUEPWVJIRGIQZH5BV" localSheetId="9" hidden="1">#REF!</definedName>
    <definedName name="BExSCFWOMYELUEPWVJIRGIQZH5BV" hidden="1">#REF!</definedName>
    <definedName name="BExSCHUQZ2HFEWS54X67DIS8OSXZ" localSheetId="10" hidden="1">#REF!</definedName>
    <definedName name="BExSCHUQZ2HFEWS54X67DIS8OSXZ" localSheetId="12" hidden="1">#REF!</definedName>
    <definedName name="BExSCHUQZ2HFEWS54X67DIS8OSXZ" localSheetId="19" hidden="1">#REF!</definedName>
    <definedName name="BExSCHUQZ2HFEWS54X67DIS8OSXZ" localSheetId="0" hidden="1">#REF!</definedName>
    <definedName name="BExSCHUQZ2HFEWS54X67DIS8OSXZ" localSheetId="21" hidden="1">#REF!</definedName>
    <definedName name="BExSCHUQZ2HFEWS54X67DIS8OSXZ" localSheetId="8" hidden="1">#REF!</definedName>
    <definedName name="BExSCHUQZ2HFEWS54X67DIS8OSXZ" localSheetId="9" hidden="1">#REF!</definedName>
    <definedName name="BExSCHUQZ2HFEWS54X67DIS8OSXZ" hidden="1">#REF!</definedName>
    <definedName name="BExSCOG41SKKG4GYU76WRWW1CTE6" localSheetId="10" hidden="1">#REF!</definedName>
    <definedName name="BExSCOG41SKKG4GYU76WRWW1CTE6" localSheetId="12" hidden="1">#REF!</definedName>
    <definedName name="BExSCOG41SKKG4GYU76WRWW1CTE6" localSheetId="19" hidden="1">#REF!</definedName>
    <definedName name="BExSCOG41SKKG4GYU76WRWW1CTE6" localSheetId="0" hidden="1">#REF!</definedName>
    <definedName name="BExSCOG41SKKG4GYU76WRWW1CTE6" localSheetId="21" hidden="1">#REF!</definedName>
    <definedName name="BExSCOG41SKKG4GYU76WRWW1CTE6" localSheetId="8" hidden="1">#REF!</definedName>
    <definedName name="BExSCOG41SKKG4GYU76WRWW1CTE6" localSheetId="9" hidden="1">#REF!</definedName>
    <definedName name="BExSCOG41SKKG4GYU76WRWW1CTE6" hidden="1">#REF!</definedName>
    <definedName name="BExSCVC9P86YVFMRKKUVRV29MZXZ" localSheetId="10" hidden="1">#REF!</definedName>
    <definedName name="BExSCVC9P86YVFMRKKUVRV29MZXZ" localSheetId="12" hidden="1">#REF!</definedName>
    <definedName name="BExSCVC9P86YVFMRKKUVRV29MZXZ" localSheetId="19" hidden="1">#REF!</definedName>
    <definedName name="BExSCVC9P86YVFMRKKUVRV29MZXZ" localSheetId="0" hidden="1">#REF!</definedName>
    <definedName name="BExSCVC9P86YVFMRKKUVRV29MZXZ" localSheetId="21" hidden="1">#REF!</definedName>
    <definedName name="BExSCVC9P86YVFMRKKUVRV29MZXZ" localSheetId="8" hidden="1">#REF!</definedName>
    <definedName name="BExSCVC9P86YVFMRKKUVRV29MZXZ" localSheetId="9" hidden="1">#REF!</definedName>
    <definedName name="BExSCVC9P86YVFMRKKUVRV29MZXZ" hidden="1">#REF!</definedName>
    <definedName name="BExSD233CH4MU9ZMGNRF97ZV7KWU" localSheetId="10" hidden="1">#REF!</definedName>
    <definedName name="BExSD233CH4MU9ZMGNRF97ZV7KWU" localSheetId="12" hidden="1">#REF!</definedName>
    <definedName name="BExSD233CH4MU9ZMGNRF97ZV7KWU" localSheetId="19" hidden="1">#REF!</definedName>
    <definedName name="BExSD233CH4MU9ZMGNRF97ZV7KWU" localSheetId="0" hidden="1">#REF!</definedName>
    <definedName name="BExSD233CH4MU9ZMGNRF97ZV7KWU" localSheetId="21" hidden="1">#REF!</definedName>
    <definedName name="BExSD233CH4MU9ZMGNRF97ZV7KWU" localSheetId="8" hidden="1">#REF!</definedName>
    <definedName name="BExSD233CH4MU9ZMGNRF97ZV7KWU" localSheetId="9" hidden="1">#REF!</definedName>
    <definedName name="BExSD233CH4MU9ZMGNRF97ZV7KWU" hidden="1">#REF!</definedName>
    <definedName name="BExSD2U0F3BN6IN9N4R2DTTJG15H" localSheetId="10" hidden="1">#REF!</definedName>
    <definedName name="BExSD2U0F3BN6IN9N4R2DTTJG15H" localSheetId="12" hidden="1">#REF!</definedName>
    <definedName name="BExSD2U0F3BN6IN9N4R2DTTJG15H" localSheetId="19" hidden="1">#REF!</definedName>
    <definedName name="BExSD2U0F3BN6IN9N4R2DTTJG15H" localSheetId="0" hidden="1">#REF!</definedName>
    <definedName name="BExSD2U0F3BN6IN9N4R2DTTJG15H" localSheetId="21" hidden="1">#REF!</definedName>
    <definedName name="BExSD2U0F3BN6IN9N4R2DTTJG15H" localSheetId="8" hidden="1">#REF!</definedName>
    <definedName name="BExSD2U0F3BN6IN9N4R2DTTJG15H" localSheetId="9" hidden="1">#REF!</definedName>
    <definedName name="BExSD2U0F3BN6IN9N4R2DTTJG15H" hidden="1">#REF!</definedName>
    <definedName name="BExSD6A6NY15YSMFH51ST6XJY429" localSheetId="10" hidden="1">#REF!</definedName>
    <definedName name="BExSD6A6NY15YSMFH51ST6XJY429" localSheetId="12" hidden="1">#REF!</definedName>
    <definedName name="BExSD6A6NY15YSMFH51ST6XJY429" localSheetId="19" hidden="1">#REF!</definedName>
    <definedName name="BExSD6A6NY15YSMFH51ST6XJY429" localSheetId="0" hidden="1">#REF!</definedName>
    <definedName name="BExSD6A6NY15YSMFH51ST6XJY429" localSheetId="21" hidden="1">#REF!</definedName>
    <definedName name="BExSD6A6NY15YSMFH51ST6XJY429" localSheetId="8" hidden="1">#REF!</definedName>
    <definedName name="BExSD6A6NY15YSMFH51ST6XJY429" localSheetId="9" hidden="1">#REF!</definedName>
    <definedName name="BExSD6A6NY15YSMFH51ST6XJY429" hidden="1">#REF!</definedName>
    <definedName name="BExSD9VH6PF6RQ135VOEE08YXPAW" localSheetId="10" hidden="1">#REF!</definedName>
    <definedName name="BExSD9VH6PF6RQ135VOEE08YXPAW" localSheetId="12" hidden="1">#REF!</definedName>
    <definedName name="BExSD9VH6PF6RQ135VOEE08YXPAW" localSheetId="19" hidden="1">#REF!</definedName>
    <definedName name="BExSD9VH6PF6RQ135VOEE08YXPAW" localSheetId="0" hidden="1">#REF!</definedName>
    <definedName name="BExSD9VH6PF6RQ135VOEE08YXPAW" localSheetId="21" hidden="1">#REF!</definedName>
    <definedName name="BExSD9VH6PF6RQ135VOEE08YXPAW" localSheetId="8" hidden="1">#REF!</definedName>
    <definedName name="BExSD9VH6PF6RQ135VOEE08YXPAW" localSheetId="9" hidden="1">#REF!</definedName>
    <definedName name="BExSD9VH6PF6RQ135VOEE08YXPAW" hidden="1">#REF!</definedName>
    <definedName name="BExSDI9QWFD49GEZWZ3KOGM27XRB" localSheetId="10" hidden="1">#REF!</definedName>
    <definedName name="BExSDI9QWFD49GEZWZ3KOGM27XRB" localSheetId="12" hidden="1">#REF!</definedName>
    <definedName name="BExSDI9QWFD49GEZWZ3KOGM27XRB" localSheetId="19" hidden="1">#REF!</definedName>
    <definedName name="BExSDI9QWFD49GEZWZ3KOGM27XRB" localSheetId="0" hidden="1">#REF!</definedName>
    <definedName name="BExSDI9QWFD49GEZWZ3KOGM27XRB" localSheetId="21" hidden="1">#REF!</definedName>
    <definedName name="BExSDI9QWFD49GEZWZ3KOGM27XRB" localSheetId="8" hidden="1">#REF!</definedName>
    <definedName name="BExSDI9QWFD49GEZWZ3KOGM27XRB" localSheetId="9" hidden="1">#REF!</definedName>
    <definedName name="BExSDI9QWFD49GEZWZ3KOGM27XRB" hidden="1">#REF!</definedName>
    <definedName name="BExSDP5Y04WWMX2WWRITWOX8R5I9" localSheetId="10" hidden="1">#REF!</definedName>
    <definedName name="BExSDP5Y04WWMX2WWRITWOX8R5I9" localSheetId="12" hidden="1">#REF!</definedName>
    <definedName name="BExSDP5Y04WWMX2WWRITWOX8R5I9" localSheetId="19" hidden="1">#REF!</definedName>
    <definedName name="BExSDP5Y04WWMX2WWRITWOX8R5I9" localSheetId="0" hidden="1">#REF!</definedName>
    <definedName name="BExSDP5Y04WWMX2WWRITWOX8R5I9" localSheetId="21" hidden="1">#REF!</definedName>
    <definedName name="BExSDP5Y04WWMX2WWRITWOX8R5I9" localSheetId="8" hidden="1">#REF!</definedName>
    <definedName name="BExSDP5Y04WWMX2WWRITWOX8R5I9" localSheetId="9" hidden="1">#REF!</definedName>
    <definedName name="BExSDP5Y04WWMX2WWRITWOX8R5I9" hidden="1">#REF!</definedName>
    <definedName name="BExSDSGM203BJTNS9MKCBX453HMD" localSheetId="10" hidden="1">#REF!</definedName>
    <definedName name="BExSDSGM203BJTNS9MKCBX453HMD" localSheetId="12" hidden="1">#REF!</definedName>
    <definedName name="BExSDSGM203BJTNS9MKCBX453HMD" localSheetId="19" hidden="1">#REF!</definedName>
    <definedName name="BExSDSGM203BJTNS9MKCBX453HMD" localSheetId="0" hidden="1">#REF!</definedName>
    <definedName name="BExSDSGM203BJTNS9MKCBX453HMD" localSheetId="21" hidden="1">#REF!</definedName>
    <definedName name="BExSDSGM203BJTNS9MKCBX453HMD" localSheetId="8" hidden="1">#REF!</definedName>
    <definedName name="BExSDSGM203BJTNS9MKCBX453HMD" localSheetId="9" hidden="1">#REF!</definedName>
    <definedName name="BExSDSGM203BJTNS9MKCBX453HMD" hidden="1">#REF!</definedName>
    <definedName name="BExSDT20XUFXTDM37M148AXAP7HN" localSheetId="10" hidden="1">#REF!</definedName>
    <definedName name="BExSDT20XUFXTDM37M148AXAP7HN" localSheetId="12" hidden="1">#REF!</definedName>
    <definedName name="BExSDT20XUFXTDM37M148AXAP7HN" localSheetId="19" hidden="1">#REF!</definedName>
    <definedName name="BExSDT20XUFXTDM37M148AXAP7HN" localSheetId="0" hidden="1">#REF!</definedName>
    <definedName name="BExSDT20XUFXTDM37M148AXAP7HN" localSheetId="21" hidden="1">#REF!</definedName>
    <definedName name="BExSDT20XUFXTDM37M148AXAP7HN" localSheetId="8" hidden="1">#REF!</definedName>
    <definedName name="BExSDT20XUFXTDM37M148AXAP7HN" localSheetId="9" hidden="1">#REF!</definedName>
    <definedName name="BExSDT20XUFXTDM37M148AXAP7HN" hidden="1">#REF!</definedName>
    <definedName name="BExSDYLOWNTKCY92LFEDAV8LO7D3" localSheetId="10" hidden="1">#REF!</definedName>
    <definedName name="BExSDYLOWNTKCY92LFEDAV8LO7D3" localSheetId="12" hidden="1">#REF!</definedName>
    <definedName name="BExSDYLOWNTKCY92LFEDAV8LO7D3" localSheetId="19" hidden="1">#REF!</definedName>
    <definedName name="BExSDYLOWNTKCY92LFEDAV8LO7D3" localSheetId="0" hidden="1">#REF!</definedName>
    <definedName name="BExSDYLOWNTKCY92LFEDAV8LO7D3" localSheetId="21" hidden="1">#REF!</definedName>
    <definedName name="BExSDYLOWNTKCY92LFEDAV8LO7D3" localSheetId="8" hidden="1">#REF!</definedName>
    <definedName name="BExSDYLOWNTKCY92LFEDAV8LO7D3" localSheetId="9" hidden="1">#REF!</definedName>
    <definedName name="BExSDYLOWNTKCY92LFEDAV8LO7D3" hidden="1">#REF!</definedName>
    <definedName name="BExSE277VXZ807WBUB6A1UGQ1SF9" localSheetId="10" hidden="1">#REF!</definedName>
    <definedName name="BExSE277VXZ807WBUB6A1UGQ1SF9" localSheetId="12" hidden="1">#REF!</definedName>
    <definedName name="BExSE277VXZ807WBUB6A1UGQ1SF9" localSheetId="19" hidden="1">#REF!</definedName>
    <definedName name="BExSE277VXZ807WBUB6A1UGQ1SF9" localSheetId="0" hidden="1">#REF!</definedName>
    <definedName name="BExSE277VXZ807WBUB6A1UGQ1SF9" localSheetId="21" hidden="1">#REF!</definedName>
    <definedName name="BExSE277VXZ807WBUB6A1UGQ1SF9" localSheetId="8" hidden="1">#REF!</definedName>
    <definedName name="BExSE277VXZ807WBUB6A1UGQ1SF9" localSheetId="9" hidden="1">#REF!</definedName>
    <definedName name="BExSE277VXZ807WBUB6A1UGQ1SF9" hidden="1">#REF!</definedName>
    <definedName name="BExSE3EDSP4UL6G0I3DZ5SBHMUBU" localSheetId="10" hidden="1">#REF!</definedName>
    <definedName name="BExSE3EDSP4UL6G0I3DZ5SBHMUBU" localSheetId="12" hidden="1">#REF!</definedName>
    <definedName name="BExSE3EDSP4UL6G0I3DZ5SBHMUBU" localSheetId="19" hidden="1">#REF!</definedName>
    <definedName name="BExSE3EDSP4UL6G0I3DZ5SBHMUBU" localSheetId="0" hidden="1">#REF!</definedName>
    <definedName name="BExSE3EDSP4UL6G0I3DZ5SBHMUBU" localSheetId="21" hidden="1">#REF!</definedName>
    <definedName name="BExSE3EDSP4UL6G0I3DZ5SBHMUBU" localSheetId="8" hidden="1">#REF!</definedName>
    <definedName name="BExSE3EDSP4UL6G0I3DZ5SBHMUBU" localSheetId="9" hidden="1">#REF!</definedName>
    <definedName name="BExSE3EDSP4UL6G0I3DZ5SBHMUBU" hidden="1">#REF!</definedName>
    <definedName name="BExSEEHK1VLWD7JBV9SVVVIKQZ3I" localSheetId="10" hidden="1">#REF!</definedName>
    <definedName name="BExSEEHK1VLWD7JBV9SVVVIKQZ3I" localSheetId="12" hidden="1">#REF!</definedName>
    <definedName name="BExSEEHK1VLWD7JBV9SVVVIKQZ3I" localSheetId="19" hidden="1">#REF!</definedName>
    <definedName name="BExSEEHK1VLWD7JBV9SVVVIKQZ3I" localSheetId="0" hidden="1">#REF!</definedName>
    <definedName name="BExSEEHK1VLWD7JBV9SVVVIKQZ3I" localSheetId="21" hidden="1">#REF!</definedName>
    <definedName name="BExSEEHK1VLWD7JBV9SVVVIKQZ3I" localSheetId="8" hidden="1">#REF!</definedName>
    <definedName name="BExSEEHK1VLWD7JBV9SVVVIKQZ3I" localSheetId="9" hidden="1">#REF!</definedName>
    <definedName name="BExSEEHK1VLWD7JBV9SVVVIKQZ3I" hidden="1">#REF!</definedName>
    <definedName name="BExSEITYG8XAMWJ1C8VKU1MB4TEO" localSheetId="10" hidden="1">#REF!</definedName>
    <definedName name="BExSEITYG8XAMWJ1C8VKU1MB4TEO" localSheetId="12" hidden="1">#REF!</definedName>
    <definedName name="BExSEITYG8XAMWJ1C8VKU1MB4TEO" localSheetId="19" hidden="1">#REF!</definedName>
    <definedName name="BExSEITYG8XAMWJ1C8VKU1MB4TEO" localSheetId="0" hidden="1">#REF!</definedName>
    <definedName name="BExSEITYG8XAMWJ1C8VKU1MB4TEO" localSheetId="21" hidden="1">#REF!</definedName>
    <definedName name="BExSEITYG8XAMWJ1C8VKU1MB4TEO" localSheetId="8" hidden="1">#REF!</definedName>
    <definedName name="BExSEITYG8XAMWJ1C8VKU1MB4TEO" localSheetId="9" hidden="1">#REF!</definedName>
    <definedName name="BExSEITYG8XAMWJ1C8VKU1MB4TEO" hidden="1">#REF!</definedName>
    <definedName name="BExSEJKZLX37P3V33TRTFJ30BFRK" localSheetId="10" hidden="1">#REF!</definedName>
    <definedName name="BExSEJKZLX37P3V33TRTFJ30BFRK" localSheetId="12" hidden="1">#REF!</definedName>
    <definedName name="BExSEJKZLX37P3V33TRTFJ30BFRK" localSheetId="19" hidden="1">#REF!</definedName>
    <definedName name="BExSEJKZLX37P3V33TRTFJ30BFRK" localSheetId="0" hidden="1">#REF!</definedName>
    <definedName name="BExSEJKZLX37P3V33TRTFJ30BFRK" localSheetId="21" hidden="1">#REF!</definedName>
    <definedName name="BExSEJKZLX37P3V33TRTFJ30BFRK" localSheetId="8" hidden="1">#REF!</definedName>
    <definedName name="BExSEJKZLX37P3V33TRTFJ30BFRK" localSheetId="9" hidden="1">#REF!</definedName>
    <definedName name="BExSEJKZLX37P3V33TRTFJ30BFRK" hidden="1">#REF!</definedName>
    <definedName name="BExSEKXG1AW54E28IG5EODEM0JJV" localSheetId="10" hidden="1">#REF!</definedName>
    <definedName name="BExSEKXG1AW54E28IG5EODEM0JJV" localSheetId="12" hidden="1">#REF!</definedName>
    <definedName name="BExSEKXG1AW54E28IG5EODEM0JJV" localSheetId="19" hidden="1">#REF!</definedName>
    <definedName name="BExSEKXG1AW54E28IG5EODEM0JJV" localSheetId="0" hidden="1">#REF!</definedName>
    <definedName name="BExSEKXG1AW54E28IG5EODEM0JJV" localSheetId="21" hidden="1">#REF!</definedName>
    <definedName name="BExSEKXG1AW54E28IG5EODEM0JJV" localSheetId="8" hidden="1">#REF!</definedName>
    <definedName name="BExSEKXG1AW54E28IG5EODEM0JJV" localSheetId="9" hidden="1">#REF!</definedName>
    <definedName name="BExSEKXG1AW54E28IG5EODEM0JJV" hidden="1">#REF!</definedName>
    <definedName name="BExSEO84KVM8R2IV5MFH0XI3IZSN" localSheetId="10" hidden="1">#REF!</definedName>
    <definedName name="BExSEO84KVM8R2IV5MFH0XI3IZSN" localSheetId="12" hidden="1">#REF!</definedName>
    <definedName name="BExSEO84KVM8R2IV5MFH0XI3IZSN" localSheetId="19" hidden="1">#REF!</definedName>
    <definedName name="BExSEO84KVM8R2IV5MFH0XI3IZSN" localSheetId="0" hidden="1">#REF!</definedName>
    <definedName name="BExSEO84KVM8R2IV5MFH0XI3IZSN" localSheetId="21" hidden="1">#REF!</definedName>
    <definedName name="BExSEO84KVM8R2IV5MFH0XI3IZSN" localSheetId="8" hidden="1">#REF!</definedName>
    <definedName name="BExSEO84KVM8R2IV5MFH0XI3IZSN" localSheetId="9" hidden="1">#REF!</definedName>
    <definedName name="BExSEO84KVM8R2IV5MFH0XI3IZSN" hidden="1">#REF!</definedName>
    <definedName name="BExSEP9UVOAI6TMXKNK587PQ3328" localSheetId="10" hidden="1">#REF!</definedName>
    <definedName name="BExSEP9UVOAI6TMXKNK587PQ3328" localSheetId="12" hidden="1">#REF!</definedName>
    <definedName name="BExSEP9UVOAI6TMXKNK587PQ3328" localSheetId="19" hidden="1">#REF!</definedName>
    <definedName name="BExSEP9UVOAI6TMXKNK587PQ3328" localSheetId="0" hidden="1">#REF!</definedName>
    <definedName name="BExSEP9UVOAI6TMXKNK587PQ3328" localSheetId="21" hidden="1">#REF!</definedName>
    <definedName name="BExSEP9UVOAI6TMXKNK587PQ3328" localSheetId="8" hidden="1">#REF!</definedName>
    <definedName name="BExSEP9UVOAI6TMXKNK587PQ3328" localSheetId="9" hidden="1">#REF!</definedName>
    <definedName name="BExSEP9UVOAI6TMXKNK587PQ3328" hidden="1">#REF!</definedName>
    <definedName name="BExSERIU9MUGR4NPZAUJCVXUZ74I" localSheetId="10" hidden="1">#REF!</definedName>
    <definedName name="BExSERIU9MUGR4NPZAUJCVXUZ74I" localSheetId="12" hidden="1">#REF!</definedName>
    <definedName name="BExSERIU9MUGR4NPZAUJCVXUZ74I" localSheetId="19" hidden="1">#REF!</definedName>
    <definedName name="BExSERIU9MUGR4NPZAUJCVXUZ74I" localSheetId="0" hidden="1">#REF!</definedName>
    <definedName name="BExSERIU9MUGR4NPZAUJCVXUZ74I" localSheetId="21" hidden="1">#REF!</definedName>
    <definedName name="BExSERIU9MUGR4NPZAUJCVXUZ74I" localSheetId="8" hidden="1">#REF!</definedName>
    <definedName name="BExSERIU9MUGR4NPZAUJCVXUZ74I" localSheetId="9" hidden="1">#REF!</definedName>
    <definedName name="BExSERIU9MUGR4NPZAUJCVXUZ74I" hidden="1">#REF!</definedName>
    <definedName name="BExSF07QFLZCO4P6K6QF05XG7PH1" localSheetId="10" hidden="1">#REF!</definedName>
    <definedName name="BExSF07QFLZCO4P6K6QF05XG7PH1" localSheetId="12" hidden="1">#REF!</definedName>
    <definedName name="BExSF07QFLZCO4P6K6QF05XG7PH1" localSheetId="19" hidden="1">#REF!</definedName>
    <definedName name="BExSF07QFLZCO4P6K6QF05XG7PH1" localSheetId="0" hidden="1">#REF!</definedName>
    <definedName name="BExSF07QFLZCO4P6K6QF05XG7PH1" localSheetId="21" hidden="1">#REF!</definedName>
    <definedName name="BExSF07QFLZCO4P6K6QF05XG7PH1" localSheetId="8" hidden="1">#REF!</definedName>
    <definedName name="BExSF07QFLZCO4P6K6QF05XG7PH1" localSheetId="9" hidden="1">#REF!</definedName>
    <definedName name="BExSF07QFLZCO4P6K6QF05XG7PH1" hidden="1">#REF!</definedName>
    <definedName name="BExSFJ8ZAGQ63A4MVMZRQWLVRGQ5" localSheetId="10" hidden="1">#REF!</definedName>
    <definedName name="BExSFJ8ZAGQ63A4MVMZRQWLVRGQ5" localSheetId="12" hidden="1">#REF!</definedName>
    <definedName name="BExSFJ8ZAGQ63A4MVMZRQWLVRGQ5" localSheetId="19" hidden="1">#REF!</definedName>
    <definedName name="BExSFJ8ZAGQ63A4MVMZRQWLVRGQ5" localSheetId="0" hidden="1">#REF!</definedName>
    <definedName name="BExSFJ8ZAGQ63A4MVMZRQWLVRGQ5" localSheetId="21" hidden="1">#REF!</definedName>
    <definedName name="BExSFJ8ZAGQ63A4MVMZRQWLVRGQ5" localSheetId="8" hidden="1">#REF!</definedName>
    <definedName name="BExSFJ8ZAGQ63A4MVMZRQWLVRGQ5" localSheetId="9" hidden="1">#REF!</definedName>
    <definedName name="BExSFJ8ZAGQ63A4MVMZRQWLVRGQ5" hidden="1">#REF!</definedName>
    <definedName name="BExSFKQRST2S9KXWWLCXYLKSF4G1" localSheetId="10" hidden="1">#REF!</definedName>
    <definedName name="BExSFKQRST2S9KXWWLCXYLKSF4G1" localSheetId="12" hidden="1">#REF!</definedName>
    <definedName name="BExSFKQRST2S9KXWWLCXYLKSF4G1" localSheetId="19" hidden="1">#REF!</definedName>
    <definedName name="BExSFKQRST2S9KXWWLCXYLKSF4G1" localSheetId="0" hidden="1">#REF!</definedName>
    <definedName name="BExSFKQRST2S9KXWWLCXYLKSF4G1" localSheetId="21" hidden="1">#REF!</definedName>
    <definedName name="BExSFKQRST2S9KXWWLCXYLKSF4G1" localSheetId="8" hidden="1">#REF!</definedName>
    <definedName name="BExSFKQRST2S9KXWWLCXYLKSF4G1" localSheetId="9" hidden="1">#REF!</definedName>
    <definedName name="BExSFKQRST2S9KXWWLCXYLKSF4G1" hidden="1">#REF!</definedName>
    <definedName name="BExSFOHO6VZ5Y463KL3XYTZBVE3P" localSheetId="10" hidden="1">#REF!</definedName>
    <definedName name="BExSFOHO6VZ5Y463KL3XYTZBVE3P" localSheetId="12" hidden="1">#REF!</definedName>
    <definedName name="BExSFOHO6VZ5Y463KL3XYTZBVE3P" localSheetId="19" hidden="1">#REF!</definedName>
    <definedName name="BExSFOHO6VZ5Y463KL3XYTZBVE3P" localSheetId="0" hidden="1">#REF!</definedName>
    <definedName name="BExSFOHO6VZ5Y463KL3XYTZBVE3P" localSheetId="21" hidden="1">#REF!</definedName>
    <definedName name="BExSFOHO6VZ5Y463KL3XYTZBVE3P" localSheetId="8" hidden="1">#REF!</definedName>
    <definedName name="BExSFOHO6VZ5Y463KL3XYTZBVE3P" localSheetId="9" hidden="1">#REF!</definedName>
    <definedName name="BExSFOHO6VZ5Y463KL3XYTZBVE3P" hidden="1">#REF!</definedName>
    <definedName name="BExSFY2ZJOYUEYBX21QZ7AMN2WK1" localSheetId="10" hidden="1">#REF!</definedName>
    <definedName name="BExSFY2ZJOYUEYBX21QZ7AMN2WK1" localSheetId="12" hidden="1">#REF!</definedName>
    <definedName name="BExSFY2ZJOYUEYBX21QZ7AMN2WK1" localSheetId="19" hidden="1">#REF!</definedName>
    <definedName name="BExSFY2ZJOYUEYBX21QZ7AMN2WK1" localSheetId="0" hidden="1">#REF!</definedName>
    <definedName name="BExSFY2ZJOYUEYBX21QZ7AMN2WK1" localSheetId="21" hidden="1">#REF!</definedName>
    <definedName name="BExSFY2ZJOYUEYBX21QZ7AMN2WK1" localSheetId="8" hidden="1">#REF!</definedName>
    <definedName name="BExSFY2ZJOYUEYBX21QZ7AMN2WK1" localSheetId="9" hidden="1">#REF!</definedName>
    <definedName name="BExSFY2ZJOYUEYBX21QZ7AMN2WK1" hidden="1">#REF!</definedName>
    <definedName name="BExSFYDRRTAZVPXRWUF5PDQ97WFF" localSheetId="10" hidden="1">#REF!</definedName>
    <definedName name="BExSFYDRRTAZVPXRWUF5PDQ97WFF" localSheetId="12" hidden="1">#REF!</definedName>
    <definedName name="BExSFYDRRTAZVPXRWUF5PDQ97WFF" localSheetId="19" hidden="1">#REF!</definedName>
    <definedName name="BExSFYDRRTAZVPXRWUF5PDQ97WFF" localSheetId="0" hidden="1">#REF!</definedName>
    <definedName name="BExSFYDRRTAZVPXRWUF5PDQ97WFF" localSheetId="21" hidden="1">#REF!</definedName>
    <definedName name="BExSFYDRRTAZVPXRWUF5PDQ97WFF" localSheetId="8" hidden="1">#REF!</definedName>
    <definedName name="BExSFYDRRTAZVPXRWUF5PDQ97WFF" localSheetId="9" hidden="1">#REF!</definedName>
    <definedName name="BExSFYDRRTAZVPXRWUF5PDQ97WFF" hidden="1">#REF!</definedName>
    <definedName name="BExSFZVPFTXA3F0IJ2NGH1GXX9R7" localSheetId="10" hidden="1">#REF!</definedName>
    <definedName name="BExSFZVPFTXA3F0IJ2NGH1GXX9R7" localSheetId="12" hidden="1">#REF!</definedName>
    <definedName name="BExSFZVPFTXA3F0IJ2NGH1GXX9R7" localSheetId="19" hidden="1">#REF!</definedName>
    <definedName name="BExSFZVPFTXA3F0IJ2NGH1GXX9R7" localSheetId="0" hidden="1">#REF!</definedName>
    <definedName name="BExSFZVPFTXA3F0IJ2NGH1GXX9R7" localSheetId="21" hidden="1">#REF!</definedName>
    <definedName name="BExSFZVPFTXA3F0IJ2NGH1GXX9R7" localSheetId="8" hidden="1">#REF!</definedName>
    <definedName name="BExSFZVPFTXA3F0IJ2NGH1GXX9R7" localSheetId="9" hidden="1">#REF!</definedName>
    <definedName name="BExSFZVPFTXA3F0IJ2NGH1GXX9R7" hidden="1">#REF!</definedName>
    <definedName name="BExSG2Q34XRC1K28H4XG6PQM3FTW" localSheetId="10" hidden="1">#REF!</definedName>
    <definedName name="BExSG2Q34XRC1K28H4XG6PQM3FTW" localSheetId="12" hidden="1">#REF!</definedName>
    <definedName name="BExSG2Q34XRC1K28H4XG6PQM3FTW" localSheetId="19" hidden="1">#REF!</definedName>
    <definedName name="BExSG2Q34XRC1K28H4XG6PQM3FTW" localSheetId="0" hidden="1">#REF!</definedName>
    <definedName name="BExSG2Q34XRC1K28H4XG6PQM3FTW" localSheetId="21" hidden="1">#REF!</definedName>
    <definedName name="BExSG2Q34XRC1K28H4XG6PQM3FTW" localSheetId="8" hidden="1">#REF!</definedName>
    <definedName name="BExSG2Q34XRC1K28H4XG6PQM3FTW" localSheetId="9" hidden="1">#REF!</definedName>
    <definedName name="BExSG2Q34XRC1K28H4XG6PQM3FTW" hidden="1">#REF!</definedName>
    <definedName name="BExSG90Q4ZUU2IPGDYOM169NJV9S" localSheetId="10" hidden="1">#REF!</definedName>
    <definedName name="BExSG90Q4ZUU2IPGDYOM169NJV9S" localSheetId="12" hidden="1">#REF!</definedName>
    <definedName name="BExSG90Q4ZUU2IPGDYOM169NJV9S" localSheetId="19" hidden="1">#REF!</definedName>
    <definedName name="BExSG90Q4ZUU2IPGDYOM169NJV9S" localSheetId="0" hidden="1">#REF!</definedName>
    <definedName name="BExSG90Q4ZUU2IPGDYOM169NJV9S" localSheetId="21" hidden="1">#REF!</definedName>
    <definedName name="BExSG90Q4ZUU2IPGDYOM169NJV9S" localSheetId="8" hidden="1">#REF!</definedName>
    <definedName name="BExSG90Q4ZUU2IPGDYOM169NJV9S" localSheetId="9" hidden="1">#REF!</definedName>
    <definedName name="BExSG90Q4ZUU2IPGDYOM169NJV9S" hidden="1">#REF!</definedName>
    <definedName name="BExSG9X3DU845PNXYJGGLBQY2UHG" localSheetId="10" hidden="1">#REF!</definedName>
    <definedName name="BExSG9X3DU845PNXYJGGLBQY2UHG" localSheetId="12" hidden="1">#REF!</definedName>
    <definedName name="BExSG9X3DU845PNXYJGGLBQY2UHG" localSheetId="19" hidden="1">#REF!</definedName>
    <definedName name="BExSG9X3DU845PNXYJGGLBQY2UHG" localSheetId="0" hidden="1">#REF!</definedName>
    <definedName name="BExSG9X3DU845PNXYJGGLBQY2UHG" localSheetId="21" hidden="1">#REF!</definedName>
    <definedName name="BExSG9X3DU845PNXYJGGLBQY2UHG" localSheetId="8" hidden="1">#REF!</definedName>
    <definedName name="BExSG9X3DU845PNXYJGGLBQY2UHG" localSheetId="9" hidden="1">#REF!</definedName>
    <definedName name="BExSG9X3DU845PNXYJGGLBQY2UHG" hidden="1">#REF!</definedName>
    <definedName name="BExSGE45J27MDUUNXW7Z8Q33UAON" localSheetId="10" hidden="1">#REF!</definedName>
    <definedName name="BExSGE45J27MDUUNXW7Z8Q33UAON" localSheetId="12" hidden="1">#REF!</definedName>
    <definedName name="BExSGE45J27MDUUNXW7Z8Q33UAON" localSheetId="19" hidden="1">#REF!</definedName>
    <definedName name="BExSGE45J27MDUUNXW7Z8Q33UAON" localSheetId="0" hidden="1">#REF!</definedName>
    <definedName name="BExSGE45J27MDUUNXW7Z8Q33UAON" localSheetId="21" hidden="1">#REF!</definedName>
    <definedName name="BExSGE45J27MDUUNXW7Z8Q33UAON" localSheetId="8" hidden="1">#REF!</definedName>
    <definedName name="BExSGE45J27MDUUNXW7Z8Q33UAON" localSheetId="9" hidden="1">#REF!</definedName>
    <definedName name="BExSGE45J27MDUUNXW7Z8Q33UAON" hidden="1">#REF!</definedName>
    <definedName name="BExSGE9LY91Q0URHB4YAMX0UAMYI" localSheetId="10" hidden="1">#REF!</definedName>
    <definedName name="BExSGE9LY91Q0URHB4YAMX0UAMYI" localSheetId="12" hidden="1">#REF!</definedName>
    <definedName name="BExSGE9LY91Q0URHB4YAMX0UAMYI" localSheetId="19" hidden="1">#REF!</definedName>
    <definedName name="BExSGE9LY91Q0URHB4YAMX0UAMYI" localSheetId="0" hidden="1">#REF!</definedName>
    <definedName name="BExSGE9LY91Q0URHB4YAMX0UAMYI" localSheetId="21" hidden="1">#REF!</definedName>
    <definedName name="BExSGE9LY91Q0URHB4YAMX0UAMYI" localSheetId="8" hidden="1">#REF!</definedName>
    <definedName name="BExSGE9LY91Q0URHB4YAMX0UAMYI" localSheetId="9" hidden="1">#REF!</definedName>
    <definedName name="BExSGE9LY91Q0URHB4YAMX0UAMYI" hidden="1">#REF!</definedName>
    <definedName name="BExSGLB2URTLBCKBB4Y885W925F2" localSheetId="10" hidden="1">#REF!</definedName>
    <definedName name="BExSGLB2URTLBCKBB4Y885W925F2" localSheetId="12" hidden="1">#REF!</definedName>
    <definedName name="BExSGLB2URTLBCKBB4Y885W925F2" localSheetId="19" hidden="1">#REF!</definedName>
    <definedName name="BExSGLB2URTLBCKBB4Y885W925F2" localSheetId="0" hidden="1">#REF!</definedName>
    <definedName name="BExSGLB2URTLBCKBB4Y885W925F2" localSheetId="21" hidden="1">#REF!</definedName>
    <definedName name="BExSGLB2URTLBCKBB4Y885W925F2" localSheetId="8" hidden="1">#REF!</definedName>
    <definedName name="BExSGLB2URTLBCKBB4Y885W925F2" localSheetId="9" hidden="1">#REF!</definedName>
    <definedName name="BExSGLB2URTLBCKBB4Y885W925F2" hidden="1">#REF!</definedName>
    <definedName name="BExSGNEL2G0PC04ATVS20W5179EK" localSheetId="10" hidden="1">#REF!</definedName>
    <definedName name="BExSGNEL2G0PC04ATVS20W5179EK" localSheetId="12" hidden="1">#REF!</definedName>
    <definedName name="BExSGNEL2G0PC04ATVS20W5179EK" localSheetId="19" hidden="1">#REF!</definedName>
    <definedName name="BExSGNEL2G0PC04ATVS20W5179EK" localSheetId="0" hidden="1">#REF!</definedName>
    <definedName name="BExSGNEL2G0PC04ATVS20W5179EK" localSheetId="21" hidden="1">#REF!</definedName>
    <definedName name="BExSGNEL2G0PC04ATVS20W5179EK" localSheetId="8" hidden="1">#REF!</definedName>
    <definedName name="BExSGNEL2G0PC04ATVS20W5179EK" localSheetId="9" hidden="1">#REF!</definedName>
    <definedName name="BExSGNEL2G0PC04ATVS20W5179EK" hidden="1">#REF!</definedName>
    <definedName name="BExSGOAYG73SFWOPAQV80P710GID" localSheetId="10" hidden="1">#REF!</definedName>
    <definedName name="BExSGOAYG73SFWOPAQV80P710GID" localSheetId="12" hidden="1">#REF!</definedName>
    <definedName name="BExSGOAYG73SFWOPAQV80P710GID" localSheetId="19" hidden="1">#REF!</definedName>
    <definedName name="BExSGOAYG73SFWOPAQV80P710GID" localSheetId="0" hidden="1">#REF!</definedName>
    <definedName name="BExSGOAYG73SFWOPAQV80P710GID" localSheetId="21" hidden="1">#REF!</definedName>
    <definedName name="BExSGOAYG73SFWOPAQV80P710GID" localSheetId="8" hidden="1">#REF!</definedName>
    <definedName name="BExSGOAYG73SFWOPAQV80P710GID" localSheetId="9" hidden="1">#REF!</definedName>
    <definedName name="BExSGOAYG73SFWOPAQV80P710GID" hidden="1">#REF!</definedName>
    <definedName name="BExSGOWJHRW7FWKLO2EHUOOGHNAF" localSheetId="10" hidden="1">#REF!</definedName>
    <definedName name="BExSGOWJHRW7FWKLO2EHUOOGHNAF" localSheetId="12" hidden="1">#REF!</definedName>
    <definedName name="BExSGOWJHRW7FWKLO2EHUOOGHNAF" localSheetId="19" hidden="1">#REF!</definedName>
    <definedName name="BExSGOWJHRW7FWKLO2EHUOOGHNAF" localSheetId="0" hidden="1">#REF!</definedName>
    <definedName name="BExSGOWJHRW7FWKLO2EHUOOGHNAF" localSheetId="21" hidden="1">#REF!</definedName>
    <definedName name="BExSGOWJHRW7FWKLO2EHUOOGHNAF" localSheetId="8" hidden="1">#REF!</definedName>
    <definedName name="BExSGOWJHRW7FWKLO2EHUOOGHNAF" localSheetId="9" hidden="1">#REF!</definedName>
    <definedName name="BExSGOWJHRW7FWKLO2EHUOOGHNAF" hidden="1">#REF!</definedName>
    <definedName name="BExSGOWJTAP41ZV5Q23H7MI9C76W" localSheetId="10" hidden="1">#REF!</definedName>
    <definedName name="BExSGOWJTAP41ZV5Q23H7MI9C76W" localSheetId="12" hidden="1">#REF!</definedName>
    <definedName name="BExSGOWJTAP41ZV5Q23H7MI9C76W" localSheetId="19" hidden="1">#REF!</definedName>
    <definedName name="BExSGOWJTAP41ZV5Q23H7MI9C76W" localSheetId="0" hidden="1">#REF!</definedName>
    <definedName name="BExSGOWJTAP41ZV5Q23H7MI9C76W" localSheetId="21" hidden="1">#REF!</definedName>
    <definedName name="BExSGOWJTAP41ZV5Q23H7MI9C76W" localSheetId="8" hidden="1">#REF!</definedName>
    <definedName name="BExSGOWJTAP41ZV5Q23H7MI9C76W" localSheetId="9" hidden="1">#REF!</definedName>
    <definedName name="BExSGOWJTAP41ZV5Q23H7MI9C76W" hidden="1">#REF!</definedName>
    <definedName name="BExSGR5JQVX2HQ0PKCGZNSSUM1RV" localSheetId="10" hidden="1">#REF!</definedName>
    <definedName name="BExSGR5JQVX2HQ0PKCGZNSSUM1RV" localSheetId="12" hidden="1">#REF!</definedName>
    <definedName name="BExSGR5JQVX2HQ0PKCGZNSSUM1RV" localSheetId="19" hidden="1">#REF!</definedName>
    <definedName name="BExSGR5JQVX2HQ0PKCGZNSSUM1RV" localSheetId="0" hidden="1">#REF!</definedName>
    <definedName name="BExSGR5JQVX2HQ0PKCGZNSSUM1RV" localSheetId="21" hidden="1">#REF!</definedName>
    <definedName name="BExSGR5JQVX2HQ0PKCGZNSSUM1RV" localSheetId="8" hidden="1">#REF!</definedName>
    <definedName name="BExSGR5JQVX2HQ0PKCGZNSSUM1RV" localSheetId="9" hidden="1">#REF!</definedName>
    <definedName name="BExSGR5JQVX2HQ0PKCGZNSSUM1RV" hidden="1">#REF!</definedName>
    <definedName name="BExSGT3MKX7YVLVP6YLL6KVO8UGV" localSheetId="10" hidden="1">#REF!</definedName>
    <definedName name="BExSGT3MKX7YVLVP6YLL6KVO8UGV" localSheetId="12" hidden="1">#REF!</definedName>
    <definedName name="BExSGT3MKX7YVLVP6YLL6KVO8UGV" localSheetId="19" hidden="1">#REF!</definedName>
    <definedName name="BExSGT3MKX7YVLVP6YLL6KVO8UGV" localSheetId="0" hidden="1">#REF!</definedName>
    <definedName name="BExSGT3MKX7YVLVP6YLL6KVO8UGV" localSheetId="21" hidden="1">#REF!</definedName>
    <definedName name="BExSGT3MKX7YVLVP6YLL6KVO8UGV" localSheetId="8" hidden="1">#REF!</definedName>
    <definedName name="BExSGT3MKX7YVLVP6YLL6KVO8UGV" localSheetId="9" hidden="1">#REF!</definedName>
    <definedName name="BExSGT3MKX7YVLVP6YLL6KVO8UGV" hidden="1">#REF!</definedName>
    <definedName name="BExSGVHX69GJZHD99DKE4RZ042B1" localSheetId="10" hidden="1">#REF!</definedName>
    <definedName name="BExSGVHX69GJZHD99DKE4RZ042B1" localSheetId="12" hidden="1">#REF!</definedName>
    <definedName name="BExSGVHX69GJZHD99DKE4RZ042B1" localSheetId="19" hidden="1">#REF!</definedName>
    <definedName name="BExSGVHX69GJZHD99DKE4RZ042B1" localSheetId="0" hidden="1">#REF!</definedName>
    <definedName name="BExSGVHX69GJZHD99DKE4RZ042B1" localSheetId="21" hidden="1">#REF!</definedName>
    <definedName name="BExSGVHX69GJZHD99DKE4RZ042B1" localSheetId="8" hidden="1">#REF!</definedName>
    <definedName name="BExSGVHX69GJZHD99DKE4RZ042B1" localSheetId="9" hidden="1">#REF!</definedName>
    <definedName name="BExSGVHX69GJZHD99DKE4RZ042B1" hidden="1">#REF!</definedName>
    <definedName name="BExSGZJO4J4ZO04E2N2ECVYS9DEZ" localSheetId="10" hidden="1">#REF!</definedName>
    <definedName name="BExSGZJO4J4ZO04E2N2ECVYS9DEZ" localSheetId="12" hidden="1">#REF!</definedName>
    <definedName name="BExSGZJO4J4ZO04E2N2ECVYS9DEZ" localSheetId="19" hidden="1">#REF!</definedName>
    <definedName name="BExSGZJO4J4ZO04E2N2ECVYS9DEZ" localSheetId="0" hidden="1">#REF!</definedName>
    <definedName name="BExSGZJO4J4ZO04E2N2ECVYS9DEZ" localSheetId="21" hidden="1">#REF!</definedName>
    <definedName name="BExSGZJO4J4ZO04E2N2ECVYS9DEZ" localSheetId="8" hidden="1">#REF!</definedName>
    <definedName name="BExSGZJO4J4ZO04E2N2ECVYS9DEZ" localSheetId="9" hidden="1">#REF!</definedName>
    <definedName name="BExSGZJO4J4ZO04E2N2ECVYS9DEZ" hidden="1">#REF!</definedName>
    <definedName name="BExSHAHFHS7MMNJR8JPVABRGBVIT" localSheetId="10" hidden="1">#REF!</definedName>
    <definedName name="BExSHAHFHS7MMNJR8JPVABRGBVIT" localSheetId="12" hidden="1">#REF!</definedName>
    <definedName name="BExSHAHFHS7MMNJR8JPVABRGBVIT" localSheetId="19" hidden="1">#REF!</definedName>
    <definedName name="BExSHAHFHS7MMNJR8JPVABRGBVIT" localSheetId="0" hidden="1">#REF!</definedName>
    <definedName name="BExSHAHFHS7MMNJR8JPVABRGBVIT" localSheetId="21" hidden="1">#REF!</definedName>
    <definedName name="BExSHAHFHS7MMNJR8JPVABRGBVIT" localSheetId="8" hidden="1">#REF!</definedName>
    <definedName name="BExSHAHFHS7MMNJR8JPVABRGBVIT" localSheetId="9" hidden="1">#REF!</definedName>
    <definedName name="BExSHAHFHS7MMNJR8JPVABRGBVIT" hidden="1">#REF!</definedName>
    <definedName name="BExSHGH88QZWW4RNAX4YKAZ5JEBL" localSheetId="10" hidden="1">#REF!</definedName>
    <definedName name="BExSHGH88QZWW4RNAX4YKAZ5JEBL" localSheetId="12" hidden="1">#REF!</definedName>
    <definedName name="BExSHGH88QZWW4RNAX4YKAZ5JEBL" localSheetId="19" hidden="1">#REF!</definedName>
    <definedName name="BExSHGH88QZWW4RNAX4YKAZ5JEBL" localSheetId="0" hidden="1">#REF!</definedName>
    <definedName name="BExSHGH88QZWW4RNAX4YKAZ5JEBL" localSheetId="21" hidden="1">#REF!</definedName>
    <definedName name="BExSHGH88QZWW4RNAX4YKAZ5JEBL" localSheetId="8" hidden="1">#REF!</definedName>
    <definedName name="BExSHGH88QZWW4RNAX4YKAZ5JEBL" localSheetId="9" hidden="1">#REF!</definedName>
    <definedName name="BExSHGH88QZWW4RNAX4YKAZ5JEBL" hidden="1">#REF!</definedName>
    <definedName name="BExSHOKK1OO3CX9Z28C58E5J1D9W" localSheetId="10" hidden="1">#REF!</definedName>
    <definedName name="BExSHOKK1OO3CX9Z28C58E5J1D9W" localSheetId="12" hidden="1">#REF!</definedName>
    <definedName name="BExSHOKK1OO3CX9Z28C58E5J1D9W" localSheetId="19" hidden="1">#REF!</definedName>
    <definedName name="BExSHOKK1OO3CX9Z28C58E5J1D9W" localSheetId="0" hidden="1">#REF!</definedName>
    <definedName name="BExSHOKK1OO3CX9Z28C58E5J1D9W" localSheetId="21" hidden="1">#REF!</definedName>
    <definedName name="BExSHOKK1OO3CX9Z28C58E5J1D9W" localSheetId="8" hidden="1">#REF!</definedName>
    <definedName name="BExSHOKK1OO3CX9Z28C58E5J1D9W" localSheetId="9" hidden="1">#REF!</definedName>
    <definedName name="BExSHOKK1OO3CX9Z28C58E5J1D9W" hidden="1">#REF!</definedName>
    <definedName name="BExSHQD8KYLTQGDXIRKCHQQ7MKIH" localSheetId="10" hidden="1">#REF!</definedName>
    <definedName name="BExSHQD8KYLTQGDXIRKCHQQ7MKIH" localSheetId="12" hidden="1">#REF!</definedName>
    <definedName name="BExSHQD8KYLTQGDXIRKCHQQ7MKIH" localSheetId="19" hidden="1">#REF!</definedName>
    <definedName name="BExSHQD8KYLTQGDXIRKCHQQ7MKIH" localSheetId="0" hidden="1">#REF!</definedName>
    <definedName name="BExSHQD8KYLTQGDXIRKCHQQ7MKIH" localSheetId="21" hidden="1">#REF!</definedName>
    <definedName name="BExSHQD8KYLTQGDXIRKCHQQ7MKIH" localSheetId="8" hidden="1">#REF!</definedName>
    <definedName name="BExSHQD8KYLTQGDXIRKCHQQ7MKIH" localSheetId="9" hidden="1">#REF!</definedName>
    <definedName name="BExSHQD8KYLTQGDXIRKCHQQ7MKIH" hidden="1">#REF!</definedName>
    <definedName name="BExSHVGPIAHXI97UBLI9G4I4M29F" localSheetId="10" hidden="1">#REF!</definedName>
    <definedName name="BExSHVGPIAHXI97UBLI9G4I4M29F" localSheetId="12" hidden="1">#REF!</definedName>
    <definedName name="BExSHVGPIAHXI97UBLI9G4I4M29F" localSheetId="19" hidden="1">#REF!</definedName>
    <definedName name="BExSHVGPIAHXI97UBLI9G4I4M29F" localSheetId="0" hidden="1">#REF!</definedName>
    <definedName name="BExSHVGPIAHXI97UBLI9G4I4M29F" localSheetId="21" hidden="1">#REF!</definedName>
    <definedName name="BExSHVGPIAHXI97UBLI9G4I4M29F" localSheetId="8" hidden="1">#REF!</definedName>
    <definedName name="BExSHVGPIAHXI97UBLI9G4I4M29F" localSheetId="9" hidden="1">#REF!</definedName>
    <definedName name="BExSHVGPIAHXI97UBLI9G4I4M29F" hidden="1">#REF!</definedName>
    <definedName name="BExSI0K2YL3HTCQAD8A7TR4QCUR6" localSheetId="10" hidden="1">#REF!</definedName>
    <definedName name="BExSI0K2YL3HTCQAD8A7TR4QCUR6" localSheetId="12" hidden="1">#REF!</definedName>
    <definedName name="BExSI0K2YL3HTCQAD8A7TR4QCUR6" localSheetId="19" hidden="1">#REF!</definedName>
    <definedName name="BExSI0K2YL3HTCQAD8A7TR4QCUR6" localSheetId="0" hidden="1">#REF!</definedName>
    <definedName name="BExSI0K2YL3HTCQAD8A7TR4QCUR6" localSheetId="21" hidden="1">#REF!</definedName>
    <definedName name="BExSI0K2YL3HTCQAD8A7TR4QCUR6" localSheetId="8" hidden="1">#REF!</definedName>
    <definedName name="BExSI0K2YL3HTCQAD8A7TR4QCUR6" localSheetId="9" hidden="1">#REF!</definedName>
    <definedName name="BExSI0K2YL3HTCQAD8A7TR4QCUR6" hidden="1">#REF!</definedName>
    <definedName name="BExSIFUDNRWXWIWNGCCFOOD8WIAZ" localSheetId="10" hidden="1">#REF!</definedName>
    <definedName name="BExSIFUDNRWXWIWNGCCFOOD8WIAZ" localSheetId="12" hidden="1">#REF!</definedName>
    <definedName name="BExSIFUDNRWXWIWNGCCFOOD8WIAZ" localSheetId="19" hidden="1">#REF!</definedName>
    <definedName name="BExSIFUDNRWXWIWNGCCFOOD8WIAZ" localSheetId="0" hidden="1">#REF!</definedName>
    <definedName name="BExSIFUDNRWXWIWNGCCFOOD8WIAZ" localSheetId="21" hidden="1">#REF!</definedName>
    <definedName name="BExSIFUDNRWXWIWNGCCFOOD8WIAZ" localSheetId="8" hidden="1">#REF!</definedName>
    <definedName name="BExSIFUDNRWXWIWNGCCFOOD8WIAZ" localSheetId="9" hidden="1">#REF!</definedName>
    <definedName name="BExSIFUDNRWXWIWNGCCFOOD8WIAZ" hidden="1">#REF!</definedName>
    <definedName name="BExTTZNS2PBCR93C9IUW49UZ4I6T" localSheetId="10" hidden="1">#REF!</definedName>
    <definedName name="BExTTZNS2PBCR93C9IUW49UZ4I6T" localSheetId="12" hidden="1">#REF!</definedName>
    <definedName name="BExTTZNS2PBCR93C9IUW49UZ4I6T" localSheetId="19" hidden="1">#REF!</definedName>
    <definedName name="BExTTZNS2PBCR93C9IUW49UZ4I6T" localSheetId="0" hidden="1">#REF!</definedName>
    <definedName name="BExTTZNS2PBCR93C9IUW49UZ4I6T" localSheetId="21" hidden="1">#REF!</definedName>
    <definedName name="BExTTZNS2PBCR93C9IUW49UZ4I6T" localSheetId="8" hidden="1">#REF!</definedName>
    <definedName name="BExTTZNS2PBCR93C9IUW49UZ4I6T" localSheetId="9" hidden="1">#REF!</definedName>
    <definedName name="BExTTZNS2PBCR93C9IUW49UZ4I6T" hidden="1">#REF!</definedName>
    <definedName name="BExTU2YFQ25JQ6MEMRHHN66VLTPJ" localSheetId="10" hidden="1">#REF!</definedName>
    <definedName name="BExTU2YFQ25JQ6MEMRHHN66VLTPJ" localSheetId="12" hidden="1">#REF!</definedName>
    <definedName name="BExTU2YFQ25JQ6MEMRHHN66VLTPJ" localSheetId="19" hidden="1">#REF!</definedName>
    <definedName name="BExTU2YFQ25JQ6MEMRHHN66VLTPJ" localSheetId="0" hidden="1">#REF!</definedName>
    <definedName name="BExTU2YFQ25JQ6MEMRHHN66VLTPJ" localSheetId="21" hidden="1">#REF!</definedName>
    <definedName name="BExTU2YFQ25JQ6MEMRHHN66VLTPJ" localSheetId="8" hidden="1">#REF!</definedName>
    <definedName name="BExTU2YFQ25JQ6MEMRHHN66VLTPJ" localSheetId="9" hidden="1">#REF!</definedName>
    <definedName name="BExTU2YFQ25JQ6MEMRHHN66VLTPJ" hidden="1">#REF!</definedName>
    <definedName name="BExTU75IOII1V5O0C9X2VAYYVJUG" localSheetId="10" hidden="1">#REF!</definedName>
    <definedName name="BExTU75IOII1V5O0C9X2VAYYVJUG" localSheetId="12" hidden="1">#REF!</definedName>
    <definedName name="BExTU75IOII1V5O0C9X2VAYYVJUG" localSheetId="19" hidden="1">#REF!</definedName>
    <definedName name="BExTU75IOII1V5O0C9X2VAYYVJUG" localSheetId="0" hidden="1">#REF!</definedName>
    <definedName name="BExTU75IOII1V5O0C9X2VAYYVJUG" localSheetId="21" hidden="1">#REF!</definedName>
    <definedName name="BExTU75IOII1V5O0C9X2VAYYVJUG" localSheetId="8" hidden="1">#REF!</definedName>
    <definedName name="BExTU75IOII1V5O0C9X2VAYYVJUG" localSheetId="9" hidden="1">#REF!</definedName>
    <definedName name="BExTU75IOII1V5O0C9X2VAYYVJUG" hidden="1">#REF!</definedName>
    <definedName name="BExTUA5F7V4LUIIAM17J3A8XF3JE" localSheetId="10" hidden="1">#REF!</definedName>
    <definedName name="BExTUA5F7V4LUIIAM17J3A8XF3JE" localSheetId="12" hidden="1">#REF!</definedName>
    <definedName name="BExTUA5F7V4LUIIAM17J3A8XF3JE" localSheetId="19" hidden="1">#REF!</definedName>
    <definedName name="BExTUA5F7V4LUIIAM17J3A8XF3JE" localSheetId="0" hidden="1">#REF!</definedName>
    <definedName name="BExTUA5F7V4LUIIAM17J3A8XF3JE" localSheetId="21" hidden="1">#REF!</definedName>
    <definedName name="BExTUA5F7V4LUIIAM17J3A8XF3JE" localSheetId="8" hidden="1">#REF!</definedName>
    <definedName name="BExTUA5F7V4LUIIAM17J3A8XF3JE" localSheetId="9" hidden="1">#REF!</definedName>
    <definedName name="BExTUA5F7V4LUIIAM17J3A8XF3JE" hidden="1">#REF!</definedName>
    <definedName name="BExTUBY3AA9B91YRRWFOT21LUL8Q" localSheetId="10" hidden="1">#REF!</definedName>
    <definedName name="BExTUBY3AA9B91YRRWFOT21LUL8Q" localSheetId="12" hidden="1">#REF!</definedName>
    <definedName name="BExTUBY3AA9B91YRRWFOT21LUL8Q" localSheetId="19" hidden="1">#REF!</definedName>
    <definedName name="BExTUBY3AA9B91YRRWFOT21LUL8Q" localSheetId="0" hidden="1">#REF!</definedName>
    <definedName name="BExTUBY3AA9B91YRRWFOT21LUL8Q" localSheetId="21" hidden="1">#REF!</definedName>
    <definedName name="BExTUBY3AA9B91YRRWFOT21LUL8Q" localSheetId="8" hidden="1">#REF!</definedName>
    <definedName name="BExTUBY3AA9B91YRRWFOT21LUL8Q" localSheetId="9" hidden="1">#REF!</definedName>
    <definedName name="BExTUBY3AA9B91YRRWFOT21LUL8Q" hidden="1">#REF!</definedName>
    <definedName name="BExTUJ53ANGZ3H1KDK4CR4Q0OD6P" localSheetId="10" hidden="1">#REF!</definedName>
    <definedName name="BExTUJ53ANGZ3H1KDK4CR4Q0OD6P" localSheetId="12" hidden="1">#REF!</definedName>
    <definedName name="BExTUJ53ANGZ3H1KDK4CR4Q0OD6P" localSheetId="19" hidden="1">#REF!</definedName>
    <definedName name="BExTUJ53ANGZ3H1KDK4CR4Q0OD6P" localSheetId="0" hidden="1">#REF!</definedName>
    <definedName name="BExTUJ53ANGZ3H1KDK4CR4Q0OD6P" localSheetId="21" hidden="1">#REF!</definedName>
    <definedName name="BExTUJ53ANGZ3H1KDK4CR4Q0OD6P" localSheetId="8" hidden="1">#REF!</definedName>
    <definedName name="BExTUJ53ANGZ3H1KDK4CR4Q0OD6P" localSheetId="9" hidden="1">#REF!</definedName>
    <definedName name="BExTUJ53ANGZ3H1KDK4CR4Q0OD6P" hidden="1">#REF!</definedName>
    <definedName name="BExTUKXSZBM7C57G6NGLWGU4WOHY" localSheetId="10" hidden="1">#REF!</definedName>
    <definedName name="BExTUKXSZBM7C57G6NGLWGU4WOHY" localSheetId="12" hidden="1">#REF!</definedName>
    <definedName name="BExTUKXSZBM7C57G6NGLWGU4WOHY" localSheetId="19" hidden="1">#REF!</definedName>
    <definedName name="BExTUKXSZBM7C57G6NGLWGU4WOHY" localSheetId="0" hidden="1">#REF!</definedName>
    <definedName name="BExTUKXSZBM7C57G6NGLWGU4WOHY" localSheetId="21" hidden="1">#REF!</definedName>
    <definedName name="BExTUKXSZBM7C57G6NGLWGU4WOHY" localSheetId="8" hidden="1">#REF!</definedName>
    <definedName name="BExTUKXSZBM7C57G6NGLWGU4WOHY" localSheetId="9" hidden="1">#REF!</definedName>
    <definedName name="BExTUKXSZBM7C57G6NGLWGU4WOHY" hidden="1">#REF!</definedName>
    <definedName name="BExTUNC5INBE8Y5OA5GQUTXX6QJW" localSheetId="10" hidden="1">#REF!</definedName>
    <definedName name="BExTUNC5INBE8Y5OA5GQUTXX6QJW" localSheetId="12" hidden="1">#REF!</definedName>
    <definedName name="BExTUNC5INBE8Y5OA5GQUTXX6QJW" localSheetId="19" hidden="1">#REF!</definedName>
    <definedName name="BExTUNC5INBE8Y5OA5GQUTXX6QJW" localSheetId="0" hidden="1">#REF!</definedName>
    <definedName name="BExTUNC5INBE8Y5OA5GQUTXX6QJW" localSheetId="21" hidden="1">#REF!</definedName>
    <definedName name="BExTUNC5INBE8Y5OA5GQUTXX6QJW" localSheetId="8" hidden="1">#REF!</definedName>
    <definedName name="BExTUNC5INBE8Y5OA5GQUTXX6QJW" localSheetId="9" hidden="1">#REF!</definedName>
    <definedName name="BExTUNC5INBE8Y5OA5GQUTXX6QJW" hidden="1">#REF!</definedName>
    <definedName name="BExTUSQCFFYZCDNHWHADBC2E1ZP1" localSheetId="10" hidden="1">#REF!</definedName>
    <definedName name="BExTUSQCFFYZCDNHWHADBC2E1ZP1" localSheetId="12" hidden="1">#REF!</definedName>
    <definedName name="BExTUSQCFFYZCDNHWHADBC2E1ZP1" localSheetId="19" hidden="1">#REF!</definedName>
    <definedName name="BExTUSQCFFYZCDNHWHADBC2E1ZP1" localSheetId="0" hidden="1">#REF!</definedName>
    <definedName name="BExTUSQCFFYZCDNHWHADBC2E1ZP1" localSheetId="21" hidden="1">#REF!</definedName>
    <definedName name="BExTUSQCFFYZCDNHWHADBC2E1ZP1" localSheetId="8" hidden="1">#REF!</definedName>
    <definedName name="BExTUSQCFFYZCDNHWHADBC2E1ZP1" localSheetId="9" hidden="1">#REF!</definedName>
    <definedName name="BExTUSQCFFYZCDNHWHADBC2E1ZP1" hidden="1">#REF!</definedName>
    <definedName name="BExTUV4NQDZVAENZPSZGF7A3DDFN" localSheetId="10" hidden="1">#REF!</definedName>
    <definedName name="BExTUV4NQDZVAENZPSZGF7A3DDFN" localSheetId="12" hidden="1">#REF!</definedName>
    <definedName name="BExTUV4NQDZVAENZPSZGF7A3DDFN" localSheetId="19" hidden="1">#REF!</definedName>
    <definedName name="BExTUV4NQDZVAENZPSZGF7A3DDFN" localSheetId="0" hidden="1">#REF!</definedName>
    <definedName name="BExTUV4NQDZVAENZPSZGF7A3DDFN" localSheetId="21" hidden="1">#REF!</definedName>
    <definedName name="BExTUV4NQDZVAENZPSZGF7A3DDFN" localSheetId="8" hidden="1">#REF!</definedName>
    <definedName name="BExTUV4NQDZVAENZPSZGF7A3DDFN" localSheetId="9" hidden="1">#REF!</definedName>
    <definedName name="BExTUV4NQDZVAENZPSZGF7A3DDFN" hidden="1">#REF!</definedName>
    <definedName name="BExTUVFGOJEYS28JURA5KHQFDU5J" localSheetId="10" hidden="1">#REF!</definedName>
    <definedName name="BExTUVFGOJEYS28JURA5KHQFDU5J" localSheetId="12" hidden="1">#REF!</definedName>
    <definedName name="BExTUVFGOJEYS28JURA5KHQFDU5J" localSheetId="19" hidden="1">#REF!</definedName>
    <definedName name="BExTUVFGOJEYS28JURA5KHQFDU5J" localSheetId="0" hidden="1">#REF!</definedName>
    <definedName name="BExTUVFGOJEYS28JURA5KHQFDU5J" localSheetId="21" hidden="1">#REF!</definedName>
    <definedName name="BExTUVFGOJEYS28JURA5KHQFDU5J" localSheetId="8" hidden="1">#REF!</definedName>
    <definedName name="BExTUVFGOJEYS28JURA5KHQFDU5J" localSheetId="9" hidden="1">#REF!</definedName>
    <definedName name="BExTUVFGOJEYS28JURA5KHQFDU5J" hidden="1">#REF!</definedName>
    <definedName name="BExTUW10U40QCYGHM5NJ3YR1O5SP" localSheetId="10" hidden="1">#REF!</definedName>
    <definedName name="BExTUW10U40QCYGHM5NJ3YR1O5SP" localSheetId="12" hidden="1">#REF!</definedName>
    <definedName name="BExTUW10U40QCYGHM5NJ3YR1O5SP" localSheetId="19" hidden="1">#REF!</definedName>
    <definedName name="BExTUW10U40QCYGHM5NJ3YR1O5SP" localSheetId="0" hidden="1">#REF!</definedName>
    <definedName name="BExTUW10U40QCYGHM5NJ3YR1O5SP" localSheetId="21" hidden="1">#REF!</definedName>
    <definedName name="BExTUW10U40QCYGHM5NJ3YR1O5SP" localSheetId="8" hidden="1">#REF!</definedName>
    <definedName name="BExTUW10U40QCYGHM5NJ3YR1O5SP" localSheetId="9" hidden="1">#REF!</definedName>
    <definedName name="BExTUW10U40QCYGHM5NJ3YR1O5SP" hidden="1">#REF!</definedName>
    <definedName name="BExTUWXFQHINU66YG82BI20ATMB5" localSheetId="10" hidden="1">#REF!</definedName>
    <definedName name="BExTUWXFQHINU66YG82BI20ATMB5" localSheetId="12" hidden="1">#REF!</definedName>
    <definedName name="BExTUWXFQHINU66YG82BI20ATMB5" localSheetId="19" hidden="1">#REF!</definedName>
    <definedName name="BExTUWXFQHINU66YG82BI20ATMB5" localSheetId="0" hidden="1">#REF!</definedName>
    <definedName name="BExTUWXFQHINU66YG82BI20ATMB5" localSheetId="21" hidden="1">#REF!</definedName>
    <definedName name="BExTUWXFQHINU66YG82BI20ATMB5" localSheetId="8" hidden="1">#REF!</definedName>
    <definedName name="BExTUWXFQHINU66YG82BI20ATMB5" localSheetId="9" hidden="1">#REF!</definedName>
    <definedName name="BExTUWXFQHINU66YG82BI20ATMB5" hidden="1">#REF!</definedName>
    <definedName name="BExTUY9WNSJ91GV8CP0SKJTEIV82" localSheetId="10" hidden="1">#REF!</definedName>
    <definedName name="BExTUY9WNSJ91GV8CP0SKJTEIV82" localSheetId="12" hidden="1">#REF!</definedName>
    <definedName name="BExTUY9WNSJ91GV8CP0SKJTEIV82" localSheetId="19" hidden="1">#REF!</definedName>
    <definedName name="BExTUY9WNSJ91GV8CP0SKJTEIV82" localSheetId="0" hidden="1">#REF!</definedName>
    <definedName name="BExTUY9WNSJ91GV8CP0SKJTEIV82" localSheetId="21" hidden="1">#REF!</definedName>
    <definedName name="BExTUY9WNSJ91GV8CP0SKJTEIV82" localSheetId="8" hidden="1">#REF!</definedName>
    <definedName name="BExTUY9WNSJ91GV8CP0SKJTEIV82" localSheetId="9" hidden="1">#REF!</definedName>
    <definedName name="BExTUY9WNSJ91GV8CP0SKJTEIV82" hidden="1">#REF!</definedName>
    <definedName name="BExTV67VIM8PV6KO253M4DUBJQLC" localSheetId="10" hidden="1">#REF!</definedName>
    <definedName name="BExTV67VIM8PV6KO253M4DUBJQLC" localSheetId="12" hidden="1">#REF!</definedName>
    <definedName name="BExTV67VIM8PV6KO253M4DUBJQLC" localSheetId="19" hidden="1">#REF!</definedName>
    <definedName name="BExTV67VIM8PV6KO253M4DUBJQLC" localSheetId="0" hidden="1">#REF!</definedName>
    <definedName name="BExTV67VIM8PV6KO253M4DUBJQLC" localSheetId="21" hidden="1">#REF!</definedName>
    <definedName name="BExTV67VIM8PV6KO253M4DUBJQLC" localSheetId="8" hidden="1">#REF!</definedName>
    <definedName name="BExTV67VIM8PV6KO253M4DUBJQLC" localSheetId="9" hidden="1">#REF!</definedName>
    <definedName name="BExTV67VIM8PV6KO253M4DUBJQLC" hidden="1">#REF!</definedName>
    <definedName name="BExTVELZCF2YA5L6F23BYZZR6WHF" localSheetId="10" hidden="1">#REF!</definedName>
    <definedName name="BExTVELZCF2YA5L6F23BYZZR6WHF" localSheetId="12" hidden="1">#REF!</definedName>
    <definedName name="BExTVELZCF2YA5L6F23BYZZR6WHF" localSheetId="19" hidden="1">#REF!</definedName>
    <definedName name="BExTVELZCF2YA5L6F23BYZZR6WHF" localSheetId="0" hidden="1">#REF!</definedName>
    <definedName name="BExTVELZCF2YA5L6F23BYZZR6WHF" localSheetId="21" hidden="1">#REF!</definedName>
    <definedName name="BExTVELZCF2YA5L6F23BYZZR6WHF" localSheetId="8" hidden="1">#REF!</definedName>
    <definedName name="BExTVELZCF2YA5L6F23BYZZR6WHF" localSheetId="9" hidden="1">#REF!</definedName>
    <definedName name="BExTVELZCF2YA5L6F23BYZZR6WHF" hidden="1">#REF!</definedName>
    <definedName name="BExTVGPIQZ99YFXUC8OONUX5BD42" localSheetId="10" hidden="1">#REF!</definedName>
    <definedName name="BExTVGPIQZ99YFXUC8OONUX5BD42" localSheetId="12" hidden="1">#REF!</definedName>
    <definedName name="BExTVGPIQZ99YFXUC8OONUX5BD42" localSheetId="19" hidden="1">#REF!</definedName>
    <definedName name="BExTVGPIQZ99YFXUC8OONUX5BD42" localSheetId="0" hidden="1">#REF!</definedName>
    <definedName name="BExTVGPIQZ99YFXUC8OONUX5BD42" localSheetId="21" hidden="1">#REF!</definedName>
    <definedName name="BExTVGPIQZ99YFXUC8OONUX5BD42" localSheetId="8" hidden="1">#REF!</definedName>
    <definedName name="BExTVGPIQZ99YFXUC8OONUX5BD42" localSheetId="9" hidden="1">#REF!</definedName>
    <definedName name="BExTVGPIQZ99YFXUC8OONUX5BD42" hidden="1">#REF!</definedName>
    <definedName name="BExTVQG4F5RF0LZXG06AZ6EU1GQ3" localSheetId="10" hidden="1">#REF!</definedName>
    <definedName name="BExTVQG4F5RF0LZXG06AZ6EU1GQ3" localSheetId="12" hidden="1">#REF!</definedName>
    <definedName name="BExTVQG4F5RF0LZXG06AZ6EU1GQ3" localSheetId="19" hidden="1">#REF!</definedName>
    <definedName name="BExTVQG4F5RF0LZXG06AZ6EU1GQ3" localSheetId="0" hidden="1">#REF!</definedName>
    <definedName name="BExTVQG4F5RF0LZXG06AZ6EU1GQ3" localSheetId="21" hidden="1">#REF!</definedName>
    <definedName name="BExTVQG4F5RF0LZXG06AZ6EU1GQ3" localSheetId="8" hidden="1">#REF!</definedName>
    <definedName name="BExTVQG4F5RF0LZXG06AZ6EU1GQ3" localSheetId="9" hidden="1">#REF!</definedName>
    <definedName name="BExTVQG4F5RF0LZXG06AZ6EU1GQ3" hidden="1">#REF!</definedName>
    <definedName name="BExTVZQLP9VFLEYQ9280W13X7E8K" localSheetId="10" hidden="1">#REF!</definedName>
    <definedName name="BExTVZQLP9VFLEYQ9280W13X7E8K" localSheetId="12" hidden="1">#REF!</definedName>
    <definedName name="BExTVZQLP9VFLEYQ9280W13X7E8K" localSheetId="19" hidden="1">#REF!</definedName>
    <definedName name="BExTVZQLP9VFLEYQ9280W13X7E8K" localSheetId="0" hidden="1">#REF!</definedName>
    <definedName name="BExTVZQLP9VFLEYQ9280W13X7E8K" localSheetId="21" hidden="1">#REF!</definedName>
    <definedName name="BExTVZQLP9VFLEYQ9280W13X7E8K" localSheetId="8" hidden="1">#REF!</definedName>
    <definedName name="BExTVZQLP9VFLEYQ9280W13X7E8K" localSheetId="9" hidden="1">#REF!</definedName>
    <definedName name="BExTVZQLP9VFLEYQ9280W13X7E8K" hidden="1">#REF!</definedName>
    <definedName name="BExTWB4LA1PODQOH4LDTHQKBN16K" localSheetId="10" hidden="1">#REF!</definedName>
    <definedName name="BExTWB4LA1PODQOH4LDTHQKBN16K" localSheetId="12" hidden="1">#REF!</definedName>
    <definedName name="BExTWB4LA1PODQOH4LDTHQKBN16K" localSheetId="19" hidden="1">#REF!</definedName>
    <definedName name="BExTWB4LA1PODQOH4LDTHQKBN16K" localSheetId="0" hidden="1">#REF!</definedName>
    <definedName name="BExTWB4LA1PODQOH4LDTHQKBN16K" localSheetId="21" hidden="1">#REF!</definedName>
    <definedName name="BExTWB4LA1PODQOH4LDTHQKBN16K" localSheetId="8" hidden="1">#REF!</definedName>
    <definedName name="BExTWB4LA1PODQOH4LDTHQKBN16K" localSheetId="9" hidden="1">#REF!</definedName>
    <definedName name="BExTWB4LA1PODQOH4LDTHQKBN16K" hidden="1">#REF!</definedName>
    <definedName name="BExTWI0Q8AWXUA3ZN7I5V3QK2KM1" localSheetId="10" hidden="1">#REF!</definedName>
    <definedName name="BExTWI0Q8AWXUA3ZN7I5V3QK2KM1" localSheetId="12" hidden="1">#REF!</definedName>
    <definedName name="BExTWI0Q8AWXUA3ZN7I5V3QK2KM1" localSheetId="19" hidden="1">#REF!</definedName>
    <definedName name="BExTWI0Q8AWXUA3ZN7I5V3QK2KM1" localSheetId="0" hidden="1">#REF!</definedName>
    <definedName name="BExTWI0Q8AWXUA3ZN7I5V3QK2KM1" localSheetId="21" hidden="1">#REF!</definedName>
    <definedName name="BExTWI0Q8AWXUA3ZN7I5V3QK2KM1" localSheetId="8" hidden="1">#REF!</definedName>
    <definedName name="BExTWI0Q8AWXUA3ZN7I5V3QK2KM1" localSheetId="9" hidden="1">#REF!</definedName>
    <definedName name="BExTWI0Q8AWXUA3ZN7I5V3QK2KM1" hidden="1">#REF!</definedName>
    <definedName name="BExTWJTIA3WUW1PUWXAOP9O8NKLZ" localSheetId="10" hidden="1">#REF!</definedName>
    <definedName name="BExTWJTIA3WUW1PUWXAOP9O8NKLZ" localSheetId="12" hidden="1">#REF!</definedName>
    <definedName name="BExTWJTIA3WUW1PUWXAOP9O8NKLZ" localSheetId="19" hidden="1">#REF!</definedName>
    <definedName name="BExTWJTIA3WUW1PUWXAOP9O8NKLZ" localSheetId="0" hidden="1">#REF!</definedName>
    <definedName name="BExTWJTIA3WUW1PUWXAOP9O8NKLZ" localSheetId="21" hidden="1">#REF!</definedName>
    <definedName name="BExTWJTIA3WUW1PUWXAOP9O8NKLZ" localSheetId="8" hidden="1">#REF!</definedName>
    <definedName name="BExTWJTIA3WUW1PUWXAOP9O8NKLZ" localSheetId="9" hidden="1">#REF!</definedName>
    <definedName name="BExTWJTIA3WUW1PUWXAOP9O8NKLZ" hidden="1">#REF!</definedName>
    <definedName name="BExTWW95OX07FNA01WF5MSSSFQLX" localSheetId="10" hidden="1">#REF!</definedName>
    <definedName name="BExTWW95OX07FNA01WF5MSSSFQLX" localSheetId="12" hidden="1">#REF!</definedName>
    <definedName name="BExTWW95OX07FNA01WF5MSSSFQLX" localSheetId="19" hidden="1">#REF!</definedName>
    <definedName name="BExTWW95OX07FNA01WF5MSSSFQLX" localSheetId="0" hidden="1">#REF!</definedName>
    <definedName name="BExTWW95OX07FNA01WF5MSSSFQLX" localSheetId="21" hidden="1">#REF!</definedName>
    <definedName name="BExTWW95OX07FNA01WF5MSSSFQLX" localSheetId="8" hidden="1">#REF!</definedName>
    <definedName name="BExTWW95OX07FNA01WF5MSSSFQLX" localSheetId="9" hidden="1">#REF!</definedName>
    <definedName name="BExTWW95OX07FNA01WF5MSSSFQLX" hidden="1">#REF!</definedName>
    <definedName name="BExTX005F4GLW03J0PLPRPMI1SEG" localSheetId="10" hidden="1">#REF!</definedName>
    <definedName name="BExTX005F4GLW03J0PLPRPMI1SEG" localSheetId="12" hidden="1">#REF!</definedName>
    <definedName name="BExTX005F4GLW03J0PLPRPMI1SEG" localSheetId="19" hidden="1">#REF!</definedName>
    <definedName name="BExTX005F4GLW03J0PLPRPMI1SEG" localSheetId="0" hidden="1">#REF!</definedName>
    <definedName name="BExTX005F4GLW03J0PLPRPMI1SEG" localSheetId="21" hidden="1">#REF!</definedName>
    <definedName name="BExTX005F4GLW03J0PLPRPMI1SEG" localSheetId="8" hidden="1">#REF!</definedName>
    <definedName name="BExTX005F4GLW03J0PLPRPMI1SEG" localSheetId="9" hidden="1">#REF!</definedName>
    <definedName name="BExTX005F4GLW03J0PLPRPMI1SEG" hidden="1">#REF!</definedName>
    <definedName name="BExTX476KI0RNB71XI5TYMANSGBG" localSheetId="10" hidden="1">#REF!</definedName>
    <definedName name="BExTX476KI0RNB71XI5TYMANSGBG" localSheetId="12" hidden="1">#REF!</definedName>
    <definedName name="BExTX476KI0RNB71XI5TYMANSGBG" localSheetId="19" hidden="1">#REF!</definedName>
    <definedName name="BExTX476KI0RNB71XI5TYMANSGBG" localSheetId="0" hidden="1">#REF!</definedName>
    <definedName name="BExTX476KI0RNB71XI5TYMANSGBG" localSheetId="21" hidden="1">#REF!</definedName>
    <definedName name="BExTX476KI0RNB71XI5TYMANSGBG" localSheetId="8" hidden="1">#REF!</definedName>
    <definedName name="BExTX476KI0RNB71XI5TYMANSGBG" localSheetId="9" hidden="1">#REF!</definedName>
    <definedName name="BExTX476KI0RNB71XI5TYMANSGBG" hidden="1">#REF!</definedName>
    <definedName name="BExTXBJFKNSCUO7IOL6CSKERP06D" localSheetId="10" hidden="1">#REF!</definedName>
    <definedName name="BExTXBJFKNSCUO7IOL6CSKERP06D" localSheetId="12" hidden="1">#REF!</definedName>
    <definedName name="BExTXBJFKNSCUO7IOL6CSKERP06D" localSheetId="19" hidden="1">#REF!</definedName>
    <definedName name="BExTXBJFKNSCUO7IOL6CSKERP06D" localSheetId="0" hidden="1">#REF!</definedName>
    <definedName name="BExTXBJFKNSCUO7IOL6CSKERP06D" localSheetId="21" hidden="1">#REF!</definedName>
    <definedName name="BExTXBJFKNSCUO7IOL6CSKERP06D" localSheetId="8" hidden="1">#REF!</definedName>
    <definedName name="BExTXBJFKNSCUO7IOL6CSKERP06D" localSheetId="9" hidden="1">#REF!</definedName>
    <definedName name="BExTXBJFKNSCUO7IOL6CSKERP06D" hidden="1">#REF!</definedName>
    <definedName name="BExTXDMZDQ9U1FD9T7F79J29SYYN" localSheetId="10" hidden="1">#REF!</definedName>
    <definedName name="BExTXDMZDQ9U1FD9T7F79J29SYYN" localSheetId="12" hidden="1">#REF!</definedName>
    <definedName name="BExTXDMZDQ9U1FD9T7F79J29SYYN" localSheetId="19" hidden="1">#REF!</definedName>
    <definedName name="BExTXDMZDQ9U1FD9T7F79J29SYYN" localSheetId="0" hidden="1">#REF!</definedName>
    <definedName name="BExTXDMZDQ9U1FD9T7F79J29SYYN" localSheetId="21" hidden="1">#REF!</definedName>
    <definedName name="BExTXDMZDQ9U1FD9T7F79J29SYYN" localSheetId="8" hidden="1">#REF!</definedName>
    <definedName name="BExTXDMZDQ9U1FD9T7F79J29SYYN" localSheetId="9" hidden="1">#REF!</definedName>
    <definedName name="BExTXDMZDQ9U1FD9T7F79J29SYYN" hidden="1">#REF!</definedName>
    <definedName name="BExTXJ6HBAIXMMWKZTJNFDYVZCAY" localSheetId="10" hidden="1">#REF!</definedName>
    <definedName name="BExTXJ6HBAIXMMWKZTJNFDYVZCAY" localSheetId="12" hidden="1">#REF!</definedName>
    <definedName name="BExTXJ6HBAIXMMWKZTJNFDYVZCAY" localSheetId="19" hidden="1">#REF!</definedName>
    <definedName name="BExTXJ6HBAIXMMWKZTJNFDYVZCAY" localSheetId="0" hidden="1">#REF!</definedName>
    <definedName name="BExTXJ6HBAIXMMWKZTJNFDYVZCAY" localSheetId="21" hidden="1">#REF!</definedName>
    <definedName name="BExTXJ6HBAIXMMWKZTJNFDYVZCAY" localSheetId="8" hidden="1">#REF!</definedName>
    <definedName name="BExTXJ6HBAIXMMWKZTJNFDYVZCAY" localSheetId="9" hidden="1">#REF!</definedName>
    <definedName name="BExTXJ6HBAIXMMWKZTJNFDYVZCAY" hidden="1">#REF!</definedName>
    <definedName name="BExTXT812NQT8GAEGH738U29BI0D" localSheetId="10" hidden="1">#REF!</definedName>
    <definedName name="BExTXT812NQT8GAEGH738U29BI0D" localSheetId="12" hidden="1">#REF!</definedName>
    <definedName name="BExTXT812NQT8GAEGH738U29BI0D" localSheetId="19" hidden="1">#REF!</definedName>
    <definedName name="BExTXT812NQT8GAEGH738U29BI0D" localSheetId="0" hidden="1">#REF!</definedName>
    <definedName name="BExTXT812NQT8GAEGH738U29BI0D" localSheetId="21" hidden="1">#REF!</definedName>
    <definedName name="BExTXT812NQT8GAEGH738U29BI0D" localSheetId="8" hidden="1">#REF!</definedName>
    <definedName name="BExTXT812NQT8GAEGH738U29BI0D" localSheetId="9" hidden="1">#REF!</definedName>
    <definedName name="BExTXT812NQT8GAEGH738U29BI0D" hidden="1">#REF!</definedName>
    <definedName name="BExTXWIP2TFPTQ76NHFOB72NICRZ" localSheetId="10" hidden="1">#REF!</definedName>
    <definedName name="BExTXWIP2TFPTQ76NHFOB72NICRZ" localSheetId="12" hidden="1">#REF!</definedName>
    <definedName name="BExTXWIP2TFPTQ76NHFOB72NICRZ" localSheetId="19" hidden="1">#REF!</definedName>
    <definedName name="BExTXWIP2TFPTQ76NHFOB72NICRZ" localSheetId="0" hidden="1">#REF!</definedName>
    <definedName name="BExTXWIP2TFPTQ76NHFOB72NICRZ" localSheetId="21" hidden="1">#REF!</definedName>
    <definedName name="BExTXWIP2TFPTQ76NHFOB72NICRZ" localSheetId="8" hidden="1">#REF!</definedName>
    <definedName name="BExTXWIP2TFPTQ76NHFOB72NICRZ" localSheetId="9" hidden="1">#REF!</definedName>
    <definedName name="BExTXWIP2TFPTQ76NHFOB72NICRZ" hidden="1">#REF!</definedName>
    <definedName name="BExTY5T62H651VC86QM4X7E28JVA" localSheetId="10" hidden="1">#REF!</definedName>
    <definedName name="BExTY5T62H651VC86QM4X7E28JVA" localSheetId="12" hidden="1">#REF!</definedName>
    <definedName name="BExTY5T62H651VC86QM4X7E28JVA" localSheetId="19" hidden="1">#REF!</definedName>
    <definedName name="BExTY5T62H651VC86QM4X7E28JVA" localSheetId="0" hidden="1">#REF!</definedName>
    <definedName name="BExTY5T62H651VC86QM4X7E28JVA" localSheetId="21" hidden="1">#REF!</definedName>
    <definedName name="BExTY5T62H651VC86QM4X7E28JVA" localSheetId="8" hidden="1">#REF!</definedName>
    <definedName name="BExTY5T62H651VC86QM4X7E28JVA" localSheetId="9" hidden="1">#REF!</definedName>
    <definedName name="BExTY5T62H651VC86QM4X7E28JVA" hidden="1">#REF!</definedName>
    <definedName name="BExTYB7EHGVTJ4RSYOXWSG87U5WI" localSheetId="10" hidden="1">#REF!</definedName>
    <definedName name="BExTYB7EHGVTJ4RSYOXWSG87U5WI" localSheetId="12" hidden="1">#REF!</definedName>
    <definedName name="BExTYB7EHGVTJ4RSYOXWSG87U5WI" localSheetId="19" hidden="1">#REF!</definedName>
    <definedName name="BExTYB7EHGVTJ4RSYOXWSG87U5WI" localSheetId="0" hidden="1">#REF!</definedName>
    <definedName name="BExTYB7EHGVTJ4RSYOXWSG87U5WI" localSheetId="21" hidden="1">#REF!</definedName>
    <definedName name="BExTYB7EHGVTJ4RSYOXWSG87U5WI" localSheetId="8" hidden="1">#REF!</definedName>
    <definedName name="BExTYB7EHGVTJ4RSYOXWSG87U5WI" localSheetId="9" hidden="1">#REF!</definedName>
    <definedName name="BExTYB7EHGVTJ4RSYOXWSG87U5WI" hidden="1">#REF!</definedName>
    <definedName name="BExTYC93RS0KNKFOD35WG37LS9LY" localSheetId="10" hidden="1">#REF!</definedName>
    <definedName name="BExTYC93RS0KNKFOD35WG37LS9LY" localSheetId="12" hidden="1">#REF!</definedName>
    <definedName name="BExTYC93RS0KNKFOD35WG37LS9LY" localSheetId="19" hidden="1">#REF!</definedName>
    <definedName name="BExTYC93RS0KNKFOD35WG37LS9LY" localSheetId="0" hidden="1">#REF!</definedName>
    <definedName name="BExTYC93RS0KNKFOD35WG37LS9LY" localSheetId="21" hidden="1">#REF!</definedName>
    <definedName name="BExTYC93RS0KNKFOD35WG37LS9LY" localSheetId="8" hidden="1">#REF!</definedName>
    <definedName name="BExTYC93RS0KNKFOD35WG37LS9LY" localSheetId="9" hidden="1">#REF!</definedName>
    <definedName name="BExTYC93RS0KNKFOD35WG37LS9LY" hidden="1">#REF!</definedName>
    <definedName name="BExTYKCEFJ83LZM95M1V7CSFQVEA" localSheetId="10" hidden="1">#REF!</definedName>
    <definedName name="BExTYKCEFJ83LZM95M1V7CSFQVEA" localSheetId="12" hidden="1">#REF!</definedName>
    <definedName name="BExTYKCEFJ83LZM95M1V7CSFQVEA" localSheetId="19" hidden="1">#REF!</definedName>
    <definedName name="BExTYKCEFJ83LZM95M1V7CSFQVEA" localSheetId="0" hidden="1">#REF!</definedName>
    <definedName name="BExTYKCEFJ83LZM95M1V7CSFQVEA" localSheetId="21" hidden="1">#REF!</definedName>
    <definedName name="BExTYKCEFJ83LZM95M1V7CSFQVEA" localSheetId="8" hidden="1">#REF!</definedName>
    <definedName name="BExTYKCEFJ83LZM95M1V7CSFQVEA" localSheetId="9" hidden="1">#REF!</definedName>
    <definedName name="BExTYKCEFJ83LZM95M1V7CSFQVEA" hidden="1">#REF!</definedName>
    <definedName name="BExTYPLA9N640MFRJJQPKXT7P88M" localSheetId="10" hidden="1">#REF!</definedName>
    <definedName name="BExTYPLA9N640MFRJJQPKXT7P88M" localSheetId="12" hidden="1">#REF!</definedName>
    <definedName name="BExTYPLA9N640MFRJJQPKXT7P88M" localSheetId="19" hidden="1">#REF!</definedName>
    <definedName name="BExTYPLA9N640MFRJJQPKXT7P88M" localSheetId="0" hidden="1">#REF!</definedName>
    <definedName name="BExTYPLA9N640MFRJJQPKXT7P88M" localSheetId="21" hidden="1">#REF!</definedName>
    <definedName name="BExTYPLA9N640MFRJJQPKXT7P88M" localSheetId="8" hidden="1">#REF!</definedName>
    <definedName name="BExTYPLA9N640MFRJJQPKXT7P88M" localSheetId="9" hidden="1">#REF!</definedName>
    <definedName name="BExTYPLA9N640MFRJJQPKXT7P88M" hidden="1">#REF!</definedName>
    <definedName name="BExTYW1794M1TLJ2QQQCEEUZN18F" localSheetId="10" hidden="1">#REF!</definedName>
    <definedName name="BExTYW1794M1TLJ2QQQCEEUZN18F" localSheetId="12" hidden="1">#REF!</definedName>
    <definedName name="BExTYW1794M1TLJ2QQQCEEUZN18F" localSheetId="19" hidden="1">#REF!</definedName>
    <definedName name="BExTYW1794M1TLJ2QQQCEEUZN18F" localSheetId="0" hidden="1">#REF!</definedName>
    <definedName name="BExTYW1794M1TLJ2QQQCEEUZN18F" localSheetId="21" hidden="1">#REF!</definedName>
    <definedName name="BExTYW1794M1TLJ2QQQCEEUZN18F" localSheetId="8" hidden="1">#REF!</definedName>
    <definedName name="BExTYW1794M1TLJ2QQQCEEUZN18F" localSheetId="9" hidden="1">#REF!</definedName>
    <definedName name="BExTYW1794M1TLJ2QQQCEEUZN18F" hidden="1">#REF!</definedName>
    <definedName name="BExTZ7F71SNTOX4LLZCK5R9VUMIJ" localSheetId="10" hidden="1">#REF!</definedName>
    <definedName name="BExTZ7F71SNTOX4LLZCK5R9VUMIJ" localSheetId="12" hidden="1">#REF!</definedName>
    <definedName name="BExTZ7F71SNTOX4LLZCK5R9VUMIJ" localSheetId="19" hidden="1">#REF!</definedName>
    <definedName name="BExTZ7F71SNTOX4LLZCK5R9VUMIJ" localSheetId="0" hidden="1">#REF!</definedName>
    <definedName name="BExTZ7F71SNTOX4LLZCK5R9VUMIJ" localSheetId="21" hidden="1">#REF!</definedName>
    <definedName name="BExTZ7F71SNTOX4LLZCK5R9VUMIJ" localSheetId="8" hidden="1">#REF!</definedName>
    <definedName name="BExTZ7F71SNTOX4LLZCK5R9VUMIJ" localSheetId="9" hidden="1">#REF!</definedName>
    <definedName name="BExTZ7F71SNTOX4LLZCK5R9VUMIJ" hidden="1">#REF!</definedName>
    <definedName name="BExTZ80SWE36T1QSIIPJU7NJ65JL" localSheetId="10" hidden="1">#REF!</definedName>
    <definedName name="BExTZ80SWE36T1QSIIPJU7NJ65JL" localSheetId="12" hidden="1">#REF!</definedName>
    <definedName name="BExTZ80SWE36T1QSIIPJU7NJ65JL" localSheetId="19" hidden="1">#REF!</definedName>
    <definedName name="BExTZ80SWE36T1QSIIPJU7NJ65JL" localSheetId="0" hidden="1">#REF!</definedName>
    <definedName name="BExTZ80SWE36T1QSIIPJU7NJ65JL" localSheetId="21" hidden="1">#REF!</definedName>
    <definedName name="BExTZ80SWE36T1QSIIPJU7NJ65JL" localSheetId="8" hidden="1">#REF!</definedName>
    <definedName name="BExTZ80SWE36T1QSIIPJU7NJ65JL" localSheetId="9" hidden="1">#REF!</definedName>
    <definedName name="BExTZ80SWE36T1QSIIPJU7NJ65JL" hidden="1">#REF!</definedName>
    <definedName name="BExTZ869RSO739T4Q78JLOVO7G0C" localSheetId="10" hidden="1">#REF!</definedName>
    <definedName name="BExTZ869RSO739T4Q78JLOVO7G0C" localSheetId="12" hidden="1">#REF!</definedName>
    <definedName name="BExTZ869RSO739T4Q78JLOVO7G0C" localSheetId="19" hidden="1">#REF!</definedName>
    <definedName name="BExTZ869RSO739T4Q78JLOVO7G0C" localSheetId="0" hidden="1">#REF!</definedName>
    <definedName name="BExTZ869RSO739T4Q78JLOVO7G0C" localSheetId="21" hidden="1">#REF!</definedName>
    <definedName name="BExTZ869RSO739T4Q78JLOVO7G0C" localSheetId="8" hidden="1">#REF!</definedName>
    <definedName name="BExTZ869RSO739T4Q78JLOVO7G0C" localSheetId="9" hidden="1">#REF!</definedName>
    <definedName name="BExTZ869RSO739T4Q78JLOVO7G0C" hidden="1">#REF!</definedName>
    <definedName name="BExTZ8X5G9S3PA4FPSNK7T69W7QT" localSheetId="10" hidden="1">#REF!</definedName>
    <definedName name="BExTZ8X5G9S3PA4FPSNK7T69W7QT" localSheetId="12" hidden="1">#REF!</definedName>
    <definedName name="BExTZ8X5G9S3PA4FPSNK7T69W7QT" localSheetId="19" hidden="1">#REF!</definedName>
    <definedName name="BExTZ8X5G9S3PA4FPSNK7T69W7QT" localSheetId="0" hidden="1">#REF!</definedName>
    <definedName name="BExTZ8X5G9S3PA4FPSNK7T69W7QT" localSheetId="21" hidden="1">#REF!</definedName>
    <definedName name="BExTZ8X5G9S3PA4FPSNK7T69W7QT" localSheetId="8" hidden="1">#REF!</definedName>
    <definedName name="BExTZ8X5G9S3PA4FPSNK7T69W7QT" localSheetId="9" hidden="1">#REF!</definedName>
    <definedName name="BExTZ8X5G9S3PA4FPSNK7T69W7QT" hidden="1">#REF!</definedName>
    <definedName name="BExTZ97Y0RMR8V5BI9F2H4MFB77O" localSheetId="10" hidden="1">#REF!</definedName>
    <definedName name="BExTZ97Y0RMR8V5BI9F2H4MFB77O" localSheetId="12" hidden="1">#REF!</definedName>
    <definedName name="BExTZ97Y0RMR8V5BI9F2H4MFB77O" localSheetId="19" hidden="1">#REF!</definedName>
    <definedName name="BExTZ97Y0RMR8V5BI9F2H4MFB77O" localSheetId="0" hidden="1">#REF!</definedName>
    <definedName name="BExTZ97Y0RMR8V5BI9F2H4MFB77O" localSheetId="21" hidden="1">#REF!</definedName>
    <definedName name="BExTZ97Y0RMR8V5BI9F2H4MFB77O" localSheetId="8" hidden="1">#REF!</definedName>
    <definedName name="BExTZ97Y0RMR8V5BI9F2H4MFB77O" localSheetId="9" hidden="1">#REF!</definedName>
    <definedName name="BExTZ97Y0RMR8V5BI9F2H4MFB77O" hidden="1">#REF!</definedName>
    <definedName name="BExTZK5PMCAXJL4DUIGL6H9Y8U4C" localSheetId="10" hidden="1">#REF!</definedName>
    <definedName name="BExTZK5PMCAXJL4DUIGL6H9Y8U4C" localSheetId="12" hidden="1">#REF!</definedName>
    <definedName name="BExTZK5PMCAXJL4DUIGL6H9Y8U4C" localSheetId="19" hidden="1">#REF!</definedName>
    <definedName name="BExTZK5PMCAXJL4DUIGL6H9Y8U4C" localSheetId="0" hidden="1">#REF!</definedName>
    <definedName name="BExTZK5PMCAXJL4DUIGL6H9Y8U4C" localSheetId="21" hidden="1">#REF!</definedName>
    <definedName name="BExTZK5PMCAXJL4DUIGL6H9Y8U4C" localSheetId="8" hidden="1">#REF!</definedName>
    <definedName name="BExTZK5PMCAXJL4DUIGL6H9Y8U4C" localSheetId="9" hidden="1">#REF!</definedName>
    <definedName name="BExTZK5PMCAXJL4DUIGL6H9Y8U4C" hidden="1">#REF!</definedName>
    <definedName name="BExTZKB6L5SXV5UN71YVTCBEIGWY" localSheetId="10" hidden="1">#REF!</definedName>
    <definedName name="BExTZKB6L5SXV5UN71YVTCBEIGWY" localSheetId="12" hidden="1">#REF!</definedName>
    <definedName name="BExTZKB6L5SXV5UN71YVTCBEIGWY" localSheetId="19" hidden="1">#REF!</definedName>
    <definedName name="BExTZKB6L5SXV5UN71YVTCBEIGWY" localSheetId="0" hidden="1">#REF!</definedName>
    <definedName name="BExTZKB6L5SXV5UN71YVTCBEIGWY" localSheetId="21" hidden="1">#REF!</definedName>
    <definedName name="BExTZKB6L5SXV5UN71YVTCBEIGWY" localSheetId="8" hidden="1">#REF!</definedName>
    <definedName name="BExTZKB6L5SXV5UN71YVTCBEIGWY" localSheetId="9" hidden="1">#REF!</definedName>
    <definedName name="BExTZKB6L5SXV5UN71YVTCBEIGWY" hidden="1">#REF!</definedName>
    <definedName name="BExTZLICVKK4NBJFEGL270GJ2VQO" localSheetId="10" hidden="1">#REF!</definedName>
    <definedName name="BExTZLICVKK4NBJFEGL270GJ2VQO" localSheetId="12" hidden="1">#REF!</definedName>
    <definedName name="BExTZLICVKK4NBJFEGL270GJ2VQO" localSheetId="19" hidden="1">#REF!</definedName>
    <definedName name="BExTZLICVKK4NBJFEGL270GJ2VQO" localSheetId="0" hidden="1">#REF!</definedName>
    <definedName name="BExTZLICVKK4NBJFEGL270GJ2VQO" localSheetId="21" hidden="1">#REF!</definedName>
    <definedName name="BExTZLICVKK4NBJFEGL270GJ2VQO" localSheetId="8" hidden="1">#REF!</definedName>
    <definedName name="BExTZLICVKK4NBJFEGL270GJ2VQO" localSheetId="9" hidden="1">#REF!</definedName>
    <definedName name="BExTZLICVKK4NBJFEGL270GJ2VQO" hidden="1">#REF!</definedName>
    <definedName name="BExTZO2596CBZKPI7YNA1QQNPAIJ" localSheetId="10" hidden="1">#REF!</definedName>
    <definedName name="BExTZO2596CBZKPI7YNA1QQNPAIJ" localSheetId="12" hidden="1">#REF!</definedName>
    <definedName name="BExTZO2596CBZKPI7YNA1QQNPAIJ" localSheetId="19" hidden="1">#REF!</definedName>
    <definedName name="BExTZO2596CBZKPI7YNA1QQNPAIJ" localSheetId="0" hidden="1">#REF!</definedName>
    <definedName name="BExTZO2596CBZKPI7YNA1QQNPAIJ" localSheetId="21" hidden="1">#REF!</definedName>
    <definedName name="BExTZO2596CBZKPI7YNA1QQNPAIJ" localSheetId="8" hidden="1">#REF!</definedName>
    <definedName name="BExTZO2596CBZKPI7YNA1QQNPAIJ" localSheetId="9" hidden="1">#REF!</definedName>
    <definedName name="BExTZO2596CBZKPI7YNA1QQNPAIJ" hidden="1">#REF!</definedName>
    <definedName name="BExTZY8TDV4U7FQL7O10G6VKWKPJ" localSheetId="10" hidden="1">#REF!</definedName>
    <definedName name="BExTZY8TDV4U7FQL7O10G6VKWKPJ" localSheetId="12" hidden="1">#REF!</definedName>
    <definedName name="BExTZY8TDV4U7FQL7O10G6VKWKPJ" localSheetId="19" hidden="1">#REF!</definedName>
    <definedName name="BExTZY8TDV4U7FQL7O10G6VKWKPJ" localSheetId="0" hidden="1">#REF!</definedName>
    <definedName name="BExTZY8TDV4U7FQL7O10G6VKWKPJ" localSheetId="21" hidden="1">#REF!</definedName>
    <definedName name="BExTZY8TDV4U7FQL7O10G6VKWKPJ" localSheetId="8" hidden="1">#REF!</definedName>
    <definedName name="BExTZY8TDV4U7FQL7O10G6VKWKPJ" localSheetId="9" hidden="1">#REF!</definedName>
    <definedName name="BExTZY8TDV4U7FQL7O10G6VKWKPJ" hidden="1">#REF!</definedName>
    <definedName name="BExU02QNT4LT7H9JPUC4FXTLVGZT" localSheetId="10" hidden="1">#REF!</definedName>
    <definedName name="BExU02QNT4LT7H9JPUC4FXTLVGZT" localSheetId="12" hidden="1">#REF!</definedName>
    <definedName name="BExU02QNT4LT7H9JPUC4FXTLVGZT" localSheetId="19" hidden="1">#REF!</definedName>
    <definedName name="BExU02QNT4LT7H9JPUC4FXTLVGZT" localSheetId="0" hidden="1">#REF!</definedName>
    <definedName name="BExU02QNT4LT7H9JPUC4FXTLVGZT" localSheetId="21" hidden="1">#REF!</definedName>
    <definedName name="BExU02QNT4LT7H9JPUC4FXTLVGZT" localSheetId="8" hidden="1">#REF!</definedName>
    <definedName name="BExU02QNT4LT7H9JPUC4FXTLVGZT" localSheetId="9" hidden="1">#REF!</definedName>
    <definedName name="BExU02QNT4LT7H9JPUC4FXTLVGZT" hidden="1">#REF!</definedName>
    <definedName name="BExU0BFJJQO1HJZKI14QGOQ6JROO" localSheetId="10" hidden="1">#REF!</definedName>
    <definedName name="BExU0BFJJQO1HJZKI14QGOQ6JROO" localSheetId="12" hidden="1">#REF!</definedName>
    <definedName name="BExU0BFJJQO1HJZKI14QGOQ6JROO" localSheetId="19" hidden="1">#REF!</definedName>
    <definedName name="BExU0BFJJQO1HJZKI14QGOQ6JROO" localSheetId="0" hidden="1">#REF!</definedName>
    <definedName name="BExU0BFJJQO1HJZKI14QGOQ6JROO" localSheetId="21" hidden="1">#REF!</definedName>
    <definedName name="BExU0BFJJQO1HJZKI14QGOQ6JROO" localSheetId="8" hidden="1">#REF!</definedName>
    <definedName name="BExU0BFJJQO1HJZKI14QGOQ6JROO" localSheetId="9" hidden="1">#REF!</definedName>
    <definedName name="BExU0BFJJQO1HJZKI14QGOQ6JROO" hidden="1">#REF!</definedName>
    <definedName name="BExU0FH5WTGW8MRFUFMDDSMJ6YQ5" localSheetId="10" hidden="1">#REF!</definedName>
    <definedName name="BExU0FH5WTGW8MRFUFMDDSMJ6YQ5" localSheetId="12" hidden="1">#REF!</definedName>
    <definedName name="BExU0FH5WTGW8MRFUFMDDSMJ6YQ5" localSheetId="19" hidden="1">#REF!</definedName>
    <definedName name="BExU0FH5WTGW8MRFUFMDDSMJ6YQ5" localSheetId="0" hidden="1">#REF!</definedName>
    <definedName name="BExU0FH5WTGW8MRFUFMDDSMJ6YQ5" localSheetId="21" hidden="1">#REF!</definedName>
    <definedName name="BExU0FH5WTGW8MRFUFMDDSMJ6YQ5" localSheetId="8" hidden="1">#REF!</definedName>
    <definedName name="BExU0FH5WTGW8MRFUFMDDSMJ6YQ5" localSheetId="9" hidden="1">#REF!</definedName>
    <definedName name="BExU0FH5WTGW8MRFUFMDDSMJ6YQ5" hidden="1">#REF!</definedName>
    <definedName name="BExU0GDOIL9U33QGU9ZU3YX3V1I4" localSheetId="10" hidden="1">#REF!</definedName>
    <definedName name="BExU0GDOIL9U33QGU9ZU3YX3V1I4" localSheetId="12" hidden="1">#REF!</definedName>
    <definedName name="BExU0GDOIL9U33QGU9ZU3YX3V1I4" localSheetId="19" hidden="1">#REF!</definedName>
    <definedName name="BExU0GDOIL9U33QGU9ZU3YX3V1I4" localSheetId="0" hidden="1">#REF!</definedName>
    <definedName name="BExU0GDOIL9U33QGU9ZU3YX3V1I4" localSheetId="21" hidden="1">#REF!</definedName>
    <definedName name="BExU0GDOIL9U33QGU9ZU3YX3V1I4" localSheetId="8" hidden="1">#REF!</definedName>
    <definedName name="BExU0GDOIL9U33QGU9ZU3YX3V1I4" localSheetId="9" hidden="1">#REF!</definedName>
    <definedName name="BExU0GDOIL9U33QGU9ZU3YX3V1I4" hidden="1">#REF!</definedName>
    <definedName name="BExU0HKTO8WJDQDWRTUK5TETM3HS" localSheetId="10" hidden="1">#REF!</definedName>
    <definedName name="BExU0HKTO8WJDQDWRTUK5TETM3HS" localSheetId="12" hidden="1">#REF!</definedName>
    <definedName name="BExU0HKTO8WJDQDWRTUK5TETM3HS" localSheetId="19" hidden="1">#REF!</definedName>
    <definedName name="BExU0HKTO8WJDQDWRTUK5TETM3HS" localSheetId="0" hidden="1">#REF!</definedName>
    <definedName name="BExU0HKTO8WJDQDWRTUK5TETM3HS" localSheetId="21" hidden="1">#REF!</definedName>
    <definedName name="BExU0HKTO8WJDQDWRTUK5TETM3HS" localSheetId="8" hidden="1">#REF!</definedName>
    <definedName name="BExU0HKTO8WJDQDWRTUK5TETM3HS" localSheetId="9" hidden="1">#REF!</definedName>
    <definedName name="BExU0HKTO8WJDQDWRTUK5TETM3HS" hidden="1">#REF!</definedName>
    <definedName name="BExU0MTJQPE041ZN7H8UKGV6MZT7" localSheetId="10" hidden="1">#REF!</definedName>
    <definedName name="BExU0MTJQPE041ZN7H8UKGV6MZT7" localSheetId="12" hidden="1">#REF!</definedName>
    <definedName name="BExU0MTJQPE041ZN7H8UKGV6MZT7" localSheetId="19" hidden="1">#REF!</definedName>
    <definedName name="BExU0MTJQPE041ZN7H8UKGV6MZT7" localSheetId="0" hidden="1">#REF!</definedName>
    <definedName name="BExU0MTJQPE041ZN7H8UKGV6MZT7" localSheetId="21" hidden="1">#REF!</definedName>
    <definedName name="BExU0MTJQPE041ZN7H8UKGV6MZT7" localSheetId="8" hidden="1">#REF!</definedName>
    <definedName name="BExU0MTJQPE041ZN7H8UKGV6MZT7" localSheetId="9" hidden="1">#REF!</definedName>
    <definedName name="BExU0MTJQPE041ZN7H8UKGV6MZT7" hidden="1">#REF!</definedName>
    <definedName name="BExU0ZUUFYHLUK4M4E8GLGIBBNT0" localSheetId="10" hidden="1">#REF!</definedName>
    <definedName name="BExU0ZUUFYHLUK4M4E8GLGIBBNT0" localSheetId="12" hidden="1">#REF!</definedName>
    <definedName name="BExU0ZUUFYHLUK4M4E8GLGIBBNT0" localSheetId="19" hidden="1">#REF!</definedName>
    <definedName name="BExU0ZUUFYHLUK4M4E8GLGIBBNT0" localSheetId="0" hidden="1">#REF!</definedName>
    <definedName name="BExU0ZUUFYHLUK4M4E8GLGIBBNT0" localSheetId="21" hidden="1">#REF!</definedName>
    <definedName name="BExU0ZUUFYHLUK4M4E8GLGIBBNT0" localSheetId="8" hidden="1">#REF!</definedName>
    <definedName name="BExU0ZUUFYHLUK4M4E8GLGIBBNT0" localSheetId="9" hidden="1">#REF!</definedName>
    <definedName name="BExU0ZUUFYHLUK4M4E8GLGIBBNT0" hidden="1">#REF!</definedName>
    <definedName name="BExU147D6RPG6ZVTSXRKFSVRHSBG" localSheetId="10" hidden="1">#REF!</definedName>
    <definedName name="BExU147D6RPG6ZVTSXRKFSVRHSBG" localSheetId="12" hidden="1">#REF!</definedName>
    <definedName name="BExU147D6RPG6ZVTSXRKFSVRHSBG" localSheetId="19" hidden="1">#REF!</definedName>
    <definedName name="BExU147D6RPG6ZVTSXRKFSVRHSBG" localSheetId="0" hidden="1">#REF!</definedName>
    <definedName name="BExU147D6RPG6ZVTSXRKFSVRHSBG" localSheetId="21" hidden="1">#REF!</definedName>
    <definedName name="BExU147D6RPG6ZVTSXRKFSVRHSBG" localSheetId="8" hidden="1">#REF!</definedName>
    <definedName name="BExU147D6RPG6ZVTSXRKFSVRHSBG" localSheetId="9" hidden="1">#REF!</definedName>
    <definedName name="BExU147D6RPG6ZVTSXRKFSVRHSBG" hidden="1">#REF!</definedName>
    <definedName name="BExU16R10W1SOAPNG4CDJ01T7JRE" localSheetId="10" hidden="1">#REF!</definedName>
    <definedName name="BExU16R10W1SOAPNG4CDJ01T7JRE" localSheetId="12" hidden="1">#REF!</definedName>
    <definedName name="BExU16R10W1SOAPNG4CDJ01T7JRE" localSheetId="19" hidden="1">#REF!</definedName>
    <definedName name="BExU16R10W1SOAPNG4CDJ01T7JRE" localSheetId="0" hidden="1">#REF!</definedName>
    <definedName name="BExU16R10W1SOAPNG4CDJ01T7JRE" localSheetId="21" hidden="1">#REF!</definedName>
    <definedName name="BExU16R10W1SOAPNG4CDJ01T7JRE" localSheetId="8" hidden="1">#REF!</definedName>
    <definedName name="BExU16R10W1SOAPNG4CDJ01T7JRE" localSheetId="9" hidden="1">#REF!</definedName>
    <definedName name="BExU16R10W1SOAPNG4CDJ01T7JRE" hidden="1">#REF!</definedName>
    <definedName name="BExU17CKOR3GNIHDNVLH9L1IOJS9" localSheetId="10" hidden="1">#REF!</definedName>
    <definedName name="BExU17CKOR3GNIHDNVLH9L1IOJS9" localSheetId="12" hidden="1">#REF!</definedName>
    <definedName name="BExU17CKOR3GNIHDNVLH9L1IOJS9" localSheetId="19" hidden="1">#REF!</definedName>
    <definedName name="BExU17CKOR3GNIHDNVLH9L1IOJS9" localSheetId="0" hidden="1">#REF!</definedName>
    <definedName name="BExU17CKOR3GNIHDNVLH9L1IOJS9" localSheetId="21" hidden="1">#REF!</definedName>
    <definedName name="BExU17CKOR3GNIHDNVLH9L1IOJS9" localSheetId="8" hidden="1">#REF!</definedName>
    <definedName name="BExU17CKOR3GNIHDNVLH9L1IOJS9" localSheetId="9" hidden="1">#REF!</definedName>
    <definedName name="BExU17CKOR3GNIHDNVLH9L1IOJS9" hidden="1">#REF!</definedName>
    <definedName name="BExU1DXYI5DAD9DSFIEAUOB5XFZ9" localSheetId="10" hidden="1">#REF!</definedName>
    <definedName name="BExU1DXYI5DAD9DSFIEAUOB5XFZ9" localSheetId="12" hidden="1">#REF!</definedName>
    <definedName name="BExU1DXYI5DAD9DSFIEAUOB5XFZ9" localSheetId="19" hidden="1">#REF!</definedName>
    <definedName name="BExU1DXYI5DAD9DSFIEAUOB5XFZ9" localSheetId="0" hidden="1">#REF!</definedName>
    <definedName name="BExU1DXYI5DAD9DSFIEAUOB5XFZ9" localSheetId="21" hidden="1">#REF!</definedName>
    <definedName name="BExU1DXYI5DAD9DSFIEAUOB5XFZ9" localSheetId="8" hidden="1">#REF!</definedName>
    <definedName name="BExU1DXYI5DAD9DSFIEAUOB5XFZ9" localSheetId="9" hidden="1">#REF!</definedName>
    <definedName name="BExU1DXYI5DAD9DSFIEAUOB5XFZ9" hidden="1">#REF!</definedName>
    <definedName name="BExU1GXUTLRPJN4MRINLAPHSZQFG" localSheetId="10" hidden="1">#REF!</definedName>
    <definedName name="BExU1GXUTLRPJN4MRINLAPHSZQFG" localSheetId="12" hidden="1">#REF!</definedName>
    <definedName name="BExU1GXUTLRPJN4MRINLAPHSZQFG" localSheetId="19" hidden="1">#REF!</definedName>
    <definedName name="BExU1GXUTLRPJN4MRINLAPHSZQFG" localSheetId="0" hidden="1">#REF!</definedName>
    <definedName name="BExU1GXUTLRPJN4MRINLAPHSZQFG" localSheetId="21" hidden="1">#REF!</definedName>
    <definedName name="BExU1GXUTLRPJN4MRINLAPHSZQFG" localSheetId="8" hidden="1">#REF!</definedName>
    <definedName name="BExU1GXUTLRPJN4MRINLAPHSZQFG" localSheetId="9" hidden="1">#REF!</definedName>
    <definedName name="BExU1GXUTLRPJN4MRINLAPHSZQFG" hidden="1">#REF!</definedName>
    <definedName name="BExU1IL9AOHFO85BZB6S60DK3N8H" localSheetId="10" hidden="1">#REF!</definedName>
    <definedName name="BExU1IL9AOHFO85BZB6S60DK3N8H" localSheetId="12" hidden="1">#REF!</definedName>
    <definedName name="BExU1IL9AOHFO85BZB6S60DK3N8H" localSheetId="19" hidden="1">#REF!</definedName>
    <definedName name="BExU1IL9AOHFO85BZB6S60DK3N8H" localSheetId="0" hidden="1">#REF!</definedName>
    <definedName name="BExU1IL9AOHFO85BZB6S60DK3N8H" localSheetId="21" hidden="1">#REF!</definedName>
    <definedName name="BExU1IL9AOHFO85BZB6S60DK3N8H" localSheetId="8" hidden="1">#REF!</definedName>
    <definedName name="BExU1IL9AOHFO85BZB6S60DK3N8H" localSheetId="9" hidden="1">#REF!</definedName>
    <definedName name="BExU1IL9AOHFO85BZB6S60DK3N8H" hidden="1">#REF!</definedName>
    <definedName name="BExU1LAEKWJ0U6NP9G2AC9CTBYH6" localSheetId="10" hidden="1">#REF!</definedName>
    <definedName name="BExU1LAEKWJ0U6NP9G2AC9CTBYH6" localSheetId="12" hidden="1">#REF!</definedName>
    <definedName name="BExU1LAEKWJ0U6NP9G2AC9CTBYH6" localSheetId="19" hidden="1">#REF!</definedName>
    <definedName name="BExU1LAEKWJ0U6NP9G2AC9CTBYH6" localSheetId="0" hidden="1">#REF!</definedName>
    <definedName name="BExU1LAEKWJ0U6NP9G2AC9CTBYH6" localSheetId="21" hidden="1">#REF!</definedName>
    <definedName name="BExU1LAEKWJ0U6NP9G2AC9CTBYH6" localSheetId="8" hidden="1">#REF!</definedName>
    <definedName name="BExU1LAEKWJ0U6NP9G2AC9CTBYH6" localSheetId="9" hidden="1">#REF!</definedName>
    <definedName name="BExU1LAEKWJ0U6NP9G2AC9CTBYH6" hidden="1">#REF!</definedName>
    <definedName name="BExU1NOPS09CLFZL1O31RAF9BQNQ" localSheetId="10" hidden="1">#REF!</definedName>
    <definedName name="BExU1NOPS09CLFZL1O31RAF9BQNQ" localSheetId="12" hidden="1">#REF!</definedName>
    <definedName name="BExU1NOPS09CLFZL1O31RAF9BQNQ" localSheetId="19" hidden="1">#REF!</definedName>
    <definedName name="BExU1NOPS09CLFZL1O31RAF9BQNQ" localSheetId="0" hidden="1">#REF!</definedName>
    <definedName name="BExU1NOPS09CLFZL1O31RAF9BQNQ" localSheetId="21" hidden="1">#REF!</definedName>
    <definedName name="BExU1NOPS09CLFZL1O31RAF9BQNQ" localSheetId="8" hidden="1">#REF!</definedName>
    <definedName name="BExU1NOPS09CLFZL1O31RAF9BQNQ" localSheetId="9" hidden="1">#REF!</definedName>
    <definedName name="BExU1NOPS09CLFZL1O31RAF9BQNQ" hidden="1">#REF!</definedName>
    <definedName name="BExU1PH9MOEX1JZVZ3D5M9DXB191" localSheetId="10" hidden="1">#REF!</definedName>
    <definedName name="BExU1PH9MOEX1JZVZ3D5M9DXB191" localSheetId="12" hidden="1">#REF!</definedName>
    <definedName name="BExU1PH9MOEX1JZVZ3D5M9DXB191" localSheetId="19" hidden="1">#REF!</definedName>
    <definedName name="BExU1PH9MOEX1JZVZ3D5M9DXB191" localSheetId="0" hidden="1">#REF!</definedName>
    <definedName name="BExU1PH9MOEX1JZVZ3D5M9DXB191" localSheetId="21" hidden="1">#REF!</definedName>
    <definedName name="BExU1PH9MOEX1JZVZ3D5M9DXB191" localSheetId="8" hidden="1">#REF!</definedName>
    <definedName name="BExU1PH9MOEX1JZVZ3D5M9DXB191" localSheetId="9" hidden="1">#REF!</definedName>
    <definedName name="BExU1PH9MOEX1JZVZ3D5M9DXB191" hidden="1">#REF!</definedName>
    <definedName name="BExU1QZEEKJA35IMEOLOJ3ODX0ZA" localSheetId="10" hidden="1">#REF!</definedName>
    <definedName name="BExU1QZEEKJA35IMEOLOJ3ODX0ZA" localSheetId="12" hidden="1">#REF!</definedName>
    <definedName name="BExU1QZEEKJA35IMEOLOJ3ODX0ZA" localSheetId="19" hidden="1">#REF!</definedName>
    <definedName name="BExU1QZEEKJA35IMEOLOJ3ODX0ZA" localSheetId="0" hidden="1">#REF!</definedName>
    <definedName name="BExU1QZEEKJA35IMEOLOJ3ODX0ZA" localSheetId="21" hidden="1">#REF!</definedName>
    <definedName name="BExU1QZEEKJA35IMEOLOJ3ODX0ZA" localSheetId="8" hidden="1">#REF!</definedName>
    <definedName name="BExU1QZEEKJA35IMEOLOJ3ODX0ZA" localSheetId="9" hidden="1">#REF!</definedName>
    <definedName name="BExU1QZEEKJA35IMEOLOJ3ODX0ZA" hidden="1">#REF!</definedName>
    <definedName name="BExU1VRURIWWVJ95O40WA23LMTJD" localSheetId="10" hidden="1">#REF!</definedName>
    <definedName name="BExU1VRURIWWVJ95O40WA23LMTJD" localSheetId="12" hidden="1">#REF!</definedName>
    <definedName name="BExU1VRURIWWVJ95O40WA23LMTJD" localSheetId="19" hidden="1">#REF!</definedName>
    <definedName name="BExU1VRURIWWVJ95O40WA23LMTJD" localSheetId="0" hidden="1">#REF!</definedName>
    <definedName name="BExU1VRURIWWVJ95O40WA23LMTJD" localSheetId="21" hidden="1">#REF!</definedName>
    <definedName name="BExU1VRURIWWVJ95O40WA23LMTJD" localSheetId="8" hidden="1">#REF!</definedName>
    <definedName name="BExU1VRURIWWVJ95O40WA23LMTJD" localSheetId="9" hidden="1">#REF!</definedName>
    <definedName name="BExU1VRURIWWVJ95O40WA23LMTJD" hidden="1">#REF!</definedName>
    <definedName name="BExU2A0FXVBDX9LO3VWEXB4TLFT0" localSheetId="10" hidden="1">#REF!</definedName>
    <definedName name="BExU2A0FXVBDX9LO3VWEXB4TLFT0" localSheetId="12" hidden="1">#REF!</definedName>
    <definedName name="BExU2A0FXVBDX9LO3VWEXB4TLFT0" localSheetId="19" hidden="1">#REF!</definedName>
    <definedName name="BExU2A0FXVBDX9LO3VWEXB4TLFT0" localSheetId="0" hidden="1">#REF!</definedName>
    <definedName name="BExU2A0FXVBDX9LO3VWEXB4TLFT0" localSheetId="21" hidden="1">#REF!</definedName>
    <definedName name="BExU2A0FXVBDX9LO3VWEXB4TLFT0" localSheetId="8" hidden="1">#REF!</definedName>
    <definedName name="BExU2A0FXVBDX9LO3VWEXB4TLFT0" localSheetId="9" hidden="1">#REF!</definedName>
    <definedName name="BExU2A0FXVBDX9LO3VWEXB4TLFT0" hidden="1">#REF!</definedName>
    <definedName name="BExU2LEH667H33V81XVEZUP2O0UQ" localSheetId="10" hidden="1">#REF!</definedName>
    <definedName name="BExU2LEH667H33V81XVEZUP2O0UQ" localSheetId="12" hidden="1">#REF!</definedName>
    <definedName name="BExU2LEH667H33V81XVEZUP2O0UQ" localSheetId="19" hidden="1">#REF!</definedName>
    <definedName name="BExU2LEH667H33V81XVEZUP2O0UQ" localSheetId="0" hidden="1">#REF!</definedName>
    <definedName name="BExU2LEH667H33V81XVEZUP2O0UQ" localSheetId="21" hidden="1">#REF!</definedName>
    <definedName name="BExU2LEH667H33V81XVEZUP2O0UQ" localSheetId="8" hidden="1">#REF!</definedName>
    <definedName name="BExU2LEH667H33V81XVEZUP2O0UQ" localSheetId="9" hidden="1">#REF!</definedName>
    <definedName name="BExU2LEH667H33V81XVEZUP2O0UQ" hidden="1">#REF!</definedName>
    <definedName name="BExU2M5CK6XK55UIHDVYRXJJJRI4" localSheetId="10" hidden="1">#REF!</definedName>
    <definedName name="BExU2M5CK6XK55UIHDVYRXJJJRI4" localSheetId="12" hidden="1">#REF!</definedName>
    <definedName name="BExU2M5CK6XK55UIHDVYRXJJJRI4" localSheetId="19" hidden="1">#REF!</definedName>
    <definedName name="BExU2M5CK6XK55UIHDVYRXJJJRI4" localSheetId="0" hidden="1">#REF!</definedName>
    <definedName name="BExU2M5CK6XK55UIHDVYRXJJJRI4" localSheetId="21" hidden="1">#REF!</definedName>
    <definedName name="BExU2M5CK6XK55UIHDVYRXJJJRI4" localSheetId="8" hidden="1">#REF!</definedName>
    <definedName name="BExU2M5CK6XK55UIHDVYRXJJJRI4" localSheetId="9" hidden="1">#REF!</definedName>
    <definedName name="BExU2M5CK6XK55UIHDVYRXJJJRI4" hidden="1">#REF!</definedName>
    <definedName name="BExU2TXVT25ZTOFQAF6CM53Z1RLF" localSheetId="10" hidden="1">#REF!</definedName>
    <definedName name="BExU2TXVT25ZTOFQAF6CM53Z1RLF" localSheetId="12" hidden="1">#REF!</definedName>
    <definedName name="BExU2TXVT25ZTOFQAF6CM53Z1RLF" localSheetId="19" hidden="1">#REF!</definedName>
    <definedName name="BExU2TXVT25ZTOFQAF6CM53Z1RLF" localSheetId="0" hidden="1">#REF!</definedName>
    <definedName name="BExU2TXVT25ZTOFQAF6CM53Z1RLF" localSheetId="21" hidden="1">#REF!</definedName>
    <definedName name="BExU2TXVT25ZTOFQAF6CM53Z1RLF" localSheetId="8" hidden="1">#REF!</definedName>
    <definedName name="BExU2TXVT25ZTOFQAF6CM53Z1RLF" localSheetId="9" hidden="1">#REF!</definedName>
    <definedName name="BExU2TXVT25ZTOFQAF6CM53Z1RLF" hidden="1">#REF!</definedName>
    <definedName name="BExU2XZLYIU19G7358W5T9E87AFR" localSheetId="10" hidden="1">#REF!</definedName>
    <definedName name="BExU2XZLYIU19G7358W5T9E87AFR" localSheetId="12" hidden="1">#REF!</definedName>
    <definedName name="BExU2XZLYIU19G7358W5T9E87AFR" localSheetId="19" hidden="1">#REF!</definedName>
    <definedName name="BExU2XZLYIU19G7358W5T9E87AFR" localSheetId="0" hidden="1">#REF!</definedName>
    <definedName name="BExU2XZLYIU19G7358W5T9E87AFR" localSheetId="21" hidden="1">#REF!</definedName>
    <definedName name="BExU2XZLYIU19G7358W5T9E87AFR" localSheetId="8" hidden="1">#REF!</definedName>
    <definedName name="BExU2XZLYIU19G7358W5T9E87AFR" localSheetId="9" hidden="1">#REF!</definedName>
    <definedName name="BExU2XZLYIU19G7358W5T9E87AFR" hidden="1">#REF!</definedName>
    <definedName name="BExU2ZXMKRBQEX0CT3ZPZ3UFZP1G" localSheetId="10" hidden="1">#REF!</definedName>
    <definedName name="BExU2ZXMKRBQEX0CT3ZPZ3UFZP1G" localSheetId="12" hidden="1">#REF!</definedName>
    <definedName name="BExU2ZXMKRBQEX0CT3ZPZ3UFZP1G" localSheetId="19" hidden="1">#REF!</definedName>
    <definedName name="BExU2ZXMKRBQEX0CT3ZPZ3UFZP1G" localSheetId="0" hidden="1">#REF!</definedName>
    <definedName name="BExU2ZXMKRBQEX0CT3ZPZ3UFZP1G" localSheetId="21" hidden="1">#REF!</definedName>
    <definedName name="BExU2ZXMKRBQEX0CT3ZPZ3UFZP1G" localSheetId="8" hidden="1">#REF!</definedName>
    <definedName name="BExU2ZXMKRBQEX0CT3ZPZ3UFZP1G" localSheetId="9" hidden="1">#REF!</definedName>
    <definedName name="BExU2ZXMKRBQEX0CT3ZPZ3UFZP1G" hidden="1">#REF!</definedName>
    <definedName name="BExU35XHF1K1XEQUSZ292S5T61YA" localSheetId="10" hidden="1">#REF!</definedName>
    <definedName name="BExU35XHF1K1XEQUSZ292S5T61YA" localSheetId="12" hidden="1">#REF!</definedName>
    <definedName name="BExU35XHF1K1XEQUSZ292S5T61YA" localSheetId="19" hidden="1">#REF!</definedName>
    <definedName name="BExU35XHF1K1XEQUSZ292S5T61YA" localSheetId="0" hidden="1">#REF!</definedName>
    <definedName name="BExU35XHF1K1XEQUSZ292S5T61YA" localSheetId="21" hidden="1">#REF!</definedName>
    <definedName name="BExU35XHF1K1XEQUSZ292S5T61YA" localSheetId="8" hidden="1">#REF!</definedName>
    <definedName name="BExU35XHF1K1XEQUSZ292S5T61YA" localSheetId="9" hidden="1">#REF!</definedName>
    <definedName name="BExU35XHF1K1XEQUSZ292S5T61YA" hidden="1">#REF!</definedName>
    <definedName name="BExU38S1U5IC1T5A3P2TZU5OV0LN" localSheetId="10" hidden="1">#REF!</definedName>
    <definedName name="BExU38S1U5IC1T5A3P2TZU5OV0LN" localSheetId="12" hidden="1">#REF!</definedName>
    <definedName name="BExU38S1U5IC1T5A3P2TZU5OV0LN" localSheetId="19" hidden="1">#REF!</definedName>
    <definedName name="BExU38S1U5IC1T5A3P2TZU5OV0LN" localSheetId="0" hidden="1">#REF!</definedName>
    <definedName name="BExU38S1U5IC1T5A3P2TZU5OV0LN" localSheetId="21" hidden="1">#REF!</definedName>
    <definedName name="BExU38S1U5IC1T5A3P2TZU5OV0LN" localSheetId="8" hidden="1">#REF!</definedName>
    <definedName name="BExU38S1U5IC1T5A3P2TZU5OV0LN" localSheetId="9" hidden="1">#REF!</definedName>
    <definedName name="BExU38S1U5IC1T5A3P2TZU5OV0LN" hidden="1">#REF!</definedName>
    <definedName name="BExU3B66MCKJFSKT3HL8B5EJGVX0" localSheetId="10" hidden="1">#REF!</definedName>
    <definedName name="BExU3B66MCKJFSKT3HL8B5EJGVX0" localSheetId="12" hidden="1">#REF!</definedName>
    <definedName name="BExU3B66MCKJFSKT3HL8B5EJGVX0" localSheetId="19" hidden="1">#REF!</definedName>
    <definedName name="BExU3B66MCKJFSKT3HL8B5EJGVX0" localSheetId="0" hidden="1">#REF!</definedName>
    <definedName name="BExU3B66MCKJFSKT3HL8B5EJGVX0" localSheetId="21" hidden="1">#REF!</definedName>
    <definedName name="BExU3B66MCKJFSKT3HL8B5EJGVX0" localSheetId="8" hidden="1">#REF!</definedName>
    <definedName name="BExU3B66MCKJFSKT3HL8B5EJGVX0" localSheetId="9" hidden="1">#REF!</definedName>
    <definedName name="BExU3B66MCKJFSKT3HL8B5EJGVX0" hidden="1">#REF!</definedName>
    <definedName name="BExU3FDFDB2NVPYUR5V7OA3HF474" localSheetId="10" hidden="1">#REF!</definedName>
    <definedName name="BExU3FDFDB2NVPYUR5V7OA3HF474" localSheetId="12" hidden="1">#REF!</definedName>
    <definedName name="BExU3FDFDB2NVPYUR5V7OA3HF474" localSheetId="19" hidden="1">#REF!</definedName>
    <definedName name="BExU3FDFDB2NVPYUR5V7OA3HF474" localSheetId="0" hidden="1">#REF!</definedName>
    <definedName name="BExU3FDFDB2NVPYUR5V7OA3HF474" localSheetId="21" hidden="1">#REF!</definedName>
    <definedName name="BExU3FDFDB2NVPYUR5V7OA3HF474" localSheetId="8" hidden="1">#REF!</definedName>
    <definedName name="BExU3FDFDB2NVPYUR5V7OA3HF474" localSheetId="9" hidden="1">#REF!</definedName>
    <definedName name="BExU3FDFDB2NVPYUR5V7OA3HF474" hidden="1">#REF!</definedName>
    <definedName name="BExU3R7J076KUCCEUGKAYMANTUT5" localSheetId="10" hidden="1">#REF!</definedName>
    <definedName name="BExU3R7J076KUCCEUGKAYMANTUT5" localSheetId="12" hidden="1">#REF!</definedName>
    <definedName name="BExU3R7J076KUCCEUGKAYMANTUT5" localSheetId="19" hidden="1">#REF!</definedName>
    <definedName name="BExU3R7J076KUCCEUGKAYMANTUT5" localSheetId="0" hidden="1">#REF!</definedName>
    <definedName name="BExU3R7J076KUCCEUGKAYMANTUT5" localSheetId="21" hidden="1">#REF!</definedName>
    <definedName name="BExU3R7J076KUCCEUGKAYMANTUT5" localSheetId="8" hidden="1">#REF!</definedName>
    <definedName name="BExU3R7J076KUCCEUGKAYMANTUT5" localSheetId="9" hidden="1">#REF!</definedName>
    <definedName name="BExU3R7J076KUCCEUGKAYMANTUT5" hidden="1">#REF!</definedName>
    <definedName name="BExU3UNI9NR1RNZR07NSLSZMDOQQ" localSheetId="10" hidden="1">#REF!</definedName>
    <definedName name="BExU3UNI9NR1RNZR07NSLSZMDOQQ" localSheetId="12" hidden="1">#REF!</definedName>
    <definedName name="BExU3UNI9NR1RNZR07NSLSZMDOQQ" localSheetId="19" hidden="1">#REF!</definedName>
    <definedName name="BExU3UNI9NR1RNZR07NSLSZMDOQQ" localSheetId="0" hidden="1">#REF!</definedName>
    <definedName name="BExU3UNI9NR1RNZR07NSLSZMDOQQ" localSheetId="21" hidden="1">#REF!</definedName>
    <definedName name="BExU3UNI9NR1RNZR07NSLSZMDOQQ" localSheetId="8" hidden="1">#REF!</definedName>
    <definedName name="BExU3UNI9NR1RNZR07NSLSZMDOQQ" localSheetId="9" hidden="1">#REF!</definedName>
    <definedName name="BExU3UNI9NR1RNZR07NSLSZMDOQQ" hidden="1">#REF!</definedName>
    <definedName name="BExU401R18N6XKZKL7CNFOZQCM14" localSheetId="10" hidden="1">#REF!</definedName>
    <definedName name="BExU401R18N6XKZKL7CNFOZQCM14" localSheetId="12" hidden="1">#REF!</definedName>
    <definedName name="BExU401R18N6XKZKL7CNFOZQCM14" localSheetId="19" hidden="1">#REF!</definedName>
    <definedName name="BExU401R18N6XKZKL7CNFOZQCM14" localSheetId="0" hidden="1">#REF!</definedName>
    <definedName name="BExU401R18N6XKZKL7CNFOZQCM14" localSheetId="21" hidden="1">#REF!</definedName>
    <definedName name="BExU401R18N6XKZKL7CNFOZQCM14" localSheetId="8" hidden="1">#REF!</definedName>
    <definedName name="BExU401R18N6XKZKL7CNFOZQCM14" localSheetId="9" hidden="1">#REF!</definedName>
    <definedName name="BExU401R18N6XKZKL7CNFOZQCM14" hidden="1">#REF!</definedName>
    <definedName name="BExU42QVGY7TK39W1BIN6CDRG2OE" localSheetId="10" hidden="1">#REF!</definedName>
    <definedName name="BExU42QVGY7TK39W1BIN6CDRG2OE" localSheetId="12" hidden="1">#REF!</definedName>
    <definedName name="BExU42QVGY7TK39W1BIN6CDRG2OE" localSheetId="19" hidden="1">#REF!</definedName>
    <definedName name="BExU42QVGY7TK39W1BIN6CDRG2OE" localSheetId="0" hidden="1">#REF!</definedName>
    <definedName name="BExU42QVGY7TK39W1BIN6CDRG2OE" localSheetId="21" hidden="1">#REF!</definedName>
    <definedName name="BExU42QVGY7TK39W1BIN6CDRG2OE" localSheetId="8" hidden="1">#REF!</definedName>
    <definedName name="BExU42QVGY7TK39W1BIN6CDRG2OE" localSheetId="9" hidden="1">#REF!</definedName>
    <definedName name="BExU42QVGY7TK39W1BIN6CDRG2OE" hidden="1">#REF!</definedName>
    <definedName name="BExU431LXP7LIUNGJB9OSXEANFGX" localSheetId="10" hidden="1">#REF!</definedName>
    <definedName name="BExU431LXP7LIUNGJB9OSXEANFGX" localSheetId="12" hidden="1">#REF!</definedName>
    <definedName name="BExU431LXP7LIUNGJB9OSXEANFGX" localSheetId="19" hidden="1">#REF!</definedName>
    <definedName name="BExU431LXP7LIUNGJB9OSXEANFGX" localSheetId="0" hidden="1">#REF!</definedName>
    <definedName name="BExU431LXP7LIUNGJB9OSXEANFGX" localSheetId="21" hidden="1">#REF!</definedName>
    <definedName name="BExU431LXP7LIUNGJB9OSXEANFGX" localSheetId="8" hidden="1">#REF!</definedName>
    <definedName name="BExU431LXP7LIUNGJB9OSXEANFGX" localSheetId="9" hidden="1">#REF!</definedName>
    <definedName name="BExU431LXP7LIUNGJB9OSXEANFGX" hidden="1">#REF!</definedName>
    <definedName name="BExU47OZMS6TCWMEHHF0UCSFLLPI" localSheetId="10" hidden="1">#REF!</definedName>
    <definedName name="BExU47OZMS6TCWMEHHF0UCSFLLPI" localSheetId="12" hidden="1">#REF!</definedName>
    <definedName name="BExU47OZMS6TCWMEHHF0UCSFLLPI" localSheetId="19" hidden="1">#REF!</definedName>
    <definedName name="BExU47OZMS6TCWMEHHF0UCSFLLPI" localSheetId="0" hidden="1">#REF!</definedName>
    <definedName name="BExU47OZMS6TCWMEHHF0UCSFLLPI" localSheetId="21" hidden="1">#REF!</definedName>
    <definedName name="BExU47OZMS6TCWMEHHF0UCSFLLPI" localSheetId="8" hidden="1">#REF!</definedName>
    <definedName name="BExU47OZMS6TCWMEHHF0UCSFLLPI" localSheetId="9" hidden="1">#REF!</definedName>
    <definedName name="BExU47OZMS6TCWMEHHF0UCSFLLPI" hidden="1">#REF!</definedName>
    <definedName name="BExU4D36E8TXN0M8KSNGEAFYP4DQ" localSheetId="10" hidden="1">#REF!</definedName>
    <definedName name="BExU4D36E8TXN0M8KSNGEAFYP4DQ" localSheetId="12" hidden="1">#REF!</definedName>
    <definedName name="BExU4D36E8TXN0M8KSNGEAFYP4DQ" localSheetId="19" hidden="1">#REF!</definedName>
    <definedName name="BExU4D36E8TXN0M8KSNGEAFYP4DQ" localSheetId="0" hidden="1">#REF!</definedName>
    <definedName name="BExU4D36E8TXN0M8KSNGEAFYP4DQ" localSheetId="21" hidden="1">#REF!</definedName>
    <definedName name="BExU4D36E8TXN0M8KSNGEAFYP4DQ" localSheetId="8" hidden="1">#REF!</definedName>
    <definedName name="BExU4D36E8TXN0M8KSNGEAFYP4DQ" localSheetId="9" hidden="1">#REF!</definedName>
    <definedName name="BExU4D36E8TXN0M8KSNGEAFYP4DQ" hidden="1">#REF!</definedName>
    <definedName name="BExU4G31RRVLJ3AC6E1FNEFMXM3O" localSheetId="10" hidden="1">#REF!</definedName>
    <definedName name="BExU4G31RRVLJ3AC6E1FNEFMXM3O" localSheetId="12" hidden="1">#REF!</definedName>
    <definedName name="BExU4G31RRVLJ3AC6E1FNEFMXM3O" localSheetId="19" hidden="1">#REF!</definedName>
    <definedName name="BExU4G31RRVLJ3AC6E1FNEFMXM3O" localSheetId="0" hidden="1">#REF!</definedName>
    <definedName name="BExU4G31RRVLJ3AC6E1FNEFMXM3O" localSheetId="21" hidden="1">#REF!</definedName>
    <definedName name="BExU4G31RRVLJ3AC6E1FNEFMXM3O" localSheetId="8" hidden="1">#REF!</definedName>
    <definedName name="BExU4G31RRVLJ3AC6E1FNEFMXM3O" localSheetId="9" hidden="1">#REF!</definedName>
    <definedName name="BExU4G31RRVLJ3AC6E1FNEFMXM3O" hidden="1">#REF!</definedName>
    <definedName name="BExU4GDVLPUEWBA4MRYRTQAUNO7B" localSheetId="10" hidden="1">#REF!</definedName>
    <definedName name="BExU4GDVLPUEWBA4MRYRTQAUNO7B" localSheetId="12" hidden="1">#REF!</definedName>
    <definedName name="BExU4GDVLPUEWBA4MRYRTQAUNO7B" localSheetId="19" hidden="1">#REF!</definedName>
    <definedName name="BExU4GDVLPUEWBA4MRYRTQAUNO7B" localSheetId="0" hidden="1">#REF!</definedName>
    <definedName name="BExU4GDVLPUEWBA4MRYRTQAUNO7B" localSheetId="21" hidden="1">#REF!</definedName>
    <definedName name="BExU4GDVLPUEWBA4MRYRTQAUNO7B" localSheetId="8" hidden="1">#REF!</definedName>
    <definedName name="BExU4GDVLPUEWBA4MRYRTQAUNO7B" localSheetId="9" hidden="1">#REF!</definedName>
    <definedName name="BExU4GDVLPUEWBA4MRYRTQAUNO7B" hidden="1">#REF!</definedName>
    <definedName name="BExU4H4RAMAX0XVAWT5WFYQNPAL3" localSheetId="10" hidden="1">#REF!</definedName>
    <definedName name="BExU4H4RAMAX0XVAWT5WFYQNPAL3" localSheetId="12" hidden="1">#REF!</definedName>
    <definedName name="BExU4H4RAMAX0XVAWT5WFYQNPAL3" localSheetId="19" hidden="1">#REF!</definedName>
    <definedName name="BExU4H4RAMAX0XVAWT5WFYQNPAL3" localSheetId="0" hidden="1">#REF!</definedName>
    <definedName name="BExU4H4RAMAX0XVAWT5WFYQNPAL3" localSheetId="21" hidden="1">#REF!</definedName>
    <definedName name="BExU4H4RAMAX0XVAWT5WFYQNPAL3" localSheetId="8" hidden="1">#REF!</definedName>
    <definedName name="BExU4H4RAMAX0XVAWT5WFYQNPAL3" localSheetId="9" hidden="1">#REF!</definedName>
    <definedName name="BExU4H4RAMAX0XVAWT5WFYQNPAL3" hidden="1">#REF!</definedName>
    <definedName name="BExU4I148DA7PRCCISLWQ6ABXFK6" localSheetId="10" hidden="1">#REF!</definedName>
    <definedName name="BExU4I148DA7PRCCISLWQ6ABXFK6" localSheetId="12" hidden="1">#REF!</definedName>
    <definedName name="BExU4I148DA7PRCCISLWQ6ABXFK6" localSheetId="19" hidden="1">#REF!</definedName>
    <definedName name="BExU4I148DA7PRCCISLWQ6ABXFK6" localSheetId="0" hidden="1">#REF!</definedName>
    <definedName name="BExU4I148DA7PRCCISLWQ6ABXFK6" localSheetId="21" hidden="1">#REF!</definedName>
    <definedName name="BExU4I148DA7PRCCISLWQ6ABXFK6" localSheetId="8" hidden="1">#REF!</definedName>
    <definedName name="BExU4I148DA7PRCCISLWQ6ABXFK6" localSheetId="9" hidden="1">#REF!</definedName>
    <definedName name="BExU4I148DA7PRCCISLWQ6ABXFK6" hidden="1">#REF!</definedName>
    <definedName name="BExU4L101H2KQHVKCKQ4PBAWZV6K" localSheetId="10" hidden="1">#REF!</definedName>
    <definedName name="BExU4L101H2KQHVKCKQ4PBAWZV6K" localSheetId="12" hidden="1">#REF!</definedName>
    <definedName name="BExU4L101H2KQHVKCKQ4PBAWZV6K" localSheetId="19" hidden="1">#REF!</definedName>
    <definedName name="BExU4L101H2KQHVKCKQ4PBAWZV6K" localSheetId="0" hidden="1">#REF!</definedName>
    <definedName name="BExU4L101H2KQHVKCKQ4PBAWZV6K" localSheetId="21" hidden="1">#REF!</definedName>
    <definedName name="BExU4L101H2KQHVKCKQ4PBAWZV6K" localSheetId="8" hidden="1">#REF!</definedName>
    <definedName name="BExU4L101H2KQHVKCKQ4PBAWZV6K" localSheetId="9" hidden="1">#REF!</definedName>
    <definedName name="BExU4L101H2KQHVKCKQ4PBAWZV6K" hidden="1">#REF!</definedName>
    <definedName name="BExU4LML14Q7KDTYIKJWXF68W7X1" localSheetId="10" hidden="1">#REF!</definedName>
    <definedName name="BExU4LML14Q7KDTYIKJWXF68W7X1" localSheetId="12" hidden="1">#REF!</definedName>
    <definedName name="BExU4LML14Q7KDTYIKJWXF68W7X1" localSheetId="19" hidden="1">#REF!</definedName>
    <definedName name="BExU4LML14Q7KDTYIKJWXF68W7X1" localSheetId="0" hidden="1">#REF!</definedName>
    <definedName name="BExU4LML14Q7KDTYIKJWXF68W7X1" localSheetId="21" hidden="1">#REF!</definedName>
    <definedName name="BExU4LML14Q7KDTYIKJWXF68W7X1" localSheetId="8" hidden="1">#REF!</definedName>
    <definedName name="BExU4LML14Q7KDTYIKJWXF68W7X1" localSheetId="9" hidden="1">#REF!</definedName>
    <definedName name="BExU4LML14Q7KDTYIKJWXF68W7X1" hidden="1">#REF!</definedName>
    <definedName name="BExU4NA00RRRBGRT6TOB0MXZRCRZ" localSheetId="10" hidden="1">#REF!</definedName>
    <definedName name="BExU4NA00RRRBGRT6TOB0MXZRCRZ" localSheetId="12" hidden="1">#REF!</definedName>
    <definedName name="BExU4NA00RRRBGRT6TOB0MXZRCRZ" localSheetId="19" hidden="1">#REF!</definedName>
    <definedName name="BExU4NA00RRRBGRT6TOB0MXZRCRZ" localSheetId="0" hidden="1">#REF!</definedName>
    <definedName name="BExU4NA00RRRBGRT6TOB0MXZRCRZ" localSheetId="21" hidden="1">#REF!</definedName>
    <definedName name="BExU4NA00RRRBGRT6TOB0MXZRCRZ" localSheetId="8" hidden="1">#REF!</definedName>
    <definedName name="BExU4NA00RRRBGRT6TOB0MXZRCRZ" localSheetId="9" hidden="1">#REF!</definedName>
    <definedName name="BExU4NA00RRRBGRT6TOB0MXZRCRZ" hidden="1">#REF!</definedName>
    <definedName name="BExU529I6YHVOG83TJHWSILIQU1S" localSheetId="10" hidden="1">#REF!</definedName>
    <definedName name="BExU529I6YHVOG83TJHWSILIQU1S" localSheetId="12" hidden="1">#REF!</definedName>
    <definedName name="BExU529I6YHVOG83TJHWSILIQU1S" localSheetId="19" hidden="1">#REF!</definedName>
    <definedName name="BExU529I6YHVOG83TJHWSILIQU1S" localSheetId="0" hidden="1">#REF!</definedName>
    <definedName name="BExU529I6YHVOG83TJHWSILIQU1S" localSheetId="21" hidden="1">#REF!</definedName>
    <definedName name="BExU529I6YHVOG83TJHWSILIQU1S" localSheetId="8" hidden="1">#REF!</definedName>
    <definedName name="BExU529I6YHVOG83TJHWSILIQU1S" localSheetId="9" hidden="1">#REF!</definedName>
    <definedName name="BExU529I6YHVOG83TJHWSILIQU1S" hidden="1">#REF!</definedName>
    <definedName name="BExU57YCIKPRD8QWL6EU0YR3NG3J" localSheetId="10" hidden="1">#REF!</definedName>
    <definedName name="BExU57YCIKPRD8QWL6EU0YR3NG3J" localSheetId="12" hidden="1">#REF!</definedName>
    <definedName name="BExU57YCIKPRD8QWL6EU0YR3NG3J" localSheetId="19" hidden="1">#REF!</definedName>
    <definedName name="BExU57YCIKPRD8QWL6EU0YR3NG3J" localSheetId="0" hidden="1">#REF!</definedName>
    <definedName name="BExU57YCIKPRD8QWL6EU0YR3NG3J" localSheetId="21" hidden="1">#REF!</definedName>
    <definedName name="BExU57YCIKPRD8QWL6EU0YR3NG3J" localSheetId="8" hidden="1">#REF!</definedName>
    <definedName name="BExU57YCIKPRD8QWL6EU0YR3NG3J" localSheetId="9" hidden="1">#REF!</definedName>
    <definedName name="BExU57YCIKPRD8QWL6EU0YR3NG3J" hidden="1">#REF!</definedName>
    <definedName name="BExU5DSTBWXLN6E59B757KRWRI6E" localSheetId="10" hidden="1">#REF!</definedName>
    <definedName name="BExU5DSTBWXLN6E59B757KRWRI6E" localSheetId="12" hidden="1">#REF!</definedName>
    <definedName name="BExU5DSTBWXLN6E59B757KRWRI6E" localSheetId="19" hidden="1">#REF!</definedName>
    <definedName name="BExU5DSTBWXLN6E59B757KRWRI6E" localSheetId="0" hidden="1">#REF!</definedName>
    <definedName name="BExU5DSTBWXLN6E59B757KRWRI6E" localSheetId="21" hidden="1">#REF!</definedName>
    <definedName name="BExU5DSTBWXLN6E59B757KRWRI6E" localSheetId="8" hidden="1">#REF!</definedName>
    <definedName name="BExU5DSTBWXLN6E59B757KRWRI6E" localSheetId="9" hidden="1">#REF!</definedName>
    <definedName name="BExU5DSTBWXLN6E59B757KRWRI6E" hidden="1">#REF!</definedName>
    <definedName name="BExU5JSMO03X9M4WIRPP8JPSMQKJ" localSheetId="10" hidden="1">#REF!</definedName>
    <definedName name="BExU5JSMO03X9M4WIRPP8JPSMQKJ" localSheetId="12" hidden="1">#REF!</definedName>
    <definedName name="BExU5JSMO03X9M4WIRPP8JPSMQKJ" localSheetId="19" hidden="1">#REF!</definedName>
    <definedName name="BExU5JSMO03X9M4WIRPP8JPSMQKJ" localSheetId="0" hidden="1">#REF!</definedName>
    <definedName name="BExU5JSMO03X9M4WIRPP8JPSMQKJ" localSheetId="21" hidden="1">#REF!</definedName>
    <definedName name="BExU5JSMO03X9M4WIRPP8JPSMQKJ" localSheetId="8" hidden="1">#REF!</definedName>
    <definedName name="BExU5JSMO03X9M4WIRPP8JPSMQKJ" localSheetId="9" hidden="1">#REF!</definedName>
    <definedName name="BExU5JSMO03X9M4WIRPP8JPSMQKJ" hidden="1">#REF!</definedName>
    <definedName name="BExU5TDWM8NNDHYPQ7OQODTQ368A" localSheetId="10" hidden="1">#REF!</definedName>
    <definedName name="BExU5TDWM8NNDHYPQ7OQODTQ368A" localSheetId="12" hidden="1">#REF!</definedName>
    <definedName name="BExU5TDWM8NNDHYPQ7OQODTQ368A" localSheetId="19" hidden="1">#REF!</definedName>
    <definedName name="BExU5TDWM8NNDHYPQ7OQODTQ368A" localSheetId="0" hidden="1">#REF!</definedName>
    <definedName name="BExU5TDWM8NNDHYPQ7OQODTQ368A" localSheetId="21" hidden="1">#REF!</definedName>
    <definedName name="BExU5TDWM8NNDHYPQ7OQODTQ368A" localSheetId="8" hidden="1">#REF!</definedName>
    <definedName name="BExU5TDWM8NNDHYPQ7OQODTQ368A" localSheetId="9" hidden="1">#REF!</definedName>
    <definedName name="BExU5TDWM8NNDHYPQ7OQODTQ368A" hidden="1">#REF!</definedName>
    <definedName name="BExU5X4OX1V1XHS6WSSORVQPP6Z3" localSheetId="10" hidden="1">#REF!</definedName>
    <definedName name="BExU5X4OX1V1XHS6WSSORVQPP6Z3" localSheetId="12" hidden="1">#REF!</definedName>
    <definedName name="BExU5X4OX1V1XHS6WSSORVQPP6Z3" localSheetId="19" hidden="1">#REF!</definedName>
    <definedName name="BExU5X4OX1V1XHS6WSSORVQPP6Z3" localSheetId="0" hidden="1">#REF!</definedName>
    <definedName name="BExU5X4OX1V1XHS6WSSORVQPP6Z3" localSheetId="21" hidden="1">#REF!</definedName>
    <definedName name="BExU5X4OX1V1XHS6WSSORVQPP6Z3" localSheetId="8" hidden="1">#REF!</definedName>
    <definedName name="BExU5X4OX1V1XHS6WSSORVQPP6Z3" localSheetId="9" hidden="1">#REF!</definedName>
    <definedName name="BExU5X4OX1V1XHS6WSSORVQPP6Z3" hidden="1">#REF!</definedName>
    <definedName name="BExU5XVPARTFMRYHNUTBKDIL4UJN" localSheetId="10" hidden="1">#REF!</definedName>
    <definedName name="BExU5XVPARTFMRYHNUTBKDIL4UJN" localSheetId="12" hidden="1">#REF!</definedName>
    <definedName name="BExU5XVPARTFMRYHNUTBKDIL4UJN" localSheetId="19" hidden="1">#REF!</definedName>
    <definedName name="BExU5XVPARTFMRYHNUTBKDIL4UJN" localSheetId="0" hidden="1">#REF!</definedName>
    <definedName name="BExU5XVPARTFMRYHNUTBKDIL4UJN" localSheetId="21" hidden="1">#REF!</definedName>
    <definedName name="BExU5XVPARTFMRYHNUTBKDIL4UJN" localSheetId="8" hidden="1">#REF!</definedName>
    <definedName name="BExU5XVPARTFMRYHNUTBKDIL4UJN" localSheetId="9" hidden="1">#REF!</definedName>
    <definedName name="BExU5XVPARTFMRYHNUTBKDIL4UJN" hidden="1">#REF!</definedName>
    <definedName name="BExU66KMFBAP8JCVG9VM1RD1TNFF" localSheetId="10" hidden="1">#REF!</definedName>
    <definedName name="BExU66KMFBAP8JCVG9VM1RD1TNFF" localSheetId="12" hidden="1">#REF!</definedName>
    <definedName name="BExU66KMFBAP8JCVG9VM1RD1TNFF" localSheetId="19" hidden="1">#REF!</definedName>
    <definedName name="BExU66KMFBAP8JCVG9VM1RD1TNFF" localSheetId="0" hidden="1">#REF!</definedName>
    <definedName name="BExU66KMFBAP8JCVG9VM1RD1TNFF" localSheetId="21" hidden="1">#REF!</definedName>
    <definedName name="BExU66KMFBAP8JCVG9VM1RD1TNFF" localSheetId="8" hidden="1">#REF!</definedName>
    <definedName name="BExU66KMFBAP8JCVG9VM1RD1TNFF" localSheetId="9" hidden="1">#REF!</definedName>
    <definedName name="BExU66KMFBAP8JCVG9VM1RD1TNFF" hidden="1">#REF!</definedName>
    <definedName name="BExU68IOM3CB3TACNAE9565TW7SH" localSheetId="10" hidden="1">#REF!</definedName>
    <definedName name="BExU68IOM3CB3TACNAE9565TW7SH" localSheetId="12" hidden="1">#REF!</definedName>
    <definedName name="BExU68IOM3CB3TACNAE9565TW7SH" localSheetId="19" hidden="1">#REF!</definedName>
    <definedName name="BExU68IOM3CB3TACNAE9565TW7SH" localSheetId="0" hidden="1">#REF!</definedName>
    <definedName name="BExU68IOM3CB3TACNAE9565TW7SH" localSheetId="21" hidden="1">#REF!</definedName>
    <definedName name="BExU68IOM3CB3TACNAE9565TW7SH" localSheetId="8" hidden="1">#REF!</definedName>
    <definedName name="BExU68IOM3CB3TACNAE9565TW7SH" localSheetId="9" hidden="1">#REF!</definedName>
    <definedName name="BExU68IOM3CB3TACNAE9565TW7SH" hidden="1">#REF!</definedName>
    <definedName name="BExU6AM82KN21E82HMWVP3LWP9IL" localSheetId="10" hidden="1">#REF!</definedName>
    <definedName name="BExU6AM82KN21E82HMWVP3LWP9IL" localSheetId="12" hidden="1">#REF!</definedName>
    <definedName name="BExU6AM82KN21E82HMWVP3LWP9IL" localSheetId="19" hidden="1">#REF!</definedName>
    <definedName name="BExU6AM82KN21E82HMWVP3LWP9IL" localSheetId="0" hidden="1">#REF!</definedName>
    <definedName name="BExU6AM82KN21E82HMWVP3LWP9IL" localSheetId="21" hidden="1">#REF!</definedName>
    <definedName name="BExU6AM82KN21E82HMWVP3LWP9IL" localSheetId="8" hidden="1">#REF!</definedName>
    <definedName name="BExU6AM82KN21E82HMWVP3LWP9IL" localSheetId="9" hidden="1">#REF!</definedName>
    <definedName name="BExU6AM82KN21E82HMWVP3LWP9IL" hidden="1">#REF!</definedName>
    <definedName name="BExU6FEU1MRHU98R9YOJC5OKUJ6L" localSheetId="10" hidden="1">#REF!</definedName>
    <definedName name="BExU6FEU1MRHU98R9YOJC5OKUJ6L" localSheetId="12" hidden="1">#REF!</definedName>
    <definedName name="BExU6FEU1MRHU98R9YOJC5OKUJ6L" localSheetId="19" hidden="1">#REF!</definedName>
    <definedName name="BExU6FEU1MRHU98R9YOJC5OKUJ6L" localSheetId="0" hidden="1">#REF!</definedName>
    <definedName name="BExU6FEU1MRHU98R9YOJC5OKUJ6L" localSheetId="21" hidden="1">#REF!</definedName>
    <definedName name="BExU6FEU1MRHU98R9YOJC5OKUJ6L" localSheetId="8" hidden="1">#REF!</definedName>
    <definedName name="BExU6FEU1MRHU98R9YOJC5OKUJ6L" localSheetId="9" hidden="1">#REF!</definedName>
    <definedName name="BExU6FEU1MRHU98R9YOJC5OKUJ6L" hidden="1">#REF!</definedName>
    <definedName name="BExU6KIAJ663Y8W8QMU4HCF183DF" localSheetId="10" hidden="1">#REF!</definedName>
    <definedName name="BExU6KIAJ663Y8W8QMU4HCF183DF" localSheetId="12" hidden="1">#REF!</definedName>
    <definedName name="BExU6KIAJ663Y8W8QMU4HCF183DF" localSheetId="19" hidden="1">#REF!</definedName>
    <definedName name="BExU6KIAJ663Y8W8QMU4HCF183DF" localSheetId="0" hidden="1">#REF!</definedName>
    <definedName name="BExU6KIAJ663Y8W8QMU4HCF183DF" localSheetId="21" hidden="1">#REF!</definedName>
    <definedName name="BExU6KIAJ663Y8W8QMU4HCF183DF" localSheetId="8" hidden="1">#REF!</definedName>
    <definedName name="BExU6KIAJ663Y8W8QMU4HCF183DF" localSheetId="9" hidden="1">#REF!</definedName>
    <definedName name="BExU6KIAJ663Y8W8QMU4HCF183DF" hidden="1">#REF!</definedName>
    <definedName name="BExU6KT19B4PG6SHXFBGBPLM66KT" localSheetId="10" hidden="1">#REF!</definedName>
    <definedName name="BExU6KT19B4PG6SHXFBGBPLM66KT" localSheetId="12" hidden="1">#REF!</definedName>
    <definedName name="BExU6KT19B4PG6SHXFBGBPLM66KT" localSheetId="19" hidden="1">#REF!</definedName>
    <definedName name="BExU6KT19B4PG6SHXFBGBPLM66KT" localSheetId="0" hidden="1">#REF!</definedName>
    <definedName name="BExU6KT19B4PG6SHXFBGBPLM66KT" localSheetId="21" hidden="1">#REF!</definedName>
    <definedName name="BExU6KT19B4PG6SHXFBGBPLM66KT" localSheetId="8" hidden="1">#REF!</definedName>
    <definedName name="BExU6KT19B4PG6SHXFBGBPLM66KT" localSheetId="9" hidden="1">#REF!</definedName>
    <definedName name="BExU6KT19B4PG6SHXFBGBPLM66KT" hidden="1">#REF!</definedName>
    <definedName name="BExU6PAVKIOAIMQ9XQIHHF1SUAGO" localSheetId="10" hidden="1">#REF!</definedName>
    <definedName name="BExU6PAVKIOAIMQ9XQIHHF1SUAGO" localSheetId="12" hidden="1">#REF!</definedName>
    <definedName name="BExU6PAVKIOAIMQ9XQIHHF1SUAGO" localSheetId="19" hidden="1">#REF!</definedName>
    <definedName name="BExU6PAVKIOAIMQ9XQIHHF1SUAGO" localSheetId="0" hidden="1">#REF!</definedName>
    <definedName name="BExU6PAVKIOAIMQ9XQIHHF1SUAGO" localSheetId="21" hidden="1">#REF!</definedName>
    <definedName name="BExU6PAVKIOAIMQ9XQIHHF1SUAGO" localSheetId="8" hidden="1">#REF!</definedName>
    <definedName name="BExU6PAVKIOAIMQ9XQIHHF1SUAGO" localSheetId="9" hidden="1">#REF!</definedName>
    <definedName name="BExU6PAVKIOAIMQ9XQIHHF1SUAGO" hidden="1">#REF!</definedName>
    <definedName name="BExU6SLKTWV0YINVLTI6BCG9ANZM" localSheetId="10" hidden="1">#REF!</definedName>
    <definedName name="BExU6SLKTWV0YINVLTI6BCG9ANZM" localSheetId="12" hidden="1">#REF!</definedName>
    <definedName name="BExU6SLKTWV0YINVLTI6BCG9ANZM" localSheetId="19" hidden="1">#REF!</definedName>
    <definedName name="BExU6SLKTWV0YINVLTI6BCG9ANZM" localSheetId="0" hidden="1">#REF!</definedName>
    <definedName name="BExU6SLKTWV0YINVLTI6BCG9ANZM" localSheetId="21" hidden="1">#REF!</definedName>
    <definedName name="BExU6SLKTWV0YINVLTI6BCG9ANZM" localSheetId="8" hidden="1">#REF!</definedName>
    <definedName name="BExU6SLKTWV0YINVLTI6BCG9ANZM" localSheetId="9" hidden="1">#REF!</definedName>
    <definedName name="BExU6SLKTWV0YINVLTI6BCG9ANZM" hidden="1">#REF!</definedName>
    <definedName name="BExU6WXXC7SSQDMHSLUN5C2V4IYX" localSheetId="10" hidden="1">#REF!</definedName>
    <definedName name="BExU6WXXC7SSQDMHSLUN5C2V4IYX" localSheetId="12" hidden="1">#REF!</definedName>
    <definedName name="BExU6WXXC7SSQDMHSLUN5C2V4IYX" localSheetId="19" hidden="1">#REF!</definedName>
    <definedName name="BExU6WXXC7SSQDMHSLUN5C2V4IYX" localSheetId="0" hidden="1">#REF!</definedName>
    <definedName name="BExU6WXXC7SSQDMHSLUN5C2V4IYX" localSheetId="21" hidden="1">#REF!</definedName>
    <definedName name="BExU6WXXC7SSQDMHSLUN5C2V4IYX" localSheetId="8" hidden="1">#REF!</definedName>
    <definedName name="BExU6WXXC7SSQDMHSLUN5C2V4IYX" localSheetId="9" hidden="1">#REF!</definedName>
    <definedName name="BExU6WXXC7SSQDMHSLUN5C2V4IYX" hidden="1">#REF!</definedName>
    <definedName name="BExU73387E74XE8A9UKZLZNJYY65" localSheetId="10" hidden="1">#REF!</definedName>
    <definedName name="BExU73387E74XE8A9UKZLZNJYY65" localSheetId="12" hidden="1">#REF!</definedName>
    <definedName name="BExU73387E74XE8A9UKZLZNJYY65" localSheetId="19" hidden="1">#REF!</definedName>
    <definedName name="BExU73387E74XE8A9UKZLZNJYY65" localSheetId="0" hidden="1">#REF!</definedName>
    <definedName name="BExU73387E74XE8A9UKZLZNJYY65" localSheetId="21" hidden="1">#REF!</definedName>
    <definedName name="BExU73387E74XE8A9UKZLZNJYY65" localSheetId="8" hidden="1">#REF!</definedName>
    <definedName name="BExU73387E74XE8A9UKZLZNJYY65" localSheetId="9" hidden="1">#REF!</definedName>
    <definedName name="BExU73387E74XE8A9UKZLZNJYY65" hidden="1">#REF!</definedName>
    <definedName name="BExU76ZHCJM8I7VSICCMSTC33O6U" localSheetId="10" hidden="1">#REF!</definedName>
    <definedName name="BExU76ZHCJM8I7VSICCMSTC33O6U" localSheetId="12" hidden="1">#REF!</definedName>
    <definedName name="BExU76ZHCJM8I7VSICCMSTC33O6U" localSheetId="19" hidden="1">#REF!</definedName>
    <definedName name="BExU76ZHCJM8I7VSICCMSTC33O6U" localSheetId="0" hidden="1">#REF!</definedName>
    <definedName name="BExU76ZHCJM8I7VSICCMSTC33O6U" localSheetId="21" hidden="1">#REF!</definedName>
    <definedName name="BExU76ZHCJM8I7VSICCMSTC33O6U" localSheetId="8" hidden="1">#REF!</definedName>
    <definedName name="BExU76ZHCJM8I7VSICCMSTC33O6U" localSheetId="9" hidden="1">#REF!</definedName>
    <definedName name="BExU76ZHCJM8I7VSICCMSTC33O6U" hidden="1">#REF!</definedName>
    <definedName name="BExU7BBTUF8BQ42DSGM94X5TG5GF" localSheetId="10" hidden="1">#REF!</definedName>
    <definedName name="BExU7BBTUF8BQ42DSGM94X5TG5GF" localSheetId="12" hidden="1">#REF!</definedName>
    <definedName name="BExU7BBTUF8BQ42DSGM94X5TG5GF" localSheetId="19" hidden="1">#REF!</definedName>
    <definedName name="BExU7BBTUF8BQ42DSGM94X5TG5GF" localSheetId="0" hidden="1">#REF!</definedName>
    <definedName name="BExU7BBTUF8BQ42DSGM94X5TG5GF" localSheetId="21" hidden="1">#REF!</definedName>
    <definedName name="BExU7BBTUF8BQ42DSGM94X5TG5GF" localSheetId="8" hidden="1">#REF!</definedName>
    <definedName name="BExU7BBTUF8BQ42DSGM94X5TG5GF" localSheetId="9" hidden="1">#REF!</definedName>
    <definedName name="BExU7BBTUF8BQ42DSGM94X5TG5GF" hidden="1">#REF!</definedName>
    <definedName name="BExU7HH4EAHFQHT4AXKGWAWZP3I0" localSheetId="10" hidden="1">#REF!</definedName>
    <definedName name="BExU7HH4EAHFQHT4AXKGWAWZP3I0" localSheetId="12" hidden="1">#REF!</definedName>
    <definedName name="BExU7HH4EAHFQHT4AXKGWAWZP3I0" localSheetId="19" hidden="1">#REF!</definedName>
    <definedName name="BExU7HH4EAHFQHT4AXKGWAWZP3I0" localSheetId="0" hidden="1">#REF!</definedName>
    <definedName name="BExU7HH4EAHFQHT4AXKGWAWZP3I0" localSheetId="21" hidden="1">#REF!</definedName>
    <definedName name="BExU7HH4EAHFQHT4AXKGWAWZP3I0" localSheetId="8" hidden="1">#REF!</definedName>
    <definedName name="BExU7HH4EAHFQHT4AXKGWAWZP3I0" localSheetId="9" hidden="1">#REF!</definedName>
    <definedName name="BExU7HH4EAHFQHT4AXKGWAWZP3I0" hidden="1">#REF!</definedName>
    <definedName name="BExU7L7WPQSA0ELXZ0I86V33QCCJ" localSheetId="10" hidden="1">#REF!</definedName>
    <definedName name="BExU7L7WPQSA0ELXZ0I86V33QCCJ" localSheetId="12" hidden="1">#REF!</definedName>
    <definedName name="BExU7L7WPQSA0ELXZ0I86V33QCCJ" localSheetId="19" hidden="1">#REF!</definedName>
    <definedName name="BExU7L7WPQSA0ELXZ0I86V33QCCJ" localSheetId="0" hidden="1">#REF!</definedName>
    <definedName name="BExU7L7WPQSA0ELXZ0I86V33QCCJ" localSheetId="21" hidden="1">#REF!</definedName>
    <definedName name="BExU7L7WPQSA0ELXZ0I86V33QCCJ" localSheetId="8" hidden="1">#REF!</definedName>
    <definedName name="BExU7L7WPQSA0ELXZ0I86V33QCCJ" localSheetId="9" hidden="1">#REF!</definedName>
    <definedName name="BExU7L7WPQSA0ELXZ0I86V33QCCJ" hidden="1">#REF!</definedName>
    <definedName name="BExU7MF1ZVPDHOSMCAXOSYICHZ4I" localSheetId="10" hidden="1">#REF!</definedName>
    <definedName name="BExU7MF1ZVPDHOSMCAXOSYICHZ4I" localSheetId="12" hidden="1">#REF!</definedName>
    <definedName name="BExU7MF1ZVPDHOSMCAXOSYICHZ4I" localSheetId="19" hidden="1">#REF!</definedName>
    <definedName name="BExU7MF1ZVPDHOSMCAXOSYICHZ4I" localSheetId="0" hidden="1">#REF!</definedName>
    <definedName name="BExU7MF1ZVPDHOSMCAXOSYICHZ4I" localSheetId="21" hidden="1">#REF!</definedName>
    <definedName name="BExU7MF1ZVPDHOSMCAXOSYICHZ4I" localSheetId="8" hidden="1">#REF!</definedName>
    <definedName name="BExU7MF1ZVPDHOSMCAXOSYICHZ4I" localSheetId="9" hidden="1">#REF!</definedName>
    <definedName name="BExU7MF1ZVPDHOSMCAXOSYICHZ4I" hidden="1">#REF!</definedName>
    <definedName name="BExU7O2BJ6D5YCKEL6FD2EFCWYRX" localSheetId="10" hidden="1">#REF!</definedName>
    <definedName name="BExU7O2BJ6D5YCKEL6FD2EFCWYRX" localSheetId="12" hidden="1">#REF!</definedName>
    <definedName name="BExU7O2BJ6D5YCKEL6FD2EFCWYRX" localSheetId="19" hidden="1">#REF!</definedName>
    <definedName name="BExU7O2BJ6D5YCKEL6FD2EFCWYRX" localSheetId="0" hidden="1">#REF!</definedName>
    <definedName name="BExU7O2BJ6D5YCKEL6FD2EFCWYRX" localSheetId="21" hidden="1">#REF!</definedName>
    <definedName name="BExU7O2BJ6D5YCKEL6FD2EFCWYRX" localSheetId="8" hidden="1">#REF!</definedName>
    <definedName name="BExU7O2BJ6D5YCKEL6FD2EFCWYRX" localSheetId="9" hidden="1">#REF!</definedName>
    <definedName name="BExU7O2BJ6D5YCKEL6FD2EFCWYRX" hidden="1">#REF!</definedName>
    <definedName name="BExU7Q0JS9YIUKUPNSSAIDK2KJAV" localSheetId="10" hidden="1">#REF!</definedName>
    <definedName name="BExU7Q0JS9YIUKUPNSSAIDK2KJAV" localSheetId="12" hidden="1">#REF!</definedName>
    <definedName name="BExU7Q0JS9YIUKUPNSSAIDK2KJAV" localSheetId="19" hidden="1">#REF!</definedName>
    <definedName name="BExU7Q0JS9YIUKUPNSSAIDK2KJAV" localSheetId="0" hidden="1">#REF!</definedName>
    <definedName name="BExU7Q0JS9YIUKUPNSSAIDK2KJAV" localSheetId="21" hidden="1">#REF!</definedName>
    <definedName name="BExU7Q0JS9YIUKUPNSSAIDK2KJAV" localSheetId="8" hidden="1">#REF!</definedName>
    <definedName name="BExU7Q0JS9YIUKUPNSSAIDK2KJAV" localSheetId="9" hidden="1">#REF!</definedName>
    <definedName name="BExU7Q0JS9YIUKUPNSSAIDK2KJAV" hidden="1">#REF!</definedName>
    <definedName name="BExU80I6AE5OU7P7F5V7HWIZBJ4P" localSheetId="10" hidden="1">#REF!</definedName>
    <definedName name="BExU80I6AE5OU7P7F5V7HWIZBJ4P" localSheetId="12" hidden="1">#REF!</definedName>
    <definedName name="BExU80I6AE5OU7P7F5V7HWIZBJ4P" localSheetId="19" hidden="1">#REF!</definedName>
    <definedName name="BExU80I6AE5OU7P7F5V7HWIZBJ4P" localSheetId="0" hidden="1">#REF!</definedName>
    <definedName name="BExU80I6AE5OU7P7F5V7HWIZBJ4P" localSheetId="21" hidden="1">#REF!</definedName>
    <definedName name="BExU80I6AE5OU7P7F5V7HWIZBJ4P" localSheetId="8" hidden="1">#REF!</definedName>
    <definedName name="BExU80I6AE5OU7P7F5V7HWIZBJ4P" localSheetId="9" hidden="1">#REF!</definedName>
    <definedName name="BExU80I6AE5OU7P7F5V7HWIZBJ4P" hidden="1">#REF!</definedName>
    <definedName name="BExU86NB26MCPYIISZ36HADONGT2" localSheetId="10" hidden="1">#REF!</definedName>
    <definedName name="BExU86NB26MCPYIISZ36HADONGT2" localSheetId="12" hidden="1">#REF!</definedName>
    <definedName name="BExU86NB26MCPYIISZ36HADONGT2" localSheetId="19" hidden="1">#REF!</definedName>
    <definedName name="BExU86NB26MCPYIISZ36HADONGT2" localSheetId="0" hidden="1">#REF!</definedName>
    <definedName name="BExU86NB26MCPYIISZ36HADONGT2" localSheetId="21" hidden="1">#REF!</definedName>
    <definedName name="BExU86NB26MCPYIISZ36HADONGT2" localSheetId="8" hidden="1">#REF!</definedName>
    <definedName name="BExU86NB26MCPYIISZ36HADONGT2" localSheetId="9" hidden="1">#REF!</definedName>
    <definedName name="BExU86NB26MCPYIISZ36HADONGT2" hidden="1">#REF!</definedName>
    <definedName name="BExU885EZZNSZV3GP298UJ8LB7OL" localSheetId="10" hidden="1">#REF!</definedName>
    <definedName name="BExU885EZZNSZV3GP298UJ8LB7OL" localSheetId="12" hidden="1">#REF!</definedName>
    <definedName name="BExU885EZZNSZV3GP298UJ8LB7OL" localSheetId="19" hidden="1">#REF!</definedName>
    <definedName name="BExU885EZZNSZV3GP298UJ8LB7OL" localSheetId="0" hidden="1">#REF!</definedName>
    <definedName name="BExU885EZZNSZV3GP298UJ8LB7OL" localSheetId="21" hidden="1">#REF!</definedName>
    <definedName name="BExU885EZZNSZV3GP298UJ8LB7OL" localSheetId="8" hidden="1">#REF!</definedName>
    <definedName name="BExU885EZZNSZV3GP298UJ8LB7OL" localSheetId="9" hidden="1">#REF!</definedName>
    <definedName name="BExU885EZZNSZV3GP298UJ8LB7OL" hidden="1">#REF!</definedName>
    <definedName name="BExU8FSAUP9TUZ1NO9WXK80QPHWV" localSheetId="10" hidden="1">#REF!</definedName>
    <definedName name="BExU8FSAUP9TUZ1NO9WXK80QPHWV" localSheetId="12" hidden="1">#REF!</definedName>
    <definedName name="BExU8FSAUP9TUZ1NO9WXK80QPHWV" localSheetId="19" hidden="1">#REF!</definedName>
    <definedName name="BExU8FSAUP9TUZ1NO9WXK80QPHWV" localSheetId="0" hidden="1">#REF!</definedName>
    <definedName name="BExU8FSAUP9TUZ1NO9WXK80QPHWV" localSheetId="21" hidden="1">#REF!</definedName>
    <definedName name="BExU8FSAUP9TUZ1NO9WXK80QPHWV" localSheetId="8" hidden="1">#REF!</definedName>
    <definedName name="BExU8FSAUP9TUZ1NO9WXK80QPHWV" localSheetId="9" hidden="1">#REF!</definedName>
    <definedName name="BExU8FSAUP9TUZ1NO9WXK80QPHWV" hidden="1">#REF!</definedName>
    <definedName name="BExU8KFLAN778MBN93NYZB0FV30G" localSheetId="10" hidden="1">#REF!</definedName>
    <definedName name="BExU8KFLAN778MBN93NYZB0FV30G" localSheetId="12" hidden="1">#REF!</definedName>
    <definedName name="BExU8KFLAN778MBN93NYZB0FV30G" localSheetId="19" hidden="1">#REF!</definedName>
    <definedName name="BExU8KFLAN778MBN93NYZB0FV30G" localSheetId="0" hidden="1">#REF!</definedName>
    <definedName name="BExU8KFLAN778MBN93NYZB0FV30G" localSheetId="21" hidden="1">#REF!</definedName>
    <definedName name="BExU8KFLAN778MBN93NYZB0FV30G" localSheetId="8" hidden="1">#REF!</definedName>
    <definedName name="BExU8KFLAN778MBN93NYZB0FV30G" localSheetId="9" hidden="1">#REF!</definedName>
    <definedName name="BExU8KFLAN778MBN93NYZB0FV30G" hidden="1">#REF!</definedName>
    <definedName name="BExU8PZC6845UUDFG9M8FTC3P3DK" localSheetId="10" hidden="1">#REF!</definedName>
    <definedName name="BExU8PZC6845UUDFG9M8FTC3P3DK" localSheetId="12" hidden="1">#REF!</definedName>
    <definedName name="BExU8PZC6845UUDFG9M8FTC3P3DK" localSheetId="19" hidden="1">#REF!</definedName>
    <definedName name="BExU8PZC6845UUDFG9M8FTC3P3DK" localSheetId="0" hidden="1">#REF!</definedName>
    <definedName name="BExU8PZC6845UUDFG9M8FTC3P3DK" localSheetId="21" hidden="1">#REF!</definedName>
    <definedName name="BExU8PZC6845UUDFG9M8FTC3P3DK" localSheetId="8" hidden="1">#REF!</definedName>
    <definedName name="BExU8PZC6845UUDFG9M8FTC3P3DK" localSheetId="9" hidden="1">#REF!</definedName>
    <definedName name="BExU8PZC6845UUDFG9M8FTC3P3DK" hidden="1">#REF!</definedName>
    <definedName name="BExU8UX9JX3XLB47YZ8GFXE0V7R2" localSheetId="10" hidden="1">#REF!</definedName>
    <definedName name="BExU8UX9JX3XLB47YZ8GFXE0V7R2" localSheetId="12" hidden="1">#REF!</definedName>
    <definedName name="BExU8UX9JX3XLB47YZ8GFXE0V7R2" localSheetId="19" hidden="1">#REF!</definedName>
    <definedName name="BExU8UX9JX3XLB47YZ8GFXE0V7R2" localSheetId="0" hidden="1">#REF!</definedName>
    <definedName name="BExU8UX9JX3XLB47YZ8GFXE0V7R2" localSheetId="21" hidden="1">#REF!</definedName>
    <definedName name="BExU8UX9JX3XLB47YZ8GFXE0V7R2" localSheetId="8" hidden="1">#REF!</definedName>
    <definedName name="BExU8UX9JX3XLB47YZ8GFXE0V7R2" localSheetId="9" hidden="1">#REF!</definedName>
    <definedName name="BExU8UX9JX3XLB47YZ8GFXE0V7R2" hidden="1">#REF!</definedName>
    <definedName name="BExU8WVGMRSFNWCNHODQ9JQCMZB0" localSheetId="10" hidden="1">#REF!</definedName>
    <definedName name="BExU8WVGMRSFNWCNHODQ9JQCMZB0" localSheetId="12" hidden="1">#REF!</definedName>
    <definedName name="BExU8WVGMRSFNWCNHODQ9JQCMZB0" localSheetId="19" hidden="1">#REF!</definedName>
    <definedName name="BExU8WVGMRSFNWCNHODQ9JQCMZB0" localSheetId="0" hidden="1">#REF!</definedName>
    <definedName name="BExU8WVGMRSFNWCNHODQ9JQCMZB0" localSheetId="21" hidden="1">#REF!</definedName>
    <definedName name="BExU8WVGMRSFNWCNHODQ9JQCMZB0" localSheetId="8" hidden="1">#REF!</definedName>
    <definedName name="BExU8WVGMRSFNWCNHODQ9JQCMZB0" localSheetId="9" hidden="1">#REF!</definedName>
    <definedName name="BExU8WVGMRSFNWCNHODQ9JQCMZB0" hidden="1">#REF!</definedName>
    <definedName name="BExU96M1J7P9DZQ3S9H0C12KGYTW" localSheetId="10" hidden="1">#REF!</definedName>
    <definedName name="BExU96M1J7P9DZQ3S9H0C12KGYTW" localSheetId="12" hidden="1">#REF!</definedName>
    <definedName name="BExU96M1J7P9DZQ3S9H0C12KGYTW" localSheetId="19" hidden="1">#REF!</definedName>
    <definedName name="BExU96M1J7P9DZQ3S9H0C12KGYTW" localSheetId="0" hidden="1">#REF!</definedName>
    <definedName name="BExU96M1J7P9DZQ3S9H0C12KGYTW" localSheetId="21" hidden="1">#REF!</definedName>
    <definedName name="BExU96M1J7P9DZQ3S9H0C12KGYTW" localSheetId="8" hidden="1">#REF!</definedName>
    <definedName name="BExU96M1J7P9DZQ3S9H0C12KGYTW" localSheetId="9" hidden="1">#REF!</definedName>
    <definedName name="BExU96M1J7P9DZQ3S9H0C12KGYTW" hidden="1">#REF!</definedName>
    <definedName name="BExU9F05OR1GZ3057R6UL3WPEIYI" localSheetId="10" hidden="1">#REF!</definedName>
    <definedName name="BExU9F05OR1GZ3057R6UL3WPEIYI" localSheetId="12" hidden="1">#REF!</definedName>
    <definedName name="BExU9F05OR1GZ3057R6UL3WPEIYI" localSheetId="19" hidden="1">#REF!</definedName>
    <definedName name="BExU9F05OR1GZ3057R6UL3WPEIYI" localSheetId="0" hidden="1">#REF!</definedName>
    <definedName name="BExU9F05OR1GZ3057R6UL3WPEIYI" localSheetId="21" hidden="1">#REF!</definedName>
    <definedName name="BExU9F05OR1GZ3057R6UL3WPEIYI" localSheetId="8" hidden="1">#REF!</definedName>
    <definedName name="BExU9F05OR1GZ3057R6UL3WPEIYI" localSheetId="9" hidden="1">#REF!</definedName>
    <definedName name="BExU9F05OR1GZ3057R6UL3WPEIYI" hidden="1">#REF!</definedName>
    <definedName name="BExU9GCSO5YILIKG6VAHN13DL75K" localSheetId="10" hidden="1">#REF!</definedName>
    <definedName name="BExU9GCSO5YILIKG6VAHN13DL75K" localSheetId="12" hidden="1">#REF!</definedName>
    <definedName name="BExU9GCSO5YILIKG6VAHN13DL75K" localSheetId="19" hidden="1">#REF!</definedName>
    <definedName name="BExU9GCSO5YILIKG6VAHN13DL75K" localSheetId="0" hidden="1">#REF!</definedName>
    <definedName name="BExU9GCSO5YILIKG6VAHN13DL75K" localSheetId="21" hidden="1">#REF!</definedName>
    <definedName name="BExU9GCSO5YILIKG6VAHN13DL75K" localSheetId="8" hidden="1">#REF!</definedName>
    <definedName name="BExU9GCSO5YILIKG6VAHN13DL75K" localSheetId="9" hidden="1">#REF!</definedName>
    <definedName name="BExU9GCSO5YILIKG6VAHN13DL75K" hidden="1">#REF!</definedName>
    <definedName name="BExU9KJOZLO15N11MJVN782NFGJ0" localSheetId="10" hidden="1">#REF!</definedName>
    <definedName name="BExU9KJOZLO15N11MJVN782NFGJ0" localSheetId="12" hidden="1">#REF!</definedName>
    <definedName name="BExU9KJOZLO15N11MJVN782NFGJ0" localSheetId="19" hidden="1">#REF!</definedName>
    <definedName name="BExU9KJOZLO15N11MJVN782NFGJ0" localSheetId="0" hidden="1">#REF!</definedName>
    <definedName name="BExU9KJOZLO15N11MJVN782NFGJ0" localSheetId="21" hidden="1">#REF!</definedName>
    <definedName name="BExU9KJOZLO15N11MJVN782NFGJ0" localSheetId="8" hidden="1">#REF!</definedName>
    <definedName name="BExU9KJOZLO15N11MJVN782NFGJ0" localSheetId="9" hidden="1">#REF!</definedName>
    <definedName name="BExU9KJOZLO15N11MJVN782NFGJ0" hidden="1">#REF!</definedName>
    <definedName name="BExU9LG29XU2K1GNKRO4438JYQZE" localSheetId="10" hidden="1">#REF!</definedName>
    <definedName name="BExU9LG29XU2K1GNKRO4438JYQZE" localSheetId="12" hidden="1">#REF!</definedName>
    <definedName name="BExU9LG29XU2K1GNKRO4438JYQZE" localSheetId="19" hidden="1">#REF!</definedName>
    <definedName name="BExU9LG29XU2K1GNKRO4438JYQZE" localSheetId="0" hidden="1">#REF!</definedName>
    <definedName name="BExU9LG29XU2K1GNKRO4438JYQZE" localSheetId="21" hidden="1">#REF!</definedName>
    <definedName name="BExU9LG29XU2K1GNKRO4438JYQZE" localSheetId="8" hidden="1">#REF!</definedName>
    <definedName name="BExU9LG29XU2K1GNKRO4438JYQZE" localSheetId="9" hidden="1">#REF!</definedName>
    <definedName name="BExU9LG29XU2K1GNKRO4438JYQZE" hidden="1">#REF!</definedName>
    <definedName name="BExU9RW36I5Z6JIXUIUB3PJH86LT" localSheetId="10" hidden="1">#REF!</definedName>
    <definedName name="BExU9RW36I5Z6JIXUIUB3PJH86LT" localSheetId="12" hidden="1">#REF!</definedName>
    <definedName name="BExU9RW36I5Z6JIXUIUB3PJH86LT" localSheetId="19" hidden="1">#REF!</definedName>
    <definedName name="BExU9RW36I5Z6JIXUIUB3PJH86LT" localSheetId="0" hidden="1">#REF!</definedName>
    <definedName name="BExU9RW36I5Z6JIXUIUB3PJH86LT" localSheetId="21" hidden="1">#REF!</definedName>
    <definedName name="BExU9RW36I5Z6JIXUIUB3PJH86LT" localSheetId="8" hidden="1">#REF!</definedName>
    <definedName name="BExU9RW36I5Z6JIXUIUB3PJH86LT" localSheetId="9" hidden="1">#REF!</definedName>
    <definedName name="BExU9RW36I5Z6JIXUIUB3PJH86LT" hidden="1">#REF!</definedName>
    <definedName name="BExU9WU19DJ2VAGISPFEGDWWOO4V" localSheetId="10" hidden="1">#REF!</definedName>
    <definedName name="BExU9WU19DJ2VAGISPFEGDWWOO4V" localSheetId="12" hidden="1">#REF!</definedName>
    <definedName name="BExU9WU19DJ2VAGISPFEGDWWOO4V" localSheetId="19" hidden="1">#REF!</definedName>
    <definedName name="BExU9WU19DJ2VAGISPFEGDWWOO4V" localSheetId="0" hidden="1">#REF!</definedName>
    <definedName name="BExU9WU19DJ2VAGISPFEGDWWOO4V" localSheetId="21" hidden="1">#REF!</definedName>
    <definedName name="BExU9WU19DJ2VAGISPFEGDWWOO4V" localSheetId="8" hidden="1">#REF!</definedName>
    <definedName name="BExU9WU19DJ2VAGISPFEGDWWOO4V" localSheetId="9" hidden="1">#REF!</definedName>
    <definedName name="BExU9WU19DJ2VAGISPFEGDWWOO4V" hidden="1">#REF!</definedName>
    <definedName name="BExUA28AO7OWDG3H23Q0CL4B7BHW" localSheetId="10" hidden="1">#REF!</definedName>
    <definedName name="BExUA28AO7OWDG3H23Q0CL4B7BHW" localSheetId="12" hidden="1">#REF!</definedName>
    <definedName name="BExUA28AO7OWDG3H23Q0CL4B7BHW" localSheetId="19" hidden="1">#REF!</definedName>
    <definedName name="BExUA28AO7OWDG3H23Q0CL4B7BHW" localSheetId="0" hidden="1">#REF!</definedName>
    <definedName name="BExUA28AO7OWDG3H23Q0CL4B7BHW" localSheetId="21" hidden="1">#REF!</definedName>
    <definedName name="BExUA28AO7OWDG3H23Q0CL4B7BHW" localSheetId="8" hidden="1">#REF!</definedName>
    <definedName name="BExUA28AO7OWDG3H23Q0CL4B7BHW" localSheetId="9" hidden="1">#REF!</definedName>
    <definedName name="BExUA28AO7OWDG3H23Q0CL4B7BHW" hidden="1">#REF!</definedName>
    <definedName name="BExUA34N2C083NSTAHQGZZ3BCYGK" localSheetId="10" hidden="1">#REF!</definedName>
    <definedName name="BExUA34N2C083NSTAHQGZZ3BCYGK" localSheetId="12" hidden="1">#REF!</definedName>
    <definedName name="BExUA34N2C083NSTAHQGZZ3BCYGK" localSheetId="19" hidden="1">#REF!</definedName>
    <definedName name="BExUA34N2C083NSTAHQGZZ3BCYGK" localSheetId="0" hidden="1">#REF!</definedName>
    <definedName name="BExUA34N2C083NSTAHQGZZ3BCYGK" localSheetId="21" hidden="1">#REF!</definedName>
    <definedName name="BExUA34N2C083NSTAHQGZZ3BCYGK" localSheetId="8" hidden="1">#REF!</definedName>
    <definedName name="BExUA34N2C083NSTAHQGZZ3BCYGK" localSheetId="9" hidden="1">#REF!</definedName>
    <definedName name="BExUA34N2C083NSTAHQGZZ3BCYGK" hidden="1">#REF!</definedName>
    <definedName name="BExUA5O923FFNEBY8BPO1TU3QGBM" localSheetId="10" hidden="1">#REF!</definedName>
    <definedName name="BExUA5O923FFNEBY8BPO1TU3QGBM" localSheetId="12" hidden="1">#REF!</definedName>
    <definedName name="BExUA5O923FFNEBY8BPO1TU3QGBM" localSheetId="19" hidden="1">#REF!</definedName>
    <definedName name="BExUA5O923FFNEBY8BPO1TU3QGBM" localSheetId="0" hidden="1">#REF!</definedName>
    <definedName name="BExUA5O923FFNEBY8BPO1TU3QGBM" localSheetId="21" hidden="1">#REF!</definedName>
    <definedName name="BExUA5O923FFNEBY8BPO1TU3QGBM" localSheetId="8" hidden="1">#REF!</definedName>
    <definedName name="BExUA5O923FFNEBY8BPO1TU3QGBM" localSheetId="9" hidden="1">#REF!</definedName>
    <definedName name="BExUA5O923FFNEBY8BPO1TU3QGBM" hidden="1">#REF!</definedName>
    <definedName name="BExUA6Q4K25VH452AQ3ZIRBCMS61" localSheetId="10" hidden="1">#REF!</definedName>
    <definedName name="BExUA6Q4K25VH452AQ3ZIRBCMS61" localSheetId="12" hidden="1">#REF!</definedName>
    <definedName name="BExUA6Q4K25VH452AQ3ZIRBCMS61" localSheetId="19" hidden="1">#REF!</definedName>
    <definedName name="BExUA6Q4K25VH452AQ3ZIRBCMS61" localSheetId="0" hidden="1">#REF!</definedName>
    <definedName name="BExUA6Q4K25VH452AQ3ZIRBCMS61" localSheetId="21" hidden="1">#REF!</definedName>
    <definedName name="BExUA6Q4K25VH452AQ3ZIRBCMS61" localSheetId="8" hidden="1">#REF!</definedName>
    <definedName name="BExUA6Q4K25VH452AQ3ZIRBCMS61" localSheetId="9" hidden="1">#REF!</definedName>
    <definedName name="BExUA6Q4K25VH452AQ3ZIRBCMS61" hidden="1">#REF!</definedName>
    <definedName name="BExUAFV4JMBSM2SKBQL9NHL0NIBS" localSheetId="10" hidden="1">#REF!</definedName>
    <definedName name="BExUAFV4JMBSM2SKBQL9NHL0NIBS" localSheetId="12" hidden="1">#REF!</definedName>
    <definedName name="BExUAFV4JMBSM2SKBQL9NHL0NIBS" localSheetId="19" hidden="1">#REF!</definedName>
    <definedName name="BExUAFV4JMBSM2SKBQL9NHL0NIBS" localSheetId="0" hidden="1">#REF!</definedName>
    <definedName name="BExUAFV4JMBSM2SKBQL9NHL0NIBS" localSheetId="21" hidden="1">#REF!</definedName>
    <definedName name="BExUAFV4JMBSM2SKBQL9NHL0NIBS" localSheetId="8" hidden="1">#REF!</definedName>
    <definedName name="BExUAFV4JMBSM2SKBQL9NHL0NIBS" localSheetId="9" hidden="1">#REF!</definedName>
    <definedName name="BExUAFV4JMBSM2SKBQL9NHL0NIBS" hidden="1">#REF!</definedName>
    <definedName name="BExUAMWQODKBXMRH1QCMJLJBF8M7" localSheetId="10" hidden="1">#REF!</definedName>
    <definedName name="BExUAMWQODKBXMRH1QCMJLJBF8M7" localSheetId="12" hidden="1">#REF!</definedName>
    <definedName name="BExUAMWQODKBXMRH1QCMJLJBF8M7" localSheetId="19" hidden="1">#REF!</definedName>
    <definedName name="BExUAMWQODKBXMRH1QCMJLJBF8M7" localSheetId="0" hidden="1">#REF!</definedName>
    <definedName name="BExUAMWQODKBXMRH1QCMJLJBF8M7" localSheetId="21" hidden="1">#REF!</definedName>
    <definedName name="BExUAMWQODKBXMRH1QCMJLJBF8M7" localSheetId="8" hidden="1">#REF!</definedName>
    <definedName name="BExUAMWQODKBXMRH1QCMJLJBF8M7" localSheetId="9" hidden="1">#REF!</definedName>
    <definedName name="BExUAMWQODKBXMRH1QCMJLJBF8M7" hidden="1">#REF!</definedName>
    <definedName name="BExUAPR6Y32097JKJCTGC4C6EGE9" localSheetId="10" hidden="1">#REF!</definedName>
    <definedName name="BExUAPR6Y32097JKJCTGC4C6EGE9" localSheetId="19" hidden="1">#REF!</definedName>
    <definedName name="BExUAPR6Y32097JKJCTGC4C6EGE9" localSheetId="0" hidden="1">#REF!</definedName>
    <definedName name="BExUAPR6Y32097JKJCTGC4C6EGE9" localSheetId="8" hidden="1">#REF!</definedName>
    <definedName name="BExUAPR6Y32097JKJCTGC4C6EGE9" localSheetId="9" hidden="1">#REF!</definedName>
    <definedName name="BExUAPR6Y32097JKJCTGC4C6EGE9" hidden="1">#REF!</definedName>
    <definedName name="BExUARUP0MX710TNZSAA01HUEAVC" localSheetId="10" hidden="1">#REF!</definedName>
    <definedName name="BExUARUP0MX710TNZSAA01HUEAVC" localSheetId="12" hidden="1">#REF!</definedName>
    <definedName name="BExUARUP0MX710TNZSAA01HUEAVC" localSheetId="19" hidden="1">#REF!</definedName>
    <definedName name="BExUARUP0MX710TNZSAA01HUEAVC" localSheetId="0" hidden="1">#REF!</definedName>
    <definedName name="BExUARUP0MX710TNZSAA01HUEAVC" localSheetId="21" hidden="1">#REF!</definedName>
    <definedName name="BExUARUP0MX710TNZSAA01HUEAVC" localSheetId="8" hidden="1">#REF!</definedName>
    <definedName name="BExUARUP0MX710TNZSAA01HUEAVC" localSheetId="9" hidden="1">#REF!</definedName>
    <definedName name="BExUARUP0MX710TNZSAA01HUEAVC" hidden="1">#REF!</definedName>
    <definedName name="BExUAX8WS5OPVLCDXRGKTU2QMTFO" localSheetId="10" hidden="1">#REF!</definedName>
    <definedName name="BExUAX8WS5OPVLCDXRGKTU2QMTFO" localSheetId="12" hidden="1">#REF!</definedName>
    <definedName name="BExUAX8WS5OPVLCDXRGKTU2QMTFO" localSheetId="19" hidden="1">#REF!</definedName>
    <definedName name="BExUAX8WS5OPVLCDXRGKTU2QMTFO" localSheetId="0" hidden="1">#REF!</definedName>
    <definedName name="BExUAX8WS5OPVLCDXRGKTU2QMTFO" localSheetId="21" hidden="1">#REF!</definedName>
    <definedName name="BExUAX8WS5OPVLCDXRGKTU2QMTFO" localSheetId="8" hidden="1">#REF!</definedName>
    <definedName name="BExUAX8WS5OPVLCDXRGKTU2QMTFO" localSheetId="9" hidden="1">#REF!</definedName>
    <definedName name="BExUAX8WS5OPVLCDXRGKTU2QMTFO" hidden="1">#REF!</definedName>
    <definedName name="BExUB1FYAZ433NX9GD7WGACX5IZD" localSheetId="10" hidden="1">#REF!</definedName>
    <definedName name="BExUB1FYAZ433NX9GD7WGACX5IZD" localSheetId="12" hidden="1">#REF!</definedName>
    <definedName name="BExUB1FYAZ433NX9GD7WGACX5IZD" localSheetId="19" hidden="1">#REF!</definedName>
    <definedName name="BExUB1FYAZ433NX9GD7WGACX5IZD" localSheetId="0" hidden="1">#REF!</definedName>
    <definedName name="BExUB1FYAZ433NX9GD7WGACX5IZD" localSheetId="21" hidden="1">#REF!</definedName>
    <definedName name="BExUB1FYAZ433NX9GD7WGACX5IZD" localSheetId="8" hidden="1">#REF!</definedName>
    <definedName name="BExUB1FYAZ433NX9GD7WGACX5IZD" localSheetId="9" hidden="1">#REF!</definedName>
    <definedName name="BExUB1FYAZ433NX9GD7WGACX5IZD" hidden="1">#REF!</definedName>
    <definedName name="BExUB8HLEXSBVPZ5AXNQEK96F1N4" localSheetId="10" hidden="1">#REF!</definedName>
    <definedName name="BExUB8HLEXSBVPZ5AXNQEK96F1N4" localSheetId="12" hidden="1">#REF!</definedName>
    <definedName name="BExUB8HLEXSBVPZ5AXNQEK96F1N4" localSheetId="19" hidden="1">#REF!</definedName>
    <definedName name="BExUB8HLEXSBVPZ5AXNQEK96F1N4" localSheetId="0" hidden="1">#REF!</definedName>
    <definedName name="BExUB8HLEXSBVPZ5AXNQEK96F1N4" localSheetId="21" hidden="1">#REF!</definedName>
    <definedName name="BExUB8HLEXSBVPZ5AXNQEK96F1N4" localSheetId="8" hidden="1">#REF!</definedName>
    <definedName name="BExUB8HLEXSBVPZ5AXNQEK96F1N4" localSheetId="9" hidden="1">#REF!</definedName>
    <definedName name="BExUB8HLEXSBVPZ5AXNQEK96F1N4" hidden="1">#REF!</definedName>
    <definedName name="BExUBCDVZIEA7YT0LPSMHL5ZSERQ" localSheetId="10" hidden="1">#REF!</definedName>
    <definedName name="BExUBCDVZIEA7YT0LPSMHL5ZSERQ" localSheetId="12" hidden="1">#REF!</definedName>
    <definedName name="BExUBCDVZIEA7YT0LPSMHL5ZSERQ" localSheetId="19" hidden="1">#REF!</definedName>
    <definedName name="BExUBCDVZIEA7YT0LPSMHL5ZSERQ" localSheetId="0" hidden="1">#REF!</definedName>
    <definedName name="BExUBCDVZIEA7YT0LPSMHL5ZSERQ" localSheetId="21" hidden="1">#REF!</definedName>
    <definedName name="BExUBCDVZIEA7YT0LPSMHL5ZSERQ" localSheetId="8" hidden="1">#REF!</definedName>
    <definedName name="BExUBCDVZIEA7YT0LPSMHL5ZSERQ" localSheetId="9" hidden="1">#REF!</definedName>
    <definedName name="BExUBCDVZIEA7YT0LPSMHL5ZSERQ" hidden="1">#REF!</definedName>
    <definedName name="BExUBDA8WU087BUIMXC1U1CKA2RA" localSheetId="10" hidden="1">#REF!</definedName>
    <definedName name="BExUBDA8WU087BUIMXC1U1CKA2RA" localSheetId="12" hidden="1">#REF!</definedName>
    <definedName name="BExUBDA8WU087BUIMXC1U1CKA2RA" localSheetId="19" hidden="1">#REF!</definedName>
    <definedName name="BExUBDA8WU087BUIMXC1U1CKA2RA" localSheetId="0" hidden="1">#REF!</definedName>
    <definedName name="BExUBDA8WU087BUIMXC1U1CKA2RA" localSheetId="21" hidden="1">#REF!</definedName>
    <definedName name="BExUBDA8WU087BUIMXC1U1CKA2RA" localSheetId="8" hidden="1">#REF!</definedName>
    <definedName name="BExUBDA8WU087BUIMXC1U1CKA2RA" localSheetId="9" hidden="1">#REF!</definedName>
    <definedName name="BExUBDA8WU087BUIMXC1U1CKA2RA" hidden="1">#REF!</definedName>
    <definedName name="BExUBKXBUCN760QYU7Q8GESBWOQH" localSheetId="10" hidden="1">#REF!</definedName>
    <definedName name="BExUBKXBUCN760QYU7Q8GESBWOQH" localSheetId="12" hidden="1">#REF!</definedName>
    <definedName name="BExUBKXBUCN760QYU7Q8GESBWOQH" localSheetId="19" hidden="1">#REF!</definedName>
    <definedName name="BExUBKXBUCN760QYU7Q8GESBWOQH" localSheetId="0" hidden="1">#REF!</definedName>
    <definedName name="BExUBKXBUCN760QYU7Q8GESBWOQH" localSheetId="21" hidden="1">#REF!</definedName>
    <definedName name="BExUBKXBUCN760QYU7Q8GESBWOQH" localSheetId="8" hidden="1">#REF!</definedName>
    <definedName name="BExUBKXBUCN760QYU7Q8GESBWOQH" localSheetId="9" hidden="1">#REF!</definedName>
    <definedName name="BExUBKXBUCN760QYU7Q8GESBWOQH" hidden="1">#REF!</definedName>
    <definedName name="BExUBL83ED0P076RN9RJ8P1MZ299" localSheetId="10" hidden="1">#REF!</definedName>
    <definedName name="BExUBL83ED0P076RN9RJ8P1MZ299" localSheetId="12" hidden="1">#REF!</definedName>
    <definedName name="BExUBL83ED0P076RN9RJ8P1MZ299" localSheetId="19" hidden="1">#REF!</definedName>
    <definedName name="BExUBL83ED0P076RN9RJ8P1MZ299" localSheetId="0" hidden="1">#REF!</definedName>
    <definedName name="BExUBL83ED0P076RN9RJ8P1MZ299" localSheetId="21" hidden="1">#REF!</definedName>
    <definedName name="BExUBL83ED0P076RN9RJ8P1MZ299" localSheetId="8" hidden="1">#REF!</definedName>
    <definedName name="BExUBL83ED0P076RN9RJ8P1MZ299" localSheetId="9" hidden="1">#REF!</definedName>
    <definedName name="BExUBL83ED0P076RN9RJ8P1MZ299" hidden="1">#REF!</definedName>
    <definedName name="BExUC1EPS2CZ5CKFA0AQRIVRSHS8" localSheetId="10" hidden="1">#REF!</definedName>
    <definedName name="BExUC1EPS2CZ5CKFA0AQRIVRSHS8" localSheetId="12" hidden="1">#REF!</definedName>
    <definedName name="BExUC1EPS2CZ5CKFA0AQRIVRSHS8" localSheetId="19" hidden="1">#REF!</definedName>
    <definedName name="BExUC1EPS2CZ5CKFA0AQRIVRSHS8" localSheetId="0" hidden="1">#REF!</definedName>
    <definedName name="BExUC1EPS2CZ5CKFA0AQRIVRSHS8" localSheetId="21" hidden="1">#REF!</definedName>
    <definedName name="BExUC1EPS2CZ5CKFA0AQRIVRSHS8" localSheetId="8" hidden="1">#REF!</definedName>
    <definedName name="BExUC1EPS2CZ5CKFA0AQRIVRSHS8" localSheetId="9" hidden="1">#REF!</definedName>
    <definedName name="BExUC1EPS2CZ5CKFA0AQRIVRSHS8" hidden="1">#REF!</definedName>
    <definedName name="BExUC623BDYEODBN0N4DO6PJQ7NU" localSheetId="10" hidden="1">#REF!</definedName>
    <definedName name="BExUC623BDYEODBN0N4DO6PJQ7NU" localSheetId="12" hidden="1">#REF!</definedName>
    <definedName name="BExUC623BDYEODBN0N4DO6PJQ7NU" localSheetId="19" hidden="1">#REF!</definedName>
    <definedName name="BExUC623BDYEODBN0N4DO6PJQ7NU" localSheetId="0" hidden="1">#REF!</definedName>
    <definedName name="BExUC623BDYEODBN0N4DO6PJQ7NU" localSheetId="21" hidden="1">#REF!</definedName>
    <definedName name="BExUC623BDYEODBN0N4DO6PJQ7NU" localSheetId="8" hidden="1">#REF!</definedName>
    <definedName name="BExUC623BDYEODBN0N4DO6PJQ7NU" localSheetId="9" hidden="1">#REF!</definedName>
    <definedName name="BExUC623BDYEODBN0N4DO6PJQ7NU" hidden="1">#REF!</definedName>
    <definedName name="BExUC8WH8TCKBB5313JGYYQ1WFLT" localSheetId="10" hidden="1">#REF!</definedName>
    <definedName name="BExUC8WH8TCKBB5313JGYYQ1WFLT" localSheetId="12" hidden="1">#REF!</definedName>
    <definedName name="BExUC8WH8TCKBB5313JGYYQ1WFLT" localSheetId="19" hidden="1">#REF!</definedName>
    <definedName name="BExUC8WH8TCKBB5313JGYYQ1WFLT" localSheetId="0" hidden="1">#REF!</definedName>
    <definedName name="BExUC8WH8TCKBB5313JGYYQ1WFLT" localSheetId="21" hidden="1">#REF!</definedName>
    <definedName name="BExUC8WH8TCKBB5313JGYYQ1WFLT" localSheetId="8" hidden="1">#REF!</definedName>
    <definedName name="BExUC8WH8TCKBB5313JGYYQ1WFLT" localSheetId="9" hidden="1">#REF!</definedName>
    <definedName name="BExUC8WH8TCKBB5313JGYYQ1WFLT" hidden="1">#REF!</definedName>
    <definedName name="BExUCAP7GOSYPHMQKK6719YLSDIQ" localSheetId="10" hidden="1">#REF!</definedName>
    <definedName name="BExUCAP7GOSYPHMQKK6719YLSDIQ" localSheetId="12" hidden="1">#REF!</definedName>
    <definedName name="BExUCAP7GOSYPHMQKK6719YLSDIQ" localSheetId="19" hidden="1">#REF!</definedName>
    <definedName name="BExUCAP7GOSYPHMQKK6719YLSDIQ" localSheetId="0" hidden="1">#REF!</definedName>
    <definedName name="BExUCAP7GOSYPHMQKK6719YLSDIQ" localSheetId="21" hidden="1">#REF!</definedName>
    <definedName name="BExUCAP7GOSYPHMQKK6719YLSDIQ" localSheetId="8" hidden="1">#REF!</definedName>
    <definedName name="BExUCAP7GOSYPHMQKK6719YLSDIQ" localSheetId="9" hidden="1">#REF!</definedName>
    <definedName name="BExUCAP7GOSYPHMQKK6719YLSDIQ" hidden="1">#REF!</definedName>
    <definedName name="BExUCFCDK6SPH86I6STXX8X3WMC4" localSheetId="10" hidden="1">#REF!</definedName>
    <definedName name="BExUCFCDK6SPH86I6STXX8X3WMC4" localSheetId="12" hidden="1">#REF!</definedName>
    <definedName name="BExUCFCDK6SPH86I6STXX8X3WMC4" localSheetId="19" hidden="1">#REF!</definedName>
    <definedName name="BExUCFCDK6SPH86I6STXX8X3WMC4" localSheetId="0" hidden="1">#REF!</definedName>
    <definedName name="BExUCFCDK6SPH86I6STXX8X3WMC4" localSheetId="21" hidden="1">#REF!</definedName>
    <definedName name="BExUCFCDK6SPH86I6STXX8X3WMC4" localSheetId="8" hidden="1">#REF!</definedName>
    <definedName name="BExUCFCDK6SPH86I6STXX8X3WMC4" localSheetId="9" hidden="1">#REF!</definedName>
    <definedName name="BExUCFCDK6SPH86I6STXX8X3WMC4" hidden="1">#REF!</definedName>
    <definedName name="BExUCKL98JB87L3I6T6IFSWJNYAB" localSheetId="10" hidden="1">#REF!</definedName>
    <definedName name="BExUCKL98JB87L3I6T6IFSWJNYAB" localSheetId="12" hidden="1">#REF!</definedName>
    <definedName name="BExUCKL98JB87L3I6T6IFSWJNYAB" localSheetId="19" hidden="1">#REF!</definedName>
    <definedName name="BExUCKL98JB87L3I6T6IFSWJNYAB" localSheetId="0" hidden="1">#REF!</definedName>
    <definedName name="BExUCKL98JB87L3I6T6IFSWJNYAB" localSheetId="21" hidden="1">#REF!</definedName>
    <definedName name="BExUCKL98JB87L3I6T6IFSWJNYAB" localSheetId="8" hidden="1">#REF!</definedName>
    <definedName name="BExUCKL98JB87L3I6T6IFSWJNYAB" localSheetId="9" hidden="1">#REF!</definedName>
    <definedName name="BExUCKL98JB87L3I6T6IFSWJNYAB" hidden="1">#REF!</definedName>
    <definedName name="BExUCLC6AQ5KR6LXSAXV4QQ8ASVG" localSheetId="10" hidden="1">#REF!</definedName>
    <definedName name="BExUCLC6AQ5KR6LXSAXV4QQ8ASVG" localSheetId="12" hidden="1">#REF!</definedName>
    <definedName name="BExUCLC6AQ5KR6LXSAXV4QQ8ASVG" localSheetId="19" hidden="1">#REF!</definedName>
    <definedName name="BExUCLC6AQ5KR6LXSAXV4QQ8ASVG" localSheetId="0" hidden="1">#REF!</definedName>
    <definedName name="BExUCLC6AQ5KR6LXSAXV4QQ8ASVG" localSheetId="21" hidden="1">#REF!</definedName>
    <definedName name="BExUCLC6AQ5KR6LXSAXV4QQ8ASVG" localSheetId="8" hidden="1">#REF!</definedName>
    <definedName name="BExUCLC6AQ5KR6LXSAXV4QQ8ASVG" localSheetId="9" hidden="1">#REF!</definedName>
    <definedName name="BExUCLC6AQ5KR6LXSAXV4QQ8ASVG" hidden="1">#REF!</definedName>
    <definedName name="BExUD4IOJ12X3PJG5WXNNGDRCKAP" localSheetId="10" hidden="1">#REF!</definedName>
    <definedName name="BExUD4IOJ12X3PJG5WXNNGDRCKAP" localSheetId="12" hidden="1">#REF!</definedName>
    <definedName name="BExUD4IOJ12X3PJG5WXNNGDRCKAP" localSheetId="19" hidden="1">#REF!</definedName>
    <definedName name="BExUD4IOJ12X3PJG5WXNNGDRCKAP" localSheetId="0" hidden="1">#REF!</definedName>
    <definedName name="BExUD4IOJ12X3PJG5WXNNGDRCKAP" localSheetId="21" hidden="1">#REF!</definedName>
    <definedName name="BExUD4IOJ12X3PJG5WXNNGDRCKAP" localSheetId="8" hidden="1">#REF!</definedName>
    <definedName name="BExUD4IOJ12X3PJG5WXNNGDRCKAP" localSheetId="9" hidden="1">#REF!</definedName>
    <definedName name="BExUD4IOJ12X3PJG5WXNNGDRCKAP" hidden="1">#REF!</definedName>
    <definedName name="BExUD9WX9BWK72UWVSLYZJLAY5VY" localSheetId="10" hidden="1">#REF!</definedName>
    <definedName name="BExUD9WX9BWK72UWVSLYZJLAY5VY" localSheetId="12" hidden="1">#REF!</definedName>
    <definedName name="BExUD9WX9BWK72UWVSLYZJLAY5VY" localSheetId="19" hidden="1">#REF!</definedName>
    <definedName name="BExUD9WX9BWK72UWVSLYZJLAY5VY" localSheetId="0" hidden="1">#REF!</definedName>
    <definedName name="BExUD9WX9BWK72UWVSLYZJLAY5VY" localSheetId="21" hidden="1">#REF!</definedName>
    <definedName name="BExUD9WX9BWK72UWVSLYZJLAY5VY" localSheetId="8" hidden="1">#REF!</definedName>
    <definedName name="BExUD9WX9BWK72UWVSLYZJLAY5VY" localSheetId="9" hidden="1">#REF!</definedName>
    <definedName name="BExUD9WX9BWK72UWVSLYZJLAY5VY" hidden="1">#REF!</definedName>
    <definedName name="BExUDEV0CYVO7Y5IQQBEJ6FUY9S6" localSheetId="10" hidden="1">#REF!</definedName>
    <definedName name="BExUDEV0CYVO7Y5IQQBEJ6FUY9S6" localSheetId="12" hidden="1">#REF!</definedName>
    <definedName name="BExUDEV0CYVO7Y5IQQBEJ6FUY9S6" localSheetId="19" hidden="1">#REF!</definedName>
    <definedName name="BExUDEV0CYVO7Y5IQQBEJ6FUY9S6" localSheetId="0" hidden="1">#REF!</definedName>
    <definedName name="BExUDEV0CYVO7Y5IQQBEJ6FUY9S6" localSheetId="21" hidden="1">#REF!</definedName>
    <definedName name="BExUDEV0CYVO7Y5IQQBEJ6FUY9S6" localSheetId="8" hidden="1">#REF!</definedName>
    <definedName name="BExUDEV0CYVO7Y5IQQBEJ6FUY9S6" localSheetId="9" hidden="1">#REF!</definedName>
    <definedName name="BExUDEV0CYVO7Y5IQQBEJ6FUY9S6" hidden="1">#REF!</definedName>
    <definedName name="BExUDWOXQGIZW0EAIIYLQUPXF8YV" localSheetId="10" hidden="1">#REF!</definedName>
    <definedName name="BExUDWOXQGIZW0EAIIYLQUPXF8YV" localSheetId="12" hidden="1">#REF!</definedName>
    <definedName name="BExUDWOXQGIZW0EAIIYLQUPXF8YV" localSheetId="19" hidden="1">#REF!</definedName>
    <definedName name="BExUDWOXQGIZW0EAIIYLQUPXF8YV" localSheetId="0" hidden="1">#REF!</definedName>
    <definedName name="BExUDWOXQGIZW0EAIIYLQUPXF8YV" localSheetId="21" hidden="1">#REF!</definedName>
    <definedName name="BExUDWOXQGIZW0EAIIYLQUPXF8YV" localSheetId="8" hidden="1">#REF!</definedName>
    <definedName name="BExUDWOXQGIZW0EAIIYLQUPXF8YV" localSheetId="9" hidden="1">#REF!</definedName>
    <definedName name="BExUDWOXQGIZW0EAIIYLQUPXF8YV" hidden="1">#REF!</definedName>
    <definedName name="BExUDXAIC17W1FUU8Z10XUAVB7CS" localSheetId="10" hidden="1">#REF!</definedName>
    <definedName name="BExUDXAIC17W1FUU8Z10XUAVB7CS" localSheetId="12" hidden="1">#REF!</definedName>
    <definedName name="BExUDXAIC17W1FUU8Z10XUAVB7CS" localSheetId="19" hidden="1">#REF!</definedName>
    <definedName name="BExUDXAIC17W1FUU8Z10XUAVB7CS" localSheetId="0" hidden="1">#REF!</definedName>
    <definedName name="BExUDXAIC17W1FUU8Z10XUAVB7CS" localSheetId="21" hidden="1">#REF!</definedName>
    <definedName name="BExUDXAIC17W1FUU8Z10XUAVB7CS" localSheetId="8" hidden="1">#REF!</definedName>
    <definedName name="BExUDXAIC17W1FUU8Z10XUAVB7CS" localSheetId="9" hidden="1">#REF!</definedName>
    <definedName name="BExUDXAIC17W1FUU8Z10XUAVB7CS" hidden="1">#REF!</definedName>
    <definedName name="BExUE5OMY7OAJQ9WR8C8HG311ORP" localSheetId="10" hidden="1">#REF!</definedName>
    <definedName name="BExUE5OMY7OAJQ9WR8C8HG311ORP" localSheetId="12" hidden="1">#REF!</definedName>
    <definedName name="BExUE5OMY7OAJQ9WR8C8HG311ORP" localSheetId="19" hidden="1">#REF!</definedName>
    <definedName name="BExUE5OMY7OAJQ9WR8C8HG311ORP" localSheetId="0" hidden="1">#REF!</definedName>
    <definedName name="BExUE5OMY7OAJQ9WR8C8HG311ORP" localSheetId="21" hidden="1">#REF!</definedName>
    <definedName name="BExUE5OMY7OAJQ9WR8C8HG311ORP" localSheetId="8" hidden="1">#REF!</definedName>
    <definedName name="BExUE5OMY7OAJQ9WR8C8HG311ORP" localSheetId="9" hidden="1">#REF!</definedName>
    <definedName name="BExUE5OMY7OAJQ9WR8C8HG311ORP" hidden="1">#REF!</definedName>
    <definedName name="BExUEFKOQWXXGRNLAOJV2BJ66UB8" localSheetId="10" hidden="1">#REF!</definedName>
    <definedName name="BExUEFKOQWXXGRNLAOJV2BJ66UB8" localSheetId="12" hidden="1">#REF!</definedName>
    <definedName name="BExUEFKOQWXXGRNLAOJV2BJ66UB8" localSheetId="19" hidden="1">#REF!</definedName>
    <definedName name="BExUEFKOQWXXGRNLAOJV2BJ66UB8" localSheetId="0" hidden="1">#REF!</definedName>
    <definedName name="BExUEFKOQWXXGRNLAOJV2BJ66UB8" localSheetId="21" hidden="1">#REF!</definedName>
    <definedName name="BExUEFKOQWXXGRNLAOJV2BJ66UB8" localSheetId="8" hidden="1">#REF!</definedName>
    <definedName name="BExUEFKOQWXXGRNLAOJV2BJ66UB8" localSheetId="9" hidden="1">#REF!</definedName>
    <definedName name="BExUEFKOQWXXGRNLAOJV2BJ66UB8" hidden="1">#REF!</definedName>
    <definedName name="BExUEJGX3OQQP5KFRJSRCZ70EI9V" localSheetId="10" hidden="1">#REF!</definedName>
    <definedName name="BExUEJGX3OQQP5KFRJSRCZ70EI9V" localSheetId="12" hidden="1">#REF!</definedName>
    <definedName name="BExUEJGX3OQQP5KFRJSRCZ70EI9V" localSheetId="19" hidden="1">#REF!</definedName>
    <definedName name="BExUEJGX3OQQP5KFRJSRCZ70EI9V" localSheetId="0" hidden="1">#REF!</definedName>
    <definedName name="BExUEJGX3OQQP5KFRJSRCZ70EI9V" localSheetId="21" hidden="1">#REF!</definedName>
    <definedName name="BExUEJGX3OQQP5KFRJSRCZ70EI9V" localSheetId="8" hidden="1">#REF!</definedName>
    <definedName name="BExUEJGX3OQQP5KFRJSRCZ70EI9V" localSheetId="9" hidden="1">#REF!</definedName>
    <definedName name="BExUEJGX3OQQP5KFRJSRCZ70EI9V" hidden="1">#REF!</definedName>
    <definedName name="BExUEKDB2RWXF3WMTZ6JSBCHNSDT" localSheetId="10" hidden="1">#REF!</definedName>
    <definedName name="BExUEKDB2RWXF3WMTZ6JSBCHNSDT" localSheetId="12" hidden="1">#REF!</definedName>
    <definedName name="BExUEKDB2RWXF3WMTZ6JSBCHNSDT" localSheetId="19" hidden="1">#REF!</definedName>
    <definedName name="BExUEKDB2RWXF3WMTZ6JSBCHNSDT" localSheetId="0" hidden="1">#REF!</definedName>
    <definedName name="BExUEKDB2RWXF3WMTZ6JSBCHNSDT" localSheetId="21" hidden="1">#REF!</definedName>
    <definedName name="BExUEKDB2RWXF3WMTZ6JSBCHNSDT" localSheetId="8" hidden="1">#REF!</definedName>
    <definedName name="BExUEKDB2RWXF3WMTZ6JSBCHNSDT" localSheetId="9" hidden="1">#REF!</definedName>
    <definedName name="BExUEKDB2RWXF3WMTZ6JSBCHNSDT" hidden="1">#REF!</definedName>
    <definedName name="BExUEYR71COFS2X8PDNU21IPMQEU" localSheetId="10" hidden="1">#REF!</definedName>
    <definedName name="BExUEYR71COFS2X8PDNU21IPMQEU" localSheetId="12" hidden="1">#REF!</definedName>
    <definedName name="BExUEYR71COFS2X8PDNU21IPMQEU" localSheetId="19" hidden="1">#REF!</definedName>
    <definedName name="BExUEYR71COFS2X8PDNU21IPMQEU" localSheetId="0" hidden="1">#REF!</definedName>
    <definedName name="BExUEYR71COFS2X8PDNU21IPMQEU" localSheetId="21" hidden="1">#REF!</definedName>
    <definedName name="BExUEYR71COFS2X8PDNU21IPMQEU" localSheetId="8" hidden="1">#REF!</definedName>
    <definedName name="BExUEYR71COFS2X8PDNU21IPMQEU" localSheetId="9" hidden="1">#REF!</definedName>
    <definedName name="BExUEYR71COFS2X8PDNU21IPMQEU" hidden="1">#REF!</definedName>
    <definedName name="BExVPRLJ9I6RX45EDVFSQGCPJSOK" localSheetId="10" hidden="1">#REF!</definedName>
    <definedName name="BExVPRLJ9I6RX45EDVFSQGCPJSOK" localSheetId="12" hidden="1">#REF!</definedName>
    <definedName name="BExVPRLJ9I6RX45EDVFSQGCPJSOK" localSheetId="19" hidden="1">#REF!</definedName>
    <definedName name="BExVPRLJ9I6RX45EDVFSQGCPJSOK" localSheetId="0" hidden="1">#REF!</definedName>
    <definedName name="BExVPRLJ9I6RX45EDVFSQGCPJSOK" localSheetId="21" hidden="1">#REF!</definedName>
    <definedName name="BExVPRLJ9I6RX45EDVFSQGCPJSOK" localSheetId="8" hidden="1">#REF!</definedName>
    <definedName name="BExVPRLJ9I6RX45EDVFSQGCPJSOK" localSheetId="9" hidden="1">#REF!</definedName>
    <definedName name="BExVPRLJ9I6RX45EDVFSQGCPJSOK" hidden="1">#REF!</definedName>
    <definedName name="BExVRFU8RWFT8A80ZVAW185SG2G6" localSheetId="10" hidden="1">#REF!</definedName>
    <definedName name="BExVRFU8RWFT8A80ZVAW185SG2G6" localSheetId="12" hidden="1">#REF!</definedName>
    <definedName name="BExVRFU8RWFT8A80ZVAW185SG2G6" localSheetId="19" hidden="1">#REF!</definedName>
    <definedName name="BExVRFU8RWFT8A80ZVAW185SG2G6" localSheetId="0" hidden="1">#REF!</definedName>
    <definedName name="BExVRFU8RWFT8A80ZVAW185SG2G6" localSheetId="21" hidden="1">#REF!</definedName>
    <definedName name="BExVRFU8RWFT8A80ZVAW185SG2G6" localSheetId="8" hidden="1">#REF!</definedName>
    <definedName name="BExVRFU8RWFT8A80ZVAW185SG2G6" localSheetId="9" hidden="1">#REF!</definedName>
    <definedName name="BExVRFU8RWFT8A80ZVAW185SG2G6" hidden="1">#REF!</definedName>
    <definedName name="BExVSJ3NHETBAIZTZQSM8LAVT76V" localSheetId="10" hidden="1">#REF!</definedName>
    <definedName name="BExVSJ3NHETBAIZTZQSM8LAVT76V" localSheetId="12" hidden="1">#REF!</definedName>
    <definedName name="BExVSJ3NHETBAIZTZQSM8LAVT76V" localSheetId="19" hidden="1">#REF!</definedName>
    <definedName name="BExVSJ3NHETBAIZTZQSM8LAVT76V" localSheetId="0" hidden="1">#REF!</definedName>
    <definedName name="BExVSJ3NHETBAIZTZQSM8LAVT76V" localSheetId="21" hidden="1">#REF!</definedName>
    <definedName name="BExVSJ3NHETBAIZTZQSM8LAVT76V" localSheetId="8" hidden="1">#REF!</definedName>
    <definedName name="BExVSJ3NHETBAIZTZQSM8LAVT76V" localSheetId="9" hidden="1">#REF!</definedName>
    <definedName name="BExVSJ3NHETBAIZTZQSM8LAVT76V" hidden="1">#REF!</definedName>
    <definedName name="BExVSL787C8E4HFQZ2NVLT35I2XV" localSheetId="10" hidden="1">#REF!</definedName>
    <definedName name="BExVSL787C8E4HFQZ2NVLT35I2XV" localSheetId="12" hidden="1">#REF!</definedName>
    <definedName name="BExVSL787C8E4HFQZ2NVLT35I2XV" localSheetId="19" hidden="1">#REF!</definedName>
    <definedName name="BExVSL787C8E4HFQZ2NVLT35I2XV" localSheetId="0" hidden="1">#REF!</definedName>
    <definedName name="BExVSL787C8E4HFQZ2NVLT35I2XV" localSheetId="21" hidden="1">#REF!</definedName>
    <definedName name="BExVSL787C8E4HFQZ2NVLT35I2XV" localSheetId="8" hidden="1">#REF!</definedName>
    <definedName name="BExVSL787C8E4HFQZ2NVLT35I2XV" localSheetId="9" hidden="1">#REF!</definedName>
    <definedName name="BExVSL787C8E4HFQZ2NVLT35I2XV" hidden="1">#REF!</definedName>
    <definedName name="BExVSTFTVV14SFGHQUOJL5SQ5TX9" localSheetId="10" hidden="1">#REF!</definedName>
    <definedName name="BExVSTFTVV14SFGHQUOJL5SQ5TX9" localSheetId="12" hidden="1">#REF!</definedName>
    <definedName name="BExVSTFTVV14SFGHQUOJL5SQ5TX9" localSheetId="19" hidden="1">#REF!</definedName>
    <definedName name="BExVSTFTVV14SFGHQUOJL5SQ5TX9" localSheetId="0" hidden="1">#REF!</definedName>
    <definedName name="BExVSTFTVV14SFGHQUOJL5SQ5TX9" localSheetId="21" hidden="1">#REF!</definedName>
    <definedName name="BExVSTFTVV14SFGHQUOJL5SQ5TX9" localSheetId="8" hidden="1">#REF!</definedName>
    <definedName name="BExVSTFTVV14SFGHQUOJL5SQ5TX9" localSheetId="9" hidden="1">#REF!</definedName>
    <definedName name="BExVSTFTVV14SFGHQUOJL5SQ5TX9" hidden="1">#REF!</definedName>
    <definedName name="BExVT017S14M5X928ARKQ2GNUFE0" localSheetId="10" hidden="1">#REF!</definedName>
    <definedName name="BExVT017S14M5X928ARKQ2GNUFE0" localSheetId="12" hidden="1">#REF!</definedName>
    <definedName name="BExVT017S14M5X928ARKQ2GNUFE0" localSheetId="19" hidden="1">#REF!</definedName>
    <definedName name="BExVT017S14M5X928ARKQ2GNUFE0" localSheetId="0" hidden="1">#REF!</definedName>
    <definedName name="BExVT017S14M5X928ARKQ2GNUFE0" localSheetId="21" hidden="1">#REF!</definedName>
    <definedName name="BExVT017S14M5X928ARKQ2GNUFE0" localSheetId="8" hidden="1">#REF!</definedName>
    <definedName name="BExVT017S14M5X928ARKQ2GNUFE0" localSheetId="9" hidden="1">#REF!</definedName>
    <definedName name="BExVT017S14M5X928ARKQ2GNUFE0" hidden="1">#REF!</definedName>
    <definedName name="BExVT3MPE8LQ5JFN3HQIFKSQ80U4" localSheetId="10" hidden="1">#REF!</definedName>
    <definedName name="BExVT3MPE8LQ5JFN3HQIFKSQ80U4" localSheetId="12" hidden="1">#REF!</definedName>
    <definedName name="BExVT3MPE8LQ5JFN3HQIFKSQ80U4" localSheetId="19" hidden="1">#REF!</definedName>
    <definedName name="BExVT3MPE8LQ5JFN3HQIFKSQ80U4" localSheetId="0" hidden="1">#REF!</definedName>
    <definedName name="BExVT3MPE8LQ5JFN3HQIFKSQ80U4" localSheetId="21" hidden="1">#REF!</definedName>
    <definedName name="BExVT3MPE8LQ5JFN3HQIFKSQ80U4" localSheetId="8" hidden="1">#REF!</definedName>
    <definedName name="BExVT3MPE8LQ5JFN3HQIFKSQ80U4" localSheetId="9" hidden="1">#REF!</definedName>
    <definedName name="BExVT3MPE8LQ5JFN3HQIFKSQ80U4" hidden="1">#REF!</definedName>
    <definedName name="BExVT7TRK3NZHPME2TFBXOF1WBR9" localSheetId="10" hidden="1">#REF!</definedName>
    <definedName name="BExVT7TRK3NZHPME2TFBXOF1WBR9" localSheetId="12" hidden="1">#REF!</definedName>
    <definedName name="BExVT7TRK3NZHPME2TFBXOF1WBR9" localSheetId="19" hidden="1">#REF!</definedName>
    <definedName name="BExVT7TRK3NZHPME2TFBXOF1WBR9" localSheetId="0" hidden="1">#REF!</definedName>
    <definedName name="BExVT7TRK3NZHPME2TFBXOF1WBR9" localSheetId="21" hidden="1">#REF!</definedName>
    <definedName name="BExVT7TRK3NZHPME2TFBXOF1WBR9" localSheetId="8" hidden="1">#REF!</definedName>
    <definedName name="BExVT7TRK3NZHPME2TFBXOF1WBR9" localSheetId="9" hidden="1">#REF!</definedName>
    <definedName name="BExVT7TRK3NZHPME2TFBXOF1WBR9" hidden="1">#REF!</definedName>
    <definedName name="BExVT9H0R0T7WGQAAC0HABMG54YM" localSheetId="10" hidden="1">#REF!</definedName>
    <definedName name="BExVT9H0R0T7WGQAAC0HABMG54YM" localSheetId="12" hidden="1">#REF!</definedName>
    <definedName name="BExVT9H0R0T7WGQAAC0HABMG54YM" localSheetId="19" hidden="1">#REF!</definedName>
    <definedName name="BExVT9H0R0T7WGQAAC0HABMG54YM" localSheetId="0" hidden="1">#REF!</definedName>
    <definedName name="BExVT9H0R0T7WGQAAC0HABMG54YM" localSheetId="21" hidden="1">#REF!</definedName>
    <definedName name="BExVT9H0R0T7WGQAAC0HABMG54YM" localSheetId="8" hidden="1">#REF!</definedName>
    <definedName name="BExVT9H0R0T7WGQAAC0HABMG54YM" localSheetId="9" hidden="1">#REF!</definedName>
    <definedName name="BExVT9H0R0T7WGQAAC0HABMG54YM" hidden="1">#REF!</definedName>
    <definedName name="BExVTAO57POUXSZQJQ6MABMZQA13" localSheetId="10" hidden="1">#REF!</definedName>
    <definedName name="BExVTAO57POUXSZQJQ6MABMZQA13" localSheetId="12" hidden="1">#REF!</definedName>
    <definedName name="BExVTAO57POUXSZQJQ6MABMZQA13" localSheetId="19" hidden="1">#REF!</definedName>
    <definedName name="BExVTAO57POUXSZQJQ6MABMZQA13" localSheetId="0" hidden="1">#REF!</definedName>
    <definedName name="BExVTAO57POUXSZQJQ6MABMZQA13" localSheetId="21" hidden="1">#REF!</definedName>
    <definedName name="BExVTAO57POUXSZQJQ6MABMZQA13" localSheetId="8" hidden="1">#REF!</definedName>
    <definedName name="BExVTAO57POUXSZQJQ6MABMZQA13" localSheetId="9" hidden="1">#REF!</definedName>
    <definedName name="BExVTAO57POUXSZQJQ6MABMZQA13" hidden="1">#REF!</definedName>
    <definedName name="BExVTCMDDEDGLUIMUU6BSFHEWTOP" localSheetId="10" hidden="1">#REF!</definedName>
    <definedName name="BExVTCMDDEDGLUIMUU6BSFHEWTOP" localSheetId="12" hidden="1">#REF!</definedName>
    <definedName name="BExVTCMDDEDGLUIMUU6BSFHEWTOP" localSheetId="19" hidden="1">#REF!</definedName>
    <definedName name="BExVTCMDDEDGLUIMUU6BSFHEWTOP" localSheetId="0" hidden="1">#REF!</definedName>
    <definedName name="BExVTCMDDEDGLUIMUU6BSFHEWTOP" localSheetId="21" hidden="1">#REF!</definedName>
    <definedName name="BExVTCMDDEDGLUIMUU6BSFHEWTOP" localSheetId="8" hidden="1">#REF!</definedName>
    <definedName name="BExVTCMDDEDGLUIMUU6BSFHEWTOP" localSheetId="9" hidden="1">#REF!</definedName>
    <definedName name="BExVTCMDDEDGLUIMUU6BSFHEWTOP" hidden="1">#REF!</definedName>
    <definedName name="BExVTCMDQMLKRA2NQR72XU6Y54IK" localSheetId="10" hidden="1">#REF!</definedName>
    <definedName name="BExVTCMDQMLKRA2NQR72XU6Y54IK" localSheetId="12" hidden="1">#REF!</definedName>
    <definedName name="BExVTCMDQMLKRA2NQR72XU6Y54IK" localSheetId="19" hidden="1">#REF!</definedName>
    <definedName name="BExVTCMDQMLKRA2NQR72XU6Y54IK" localSheetId="0" hidden="1">#REF!</definedName>
    <definedName name="BExVTCMDQMLKRA2NQR72XU6Y54IK" localSheetId="21" hidden="1">#REF!</definedName>
    <definedName name="BExVTCMDQMLKRA2NQR72XU6Y54IK" localSheetId="8" hidden="1">#REF!</definedName>
    <definedName name="BExVTCMDQMLKRA2NQR72XU6Y54IK" localSheetId="9" hidden="1">#REF!</definedName>
    <definedName name="BExVTCMDQMLKRA2NQR72XU6Y54IK" hidden="1">#REF!</definedName>
    <definedName name="BExVTCRV8FQ5U9OYWWL44N6KFNHU" localSheetId="10" hidden="1">#REF!</definedName>
    <definedName name="BExVTCRV8FQ5U9OYWWL44N6KFNHU" localSheetId="12" hidden="1">#REF!</definedName>
    <definedName name="BExVTCRV8FQ5U9OYWWL44N6KFNHU" localSheetId="19" hidden="1">#REF!</definedName>
    <definedName name="BExVTCRV8FQ5U9OYWWL44N6KFNHU" localSheetId="0" hidden="1">#REF!</definedName>
    <definedName name="BExVTCRV8FQ5U9OYWWL44N6KFNHU" localSheetId="21" hidden="1">#REF!</definedName>
    <definedName name="BExVTCRV8FQ5U9OYWWL44N6KFNHU" localSheetId="8" hidden="1">#REF!</definedName>
    <definedName name="BExVTCRV8FQ5U9OYWWL44N6KFNHU" localSheetId="9" hidden="1">#REF!</definedName>
    <definedName name="BExVTCRV8FQ5U9OYWWL44N6KFNHU" hidden="1">#REF!</definedName>
    <definedName name="BExVTNESHPVG0A0KZ7BRX26MS0PF" localSheetId="10" hidden="1">#REF!</definedName>
    <definedName name="BExVTNESHPVG0A0KZ7BRX26MS0PF" localSheetId="12" hidden="1">#REF!</definedName>
    <definedName name="BExVTNESHPVG0A0KZ7BRX26MS0PF" localSheetId="19" hidden="1">#REF!</definedName>
    <definedName name="BExVTNESHPVG0A0KZ7BRX26MS0PF" localSheetId="0" hidden="1">#REF!</definedName>
    <definedName name="BExVTNESHPVG0A0KZ7BRX26MS0PF" localSheetId="21" hidden="1">#REF!</definedName>
    <definedName name="BExVTNESHPVG0A0KZ7BRX26MS0PF" localSheetId="8" hidden="1">#REF!</definedName>
    <definedName name="BExVTNESHPVG0A0KZ7BRX26MS0PF" localSheetId="9" hidden="1">#REF!</definedName>
    <definedName name="BExVTNESHPVG0A0KZ7BRX26MS0PF" hidden="1">#REF!</definedName>
    <definedName name="BExVTTJVTNRSBHBTUZ78WG2JM5MK" localSheetId="10" hidden="1">#REF!</definedName>
    <definedName name="BExVTTJVTNRSBHBTUZ78WG2JM5MK" localSheetId="12" hidden="1">#REF!</definedName>
    <definedName name="BExVTTJVTNRSBHBTUZ78WG2JM5MK" localSheetId="19" hidden="1">#REF!</definedName>
    <definedName name="BExVTTJVTNRSBHBTUZ78WG2JM5MK" localSheetId="0" hidden="1">#REF!</definedName>
    <definedName name="BExVTTJVTNRSBHBTUZ78WG2JM5MK" localSheetId="21" hidden="1">#REF!</definedName>
    <definedName name="BExVTTJVTNRSBHBTUZ78WG2JM5MK" localSheetId="8" hidden="1">#REF!</definedName>
    <definedName name="BExVTTJVTNRSBHBTUZ78WG2JM5MK" localSheetId="9" hidden="1">#REF!</definedName>
    <definedName name="BExVTTJVTNRSBHBTUZ78WG2JM5MK" hidden="1">#REF!</definedName>
    <definedName name="BExVTXLMYR87BC04D1ERALPUFVPG" localSheetId="10" hidden="1">#REF!</definedName>
    <definedName name="BExVTXLMYR87BC04D1ERALPUFVPG" localSheetId="12" hidden="1">#REF!</definedName>
    <definedName name="BExVTXLMYR87BC04D1ERALPUFVPG" localSheetId="19" hidden="1">#REF!</definedName>
    <definedName name="BExVTXLMYR87BC04D1ERALPUFVPG" localSheetId="0" hidden="1">#REF!</definedName>
    <definedName name="BExVTXLMYR87BC04D1ERALPUFVPG" localSheetId="21" hidden="1">#REF!</definedName>
    <definedName name="BExVTXLMYR87BC04D1ERALPUFVPG" localSheetId="8" hidden="1">#REF!</definedName>
    <definedName name="BExVTXLMYR87BC04D1ERALPUFVPG" localSheetId="9" hidden="1">#REF!</definedName>
    <definedName name="BExVTXLMYR87BC04D1ERALPUFVPG" hidden="1">#REF!</definedName>
    <definedName name="BExVUL9V3H8ZF6Y72LQBBN639YAA" localSheetId="10" hidden="1">#REF!</definedName>
    <definedName name="BExVUL9V3H8ZF6Y72LQBBN639YAA" localSheetId="12" hidden="1">#REF!</definedName>
    <definedName name="BExVUL9V3H8ZF6Y72LQBBN639YAA" localSheetId="19" hidden="1">#REF!</definedName>
    <definedName name="BExVUL9V3H8ZF6Y72LQBBN639YAA" localSheetId="0" hidden="1">#REF!</definedName>
    <definedName name="BExVUL9V3H8ZF6Y72LQBBN639YAA" localSheetId="21" hidden="1">#REF!</definedName>
    <definedName name="BExVUL9V3H8ZF6Y72LQBBN639YAA" localSheetId="8" hidden="1">#REF!</definedName>
    <definedName name="BExVUL9V3H8ZF6Y72LQBBN639YAA" localSheetId="9" hidden="1">#REF!</definedName>
    <definedName name="BExVUL9V3H8ZF6Y72LQBBN639YAA" hidden="1">#REF!</definedName>
    <definedName name="BExVUZT95UAU8XG5X9XSE25CHQGA" localSheetId="10" hidden="1">#REF!</definedName>
    <definedName name="BExVUZT95UAU8XG5X9XSE25CHQGA" localSheetId="12" hidden="1">#REF!</definedName>
    <definedName name="BExVUZT95UAU8XG5X9XSE25CHQGA" localSheetId="19" hidden="1">#REF!</definedName>
    <definedName name="BExVUZT95UAU8XG5X9XSE25CHQGA" localSheetId="0" hidden="1">#REF!</definedName>
    <definedName name="BExVUZT95UAU8XG5X9XSE25CHQGA" localSheetId="21" hidden="1">#REF!</definedName>
    <definedName name="BExVUZT95UAU8XG5X9XSE25CHQGA" localSheetId="8" hidden="1">#REF!</definedName>
    <definedName name="BExVUZT95UAU8XG5X9XSE25CHQGA" localSheetId="9" hidden="1">#REF!</definedName>
    <definedName name="BExVUZT95UAU8XG5X9XSE25CHQGA" hidden="1">#REF!</definedName>
    <definedName name="BExVV5T14N2HZIK7HQ4P2KG09U0J" localSheetId="10" hidden="1">#REF!</definedName>
    <definedName name="BExVV5T14N2HZIK7HQ4P2KG09U0J" localSheetId="12" hidden="1">#REF!</definedName>
    <definedName name="BExVV5T14N2HZIK7HQ4P2KG09U0J" localSheetId="19" hidden="1">#REF!</definedName>
    <definedName name="BExVV5T14N2HZIK7HQ4P2KG09U0J" localSheetId="0" hidden="1">#REF!</definedName>
    <definedName name="BExVV5T14N2HZIK7HQ4P2KG09U0J" localSheetId="21" hidden="1">#REF!</definedName>
    <definedName name="BExVV5T14N2HZIK7HQ4P2KG09U0J" localSheetId="8" hidden="1">#REF!</definedName>
    <definedName name="BExVV5T14N2HZIK7HQ4P2KG09U0J" localSheetId="9" hidden="1">#REF!</definedName>
    <definedName name="BExVV5T14N2HZIK7HQ4P2KG09U0J" hidden="1">#REF!</definedName>
    <definedName name="BExVV7R410VYLADLX9LNG63ID6H1" localSheetId="10" hidden="1">#REF!</definedName>
    <definedName name="BExVV7R410VYLADLX9LNG63ID6H1" localSheetId="12" hidden="1">#REF!</definedName>
    <definedName name="BExVV7R410VYLADLX9LNG63ID6H1" localSheetId="19" hidden="1">#REF!</definedName>
    <definedName name="BExVV7R410VYLADLX9LNG63ID6H1" localSheetId="0" hidden="1">#REF!</definedName>
    <definedName name="BExVV7R410VYLADLX9LNG63ID6H1" localSheetId="21" hidden="1">#REF!</definedName>
    <definedName name="BExVV7R410VYLADLX9LNG63ID6H1" localSheetId="8" hidden="1">#REF!</definedName>
    <definedName name="BExVV7R410VYLADLX9LNG63ID6H1" localSheetId="9" hidden="1">#REF!</definedName>
    <definedName name="BExVV7R410VYLADLX9LNG63ID6H1" hidden="1">#REF!</definedName>
    <definedName name="BExVVAAVDXGWAVI6J2W0BCU58MBM" localSheetId="10" hidden="1">#REF!</definedName>
    <definedName name="BExVVAAVDXGWAVI6J2W0BCU58MBM" localSheetId="12" hidden="1">#REF!</definedName>
    <definedName name="BExVVAAVDXGWAVI6J2W0BCU58MBM" localSheetId="19" hidden="1">#REF!</definedName>
    <definedName name="BExVVAAVDXGWAVI6J2W0BCU58MBM" localSheetId="0" hidden="1">#REF!</definedName>
    <definedName name="BExVVAAVDXGWAVI6J2W0BCU58MBM" localSheetId="21" hidden="1">#REF!</definedName>
    <definedName name="BExVVAAVDXGWAVI6J2W0BCU58MBM" localSheetId="8" hidden="1">#REF!</definedName>
    <definedName name="BExVVAAVDXGWAVI6J2W0BCU58MBM" localSheetId="9" hidden="1">#REF!</definedName>
    <definedName name="BExVVAAVDXGWAVI6J2W0BCU58MBM" hidden="1">#REF!</definedName>
    <definedName name="BExVVCEED4JEKF59OV0G3T4XFMFO" localSheetId="10" hidden="1">#REF!</definedName>
    <definedName name="BExVVCEED4JEKF59OV0G3T4XFMFO" localSheetId="12" hidden="1">#REF!</definedName>
    <definedName name="BExVVCEED4JEKF59OV0G3T4XFMFO" localSheetId="19" hidden="1">#REF!</definedName>
    <definedName name="BExVVCEED4JEKF59OV0G3T4XFMFO" localSheetId="0" hidden="1">#REF!</definedName>
    <definedName name="BExVVCEED4JEKF59OV0G3T4XFMFO" localSheetId="21" hidden="1">#REF!</definedName>
    <definedName name="BExVVCEED4JEKF59OV0G3T4XFMFO" localSheetId="8" hidden="1">#REF!</definedName>
    <definedName name="BExVVCEED4JEKF59OV0G3T4XFMFO" localSheetId="9" hidden="1">#REF!</definedName>
    <definedName name="BExVVCEED4JEKF59OV0G3T4XFMFO" hidden="1">#REF!</definedName>
    <definedName name="BExVVPFO2J7FMSRPD36909HN4BZJ" localSheetId="10" hidden="1">#REF!</definedName>
    <definedName name="BExVVPFO2J7FMSRPD36909HN4BZJ" localSheetId="12" hidden="1">#REF!</definedName>
    <definedName name="BExVVPFO2J7FMSRPD36909HN4BZJ" localSheetId="19" hidden="1">#REF!</definedName>
    <definedName name="BExVVPFO2J7FMSRPD36909HN4BZJ" localSheetId="0" hidden="1">#REF!</definedName>
    <definedName name="BExVVPFO2J7FMSRPD36909HN4BZJ" localSheetId="21" hidden="1">#REF!</definedName>
    <definedName name="BExVVPFO2J7FMSRPD36909HN4BZJ" localSheetId="8" hidden="1">#REF!</definedName>
    <definedName name="BExVVPFO2J7FMSRPD36909HN4BZJ" localSheetId="9" hidden="1">#REF!</definedName>
    <definedName name="BExVVPFO2J7FMSRPD36909HN4BZJ" hidden="1">#REF!</definedName>
    <definedName name="BExVVQ19AQ3VCARJOC38SF7OYE9Y" localSheetId="10" hidden="1">#REF!</definedName>
    <definedName name="BExVVQ19AQ3VCARJOC38SF7OYE9Y" localSheetId="12" hidden="1">#REF!</definedName>
    <definedName name="BExVVQ19AQ3VCARJOC38SF7OYE9Y" localSheetId="19" hidden="1">#REF!</definedName>
    <definedName name="BExVVQ19AQ3VCARJOC38SF7OYE9Y" localSheetId="0" hidden="1">#REF!</definedName>
    <definedName name="BExVVQ19AQ3VCARJOC38SF7OYE9Y" localSheetId="21" hidden="1">#REF!</definedName>
    <definedName name="BExVVQ19AQ3VCARJOC38SF7OYE9Y" localSheetId="8" hidden="1">#REF!</definedName>
    <definedName name="BExVVQ19AQ3VCARJOC38SF7OYE9Y" localSheetId="9" hidden="1">#REF!</definedName>
    <definedName name="BExVVQ19AQ3VCARJOC38SF7OYE9Y" hidden="1">#REF!</definedName>
    <definedName name="BExVVQ19TAECID45CS4HXT1RD3AQ" localSheetId="10" hidden="1">#REF!</definedName>
    <definedName name="BExVVQ19TAECID45CS4HXT1RD3AQ" localSheetId="12" hidden="1">#REF!</definedName>
    <definedName name="BExVVQ19TAECID45CS4HXT1RD3AQ" localSheetId="19" hidden="1">#REF!</definedName>
    <definedName name="BExVVQ19TAECID45CS4HXT1RD3AQ" localSheetId="0" hidden="1">#REF!</definedName>
    <definedName name="BExVVQ19TAECID45CS4HXT1RD3AQ" localSheetId="21" hidden="1">#REF!</definedName>
    <definedName name="BExVVQ19TAECID45CS4HXT1RD3AQ" localSheetId="8" hidden="1">#REF!</definedName>
    <definedName name="BExVVQ19TAECID45CS4HXT1RD3AQ" localSheetId="9" hidden="1">#REF!</definedName>
    <definedName name="BExVVQ19TAECID45CS4HXT1RD3AQ" hidden="1">#REF!</definedName>
    <definedName name="BExVVYKOYB7OX8Y0B4UIUF79PVDO" localSheetId="10" hidden="1">#REF!</definedName>
    <definedName name="BExVVYKOYB7OX8Y0B4UIUF79PVDO" localSheetId="12" hidden="1">#REF!</definedName>
    <definedName name="BExVVYKOYB7OX8Y0B4UIUF79PVDO" localSheetId="19" hidden="1">#REF!</definedName>
    <definedName name="BExVVYKOYB7OX8Y0B4UIUF79PVDO" localSheetId="0" hidden="1">#REF!</definedName>
    <definedName name="BExVVYKOYB7OX8Y0B4UIUF79PVDO" localSheetId="21" hidden="1">#REF!</definedName>
    <definedName name="BExVVYKOYB7OX8Y0B4UIUF79PVDO" localSheetId="8" hidden="1">#REF!</definedName>
    <definedName name="BExVVYKOYB7OX8Y0B4UIUF79PVDO" localSheetId="9" hidden="1">#REF!</definedName>
    <definedName name="BExVVYKOYB7OX8Y0B4UIUF79PVDO" hidden="1">#REF!</definedName>
    <definedName name="BExVW3YV5XGIVJ97UUPDJGJ2P15B" localSheetId="10" hidden="1">#REF!</definedName>
    <definedName name="BExVW3YV5XGIVJ97UUPDJGJ2P15B" localSheetId="12" hidden="1">#REF!</definedName>
    <definedName name="BExVW3YV5XGIVJ97UUPDJGJ2P15B" localSheetId="19" hidden="1">#REF!</definedName>
    <definedName name="BExVW3YV5XGIVJ97UUPDJGJ2P15B" localSheetId="0" hidden="1">#REF!</definedName>
    <definedName name="BExVW3YV5XGIVJ97UUPDJGJ2P15B" localSheetId="21" hidden="1">#REF!</definedName>
    <definedName name="BExVW3YV5XGIVJ97UUPDJGJ2P15B" localSheetId="8" hidden="1">#REF!</definedName>
    <definedName name="BExVW3YV5XGIVJ97UUPDJGJ2P15B" localSheetId="9" hidden="1">#REF!</definedName>
    <definedName name="BExVW3YV5XGIVJ97UUPDJGJ2P15B" hidden="1">#REF!</definedName>
    <definedName name="BExVW5X571GEYR5SCU1Z2DHKWM79" localSheetId="10" hidden="1">#REF!</definedName>
    <definedName name="BExVW5X571GEYR5SCU1Z2DHKWM79" localSheetId="12" hidden="1">#REF!</definedName>
    <definedName name="BExVW5X571GEYR5SCU1Z2DHKWM79" localSheetId="19" hidden="1">#REF!</definedName>
    <definedName name="BExVW5X571GEYR5SCU1Z2DHKWM79" localSheetId="0" hidden="1">#REF!</definedName>
    <definedName name="BExVW5X571GEYR5SCU1Z2DHKWM79" localSheetId="21" hidden="1">#REF!</definedName>
    <definedName name="BExVW5X571GEYR5SCU1Z2DHKWM79" localSheetId="8" hidden="1">#REF!</definedName>
    <definedName name="BExVW5X571GEYR5SCU1Z2DHKWM79" localSheetId="9" hidden="1">#REF!</definedName>
    <definedName name="BExVW5X571GEYR5SCU1Z2DHKWM79" hidden="1">#REF!</definedName>
    <definedName name="BExVW6YTKA098AF57M4PHNQ54XMH" localSheetId="10" hidden="1">#REF!</definedName>
    <definedName name="BExVW6YTKA098AF57M4PHNQ54XMH" localSheetId="12" hidden="1">#REF!</definedName>
    <definedName name="BExVW6YTKA098AF57M4PHNQ54XMH" localSheetId="19" hidden="1">#REF!</definedName>
    <definedName name="BExVW6YTKA098AF57M4PHNQ54XMH" localSheetId="0" hidden="1">#REF!</definedName>
    <definedName name="BExVW6YTKA098AF57M4PHNQ54XMH" localSheetId="21" hidden="1">#REF!</definedName>
    <definedName name="BExVW6YTKA098AF57M4PHNQ54XMH" localSheetId="8" hidden="1">#REF!</definedName>
    <definedName name="BExVW6YTKA098AF57M4PHNQ54XMH" localSheetId="9" hidden="1">#REF!</definedName>
    <definedName name="BExVW6YTKA098AF57M4PHNQ54XMH" hidden="1">#REF!</definedName>
    <definedName name="BExVWHRDIJBRFANMKJFY05BHP7RS" localSheetId="10" hidden="1">#REF!</definedName>
    <definedName name="BExVWHRDIJBRFANMKJFY05BHP7RS" localSheetId="12" hidden="1">#REF!</definedName>
    <definedName name="BExVWHRDIJBRFANMKJFY05BHP7RS" localSheetId="19" hidden="1">#REF!</definedName>
    <definedName name="BExVWHRDIJBRFANMKJFY05BHP7RS" localSheetId="0" hidden="1">#REF!</definedName>
    <definedName name="BExVWHRDIJBRFANMKJFY05BHP7RS" localSheetId="21" hidden="1">#REF!</definedName>
    <definedName name="BExVWHRDIJBRFANMKJFY05BHP7RS" localSheetId="8" hidden="1">#REF!</definedName>
    <definedName name="BExVWHRDIJBRFANMKJFY05BHP7RS" localSheetId="9" hidden="1">#REF!</definedName>
    <definedName name="BExVWHRDIJBRFANMKJFY05BHP7RS" hidden="1">#REF!</definedName>
    <definedName name="BExVWINKCH0V0NUWH363SMXAZE62" localSheetId="10" hidden="1">#REF!</definedName>
    <definedName name="BExVWINKCH0V0NUWH363SMXAZE62" localSheetId="12" hidden="1">#REF!</definedName>
    <definedName name="BExVWINKCH0V0NUWH363SMXAZE62" localSheetId="19" hidden="1">#REF!</definedName>
    <definedName name="BExVWINKCH0V0NUWH363SMXAZE62" localSheetId="0" hidden="1">#REF!</definedName>
    <definedName name="BExVWINKCH0V0NUWH363SMXAZE62" localSheetId="21" hidden="1">#REF!</definedName>
    <definedName name="BExVWINKCH0V0NUWH363SMXAZE62" localSheetId="8" hidden="1">#REF!</definedName>
    <definedName name="BExVWINKCH0V0NUWH363SMXAZE62" localSheetId="9" hidden="1">#REF!</definedName>
    <definedName name="BExVWINKCH0V0NUWH363SMXAZE62" hidden="1">#REF!</definedName>
    <definedName name="BExVWYU8EK669NP172GEIGCTVPPA" localSheetId="10" hidden="1">#REF!</definedName>
    <definedName name="BExVWYU8EK669NP172GEIGCTVPPA" localSheetId="12" hidden="1">#REF!</definedName>
    <definedName name="BExVWYU8EK669NP172GEIGCTVPPA" localSheetId="19" hidden="1">#REF!</definedName>
    <definedName name="BExVWYU8EK669NP172GEIGCTVPPA" localSheetId="0" hidden="1">#REF!</definedName>
    <definedName name="BExVWYU8EK669NP172GEIGCTVPPA" localSheetId="21" hidden="1">#REF!</definedName>
    <definedName name="BExVWYU8EK669NP172GEIGCTVPPA" localSheetId="8" hidden="1">#REF!</definedName>
    <definedName name="BExVWYU8EK669NP172GEIGCTVPPA" localSheetId="9" hidden="1">#REF!</definedName>
    <definedName name="BExVWYU8EK669NP172GEIGCTVPPA" hidden="1">#REF!</definedName>
    <definedName name="BExVX3XN2DRJKL8EDBIG58RYQ36R" localSheetId="10" hidden="1">#REF!</definedName>
    <definedName name="BExVX3XN2DRJKL8EDBIG58RYQ36R" localSheetId="12" hidden="1">#REF!</definedName>
    <definedName name="BExVX3XN2DRJKL8EDBIG58RYQ36R" localSheetId="19" hidden="1">#REF!</definedName>
    <definedName name="BExVX3XN2DRJKL8EDBIG58RYQ36R" localSheetId="0" hidden="1">#REF!</definedName>
    <definedName name="BExVX3XN2DRJKL8EDBIG58RYQ36R" localSheetId="21" hidden="1">#REF!</definedName>
    <definedName name="BExVX3XN2DRJKL8EDBIG58RYQ36R" localSheetId="8" hidden="1">#REF!</definedName>
    <definedName name="BExVX3XN2DRJKL8EDBIG58RYQ36R" localSheetId="9" hidden="1">#REF!</definedName>
    <definedName name="BExVX3XN2DRJKL8EDBIG58RYQ36R" hidden="1">#REF!</definedName>
    <definedName name="BExVXBA38Z5WNQUH39HHZ2SAMC1T" localSheetId="10" hidden="1">#REF!</definedName>
    <definedName name="BExVXBA38Z5WNQUH39HHZ2SAMC1T" localSheetId="12" hidden="1">#REF!</definedName>
    <definedName name="BExVXBA38Z5WNQUH39HHZ2SAMC1T" localSheetId="19" hidden="1">#REF!</definedName>
    <definedName name="BExVXBA38Z5WNQUH39HHZ2SAMC1T" localSheetId="0" hidden="1">#REF!</definedName>
    <definedName name="BExVXBA38Z5WNQUH39HHZ2SAMC1T" localSheetId="21" hidden="1">#REF!</definedName>
    <definedName name="BExVXBA38Z5WNQUH39HHZ2SAMC1T" localSheetId="8" hidden="1">#REF!</definedName>
    <definedName name="BExVXBA38Z5WNQUH39HHZ2SAMC1T" localSheetId="9" hidden="1">#REF!</definedName>
    <definedName name="BExVXBA38Z5WNQUH39HHZ2SAMC1T" hidden="1">#REF!</definedName>
    <definedName name="BExVXDZ63PUART77BBR5SI63TPC6" localSheetId="10" hidden="1">#REF!</definedName>
    <definedName name="BExVXDZ63PUART77BBR5SI63TPC6" localSheetId="12" hidden="1">#REF!</definedName>
    <definedName name="BExVXDZ63PUART77BBR5SI63TPC6" localSheetId="19" hidden="1">#REF!</definedName>
    <definedName name="BExVXDZ63PUART77BBR5SI63TPC6" localSheetId="0" hidden="1">#REF!</definedName>
    <definedName name="BExVXDZ63PUART77BBR5SI63TPC6" localSheetId="21" hidden="1">#REF!</definedName>
    <definedName name="BExVXDZ63PUART77BBR5SI63TPC6" localSheetId="8" hidden="1">#REF!</definedName>
    <definedName name="BExVXDZ63PUART77BBR5SI63TPC6" localSheetId="9" hidden="1">#REF!</definedName>
    <definedName name="BExVXDZ63PUART77BBR5SI63TPC6" hidden="1">#REF!</definedName>
    <definedName name="BExVXHKI6LFYMGWISMPACMO247HL" localSheetId="10" hidden="1">#REF!</definedName>
    <definedName name="BExVXHKI6LFYMGWISMPACMO247HL" localSheetId="12" hidden="1">#REF!</definedName>
    <definedName name="BExVXHKI6LFYMGWISMPACMO247HL" localSheetId="19" hidden="1">#REF!</definedName>
    <definedName name="BExVXHKI6LFYMGWISMPACMO247HL" localSheetId="0" hidden="1">#REF!</definedName>
    <definedName name="BExVXHKI6LFYMGWISMPACMO247HL" localSheetId="21" hidden="1">#REF!</definedName>
    <definedName name="BExVXHKI6LFYMGWISMPACMO247HL" localSheetId="8" hidden="1">#REF!</definedName>
    <definedName name="BExVXHKI6LFYMGWISMPACMO247HL" localSheetId="9" hidden="1">#REF!</definedName>
    <definedName name="BExVXHKI6LFYMGWISMPACMO247HL" hidden="1">#REF!</definedName>
    <definedName name="BExVXK9SK580O7MYHVNJ3V911ALP" localSheetId="10" hidden="1">#REF!</definedName>
    <definedName name="BExVXK9SK580O7MYHVNJ3V911ALP" localSheetId="12" hidden="1">#REF!</definedName>
    <definedName name="BExVXK9SK580O7MYHVNJ3V911ALP" localSheetId="19" hidden="1">#REF!</definedName>
    <definedName name="BExVXK9SK580O7MYHVNJ3V911ALP" localSheetId="0" hidden="1">#REF!</definedName>
    <definedName name="BExVXK9SK580O7MYHVNJ3V911ALP" localSheetId="21" hidden="1">#REF!</definedName>
    <definedName name="BExVXK9SK580O7MYHVNJ3V911ALP" localSheetId="8" hidden="1">#REF!</definedName>
    <definedName name="BExVXK9SK580O7MYHVNJ3V911ALP" localSheetId="9" hidden="1">#REF!</definedName>
    <definedName name="BExVXK9SK580O7MYHVNJ3V911ALP" hidden="1">#REF!</definedName>
    <definedName name="BExVXLX2BZ5EF2X6R41BTKRJR1NM" localSheetId="10" hidden="1">#REF!</definedName>
    <definedName name="BExVXLX2BZ5EF2X6R41BTKRJR1NM" localSheetId="12" hidden="1">#REF!</definedName>
    <definedName name="BExVXLX2BZ5EF2X6R41BTKRJR1NM" localSheetId="19" hidden="1">#REF!</definedName>
    <definedName name="BExVXLX2BZ5EF2X6R41BTKRJR1NM" localSheetId="0" hidden="1">#REF!</definedName>
    <definedName name="BExVXLX2BZ5EF2X6R41BTKRJR1NM" localSheetId="21" hidden="1">#REF!</definedName>
    <definedName name="BExVXLX2BZ5EF2X6R41BTKRJR1NM" localSheetId="8" hidden="1">#REF!</definedName>
    <definedName name="BExVXLX2BZ5EF2X6R41BTKRJR1NM" localSheetId="9" hidden="1">#REF!</definedName>
    <definedName name="BExVXLX2BZ5EF2X6R41BTKRJR1NM" hidden="1">#REF!</definedName>
    <definedName name="BExVXYT01U5IPYA7E44FWS6KCEFC" localSheetId="10" hidden="1">#REF!</definedName>
    <definedName name="BExVXYT01U5IPYA7E44FWS6KCEFC" localSheetId="12" hidden="1">#REF!</definedName>
    <definedName name="BExVXYT01U5IPYA7E44FWS6KCEFC" localSheetId="19" hidden="1">#REF!</definedName>
    <definedName name="BExVXYT01U5IPYA7E44FWS6KCEFC" localSheetId="0" hidden="1">#REF!</definedName>
    <definedName name="BExVXYT01U5IPYA7E44FWS6KCEFC" localSheetId="21" hidden="1">#REF!</definedName>
    <definedName name="BExVXYT01U5IPYA7E44FWS6KCEFC" localSheetId="8" hidden="1">#REF!</definedName>
    <definedName name="BExVXYT01U5IPYA7E44FWS6KCEFC" localSheetId="9" hidden="1">#REF!</definedName>
    <definedName name="BExVXYT01U5IPYA7E44FWS6KCEFC" hidden="1">#REF!</definedName>
    <definedName name="BExVY11V7U1SAY4QKYE0PBSPD7LW" localSheetId="10" hidden="1">#REF!</definedName>
    <definedName name="BExVY11V7U1SAY4QKYE0PBSPD7LW" localSheetId="12" hidden="1">#REF!</definedName>
    <definedName name="BExVY11V7U1SAY4QKYE0PBSPD7LW" localSheetId="19" hidden="1">#REF!</definedName>
    <definedName name="BExVY11V7U1SAY4QKYE0PBSPD7LW" localSheetId="0" hidden="1">#REF!</definedName>
    <definedName name="BExVY11V7U1SAY4QKYE0PBSPD7LW" localSheetId="21" hidden="1">#REF!</definedName>
    <definedName name="BExVY11V7U1SAY4QKYE0PBSPD7LW" localSheetId="8" hidden="1">#REF!</definedName>
    <definedName name="BExVY11V7U1SAY4QKYE0PBSPD7LW" localSheetId="9" hidden="1">#REF!</definedName>
    <definedName name="BExVY11V7U1SAY4QKYE0PBSPD7LW" hidden="1">#REF!</definedName>
    <definedName name="BExVY1SV37DL5YU59HS4IG3VBCP4" localSheetId="10" hidden="1">#REF!</definedName>
    <definedName name="BExVY1SV37DL5YU59HS4IG3VBCP4" localSheetId="12" hidden="1">#REF!</definedName>
    <definedName name="BExVY1SV37DL5YU59HS4IG3VBCP4" localSheetId="19" hidden="1">#REF!</definedName>
    <definedName name="BExVY1SV37DL5YU59HS4IG3VBCP4" localSheetId="0" hidden="1">#REF!</definedName>
    <definedName name="BExVY1SV37DL5YU59HS4IG3VBCP4" localSheetId="21" hidden="1">#REF!</definedName>
    <definedName name="BExVY1SV37DL5YU59HS4IG3VBCP4" localSheetId="8" hidden="1">#REF!</definedName>
    <definedName name="BExVY1SV37DL5YU59HS4IG3VBCP4" localSheetId="9" hidden="1">#REF!</definedName>
    <definedName name="BExVY1SV37DL5YU59HS4IG3VBCP4" hidden="1">#REF!</definedName>
    <definedName name="BExVY3WFGJKSQA08UF9NCMST928Y" localSheetId="10" hidden="1">#REF!</definedName>
    <definedName name="BExVY3WFGJKSQA08UF9NCMST928Y" localSheetId="12" hidden="1">#REF!</definedName>
    <definedName name="BExVY3WFGJKSQA08UF9NCMST928Y" localSheetId="19" hidden="1">#REF!</definedName>
    <definedName name="BExVY3WFGJKSQA08UF9NCMST928Y" localSheetId="0" hidden="1">#REF!</definedName>
    <definedName name="BExVY3WFGJKSQA08UF9NCMST928Y" localSheetId="21" hidden="1">#REF!</definedName>
    <definedName name="BExVY3WFGJKSQA08UF9NCMST928Y" localSheetId="8" hidden="1">#REF!</definedName>
    <definedName name="BExVY3WFGJKSQA08UF9NCMST928Y" localSheetId="9" hidden="1">#REF!</definedName>
    <definedName name="BExVY3WFGJKSQA08UF9NCMST928Y" hidden="1">#REF!</definedName>
    <definedName name="BExVY954UOEVQEIC5OFO4NEWVKAQ" localSheetId="10" hidden="1">#REF!</definedName>
    <definedName name="BExVY954UOEVQEIC5OFO4NEWVKAQ" localSheetId="12" hidden="1">#REF!</definedName>
    <definedName name="BExVY954UOEVQEIC5OFO4NEWVKAQ" localSheetId="19" hidden="1">#REF!</definedName>
    <definedName name="BExVY954UOEVQEIC5OFO4NEWVKAQ" localSheetId="0" hidden="1">#REF!</definedName>
    <definedName name="BExVY954UOEVQEIC5OFO4NEWVKAQ" localSheetId="21" hidden="1">#REF!</definedName>
    <definedName name="BExVY954UOEVQEIC5OFO4NEWVKAQ" localSheetId="8" hidden="1">#REF!</definedName>
    <definedName name="BExVY954UOEVQEIC5OFO4NEWVKAQ" localSheetId="9" hidden="1">#REF!</definedName>
    <definedName name="BExVY954UOEVQEIC5OFO4NEWVKAQ" hidden="1">#REF!</definedName>
    <definedName name="BExVYHDYIV5397LC02V4FEP8VD6W" localSheetId="10" hidden="1">#REF!</definedName>
    <definedName name="BExVYHDYIV5397LC02V4FEP8VD6W" localSheetId="12" hidden="1">#REF!</definedName>
    <definedName name="BExVYHDYIV5397LC02V4FEP8VD6W" localSheetId="19" hidden="1">#REF!</definedName>
    <definedName name="BExVYHDYIV5397LC02V4FEP8VD6W" localSheetId="0" hidden="1">#REF!</definedName>
    <definedName name="BExVYHDYIV5397LC02V4FEP8VD6W" localSheetId="21" hidden="1">#REF!</definedName>
    <definedName name="BExVYHDYIV5397LC02V4FEP8VD6W" localSheetId="8" hidden="1">#REF!</definedName>
    <definedName name="BExVYHDYIV5397LC02V4FEP8VD6W" localSheetId="9" hidden="1">#REF!</definedName>
    <definedName name="BExVYHDYIV5397LC02V4FEP8VD6W" hidden="1">#REF!</definedName>
    <definedName name="BExVYO4NFDGC4ZOGHANQWX5CH4BT" localSheetId="10" hidden="1">#REF!</definedName>
    <definedName name="BExVYO4NFDGC4ZOGHANQWX5CH4BT" localSheetId="12" hidden="1">#REF!</definedName>
    <definedName name="BExVYO4NFDGC4ZOGHANQWX5CH4BT" localSheetId="19" hidden="1">#REF!</definedName>
    <definedName name="BExVYO4NFDGC4ZOGHANQWX5CH4BT" localSheetId="0" hidden="1">#REF!</definedName>
    <definedName name="BExVYO4NFDGC4ZOGHANQWX5CH4BT" localSheetId="21" hidden="1">#REF!</definedName>
    <definedName name="BExVYO4NFDGC4ZOGHANQWX5CH4BT" localSheetId="8" hidden="1">#REF!</definedName>
    <definedName name="BExVYO4NFDGC4ZOGHANQWX5CH4BT" localSheetId="9" hidden="1">#REF!</definedName>
    <definedName name="BExVYO4NFDGC4ZOGHANQWX5CH4BT" hidden="1">#REF!</definedName>
    <definedName name="BExVYOVIZDA18YIQ0A30Q052PCAK" localSheetId="10" hidden="1">#REF!</definedName>
    <definedName name="BExVYOVIZDA18YIQ0A30Q052PCAK" localSheetId="12" hidden="1">#REF!</definedName>
    <definedName name="BExVYOVIZDA18YIQ0A30Q052PCAK" localSheetId="19" hidden="1">#REF!</definedName>
    <definedName name="BExVYOVIZDA18YIQ0A30Q052PCAK" localSheetId="0" hidden="1">#REF!</definedName>
    <definedName name="BExVYOVIZDA18YIQ0A30Q052PCAK" localSheetId="21" hidden="1">#REF!</definedName>
    <definedName name="BExVYOVIZDA18YIQ0A30Q052PCAK" localSheetId="8" hidden="1">#REF!</definedName>
    <definedName name="BExVYOVIZDA18YIQ0A30Q052PCAK" localSheetId="9" hidden="1">#REF!</definedName>
    <definedName name="BExVYOVIZDA18YIQ0A30Q052PCAK" hidden="1">#REF!</definedName>
    <definedName name="BExVYPS2R6B75R1EFIUJ6G5TE4Q4" localSheetId="10" hidden="1">#REF!</definedName>
    <definedName name="BExVYPS2R6B75R1EFIUJ6G5TE4Q4" localSheetId="12" hidden="1">#REF!</definedName>
    <definedName name="BExVYPS2R6B75R1EFIUJ6G5TE4Q4" localSheetId="19" hidden="1">#REF!</definedName>
    <definedName name="BExVYPS2R6B75R1EFIUJ6G5TE4Q4" localSheetId="0" hidden="1">#REF!</definedName>
    <definedName name="BExVYPS2R6B75R1EFIUJ6G5TE4Q4" localSheetId="21" hidden="1">#REF!</definedName>
    <definedName name="BExVYPS2R6B75R1EFIUJ6G5TE4Q4" localSheetId="8" hidden="1">#REF!</definedName>
    <definedName name="BExVYPS2R6B75R1EFIUJ6G5TE4Q4" localSheetId="9" hidden="1">#REF!</definedName>
    <definedName name="BExVYPS2R6B75R1EFIUJ6G5TE4Q4" hidden="1">#REF!</definedName>
    <definedName name="BExVYQIXPEM6J4JVP78BRHIC05PV" localSheetId="10" hidden="1">#REF!</definedName>
    <definedName name="BExVYQIXPEM6J4JVP78BRHIC05PV" localSheetId="12" hidden="1">#REF!</definedName>
    <definedName name="BExVYQIXPEM6J4JVP78BRHIC05PV" localSheetId="19" hidden="1">#REF!</definedName>
    <definedName name="BExVYQIXPEM6J4JVP78BRHIC05PV" localSheetId="0" hidden="1">#REF!</definedName>
    <definedName name="BExVYQIXPEM6J4JVP78BRHIC05PV" localSheetId="21" hidden="1">#REF!</definedName>
    <definedName name="BExVYQIXPEM6J4JVP78BRHIC05PV" localSheetId="8" hidden="1">#REF!</definedName>
    <definedName name="BExVYQIXPEM6J4JVP78BRHIC05PV" localSheetId="9" hidden="1">#REF!</definedName>
    <definedName name="BExVYQIXPEM6J4JVP78BRHIC05PV" hidden="1">#REF!</definedName>
    <definedName name="BExVYVGWN7SONLVDH9WJ2F1JS264" localSheetId="10" hidden="1">#REF!</definedName>
    <definedName name="BExVYVGWN7SONLVDH9WJ2F1JS264" localSheetId="12" hidden="1">#REF!</definedName>
    <definedName name="BExVYVGWN7SONLVDH9WJ2F1JS264" localSheetId="19" hidden="1">#REF!</definedName>
    <definedName name="BExVYVGWN7SONLVDH9WJ2F1JS264" localSheetId="0" hidden="1">#REF!</definedName>
    <definedName name="BExVYVGWN7SONLVDH9WJ2F1JS264" localSheetId="21" hidden="1">#REF!</definedName>
    <definedName name="BExVYVGWN7SONLVDH9WJ2F1JS264" localSheetId="8" hidden="1">#REF!</definedName>
    <definedName name="BExVYVGWN7SONLVDH9WJ2F1JS264" localSheetId="9" hidden="1">#REF!</definedName>
    <definedName name="BExVYVGWN7SONLVDH9WJ2F1JS264" hidden="1">#REF!</definedName>
    <definedName name="BExVZ40HNAZRM8JHYYNQ7F6A4GU0" localSheetId="10" hidden="1">#REF!</definedName>
    <definedName name="BExVZ40HNAZRM8JHYYNQ7F6A4GU0" localSheetId="12" hidden="1">#REF!</definedName>
    <definedName name="BExVZ40HNAZRM8JHYYNQ7F6A4GU0" localSheetId="19" hidden="1">#REF!</definedName>
    <definedName name="BExVZ40HNAZRM8JHYYNQ7F6A4GU0" localSheetId="0" hidden="1">#REF!</definedName>
    <definedName name="BExVZ40HNAZRM8JHYYNQ7F6A4GU0" localSheetId="21" hidden="1">#REF!</definedName>
    <definedName name="BExVZ40HNAZRM8JHYYNQ7F6A4GU0" localSheetId="8" hidden="1">#REF!</definedName>
    <definedName name="BExVZ40HNAZRM8JHYYNQ7F6A4GU0" localSheetId="9" hidden="1">#REF!</definedName>
    <definedName name="BExVZ40HNAZRM8JHYYNQ7F6A4GU0" hidden="1">#REF!</definedName>
    <definedName name="BExVZ7WRO17PYILJEJGPQCO5IL66" localSheetId="10" hidden="1">#REF!</definedName>
    <definedName name="BExVZ7WRO17PYILJEJGPQCO5IL66" localSheetId="12" hidden="1">#REF!</definedName>
    <definedName name="BExVZ7WRO17PYILJEJGPQCO5IL66" localSheetId="19" hidden="1">#REF!</definedName>
    <definedName name="BExVZ7WRO17PYILJEJGPQCO5IL66" localSheetId="0" hidden="1">#REF!</definedName>
    <definedName name="BExVZ7WRO17PYILJEJGPQCO5IL66" localSheetId="21" hidden="1">#REF!</definedName>
    <definedName name="BExVZ7WRO17PYILJEJGPQCO5IL66" localSheetId="8" hidden="1">#REF!</definedName>
    <definedName name="BExVZ7WRO17PYILJEJGPQCO5IL66" localSheetId="9" hidden="1">#REF!</definedName>
    <definedName name="BExVZ7WRO17PYILJEJGPQCO5IL66" hidden="1">#REF!</definedName>
    <definedName name="BExVZ9EO732IK6MNMG17Y1EFTJQC" localSheetId="10" hidden="1">#REF!</definedName>
    <definedName name="BExVZ9EO732IK6MNMG17Y1EFTJQC" localSheetId="12" hidden="1">#REF!</definedName>
    <definedName name="BExVZ9EO732IK6MNMG17Y1EFTJQC" localSheetId="19" hidden="1">#REF!</definedName>
    <definedName name="BExVZ9EO732IK6MNMG17Y1EFTJQC" localSheetId="0" hidden="1">#REF!</definedName>
    <definedName name="BExVZ9EO732IK6MNMG17Y1EFTJQC" localSheetId="21" hidden="1">#REF!</definedName>
    <definedName name="BExVZ9EO732IK6MNMG17Y1EFTJQC" localSheetId="8" hidden="1">#REF!</definedName>
    <definedName name="BExVZ9EO732IK6MNMG17Y1EFTJQC" localSheetId="9" hidden="1">#REF!</definedName>
    <definedName name="BExVZ9EO732IK6MNMG17Y1EFTJQC" hidden="1">#REF!</definedName>
    <definedName name="BExVZB1Y5J4UL2LKK0363EU7GIJ1" localSheetId="10" hidden="1">#REF!</definedName>
    <definedName name="BExVZB1Y5J4UL2LKK0363EU7GIJ1" localSheetId="12" hidden="1">#REF!</definedName>
    <definedName name="BExVZB1Y5J4UL2LKK0363EU7GIJ1" localSheetId="19" hidden="1">#REF!</definedName>
    <definedName name="BExVZB1Y5J4UL2LKK0363EU7GIJ1" localSheetId="0" hidden="1">#REF!</definedName>
    <definedName name="BExVZB1Y5J4UL2LKK0363EU7GIJ1" localSheetId="21" hidden="1">#REF!</definedName>
    <definedName name="BExVZB1Y5J4UL2LKK0363EU7GIJ1" localSheetId="8" hidden="1">#REF!</definedName>
    <definedName name="BExVZB1Y5J4UL2LKK0363EU7GIJ1" localSheetId="9" hidden="1">#REF!</definedName>
    <definedName name="BExVZB1Y5J4UL2LKK0363EU7GIJ1" hidden="1">#REF!</definedName>
    <definedName name="BExVZGQXYK2ICC9JSNFPRHBD5KNU" localSheetId="10" hidden="1">#REF!</definedName>
    <definedName name="BExVZGQXYK2ICC9JSNFPRHBD5KNU" localSheetId="12" hidden="1">#REF!</definedName>
    <definedName name="BExVZGQXYK2ICC9JSNFPRHBD5KNU" localSheetId="19" hidden="1">#REF!</definedName>
    <definedName name="BExVZGQXYK2ICC9JSNFPRHBD5KNU" localSheetId="0" hidden="1">#REF!</definedName>
    <definedName name="BExVZGQXYK2ICC9JSNFPRHBD5KNU" localSheetId="21" hidden="1">#REF!</definedName>
    <definedName name="BExVZGQXYK2ICC9JSNFPRHBD5KNU" localSheetId="8" hidden="1">#REF!</definedName>
    <definedName name="BExVZGQXYK2ICC9JSNFPRHBD5KNU" localSheetId="9" hidden="1">#REF!</definedName>
    <definedName name="BExVZGQXYK2ICC9JSNFPRHBD5KNU" hidden="1">#REF!</definedName>
    <definedName name="BExVZJQVO5LQ0BJH5JEN5NOBIAF6" localSheetId="10" hidden="1">#REF!</definedName>
    <definedName name="BExVZJQVO5LQ0BJH5JEN5NOBIAF6" localSheetId="12" hidden="1">#REF!</definedName>
    <definedName name="BExVZJQVO5LQ0BJH5JEN5NOBIAF6" localSheetId="19" hidden="1">#REF!</definedName>
    <definedName name="BExVZJQVO5LQ0BJH5JEN5NOBIAF6" localSheetId="0" hidden="1">#REF!</definedName>
    <definedName name="BExVZJQVO5LQ0BJH5JEN5NOBIAF6" localSheetId="21" hidden="1">#REF!</definedName>
    <definedName name="BExVZJQVO5LQ0BJH5JEN5NOBIAF6" localSheetId="8" hidden="1">#REF!</definedName>
    <definedName name="BExVZJQVO5LQ0BJH5JEN5NOBIAF6" localSheetId="9" hidden="1">#REF!</definedName>
    <definedName name="BExVZJQVO5LQ0BJH5JEN5NOBIAF6" hidden="1">#REF!</definedName>
    <definedName name="BExVZNXWS91RD7NXV5NE2R3C8WW7" localSheetId="10" hidden="1">#REF!</definedName>
    <definedName name="BExVZNXWS91RD7NXV5NE2R3C8WW7" localSheetId="12" hidden="1">#REF!</definedName>
    <definedName name="BExVZNXWS91RD7NXV5NE2R3C8WW7" localSheetId="19" hidden="1">#REF!</definedName>
    <definedName name="BExVZNXWS91RD7NXV5NE2R3C8WW7" localSheetId="0" hidden="1">#REF!</definedName>
    <definedName name="BExVZNXWS91RD7NXV5NE2R3C8WW7" localSheetId="21" hidden="1">#REF!</definedName>
    <definedName name="BExVZNXWS91RD7NXV5NE2R3C8WW7" localSheetId="8" hidden="1">#REF!</definedName>
    <definedName name="BExVZNXWS91RD7NXV5NE2R3C8WW7" localSheetId="9" hidden="1">#REF!</definedName>
    <definedName name="BExVZNXWS91RD7NXV5NE2R3C8WW7" hidden="1">#REF!</definedName>
    <definedName name="BExW008AGT1ZRN5DFG4YOH5F7G47" localSheetId="10" hidden="1">#REF!</definedName>
    <definedName name="BExW008AGT1ZRN5DFG4YOH5F7G47" localSheetId="12" hidden="1">#REF!</definedName>
    <definedName name="BExW008AGT1ZRN5DFG4YOH5F7G47" localSheetId="19" hidden="1">#REF!</definedName>
    <definedName name="BExW008AGT1ZRN5DFG4YOH5F7G47" localSheetId="0" hidden="1">#REF!</definedName>
    <definedName name="BExW008AGT1ZRN5DFG4YOH5F7G47" localSheetId="21" hidden="1">#REF!</definedName>
    <definedName name="BExW008AGT1ZRN5DFG4YOH5F7G47" localSheetId="8" hidden="1">#REF!</definedName>
    <definedName name="BExW008AGT1ZRN5DFG4YOH5F7G47" localSheetId="9" hidden="1">#REF!</definedName>
    <definedName name="BExW008AGT1ZRN5DFG4YOH5F7G47" hidden="1">#REF!</definedName>
    <definedName name="BExW0386REQRCQCVT9BCX80UPTRY" localSheetId="10" hidden="1">#REF!</definedName>
    <definedName name="BExW0386REQRCQCVT9BCX80UPTRY" localSheetId="12" hidden="1">#REF!</definedName>
    <definedName name="BExW0386REQRCQCVT9BCX80UPTRY" localSheetId="19" hidden="1">#REF!</definedName>
    <definedName name="BExW0386REQRCQCVT9BCX80UPTRY" localSheetId="0" hidden="1">#REF!</definedName>
    <definedName name="BExW0386REQRCQCVT9BCX80UPTRY" localSheetId="21" hidden="1">#REF!</definedName>
    <definedName name="BExW0386REQRCQCVT9BCX80UPTRY" localSheetId="8" hidden="1">#REF!</definedName>
    <definedName name="BExW0386REQRCQCVT9BCX80UPTRY" localSheetId="9" hidden="1">#REF!</definedName>
    <definedName name="BExW0386REQRCQCVT9BCX80UPTRY" hidden="1">#REF!</definedName>
    <definedName name="BExW0FYP4WXY71CYUG40SUBG9UWU" localSheetId="10" hidden="1">#REF!</definedName>
    <definedName name="BExW0FYP4WXY71CYUG40SUBG9UWU" localSheetId="12" hidden="1">#REF!</definedName>
    <definedName name="BExW0FYP4WXY71CYUG40SUBG9UWU" localSheetId="19" hidden="1">#REF!</definedName>
    <definedName name="BExW0FYP4WXY71CYUG40SUBG9UWU" localSheetId="0" hidden="1">#REF!</definedName>
    <definedName name="BExW0FYP4WXY71CYUG40SUBG9UWU" localSheetId="21" hidden="1">#REF!</definedName>
    <definedName name="BExW0FYP4WXY71CYUG40SUBG9UWU" localSheetId="8" hidden="1">#REF!</definedName>
    <definedName name="BExW0FYP4WXY71CYUG40SUBG9UWU" localSheetId="9" hidden="1">#REF!</definedName>
    <definedName name="BExW0FYP4WXY71CYUG40SUBG9UWU" hidden="1">#REF!</definedName>
    <definedName name="BExW0MPJNQOJ7D6U780WU5XBL97X" localSheetId="10" hidden="1">#REF!</definedName>
    <definedName name="BExW0MPJNQOJ7D6U780WU5XBL97X" localSheetId="12" hidden="1">#REF!</definedName>
    <definedName name="BExW0MPJNQOJ7D6U780WU5XBL97X" localSheetId="19" hidden="1">#REF!</definedName>
    <definedName name="BExW0MPJNQOJ7D6U780WU5XBL97X" localSheetId="0" hidden="1">#REF!</definedName>
    <definedName name="BExW0MPJNQOJ7D6U780WU5XBL97X" localSheetId="21" hidden="1">#REF!</definedName>
    <definedName name="BExW0MPJNQOJ7D6U780WU5XBL97X" localSheetId="8" hidden="1">#REF!</definedName>
    <definedName name="BExW0MPJNQOJ7D6U780WU5XBL97X" localSheetId="9" hidden="1">#REF!</definedName>
    <definedName name="BExW0MPJNQOJ7D6U780WU5XBL97X" hidden="1">#REF!</definedName>
    <definedName name="BExW0RI61B4VV0ARXTFVBAWRA1C5" localSheetId="10" hidden="1">#REF!</definedName>
    <definedName name="BExW0RI61B4VV0ARXTFVBAWRA1C5" localSheetId="12" hidden="1">#REF!</definedName>
    <definedName name="BExW0RI61B4VV0ARXTFVBAWRA1C5" localSheetId="19" hidden="1">#REF!</definedName>
    <definedName name="BExW0RI61B4VV0ARXTFVBAWRA1C5" localSheetId="0" hidden="1">#REF!</definedName>
    <definedName name="BExW0RI61B4VV0ARXTFVBAWRA1C5" localSheetId="21" hidden="1">#REF!</definedName>
    <definedName name="BExW0RI61B4VV0ARXTFVBAWRA1C5" localSheetId="8" hidden="1">#REF!</definedName>
    <definedName name="BExW0RI61B4VV0ARXTFVBAWRA1C5" localSheetId="9" hidden="1">#REF!</definedName>
    <definedName name="BExW0RI61B4VV0ARXTFVBAWRA1C5" hidden="1">#REF!</definedName>
    <definedName name="BExW0Y8T85LBE0WS6FPX6ILTX9ON" localSheetId="10" hidden="1">#REF!</definedName>
    <definedName name="BExW0Y8T85LBE0WS6FPX6ILTX9ON" localSheetId="12" hidden="1">#REF!</definedName>
    <definedName name="BExW0Y8T85LBE0WS6FPX6ILTX9ON" localSheetId="19" hidden="1">#REF!</definedName>
    <definedName name="BExW0Y8T85LBE0WS6FPX6ILTX9ON" localSheetId="0" hidden="1">#REF!</definedName>
    <definedName name="BExW0Y8T85LBE0WS6FPX6ILTX9ON" localSheetId="21" hidden="1">#REF!</definedName>
    <definedName name="BExW0Y8T85LBE0WS6FPX6ILTX9ON" localSheetId="8" hidden="1">#REF!</definedName>
    <definedName name="BExW0Y8T85LBE0WS6FPX6ILTX9ON" localSheetId="9" hidden="1">#REF!</definedName>
    <definedName name="BExW0Y8T85LBE0WS6FPX6ILTX9ON" hidden="1">#REF!</definedName>
    <definedName name="BExW1BVUYQTKMOR56MW7RVRX4L1L" localSheetId="10" hidden="1">#REF!</definedName>
    <definedName name="BExW1BVUYQTKMOR56MW7RVRX4L1L" localSheetId="12" hidden="1">#REF!</definedName>
    <definedName name="BExW1BVUYQTKMOR56MW7RVRX4L1L" localSheetId="19" hidden="1">#REF!</definedName>
    <definedName name="BExW1BVUYQTKMOR56MW7RVRX4L1L" localSheetId="0" hidden="1">#REF!</definedName>
    <definedName name="BExW1BVUYQTKMOR56MW7RVRX4L1L" localSheetId="21" hidden="1">#REF!</definedName>
    <definedName name="BExW1BVUYQTKMOR56MW7RVRX4L1L" localSheetId="8" hidden="1">#REF!</definedName>
    <definedName name="BExW1BVUYQTKMOR56MW7RVRX4L1L" localSheetId="9" hidden="1">#REF!</definedName>
    <definedName name="BExW1BVUYQTKMOR56MW7RVRX4L1L" hidden="1">#REF!</definedName>
    <definedName name="BExW1F1220628FOMTW5UAATHRJHK" localSheetId="10" hidden="1">#REF!</definedName>
    <definedName name="BExW1F1220628FOMTW5UAATHRJHK" localSheetId="12" hidden="1">#REF!</definedName>
    <definedName name="BExW1F1220628FOMTW5UAATHRJHK" localSheetId="19" hidden="1">#REF!</definedName>
    <definedName name="BExW1F1220628FOMTW5UAATHRJHK" localSheetId="0" hidden="1">#REF!</definedName>
    <definedName name="BExW1F1220628FOMTW5UAATHRJHK" localSheetId="21" hidden="1">#REF!</definedName>
    <definedName name="BExW1F1220628FOMTW5UAATHRJHK" localSheetId="8" hidden="1">#REF!</definedName>
    <definedName name="BExW1F1220628FOMTW5UAATHRJHK" localSheetId="9" hidden="1">#REF!</definedName>
    <definedName name="BExW1F1220628FOMTW5UAATHRJHK" hidden="1">#REF!</definedName>
    <definedName name="BExW1PTHB0NZUF0GTD2J1UUL693E" localSheetId="10" hidden="1">#REF!</definedName>
    <definedName name="BExW1PTHB0NZUF0GTD2J1UUL693E" localSheetId="12" hidden="1">#REF!</definedName>
    <definedName name="BExW1PTHB0NZUF0GTD2J1UUL693E" localSheetId="19" hidden="1">#REF!</definedName>
    <definedName name="BExW1PTHB0NZUF0GTD2J1UUL693E" localSheetId="0" hidden="1">#REF!</definedName>
    <definedName name="BExW1PTHB0NZUF0GTD2J1UUL693E" localSheetId="21" hidden="1">#REF!</definedName>
    <definedName name="BExW1PTHB0NZUF0GTD2J1UUL693E" localSheetId="8" hidden="1">#REF!</definedName>
    <definedName name="BExW1PTHB0NZUF0GTD2J1UUL693E" localSheetId="9" hidden="1">#REF!</definedName>
    <definedName name="BExW1PTHB0NZUF0GTD2J1UUL693E" hidden="1">#REF!</definedName>
    <definedName name="BExW1TKA0Z9OP2DTG50GZR5EG8C7" localSheetId="10" hidden="1">#REF!</definedName>
    <definedName name="BExW1TKA0Z9OP2DTG50GZR5EG8C7" localSheetId="12" hidden="1">#REF!</definedName>
    <definedName name="BExW1TKA0Z9OP2DTG50GZR5EG8C7" localSheetId="19" hidden="1">#REF!</definedName>
    <definedName name="BExW1TKA0Z9OP2DTG50GZR5EG8C7" localSheetId="0" hidden="1">#REF!</definedName>
    <definedName name="BExW1TKA0Z9OP2DTG50GZR5EG8C7" localSheetId="21" hidden="1">#REF!</definedName>
    <definedName name="BExW1TKA0Z9OP2DTG50GZR5EG8C7" localSheetId="8" hidden="1">#REF!</definedName>
    <definedName name="BExW1TKA0Z9OP2DTG50GZR5EG8C7" localSheetId="9" hidden="1">#REF!</definedName>
    <definedName name="BExW1TKA0Z9OP2DTG50GZR5EG8C7" hidden="1">#REF!</definedName>
    <definedName name="BExW1U0JLKQ094DW5MMOI8UHO09V" localSheetId="10" hidden="1">#REF!</definedName>
    <definedName name="BExW1U0JLKQ094DW5MMOI8UHO09V" localSheetId="12" hidden="1">#REF!</definedName>
    <definedName name="BExW1U0JLKQ094DW5MMOI8UHO09V" localSheetId="19" hidden="1">#REF!</definedName>
    <definedName name="BExW1U0JLKQ094DW5MMOI8UHO09V" localSheetId="0" hidden="1">#REF!</definedName>
    <definedName name="BExW1U0JLKQ094DW5MMOI8UHO09V" localSheetId="21" hidden="1">#REF!</definedName>
    <definedName name="BExW1U0JLKQ094DW5MMOI8UHO09V" localSheetId="8" hidden="1">#REF!</definedName>
    <definedName name="BExW1U0JLKQ094DW5MMOI8UHO09V" localSheetId="9" hidden="1">#REF!</definedName>
    <definedName name="BExW1U0JLKQ094DW5MMOI8UHO09V" hidden="1">#REF!</definedName>
    <definedName name="BExW1VNZHNB5P9V6232N0DQCE0WE" localSheetId="10" hidden="1">#REF!</definedName>
    <definedName name="BExW1VNZHNB5P9V6232N0DQCE0WE" localSheetId="19" hidden="1">#REF!</definedName>
    <definedName name="BExW1VNZHNB5P9V6232N0DQCE0WE" localSheetId="0" hidden="1">#REF!</definedName>
    <definedName name="BExW1VNZHNB5P9V6232N0DQCE0WE" localSheetId="8" hidden="1">#REF!</definedName>
    <definedName name="BExW1VNZHNB5P9V6232N0DQCE0WE" localSheetId="9" hidden="1">#REF!</definedName>
    <definedName name="BExW1VNZHNB5P9V6232N0DQCE0WE" hidden="1">#REF!</definedName>
    <definedName name="BExW1WK6J1TDP29S3QDPTYZJBLIW" localSheetId="10" hidden="1">#REF!</definedName>
    <definedName name="BExW1WK6J1TDP29S3QDPTYZJBLIW" localSheetId="12" hidden="1">#REF!</definedName>
    <definedName name="BExW1WK6J1TDP29S3QDPTYZJBLIW" localSheetId="19" hidden="1">#REF!</definedName>
    <definedName name="BExW1WK6J1TDP29S3QDPTYZJBLIW" localSheetId="0" hidden="1">#REF!</definedName>
    <definedName name="BExW1WK6J1TDP29S3QDPTYZJBLIW" localSheetId="21" hidden="1">#REF!</definedName>
    <definedName name="BExW1WK6J1TDP29S3QDPTYZJBLIW" localSheetId="8" hidden="1">#REF!</definedName>
    <definedName name="BExW1WK6J1TDP29S3QDPTYZJBLIW" localSheetId="9" hidden="1">#REF!</definedName>
    <definedName name="BExW1WK6J1TDP29S3QDPTYZJBLIW" hidden="1">#REF!</definedName>
    <definedName name="BExW283NP9D366XFPXLGSCI5UB0L" localSheetId="10" hidden="1">#REF!</definedName>
    <definedName name="BExW283NP9D366XFPXLGSCI5UB0L" localSheetId="12" hidden="1">#REF!</definedName>
    <definedName name="BExW283NP9D366XFPXLGSCI5UB0L" localSheetId="19" hidden="1">#REF!</definedName>
    <definedName name="BExW283NP9D366XFPXLGSCI5UB0L" localSheetId="0" hidden="1">#REF!</definedName>
    <definedName name="BExW283NP9D366XFPXLGSCI5UB0L" localSheetId="21" hidden="1">#REF!</definedName>
    <definedName name="BExW283NP9D366XFPXLGSCI5UB0L" localSheetId="8" hidden="1">#REF!</definedName>
    <definedName name="BExW283NP9D366XFPXLGSCI5UB0L" localSheetId="9" hidden="1">#REF!</definedName>
    <definedName name="BExW283NP9D366XFPXLGSCI5UB0L" hidden="1">#REF!</definedName>
    <definedName name="BExW2H3C8WJSBW5FGTFKVDVJC4CL" localSheetId="10" hidden="1">#REF!</definedName>
    <definedName name="BExW2H3C8WJSBW5FGTFKVDVJC4CL" localSheetId="12" hidden="1">#REF!</definedName>
    <definedName name="BExW2H3C8WJSBW5FGTFKVDVJC4CL" localSheetId="19" hidden="1">#REF!</definedName>
    <definedName name="BExW2H3C8WJSBW5FGTFKVDVJC4CL" localSheetId="0" hidden="1">#REF!</definedName>
    <definedName name="BExW2H3C8WJSBW5FGTFKVDVJC4CL" localSheetId="21" hidden="1">#REF!</definedName>
    <definedName name="BExW2H3C8WJSBW5FGTFKVDVJC4CL" localSheetId="8" hidden="1">#REF!</definedName>
    <definedName name="BExW2H3C8WJSBW5FGTFKVDVJC4CL" localSheetId="9" hidden="1">#REF!</definedName>
    <definedName name="BExW2H3C8WJSBW5FGTFKVDVJC4CL" hidden="1">#REF!</definedName>
    <definedName name="BExW2MSCKPGF5K3I7TL4KF5ISUOL" localSheetId="10" hidden="1">#REF!</definedName>
    <definedName name="BExW2MSCKPGF5K3I7TL4KF5ISUOL" localSheetId="12" hidden="1">#REF!</definedName>
    <definedName name="BExW2MSCKPGF5K3I7TL4KF5ISUOL" localSheetId="19" hidden="1">#REF!</definedName>
    <definedName name="BExW2MSCKPGF5K3I7TL4KF5ISUOL" localSheetId="0" hidden="1">#REF!</definedName>
    <definedName name="BExW2MSCKPGF5K3I7TL4KF5ISUOL" localSheetId="21" hidden="1">#REF!</definedName>
    <definedName name="BExW2MSCKPGF5K3I7TL4KF5ISUOL" localSheetId="8" hidden="1">#REF!</definedName>
    <definedName name="BExW2MSCKPGF5K3I7TL4KF5ISUOL" localSheetId="9" hidden="1">#REF!</definedName>
    <definedName name="BExW2MSCKPGF5K3I7TL4KF5ISUOL" hidden="1">#REF!</definedName>
    <definedName name="BExW2SMO90FU9W8DVVES6Q4E6BZR" localSheetId="10" hidden="1">#REF!</definedName>
    <definedName name="BExW2SMO90FU9W8DVVES6Q4E6BZR" localSheetId="12" hidden="1">#REF!</definedName>
    <definedName name="BExW2SMO90FU9W8DVVES6Q4E6BZR" localSheetId="19" hidden="1">#REF!</definedName>
    <definedName name="BExW2SMO90FU9W8DVVES6Q4E6BZR" localSheetId="0" hidden="1">#REF!</definedName>
    <definedName name="BExW2SMO90FU9W8DVVES6Q4E6BZR" localSheetId="21" hidden="1">#REF!</definedName>
    <definedName name="BExW2SMO90FU9W8DVVES6Q4E6BZR" localSheetId="8" hidden="1">#REF!</definedName>
    <definedName name="BExW2SMO90FU9W8DVVES6Q4E6BZR" localSheetId="9" hidden="1">#REF!</definedName>
    <definedName name="BExW2SMO90FU9W8DVVES6Q4E6BZR" hidden="1">#REF!</definedName>
    <definedName name="BExW36V9N91OHCUMGWJQL3I5P4JK" localSheetId="10" hidden="1">#REF!</definedName>
    <definedName name="BExW36V9N91OHCUMGWJQL3I5P4JK" localSheetId="12" hidden="1">#REF!</definedName>
    <definedName name="BExW36V9N91OHCUMGWJQL3I5P4JK" localSheetId="19" hidden="1">#REF!</definedName>
    <definedName name="BExW36V9N91OHCUMGWJQL3I5P4JK" localSheetId="0" hidden="1">#REF!</definedName>
    <definedName name="BExW36V9N91OHCUMGWJQL3I5P4JK" localSheetId="21" hidden="1">#REF!</definedName>
    <definedName name="BExW36V9N91OHCUMGWJQL3I5P4JK" localSheetId="8" hidden="1">#REF!</definedName>
    <definedName name="BExW36V9N91OHCUMGWJQL3I5P4JK" localSheetId="9" hidden="1">#REF!</definedName>
    <definedName name="BExW36V9N91OHCUMGWJQL3I5P4JK" hidden="1">#REF!</definedName>
    <definedName name="BExW39V04HTFFQE7DAW9MAJT0NNF" localSheetId="10" hidden="1">#REF!</definedName>
    <definedName name="BExW39V04HTFFQE7DAW9MAJT0NNF" localSheetId="12" hidden="1">#REF!</definedName>
    <definedName name="BExW39V04HTFFQE7DAW9MAJT0NNF" localSheetId="19" hidden="1">#REF!</definedName>
    <definedName name="BExW39V04HTFFQE7DAW9MAJT0NNF" localSheetId="0" hidden="1">#REF!</definedName>
    <definedName name="BExW39V04HTFFQE7DAW9MAJT0NNF" localSheetId="21" hidden="1">#REF!</definedName>
    <definedName name="BExW39V04HTFFQE7DAW9MAJT0NNF" localSheetId="8" hidden="1">#REF!</definedName>
    <definedName name="BExW39V04HTFFQE7DAW9MAJT0NNF" localSheetId="9" hidden="1">#REF!</definedName>
    <definedName name="BExW39V04HTFFQE7DAW9MAJT0NNF" hidden="1">#REF!</definedName>
    <definedName name="BExW3ECU6QPMV99AITCPHAG0CGYK" localSheetId="10" hidden="1">#REF!</definedName>
    <definedName name="BExW3ECU6QPMV99AITCPHAG0CGYK" localSheetId="12" hidden="1">#REF!</definedName>
    <definedName name="BExW3ECU6QPMV99AITCPHAG0CGYK" localSheetId="19" hidden="1">#REF!</definedName>
    <definedName name="BExW3ECU6QPMV99AITCPHAG0CGYK" localSheetId="0" hidden="1">#REF!</definedName>
    <definedName name="BExW3ECU6QPMV99AITCPHAG0CGYK" localSheetId="21" hidden="1">#REF!</definedName>
    <definedName name="BExW3ECU6QPMV99AITCPHAG0CGYK" localSheetId="8" hidden="1">#REF!</definedName>
    <definedName name="BExW3ECU6QPMV99AITCPHAG0CGYK" localSheetId="9" hidden="1">#REF!</definedName>
    <definedName name="BExW3ECU6QPMV99AITCPHAG0CGYK" hidden="1">#REF!</definedName>
    <definedName name="BExW3EIBA1J9Q9NA9VCGZGRS8WV7" localSheetId="10" hidden="1">#REF!</definedName>
    <definedName name="BExW3EIBA1J9Q9NA9VCGZGRS8WV7" localSheetId="12" hidden="1">#REF!</definedName>
    <definedName name="BExW3EIBA1J9Q9NA9VCGZGRS8WV7" localSheetId="19" hidden="1">#REF!</definedName>
    <definedName name="BExW3EIBA1J9Q9NA9VCGZGRS8WV7" localSheetId="0" hidden="1">#REF!</definedName>
    <definedName name="BExW3EIBA1J9Q9NA9VCGZGRS8WV7" localSheetId="21" hidden="1">#REF!</definedName>
    <definedName name="BExW3EIBA1J9Q9NA9VCGZGRS8WV7" localSheetId="8" hidden="1">#REF!</definedName>
    <definedName name="BExW3EIBA1J9Q9NA9VCGZGRS8WV7" localSheetId="9" hidden="1">#REF!</definedName>
    <definedName name="BExW3EIBA1J9Q9NA9VCGZGRS8WV7" hidden="1">#REF!</definedName>
    <definedName name="BExW3FEO8FI8N6AGQKYEG4SQVJWB" localSheetId="10" hidden="1">#REF!</definedName>
    <definedName name="BExW3FEO8FI8N6AGQKYEG4SQVJWB" localSheetId="12" hidden="1">#REF!</definedName>
    <definedName name="BExW3FEO8FI8N6AGQKYEG4SQVJWB" localSheetId="19" hidden="1">#REF!</definedName>
    <definedName name="BExW3FEO8FI8N6AGQKYEG4SQVJWB" localSheetId="0" hidden="1">#REF!</definedName>
    <definedName name="BExW3FEO8FI8N6AGQKYEG4SQVJWB" localSheetId="21" hidden="1">#REF!</definedName>
    <definedName name="BExW3FEO8FI8N6AGQKYEG4SQVJWB" localSheetId="8" hidden="1">#REF!</definedName>
    <definedName name="BExW3FEO8FI8N6AGQKYEG4SQVJWB" localSheetId="9" hidden="1">#REF!</definedName>
    <definedName name="BExW3FEO8FI8N6AGQKYEG4SQVJWB" hidden="1">#REF!</definedName>
    <definedName name="BExW3GB28STOMJUSZEIA7YKYNS4Y" localSheetId="10" hidden="1">#REF!</definedName>
    <definedName name="BExW3GB28STOMJUSZEIA7YKYNS4Y" localSheetId="12" hidden="1">#REF!</definedName>
    <definedName name="BExW3GB28STOMJUSZEIA7YKYNS4Y" localSheetId="19" hidden="1">#REF!</definedName>
    <definedName name="BExW3GB28STOMJUSZEIA7YKYNS4Y" localSheetId="0" hidden="1">#REF!</definedName>
    <definedName name="BExW3GB28STOMJUSZEIA7YKYNS4Y" localSheetId="21" hidden="1">#REF!</definedName>
    <definedName name="BExW3GB28STOMJUSZEIA7YKYNS4Y" localSheetId="8" hidden="1">#REF!</definedName>
    <definedName name="BExW3GB28STOMJUSZEIA7YKYNS4Y" localSheetId="9" hidden="1">#REF!</definedName>
    <definedName name="BExW3GB28STOMJUSZEIA7YKYNS4Y" hidden="1">#REF!</definedName>
    <definedName name="BExW3T1K638HT5E0Y8MMK108P5JT" localSheetId="10" hidden="1">#REF!</definedName>
    <definedName name="BExW3T1K638HT5E0Y8MMK108P5JT" localSheetId="12" hidden="1">#REF!</definedName>
    <definedName name="BExW3T1K638HT5E0Y8MMK108P5JT" localSheetId="19" hidden="1">#REF!</definedName>
    <definedName name="BExW3T1K638HT5E0Y8MMK108P5JT" localSheetId="0" hidden="1">#REF!</definedName>
    <definedName name="BExW3T1K638HT5E0Y8MMK108P5JT" localSheetId="21" hidden="1">#REF!</definedName>
    <definedName name="BExW3T1K638HT5E0Y8MMK108P5JT" localSheetId="8" hidden="1">#REF!</definedName>
    <definedName name="BExW3T1K638HT5E0Y8MMK108P5JT" localSheetId="9" hidden="1">#REF!</definedName>
    <definedName name="BExW3T1K638HT5E0Y8MMK108P5JT" hidden="1">#REF!</definedName>
    <definedName name="BExW3U3D6FTAFTK3Q7DSA9FY454Q" localSheetId="10" hidden="1">#REF!</definedName>
    <definedName name="BExW3U3D6FTAFTK3Q7DSA9FY454Q" localSheetId="12" hidden="1">#REF!</definedName>
    <definedName name="BExW3U3D6FTAFTK3Q7DSA9FY454Q" localSheetId="19" hidden="1">#REF!</definedName>
    <definedName name="BExW3U3D6FTAFTK3Q7DSA9FY454Q" localSheetId="0" hidden="1">#REF!</definedName>
    <definedName name="BExW3U3D6FTAFTK3Q7DSA9FY454Q" localSheetId="21" hidden="1">#REF!</definedName>
    <definedName name="BExW3U3D6FTAFTK3Q7DSA9FY454Q" localSheetId="8" hidden="1">#REF!</definedName>
    <definedName name="BExW3U3D6FTAFTK3Q7DSA9FY454Q" localSheetId="9" hidden="1">#REF!</definedName>
    <definedName name="BExW3U3D6FTAFTK3Q7DSA9FY454Q" hidden="1">#REF!</definedName>
    <definedName name="BExW4217ZHL9VO39POSTJOD090WU" localSheetId="10" hidden="1">#REF!</definedName>
    <definedName name="BExW4217ZHL9VO39POSTJOD090WU" localSheetId="12" hidden="1">#REF!</definedName>
    <definedName name="BExW4217ZHL9VO39POSTJOD090WU" localSheetId="19" hidden="1">#REF!</definedName>
    <definedName name="BExW4217ZHL9VO39POSTJOD090WU" localSheetId="0" hidden="1">#REF!</definedName>
    <definedName name="BExW4217ZHL9VO39POSTJOD090WU" localSheetId="21" hidden="1">#REF!</definedName>
    <definedName name="BExW4217ZHL9VO39POSTJOD090WU" localSheetId="8" hidden="1">#REF!</definedName>
    <definedName name="BExW4217ZHL9VO39POSTJOD090WU" localSheetId="9" hidden="1">#REF!</definedName>
    <definedName name="BExW4217ZHL9VO39POSTJOD090WU" hidden="1">#REF!</definedName>
    <definedName name="BExW4GPW71EBF8XPS2QGVQHBCDX3" localSheetId="10" hidden="1">#REF!</definedName>
    <definedName name="BExW4GPW71EBF8XPS2QGVQHBCDX3" localSheetId="12" hidden="1">#REF!</definedName>
    <definedName name="BExW4GPW71EBF8XPS2QGVQHBCDX3" localSheetId="19" hidden="1">#REF!</definedName>
    <definedName name="BExW4GPW71EBF8XPS2QGVQHBCDX3" localSheetId="0" hidden="1">#REF!</definedName>
    <definedName name="BExW4GPW71EBF8XPS2QGVQHBCDX3" localSheetId="21" hidden="1">#REF!</definedName>
    <definedName name="BExW4GPW71EBF8XPS2QGVQHBCDX3" localSheetId="8" hidden="1">#REF!</definedName>
    <definedName name="BExW4GPW71EBF8XPS2QGVQHBCDX3" localSheetId="9" hidden="1">#REF!</definedName>
    <definedName name="BExW4GPW71EBF8XPS2QGVQHBCDX3" hidden="1">#REF!</definedName>
    <definedName name="BExW4JKC5837JBPCOJV337ZVYYY3" localSheetId="10" hidden="1">#REF!</definedName>
    <definedName name="BExW4JKC5837JBPCOJV337ZVYYY3" localSheetId="12" hidden="1">#REF!</definedName>
    <definedName name="BExW4JKC5837JBPCOJV337ZVYYY3" localSheetId="19" hidden="1">#REF!</definedName>
    <definedName name="BExW4JKC5837JBPCOJV337ZVYYY3" localSheetId="0" hidden="1">#REF!</definedName>
    <definedName name="BExW4JKC5837JBPCOJV337ZVYYY3" localSheetId="21" hidden="1">#REF!</definedName>
    <definedName name="BExW4JKC5837JBPCOJV337ZVYYY3" localSheetId="8" hidden="1">#REF!</definedName>
    <definedName name="BExW4JKC5837JBPCOJV337ZVYYY3" localSheetId="9" hidden="1">#REF!</definedName>
    <definedName name="BExW4JKC5837JBPCOJV337ZVYYY3" hidden="1">#REF!</definedName>
    <definedName name="BExW4O2DBZGV8KGBO9EB4BAXIH4Y" localSheetId="10" hidden="1">#REF!</definedName>
    <definedName name="BExW4O2DBZGV8KGBO9EB4BAXIH4Y" localSheetId="12" hidden="1">#REF!</definedName>
    <definedName name="BExW4O2DBZGV8KGBO9EB4BAXIH4Y" localSheetId="19" hidden="1">#REF!</definedName>
    <definedName name="BExW4O2DBZGV8KGBO9EB4BAXIH4Y" localSheetId="0" hidden="1">#REF!</definedName>
    <definedName name="BExW4O2DBZGV8KGBO9EB4BAXIH4Y" localSheetId="21" hidden="1">#REF!</definedName>
    <definedName name="BExW4O2DBZGV8KGBO9EB4BAXIH4Y" localSheetId="8" hidden="1">#REF!</definedName>
    <definedName name="BExW4O2DBZGV8KGBO9EB4BAXIH4Y" localSheetId="9" hidden="1">#REF!</definedName>
    <definedName name="BExW4O2DBZGV8KGBO9EB4BAXIH4Y" hidden="1">#REF!</definedName>
    <definedName name="BExW4QR9FV9MP5K610THBSM51RYO" localSheetId="10" hidden="1">#REF!</definedName>
    <definedName name="BExW4QR9FV9MP5K610THBSM51RYO" localSheetId="12" hidden="1">#REF!</definedName>
    <definedName name="BExW4QR9FV9MP5K610THBSM51RYO" localSheetId="19" hidden="1">#REF!</definedName>
    <definedName name="BExW4QR9FV9MP5K610THBSM51RYO" localSheetId="0" hidden="1">#REF!</definedName>
    <definedName name="BExW4QR9FV9MP5K610THBSM51RYO" localSheetId="21" hidden="1">#REF!</definedName>
    <definedName name="BExW4QR9FV9MP5K610THBSM51RYO" localSheetId="8" hidden="1">#REF!</definedName>
    <definedName name="BExW4QR9FV9MP5K610THBSM51RYO" localSheetId="9" hidden="1">#REF!</definedName>
    <definedName name="BExW4QR9FV9MP5K610THBSM51RYO" hidden="1">#REF!</definedName>
    <definedName name="BExW4Z029R9E19ZENN3WEA3VDAD1" localSheetId="10" hidden="1">#REF!</definedName>
    <definedName name="BExW4Z029R9E19ZENN3WEA3VDAD1" localSheetId="12" hidden="1">#REF!</definedName>
    <definedName name="BExW4Z029R9E19ZENN3WEA3VDAD1" localSheetId="19" hidden="1">#REF!</definedName>
    <definedName name="BExW4Z029R9E19ZENN3WEA3VDAD1" localSheetId="0" hidden="1">#REF!</definedName>
    <definedName name="BExW4Z029R9E19ZENN3WEA3VDAD1" localSheetId="21" hidden="1">#REF!</definedName>
    <definedName name="BExW4Z029R9E19ZENN3WEA3VDAD1" localSheetId="8" hidden="1">#REF!</definedName>
    <definedName name="BExW4Z029R9E19ZENN3WEA3VDAD1" localSheetId="9" hidden="1">#REF!</definedName>
    <definedName name="BExW4Z029R9E19ZENN3WEA3VDAD1" hidden="1">#REF!</definedName>
    <definedName name="BExW53SPLW3K0Y0ZVTM4NYF1B2YH" localSheetId="10" hidden="1">#REF!</definedName>
    <definedName name="BExW53SPLW3K0Y0ZVTM4NYF1B2YH" localSheetId="12" hidden="1">#REF!</definedName>
    <definedName name="BExW53SPLW3K0Y0ZVTM4NYF1B2YH" localSheetId="19" hidden="1">#REF!</definedName>
    <definedName name="BExW53SPLW3K0Y0ZVTM4NYF1B2YH" localSheetId="0" hidden="1">#REF!</definedName>
    <definedName name="BExW53SPLW3K0Y0ZVTM4NYF1B2YH" localSheetId="21" hidden="1">#REF!</definedName>
    <definedName name="BExW53SPLW3K0Y0ZVTM4NYF1B2YH" localSheetId="8" hidden="1">#REF!</definedName>
    <definedName name="BExW53SPLW3K0Y0ZVTM4NYF1B2YH" localSheetId="9" hidden="1">#REF!</definedName>
    <definedName name="BExW53SPLW3K0Y0ZVTM4NYF1B2YH" hidden="1">#REF!</definedName>
    <definedName name="BExW591F7X34FVKJ2OUT09PFUW1B" localSheetId="10" hidden="1">#REF!</definedName>
    <definedName name="BExW591F7X34FVKJ2OUT09PFUW1B" localSheetId="12" hidden="1">#REF!</definedName>
    <definedName name="BExW591F7X34FVKJ2OUT09PFUW1B" localSheetId="19" hidden="1">#REF!</definedName>
    <definedName name="BExW591F7X34FVKJ2OUT09PFUW1B" localSheetId="0" hidden="1">#REF!</definedName>
    <definedName name="BExW591F7X34FVKJ2OUT09PFUW1B" localSheetId="21" hidden="1">#REF!</definedName>
    <definedName name="BExW591F7X34FVKJ2OUT09PFUW1B" localSheetId="8" hidden="1">#REF!</definedName>
    <definedName name="BExW591F7X34FVKJ2OUT09PFUW1B" localSheetId="9" hidden="1">#REF!</definedName>
    <definedName name="BExW591F7X34FVKJ2OUT09PFUW1B" hidden="1">#REF!</definedName>
    <definedName name="BExW5AZNT6IAZGNF2C879ODHY1B8" localSheetId="10" hidden="1">#REF!</definedName>
    <definedName name="BExW5AZNT6IAZGNF2C879ODHY1B8" localSheetId="12" hidden="1">#REF!</definedName>
    <definedName name="BExW5AZNT6IAZGNF2C879ODHY1B8" localSheetId="19" hidden="1">#REF!</definedName>
    <definedName name="BExW5AZNT6IAZGNF2C879ODHY1B8" localSheetId="0" hidden="1">#REF!</definedName>
    <definedName name="BExW5AZNT6IAZGNF2C879ODHY1B8" localSheetId="21" hidden="1">#REF!</definedName>
    <definedName name="BExW5AZNT6IAZGNF2C879ODHY1B8" localSheetId="8" hidden="1">#REF!</definedName>
    <definedName name="BExW5AZNT6IAZGNF2C879ODHY1B8" localSheetId="9" hidden="1">#REF!</definedName>
    <definedName name="BExW5AZNT6IAZGNF2C879ODHY1B8" hidden="1">#REF!</definedName>
    <definedName name="BExW5F6OUXHEWQU5VYE7W7P8DD78" localSheetId="10" hidden="1">#REF!</definedName>
    <definedName name="BExW5F6OUXHEWQU5VYE7W7P8DD78" localSheetId="12" hidden="1">#REF!</definedName>
    <definedName name="BExW5F6OUXHEWQU5VYE7W7P8DD78" localSheetId="19" hidden="1">#REF!</definedName>
    <definedName name="BExW5F6OUXHEWQU5VYE7W7P8DD78" localSheetId="0" hidden="1">#REF!</definedName>
    <definedName name="BExW5F6OUXHEWQU5VYE7W7P8DD78" localSheetId="21" hidden="1">#REF!</definedName>
    <definedName name="BExW5F6OUXHEWQU5VYE7W7P8DD78" localSheetId="8" hidden="1">#REF!</definedName>
    <definedName name="BExW5F6OUXHEWQU5VYE7W7P8DD78" localSheetId="9" hidden="1">#REF!</definedName>
    <definedName name="BExW5F6OUXHEWQU5VYE7W7P8DD78" hidden="1">#REF!</definedName>
    <definedName name="BExW5WPU27WD4NWZOT0ZEJIDLX5J" localSheetId="10" hidden="1">#REF!</definedName>
    <definedName name="BExW5WPU27WD4NWZOT0ZEJIDLX5J" localSheetId="12" hidden="1">#REF!</definedName>
    <definedName name="BExW5WPU27WD4NWZOT0ZEJIDLX5J" localSheetId="19" hidden="1">#REF!</definedName>
    <definedName name="BExW5WPU27WD4NWZOT0ZEJIDLX5J" localSheetId="0" hidden="1">#REF!</definedName>
    <definedName name="BExW5WPU27WD4NWZOT0ZEJIDLX5J" localSheetId="21" hidden="1">#REF!</definedName>
    <definedName name="BExW5WPU27WD4NWZOT0ZEJIDLX5J" localSheetId="8" hidden="1">#REF!</definedName>
    <definedName name="BExW5WPU27WD4NWZOT0ZEJIDLX5J" localSheetId="9" hidden="1">#REF!</definedName>
    <definedName name="BExW5WPU27WD4NWZOT0ZEJIDLX5J" hidden="1">#REF!</definedName>
    <definedName name="BExW5YD97EMSUYC4KDEFH1FB4FY3" localSheetId="10" hidden="1">#REF!</definedName>
    <definedName name="BExW5YD97EMSUYC4KDEFH1FB4FY3" localSheetId="12" hidden="1">#REF!</definedName>
    <definedName name="BExW5YD97EMSUYC4KDEFH1FB4FY3" localSheetId="19" hidden="1">#REF!</definedName>
    <definedName name="BExW5YD97EMSUYC4KDEFH1FB4FY3" localSheetId="0" hidden="1">#REF!</definedName>
    <definedName name="BExW5YD97EMSUYC4KDEFH1FB4FY3" localSheetId="21" hidden="1">#REF!</definedName>
    <definedName name="BExW5YD97EMSUYC4KDEFH1FB4FY3" localSheetId="8" hidden="1">#REF!</definedName>
    <definedName name="BExW5YD97EMSUYC4KDEFH1FB4FY3" localSheetId="9" hidden="1">#REF!</definedName>
    <definedName name="BExW5YD97EMSUYC4KDEFH1FB4FY3" hidden="1">#REF!</definedName>
    <definedName name="BExW5Z469DSRWTA6T0KVLA7SMIPL" localSheetId="10" hidden="1">#REF!</definedName>
    <definedName name="BExW5Z469DSRWTA6T0KVLA7SMIPL" localSheetId="12" hidden="1">#REF!</definedName>
    <definedName name="BExW5Z469DSRWTA6T0KVLA7SMIPL" localSheetId="19" hidden="1">#REF!</definedName>
    <definedName name="BExW5Z469DSRWTA6T0KVLA7SMIPL" localSheetId="0" hidden="1">#REF!</definedName>
    <definedName name="BExW5Z469DSRWTA6T0KVLA7SMIPL" localSheetId="21" hidden="1">#REF!</definedName>
    <definedName name="BExW5Z469DSRWTA6T0KVLA7SMIPL" localSheetId="8" hidden="1">#REF!</definedName>
    <definedName name="BExW5Z469DSRWTA6T0KVLA7SMIPL" localSheetId="9" hidden="1">#REF!</definedName>
    <definedName name="BExW5Z469DSRWTA6T0KVLA7SMIPL" hidden="1">#REF!</definedName>
    <definedName name="BExW62ETJAPBX5X53FTGUCHZXI2K" localSheetId="10" hidden="1">#REF!</definedName>
    <definedName name="BExW62ETJAPBX5X53FTGUCHZXI2K" localSheetId="12" hidden="1">#REF!</definedName>
    <definedName name="BExW62ETJAPBX5X53FTGUCHZXI2K" localSheetId="19" hidden="1">#REF!</definedName>
    <definedName name="BExW62ETJAPBX5X53FTGUCHZXI2K" localSheetId="0" hidden="1">#REF!</definedName>
    <definedName name="BExW62ETJAPBX5X53FTGUCHZXI2K" localSheetId="21" hidden="1">#REF!</definedName>
    <definedName name="BExW62ETJAPBX5X53FTGUCHZXI2K" localSheetId="8" hidden="1">#REF!</definedName>
    <definedName name="BExW62ETJAPBX5X53FTGUCHZXI2K" localSheetId="9" hidden="1">#REF!</definedName>
    <definedName name="BExW62ETJAPBX5X53FTGUCHZXI2K" hidden="1">#REF!</definedName>
    <definedName name="BExW660AV1TUV2XNUPD65RZR3QOO" localSheetId="10" hidden="1">#REF!</definedName>
    <definedName name="BExW660AV1TUV2XNUPD65RZR3QOO" localSheetId="12" hidden="1">#REF!</definedName>
    <definedName name="BExW660AV1TUV2XNUPD65RZR3QOO" localSheetId="19" hidden="1">#REF!</definedName>
    <definedName name="BExW660AV1TUV2XNUPD65RZR3QOO" localSheetId="0" hidden="1">#REF!</definedName>
    <definedName name="BExW660AV1TUV2XNUPD65RZR3QOO" localSheetId="21" hidden="1">#REF!</definedName>
    <definedName name="BExW660AV1TUV2XNUPD65RZR3QOO" localSheetId="8" hidden="1">#REF!</definedName>
    <definedName name="BExW660AV1TUV2XNUPD65RZR3QOO" localSheetId="9" hidden="1">#REF!</definedName>
    <definedName name="BExW660AV1TUV2XNUPD65RZR3QOO" hidden="1">#REF!</definedName>
    <definedName name="BExW66LVVZK656PQY1257QMHP2AY" localSheetId="10" hidden="1">#REF!</definedName>
    <definedName name="BExW66LVVZK656PQY1257QMHP2AY" localSheetId="12" hidden="1">#REF!</definedName>
    <definedName name="BExW66LVVZK656PQY1257QMHP2AY" localSheetId="19" hidden="1">#REF!</definedName>
    <definedName name="BExW66LVVZK656PQY1257QMHP2AY" localSheetId="0" hidden="1">#REF!</definedName>
    <definedName name="BExW66LVVZK656PQY1257QMHP2AY" localSheetId="21" hidden="1">#REF!</definedName>
    <definedName name="BExW66LVVZK656PQY1257QMHP2AY" localSheetId="8" hidden="1">#REF!</definedName>
    <definedName name="BExW66LVVZK656PQY1257QMHP2AY" localSheetId="9" hidden="1">#REF!</definedName>
    <definedName name="BExW66LVVZK656PQY1257QMHP2AY" hidden="1">#REF!</definedName>
    <definedName name="BExW6EJPHAP1TWT380AZLXNHR22P" localSheetId="10" hidden="1">#REF!</definedName>
    <definedName name="BExW6EJPHAP1TWT380AZLXNHR22P" localSheetId="12" hidden="1">#REF!</definedName>
    <definedName name="BExW6EJPHAP1TWT380AZLXNHR22P" localSheetId="19" hidden="1">#REF!</definedName>
    <definedName name="BExW6EJPHAP1TWT380AZLXNHR22P" localSheetId="0" hidden="1">#REF!</definedName>
    <definedName name="BExW6EJPHAP1TWT380AZLXNHR22P" localSheetId="21" hidden="1">#REF!</definedName>
    <definedName name="BExW6EJPHAP1TWT380AZLXNHR22P" localSheetId="8" hidden="1">#REF!</definedName>
    <definedName name="BExW6EJPHAP1TWT380AZLXNHR22P" localSheetId="9" hidden="1">#REF!</definedName>
    <definedName name="BExW6EJPHAP1TWT380AZLXNHR22P" hidden="1">#REF!</definedName>
    <definedName name="BExW6G1PJ38H10DVLL8WPQ736OEB" localSheetId="10" hidden="1">#REF!</definedName>
    <definedName name="BExW6G1PJ38H10DVLL8WPQ736OEB" localSheetId="12" hidden="1">#REF!</definedName>
    <definedName name="BExW6G1PJ38H10DVLL8WPQ736OEB" localSheetId="19" hidden="1">#REF!</definedName>
    <definedName name="BExW6G1PJ38H10DVLL8WPQ736OEB" localSheetId="0" hidden="1">#REF!</definedName>
    <definedName name="BExW6G1PJ38H10DVLL8WPQ736OEB" localSheetId="21" hidden="1">#REF!</definedName>
    <definedName name="BExW6G1PJ38H10DVLL8WPQ736OEB" localSheetId="8" hidden="1">#REF!</definedName>
    <definedName name="BExW6G1PJ38H10DVLL8WPQ736OEB" localSheetId="9" hidden="1">#REF!</definedName>
    <definedName name="BExW6G1PJ38H10DVLL8WPQ736OEB" hidden="1">#REF!</definedName>
    <definedName name="BExW794A74Z5F2K8LVQLD6VSKXUE" localSheetId="10" hidden="1">#REF!</definedName>
    <definedName name="BExW794A74Z5F2K8LVQLD6VSKXUE" localSheetId="12" hidden="1">#REF!</definedName>
    <definedName name="BExW794A74Z5F2K8LVQLD6VSKXUE" localSheetId="19" hidden="1">#REF!</definedName>
    <definedName name="BExW794A74Z5F2K8LVQLD6VSKXUE" localSheetId="0" hidden="1">#REF!</definedName>
    <definedName name="BExW794A74Z5F2K8LVQLD6VSKXUE" localSheetId="21" hidden="1">#REF!</definedName>
    <definedName name="BExW794A74Z5F2K8LVQLD6VSKXUE" localSheetId="8" hidden="1">#REF!</definedName>
    <definedName name="BExW794A74Z5F2K8LVQLD6VSKXUE" localSheetId="9" hidden="1">#REF!</definedName>
    <definedName name="BExW794A74Z5F2K8LVQLD6VSKXUE" hidden="1">#REF!</definedName>
    <definedName name="BExW7Q1TQ8E6G4WYYNSOMV43S95R" localSheetId="10" hidden="1">#REF!</definedName>
    <definedName name="BExW7Q1TQ8E6G4WYYNSOMV43S95R" localSheetId="12" hidden="1">#REF!</definedName>
    <definedName name="BExW7Q1TQ8E6G4WYYNSOMV43S95R" localSheetId="19" hidden="1">#REF!</definedName>
    <definedName name="BExW7Q1TQ8E6G4WYYNSOMV43S95R" localSheetId="0" hidden="1">#REF!</definedName>
    <definedName name="BExW7Q1TQ8E6G4WYYNSOMV43S95R" localSheetId="21" hidden="1">#REF!</definedName>
    <definedName name="BExW7Q1TQ8E6G4WYYNSOMV43S95R" localSheetId="8" hidden="1">#REF!</definedName>
    <definedName name="BExW7Q1TQ8E6G4WYYNSOMV43S95R" localSheetId="9" hidden="1">#REF!</definedName>
    <definedName name="BExW7Q1TQ8E6G4WYYNSOMV43S95R" hidden="1">#REF!</definedName>
    <definedName name="BExW7XZTFZV0N9YM9S4PM74A5X2O" localSheetId="10" hidden="1">#REF!</definedName>
    <definedName name="BExW7XZTFZV0N9YM9S4PM74A5X2O" localSheetId="12" hidden="1">#REF!</definedName>
    <definedName name="BExW7XZTFZV0N9YM9S4PM74A5X2O" localSheetId="19" hidden="1">#REF!</definedName>
    <definedName name="BExW7XZTFZV0N9YM9S4PM74A5X2O" localSheetId="0" hidden="1">#REF!</definedName>
    <definedName name="BExW7XZTFZV0N9YM9S4PM74A5X2O" localSheetId="21" hidden="1">#REF!</definedName>
    <definedName name="BExW7XZTFZV0N9YM9S4PM74A5X2O" localSheetId="8" hidden="1">#REF!</definedName>
    <definedName name="BExW7XZTFZV0N9YM9S4PM74A5X2O" localSheetId="9" hidden="1">#REF!</definedName>
    <definedName name="BExW7XZTFZV0N9YM9S4PM74A5X2O" hidden="1">#REF!</definedName>
    <definedName name="BExW8K0SSIPSKBVP06IJ71600HJZ" localSheetId="10" hidden="1">#REF!</definedName>
    <definedName name="BExW8K0SSIPSKBVP06IJ71600HJZ" localSheetId="12" hidden="1">#REF!</definedName>
    <definedName name="BExW8K0SSIPSKBVP06IJ71600HJZ" localSheetId="19" hidden="1">#REF!</definedName>
    <definedName name="BExW8K0SSIPSKBVP06IJ71600HJZ" localSheetId="0" hidden="1">#REF!</definedName>
    <definedName name="BExW8K0SSIPSKBVP06IJ71600HJZ" localSheetId="21" hidden="1">#REF!</definedName>
    <definedName name="BExW8K0SSIPSKBVP06IJ71600HJZ" localSheetId="8" hidden="1">#REF!</definedName>
    <definedName name="BExW8K0SSIPSKBVP06IJ71600HJZ" localSheetId="9" hidden="1">#REF!</definedName>
    <definedName name="BExW8K0SSIPSKBVP06IJ71600HJZ" hidden="1">#REF!</definedName>
    <definedName name="BExW8T0GVY3ZYO4ACSBLHS8SH895" localSheetId="10" hidden="1">#REF!</definedName>
    <definedName name="BExW8T0GVY3ZYO4ACSBLHS8SH895" localSheetId="12" hidden="1">#REF!</definedName>
    <definedName name="BExW8T0GVY3ZYO4ACSBLHS8SH895" localSheetId="19" hidden="1">#REF!</definedName>
    <definedName name="BExW8T0GVY3ZYO4ACSBLHS8SH895" localSheetId="0" hidden="1">#REF!</definedName>
    <definedName name="BExW8T0GVY3ZYO4ACSBLHS8SH895" localSheetId="21" hidden="1">#REF!</definedName>
    <definedName name="BExW8T0GVY3ZYO4ACSBLHS8SH895" localSheetId="8" hidden="1">#REF!</definedName>
    <definedName name="BExW8T0GVY3ZYO4ACSBLHS8SH895" localSheetId="9" hidden="1">#REF!</definedName>
    <definedName name="BExW8T0GVY3ZYO4ACSBLHS8SH895" hidden="1">#REF!</definedName>
    <definedName name="BExW8YEP73JMMU9HZ08PM4WHJQZ4" localSheetId="10" hidden="1">#REF!</definedName>
    <definedName name="BExW8YEP73JMMU9HZ08PM4WHJQZ4" localSheetId="12" hidden="1">#REF!</definedName>
    <definedName name="BExW8YEP73JMMU9HZ08PM4WHJQZ4" localSheetId="19" hidden="1">#REF!</definedName>
    <definedName name="BExW8YEP73JMMU9HZ08PM4WHJQZ4" localSheetId="0" hidden="1">#REF!</definedName>
    <definedName name="BExW8YEP73JMMU9HZ08PM4WHJQZ4" localSheetId="21" hidden="1">#REF!</definedName>
    <definedName name="BExW8YEP73JMMU9HZ08PM4WHJQZ4" localSheetId="8" hidden="1">#REF!</definedName>
    <definedName name="BExW8YEP73JMMU9HZ08PM4WHJQZ4" localSheetId="9" hidden="1">#REF!</definedName>
    <definedName name="BExW8YEP73JMMU9HZ08PM4WHJQZ4" hidden="1">#REF!</definedName>
    <definedName name="BExW937AT53OZQRHNWQZ5BVH24IE" localSheetId="10" hidden="1">#REF!</definedName>
    <definedName name="BExW937AT53OZQRHNWQZ5BVH24IE" localSheetId="12" hidden="1">#REF!</definedName>
    <definedName name="BExW937AT53OZQRHNWQZ5BVH24IE" localSheetId="19" hidden="1">#REF!</definedName>
    <definedName name="BExW937AT53OZQRHNWQZ5BVH24IE" localSheetId="0" hidden="1">#REF!</definedName>
    <definedName name="BExW937AT53OZQRHNWQZ5BVH24IE" localSheetId="21" hidden="1">#REF!</definedName>
    <definedName name="BExW937AT53OZQRHNWQZ5BVH24IE" localSheetId="8" hidden="1">#REF!</definedName>
    <definedName name="BExW937AT53OZQRHNWQZ5BVH24IE" localSheetId="9" hidden="1">#REF!</definedName>
    <definedName name="BExW937AT53OZQRHNWQZ5BVH24IE" hidden="1">#REF!</definedName>
    <definedName name="BExW95LN5N0LYFFVP7GJEGDVDLF0" localSheetId="10" hidden="1">#REF!</definedName>
    <definedName name="BExW95LN5N0LYFFVP7GJEGDVDLF0" localSheetId="12" hidden="1">#REF!</definedName>
    <definedName name="BExW95LN5N0LYFFVP7GJEGDVDLF0" localSheetId="19" hidden="1">#REF!</definedName>
    <definedName name="BExW95LN5N0LYFFVP7GJEGDVDLF0" localSheetId="0" hidden="1">#REF!</definedName>
    <definedName name="BExW95LN5N0LYFFVP7GJEGDVDLF0" localSheetId="21" hidden="1">#REF!</definedName>
    <definedName name="BExW95LN5N0LYFFVP7GJEGDVDLF0" localSheetId="8" hidden="1">#REF!</definedName>
    <definedName name="BExW95LN5N0LYFFVP7GJEGDVDLF0" localSheetId="9" hidden="1">#REF!</definedName>
    <definedName name="BExW95LN5N0LYFFVP7GJEGDVDLF0" hidden="1">#REF!</definedName>
    <definedName name="BExW967733Q8RAJOHR2GJ3HO8JIW" localSheetId="10" hidden="1">#REF!</definedName>
    <definedName name="BExW967733Q8RAJOHR2GJ3HO8JIW" localSheetId="12" hidden="1">#REF!</definedName>
    <definedName name="BExW967733Q8RAJOHR2GJ3HO8JIW" localSheetId="19" hidden="1">#REF!</definedName>
    <definedName name="BExW967733Q8RAJOHR2GJ3HO8JIW" localSheetId="0" hidden="1">#REF!</definedName>
    <definedName name="BExW967733Q8RAJOHR2GJ3HO8JIW" localSheetId="21" hidden="1">#REF!</definedName>
    <definedName name="BExW967733Q8RAJOHR2GJ3HO8JIW" localSheetId="8" hidden="1">#REF!</definedName>
    <definedName name="BExW967733Q8RAJOHR2GJ3HO8JIW" localSheetId="9" hidden="1">#REF!</definedName>
    <definedName name="BExW967733Q8RAJOHR2GJ3HO8JIW" hidden="1">#REF!</definedName>
    <definedName name="BExW9POK1KIOI0ALS5MZIKTDIYMA" localSheetId="10" hidden="1">#REF!</definedName>
    <definedName name="BExW9POK1KIOI0ALS5MZIKTDIYMA" localSheetId="12" hidden="1">#REF!</definedName>
    <definedName name="BExW9POK1KIOI0ALS5MZIKTDIYMA" localSheetId="19" hidden="1">#REF!</definedName>
    <definedName name="BExW9POK1KIOI0ALS5MZIKTDIYMA" localSheetId="0" hidden="1">#REF!</definedName>
    <definedName name="BExW9POK1KIOI0ALS5MZIKTDIYMA" localSheetId="21" hidden="1">#REF!</definedName>
    <definedName name="BExW9POK1KIOI0ALS5MZIKTDIYMA" localSheetId="8" hidden="1">#REF!</definedName>
    <definedName name="BExW9POK1KIOI0ALS5MZIKTDIYMA" localSheetId="9" hidden="1">#REF!</definedName>
    <definedName name="BExW9POK1KIOI0ALS5MZIKTDIYMA" hidden="1">#REF!</definedName>
    <definedName name="BExXLDE6PN4ESWT3LXJNQCY94NE4" localSheetId="10" hidden="1">#REF!</definedName>
    <definedName name="BExXLDE6PN4ESWT3LXJNQCY94NE4" localSheetId="12" hidden="1">#REF!</definedName>
    <definedName name="BExXLDE6PN4ESWT3LXJNQCY94NE4" localSheetId="19" hidden="1">#REF!</definedName>
    <definedName name="BExXLDE6PN4ESWT3LXJNQCY94NE4" localSheetId="0" hidden="1">#REF!</definedName>
    <definedName name="BExXLDE6PN4ESWT3LXJNQCY94NE4" localSheetId="21" hidden="1">#REF!</definedName>
    <definedName name="BExXLDE6PN4ESWT3LXJNQCY94NE4" localSheetId="8" hidden="1">#REF!</definedName>
    <definedName name="BExXLDE6PN4ESWT3LXJNQCY94NE4" localSheetId="9" hidden="1">#REF!</definedName>
    <definedName name="BExXLDE6PN4ESWT3LXJNQCY94NE4" hidden="1">#REF!</definedName>
    <definedName name="BExXLQVPK2H3IF0NDDA5CT612EUK" localSheetId="10" hidden="1">#REF!</definedName>
    <definedName name="BExXLQVPK2H3IF0NDDA5CT612EUK" localSheetId="12" hidden="1">#REF!</definedName>
    <definedName name="BExXLQVPK2H3IF0NDDA5CT612EUK" localSheetId="19" hidden="1">#REF!</definedName>
    <definedName name="BExXLQVPK2H3IF0NDDA5CT612EUK" localSheetId="0" hidden="1">#REF!</definedName>
    <definedName name="BExXLQVPK2H3IF0NDDA5CT612EUK" localSheetId="21" hidden="1">#REF!</definedName>
    <definedName name="BExXLQVPK2H3IF0NDDA5CT612EUK" localSheetId="8" hidden="1">#REF!</definedName>
    <definedName name="BExXLQVPK2H3IF0NDDA5CT612EUK" localSheetId="9" hidden="1">#REF!</definedName>
    <definedName name="BExXLQVPK2H3IF0NDDA5CT612EUK" hidden="1">#REF!</definedName>
    <definedName name="BExXLR6IO70TYTACKQH9M5PGV24J" localSheetId="10" hidden="1">#REF!</definedName>
    <definedName name="BExXLR6IO70TYTACKQH9M5PGV24J" localSheetId="12" hidden="1">#REF!</definedName>
    <definedName name="BExXLR6IO70TYTACKQH9M5PGV24J" localSheetId="19" hidden="1">#REF!</definedName>
    <definedName name="BExXLR6IO70TYTACKQH9M5PGV24J" localSheetId="0" hidden="1">#REF!</definedName>
    <definedName name="BExXLR6IO70TYTACKQH9M5PGV24J" localSheetId="21" hidden="1">#REF!</definedName>
    <definedName name="BExXLR6IO70TYTACKQH9M5PGV24J" localSheetId="8" hidden="1">#REF!</definedName>
    <definedName name="BExXLR6IO70TYTACKQH9M5PGV24J" localSheetId="9" hidden="1">#REF!</definedName>
    <definedName name="BExXLR6IO70TYTACKQH9M5PGV24J" hidden="1">#REF!</definedName>
    <definedName name="BExXM065WOLYRYHGHOJE0OOFXA4M" localSheetId="10" hidden="1">#REF!</definedName>
    <definedName name="BExXM065WOLYRYHGHOJE0OOFXA4M" localSheetId="12" hidden="1">#REF!</definedName>
    <definedName name="BExXM065WOLYRYHGHOJE0OOFXA4M" localSheetId="19" hidden="1">#REF!</definedName>
    <definedName name="BExXM065WOLYRYHGHOJE0OOFXA4M" localSheetId="0" hidden="1">#REF!</definedName>
    <definedName name="BExXM065WOLYRYHGHOJE0OOFXA4M" localSheetId="21" hidden="1">#REF!</definedName>
    <definedName name="BExXM065WOLYRYHGHOJE0OOFXA4M" localSheetId="8" hidden="1">#REF!</definedName>
    <definedName name="BExXM065WOLYRYHGHOJE0OOFXA4M" localSheetId="9" hidden="1">#REF!</definedName>
    <definedName name="BExXM065WOLYRYHGHOJE0OOFXA4M" hidden="1">#REF!</definedName>
    <definedName name="BExXM3GUNXVDM82KUR17NNUMQCNI" localSheetId="10" hidden="1">#REF!</definedName>
    <definedName name="BExXM3GUNXVDM82KUR17NNUMQCNI" localSheetId="12" hidden="1">#REF!</definedName>
    <definedName name="BExXM3GUNXVDM82KUR17NNUMQCNI" localSheetId="19" hidden="1">#REF!</definedName>
    <definedName name="BExXM3GUNXVDM82KUR17NNUMQCNI" localSheetId="0" hidden="1">#REF!</definedName>
    <definedName name="BExXM3GUNXVDM82KUR17NNUMQCNI" localSheetId="21" hidden="1">#REF!</definedName>
    <definedName name="BExXM3GUNXVDM82KUR17NNUMQCNI" localSheetId="8" hidden="1">#REF!</definedName>
    <definedName name="BExXM3GUNXVDM82KUR17NNUMQCNI" localSheetId="9" hidden="1">#REF!</definedName>
    <definedName name="BExXM3GUNXVDM82KUR17NNUMQCNI" hidden="1">#REF!</definedName>
    <definedName name="BExXMA28M8SH7MKIGETSDA72WUIZ" localSheetId="10" hidden="1">#REF!</definedName>
    <definedName name="BExXMA28M8SH7MKIGETSDA72WUIZ" localSheetId="12" hidden="1">#REF!</definedName>
    <definedName name="BExXMA28M8SH7MKIGETSDA72WUIZ" localSheetId="19" hidden="1">#REF!</definedName>
    <definedName name="BExXMA28M8SH7MKIGETSDA72WUIZ" localSheetId="0" hidden="1">#REF!</definedName>
    <definedName name="BExXMA28M8SH7MKIGETSDA72WUIZ" localSheetId="21" hidden="1">#REF!</definedName>
    <definedName name="BExXMA28M8SH7MKIGETSDA72WUIZ" localSheetId="8" hidden="1">#REF!</definedName>
    <definedName name="BExXMA28M8SH7MKIGETSDA72WUIZ" localSheetId="9" hidden="1">#REF!</definedName>
    <definedName name="BExXMA28M8SH7MKIGETSDA72WUIZ" hidden="1">#REF!</definedName>
    <definedName name="BExXMOLHIAHDLFSA31PUB36SC3I9" localSheetId="10" hidden="1">#REF!</definedName>
    <definedName name="BExXMOLHIAHDLFSA31PUB36SC3I9" localSheetId="12" hidden="1">#REF!</definedName>
    <definedName name="BExXMOLHIAHDLFSA31PUB36SC3I9" localSheetId="19" hidden="1">#REF!</definedName>
    <definedName name="BExXMOLHIAHDLFSA31PUB36SC3I9" localSheetId="0" hidden="1">#REF!</definedName>
    <definedName name="BExXMOLHIAHDLFSA31PUB36SC3I9" localSheetId="21" hidden="1">#REF!</definedName>
    <definedName name="BExXMOLHIAHDLFSA31PUB36SC3I9" localSheetId="8" hidden="1">#REF!</definedName>
    <definedName name="BExXMOLHIAHDLFSA31PUB36SC3I9" localSheetId="9" hidden="1">#REF!</definedName>
    <definedName name="BExXMOLHIAHDLFSA31PUB36SC3I9" hidden="1">#REF!</definedName>
    <definedName name="BExXMT8T5Z3M2JBQN65X2LKH0YQI" localSheetId="10" hidden="1">#REF!</definedName>
    <definedName name="BExXMT8T5Z3M2JBQN65X2LKH0YQI" localSheetId="12" hidden="1">#REF!</definedName>
    <definedName name="BExXMT8T5Z3M2JBQN65X2LKH0YQI" localSheetId="19" hidden="1">#REF!</definedName>
    <definedName name="BExXMT8T5Z3M2JBQN65X2LKH0YQI" localSheetId="0" hidden="1">#REF!</definedName>
    <definedName name="BExXMT8T5Z3M2JBQN65X2LKH0YQI" localSheetId="21" hidden="1">#REF!</definedName>
    <definedName name="BExXMT8T5Z3M2JBQN65X2LKH0YQI" localSheetId="8" hidden="1">#REF!</definedName>
    <definedName name="BExXMT8T5Z3M2JBQN65X2LKH0YQI" localSheetId="9" hidden="1">#REF!</definedName>
    <definedName name="BExXMT8T5Z3M2JBQN65X2LKH0YQI" hidden="1">#REF!</definedName>
    <definedName name="BExXN1XNO7H60M9X1E7EVWFJDM5N" localSheetId="10" hidden="1">#REF!</definedName>
    <definedName name="BExXN1XNO7H60M9X1E7EVWFJDM5N" localSheetId="12" hidden="1">#REF!</definedName>
    <definedName name="BExXN1XNO7H60M9X1E7EVWFJDM5N" localSheetId="19" hidden="1">#REF!</definedName>
    <definedName name="BExXN1XNO7H60M9X1E7EVWFJDM5N" localSheetId="0" hidden="1">#REF!</definedName>
    <definedName name="BExXN1XNO7H60M9X1E7EVWFJDM5N" localSheetId="21" hidden="1">#REF!</definedName>
    <definedName name="BExXN1XNO7H60M9X1E7EVWFJDM5N" localSheetId="8" hidden="1">#REF!</definedName>
    <definedName name="BExXN1XNO7H60M9X1E7EVWFJDM5N" localSheetId="9" hidden="1">#REF!</definedName>
    <definedName name="BExXN1XNO7H60M9X1E7EVWFJDM5N" hidden="1">#REF!</definedName>
    <definedName name="BExXN1XOOOY51EZQ6II0LWEU2OYT" localSheetId="10" hidden="1">#REF!</definedName>
    <definedName name="BExXN1XOOOY51EZQ6II0LWEU2OYT" localSheetId="12" hidden="1">#REF!</definedName>
    <definedName name="BExXN1XOOOY51EZQ6II0LWEU2OYT" localSheetId="19" hidden="1">#REF!</definedName>
    <definedName name="BExXN1XOOOY51EZQ6II0LWEU2OYT" localSheetId="0" hidden="1">#REF!</definedName>
    <definedName name="BExXN1XOOOY51EZQ6II0LWEU2OYT" localSheetId="21" hidden="1">#REF!</definedName>
    <definedName name="BExXN1XOOOY51EZQ6II0LWEU2OYT" localSheetId="8" hidden="1">#REF!</definedName>
    <definedName name="BExXN1XOOOY51EZQ6II0LWEU2OYT" localSheetId="9" hidden="1">#REF!</definedName>
    <definedName name="BExXN1XOOOY51EZQ6II0LWEU2OYT" hidden="1">#REF!</definedName>
    <definedName name="BExXN22ZOTIW49GPLWFYKVM90FNZ" localSheetId="10" hidden="1">#REF!</definedName>
    <definedName name="BExXN22ZOTIW49GPLWFYKVM90FNZ" localSheetId="12" hidden="1">#REF!</definedName>
    <definedName name="BExXN22ZOTIW49GPLWFYKVM90FNZ" localSheetId="19" hidden="1">#REF!</definedName>
    <definedName name="BExXN22ZOTIW49GPLWFYKVM90FNZ" localSheetId="0" hidden="1">#REF!</definedName>
    <definedName name="BExXN22ZOTIW49GPLWFYKVM90FNZ" localSheetId="21" hidden="1">#REF!</definedName>
    <definedName name="BExXN22ZOTIW49GPLWFYKVM90FNZ" localSheetId="8" hidden="1">#REF!</definedName>
    <definedName name="BExXN22ZOTIW49GPLWFYKVM90FNZ" localSheetId="9" hidden="1">#REF!</definedName>
    <definedName name="BExXN22ZOTIW49GPLWFYKVM90FNZ" hidden="1">#REF!</definedName>
    <definedName name="BExXN6QAP8UJQVN4R4BQKPP4QK35" localSheetId="10" hidden="1">#REF!</definedName>
    <definedName name="BExXN6QAP8UJQVN4R4BQKPP4QK35" localSheetId="12" hidden="1">#REF!</definedName>
    <definedName name="BExXN6QAP8UJQVN4R4BQKPP4QK35" localSheetId="19" hidden="1">#REF!</definedName>
    <definedName name="BExXN6QAP8UJQVN4R4BQKPP4QK35" localSheetId="0" hidden="1">#REF!</definedName>
    <definedName name="BExXN6QAP8UJQVN4R4BQKPP4QK35" localSheetId="21" hidden="1">#REF!</definedName>
    <definedName name="BExXN6QAP8UJQVN4R4BQKPP4QK35" localSheetId="8" hidden="1">#REF!</definedName>
    <definedName name="BExXN6QAP8UJQVN4R4BQKPP4QK35" localSheetId="9" hidden="1">#REF!</definedName>
    <definedName name="BExXN6QAP8UJQVN4R4BQKPP4QK35" hidden="1">#REF!</definedName>
    <definedName name="BExXNBOA39T2X6Y5Y5GZ5DDNA1AX" localSheetId="10" hidden="1">#REF!</definedName>
    <definedName name="BExXNBOA39T2X6Y5Y5GZ5DDNA1AX" localSheetId="12" hidden="1">#REF!</definedName>
    <definedName name="BExXNBOA39T2X6Y5Y5GZ5DDNA1AX" localSheetId="19" hidden="1">#REF!</definedName>
    <definedName name="BExXNBOA39T2X6Y5Y5GZ5DDNA1AX" localSheetId="0" hidden="1">#REF!</definedName>
    <definedName name="BExXNBOA39T2X6Y5Y5GZ5DDNA1AX" localSheetId="21" hidden="1">#REF!</definedName>
    <definedName name="BExXNBOA39T2X6Y5Y5GZ5DDNA1AX" localSheetId="8" hidden="1">#REF!</definedName>
    <definedName name="BExXNBOA39T2X6Y5Y5GZ5DDNA1AX" localSheetId="9" hidden="1">#REF!</definedName>
    <definedName name="BExXNBOA39T2X6Y5Y5GZ5DDNA1AX" hidden="1">#REF!</definedName>
    <definedName name="BExXNBZ1BRDK73S9XPRR1645KLVB" localSheetId="10" hidden="1">#REF!</definedName>
    <definedName name="BExXNBZ1BRDK73S9XPRR1645KLVB" localSheetId="12" hidden="1">#REF!</definedName>
    <definedName name="BExXNBZ1BRDK73S9XPRR1645KLVB" localSheetId="19" hidden="1">#REF!</definedName>
    <definedName name="BExXNBZ1BRDK73S9XPRR1645KLVB" localSheetId="0" hidden="1">#REF!</definedName>
    <definedName name="BExXNBZ1BRDK73S9XPRR1645KLVB" localSheetId="21" hidden="1">#REF!</definedName>
    <definedName name="BExXNBZ1BRDK73S9XPRR1645KLVB" localSheetId="8" hidden="1">#REF!</definedName>
    <definedName name="BExXNBZ1BRDK73S9XPRR1645KLVB" localSheetId="9" hidden="1">#REF!</definedName>
    <definedName name="BExXNBZ1BRDK73S9XPRR1645KLVB" hidden="1">#REF!</definedName>
    <definedName name="BExXND6872VJ3M2PGT056WQMWBHD" localSheetId="10" hidden="1">#REF!</definedName>
    <definedName name="BExXND6872VJ3M2PGT056WQMWBHD" localSheetId="12" hidden="1">#REF!</definedName>
    <definedName name="BExXND6872VJ3M2PGT056WQMWBHD" localSheetId="19" hidden="1">#REF!</definedName>
    <definedName name="BExXND6872VJ3M2PGT056WQMWBHD" localSheetId="0" hidden="1">#REF!</definedName>
    <definedName name="BExXND6872VJ3M2PGT056WQMWBHD" localSheetId="21" hidden="1">#REF!</definedName>
    <definedName name="BExXND6872VJ3M2PGT056WQMWBHD" localSheetId="8" hidden="1">#REF!</definedName>
    <definedName name="BExXND6872VJ3M2PGT056WQMWBHD" localSheetId="9" hidden="1">#REF!</definedName>
    <definedName name="BExXND6872VJ3M2PGT056WQMWBHD" hidden="1">#REF!</definedName>
    <definedName name="BExXNPM24UN2PGVL9D1TUBFRIKR4" localSheetId="10" hidden="1">#REF!</definedName>
    <definedName name="BExXNPM24UN2PGVL9D1TUBFRIKR4" localSheetId="12" hidden="1">#REF!</definedName>
    <definedName name="BExXNPM24UN2PGVL9D1TUBFRIKR4" localSheetId="19" hidden="1">#REF!</definedName>
    <definedName name="BExXNPM24UN2PGVL9D1TUBFRIKR4" localSheetId="0" hidden="1">#REF!</definedName>
    <definedName name="BExXNPM24UN2PGVL9D1TUBFRIKR4" localSheetId="21" hidden="1">#REF!</definedName>
    <definedName name="BExXNPM24UN2PGVL9D1TUBFRIKR4" localSheetId="8" hidden="1">#REF!</definedName>
    <definedName name="BExXNPM24UN2PGVL9D1TUBFRIKR4" localSheetId="9" hidden="1">#REF!</definedName>
    <definedName name="BExXNPM24UN2PGVL9D1TUBFRIKR4" hidden="1">#REF!</definedName>
    <definedName name="BExXNWCR6WOY5G3VTC96QCIFQE0E" localSheetId="10" hidden="1">#REF!</definedName>
    <definedName name="BExXNWCR6WOY5G3VTC96QCIFQE0E" localSheetId="12" hidden="1">#REF!</definedName>
    <definedName name="BExXNWCR6WOY5G3VTC96QCIFQE0E" localSheetId="19" hidden="1">#REF!</definedName>
    <definedName name="BExXNWCR6WOY5G3VTC96QCIFQE0E" localSheetId="0" hidden="1">#REF!</definedName>
    <definedName name="BExXNWCR6WOY5G3VTC96QCIFQE0E" localSheetId="21" hidden="1">#REF!</definedName>
    <definedName name="BExXNWCR6WOY5G3VTC96QCIFQE0E" localSheetId="8" hidden="1">#REF!</definedName>
    <definedName name="BExXNWCR6WOY5G3VTC96QCIFQE0E" localSheetId="9" hidden="1">#REF!</definedName>
    <definedName name="BExXNWCR6WOY5G3VTC96QCIFQE0E" hidden="1">#REF!</definedName>
    <definedName name="BExXNWYB165VO9MHARCL5WLCHWS0" localSheetId="10" hidden="1">#REF!</definedName>
    <definedName name="BExXNWYB165VO9MHARCL5WLCHWS0" localSheetId="12" hidden="1">#REF!</definedName>
    <definedName name="BExXNWYB165VO9MHARCL5WLCHWS0" localSheetId="19" hidden="1">#REF!</definedName>
    <definedName name="BExXNWYB165VO9MHARCL5WLCHWS0" localSheetId="0" hidden="1">#REF!</definedName>
    <definedName name="BExXNWYB165VO9MHARCL5WLCHWS0" localSheetId="21" hidden="1">#REF!</definedName>
    <definedName name="BExXNWYB165VO9MHARCL5WLCHWS0" localSheetId="8" hidden="1">#REF!</definedName>
    <definedName name="BExXNWYB165VO9MHARCL5WLCHWS0" localSheetId="9" hidden="1">#REF!</definedName>
    <definedName name="BExXNWYB165VO9MHARCL5WLCHWS0" hidden="1">#REF!</definedName>
    <definedName name="BExXO278QHQN8JDK5425EJ615ECC" localSheetId="10" hidden="1">#REF!</definedName>
    <definedName name="BExXO278QHQN8JDK5425EJ615ECC" localSheetId="12" hidden="1">#REF!</definedName>
    <definedName name="BExXO278QHQN8JDK5425EJ615ECC" localSheetId="19" hidden="1">#REF!</definedName>
    <definedName name="BExXO278QHQN8JDK5425EJ615ECC" localSheetId="0" hidden="1">#REF!</definedName>
    <definedName name="BExXO278QHQN8JDK5425EJ615ECC" localSheetId="21" hidden="1">#REF!</definedName>
    <definedName name="BExXO278QHQN8JDK5425EJ615ECC" localSheetId="8" hidden="1">#REF!</definedName>
    <definedName name="BExXO278QHQN8JDK5425EJ615ECC" localSheetId="9" hidden="1">#REF!</definedName>
    <definedName name="BExXO278QHQN8JDK5425EJ615ECC" hidden="1">#REF!</definedName>
    <definedName name="BExXO4QVV7YZ6L5A7WZEMIA5AZOV" localSheetId="10" hidden="1">#REF!</definedName>
    <definedName name="BExXO4QVV7YZ6L5A7WZEMIA5AZOV" localSheetId="19" hidden="1">#REF!</definedName>
    <definedName name="BExXO4QVV7YZ6L5A7WZEMIA5AZOV" localSheetId="0" hidden="1">#REF!</definedName>
    <definedName name="BExXO4QVV7YZ6L5A7WZEMIA5AZOV" localSheetId="8" hidden="1">#REF!</definedName>
    <definedName name="BExXO4QVV7YZ6L5A7WZEMIA5AZOV" localSheetId="9" hidden="1">#REF!</definedName>
    <definedName name="BExXO4QVV7YZ6L5A7WZEMIA5AZOV" hidden="1">#REF!</definedName>
    <definedName name="BExXOBHOP0WGFHI2Y9AO4L440UVQ" localSheetId="10" hidden="1">#REF!</definedName>
    <definedName name="BExXOBHOP0WGFHI2Y9AO4L440UVQ" localSheetId="12" hidden="1">#REF!</definedName>
    <definedName name="BExXOBHOP0WGFHI2Y9AO4L440UVQ" localSheetId="19" hidden="1">#REF!</definedName>
    <definedName name="BExXOBHOP0WGFHI2Y9AO4L440UVQ" localSheetId="0" hidden="1">#REF!</definedName>
    <definedName name="BExXOBHOP0WGFHI2Y9AO4L440UVQ" localSheetId="21" hidden="1">#REF!</definedName>
    <definedName name="BExXOBHOP0WGFHI2Y9AO4L440UVQ" localSheetId="8" hidden="1">#REF!</definedName>
    <definedName name="BExXOBHOP0WGFHI2Y9AO4L440UVQ" localSheetId="9" hidden="1">#REF!</definedName>
    <definedName name="BExXOBHOP0WGFHI2Y9AO4L440UVQ" hidden="1">#REF!</definedName>
    <definedName name="BExXOHHHX25B8F97636QMXFUDZQK" localSheetId="10" hidden="1">#REF!</definedName>
    <definedName name="BExXOHHHX25B8F97636QMXFUDZQK" localSheetId="12" hidden="1">#REF!</definedName>
    <definedName name="BExXOHHHX25B8F97636QMXFUDZQK" localSheetId="19" hidden="1">#REF!</definedName>
    <definedName name="BExXOHHHX25B8F97636QMXFUDZQK" localSheetId="0" hidden="1">#REF!</definedName>
    <definedName name="BExXOHHHX25B8F97636QMXFUDZQK" localSheetId="21" hidden="1">#REF!</definedName>
    <definedName name="BExXOHHHX25B8F97636QMXFUDZQK" localSheetId="8" hidden="1">#REF!</definedName>
    <definedName name="BExXOHHHX25B8F97636QMXFUDZQK" localSheetId="9" hidden="1">#REF!</definedName>
    <definedName name="BExXOHHHX25B8F97636QMXFUDZQK" hidden="1">#REF!</definedName>
    <definedName name="BExXOHSAD2NSHOLLMZ2JWA4I3I1R" localSheetId="10" hidden="1">#REF!</definedName>
    <definedName name="BExXOHSAD2NSHOLLMZ2JWA4I3I1R" localSheetId="12" hidden="1">#REF!</definedName>
    <definedName name="BExXOHSAD2NSHOLLMZ2JWA4I3I1R" localSheetId="19" hidden="1">#REF!</definedName>
    <definedName name="BExXOHSAD2NSHOLLMZ2JWA4I3I1R" localSheetId="0" hidden="1">#REF!</definedName>
    <definedName name="BExXOHSAD2NSHOLLMZ2JWA4I3I1R" localSheetId="21" hidden="1">#REF!</definedName>
    <definedName name="BExXOHSAD2NSHOLLMZ2JWA4I3I1R" localSheetId="8" hidden="1">#REF!</definedName>
    <definedName name="BExXOHSAD2NSHOLLMZ2JWA4I3I1R" localSheetId="9" hidden="1">#REF!</definedName>
    <definedName name="BExXOHSAD2NSHOLLMZ2JWA4I3I1R" hidden="1">#REF!</definedName>
    <definedName name="BExXOJKWIJ6IFTV1RHIWHR91EZMW" localSheetId="10" hidden="1">#REF!</definedName>
    <definedName name="BExXOJKWIJ6IFTV1RHIWHR91EZMW" localSheetId="12" hidden="1">#REF!</definedName>
    <definedName name="BExXOJKWIJ6IFTV1RHIWHR91EZMW" localSheetId="19" hidden="1">#REF!</definedName>
    <definedName name="BExXOJKWIJ6IFTV1RHIWHR91EZMW" localSheetId="0" hidden="1">#REF!</definedName>
    <definedName name="BExXOJKWIJ6IFTV1RHIWHR91EZMW" localSheetId="21" hidden="1">#REF!</definedName>
    <definedName name="BExXOJKWIJ6IFTV1RHIWHR91EZMW" localSheetId="8" hidden="1">#REF!</definedName>
    <definedName name="BExXOJKWIJ6IFTV1RHIWHR91EZMW" localSheetId="9" hidden="1">#REF!</definedName>
    <definedName name="BExXOJKWIJ6IFTV1RHIWHR91EZMW" hidden="1">#REF!</definedName>
    <definedName name="BExXP80B5FGA00JCM7UXKPI3PB7Y" localSheetId="10" hidden="1">#REF!</definedName>
    <definedName name="BExXP80B5FGA00JCM7UXKPI3PB7Y" localSheetId="12" hidden="1">#REF!</definedName>
    <definedName name="BExXP80B5FGA00JCM7UXKPI3PB7Y" localSheetId="19" hidden="1">#REF!</definedName>
    <definedName name="BExXP80B5FGA00JCM7UXKPI3PB7Y" localSheetId="0" hidden="1">#REF!</definedName>
    <definedName name="BExXP80B5FGA00JCM7UXKPI3PB7Y" localSheetId="21" hidden="1">#REF!</definedName>
    <definedName name="BExXP80B5FGA00JCM7UXKPI3PB7Y" localSheetId="8" hidden="1">#REF!</definedName>
    <definedName name="BExXP80B5FGA00JCM7UXKPI3PB7Y" localSheetId="9" hidden="1">#REF!</definedName>
    <definedName name="BExXP80B5FGA00JCM7UXKPI3PB7Y" hidden="1">#REF!</definedName>
    <definedName name="BExXP85M4WXYVN1UVHUTOEKEG5XS" localSheetId="10" hidden="1">#REF!</definedName>
    <definedName name="BExXP85M4WXYVN1UVHUTOEKEG5XS" localSheetId="12" hidden="1">#REF!</definedName>
    <definedName name="BExXP85M4WXYVN1UVHUTOEKEG5XS" localSheetId="19" hidden="1">#REF!</definedName>
    <definedName name="BExXP85M4WXYVN1UVHUTOEKEG5XS" localSheetId="0" hidden="1">#REF!</definedName>
    <definedName name="BExXP85M4WXYVN1UVHUTOEKEG5XS" localSheetId="21" hidden="1">#REF!</definedName>
    <definedName name="BExXP85M4WXYVN1UVHUTOEKEG5XS" localSheetId="8" hidden="1">#REF!</definedName>
    <definedName name="BExXP85M4WXYVN1UVHUTOEKEG5XS" localSheetId="9" hidden="1">#REF!</definedName>
    <definedName name="BExXP85M4WXYVN1UVHUTOEKEG5XS" hidden="1">#REF!</definedName>
    <definedName name="BExXPELOTHOAG0OWILLAH94OZV5J" localSheetId="10" hidden="1">#REF!</definedName>
    <definedName name="BExXPELOTHOAG0OWILLAH94OZV5J" localSheetId="12" hidden="1">#REF!</definedName>
    <definedName name="BExXPELOTHOAG0OWILLAH94OZV5J" localSheetId="19" hidden="1">#REF!</definedName>
    <definedName name="BExXPELOTHOAG0OWILLAH94OZV5J" localSheetId="0" hidden="1">#REF!</definedName>
    <definedName name="BExXPELOTHOAG0OWILLAH94OZV5J" localSheetId="21" hidden="1">#REF!</definedName>
    <definedName name="BExXPELOTHOAG0OWILLAH94OZV5J" localSheetId="8" hidden="1">#REF!</definedName>
    <definedName name="BExXPELOTHOAG0OWILLAH94OZV5J" localSheetId="9" hidden="1">#REF!</definedName>
    <definedName name="BExXPELOTHOAG0OWILLAH94OZV5J" hidden="1">#REF!</definedName>
    <definedName name="BExXPOSJRLJNYPU01QNNQ5URXP2U" localSheetId="10" hidden="1">#REF!</definedName>
    <definedName name="BExXPOSJRLJNYPU01QNNQ5URXP2U" localSheetId="12" hidden="1">#REF!</definedName>
    <definedName name="BExXPOSJRLJNYPU01QNNQ5URXP2U" localSheetId="19" hidden="1">#REF!</definedName>
    <definedName name="BExXPOSJRLJNYPU01QNNQ5URXP2U" localSheetId="0" hidden="1">#REF!</definedName>
    <definedName name="BExXPOSJRLJNYPU01QNNQ5URXP2U" localSheetId="21" hidden="1">#REF!</definedName>
    <definedName name="BExXPOSJRLJNYPU01QNNQ5URXP2U" localSheetId="8" hidden="1">#REF!</definedName>
    <definedName name="BExXPOSJRLJNYPU01QNNQ5URXP2U" localSheetId="9" hidden="1">#REF!</definedName>
    <definedName name="BExXPOSJRLJNYPU01QNNQ5URXP2U" hidden="1">#REF!</definedName>
    <definedName name="BExXPS31W1VD2NMIE4E37LHVDF0L" localSheetId="10" hidden="1">#REF!</definedName>
    <definedName name="BExXPS31W1VD2NMIE4E37LHVDF0L" localSheetId="12" hidden="1">#REF!</definedName>
    <definedName name="BExXPS31W1VD2NMIE4E37LHVDF0L" localSheetId="19" hidden="1">#REF!</definedName>
    <definedName name="BExXPS31W1VD2NMIE4E37LHVDF0L" localSheetId="0" hidden="1">#REF!</definedName>
    <definedName name="BExXPS31W1VD2NMIE4E37LHVDF0L" localSheetId="21" hidden="1">#REF!</definedName>
    <definedName name="BExXPS31W1VD2NMIE4E37LHVDF0L" localSheetId="8" hidden="1">#REF!</definedName>
    <definedName name="BExXPS31W1VD2NMIE4E37LHVDF0L" localSheetId="9" hidden="1">#REF!</definedName>
    <definedName name="BExXPS31W1VD2NMIE4E37LHVDF0L" hidden="1">#REF!</definedName>
    <definedName name="BExXPZKYEMVF5JOC14HYOOYQK6JK" localSheetId="10" hidden="1">#REF!</definedName>
    <definedName name="BExXPZKYEMVF5JOC14HYOOYQK6JK" localSheetId="12" hidden="1">#REF!</definedName>
    <definedName name="BExXPZKYEMVF5JOC14HYOOYQK6JK" localSheetId="19" hidden="1">#REF!</definedName>
    <definedName name="BExXPZKYEMVF5JOC14HYOOYQK6JK" localSheetId="0" hidden="1">#REF!</definedName>
    <definedName name="BExXPZKYEMVF5JOC14HYOOYQK6JK" localSheetId="21" hidden="1">#REF!</definedName>
    <definedName name="BExXPZKYEMVF5JOC14HYOOYQK6JK" localSheetId="8" hidden="1">#REF!</definedName>
    <definedName name="BExXPZKYEMVF5JOC14HYOOYQK6JK" localSheetId="9" hidden="1">#REF!</definedName>
    <definedName name="BExXPZKYEMVF5JOC14HYOOYQK6JK" hidden="1">#REF!</definedName>
    <definedName name="BExXQ89PA10X79WBWOEP1AJX1OQM" localSheetId="10" hidden="1">#REF!</definedName>
    <definedName name="BExXQ89PA10X79WBWOEP1AJX1OQM" localSheetId="12" hidden="1">#REF!</definedName>
    <definedName name="BExXQ89PA10X79WBWOEP1AJX1OQM" localSheetId="19" hidden="1">#REF!</definedName>
    <definedName name="BExXQ89PA10X79WBWOEP1AJX1OQM" localSheetId="0" hidden="1">#REF!</definedName>
    <definedName name="BExXQ89PA10X79WBWOEP1AJX1OQM" localSheetId="21" hidden="1">#REF!</definedName>
    <definedName name="BExXQ89PA10X79WBWOEP1AJX1OQM" localSheetId="8" hidden="1">#REF!</definedName>
    <definedName name="BExXQ89PA10X79WBWOEP1AJX1OQM" localSheetId="9" hidden="1">#REF!</definedName>
    <definedName name="BExXQ89PA10X79WBWOEP1AJX1OQM" hidden="1">#REF!</definedName>
    <definedName name="BExXQCGQGGYSI0LTRVR73MUO50AW" localSheetId="10" hidden="1">#REF!</definedName>
    <definedName name="BExXQCGQGGYSI0LTRVR73MUO50AW" localSheetId="12" hidden="1">#REF!</definedName>
    <definedName name="BExXQCGQGGYSI0LTRVR73MUO50AW" localSheetId="19" hidden="1">#REF!</definedName>
    <definedName name="BExXQCGQGGYSI0LTRVR73MUO50AW" localSheetId="0" hidden="1">#REF!</definedName>
    <definedName name="BExXQCGQGGYSI0LTRVR73MUO50AW" localSheetId="21" hidden="1">#REF!</definedName>
    <definedName name="BExXQCGQGGYSI0LTRVR73MUO50AW" localSheetId="8" hidden="1">#REF!</definedName>
    <definedName name="BExXQCGQGGYSI0LTRVR73MUO50AW" localSheetId="9" hidden="1">#REF!</definedName>
    <definedName name="BExXQCGQGGYSI0LTRVR73MUO50AW" hidden="1">#REF!</definedName>
    <definedName name="BExXQEEXFHDQ8DSRAJSB5ET6J004" localSheetId="10" hidden="1">#REF!</definedName>
    <definedName name="BExXQEEXFHDQ8DSRAJSB5ET6J004" localSheetId="12" hidden="1">#REF!</definedName>
    <definedName name="BExXQEEXFHDQ8DSRAJSB5ET6J004" localSheetId="19" hidden="1">#REF!</definedName>
    <definedName name="BExXQEEXFHDQ8DSRAJSB5ET6J004" localSheetId="0" hidden="1">#REF!</definedName>
    <definedName name="BExXQEEXFHDQ8DSRAJSB5ET6J004" localSheetId="21" hidden="1">#REF!</definedName>
    <definedName name="BExXQEEXFHDQ8DSRAJSB5ET6J004" localSheetId="8" hidden="1">#REF!</definedName>
    <definedName name="BExXQEEXFHDQ8DSRAJSB5ET6J004" localSheetId="9" hidden="1">#REF!</definedName>
    <definedName name="BExXQEEXFHDQ8DSRAJSB5ET6J004" hidden="1">#REF!</definedName>
    <definedName name="BExXQH41O5HZAH8BO6HCFY8YC3TU" localSheetId="10" hidden="1">#REF!</definedName>
    <definedName name="BExXQH41O5HZAH8BO6HCFY8YC3TU" localSheetId="12" hidden="1">#REF!</definedName>
    <definedName name="BExXQH41O5HZAH8BO6HCFY8YC3TU" localSheetId="19" hidden="1">#REF!</definedName>
    <definedName name="BExXQH41O5HZAH8BO6HCFY8YC3TU" localSheetId="0" hidden="1">#REF!</definedName>
    <definedName name="BExXQH41O5HZAH8BO6HCFY8YC3TU" localSheetId="21" hidden="1">#REF!</definedName>
    <definedName name="BExXQH41O5HZAH8BO6HCFY8YC3TU" localSheetId="8" hidden="1">#REF!</definedName>
    <definedName name="BExXQH41O5HZAH8BO6HCFY8YC3TU" localSheetId="9" hidden="1">#REF!</definedName>
    <definedName name="BExXQH41O5HZAH8BO6HCFY8YC3TU" hidden="1">#REF!</definedName>
    <definedName name="BExXQJIEF5R3QQ6D8HO3NGPU0IQC" localSheetId="10" hidden="1">#REF!</definedName>
    <definedName name="BExXQJIEF5R3QQ6D8HO3NGPU0IQC" localSheetId="12" hidden="1">#REF!</definedName>
    <definedName name="BExXQJIEF5R3QQ6D8HO3NGPU0IQC" localSheetId="19" hidden="1">#REF!</definedName>
    <definedName name="BExXQJIEF5R3QQ6D8HO3NGPU0IQC" localSheetId="0" hidden="1">#REF!</definedName>
    <definedName name="BExXQJIEF5R3QQ6D8HO3NGPU0IQC" localSheetId="21" hidden="1">#REF!</definedName>
    <definedName name="BExXQJIEF5R3QQ6D8HO3NGPU0IQC" localSheetId="8" hidden="1">#REF!</definedName>
    <definedName name="BExXQJIEF5R3QQ6D8HO3NGPU0IQC" localSheetId="9" hidden="1">#REF!</definedName>
    <definedName name="BExXQJIEF5R3QQ6D8HO3NGPU0IQC" hidden="1">#REF!</definedName>
    <definedName name="BExXQRAVW0KPQXIJ59NG6UGTZB59" localSheetId="10" hidden="1">#REF!</definedName>
    <definedName name="BExXQRAVW0KPQXIJ59NG6UGTZB59" localSheetId="12" hidden="1">#REF!</definedName>
    <definedName name="BExXQRAVW0KPQXIJ59NG6UGTZB59" localSheetId="19" hidden="1">#REF!</definedName>
    <definedName name="BExXQRAVW0KPQXIJ59NG6UGTZB59" localSheetId="0" hidden="1">#REF!</definedName>
    <definedName name="BExXQRAVW0KPQXIJ59NG6UGTZB59" localSheetId="21" hidden="1">#REF!</definedName>
    <definedName name="BExXQRAVW0KPQXIJ59NG6UGTZB59" localSheetId="8" hidden="1">#REF!</definedName>
    <definedName name="BExXQRAVW0KPQXIJ59NG6UGTZB59" localSheetId="9" hidden="1">#REF!</definedName>
    <definedName name="BExXQRAVW0KPQXIJ59NG6UGTZB59" hidden="1">#REF!</definedName>
    <definedName name="BExXQU00K9ER4I1WM7T9J0W1E7ZC" localSheetId="10" hidden="1">#REF!</definedName>
    <definedName name="BExXQU00K9ER4I1WM7T9J0W1E7ZC" localSheetId="12" hidden="1">#REF!</definedName>
    <definedName name="BExXQU00K9ER4I1WM7T9J0W1E7ZC" localSheetId="19" hidden="1">#REF!</definedName>
    <definedName name="BExXQU00K9ER4I1WM7T9J0W1E7ZC" localSheetId="0" hidden="1">#REF!</definedName>
    <definedName name="BExXQU00K9ER4I1WM7T9J0W1E7ZC" localSheetId="21" hidden="1">#REF!</definedName>
    <definedName name="BExXQU00K9ER4I1WM7T9J0W1E7ZC" localSheetId="8" hidden="1">#REF!</definedName>
    <definedName name="BExXQU00K9ER4I1WM7T9J0W1E7ZC" localSheetId="9" hidden="1">#REF!</definedName>
    <definedName name="BExXQU00K9ER4I1WM7T9J0W1E7ZC" hidden="1">#REF!</definedName>
    <definedName name="BExXQU00KOR7XLM8B13DGJ1MIQDY" localSheetId="10" hidden="1">#REF!</definedName>
    <definedName name="BExXQU00KOR7XLM8B13DGJ1MIQDY" localSheetId="12" hidden="1">#REF!</definedName>
    <definedName name="BExXQU00KOR7XLM8B13DGJ1MIQDY" localSheetId="19" hidden="1">#REF!</definedName>
    <definedName name="BExXQU00KOR7XLM8B13DGJ1MIQDY" localSheetId="0" hidden="1">#REF!</definedName>
    <definedName name="BExXQU00KOR7XLM8B13DGJ1MIQDY" localSheetId="21" hidden="1">#REF!</definedName>
    <definedName name="BExXQU00KOR7XLM8B13DGJ1MIQDY" localSheetId="8" hidden="1">#REF!</definedName>
    <definedName name="BExXQU00KOR7XLM8B13DGJ1MIQDY" localSheetId="9" hidden="1">#REF!</definedName>
    <definedName name="BExXQU00KOR7XLM8B13DGJ1MIQDY" hidden="1">#REF!</definedName>
    <definedName name="BExXQUG48Q1ISN53FE4MRROM0HSJ" localSheetId="10" hidden="1">#REF!</definedName>
    <definedName name="BExXQUG48Q1ISN53FE4MRROM0HSJ" localSheetId="12" hidden="1">#REF!</definedName>
    <definedName name="BExXQUG48Q1ISN53FE4MRROM0HSJ" localSheetId="19" hidden="1">#REF!</definedName>
    <definedName name="BExXQUG48Q1ISN53FE4MRROM0HSJ" localSheetId="0" hidden="1">#REF!</definedName>
    <definedName name="BExXQUG48Q1ISN53FE4MRROM0HSJ" localSheetId="21" hidden="1">#REF!</definedName>
    <definedName name="BExXQUG48Q1ISN53FE4MRROM0HSJ" localSheetId="8" hidden="1">#REF!</definedName>
    <definedName name="BExXQUG48Q1ISN53FE4MRROM0HSJ" localSheetId="9" hidden="1">#REF!</definedName>
    <definedName name="BExXQUG48Q1ISN53FE4MRROM0HSJ" hidden="1">#REF!</definedName>
    <definedName name="BExXQXG18PS8HGBOS03OSTQ0KEYC" localSheetId="10" hidden="1">#REF!</definedName>
    <definedName name="BExXQXG18PS8HGBOS03OSTQ0KEYC" localSheetId="12" hidden="1">#REF!</definedName>
    <definedName name="BExXQXG18PS8HGBOS03OSTQ0KEYC" localSheetId="19" hidden="1">#REF!</definedName>
    <definedName name="BExXQXG18PS8HGBOS03OSTQ0KEYC" localSheetId="0" hidden="1">#REF!</definedName>
    <definedName name="BExXQXG18PS8HGBOS03OSTQ0KEYC" localSheetId="21" hidden="1">#REF!</definedName>
    <definedName name="BExXQXG18PS8HGBOS03OSTQ0KEYC" localSheetId="8" hidden="1">#REF!</definedName>
    <definedName name="BExXQXG18PS8HGBOS03OSTQ0KEYC" localSheetId="9" hidden="1">#REF!</definedName>
    <definedName name="BExXQXG18PS8HGBOS03OSTQ0KEYC" hidden="1">#REF!</definedName>
    <definedName name="BExXQXQT4OAFQT5B0YB3USDJOJOB" localSheetId="10" hidden="1">#REF!</definedName>
    <definedName name="BExXQXQT4OAFQT5B0YB3USDJOJOB" localSheetId="12" hidden="1">#REF!</definedName>
    <definedName name="BExXQXQT4OAFQT5B0YB3USDJOJOB" localSheetId="19" hidden="1">#REF!</definedName>
    <definedName name="BExXQXQT4OAFQT5B0YB3USDJOJOB" localSheetId="0" hidden="1">#REF!</definedName>
    <definedName name="BExXQXQT4OAFQT5B0YB3USDJOJOB" localSheetId="21" hidden="1">#REF!</definedName>
    <definedName name="BExXQXQT4OAFQT5B0YB3USDJOJOB" localSheetId="8" hidden="1">#REF!</definedName>
    <definedName name="BExXQXQT4OAFQT5B0YB3USDJOJOB" localSheetId="9" hidden="1">#REF!</definedName>
    <definedName name="BExXQXQT4OAFQT5B0YB3USDJOJOB" hidden="1">#REF!</definedName>
    <definedName name="BExXR3FSEXAHSXEQNJORWFCPX86N" localSheetId="10" hidden="1">#REF!</definedName>
    <definedName name="BExXR3FSEXAHSXEQNJORWFCPX86N" localSheetId="12" hidden="1">#REF!</definedName>
    <definedName name="BExXR3FSEXAHSXEQNJORWFCPX86N" localSheetId="19" hidden="1">#REF!</definedName>
    <definedName name="BExXR3FSEXAHSXEQNJORWFCPX86N" localSheetId="0" hidden="1">#REF!</definedName>
    <definedName name="BExXR3FSEXAHSXEQNJORWFCPX86N" localSheetId="21" hidden="1">#REF!</definedName>
    <definedName name="BExXR3FSEXAHSXEQNJORWFCPX86N" localSheetId="8" hidden="1">#REF!</definedName>
    <definedName name="BExXR3FSEXAHSXEQNJORWFCPX86N" localSheetId="9" hidden="1">#REF!</definedName>
    <definedName name="BExXR3FSEXAHSXEQNJORWFCPX86N" hidden="1">#REF!</definedName>
    <definedName name="BExXR3W3FKYQBLR299HO9RZ70C43" localSheetId="10" hidden="1">#REF!</definedName>
    <definedName name="BExXR3W3FKYQBLR299HO9RZ70C43" localSheetId="12" hidden="1">#REF!</definedName>
    <definedName name="BExXR3W3FKYQBLR299HO9RZ70C43" localSheetId="19" hidden="1">#REF!</definedName>
    <definedName name="BExXR3W3FKYQBLR299HO9RZ70C43" localSheetId="0" hidden="1">#REF!</definedName>
    <definedName name="BExXR3W3FKYQBLR299HO9RZ70C43" localSheetId="21" hidden="1">#REF!</definedName>
    <definedName name="BExXR3W3FKYQBLR299HO9RZ70C43" localSheetId="8" hidden="1">#REF!</definedName>
    <definedName name="BExXR3W3FKYQBLR299HO9RZ70C43" localSheetId="9" hidden="1">#REF!</definedName>
    <definedName name="BExXR3W3FKYQBLR299HO9RZ70C43" hidden="1">#REF!</definedName>
    <definedName name="BExXR46U23CRRBV6IZT982MAEQKI" localSheetId="10" hidden="1">#REF!</definedName>
    <definedName name="BExXR46U23CRRBV6IZT982MAEQKI" localSheetId="12" hidden="1">#REF!</definedName>
    <definedName name="BExXR46U23CRRBV6IZT982MAEQKI" localSheetId="19" hidden="1">#REF!</definedName>
    <definedName name="BExXR46U23CRRBV6IZT982MAEQKI" localSheetId="0" hidden="1">#REF!</definedName>
    <definedName name="BExXR46U23CRRBV6IZT982MAEQKI" localSheetId="21" hidden="1">#REF!</definedName>
    <definedName name="BExXR46U23CRRBV6IZT982MAEQKI" localSheetId="8" hidden="1">#REF!</definedName>
    <definedName name="BExXR46U23CRRBV6IZT982MAEQKI" localSheetId="9" hidden="1">#REF!</definedName>
    <definedName name="BExXR46U23CRRBV6IZT982MAEQKI" hidden="1">#REF!</definedName>
    <definedName name="BExXR6A8W3ND3XDZXBMQZ1VCAXHG" localSheetId="10" hidden="1">#REF!</definedName>
    <definedName name="BExXR6A8W3ND3XDZXBMQZ1VCAXHG" localSheetId="12" hidden="1">#REF!</definedName>
    <definedName name="BExXR6A8W3ND3XDZXBMQZ1VCAXHG" localSheetId="19" hidden="1">#REF!</definedName>
    <definedName name="BExXR6A8W3ND3XDZXBMQZ1VCAXHG" localSheetId="0" hidden="1">#REF!</definedName>
    <definedName name="BExXR6A8W3ND3XDZXBMQZ1VCAXHG" localSheetId="21" hidden="1">#REF!</definedName>
    <definedName name="BExXR6A8W3ND3XDZXBMQZ1VCAXHG" localSheetId="8" hidden="1">#REF!</definedName>
    <definedName name="BExXR6A8W3ND3XDZXBMQZ1VCAXHG" localSheetId="9" hidden="1">#REF!</definedName>
    <definedName name="BExXR6A8W3ND3XDZXBMQZ1VCAXHG" hidden="1">#REF!</definedName>
    <definedName name="BExXR7HKNHT37B4OOA9K9191PP22" localSheetId="10" hidden="1">#REF!</definedName>
    <definedName name="BExXR7HKNHT37B4OOA9K9191PP22" localSheetId="12" hidden="1">#REF!</definedName>
    <definedName name="BExXR7HKNHT37B4OOA9K9191PP22" localSheetId="19" hidden="1">#REF!</definedName>
    <definedName name="BExXR7HKNHT37B4OOA9K9191PP22" localSheetId="0" hidden="1">#REF!</definedName>
    <definedName name="BExXR7HKNHT37B4OOA9K9191PP22" localSheetId="21" hidden="1">#REF!</definedName>
    <definedName name="BExXR7HKNHT37B4OOA9K9191PP22" localSheetId="8" hidden="1">#REF!</definedName>
    <definedName name="BExXR7HKNHT37B4OOA9K9191PP22" localSheetId="9" hidden="1">#REF!</definedName>
    <definedName name="BExXR7HKNHT37B4OOA9K9191PP22" hidden="1">#REF!</definedName>
    <definedName name="BExXR8OKAVX7O70V5IYG2PRKXSTI" localSheetId="10" hidden="1">#REF!</definedName>
    <definedName name="BExXR8OKAVX7O70V5IYG2PRKXSTI" localSheetId="12" hidden="1">#REF!</definedName>
    <definedName name="BExXR8OKAVX7O70V5IYG2PRKXSTI" localSheetId="19" hidden="1">#REF!</definedName>
    <definedName name="BExXR8OKAVX7O70V5IYG2PRKXSTI" localSheetId="0" hidden="1">#REF!</definedName>
    <definedName name="BExXR8OKAVX7O70V5IYG2PRKXSTI" localSheetId="21" hidden="1">#REF!</definedName>
    <definedName name="BExXR8OKAVX7O70V5IYG2PRKXSTI" localSheetId="8" hidden="1">#REF!</definedName>
    <definedName name="BExXR8OKAVX7O70V5IYG2PRKXSTI" localSheetId="9" hidden="1">#REF!</definedName>
    <definedName name="BExXR8OKAVX7O70V5IYG2PRKXSTI" hidden="1">#REF!</definedName>
    <definedName name="BExXRA6N6XCLQM6XDV724ZIH6G93" localSheetId="10" hidden="1">#REF!</definedName>
    <definedName name="BExXRA6N6XCLQM6XDV724ZIH6G93" localSheetId="12" hidden="1">#REF!</definedName>
    <definedName name="BExXRA6N6XCLQM6XDV724ZIH6G93" localSheetId="19" hidden="1">#REF!</definedName>
    <definedName name="BExXRA6N6XCLQM6XDV724ZIH6G93" localSheetId="0" hidden="1">#REF!</definedName>
    <definedName name="BExXRA6N6XCLQM6XDV724ZIH6G93" localSheetId="21" hidden="1">#REF!</definedName>
    <definedName name="BExXRA6N6XCLQM6XDV724ZIH6G93" localSheetId="8" hidden="1">#REF!</definedName>
    <definedName name="BExXRA6N6XCLQM6XDV724ZIH6G93" localSheetId="9" hidden="1">#REF!</definedName>
    <definedName name="BExXRA6N6XCLQM6XDV724ZIH6G93" hidden="1">#REF!</definedName>
    <definedName name="BExXRABZ1CNKCG6K1MR6OUFHF7J9" localSheetId="10" hidden="1">#REF!</definedName>
    <definedName name="BExXRABZ1CNKCG6K1MR6OUFHF7J9" localSheetId="12" hidden="1">#REF!</definedName>
    <definedName name="BExXRABZ1CNKCG6K1MR6OUFHF7J9" localSheetId="19" hidden="1">#REF!</definedName>
    <definedName name="BExXRABZ1CNKCG6K1MR6OUFHF7J9" localSheetId="0" hidden="1">#REF!</definedName>
    <definedName name="BExXRABZ1CNKCG6K1MR6OUFHF7J9" localSheetId="21" hidden="1">#REF!</definedName>
    <definedName name="BExXRABZ1CNKCG6K1MR6OUFHF7J9" localSheetId="8" hidden="1">#REF!</definedName>
    <definedName name="BExXRABZ1CNKCG6K1MR6OUFHF7J9" localSheetId="9" hidden="1">#REF!</definedName>
    <definedName name="BExXRABZ1CNKCG6K1MR6OUFHF7J9" hidden="1">#REF!</definedName>
    <definedName name="BExXRBOFETC0OTJ6WY3VPMFH03VB" localSheetId="10" hidden="1">#REF!</definedName>
    <definedName name="BExXRBOFETC0OTJ6WY3VPMFH03VB" localSheetId="12" hidden="1">#REF!</definedName>
    <definedName name="BExXRBOFETC0OTJ6WY3VPMFH03VB" localSheetId="19" hidden="1">#REF!</definedName>
    <definedName name="BExXRBOFETC0OTJ6WY3VPMFH03VB" localSheetId="0" hidden="1">#REF!</definedName>
    <definedName name="BExXRBOFETC0OTJ6WY3VPMFH03VB" localSheetId="21" hidden="1">#REF!</definedName>
    <definedName name="BExXRBOFETC0OTJ6WY3VPMFH03VB" localSheetId="8" hidden="1">#REF!</definedName>
    <definedName name="BExXRBOFETC0OTJ6WY3VPMFH03VB" localSheetId="9" hidden="1">#REF!</definedName>
    <definedName name="BExXRBOFETC0OTJ6WY3VPMFH03VB" hidden="1">#REF!</definedName>
    <definedName name="BExXRD13K1S9Y3JGR7CXSONT7RJZ" localSheetId="10" hidden="1">#REF!</definedName>
    <definedName name="BExXRD13K1S9Y3JGR7CXSONT7RJZ" localSheetId="12" hidden="1">#REF!</definedName>
    <definedName name="BExXRD13K1S9Y3JGR7CXSONT7RJZ" localSheetId="19" hidden="1">#REF!</definedName>
    <definedName name="BExXRD13K1S9Y3JGR7CXSONT7RJZ" localSheetId="0" hidden="1">#REF!</definedName>
    <definedName name="BExXRD13K1S9Y3JGR7CXSONT7RJZ" localSheetId="21" hidden="1">#REF!</definedName>
    <definedName name="BExXRD13K1S9Y3JGR7CXSONT7RJZ" localSheetId="8" hidden="1">#REF!</definedName>
    <definedName name="BExXRD13K1S9Y3JGR7CXSONT7RJZ" localSheetId="9" hidden="1">#REF!</definedName>
    <definedName name="BExXRD13K1S9Y3JGR7CXSONT7RJZ" hidden="1">#REF!</definedName>
    <definedName name="BExXRIFB4QQ87QIGA9AG0NXP577K" localSheetId="10" hidden="1">#REF!</definedName>
    <definedName name="BExXRIFB4QQ87QIGA9AG0NXP577K" localSheetId="12" hidden="1">#REF!</definedName>
    <definedName name="BExXRIFB4QQ87QIGA9AG0NXP577K" localSheetId="19" hidden="1">#REF!</definedName>
    <definedName name="BExXRIFB4QQ87QIGA9AG0NXP577K" localSheetId="0" hidden="1">#REF!</definedName>
    <definedName name="BExXRIFB4QQ87QIGA9AG0NXP577K" localSheetId="21" hidden="1">#REF!</definedName>
    <definedName name="BExXRIFB4QQ87QIGA9AG0NXP577K" localSheetId="8" hidden="1">#REF!</definedName>
    <definedName name="BExXRIFB4QQ87QIGA9AG0NXP577K" localSheetId="9" hidden="1">#REF!</definedName>
    <definedName name="BExXRIFB4QQ87QIGA9AG0NXP577K" hidden="1">#REF!</definedName>
    <definedName name="BExXRIQ2JF2CVTRDQX2D9SPH7FTN" localSheetId="10" hidden="1">#REF!</definedName>
    <definedName name="BExXRIQ2JF2CVTRDQX2D9SPH7FTN" localSheetId="12" hidden="1">#REF!</definedName>
    <definedName name="BExXRIQ2JF2CVTRDQX2D9SPH7FTN" localSheetId="19" hidden="1">#REF!</definedName>
    <definedName name="BExXRIQ2JF2CVTRDQX2D9SPH7FTN" localSheetId="0" hidden="1">#REF!</definedName>
    <definedName name="BExXRIQ2JF2CVTRDQX2D9SPH7FTN" localSheetId="21" hidden="1">#REF!</definedName>
    <definedName name="BExXRIQ2JF2CVTRDQX2D9SPH7FTN" localSheetId="8" hidden="1">#REF!</definedName>
    <definedName name="BExXRIQ2JF2CVTRDQX2D9SPH7FTN" localSheetId="9" hidden="1">#REF!</definedName>
    <definedName name="BExXRIQ2JF2CVTRDQX2D9SPH7FTN" hidden="1">#REF!</definedName>
    <definedName name="BExXRO4A6VUH1F4XV8N1BRJ4896W" localSheetId="10" hidden="1">#REF!</definedName>
    <definedName name="BExXRO4A6VUH1F4XV8N1BRJ4896W" localSheetId="12" hidden="1">#REF!</definedName>
    <definedName name="BExXRO4A6VUH1F4XV8N1BRJ4896W" localSheetId="19" hidden="1">#REF!</definedName>
    <definedName name="BExXRO4A6VUH1F4XV8N1BRJ4896W" localSheetId="0" hidden="1">#REF!</definedName>
    <definedName name="BExXRO4A6VUH1F4XV8N1BRJ4896W" localSheetId="21" hidden="1">#REF!</definedName>
    <definedName name="BExXRO4A6VUH1F4XV8N1BRJ4896W" localSheetId="8" hidden="1">#REF!</definedName>
    <definedName name="BExXRO4A6VUH1F4XV8N1BRJ4896W" localSheetId="9" hidden="1">#REF!</definedName>
    <definedName name="BExXRO4A6VUH1F4XV8N1BRJ4896W" hidden="1">#REF!</definedName>
    <definedName name="BExXRO9N1SNJZGKD90P4K7FU1J0P" localSheetId="10" hidden="1">#REF!</definedName>
    <definedName name="BExXRO9N1SNJZGKD90P4K7FU1J0P" localSheetId="12" hidden="1">#REF!</definedName>
    <definedName name="BExXRO9N1SNJZGKD90P4K7FU1J0P" localSheetId="19" hidden="1">#REF!</definedName>
    <definedName name="BExXRO9N1SNJZGKD90P4K7FU1J0P" localSheetId="0" hidden="1">#REF!</definedName>
    <definedName name="BExXRO9N1SNJZGKD90P4K7FU1J0P" localSheetId="21" hidden="1">#REF!</definedName>
    <definedName name="BExXRO9N1SNJZGKD90P4K7FU1J0P" localSheetId="8" hidden="1">#REF!</definedName>
    <definedName name="BExXRO9N1SNJZGKD90P4K7FU1J0P" localSheetId="9" hidden="1">#REF!</definedName>
    <definedName name="BExXRO9N1SNJZGKD90P4K7FU1J0P" hidden="1">#REF!</definedName>
    <definedName name="BExXROF2MWDZ7IFXX27XOJ79Q86E" localSheetId="10" hidden="1">#REF!</definedName>
    <definedName name="BExXROF2MWDZ7IFXX27XOJ79Q86E" localSheetId="12" hidden="1">#REF!</definedName>
    <definedName name="BExXROF2MWDZ7IFXX27XOJ79Q86E" localSheetId="19" hidden="1">#REF!</definedName>
    <definedName name="BExXROF2MWDZ7IFXX27XOJ79Q86E" localSheetId="0" hidden="1">#REF!</definedName>
    <definedName name="BExXROF2MWDZ7IFXX27XOJ79Q86E" localSheetId="21" hidden="1">#REF!</definedName>
    <definedName name="BExXROF2MWDZ7IFXX27XOJ79Q86E" localSheetId="8" hidden="1">#REF!</definedName>
    <definedName name="BExXROF2MWDZ7IFXX27XOJ79Q86E" localSheetId="9" hidden="1">#REF!</definedName>
    <definedName name="BExXROF2MWDZ7IFXX27XOJ79Q86E" hidden="1">#REF!</definedName>
    <definedName name="BExXRV5QP3Z0KAQ1EQT9JYT2FV0L" localSheetId="10" hidden="1">#REF!</definedName>
    <definedName name="BExXRV5QP3Z0KAQ1EQT9JYT2FV0L" localSheetId="12" hidden="1">#REF!</definedName>
    <definedName name="BExXRV5QP3Z0KAQ1EQT9JYT2FV0L" localSheetId="19" hidden="1">#REF!</definedName>
    <definedName name="BExXRV5QP3Z0KAQ1EQT9JYT2FV0L" localSheetId="0" hidden="1">#REF!</definedName>
    <definedName name="BExXRV5QP3Z0KAQ1EQT9JYT2FV0L" localSheetId="21" hidden="1">#REF!</definedName>
    <definedName name="BExXRV5QP3Z0KAQ1EQT9JYT2FV0L" localSheetId="8" hidden="1">#REF!</definedName>
    <definedName name="BExXRV5QP3Z0KAQ1EQT9JYT2FV0L" localSheetId="9" hidden="1">#REF!</definedName>
    <definedName name="BExXRV5QP3Z0KAQ1EQT9JYT2FV0L" hidden="1">#REF!</definedName>
    <definedName name="BExXRZ20LZZCW8LVGDK0XETOTSAI" localSheetId="10" hidden="1">#REF!</definedName>
    <definedName name="BExXRZ20LZZCW8LVGDK0XETOTSAI" localSheetId="12" hidden="1">#REF!</definedName>
    <definedName name="BExXRZ20LZZCW8LVGDK0XETOTSAI" localSheetId="19" hidden="1">#REF!</definedName>
    <definedName name="BExXRZ20LZZCW8LVGDK0XETOTSAI" localSheetId="0" hidden="1">#REF!</definedName>
    <definedName name="BExXRZ20LZZCW8LVGDK0XETOTSAI" localSheetId="21" hidden="1">#REF!</definedName>
    <definedName name="BExXRZ20LZZCW8LVGDK0XETOTSAI" localSheetId="8" hidden="1">#REF!</definedName>
    <definedName name="BExXRZ20LZZCW8LVGDK0XETOTSAI" localSheetId="9" hidden="1">#REF!</definedName>
    <definedName name="BExXRZ20LZZCW8LVGDK0XETOTSAI" hidden="1">#REF!</definedName>
    <definedName name="BExXS4R1GKUJQX6MHUIUN4S3SCAS" localSheetId="10" hidden="1">#REF!</definedName>
    <definedName name="BExXS4R1GKUJQX6MHUIUN4S3SCAS" localSheetId="12" hidden="1">#REF!</definedName>
    <definedName name="BExXS4R1GKUJQX6MHUIUN4S3SCAS" localSheetId="19" hidden="1">#REF!</definedName>
    <definedName name="BExXS4R1GKUJQX6MHUIUN4S3SCAS" localSheetId="0" hidden="1">#REF!</definedName>
    <definedName name="BExXS4R1GKUJQX6MHUIUN4S3SCAS" localSheetId="21" hidden="1">#REF!</definedName>
    <definedName name="BExXS4R1GKUJQX6MHUIUN4S3SCAS" localSheetId="8" hidden="1">#REF!</definedName>
    <definedName name="BExXS4R1GKUJQX6MHUIUN4S3SCAS" localSheetId="9" hidden="1">#REF!</definedName>
    <definedName name="BExXS4R1GKUJQX6MHUIUN4S3SCAS" hidden="1">#REF!</definedName>
    <definedName name="BExXS63O4OMWMNXXAODZQFSDG33N" localSheetId="10" hidden="1">#REF!</definedName>
    <definedName name="BExXS63O4OMWMNXXAODZQFSDG33N" localSheetId="12" hidden="1">#REF!</definedName>
    <definedName name="BExXS63O4OMWMNXXAODZQFSDG33N" localSheetId="19" hidden="1">#REF!</definedName>
    <definedName name="BExXS63O4OMWMNXXAODZQFSDG33N" localSheetId="0" hidden="1">#REF!</definedName>
    <definedName name="BExXS63O4OMWMNXXAODZQFSDG33N" localSheetId="21" hidden="1">#REF!</definedName>
    <definedName name="BExXS63O4OMWMNXXAODZQFSDG33N" localSheetId="8" hidden="1">#REF!</definedName>
    <definedName name="BExXS63O4OMWMNXXAODZQFSDG33N" localSheetId="9" hidden="1">#REF!</definedName>
    <definedName name="BExXS63O4OMWMNXXAODZQFSDG33N" hidden="1">#REF!</definedName>
    <definedName name="BExXSBSP1TOY051HSPEPM0AEIO2M" localSheetId="10" hidden="1">#REF!</definedName>
    <definedName name="BExXSBSP1TOY051HSPEPM0AEIO2M" localSheetId="12" hidden="1">#REF!</definedName>
    <definedName name="BExXSBSP1TOY051HSPEPM0AEIO2M" localSheetId="19" hidden="1">#REF!</definedName>
    <definedName name="BExXSBSP1TOY051HSPEPM0AEIO2M" localSheetId="0" hidden="1">#REF!</definedName>
    <definedName name="BExXSBSP1TOY051HSPEPM0AEIO2M" localSheetId="21" hidden="1">#REF!</definedName>
    <definedName name="BExXSBSP1TOY051HSPEPM0AEIO2M" localSheetId="8" hidden="1">#REF!</definedName>
    <definedName name="BExXSBSP1TOY051HSPEPM0AEIO2M" localSheetId="9" hidden="1">#REF!</definedName>
    <definedName name="BExXSBSP1TOY051HSPEPM0AEIO2M" hidden="1">#REF!</definedName>
    <definedName name="BExXSC8RFK5D68FJD2HI4K66SA6I" localSheetId="10" hidden="1">#REF!</definedName>
    <definedName name="BExXSC8RFK5D68FJD2HI4K66SA6I" localSheetId="12" hidden="1">#REF!</definedName>
    <definedName name="BExXSC8RFK5D68FJD2HI4K66SA6I" localSheetId="19" hidden="1">#REF!</definedName>
    <definedName name="BExXSC8RFK5D68FJD2HI4K66SA6I" localSheetId="0" hidden="1">#REF!</definedName>
    <definedName name="BExXSC8RFK5D68FJD2HI4K66SA6I" localSheetId="21" hidden="1">#REF!</definedName>
    <definedName name="BExXSC8RFK5D68FJD2HI4K66SA6I" localSheetId="8" hidden="1">#REF!</definedName>
    <definedName name="BExXSC8RFK5D68FJD2HI4K66SA6I" localSheetId="9" hidden="1">#REF!</definedName>
    <definedName name="BExXSC8RFK5D68FJD2HI4K66SA6I" hidden="1">#REF!</definedName>
    <definedName name="BExXSCP0AZ5MYCC2UFG2GLBCV1CC" localSheetId="10" hidden="1">#REF!</definedName>
    <definedName name="BExXSCP0AZ5MYCC2UFG2GLBCV1CC" localSheetId="12" hidden="1">#REF!</definedName>
    <definedName name="BExXSCP0AZ5MYCC2UFG2GLBCV1CC" localSheetId="19" hidden="1">#REF!</definedName>
    <definedName name="BExXSCP0AZ5MYCC2UFG2GLBCV1CC" localSheetId="0" hidden="1">#REF!</definedName>
    <definedName name="BExXSCP0AZ5MYCC2UFG2GLBCV1CC" localSheetId="21" hidden="1">#REF!</definedName>
    <definedName name="BExXSCP0AZ5MYCC2UFG2GLBCV1CC" localSheetId="8" hidden="1">#REF!</definedName>
    <definedName name="BExXSCP0AZ5MYCC2UFG2GLBCV1CC" localSheetId="9" hidden="1">#REF!</definedName>
    <definedName name="BExXSCP0AZ5MYCC2UFG2GLBCV1CC" hidden="1">#REF!</definedName>
    <definedName name="BExXSNHC88W4UMXEOIOOATJAIKZO" localSheetId="10" hidden="1">#REF!</definedName>
    <definedName name="BExXSNHC88W4UMXEOIOOATJAIKZO" localSheetId="12" hidden="1">#REF!</definedName>
    <definedName name="BExXSNHC88W4UMXEOIOOATJAIKZO" localSheetId="19" hidden="1">#REF!</definedName>
    <definedName name="BExXSNHC88W4UMXEOIOOATJAIKZO" localSheetId="0" hidden="1">#REF!</definedName>
    <definedName name="BExXSNHC88W4UMXEOIOOATJAIKZO" localSheetId="21" hidden="1">#REF!</definedName>
    <definedName name="BExXSNHC88W4UMXEOIOOATJAIKZO" localSheetId="8" hidden="1">#REF!</definedName>
    <definedName name="BExXSNHC88W4UMXEOIOOATJAIKZO" localSheetId="9" hidden="1">#REF!</definedName>
    <definedName name="BExXSNHC88W4UMXEOIOOATJAIKZO" hidden="1">#REF!</definedName>
    <definedName name="BExXSTBS08WIA9TLALV3UQ2Z3MRG" localSheetId="10" hidden="1">#REF!</definedName>
    <definedName name="BExXSTBS08WIA9TLALV3UQ2Z3MRG" localSheetId="12" hidden="1">#REF!</definedName>
    <definedName name="BExXSTBS08WIA9TLALV3UQ2Z3MRG" localSheetId="19" hidden="1">#REF!</definedName>
    <definedName name="BExXSTBS08WIA9TLALV3UQ2Z3MRG" localSheetId="0" hidden="1">#REF!</definedName>
    <definedName name="BExXSTBS08WIA9TLALV3UQ2Z3MRG" localSheetId="21" hidden="1">#REF!</definedName>
    <definedName name="BExXSTBS08WIA9TLALV3UQ2Z3MRG" localSheetId="8" hidden="1">#REF!</definedName>
    <definedName name="BExXSTBS08WIA9TLALV3UQ2Z3MRG" localSheetId="9" hidden="1">#REF!</definedName>
    <definedName name="BExXSTBS08WIA9TLALV3UQ2Z3MRG" hidden="1">#REF!</definedName>
    <definedName name="BExXSVQ2WOJJ73YEO8Q2FK60V4G8" localSheetId="10" hidden="1">#REF!</definedName>
    <definedName name="BExXSVQ2WOJJ73YEO8Q2FK60V4G8" localSheetId="12" hidden="1">#REF!</definedName>
    <definedName name="BExXSVQ2WOJJ73YEO8Q2FK60V4G8" localSheetId="19" hidden="1">#REF!</definedName>
    <definedName name="BExXSVQ2WOJJ73YEO8Q2FK60V4G8" localSheetId="0" hidden="1">#REF!</definedName>
    <definedName name="BExXSVQ2WOJJ73YEO8Q2FK60V4G8" localSheetId="21" hidden="1">#REF!</definedName>
    <definedName name="BExXSVQ2WOJJ73YEO8Q2FK60V4G8" localSheetId="8" hidden="1">#REF!</definedName>
    <definedName name="BExXSVQ2WOJJ73YEO8Q2FK60V4G8" localSheetId="9" hidden="1">#REF!</definedName>
    <definedName name="BExXSVQ2WOJJ73YEO8Q2FK60V4G8" hidden="1">#REF!</definedName>
    <definedName name="BExXTER5A2EQ14KN6J0MVATIHVKN" localSheetId="10" hidden="1">#REF!</definedName>
    <definedName name="BExXTER5A2EQ14KN6J0MVATIHVKN" localSheetId="12" hidden="1">#REF!</definedName>
    <definedName name="BExXTER5A2EQ14KN6J0MVATIHVKN" localSheetId="19" hidden="1">#REF!</definedName>
    <definedName name="BExXTER5A2EQ14KN6J0MVATIHVKN" localSheetId="0" hidden="1">#REF!</definedName>
    <definedName name="BExXTER5A2EQ14KN6J0MVATIHVKN" localSheetId="21" hidden="1">#REF!</definedName>
    <definedName name="BExXTER5A2EQ14KN6J0MVATIHVKN" localSheetId="8" hidden="1">#REF!</definedName>
    <definedName name="BExXTER5A2EQ14KN6J0MVATIHVKN" localSheetId="9" hidden="1">#REF!</definedName>
    <definedName name="BExXTER5A2EQ14KN6J0MVATIHVKN" hidden="1">#REF!</definedName>
    <definedName name="BExXTHLRNL82GN7KZY3TOLO508N7" localSheetId="10" hidden="1">#REF!</definedName>
    <definedName name="BExXTHLRNL82GN7KZY3TOLO508N7" localSheetId="12" hidden="1">#REF!</definedName>
    <definedName name="BExXTHLRNL82GN7KZY3TOLO508N7" localSheetId="19" hidden="1">#REF!</definedName>
    <definedName name="BExXTHLRNL82GN7KZY3TOLO508N7" localSheetId="0" hidden="1">#REF!</definedName>
    <definedName name="BExXTHLRNL82GN7KZY3TOLO508N7" localSheetId="21" hidden="1">#REF!</definedName>
    <definedName name="BExXTHLRNL82GN7KZY3TOLO508N7" localSheetId="8" hidden="1">#REF!</definedName>
    <definedName name="BExXTHLRNL82GN7KZY3TOLO508N7" localSheetId="9" hidden="1">#REF!</definedName>
    <definedName name="BExXTHLRNL82GN7KZY3TOLO508N7" hidden="1">#REF!</definedName>
    <definedName name="BExXTL72MKEQSQH9L2OTFLU8DM2B" localSheetId="10" hidden="1">#REF!</definedName>
    <definedName name="BExXTL72MKEQSQH9L2OTFLU8DM2B" localSheetId="12" hidden="1">#REF!</definedName>
    <definedName name="BExXTL72MKEQSQH9L2OTFLU8DM2B" localSheetId="19" hidden="1">#REF!</definedName>
    <definedName name="BExXTL72MKEQSQH9L2OTFLU8DM2B" localSheetId="0" hidden="1">#REF!</definedName>
    <definedName name="BExXTL72MKEQSQH9L2OTFLU8DM2B" localSheetId="21" hidden="1">#REF!</definedName>
    <definedName name="BExXTL72MKEQSQH9L2OTFLU8DM2B" localSheetId="8" hidden="1">#REF!</definedName>
    <definedName name="BExXTL72MKEQSQH9L2OTFLU8DM2B" localSheetId="9" hidden="1">#REF!</definedName>
    <definedName name="BExXTL72MKEQSQH9L2OTFLU8DM2B" hidden="1">#REF!</definedName>
    <definedName name="BExXTM3M4RTCRSX7VGAXGQNPP668" localSheetId="10" hidden="1">#REF!</definedName>
    <definedName name="BExXTM3M4RTCRSX7VGAXGQNPP668" localSheetId="12" hidden="1">#REF!</definedName>
    <definedName name="BExXTM3M4RTCRSX7VGAXGQNPP668" localSheetId="19" hidden="1">#REF!</definedName>
    <definedName name="BExXTM3M4RTCRSX7VGAXGQNPP668" localSheetId="0" hidden="1">#REF!</definedName>
    <definedName name="BExXTM3M4RTCRSX7VGAXGQNPP668" localSheetId="21" hidden="1">#REF!</definedName>
    <definedName name="BExXTM3M4RTCRSX7VGAXGQNPP668" localSheetId="8" hidden="1">#REF!</definedName>
    <definedName name="BExXTM3M4RTCRSX7VGAXGQNPP668" localSheetId="9" hidden="1">#REF!</definedName>
    <definedName name="BExXTM3M4RTCRSX7VGAXGQNPP668" hidden="1">#REF!</definedName>
    <definedName name="BExXTOCF78J7WY6FOVBRY1N2RBBR" localSheetId="10" hidden="1">#REF!</definedName>
    <definedName name="BExXTOCF78J7WY6FOVBRY1N2RBBR" localSheetId="12" hidden="1">#REF!</definedName>
    <definedName name="BExXTOCF78J7WY6FOVBRY1N2RBBR" localSheetId="19" hidden="1">#REF!</definedName>
    <definedName name="BExXTOCF78J7WY6FOVBRY1N2RBBR" localSheetId="0" hidden="1">#REF!</definedName>
    <definedName name="BExXTOCF78J7WY6FOVBRY1N2RBBR" localSheetId="21" hidden="1">#REF!</definedName>
    <definedName name="BExXTOCF78J7WY6FOVBRY1N2RBBR" localSheetId="8" hidden="1">#REF!</definedName>
    <definedName name="BExXTOCF78J7WY6FOVBRY1N2RBBR" localSheetId="9" hidden="1">#REF!</definedName>
    <definedName name="BExXTOCF78J7WY6FOVBRY1N2RBBR" hidden="1">#REF!</definedName>
    <definedName name="BExXTP3GYO6Z9RTKKT10XA0UTV3T" localSheetId="10" hidden="1">#REF!</definedName>
    <definedName name="BExXTP3GYO6Z9RTKKT10XA0UTV3T" localSheetId="12" hidden="1">#REF!</definedName>
    <definedName name="BExXTP3GYO6Z9RTKKT10XA0UTV3T" localSheetId="19" hidden="1">#REF!</definedName>
    <definedName name="BExXTP3GYO6Z9RTKKT10XA0UTV3T" localSheetId="0" hidden="1">#REF!</definedName>
    <definedName name="BExXTP3GYO6Z9RTKKT10XA0UTV3T" localSheetId="21" hidden="1">#REF!</definedName>
    <definedName name="BExXTP3GYO6Z9RTKKT10XA0UTV3T" localSheetId="8" hidden="1">#REF!</definedName>
    <definedName name="BExXTP3GYO6Z9RTKKT10XA0UTV3T" localSheetId="9" hidden="1">#REF!</definedName>
    <definedName name="BExXTP3GYO6Z9RTKKT10XA0UTV3T" hidden="1">#REF!</definedName>
    <definedName name="BExXTRN4AFX9QW6YC4HNGBBD5R08" localSheetId="10" hidden="1">#REF!</definedName>
    <definedName name="BExXTRN4AFX9QW6YC4HNGBBD5R08" localSheetId="12" hidden="1">#REF!</definedName>
    <definedName name="BExXTRN4AFX9QW6YC4HNGBBD5R08" localSheetId="19" hidden="1">#REF!</definedName>
    <definedName name="BExXTRN4AFX9QW6YC4HNGBBD5R08" localSheetId="0" hidden="1">#REF!</definedName>
    <definedName name="BExXTRN4AFX9QW6YC4HNGBBD5R08" localSheetId="21" hidden="1">#REF!</definedName>
    <definedName name="BExXTRN4AFX9QW6YC4HNGBBD5R08" localSheetId="8" hidden="1">#REF!</definedName>
    <definedName name="BExXTRN4AFX9QW6YC4HNGBBD5R08" localSheetId="9" hidden="1">#REF!</definedName>
    <definedName name="BExXTRN4AFX9QW6YC4HNGBBD5R08" hidden="1">#REF!</definedName>
    <definedName name="BExXTV8M7YIG5C64O046DN613ZRO" localSheetId="10" hidden="1">#REF!</definedName>
    <definedName name="BExXTV8M7YIG5C64O046DN613ZRO" localSheetId="12" hidden="1">#REF!</definedName>
    <definedName name="BExXTV8M7YIG5C64O046DN613ZRO" localSheetId="19" hidden="1">#REF!</definedName>
    <definedName name="BExXTV8M7YIG5C64O046DN613ZRO" localSheetId="0" hidden="1">#REF!</definedName>
    <definedName name="BExXTV8M7YIG5C64O046DN613ZRO" localSheetId="21" hidden="1">#REF!</definedName>
    <definedName name="BExXTV8M7YIG5C64O046DN613ZRO" localSheetId="8" hidden="1">#REF!</definedName>
    <definedName name="BExXTV8M7YIG5C64O046DN613ZRO" localSheetId="9" hidden="1">#REF!</definedName>
    <definedName name="BExXTV8M7YIG5C64O046DN613ZRO" hidden="1">#REF!</definedName>
    <definedName name="BExXTVDXQ7ZX3THNLFJXFAONW0AI" localSheetId="10" hidden="1">#REF!</definedName>
    <definedName name="BExXTVDXQ7ZX3THNLFJXFAONW0AI" localSheetId="12" hidden="1">#REF!</definedName>
    <definedName name="BExXTVDXQ7ZX3THNLFJXFAONW0AI" localSheetId="19" hidden="1">#REF!</definedName>
    <definedName name="BExXTVDXQ7ZX3THNLFJXFAONW0AI" localSheetId="0" hidden="1">#REF!</definedName>
    <definedName name="BExXTVDXQ7ZX3THNLFJXFAONW0AI" localSheetId="21" hidden="1">#REF!</definedName>
    <definedName name="BExXTVDXQ7ZX3THNLFJXFAONW0AI" localSheetId="8" hidden="1">#REF!</definedName>
    <definedName name="BExXTVDXQ7ZX3THNLFJXFAONW0AI" localSheetId="9" hidden="1">#REF!</definedName>
    <definedName name="BExXTVDXQ7ZX3THNLFJXFAONW0AI" hidden="1">#REF!</definedName>
    <definedName name="BExXTZKZ4CG92ZQLIRKEXXH9BFIR" localSheetId="10" hidden="1">#REF!</definedName>
    <definedName name="BExXTZKZ4CG92ZQLIRKEXXH9BFIR" localSheetId="12" hidden="1">#REF!</definedName>
    <definedName name="BExXTZKZ4CG92ZQLIRKEXXH9BFIR" localSheetId="19" hidden="1">#REF!</definedName>
    <definedName name="BExXTZKZ4CG92ZQLIRKEXXH9BFIR" localSheetId="0" hidden="1">#REF!</definedName>
    <definedName name="BExXTZKZ4CG92ZQLIRKEXXH9BFIR" localSheetId="21" hidden="1">#REF!</definedName>
    <definedName name="BExXTZKZ4CG92ZQLIRKEXXH9BFIR" localSheetId="8" hidden="1">#REF!</definedName>
    <definedName name="BExXTZKZ4CG92ZQLIRKEXXH9BFIR" localSheetId="9" hidden="1">#REF!</definedName>
    <definedName name="BExXTZKZ4CG92ZQLIRKEXXH9BFIR" hidden="1">#REF!</definedName>
    <definedName name="BExXU4J2BM2964GD5UZHM752Q4NS" localSheetId="10" hidden="1">#REF!</definedName>
    <definedName name="BExXU4J2BM2964GD5UZHM752Q4NS" localSheetId="12" hidden="1">#REF!</definedName>
    <definedName name="BExXU4J2BM2964GD5UZHM752Q4NS" localSheetId="19" hidden="1">#REF!</definedName>
    <definedName name="BExXU4J2BM2964GD5UZHM752Q4NS" localSheetId="0" hidden="1">#REF!</definedName>
    <definedName name="BExXU4J2BM2964GD5UZHM752Q4NS" localSheetId="21" hidden="1">#REF!</definedName>
    <definedName name="BExXU4J2BM2964GD5UZHM752Q4NS" localSheetId="8" hidden="1">#REF!</definedName>
    <definedName name="BExXU4J2BM2964GD5UZHM752Q4NS" localSheetId="9" hidden="1">#REF!</definedName>
    <definedName name="BExXU4J2BM2964GD5UZHM752Q4NS" hidden="1">#REF!</definedName>
    <definedName name="BExXU6XDTT7RM93KILIDEYPA9XKF" localSheetId="10" hidden="1">#REF!</definedName>
    <definedName name="BExXU6XDTT7RM93KILIDEYPA9XKF" localSheetId="12" hidden="1">#REF!</definedName>
    <definedName name="BExXU6XDTT7RM93KILIDEYPA9XKF" localSheetId="19" hidden="1">#REF!</definedName>
    <definedName name="BExXU6XDTT7RM93KILIDEYPA9XKF" localSheetId="0" hidden="1">#REF!</definedName>
    <definedName name="BExXU6XDTT7RM93KILIDEYPA9XKF" localSheetId="21" hidden="1">#REF!</definedName>
    <definedName name="BExXU6XDTT7RM93KILIDEYPA9XKF" localSheetId="8" hidden="1">#REF!</definedName>
    <definedName name="BExXU6XDTT7RM93KILIDEYPA9XKF" localSheetId="9" hidden="1">#REF!</definedName>
    <definedName name="BExXU6XDTT7RM93KILIDEYPA9XKF" hidden="1">#REF!</definedName>
    <definedName name="BExXU8VLZA7WLPZ3RAQZGNERUD26" localSheetId="10" hidden="1">#REF!</definedName>
    <definedName name="BExXU8VLZA7WLPZ3RAQZGNERUD26" localSheetId="12" hidden="1">#REF!</definedName>
    <definedName name="BExXU8VLZA7WLPZ3RAQZGNERUD26" localSheetId="19" hidden="1">#REF!</definedName>
    <definedName name="BExXU8VLZA7WLPZ3RAQZGNERUD26" localSheetId="0" hidden="1">#REF!</definedName>
    <definedName name="BExXU8VLZA7WLPZ3RAQZGNERUD26" localSheetId="21" hidden="1">#REF!</definedName>
    <definedName name="BExXU8VLZA7WLPZ3RAQZGNERUD26" localSheetId="8" hidden="1">#REF!</definedName>
    <definedName name="BExXU8VLZA7WLPZ3RAQZGNERUD26" localSheetId="9" hidden="1">#REF!</definedName>
    <definedName name="BExXU8VLZA7WLPZ3RAQZGNERUD26" hidden="1">#REF!</definedName>
    <definedName name="BExXUB9RSLSCNN5ETLXY72DAPZZM" localSheetId="10" hidden="1">#REF!</definedName>
    <definedName name="BExXUB9RSLSCNN5ETLXY72DAPZZM" localSheetId="12" hidden="1">#REF!</definedName>
    <definedName name="BExXUB9RSLSCNN5ETLXY72DAPZZM" localSheetId="19" hidden="1">#REF!</definedName>
    <definedName name="BExXUB9RSLSCNN5ETLXY72DAPZZM" localSheetId="0" hidden="1">#REF!</definedName>
    <definedName name="BExXUB9RSLSCNN5ETLXY72DAPZZM" localSheetId="21" hidden="1">#REF!</definedName>
    <definedName name="BExXUB9RSLSCNN5ETLXY72DAPZZM" localSheetId="8" hidden="1">#REF!</definedName>
    <definedName name="BExXUB9RSLSCNN5ETLXY72DAPZZM" localSheetId="9" hidden="1">#REF!</definedName>
    <definedName name="BExXUB9RSLSCNN5ETLXY72DAPZZM" hidden="1">#REF!</definedName>
    <definedName name="BExXUFRM82XQIN2T8KGLDQL1IBQW" localSheetId="10" hidden="1">#REF!</definedName>
    <definedName name="BExXUFRM82XQIN2T8KGLDQL1IBQW" localSheetId="12" hidden="1">#REF!</definedName>
    <definedName name="BExXUFRM82XQIN2T8KGLDQL1IBQW" localSheetId="19" hidden="1">#REF!</definedName>
    <definedName name="BExXUFRM82XQIN2T8KGLDQL1IBQW" localSheetId="0" hidden="1">#REF!</definedName>
    <definedName name="BExXUFRM82XQIN2T8KGLDQL1IBQW" localSheetId="21" hidden="1">#REF!</definedName>
    <definedName name="BExXUFRM82XQIN2T8KGLDQL1IBQW" localSheetId="8" hidden="1">#REF!</definedName>
    <definedName name="BExXUFRM82XQIN2T8KGLDQL1IBQW" localSheetId="9" hidden="1">#REF!</definedName>
    <definedName name="BExXUFRM82XQIN2T8KGLDQL1IBQW" hidden="1">#REF!</definedName>
    <definedName name="BExXUQEQBF6FI240ZGIF9YXZSRAU" localSheetId="10" hidden="1">#REF!</definedName>
    <definedName name="BExXUQEQBF6FI240ZGIF9YXZSRAU" localSheetId="12" hidden="1">#REF!</definedName>
    <definedName name="BExXUQEQBF6FI240ZGIF9YXZSRAU" localSheetId="19" hidden="1">#REF!</definedName>
    <definedName name="BExXUQEQBF6FI240ZGIF9YXZSRAU" localSheetId="0" hidden="1">#REF!</definedName>
    <definedName name="BExXUQEQBF6FI240ZGIF9YXZSRAU" localSheetId="21" hidden="1">#REF!</definedName>
    <definedName name="BExXUQEQBF6FI240ZGIF9YXZSRAU" localSheetId="8" hidden="1">#REF!</definedName>
    <definedName name="BExXUQEQBF6FI240ZGIF9YXZSRAU" localSheetId="9" hidden="1">#REF!</definedName>
    <definedName name="BExXUQEQBF6FI240ZGIF9YXZSRAU" hidden="1">#REF!</definedName>
    <definedName name="BExXUX02UQ8LJPBZ4YBORILFR0W0" localSheetId="10" hidden="1">#REF!</definedName>
    <definedName name="BExXUX02UQ8LJPBZ4YBORILFR0W0" localSheetId="12" hidden="1">#REF!</definedName>
    <definedName name="BExXUX02UQ8LJPBZ4YBORILFR0W0" localSheetId="19" hidden="1">#REF!</definedName>
    <definedName name="BExXUX02UQ8LJPBZ4YBORILFR0W0" localSheetId="0" hidden="1">#REF!</definedName>
    <definedName name="BExXUX02UQ8LJPBZ4YBORILFR0W0" localSheetId="21" hidden="1">#REF!</definedName>
    <definedName name="BExXUX02UQ8LJPBZ4YBORILFR0W0" localSheetId="8" hidden="1">#REF!</definedName>
    <definedName name="BExXUX02UQ8LJPBZ4YBORILFR0W0" localSheetId="9" hidden="1">#REF!</definedName>
    <definedName name="BExXUX02UQ8LJPBZ4YBORILFR0W0" hidden="1">#REF!</definedName>
    <definedName name="BExXUYND6EJO7CJ5KRICV4O1JNWK" localSheetId="10" hidden="1">#REF!</definedName>
    <definedName name="BExXUYND6EJO7CJ5KRICV4O1JNWK" localSheetId="12" hidden="1">#REF!</definedName>
    <definedName name="BExXUYND6EJO7CJ5KRICV4O1JNWK" localSheetId="19" hidden="1">#REF!</definedName>
    <definedName name="BExXUYND6EJO7CJ5KRICV4O1JNWK" localSheetId="0" hidden="1">#REF!</definedName>
    <definedName name="BExXUYND6EJO7CJ5KRICV4O1JNWK" localSheetId="21" hidden="1">#REF!</definedName>
    <definedName name="BExXUYND6EJO7CJ5KRICV4O1JNWK" localSheetId="8" hidden="1">#REF!</definedName>
    <definedName name="BExXUYND6EJO7CJ5KRICV4O1JNWK" localSheetId="9" hidden="1">#REF!</definedName>
    <definedName name="BExXUYND6EJO7CJ5KRICV4O1JNWK" hidden="1">#REF!</definedName>
    <definedName name="BExXV6FWG4H3S2QEUJZYIXILNGJ7" localSheetId="10" hidden="1">#REF!</definedName>
    <definedName name="BExXV6FWG4H3S2QEUJZYIXILNGJ7" localSheetId="12" hidden="1">#REF!</definedName>
    <definedName name="BExXV6FWG4H3S2QEUJZYIXILNGJ7" localSheetId="19" hidden="1">#REF!</definedName>
    <definedName name="BExXV6FWG4H3S2QEUJZYIXILNGJ7" localSheetId="0" hidden="1">#REF!</definedName>
    <definedName name="BExXV6FWG4H3S2QEUJZYIXILNGJ7" localSheetId="21" hidden="1">#REF!</definedName>
    <definedName name="BExXV6FWG4H3S2QEUJZYIXILNGJ7" localSheetId="8" hidden="1">#REF!</definedName>
    <definedName name="BExXV6FWG4H3S2QEUJZYIXILNGJ7" localSheetId="9" hidden="1">#REF!</definedName>
    <definedName name="BExXV6FWG4H3S2QEUJZYIXILNGJ7" hidden="1">#REF!</definedName>
    <definedName name="BExXVK87BMMO6LHKV0CFDNIQVIBS" localSheetId="10" hidden="1">#REF!</definedName>
    <definedName name="BExXVK87BMMO6LHKV0CFDNIQVIBS" localSheetId="12" hidden="1">#REF!</definedName>
    <definedName name="BExXVK87BMMO6LHKV0CFDNIQVIBS" localSheetId="19" hidden="1">#REF!</definedName>
    <definedName name="BExXVK87BMMO6LHKV0CFDNIQVIBS" localSheetId="0" hidden="1">#REF!</definedName>
    <definedName name="BExXVK87BMMO6LHKV0CFDNIQVIBS" localSheetId="21" hidden="1">#REF!</definedName>
    <definedName name="BExXVK87BMMO6LHKV0CFDNIQVIBS" localSheetId="8" hidden="1">#REF!</definedName>
    <definedName name="BExXVK87BMMO6LHKV0CFDNIQVIBS" localSheetId="9" hidden="1">#REF!</definedName>
    <definedName name="BExXVK87BMMO6LHKV0CFDNIQVIBS" hidden="1">#REF!</definedName>
    <definedName name="BExXVKZ9WXPGL6IVY6T61IDD771I" localSheetId="10" hidden="1">#REF!</definedName>
    <definedName name="BExXVKZ9WXPGL6IVY6T61IDD771I" localSheetId="12" hidden="1">#REF!</definedName>
    <definedName name="BExXVKZ9WXPGL6IVY6T61IDD771I" localSheetId="19" hidden="1">#REF!</definedName>
    <definedName name="BExXVKZ9WXPGL6IVY6T61IDD771I" localSheetId="0" hidden="1">#REF!</definedName>
    <definedName name="BExXVKZ9WXPGL6IVY6T61IDD771I" localSheetId="21" hidden="1">#REF!</definedName>
    <definedName name="BExXVKZ9WXPGL6IVY6T61IDD771I" localSheetId="8" hidden="1">#REF!</definedName>
    <definedName name="BExXVKZ9WXPGL6IVY6T61IDD771I" localSheetId="9" hidden="1">#REF!</definedName>
    <definedName name="BExXVKZ9WXPGL6IVY6T61IDD771I" hidden="1">#REF!</definedName>
    <definedName name="BExXVLA319WCSEOVHB05KDUSU054" localSheetId="10" hidden="1">#REF!</definedName>
    <definedName name="BExXVLA319WCSEOVHB05KDUSU054" localSheetId="12" hidden="1">#REF!</definedName>
    <definedName name="BExXVLA319WCSEOVHB05KDUSU054" localSheetId="19" hidden="1">#REF!</definedName>
    <definedName name="BExXVLA319WCSEOVHB05KDUSU054" localSheetId="0" hidden="1">#REF!</definedName>
    <definedName name="BExXVLA319WCSEOVHB05KDUSU054" localSheetId="21" hidden="1">#REF!</definedName>
    <definedName name="BExXVLA319WCSEOVHB05KDUSU054" localSheetId="8" hidden="1">#REF!</definedName>
    <definedName name="BExXVLA319WCSEOVHB05KDUSU054" localSheetId="9" hidden="1">#REF!</definedName>
    <definedName name="BExXVLA319WCSEOVHB05KDUSU054" hidden="1">#REF!</definedName>
    <definedName name="BExXVTTG5YRCSTI0UL141BKR36SU" localSheetId="10" hidden="1">#REF!</definedName>
    <definedName name="BExXVTTG5YRCSTI0UL141BKR36SU" localSheetId="12" hidden="1">#REF!</definedName>
    <definedName name="BExXVTTG5YRCSTI0UL141BKR36SU" localSheetId="19" hidden="1">#REF!</definedName>
    <definedName name="BExXVTTG5YRCSTI0UL141BKR36SU" localSheetId="0" hidden="1">#REF!</definedName>
    <definedName name="BExXVTTG5YRCSTI0UL141BKR36SU" localSheetId="21" hidden="1">#REF!</definedName>
    <definedName name="BExXVTTG5YRCSTI0UL141BKR36SU" localSheetId="8" hidden="1">#REF!</definedName>
    <definedName name="BExXVTTG5YRCSTI0UL141BKR36SU" localSheetId="9" hidden="1">#REF!</definedName>
    <definedName name="BExXVTTG5YRCSTI0UL141BKR36SU" hidden="1">#REF!</definedName>
    <definedName name="BExXVYWX74VKI8BDDSX9U85460MB" localSheetId="10" hidden="1">#REF!</definedName>
    <definedName name="BExXVYWX74VKI8BDDSX9U85460MB" localSheetId="12" hidden="1">#REF!</definedName>
    <definedName name="BExXVYWX74VKI8BDDSX9U85460MB" localSheetId="19" hidden="1">#REF!</definedName>
    <definedName name="BExXVYWX74VKI8BDDSX9U85460MB" localSheetId="0" hidden="1">#REF!</definedName>
    <definedName name="BExXVYWX74VKI8BDDSX9U85460MB" localSheetId="21" hidden="1">#REF!</definedName>
    <definedName name="BExXVYWX74VKI8BDDSX9U85460MB" localSheetId="8" hidden="1">#REF!</definedName>
    <definedName name="BExXVYWX74VKI8BDDSX9U85460MB" localSheetId="9" hidden="1">#REF!</definedName>
    <definedName name="BExXVYWX74VKI8BDDSX9U85460MB" hidden="1">#REF!</definedName>
    <definedName name="BExXW27MMXHXUXX78SDTBE1JYTHT" localSheetId="10" hidden="1">#REF!</definedName>
    <definedName name="BExXW27MMXHXUXX78SDTBE1JYTHT" localSheetId="12" hidden="1">#REF!</definedName>
    <definedName name="BExXW27MMXHXUXX78SDTBE1JYTHT" localSheetId="19" hidden="1">#REF!</definedName>
    <definedName name="BExXW27MMXHXUXX78SDTBE1JYTHT" localSheetId="0" hidden="1">#REF!</definedName>
    <definedName name="BExXW27MMXHXUXX78SDTBE1JYTHT" localSheetId="21" hidden="1">#REF!</definedName>
    <definedName name="BExXW27MMXHXUXX78SDTBE1JYTHT" localSheetId="8" hidden="1">#REF!</definedName>
    <definedName name="BExXW27MMXHXUXX78SDTBE1JYTHT" localSheetId="9" hidden="1">#REF!</definedName>
    <definedName name="BExXW27MMXHXUXX78SDTBE1JYTHT" hidden="1">#REF!</definedName>
    <definedName name="BExXW2YIM2MYBSHRIX0RP9D4PRMN" localSheetId="10" hidden="1">#REF!</definedName>
    <definedName name="BExXW2YIM2MYBSHRIX0RP9D4PRMN" localSheetId="12" hidden="1">#REF!</definedName>
    <definedName name="BExXW2YIM2MYBSHRIX0RP9D4PRMN" localSheetId="19" hidden="1">#REF!</definedName>
    <definedName name="BExXW2YIM2MYBSHRIX0RP9D4PRMN" localSheetId="0" hidden="1">#REF!</definedName>
    <definedName name="BExXW2YIM2MYBSHRIX0RP9D4PRMN" localSheetId="21" hidden="1">#REF!</definedName>
    <definedName name="BExXW2YIM2MYBSHRIX0RP9D4PRMN" localSheetId="8" hidden="1">#REF!</definedName>
    <definedName name="BExXW2YIM2MYBSHRIX0RP9D4PRMN" localSheetId="9" hidden="1">#REF!</definedName>
    <definedName name="BExXW2YIM2MYBSHRIX0RP9D4PRMN" hidden="1">#REF!</definedName>
    <definedName name="BExXWBNE4KTFSXKVSRF6WX039WPB" localSheetId="10" hidden="1">#REF!</definedName>
    <definedName name="BExXWBNE4KTFSXKVSRF6WX039WPB" localSheetId="12" hidden="1">#REF!</definedName>
    <definedName name="BExXWBNE4KTFSXKVSRF6WX039WPB" localSheetId="19" hidden="1">#REF!</definedName>
    <definedName name="BExXWBNE4KTFSXKVSRF6WX039WPB" localSheetId="0" hidden="1">#REF!</definedName>
    <definedName name="BExXWBNE4KTFSXKVSRF6WX039WPB" localSheetId="21" hidden="1">#REF!</definedName>
    <definedName name="BExXWBNE4KTFSXKVSRF6WX039WPB" localSheetId="8" hidden="1">#REF!</definedName>
    <definedName name="BExXWBNE4KTFSXKVSRF6WX039WPB" localSheetId="9" hidden="1">#REF!</definedName>
    <definedName name="BExXWBNE4KTFSXKVSRF6WX039WPB" hidden="1">#REF!</definedName>
    <definedName name="BExXWFP5AYE7EHYTJWBZSQ8PQ0YX" localSheetId="10" hidden="1">#REF!</definedName>
    <definedName name="BExXWFP5AYE7EHYTJWBZSQ8PQ0YX" localSheetId="12" hidden="1">#REF!</definedName>
    <definedName name="BExXWFP5AYE7EHYTJWBZSQ8PQ0YX" localSheetId="19" hidden="1">#REF!</definedName>
    <definedName name="BExXWFP5AYE7EHYTJWBZSQ8PQ0YX" localSheetId="0" hidden="1">#REF!</definedName>
    <definedName name="BExXWFP5AYE7EHYTJWBZSQ8PQ0YX" localSheetId="21" hidden="1">#REF!</definedName>
    <definedName name="BExXWFP5AYE7EHYTJWBZSQ8PQ0YX" localSheetId="8" hidden="1">#REF!</definedName>
    <definedName name="BExXWFP5AYE7EHYTJWBZSQ8PQ0YX" localSheetId="9" hidden="1">#REF!</definedName>
    <definedName name="BExXWFP5AYE7EHYTJWBZSQ8PQ0YX" hidden="1">#REF!</definedName>
    <definedName name="BExXWIUCR0LXM58OVKZT2APLVTIA" localSheetId="10" hidden="1">#REF!</definedName>
    <definedName name="BExXWIUCR0LXM58OVKZT2APLVTIA" localSheetId="12" hidden="1">#REF!</definedName>
    <definedName name="BExXWIUCR0LXM58OVKZT2APLVTIA" localSheetId="19" hidden="1">#REF!</definedName>
    <definedName name="BExXWIUCR0LXM58OVKZT2APLVTIA" localSheetId="0" hidden="1">#REF!</definedName>
    <definedName name="BExXWIUCR0LXM58OVKZT2APLVTIA" localSheetId="21" hidden="1">#REF!</definedName>
    <definedName name="BExXWIUCR0LXM58OVKZT2APLVTIA" localSheetId="8" hidden="1">#REF!</definedName>
    <definedName name="BExXWIUCR0LXM58OVKZT2APLVTIA" localSheetId="9" hidden="1">#REF!</definedName>
    <definedName name="BExXWIUCR0LXM58OVKZT2APLVTIA" hidden="1">#REF!</definedName>
    <definedName name="BExXWTXJEA32DLC6QKN10QB955JT" localSheetId="10" hidden="1">#REF!</definedName>
    <definedName name="BExXWTXJEA32DLC6QKN10QB955JT" localSheetId="12" hidden="1">#REF!</definedName>
    <definedName name="BExXWTXJEA32DLC6QKN10QB955JT" localSheetId="19" hidden="1">#REF!</definedName>
    <definedName name="BExXWTXJEA32DLC6QKN10QB955JT" localSheetId="0" hidden="1">#REF!</definedName>
    <definedName name="BExXWTXJEA32DLC6QKN10QB955JT" localSheetId="21" hidden="1">#REF!</definedName>
    <definedName name="BExXWTXJEA32DLC6QKN10QB955JT" localSheetId="8" hidden="1">#REF!</definedName>
    <definedName name="BExXWTXJEA32DLC6QKN10QB955JT" localSheetId="9" hidden="1">#REF!</definedName>
    <definedName name="BExXWTXJEA32DLC6QKN10QB955JT" hidden="1">#REF!</definedName>
    <definedName name="BExXWVFIBQT8OY1O41FRFPFGXQHK" localSheetId="10" hidden="1">#REF!</definedName>
    <definedName name="BExXWVFIBQT8OY1O41FRFPFGXQHK" localSheetId="12" hidden="1">#REF!</definedName>
    <definedName name="BExXWVFIBQT8OY1O41FRFPFGXQHK" localSheetId="19" hidden="1">#REF!</definedName>
    <definedName name="BExXWVFIBQT8OY1O41FRFPFGXQHK" localSheetId="0" hidden="1">#REF!</definedName>
    <definedName name="BExXWVFIBQT8OY1O41FRFPFGXQHK" localSheetId="21" hidden="1">#REF!</definedName>
    <definedName name="BExXWVFIBQT8OY1O41FRFPFGXQHK" localSheetId="8" hidden="1">#REF!</definedName>
    <definedName name="BExXWVFIBQT8OY1O41FRFPFGXQHK" localSheetId="9" hidden="1">#REF!</definedName>
    <definedName name="BExXWVFIBQT8OY1O41FRFPFGXQHK" hidden="1">#REF!</definedName>
    <definedName name="BExXWWXHBZHA9J3N8K47F84X0M0L" localSheetId="10" hidden="1">#REF!</definedName>
    <definedName name="BExXWWXHBZHA9J3N8K47F84X0M0L" localSheetId="12" hidden="1">#REF!</definedName>
    <definedName name="BExXWWXHBZHA9J3N8K47F84X0M0L" localSheetId="19" hidden="1">#REF!</definedName>
    <definedName name="BExXWWXHBZHA9J3N8K47F84X0M0L" localSheetId="0" hidden="1">#REF!</definedName>
    <definedName name="BExXWWXHBZHA9J3N8K47F84X0M0L" localSheetId="21" hidden="1">#REF!</definedName>
    <definedName name="BExXWWXHBZHA9J3N8K47F84X0M0L" localSheetId="8" hidden="1">#REF!</definedName>
    <definedName name="BExXWWXHBZHA9J3N8K47F84X0M0L" localSheetId="9" hidden="1">#REF!</definedName>
    <definedName name="BExXWWXHBZHA9J3N8K47F84X0M0L" hidden="1">#REF!</definedName>
    <definedName name="BExXXBM521DL8R4ZX7NZ3DBCUOR5" localSheetId="10" hidden="1">#REF!</definedName>
    <definedName name="BExXXBM521DL8R4ZX7NZ3DBCUOR5" localSheetId="12" hidden="1">#REF!</definedName>
    <definedName name="BExXXBM521DL8R4ZX7NZ3DBCUOR5" localSheetId="19" hidden="1">#REF!</definedName>
    <definedName name="BExXXBM521DL8R4ZX7NZ3DBCUOR5" localSheetId="0" hidden="1">#REF!</definedName>
    <definedName name="BExXXBM521DL8R4ZX7NZ3DBCUOR5" localSheetId="21" hidden="1">#REF!</definedName>
    <definedName name="BExXXBM521DL8R4ZX7NZ3DBCUOR5" localSheetId="8" hidden="1">#REF!</definedName>
    <definedName name="BExXXBM521DL8R4ZX7NZ3DBCUOR5" localSheetId="9" hidden="1">#REF!</definedName>
    <definedName name="BExXXBM521DL8R4ZX7NZ3DBCUOR5" hidden="1">#REF!</definedName>
    <definedName name="BExXXC7OZI33XZ03NRMEP7VRLQK4" localSheetId="10" hidden="1">#REF!</definedName>
    <definedName name="BExXXC7OZI33XZ03NRMEP7VRLQK4" localSheetId="12" hidden="1">#REF!</definedName>
    <definedName name="BExXXC7OZI33XZ03NRMEP7VRLQK4" localSheetId="19" hidden="1">#REF!</definedName>
    <definedName name="BExXXC7OZI33XZ03NRMEP7VRLQK4" localSheetId="0" hidden="1">#REF!</definedName>
    <definedName name="BExXXC7OZI33XZ03NRMEP7VRLQK4" localSheetId="21" hidden="1">#REF!</definedName>
    <definedName name="BExXXC7OZI33XZ03NRMEP7VRLQK4" localSheetId="8" hidden="1">#REF!</definedName>
    <definedName name="BExXXC7OZI33XZ03NRMEP7VRLQK4" localSheetId="9" hidden="1">#REF!</definedName>
    <definedName name="BExXXC7OZI33XZ03NRMEP7VRLQK4" hidden="1">#REF!</definedName>
    <definedName name="BExXXH5N3NKBQ7BCJPJTBF8CYM2Q" localSheetId="10" hidden="1">#REF!</definedName>
    <definedName name="BExXXH5N3NKBQ7BCJPJTBF8CYM2Q" localSheetId="12" hidden="1">#REF!</definedName>
    <definedName name="BExXXH5N3NKBQ7BCJPJTBF8CYM2Q" localSheetId="19" hidden="1">#REF!</definedName>
    <definedName name="BExXXH5N3NKBQ7BCJPJTBF8CYM2Q" localSheetId="0" hidden="1">#REF!</definedName>
    <definedName name="BExXXH5N3NKBQ7BCJPJTBF8CYM2Q" localSheetId="21" hidden="1">#REF!</definedName>
    <definedName name="BExXXH5N3NKBQ7BCJPJTBF8CYM2Q" localSheetId="8" hidden="1">#REF!</definedName>
    <definedName name="BExXXH5N3NKBQ7BCJPJTBF8CYM2Q" localSheetId="9" hidden="1">#REF!</definedName>
    <definedName name="BExXXH5N3NKBQ7BCJPJTBF8CYM2Q" hidden="1">#REF!</definedName>
    <definedName name="BExXXI7HHXLBLUEW7EQ73TALJF48" localSheetId="10" hidden="1">#REF!</definedName>
    <definedName name="BExXXI7HHXLBLUEW7EQ73TALJF48" localSheetId="12" hidden="1">#REF!</definedName>
    <definedName name="BExXXI7HHXLBLUEW7EQ73TALJF48" localSheetId="19" hidden="1">#REF!</definedName>
    <definedName name="BExXXI7HHXLBLUEW7EQ73TALJF48" localSheetId="0" hidden="1">#REF!</definedName>
    <definedName name="BExXXI7HHXLBLUEW7EQ73TALJF48" localSheetId="21" hidden="1">#REF!</definedName>
    <definedName name="BExXXI7HHXLBLUEW7EQ73TALJF48" localSheetId="8" hidden="1">#REF!</definedName>
    <definedName name="BExXXI7HHXLBLUEW7EQ73TALJF48" localSheetId="9" hidden="1">#REF!</definedName>
    <definedName name="BExXXI7HHXLBLUEW7EQ73TALJF48" hidden="1">#REF!</definedName>
    <definedName name="BExXXKWLM4D541BH6O8GOJMHFHMW" localSheetId="10" hidden="1">#REF!</definedName>
    <definedName name="BExXXKWLM4D541BH6O8GOJMHFHMW" localSheetId="12" hidden="1">#REF!</definedName>
    <definedName name="BExXXKWLM4D541BH6O8GOJMHFHMW" localSheetId="19" hidden="1">#REF!</definedName>
    <definedName name="BExXXKWLM4D541BH6O8GOJMHFHMW" localSheetId="0" hidden="1">#REF!</definedName>
    <definedName name="BExXXKWLM4D541BH6O8GOJMHFHMW" localSheetId="21" hidden="1">#REF!</definedName>
    <definedName name="BExXXKWLM4D541BH6O8GOJMHFHMW" localSheetId="8" hidden="1">#REF!</definedName>
    <definedName name="BExXXKWLM4D541BH6O8GOJMHFHMW" localSheetId="9" hidden="1">#REF!</definedName>
    <definedName name="BExXXKWLM4D541BH6O8GOJMHFHMW" hidden="1">#REF!</definedName>
    <definedName name="BExXXNR17I6P4FQZPQF2ZXDFYB6C" localSheetId="10" hidden="1">#REF!</definedName>
    <definedName name="BExXXNR17I6P4FQZPQF2ZXDFYB6C" localSheetId="12" hidden="1">#REF!</definedName>
    <definedName name="BExXXNR17I6P4FQZPQF2ZXDFYB6C" localSheetId="19" hidden="1">#REF!</definedName>
    <definedName name="BExXXNR17I6P4FQZPQF2ZXDFYB6C" localSheetId="0" hidden="1">#REF!</definedName>
    <definedName name="BExXXNR17I6P4FQZPQF2ZXDFYB6C" localSheetId="21" hidden="1">#REF!</definedName>
    <definedName name="BExXXNR17I6P4FQZPQF2ZXDFYB6C" localSheetId="8" hidden="1">#REF!</definedName>
    <definedName name="BExXXNR17I6P4FQZPQF2ZXDFYB6C" localSheetId="9" hidden="1">#REF!</definedName>
    <definedName name="BExXXNR17I6P4FQZPQF2ZXDFYB6C" hidden="1">#REF!</definedName>
    <definedName name="BExXXPPA1Q87XPI97X0OXCPBPDON" localSheetId="10" hidden="1">#REF!</definedName>
    <definedName name="BExXXPPA1Q87XPI97X0OXCPBPDON" localSheetId="12" hidden="1">#REF!</definedName>
    <definedName name="BExXXPPA1Q87XPI97X0OXCPBPDON" localSheetId="19" hidden="1">#REF!</definedName>
    <definedName name="BExXXPPA1Q87XPI97X0OXCPBPDON" localSheetId="0" hidden="1">#REF!</definedName>
    <definedName name="BExXXPPA1Q87XPI97X0OXCPBPDON" localSheetId="21" hidden="1">#REF!</definedName>
    <definedName name="BExXXPPA1Q87XPI97X0OXCPBPDON" localSheetId="8" hidden="1">#REF!</definedName>
    <definedName name="BExXXPPA1Q87XPI97X0OXCPBPDON" localSheetId="9" hidden="1">#REF!</definedName>
    <definedName name="BExXXPPA1Q87XPI97X0OXCPBPDON" hidden="1">#REF!</definedName>
    <definedName name="BExXXVUDA98IZTQ6MANKU4MTTDVR" localSheetId="10" hidden="1">#REF!</definedName>
    <definedName name="BExXXVUDA98IZTQ6MANKU4MTTDVR" localSheetId="12" hidden="1">#REF!</definedName>
    <definedName name="BExXXVUDA98IZTQ6MANKU4MTTDVR" localSheetId="19" hidden="1">#REF!</definedName>
    <definedName name="BExXXVUDA98IZTQ6MANKU4MTTDVR" localSheetId="0" hidden="1">#REF!</definedName>
    <definedName name="BExXXVUDA98IZTQ6MANKU4MTTDVR" localSheetId="21" hidden="1">#REF!</definedName>
    <definedName name="BExXXVUDA98IZTQ6MANKU4MTTDVR" localSheetId="8" hidden="1">#REF!</definedName>
    <definedName name="BExXXVUDA98IZTQ6MANKU4MTTDVR" localSheetId="9" hidden="1">#REF!</definedName>
    <definedName name="BExXXVUDA98IZTQ6MANKU4MTTDVR" hidden="1">#REF!</definedName>
    <definedName name="BExXXZQNZY6IZI45DJXJK0MQZWA7" localSheetId="10" hidden="1">#REF!</definedName>
    <definedName name="BExXXZQNZY6IZI45DJXJK0MQZWA7" localSheetId="12" hidden="1">#REF!</definedName>
    <definedName name="BExXXZQNZY6IZI45DJXJK0MQZWA7" localSheetId="19" hidden="1">#REF!</definedName>
    <definedName name="BExXXZQNZY6IZI45DJXJK0MQZWA7" localSheetId="0" hidden="1">#REF!</definedName>
    <definedName name="BExXXZQNZY6IZI45DJXJK0MQZWA7" localSheetId="21" hidden="1">#REF!</definedName>
    <definedName name="BExXXZQNZY6IZI45DJXJK0MQZWA7" localSheetId="8" hidden="1">#REF!</definedName>
    <definedName name="BExXXZQNZY6IZI45DJXJK0MQZWA7" localSheetId="9" hidden="1">#REF!</definedName>
    <definedName name="BExXXZQNZY6IZI45DJXJK0MQZWA7" hidden="1">#REF!</definedName>
    <definedName name="BExXY5QFG6QP94SFT3935OBM8Y4K" localSheetId="10" hidden="1">#REF!</definedName>
    <definedName name="BExXY5QFG6QP94SFT3935OBM8Y4K" localSheetId="12" hidden="1">#REF!</definedName>
    <definedName name="BExXY5QFG6QP94SFT3935OBM8Y4K" localSheetId="19" hidden="1">#REF!</definedName>
    <definedName name="BExXY5QFG6QP94SFT3935OBM8Y4K" localSheetId="0" hidden="1">#REF!</definedName>
    <definedName name="BExXY5QFG6QP94SFT3935OBM8Y4K" localSheetId="21" hidden="1">#REF!</definedName>
    <definedName name="BExXY5QFG6QP94SFT3935OBM8Y4K" localSheetId="8" hidden="1">#REF!</definedName>
    <definedName name="BExXY5QFG6QP94SFT3935OBM8Y4K" localSheetId="9" hidden="1">#REF!</definedName>
    <definedName name="BExXY5QFG6QP94SFT3935OBM8Y4K" hidden="1">#REF!</definedName>
    <definedName name="BExXY7TYEBFXRYUYIFHTN65RJ8EW" localSheetId="10" hidden="1">#REF!</definedName>
    <definedName name="BExXY7TYEBFXRYUYIFHTN65RJ8EW" localSheetId="12" hidden="1">#REF!</definedName>
    <definedName name="BExXY7TYEBFXRYUYIFHTN65RJ8EW" localSheetId="19" hidden="1">#REF!</definedName>
    <definedName name="BExXY7TYEBFXRYUYIFHTN65RJ8EW" localSheetId="0" hidden="1">#REF!</definedName>
    <definedName name="BExXY7TYEBFXRYUYIFHTN65RJ8EW" localSheetId="21" hidden="1">#REF!</definedName>
    <definedName name="BExXY7TYEBFXRYUYIFHTN65RJ8EW" localSheetId="8" hidden="1">#REF!</definedName>
    <definedName name="BExXY7TYEBFXRYUYIFHTN65RJ8EW" localSheetId="9" hidden="1">#REF!</definedName>
    <definedName name="BExXY7TYEBFXRYUYIFHTN65RJ8EW" hidden="1">#REF!</definedName>
    <definedName name="BExXYLBHANUXC5FCTDDTGOVD3GQS" localSheetId="10" hidden="1">#REF!</definedName>
    <definedName name="BExXYLBHANUXC5FCTDDTGOVD3GQS" localSheetId="12" hidden="1">#REF!</definedName>
    <definedName name="BExXYLBHANUXC5FCTDDTGOVD3GQS" localSheetId="19" hidden="1">#REF!</definedName>
    <definedName name="BExXYLBHANUXC5FCTDDTGOVD3GQS" localSheetId="0" hidden="1">#REF!</definedName>
    <definedName name="BExXYLBHANUXC5FCTDDTGOVD3GQS" localSheetId="21" hidden="1">#REF!</definedName>
    <definedName name="BExXYLBHANUXC5FCTDDTGOVD3GQS" localSheetId="8" hidden="1">#REF!</definedName>
    <definedName name="BExXYLBHANUXC5FCTDDTGOVD3GQS" localSheetId="9" hidden="1">#REF!</definedName>
    <definedName name="BExXYLBHANUXC5FCTDDTGOVD3GQS" hidden="1">#REF!</definedName>
    <definedName name="BExXYMNYAYH3WA2ZCFAYKZID9ZCI" localSheetId="10" hidden="1">#REF!</definedName>
    <definedName name="BExXYMNYAYH3WA2ZCFAYKZID9ZCI" localSheetId="12" hidden="1">#REF!</definedName>
    <definedName name="BExXYMNYAYH3WA2ZCFAYKZID9ZCI" localSheetId="19" hidden="1">#REF!</definedName>
    <definedName name="BExXYMNYAYH3WA2ZCFAYKZID9ZCI" localSheetId="0" hidden="1">#REF!</definedName>
    <definedName name="BExXYMNYAYH3WA2ZCFAYKZID9ZCI" localSheetId="21" hidden="1">#REF!</definedName>
    <definedName name="BExXYMNYAYH3WA2ZCFAYKZID9ZCI" localSheetId="8" hidden="1">#REF!</definedName>
    <definedName name="BExXYMNYAYH3WA2ZCFAYKZID9ZCI" localSheetId="9" hidden="1">#REF!</definedName>
    <definedName name="BExXYMNYAYH3WA2ZCFAYKZID9ZCI" hidden="1">#REF!</definedName>
    <definedName name="BExXYYT12SVN2VDMLVNV4P3ISD8T" localSheetId="10" hidden="1">#REF!</definedName>
    <definedName name="BExXYYT12SVN2VDMLVNV4P3ISD8T" localSheetId="12" hidden="1">#REF!</definedName>
    <definedName name="BExXYYT12SVN2VDMLVNV4P3ISD8T" localSheetId="19" hidden="1">#REF!</definedName>
    <definedName name="BExXYYT12SVN2VDMLVNV4P3ISD8T" localSheetId="0" hidden="1">#REF!</definedName>
    <definedName name="BExXYYT12SVN2VDMLVNV4P3ISD8T" localSheetId="21" hidden="1">#REF!</definedName>
    <definedName name="BExXYYT12SVN2VDMLVNV4P3ISD8T" localSheetId="8" hidden="1">#REF!</definedName>
    <definedName name="BExXYYT12SVN2VDMLVNV4P3ISD8T" localSheetId="9" hidden="1">#REF!</definedName>
    <definedName name="BExXYYT12SVN2VDMLVNV4P3ISD8T" hidden="1">#REF!</definedName>
    <definedName name="BExXYZ3SPSRCWM4YHTPZDCOLZPHR" localSheetId="10" hidden="1">#REF!</definedName>
    <definedName name="BExXYZ3SPSRCWM4YHTPZDCOLZPHR" localSheetId="12" hidden="1">#REF!</definedName>
    <definedName name="BExXYZ3SPSRCWM4YHTPZDCOLZPHR" localSheetId="19" hidden="1">#REF!</definedName>
    <definedName name="BExXYZ3SPSRCWM4YHTPZDCOLZPHR" localSheetId="0" hidden="1">#REF!</definedName>
    <definedName name="BExXYZ3SPSRCWM4YHTPZDCOLZPHR" localSheetId="21" hidden="1">#REF!</definedName>
    <definedName name="BExXYZ3SPSRCWM4YHTPZDCOLZPHR" localSheetId="8" hidden="1">#REF!</definedName>
    <definedName name="BExXYZ3SPSRCWM4YHTPZDCOLZPHR" localSheetId="9" hidden="1">#REF!</definedName>
    <definedName name="BExXYZ3SPSRCWM4YHTPZDCOLZPHR" hidden="1">#REF!</definedName>
    <definedName name="BExXZFVV4YB42AZ3H1I40YG3JAPU" localSheetId="10" hidden="1">#REF!</definedName>
    <definedName name="BExXZFVV4YB42AZ3H1I40YG3JAPU" localSheetId="12" hidden="1">#REF!</definedName>
    <definedName name="BExXZFVV4YB42AZ3H1I40YG3JAPU" localSheetId="19" hidden="1">#REF!</definedName>
    <definedName name="BExXZFVV4YB42AZ3H1I40YG3JAPU" localSheetId="0" hidden="1">#REF!</definedName>
    <definedName name="BExXZFVV4YB42AZ3H1I40YG3JAPU" localSheetId="21" hidden="1">#REF!</definedName>
    <definedName name="BExXZFVV4YB42AZ3H1I40YG3JAPU" localSheetId="8" hidden="1">#REF!</definedName>
    <definedName name="BExXZFVV4YB42AZ3H1I40YG3JAPU" localSheetId="9" hidden="1">#REF!</definedName>
    <definedName name="BExXZFVV4YB42AZ3H1I40YG3JAPU" hidden="1">#REF!</definedName>
    <definedName name="BExXZG1CQE1M9TDJ99253H6JVGIH" localSheetId="10" hidden="1">#REF!</definedName>
    <definedName name="BExXZG1CQE1M9TDJ99253H6JVGIH" localSheetId="12" hidden="1">#REF!</definedName>
    <definedName name="BExXZG1CQE1M9TDJ99253H6JVGIH" localSheetId="19" hidden="1">#REF!</definedName>
    <definedName name="BExXZG1CQE1M9TDJ99253H6JVGIH" localSheetId="0" hidden="1">#REF!</definedName>
    <definedName name="BExXZG1CQE1M9TDJ99253H6JVGIH" localSheetId="21" hidden="1">#REF!</definedName>
    <definedName name="BExXZG1CQE1M9TDJ99253H6JVGIH" localSheetId="8" hidden="1">#REF!</definedName>
    <definedName name="BExXZG1CQE1M9TDJ99253H6JVGIH" localSheetId="9" hidden="1">#REF!</definedName>
    <definedName name="BExXZG1CQE1M9TDJ99253H6JVGIH" hidden="1">#REF!</definedName>
    <definedName name="BExXZHJ9T2JELF12CHHGD54J1B0C" localSheetId="10" hidden="1">#REF!</definedName>
    <definedName name="BExXZHJ9T2JELF12CHHGD54J1B0C" localSheetId="12" hidden="1">#REF!</definedName>
    <definedName name="BExXZHJ9T2JELF12CHHGD54J1B0C" localSheetId="19" hidden="1">#REF!</definedName>
    <definedName name="BExXZHJ9T2JELF12CHHGD54J1B0C" localSheetId="0" hidden="1">#REF!</definedName>
    <definedName name="BExXZHJ9T2JELF12CHHGD54J1B0C" localSheetId="21" hidden="1">#REF!</definedName>
    <definedName name="BExXZHJ9T2JELF12CHHGD54J1B0C" localSheetId="8" hidden="1">#REF!</definedName>
    <definedName name="BExXZHJ9T2JELF12CHHGD54J1B0C" localSheetId="9" hidden="1">#REF!</definedName>
    <definedName name="BExXZHJ9T2JELF12CHHGD54J1B0C" hidden="1">#REF!</definedName>
    <definedName name="BExXZNJ2X1TK2LRK5ZY3MX49H5T7" localSheetId="10" hidden="1">#REF!</definedName>
    <definedName name="BExXZNJ2X1TK2LRK5ZY3MX49H5T7" localSheetId="12" hidden="1">#REF!</definedName>
    <definedName name="BExXZNJ2X1TK2LRK5ZY3MX49H5T7" localSheetId="19" hidden="1">#REF!</definedName>
    <definedName name="BExXZNJ2X1TK2LRK5ZY3MX49H5T7" localSheetId="0" hidden="1">#REF!</definedName>
    <definedName name="BExXZNJ2X1TK2LRK5ZY3MX49H5T7" localSheetId="21" hidden="1">#REF!</definedName>
    <definedName name="BExXZNJ2X1TK2LRK5ZY3MX49H5T7" localSheetId="8" hidden="1">#REF!</definedName>
    <definedName name="BExXZNJ2X1TK2LRK5ZY3MX49H5T7" localSheetId="9" hidden="1">#REF!</definedName>
    <definedName name="BExXZNJ2X1TK2LRK5ZY3MX49H5T7" hidden="1">#REF!</definedName>
    <definedName name="BExXZOVPCEP495TQSON6PSRQ8XCY" localSheetId="10" hidden="1">#REF!</definedName>
    <definedName name="BExXZOVPCEP495TQSON6PSRQ8XCY" localSheetId="12" hidden="1">#REF!</definedName>
    <definedName name="BExXZOVPCEP495TQSON6PSRQ8XCY" localSheetId="19" hidden="1">#REF!</definedName>
    <definedName name="BExXZOVPCEP495TQSON6PSRQ8XCY" localSheetId="0" hidden="1">#REF!</definedName>
    <definedName name="BExXZOVPCEP495TQSON6PSRQ8XCY" localSheetId="21" hidden="1">#REF!</definedName>
    <definedName name="BExXZOVPCEP495TQSON6PSRQ8XCY" localSheetId="8" hidden="1">#REF!</definedName>
    <definedName name="BExXZOVPCEP495TQSON6PSRQ8XCY" localSheetId="9" hidden="1">#REF!</definedName>
    <definedName name="BExXZOVPCEP495TQSON6PSRQ8XCY" hidden="1">#REF!</definedName>
    <definedName name="BExXZXKH7NBARQQAZM69Z57IH1MM" localSheetId="10" hidden="1">#REF!</definedName>
    <definedName name="BExXZXKH7NBARQQAZM69Z57IH1MM" localSheetId="12" hidden="1">#REF!</definedName>
    <definedName name="BExXZXKH7NBARQQAZM69Z57IH1MM" localSheetId="19" hidden="1">#REF!</definedName>
    <definedName name="BExXZXKH7NBARQQAZM69Z57IH1MM" localSheetId="0" hidden="1">#REF!</definedName>
    <definedName name="BExXZXKH7NBARQQAZM69Z57IH1MM" localSheetId="21" hidden="1">#REF!</definedName>
    <definedName name="BExXZXKH7NBARQQAZM69Z57IH1MM" localSheetId="8" hidden="1">#REF!</definedName>
    <definedName name="BExXZXKH7NBARQQAZM69Z57IH1MM" localSheetId="9" hidden="1">#REF!</definedName>
    <definedName name="BExXZXKH7NBARQQAZM69Z57IH1MM" hidden="1">#REF!</definedName>
    <definedName name="BExY07WSDH5QEVM7BJXJK2ZRAI1O" localSheetId="10" hidden="1">#REF!</definedName>
    <definedName name="BExY07WSDH5QEVM7BJXJK2ZRAI1O" localSheetId="12" hidden="1">#REF!</definedName>
    <definedName name="BExY07WSDH5QEVM7BJXJK2ZRAI1O" localSheetId="19" hidden="1">#REF!</definedName>
    <definedName name="BExY07WSDH5QEVM7BJXJK2ZRAI1O" localSheetId="0" hidden="1">#REF!</definedName>
    <definedName name="BExY07WSDH5QEVM7BJXJK2ZRAI1O" localSheetId="21" hidden="1">#REF!</definedName>
    <definedName name="BExY07WSDH5QEVM7BJXJK2ZRAI1O" localSheetId="8" hidden="1">#REF!</definedName>
    <definedName name="BExY07WSDH5QEVM7BJXJK2ZRAI1O" localSheetId="9" hidden="1">#REF!</definedName>
    <definedName name="BExY07WSDH5QEVM7BJXJK2ZRAI1O" hidden="1">#REF!</definedName>
    <definedName name="BExY09PJJWYWGWWLX3YT8EVK0YV4" localSheetId="10" hidden="1">#REF!</definedName>
    <definedName name="BExY09PJJWYWGWWLX3YT8EVK0YV4" localSheetId="12" hidden="1">#REF!</definedName>
    <definedName name="BExY09PJJWYWGWWLX3YT8EVK0YV4" localSheetId="19" hidden="1">#REF!</definedName>
    <definedName name="BExY09PJJWYWGWWLX3YT8EVK0YV4" localSheetId="0" hidden="1">#REF!</definedName>
    <definedName name="BExY09PJJWYWGWWLX3YT8EVK0YV4" localSheetId="21" hidden="1">#REF!</definedName>
    <definedName name="BExY09PJJWYWGWWLX3YT8EVK0YV4" localSheetId="8" hidden="1">#REF!</definedName>
    <definedName name="BExY09PJJWYWGWWLX3YT8EVK0YV4" localSheetId="9" hidden="1">#REF!</definedName>
    <definedName name="BExY09PJJWYWGWWLX3YT8EVK0YV4" hidden="1">#REF!</definedName>
    <definedName name="BExY0C3UBVC4M59JIRXVQ8OWAJC1" localSheetId="10" hidden="1">#REF!</definedName>
    <definedName name="BExY0C3UBVC4M59JIRXVQ8OWAJC1" localSheetId="12" hidden="1">#REF!</definedName>
    <definedName name="BExY0C3UBVC4M59JIRXVQ8OWAJC1" localSheetId="19" hidden="1">#REF!</definedName>
    <definedName name="BExY0C3UBVC4M59JIRXVQ8OWAJC1" localSheetId="0" hidden="1">#REF!</definedName>
    <definedName name="BExY0C3UBVC4M59JIRXVQ8OWAJC1" localSheetId="21" hidden="1">#REF!</definedName>
    <definedName name="BExY0C3UBVC4M59JIRXVQ8OWAJC1" localSheetId="8" hidden="1">#REF!</definedName>
    <definedName name="BExY0C3UBVC4M59JIRXVQ8OWAJC1" localSheetId="9" hidden="1">#REF!</definedName>
    <definedName name="BExY0C3UBVC4M59JIRXVQ8OWAJC1" hidden="1">#REF!</definedName>
    <definedName name="BExY0ENH6ZXHW155XIGS0F46T43M" localSheetId="10" hidden="1">#REF!</definedName>
    <definedName name="BExY0ENH6ZXHW155XIGS0F46T43M" localSheetId="12" hidden="1">#REF!</definedName>
    <definedName name="BExY0ENH6ZXHW155XIGS0F46T43M" localSheetId="19" hidden="1">#REF!</definedName>
    <definedName name="BExY0ENH6ZXHW155XIGS0F46T43M" localSheetId="0" hidden="1">#REF!</definedName>
    <definedName name="BExY0ENH6ZXHW155XIGS0F46T43M" localSheetId="21" hidden="1">#REF!</definedName>
    <definedName name="BExY0ENH6ZXHW155XIGS0F46T43M" localSheetId="8" hidden="1">#REF!</definedName>
    <definedName name="BExY0ENH6ZXHW155XIGS0F46T43M" localSheetId="9" hidden="1">#REF!</definedName>
    <definedName name="BExY0ENH6ZXHW155XIGS0F46T43M" hidden="1">#REF!</definedName>
    <definedName name="BExY0IEEUB9SRGD9I14IDCPO5GV4" localSheetId="10" hidden="1">#REF!</definedName>
    <definedName name="BExY0IEEUB9SRGD9I14IDCPO5GV4" localSheetId="12" hidden="1">#REF!</definedName>
    <definedName name="BExY0IEEUB9SRGD9I14IDCPO5GV4" localSheetId="19" hidden="1">#REF!</definedName>
    <definedName name="BExY0IEEUB9SRGD9I14IDCPO5GV4" localSheetId="0" hidden="1">#REF!</definedName>
    <definedName name="BExY0IEEUB9SRGD9I14IDCPO5GV4" localSheetId="21" hidden="1">#REF!</definedName>
    <definedName name="BExY0IEEUB9SRGD9I14IDCPO5GV4" localSheetId="8" hidden="1">#REF!</definedName>
    <definedName name="BExY0IEEUB9SRGD9I14IDCPO5GV4" localSheetId="9" hidden="1">#REF!</definedName>
    <definedName name="BExY0IEEUB9SRGD9I14IDCPO5GV4" hidden="1">#REF!</definedName>
    <definedName name="BExY0LEAAM7MUGBRLXD6KXBOHZ6S" localSheetId="10" hidden="1">#REF!</definedName>
    <definedName name="BExY0LEAAM7MUGBRLXD6KXBOHZ6S" localSheetId="12" hidden="1">#REF!</definedName>
    <definedName name="BExY0LEAAM7MUGBRLXD6KXBOHZ6S" localSheetId="19" hidden="1">#REF!</definedName>
    <definedName name="BExY0LEAAM7MUGBRLXD6KXBOHZ6S" localSheetId="0" hidden="1">#REF!</definedName>
    <definedName name="BExY0LEAAM7MUGBRLXD6KXBOHZ6S" localSheetId="21" hidden="1">#REF!</definedName>
    <definedName name="BExY0LEAAM7MUGBRLXD6KXBOHZ6S" localSheetId="8" hidden="1">#REF!</definedName>
    <definedName name="BExY0LEAAM7MUGBRLXD6KXBOHZ6S" localSheetId="9" hidden="1">#REF!</definedName>
    <definedName name="BExY0LEAAM7MUGBRLXD6KXBOHZ6S" hidden="1">#REF!</definedName>
    <definedName name="BExY0OE8GFHMLLTEAFIOQTOPEVPB" localSheetId="10" hidden="1">#REF!</definedName>
    <definedName name="BExY0OE8GFHMLLTEAFIOQTOPEVPB" localSheetId="12" hidden="1">#REF!</definedName>
    <definedName name="BExY0OE8GFHMLLTEAFIOQTOPEVPB" localSheetId="19" hidden="1">#REF!</definedName>
    <definedName name="BExY0OE8GFHMLLTEAFIOQTOPEVPB" localSheetId="0" hidden="1">#REF!</definedName>
    <definedName name="BExY0OE8GFHMLLTEAFIOQTOPEVPB" localSheetId="21" hidden="1">#REF!</definedName>
    <definedName name="BExY0OE8GFHMLLTEAFIOQTOPEVPB" localSheetId="8" hidden="1">#REF!</definedName>
    <definedName name="BExY0OE8GFHMLLTEAFIOQTOPEVPB" localSheetId="9" hidden="1">#REF!</definedName>
    <definedName name="BExY0OE8GFHMLLTEAFIOQTOPEVPB" hidden="1">#REF!</definedName>
    <definedName name="BExY0OJHW85S0VKBA8T4HTYPYBOS" localSheetId="10" hidden="1">#REF!</definedName>
    <definedName name="BExY0OJHW85S0VKBA8T4HTYPYBOS" localSheetId="12" hidden="1">#REF!</definedName>
    <definedName name="BExY0OJHW85S0VKBA8T4HTYPYBOS" localSheetId="19" hidden="1">#REF!</definedName>
    <definedName name="BExY0OJHW85S0VKBA8T4HTYPYBOS" localSheetId="0" hidden="1">#REF!</definedName>
    <definedName name="BExY0OJHW85S0VKBA8T4HTYPYBOS" localSheetId="21" hidden="1">#REF!</definedName>
    <definedName name="BExY0OJHW85S0VKBA8T4HTYPYBOS" localSheetId="8" hidden="1">#REF!</definedName>
    <definedName name="BExY0OJHW85S0VKBA8T4HTYPYBOS" localSheetId="9" hidden="1">#REF!</definedName>
    <definedName name="BExY0OJHW85S0VKBA8T4HTYPYBOS" hidden="1">#REF!</definedName>
    <definedName name="BExY0T1E034D7XAXNC6F7540LLIE" localSheetId="10" hidden="1">#REF!</definedName>
    <definedName name="BExY0T1E034D7XAXNC6F7540LLIE" localSheetId="12" hidden="1">#REF!</definedName>
    <definedName name="BExY0T1E034D7XAXNC6F7540LLIE" localSheetId="19" hidden="1">#REF!</definedName>
    <definedName name="BExY0T1E034D7XAXNC6F7540LLIE" localSheetId="0" hidden="1">#REF!</definedName>
    <definedName name="BExY0T1E034D7XAXNC6F7540LLIE" localSheetId="21" hidden="1">#REF!</definedName>
    <definedName name="BExY0T1E034D7XAXNC6F7540LLIE" localSheetId="8" hidden="1">#REF!</definedName>
    <definedName name="BExY0T1E034D7XAXNC6F7540LLIE" localSheetId="9" hidden="1">#REF!</definedName>
    <definedName name="BExY0T1E034D7XAXNC6F7540LLIE" hidden="1">#REF!</definedName>
    <definedName name="BExY0XTZLHN49J2JH94BYTKBJLT3" localSheetId="10" hidden="1">#REF!</definedName>
    <definedName name="BExY0XTZLHN49J2JH94BYTKBJLT3" localSheetId="12" hidden="1">#REF!</definedName>
    <definedName name="BExY0XTZLHN49J2JH94BYTKBJLT3" localSheetId="19" hidden="1">#REF!</definedName>
    <definedName name="BExY0XTZLHN49J2JH94BYTKBJLT3" localSheetId="0" hidden="1">#REF!</definedName>
    <definedName name="BExY0XTZLHN49J2JH94BYTKBJLT3" localSheetId="21" hidden="1">#REF!</definedName>
    <definedName name="BExY0XTZLHN49J2JH94BYTKBJLT3" localSheetId="8" hidden="1">#REF!</definedName>
    <definedName name="BExY0XTZLHN49J2JH94BYTKBJLT3" localSheetId="9" hidden="1">#REF!</definedName>
    <definedName name="BExY0XTZLHN49J2JH94BYTKBJLT3" hidden="1">#REF!</definedName>
    <definedName name="BExY11FH9TXHERUYGG8FE50U7H7J" localSheetId="10" hidden="1">#REF!</definedName>
    <definedName name="BExY11FH9TXHERUYGG8FE50U7H7J" localSheetId="12" hidden="1">#REF!</definedName>
    <definedName name="BExY11FH9TXHERUYGG8FE50U7H7J" localSheetId="19" hidden="1">#REF!</definedName>
    <definedName name="BExY11FH9TXHERUYGG8FE50U7H7J" localSheetId="0" hidden="1">#REF!</definedName>
    <definedName name="BExY11FH9TXHERUYGG8FE50U7H7J" localSheetId="21" hidden="1">#REF!</definedName>
    <definedName name="BExY11FH9TXHERUYGG8FE50U7H7J" localSheetId="8" hidden="1">#REF!</definedName>
    <definedName name="BExY11FH9TXHERUYGG8FE50U7H7J" localSheetId="9" hidden="1">#REF!</definedName>
    <definedName name="BExY11FH9TXHERUYGG8FE50U7H7J" hidden="1">#REF!</definedName>
    <definedName name="BExY180UKNW5NIAWD6ZUYTFEH8QS" localSheetId="10" hidden="1">#REF!</definedName>
    <definedName name="BExY180UKNW5NIAWD6ZUYTFEH8QS" localSheetId="12" hidden="1">#REF!</definedName>
    <definedName name="BExY180UKNW5NIAWD6ZUYTFEH8QS" localSheetId="19" hidden="1">#REF!</definedName>
    <definedName name="BExY180UKNW5NIAWD6ZUYTFEH8QS" localSheetId="0" hidden="1">#REF!</definedName>
    <definedName name="BExY180UKNW5NIAWD6ZUYTFEH8QS" localSheetId="21" hidden="1">#REF!</definedName>
    <definedName name="BExY180UKNW5NIAWD6ZUYTFEH8QS" localSheetId="8" hidden="1">#REF!</definedName>
    <definedName name="BExY180UKNW5NIAWD6ZUYTFEH8QS" localSheetId="9" hidden="1">#REF!</definedName>
    <definedName name="BExY180UKNW5NIAWD6ZUYTFEH8QS" hidden="1">#REF!</definedName>
    <definedName name="BExY1DPTV4LSY9MEOUGXF8X052NA" localSheetId="10" hidden="1">#REF!</definedName>
    <definedName name="BExY1DPTV4LSY9MEOUGXF8X052NA" localSheetId="12" hidden="1">#REF!</definedName>
    <definedName name="BExY1DPTV4LSY9MEOUGXF8X052NA" localSheetId="19" hidden="1">#REF!</definedName>
    <definedName name="BExY1DPTV4LSY9MEOUGXF8X052NA" localSheetId="0" hidden="1">#REF!</definedName>
    <definedName name="BExY1DPTV4LSY9MEOUGXF8X052NA" localSheetId="21" hidden="1">#REF!</definedName>
    <definedName name="BExY1DPTV4LSY9MEOUGXF8X052NA" localSheetId="8" hidden="1">#REF!</definedName>
    <definedName name="BExY1DPTV4LSY9MEOUGXF8X052NA" localSheetId="9" hidden="1">#REF!</definedName>
    <definedName name="BExY1DPTV4LSY9MEOUGXF8X052NA" hidden="1">#REF!</definedName>
    <definedName name="BExY1GK9ELBEKDD7O6HR6DUO8YGO" localSheetId="10" hidden="1">#REF!</definedName>
    <definedName name="BExY1GK9ELBEKDD7O6HR6DUO8YGO" localSheetId="12" hidden="1">#REF!</definedName>
    <definedName name="BExY1GK9ELBEKDD7O6HR6DUO8YGO" localSheetId="19" hidden="1">#REF!</definedName>
    <definedName name="BExY1GK9ELBEKDD7O6HR6DUO8YGO" localSheetId="0" hidden="1">#REF!</definedName>
    <definedName name="BExY1GK9ELBEKDD7O6HR6DUO8YGO" localSheetId="21" hidden="1">#REF!</definedName>
    <definedName name="BExY1GK9ELBEKDD7O6HR6DUO8YGO" localSheetId="8" hidden="1">#REF!</definedName>
    <definedName name="BExY1GK9ELBEKDD7O6HR6DUO8YGO" localSheetId="9" hidden="1">#REF!</definedName>
    <definedName name="BExY1GK9ELBEKDD7O6HR6DUO8YGO" hidden="1">#REF!</definedName>
    <definedName name="BExY1NWOXXFV9GGZ3PX444LZ8TVX" localSheetId="10" hidden="1">#REF!</definedName>
    <definedName name="BExY1NWOXXFV9GGZ3PX444LZ8TVX" localSheetId="12" hidden="1">#REF!</definedName>
    <definedName name="BExY1NWOXXFV9GGZ3PX444LZ8TVX" localSheetId="19" hidden="1">#REF!</definedName>
    <definedName name="BExY1NWOXXFV9GGZ3PX444LZ8TVX" localSheetId="0" hidden="1">#REF!</definedName>
    <definedName name="BExY1NWOXXFV9GGZ3PX444LZ8TVX" localSheetId="21" hidden="1">#REF!</definedName>
    <definedName name="BExY1NWOXXFV9GGZ3PX444LZ8TVX" localSheetId="8" hidden="1">#REF!</definedName>
    <definedName name="BExY1NWOXXFV9GGZ3PX444LZ8TVX" localSheetId="9" hidden="1">#REF!</definedName>
    <definedName name="BExY1NWOXXFV9GGZ3PX444LZ8TVX" hidden="1">#REF!</definedName>
    <definedName name="BExY1UCL0RND63LLSM9X5SFRG117" localSheetId="10" hidden="1">#REF!</definedName>
    <definedName name="BExY1UCL0RND63LLSM9X5SFRG117" localSheetId="12" hidden="1">#REF!</definedName>
    <definedName name="BExY1UCL0RND63LLSM9X5SFRG117" localSheetId="19" hidden="1">#REF!</definedName>
    <definedName name="BExY1UCL0RND63LLSM9X5SFRG117" localSheetId="0" hidden="1">#REF!</definedName>
    <definedName name="BExY1UCL0RND63LLSM9X5SFRG117" localSheetId="21" hidden="1">#REF!</definedName>
    <definedName name="BExY1UCL0RND63LLSM9X5SFRG117" localSheetId="8" hidden="1">#REF!</definedName>
    <definedName name="BExY1UCL0RND63LLSM9X5SFRG117" localSheetId="9" hidden="1">#REF!</definedName>
    <definedName name="BExY1UCL0RND63LLSM9X5SFRG117" hidden="1">#REF!</definedName>
    <definedName name="BExY1WAT3937L08HLHIRQHMP2A3H" localSheetId="10" hidden="1">#REF!</definedName>
    <definedName name="BExY1WAT3937L08HLHIRQHMP2A3H" localSheetId="12" hidden="1">#REF!</definedName>
    <definedName name="BExY1WAT3937L08HLHIRQHMP2A3H" localSheetId="19" hidden="1">#REF!</definedName>
    <definedName name="BExY1WAT3937L08HLHIRQHMP2A3H" localSheetId="0" hidden="1">#REF!</definedName>
    <definedName name="BExY1WAT3937L08HLHIRQHMP2A3H" localSheetId="21" hidden="1">#REF!</definedName>
    <definedName name="BExY1WAT3937L08HLHIRQHMP2A3H" localSheetId="8" hidden="1">#REF!</definedName>
    <definedName name="BExY1WAT3937L08HLHIRQHMP2A3H" localSheetId="9" hidden="1">#REF!</definedName>
    <definedName name="BExY1WAT3937L08HLHIRQHMP2A3H" hidden="1">#REF!</definedName>
    <definedName name="BExY1YEBOSLMID7LURP8QB46AI91" localSheetId="10" hidden="1">#REF!</definedName>
    <definedName name="BExY1YEBOSLMID7LURP8QB46AI91" localSheetId="12" hidden="1">#REF!</definedName>
    <definedName name="BExY1YEBOSLMID7LURP8QB46AI91" localSheetId="19" hidden="1">#REF!</definedName>
    <definedName name="BExY1YEBOSLMID7LURP8QB46AI91" localSheetId="0" hidden="1">#REF!</definedName>
    <definedName name="BExY1YEBOSLMID7LURP8QB46AI91" localSheetId="21" hidden="1">#REF!</definedName>
    <definedName name="BExY1YEBOSLMID7LURP8QB46AI91" localSheetId="8" hidden="1">#REF!</definedName>
    <definedName name="BExY1YEBOSLMID7LURP8QB46AI91" localSheetId="9" hidden="1">#REF!</definedName>
    <definedName name="BExY1YEBOSLMID7LURP8QB46AI91" hidden="1">#REF!</definedName>
    <definedName name="BExY236UB98PA9PNCHMCSZYCHJBD" localSheetId="10" hidden="1">#REF!</definedName>
    <definedName name="BExY236UB98PA9PNCHMCSZYCHJBD" localSheetId="12" hidden="1">#REF!</definedName>
    <definedName name="BExY236UB98PA9PNCHMCSZYCHJBD" localSheetId="19" hidden="1">#REF!</definedName>
    <definedName name="BExY236UB98PA9PNCHMCSZYCHJBD" localSheetId="0" hidden="1">#REF!</definedName>
    <definedName name="BExY236UB98PA9PNCHMCSZYCHJBD" localSheetId="21" hidden="1">#REF!</definedName>
    <definedName name="BExY236UB98PA9PNCHMCSZYCHJBD" localSheetId="8" hidden="1">#REF!</definedName>
    <definedName name="BExY236UB98PA9PNCHMCSZYCHJBD" localSheetId="9" hidden="1">#REF!</definedName>
    <definedName name="BExY236UB98PA9PNCHMCSZYCHJBD" hidden="1">#REF!</definedName>
    <definedName name="BExY2FS4LFX9OHOTQT7SJ2PXAC25" localSheetId="10" hidden="1">#REF!</definedName>
    <definedName name="BExY2FS4LFX9OHOTQT7SJ2PXAC25" localSheetId="12" hidden="1">#REF!</definedName>
    <definedName name="BExY2FS4LFX9OHOTQT7SJ2PXAC25" localSheetId="19" hidden="1">#REF!</definedName>
    <definedName name="BExY2FS4LFX9OHOTQT7SJ2PXAC25" localSheetId="0" hidden="1">#REF!</definedName>
    <definedName name="BExY2FS4LFX9OHOTQT7SJ2PXAC25" localSheetId="21" hidden="1">#REF!</definedName>
    <definedName name="BExY2FS4LFX9OHOTQT7SJ2PXAC25" localSheetId="8" hidden="1">#REF!</definedName>
    <definedName name="BExY2FS4LFX9OHOTQT7SJ2PXAC25" localSheetId="9" hidden="1">#REF!</definedName>
    <definedName name="BExY2FS4LFX9OHOTQT7SJ2PXAC25" hidden="1">#REF!</definedName>
    <definedName name="BExY2GDPCZPVU0IQ6IJIB1YQQRQ6" localSheetId="10" hidden="1">#REF!</definedName>
    <definedName name="BExY2GDPCZPVU0IQ6IJIB1YQQRQ6" localSheetId="12" hidden="1">#REF!</definedName>
    <definedName name="BExY2GDPCZPVU0IQ6IJIB1YQQRQ6" localSheetId="19" hidden="1">#REF!</definedName>
    <definedName name="BExY2GDPCZPVU0IQ6IJIB1YQQRQ6" localSheetId="0" hidden="1">#REF!</definedName>
    <definedName name="BExY2GDPCZPVU0IQ6IJIB1YQQRQ6" localSheetId="21" hidden="1">#REF!</definedName>
    <definedName name="BExY2GDPCZPVU0IQ6IJIB1YQQRQ6" localSheetId="8" hidden="1">#REF!</definedName>
    <definedName name="BExY2GDPCZPVU0IQ6IJIB1YQQRQ6" localSheetId="9" hidden="1">#REF!</definedName>
    <definedName name="BExY2GDPCZPVU0IQ6IJIB1YQQRQ6" hidden="1">#REF!</definedName>
    <definedName name="BExY2GTSZ3VA9TXLY7KW1LIAKJ61" localSheetId="10" hidden="1">#REF!</definedName>
    <definedName name="BExY2GTSZ3VA9TXLY7KW1LIAKJ61" localSheetId="12" hidden="1">#REF!</definedName>
    <definedName name="BExY2GTSZ3VA9TXLY7KW1LIAKJ61" localSheetId="19" hidden="1">#REF!</definedName>
    <definedName name="BExY2GTSZ3VA9TXLY7KW1LIAKJ61" localSheetId="0" hidden="1">#REF!</definedName>
    <definedName name="BExY2GTSZ3VA9TXLY7KW1LIAKJ61" localSheetId="21" hidden="1">#REF!</definedName>
    <definedName name="BExY2GTSZ3VA9TXLY7KW1LIAKJ61" localSheetId="8" hidden="1">#REF!</definedName>
    <definedName name="BExY2GTSZ3VA9TXLY7KW1LIAKJ61" localSheetId="9" hidden="1">#REF!</definedName>
    <definedName name="BExY2GTSZ3VA9TXLY7KW1LIAKJ61" hidden="1">#REF!</definedName>
    <definedName name="BExY2IXBR1SGYZH08T7QHKEFS8HA" localSheetId="10" hidden="1">#REF!</definedName>
    <definedName name="BExY2IXBR1SGYZH08T7QHKEFS8HA" localSheetId="12" hidden="1">#REF!</definedName>
    <definedName name="BExY2IXBR1SGYZH08T7QHKEFS8HA" localSheetId="19" hidden="1">#REF!</definedName>
    <definedName name="BExY2IXBR1SGYZH08T7QHKEFS8HA" localSheetId="0" hidden="1">#REF!</definedName>
    <definedName name="BExY2IXBR1SGYZH08T7QHKEFS8HA" localSheetId="21" hidden="1">#REF!</definedName>
    <definedName name="BExY2IXBR1SGYZH08T7QHKEFS8HA" localSheetId="8" hidden="1">#REF!</definedName>
    <definedName name="BExY2IXBR1SGYZH08T7QHKEFS8HA" localSheetId="9" hidden="1">#REF!</definedName>
    <definedName name="BExY2IXBR1SGYZH08T7QHKEFS8HA" hidden="1">#REF!</definedName>
    <definedName name="BExY2Q4B5FUDA5VU4VRUHX327QN0" localSheetId="10" hidden="1">#REF!</definedName>
    <definedName name="BExY2Q4B5FUDA5VU4VRUHX327QN0" localSheetId="12" hidden="1">#REF!</definedName>
    <definedName name="BExY2Q4B5FUDA5VU4VRUHX327QN0" localSheetId="19" hidden="1">#REF!</definedName>
    <definedName name="BExY2Q4B5FUDA5VU4VRUHX327QN0" localSheetId="0" hidden="1">#REF!</definedName>
    <definedName name="BExY2Q4B5FUDA5VU4VRUHX327QN0" localSheetId="21" hidden="1">#REF!</definedName>
    <definedName name="BExY2Q4B5FUDA5VU4VRUHX327QN0" localSheetId="8" hidden="1">#REF!</definedName>
    <definedName name="BExY2Q4B5FUDA5VU4VRUHX327QN0" localSheetId="9" hidden="1">#REF!</definedName>
    <definedName name="BExY2Q4B5FUDA5VU4VRUHX327QN0" hidden="1">#REF!</definedName>
    <definedName name="BExY2S7TM2NG7A1NFYPWIFAIKUCO" localSheetId="10" hidden="1">#REF!</definedName>
    <definedName name="BExY2S7TM2NG7A1NFYPWIFAIKUCO" localSheetId="12" hidden="1">#REF!</definedName>
    <definedName name="BExY2S7TM2NG7A1NFYPWIFAIKUCO" localSheetId="19" hidden="1">#REF!</definedName>
    <definedName name="BExY2S7TM2NG7A1NFYPWIFAIKUCO" localSheetId="0" hidden="1">#REF!</definedName>
    <definedName name="BExY2S7TM2NG7A1NFYPWIFAIKUCO" localSheetId="21" hidden="1">#REF!</definedName>
    <definedName name="BExY2S7TM2NG7A1NFYPWIFAIKUCO" localSheetId="8" hidden="1">#REF!</definedName>
    <definedName name="BExY2S7TM2NG7A1NFYPWIFAIKUCO" localSheetId="9" hidden="1">#REF!</definedName>
    <definedName name="BExY2S7TM2NG7A1NFYPWIFAIKUCO" hidden="1">#REF!</definedName>
    <definedName name="BExY2Z3ZGRGD12RWANJZ8DFQO776" localSheetId="10" hidden="1">#REF!</definedName>
    <definedName name="BExY2Z3ZGRGD12RWANJZ8DFQO776" localSheetId="12" hidden="1">#REF!</definedName>
    <definedName name="BExY2Z3ZGRGD12RWANJZ8DFQO776" localSheetId="19" hidden="1">#REF!</definedName>
    <definedName name="BExY2Z3ZGRGD12RWANJZ8DFQO776" localSheetId="0" hidden="1">#REF!</definedName>
    <definedName name="BExY2Z3ZGRGD12RWANJZ8DFQO776" localSheetId="21" hidden="1">#REF!</definedName>
    <definedName name="BExY2Z3ZGRGD12RWANJZ8DFQO776" localSheetId="8" hidden="1">#REF!</definedName>
    <definedName name="BExY2Z3ZGRGD12RWANJZ8DFQO776" localSheetId="9" hidden="1">#REF!</definedName>
    <definedName name="BExY2Z3ZGRGD12RWANJZ8DFQO776" hidden="1">#REF!</definedName>
    <definedName name="BExY30WPXLJ01P42XKBSUF8KNOOK" localSheetId="10" hidden="1">#REF!</definedName>
    <definedName name="BExY30WPXLJ01P42XKBSUF8KNOOK" localSheetId="12" hidden="1">#REF!</definedName>
    <definedName name="BExY30WPXLJ01P42XKBSUF8KNOOK" localSheetId="19" hidden="1">#REF!</definedName>
    <definedName name="BExY30WPXLJ01P42XKBSUF8KNOOK" localSheetId="0" hidden="1">#REF!</definedName>
    <definedName name="BExY30WPXLJ01P42XKBSUF8KNOOK" localSheetId="21" hidden="1">#REF!</definedName>
    <definedName name="BExY30WPXLJ01P42XKBSUF8KNOOK" localSheetId="8" hidden="1">#REF!</definedName>
    <definedName name="BExY30WPXLJ01P42XKBSUF8KNOOK" localSheetId="9" hidden="1">#REF!</definedName>
    <definedName name="BExY30WPXLJ01P42XKBSUF8KNOOK" hidden="1">#REF!</definedName>
    <definedName name="BExY3297KIB0C8Z1G99OS1MCEGTO" localSheetId="10" hidden="1">#REF!</definedName>
    <definedName name="BExY3297KIB0C8Z1G99OS1MCEGTO" localSheetId="12" hidden="1">#REF!</definedName>
    <definedName name="BExY3297KIB0C8Z1G99OS1MCEGTO" localSheetId="19" hidden="1">#REF!</definedName>
    <definedName name="BExY3297KIB0C8Z1G99OS1MCEGTO" localSheetId="0" hidden="1">#REF!</definedName>
    <definedName name="BExY3297KIB0C8Z1G99OS1MCEGTO" localSheetId="21" hidden="1">#REF!</definedName>
    <definedName name="BExY3297KIB0C8Z1G99OS1MCEGTO" localSheetId="8" hidden="1">#REF!</definedName>
    <definedName name="BExY3297KIB0C8Z1G99OS1MCEGTO" localSheetId="9" hidden="1">#REF!</definedName>
    <definedName name="BExY3297KIB0C8Z1G99OS1MCEGTO" hidden="1">#REF!</definedName>
    <definedName name="BExY3HOSK7YI364K15OX70AVR6F1" localSheetId="10" hidden="1">#REF!</definedName>
    <definedName name="BExY3HOSK7YI364K15OX70AVR6F1" localSheetId="12" hidden="1">#REF!</definedName>
    <definedName name="BExY3HOSK7YI364K15OX70AVR6F1" localSheetId="19" hidden="1">#REF!</definedName>
    <definedName name="BExY3HOSK7YI364K15OX70AVR6F1" localSheetId="0" hidden="1">#REF!</definedName>
    <definedName name="BExY3HOSK7YI364K15OX70AVR6F1" localSheetId="21" hidden="1">#REF!</definedName>
    <definedName name="BExY3HOSK7YI364K15OX70AVR6F1" localSheetId="8" hidden="1">#REF!</definedName>
    <definedName name="BExY3HOSK7YI364K15OX70AVR6F1" localSheetId="9" hidden="1">#REF!</definedName>
    <definedName name="BExY3HOSK7YI364K15OX70AVR6F1" hidden="1">#REF!</definedName>
    <definedName name="BExY3I526B4VA8JBTKXWE3FGVT0D" localSheetId="10" hidden="1">#REF!</definedName>
    <definedName name="BExY3I526B4VA8JBTKXWE3FGVT0D" localSheetId="12" hidden="1">#REF!</definedName>
    <definedName name="BExY3I526B4VA8JBTKXWE3FGVT0D" localSheetId="19" hidden="1">#REF!</definedName>
    <definedName name="BExY3I526B4VA8JBTKXWE3FGVT0D" localSheetId="0" hidden="1">#REF!</definedName>
    <definedName name="BExY3I526B4VA8JBTKXWE3FGVT0D" localSheetId="21" hidden="1">#REF!</definedName>
    <definedName name="BExY3I526B4VA8JBTKXWE3FGVT0D" localSheetId="8" hidden="1">#REF!</definedName>
    <definedName name="BExY3I526B4VA8JBTKXWE3FGVT0D" localSheetId="9" hidden="1">#REF!</definedName>
    <definedName name="BExY3I526B4VA8JBTKXWE3FGVT0D" hidden="1">#REF!</definedName>
    <definedName name="BExY3I52TZR3GXQ9HDVDNIYLIGEH" localSheetId="10" hidden="1">#REF!</definedName>
    <definedName name="BExY3I52TZR3GXQ9HDVDNIYLIGEH" localSheetId="12" hidden="1">#REF!</definedName>
    <definedName name="BExY3I52TZR3GXQ9HDVDNIYLIGEH" localSheetId="19" hidden="1">#REF!</definedName>
    <definedName name="BExY3I52TZR3GXQ9HDVDNIYLIGEH" localSheetId="0" hidden="1">#REF!</definedName>
    <definedName name="BExY3I52TZR3GXQ9HDVDNIYLIGEH" localSheetId="21" hidden="1">#REF!</definedName>
    <definedName name="BExY3I52TZR3GXQ9HDVDNIYLIGEH" localSheetId="8" hidden="1">#REF!</definedName>
    <definedName name="BExY3I52TZR3GXQ9HDVDNIYLIGEH" localSheetId="9" hidden="1">#REF!</definedName>
    <definedName name="BExY3I52TZR3GXQ9HDVDNIYLIGEH" hidden="1">#REF!</definedName>
    <definedName name="BExY3T89AUR83SOAZZ3OMDEJDQ39" localSheetId="10" hidden="1">#REF!</definedName>
    <definedName name="BExY3T89AUR83SOAZZ3OMDEJDQ39" localSheetId="12" hidden="1">#REF!</definedName>
    <definedName name="BExY3T89AUR83SOAZZ3OMDEJDQ39" localSheetId="19" hidden="1">#REF!</definedName>
    <definedName name="BExY3T89AUR83SOAZZ3OMDEJDQ39" localSheetId="0" hidden="1">#REF!</definedName>
    <definedName name="BExY3T89AUR83SOAZZ3OMDEJDQ39" localSheetId="21" hidden="1">#REF!</definedName>
    <definedName name="BExY3T89AUR83SOAZZ3OMDEJDQ39" localSheetId="8" hidden="1">#REF!</definedName>
    <definedName name="BExY3T89AUR83SOAZZ3OMDEJDQ39" localSheetId="9" hidden="1">#REF!</definedName>
    <definedName name="BExY3T89AUR83SOAZZ3OMDEJDQ39" hidden="1">#REF!</definedName>
    <definedName name="BExY3WZ7VO2K6TYCHDY754FY24AA" localSheetId="10" hidden="1">#REF!</definedName>
    <definedName name="BExY3WZ7VO2K6TYCHDY754FY24AA" localSheetId="12" hidden="1">#REF!</definedName>
    <definedName name="BExY3WZ7VO2K6TYCHDY754FY24AA" localSheetId="19" hidden="1">#REF!</definedName>
    <definedName name="BExY3WZ7VO2K6TYCHDY754FY24AA" localSheetId="0" hidden="1">#REF!</definedName>
    <definedName name="BExY3WZ7VO2K6TYCHDY754FY24AA" localSheetId="21" hidden="1">#REF!</definedName>
    <definedName name="BExY3WZ7VO2K6TYCHDY754FY24AA" localSheetId="8" hidden="1">#REF!</definedName>
    <definedName name="BExY3WZ7VO2K6TYCHDY754FY24AA" localSheetId="9" hidden="1">#REF!</definedName>
    <definedName name="BExY3WZ7VO2K6TYCHDY754FY24AA" hidden="1">#REF!</definedName>
    <definedName name="BExY4BIG95HDDO6MY6WBUSWJIOLR" localSheetId="10" hidden="1">#REF!</definedName>
    <definedName name="BExY4BIG95HDDO6MY6WBUSWJIOLR" localSheetId="12" hidden="1">#REF!</definedName>
    <definedName name="BExY4BIG95HDDO6MY6WBUSWJIOLR" localSheetId="19" hidden="1">#REF!</definedName>
    <definedName name="BExY4BIG95HDDO6MY6WBUSWJIOLR" localSheetId="0" hidden="1">#REF!</definedName>
    <definedName name="BExY4BIG95HDDO6MY6WBUSWJIOLR" localSheetId="21" hidden="1">#REF!</definedName>
    <definedName name="BExY4BIG95HDDO6MY6WBUSWJIOLR" localSheetId="8" hidden="1">#REF!</definedName>
    <definedName name="BExY4BIG95HDDO6MY6WBUSWJIOLR" localSheetId="9" hidden="1">#REF!</definedName>
    <definedName name="BExY4BIG95HDDO6MY6WBUSWJIOLR" hidden="1">#REF!</definedName>
    <definedName name="BExY4MG771JQ84EMIVB6HQGGHZY7" localSheetId="10" hidden="1">#REF!</definedName>
    <definedName name="BExY4MG771JQ84EMIVB6HQGGHZY7" localSheetId="12" hidden="1">#REF!</definedName>
    <definedName name="BExY4MG771JQ84EMIVB6HQGGHZY7" localSheetId="19" hidden="1">#REF!</definedName>
    <definedName name="BExY4MG771JQ84EMIVB6HQGGHZY7" localSheetId="0" hidden="1">#REF!</definedName>
    <definedName name="BExY4MG771JQ84EMIVB6HQGGHZY7" localSheetId="21" hidden="1">#REF!</definedName>
    <definedName name="BExY4MG771JQ84EMIVB6HQGGHZY7" localSheetId="8" hidden="1">#REF!</definedName>
    <definedName name="BExY4MG771JQ84EMIVB6HQGGHZY7" localSheetId="9" hidden="1">#REF!</definedName>
    <definedName name="BExY4MG771JQ84EMIVB6HQGGHZY7" hidden="1">#REF!</definedName>
    <definedName name="BExY4PWCSFB8P3J3TBQB2MD67263" localSheetId="10" hidden="1">#REF!</definedName>
    <definedName name="BExY4PWCSFB8P3J3TBQB2MD67263" localSheetId="12" hidden="1">#REF!</definedName>
    <definedName name="BExY4PWCSFB8P3J3TBQB2MD67263" localSheetId="19" hidden="1">#REF!</definedName>
    <definedName name="BExY4PWCSFB8P3J3TBQB2MD67263" localSheetId="0" hidden="1">#REF!</definedName>
    <definedName name="BExY4PWCSFB8P3J3TBQB2MD67263" localSheetId="21" hidden="1">#REF!</definedName>
    <definedName name="BExY4PWCSFB8P3J3TBQB2MD67263" localSheetId="8" hidden="1">#REF!</definedName>
    <definedName name="BExY4PWCSFB8P3J3TBQB2MD67263" localSheetId="9" hidden="1">#REF!</definedName>
    <definedName name="BExY4PWCSFB8P3J3TBQB2MD67263" hidden="1">#REF!</definedName>
    <definedName name="BExY4RP3BE6KYZDIKQZO4U4DIT33" localSheetId="10" hidden="1">#REF!</definedName>
    <definedName name="BExY4RP3BE6KYZDIKQZO4U4DIT33" localSheetId="12" hidden="1">#REF!</definedName>
    <definedName name="BExY4RP3BE6KYZDIKQZO4U4DIT33" localSheetId="19" hidden="1">#REF!</definedName>
    <definedName name="BExY4RP3BE6KYZDIKQZO4U4DIT33" localSheetId="0" hidden="1">#REF!</definedName>
    <definedName name="BExY4RP3BE6KYZDIKQZO4U4DIT33" localSheetId="21" hidden="1">#REF!</definedName>
    <definedName name="BExY4RP3BE6KYZDIKQZO4U4DIT33" localSheetId="8" hidden="1">#REF!</definedName>
    <definedName name="BExY4RP3BE6KYZDIKQZO4U4DIT33" localSheetId="9" hidden="1">#REF!</definedName>
    <definedName name="BExY4RP3BE6KYZDIKQZO4U4DIT33" hidden="1">#REF!</definedName>
    <definedName name="BExY4RZW3KK11JLYBA4DWZ92M6LQ" localSheetId="10" hidden="1">#REF!</definedName>
    <definedName name="BExY4RZW3KK11JLYBA4DWZ92M6LQ" localSheetId="12" hidden="1">#REF!</definedName>
    <definedName name="BExY4RZW3KK11JLYBA4DWZ92M6LQ" localSheetId="19" hidden="1">#REF!</definedName>
    <definedName name="BExY4RZW3KK11JLYBA4DWZ92M6LQ" localSheetId="0" hidden="1">#REF!</definedName>
    <definedName name="BExY4RZW3KK11JLYBA4DWZ92M6LQ" localSheetId="21" hidden="1">#REF!</definedName>
    <definedName name="BExY4RZW3KK11JLYBA4DWZ92M6LQ" localSheetId="8" hidden="1">#REF!</definedName>
    <definedName name="BExY4RZW3KK11JLYBA4DWZ92M6LQ" localSheetId="9" hidden="1">#REF!</definedName>
    <definedName name="BExY4RZW3KK11JLYBA4DWZ92M6LQ" hidden="1">#REF!</definedName>
    <definedName name="BExY4XOVTTNVZ577RLIEC7NZQFIX" localSheetId="10" hidden="1">#REF!</definedName>
    <definedName name="BExY4XOVTTNVZ577RLIEC7NZQFIX" localSheetId="12" hidden="1">#REF!</definedName>
    <definedName name="BExY4XOVTTNVZ577RLIEC7NZQFIX" localSheetId="19" hidden="1">#REF!</definedName>
    <definedName name="BExY4XOVTTNVZ577RLIEC7NZQFIX" localSheetId="0" hidden="1">#REF!</definedName>
    <definedName name="BExY4XOVTTNVZ577RLIEC7NZQFIX" localSheetId="21" hidden="1">#REF!</definedName>
    <definedName name="BExY4XOVTTNVZ577RLIEC7NZQFIX" localSheetId="8" hidden="1">#REF!</definedName>
    <definedName name="BExY4XOVTTNVZ577RLIEC7NZQFIX" localSheetId="9" hidden="1">#REF!</definedName>
    <definedName name="BExY4XOVTTNVZ577RLIEC7NZQFIX" hidden="1">#REF!</definedName>
    <definedName name="BExY50JAF5CG01GTHAUS7I4ZLUDC" localSheetId="10" hidden="1">#REF!</definedName>
    <definedName name="BExY50JAF5CG01GTHAUS7I4ZLUDC" localSheetId="12" hidden="1">#REF!</definedName>
    <definedName name="BExY50JAF5CG01GTHAUS7I4ZLUDC" localSheetId="19" hidden="1">#REF!</definedName>
    <definedName name="BExY50JAF5CG01GTHAUS7I4ZLUDC" localSheetId="0" hidden="1">#REF!</definedName>
    <definedName name="BExY50JAF5CG01GTHAUS7I4ZLUDC" localSheetId="21" hidden="1">#REF!</definedName>
    <definedName name="BExY50JAF5CG01GTHAUS7I4ZLUDC" localSheetId="8" hidden="1">#REF!</definedName>
    <definedName name="BExY50JAF5CG01GTHAUS7I4ZLUDC" localSheetId="9" hidden="1">#REF!</definedName>
    <definedName name="BExY50JAF5CG01GTHAUS7I4ZLUDC" hidden="1">#REF!</definedName>
    <definedName name="BExY53J7EXFEOFTRNAHLK7IH3ACB" localSheetId="10" hidden="1">#REF!</definedName>
    <definedName name="BExY53J7EXFEOFTRNAHLK7IH3ACB" localSheetId="12" hidden="1">#REF!</definedName>
    <definedName name="BExY53J7EXFEOFTRNAHLK7IH3ACB" localSheetId="19" hidden="1">#REF!</definedName>
    <definedName name="BExY53J7EXFEOFTRNAHLK7IH3ACB" localSheetId="0" hidden="1">#REF!</definedName>
    <definedName name="BExY53J7EXFEOFTRNAHLK7IH3ACB" localSheetId="21" hidden="1">#REF!</definedName>
    <definedName name="BExY53J7EXFEOFTRNAHLK7IH3ACB" localSheetId="8" hidden="1">#REF!</definedName>
    <definedName name="BExY53J7EXFEOFTRNAHLK7IH3ACB" localSheetId="9" hidden="1">#REF!</definedName>
    <definedName name="BExY53J7EXFEOFTRNAHLK7IH3ACB" hidden="1">#REF!</definedName>
    <definedName name="BExY5515SJTJS3VM80M3YYR0WF37" localSheetId="10" hidden="1">#REF!</definedName>
    <definedName name="BExY5515SJTJS3VM80M3YYR0WF37" localSheetId="12" hidden="1">#REF!</definedName>
    <definedName name="BExY5515SJTJS3VM80M3YYR0WF37" localSheetId="19" hidden="1">#REF!</definedName>
    <definedName name="BExY5515SJTJS3VM80M3YYR0WF37" localSheetId="0" hidden="1">#REF!</definedName>
    <definedName name="BExY5515SJTJS3VM80M3YYR0WF37" localSheetId="21" hidden="1">#REF!</definedName>
    <definedName name="BExY5515SJTJS3VM80M3YYR0WF37" localSheetId="8" hidden="1">#REF!</definedName>
    <definedName name="BExY5515SJTJS3VM80M3YYR0WF37" localSheetId="9" hidden="1">#REF!</definedName>
    <definedName name="BExY5515SJTJS3VM80M3YYR0WF37" hidden="1">#REF!</definedName>
    <definedName name="BExY5515WE39FQ3EG5QHG67V9C0O" localSheetId="10" hidden="1">#REF!</definedName>
    <definedName name="BExY5515WE39FQ3EG5QHG67V9C0O" localSheetId="12" hidden="1">#REF!</definedName>
    <definedName name="BExY5515WE39FQ3EG5QHG67V9C0O" localSheetId="19" hidden="1">#REF!</definedName>
    <definedName name="BExY5515WE39FQ3EG5QHG67V9C0O" localSheetId="0" hidden="1">#REF!</definedName>
    <definedName name="BExY5515WE39FQ3EG5QHG67V9C0O" localSheetId="21" hidden="1">#REF!</definedName>
    <definedName name="BExY5515WE39FQ3EG5QHG67V9C0O" localSheetId="8" hidden="1">#REF!</definedName>
    <definedName name="BExY5515WE39FQ3EG5QHG67V9C0O" localSheetId="9" hidden="1">#REF!</definedName>
    <definedName name="BExY5515WE39FQ3EG5QHG67V9C0O" hidden="1">#REF!</definedName>
    <definedName name="BExY5986WNAD8NFCPXC9TVLBU4FG" localSheetId="10" hidden="1">#REF!</definedName>
    <definedName name="BExY5986WNAD8NFCPXC9TVLBU4FG" localSheetId="12" hidden="1">#REF!</definedName>
    <definedName name="BExY5986WNAD8NFCPXC9TVLBU4FG" localSheetId="19" hidden="1">#REF!</definedName>
    <definedName name="BExY5986WNAD8NFCPXC9TVLBU4FG" localSheetId="0" hidden="1">#REF!</definedName>
    <definedName name="BExY5986WNAD8NFCPXC9TVLBU4FG" localSheetId="21" hidden="1">#REF!</definedName>
    <definedName name="BExY5986WNAD8NFCPXC9TVLBU4FG" localSheetId="8" hidden="1">#REF!</definedName>
    <definedName name="BExY5986WNAD8NFCPXC9TVLBU4FG" localSheetId="9" hidden="1">#REF!</definedName>
    <definedName name="BExY5986WNAD8NFCPXC9TVLBU4FG" hidden="1">#REF!</definedName>
    <definedName name="BExY5DF9MS25IFNWGJ1YAS5MDN8R" localSheetId="10" hidden="1">#REF!</definedName>
    <definedName name="BExY5DF9MS25IFNWGJ1YAS5MDN8R" localSheetId="12" hidden="1">#REF!</definedName>
    <definedName name="BExY5DF9MS25IFNWGJ1YAS5MDN8R" localSheetId="19" hidden="1">#REF!</definedName>
    <definedName name="BExY5DF9MS25IFNWGJ1YAS5MDN8R" localSheetId="0" hidden="1">#REF!</definedName>
    <definedName name="BExY5DF9MS25IFNWGJ1YAS5MDN8R" localSheetId="21" hidden="1">#REF!</definedName>
    <definedName name="BExY5DF9MS25IFNWGJ1YAS5MDN8R" localSheetId="8" hidden="1">#REF!</definedName>
    <definedName name="BExY5DF9MS25IFNWGJ1YAS5MDN8R" localSheetId="9" hidden="1">#REF!</definedName>
    <definedName name="BExY5DF9MS25IFNWGJ1YAS5MDN8R" hidden="1">#REF!</definedName>
    <definedName name="BExY5ERVGL3UM2MGT8LJ0XPKTZEK" localSheetId="10" hidden="1">#REF!</definedName>
    <definedName name="BExY5ERVGL3UM2MGT8LJ0XPKTZEK" localSheetId="12" hidden="1">#REF!</definedName>
    <definedName name="BExY5ERVGL3UM2MGT8LJ0XPKTZEK" localSheetId="19" hidden="1">#REF!</definedName>
    <definedName name="BExY5ERVGL3UM2MGT8LJ0XPKTZEK" localSheetId="0" hidden="1">#REF!</definedName>
    <definedName name="BExY5ERVGL3UM2MGT8LJ0XPKTZEK" localSheetId="21" hidden="1">#REF!</definedName>
    <definedName name="BExY5ERVGL3UM2MGT8LJ0XPKTZEK" localSheetId="8" hidden="1">#REF!</definedName>
    <definedName name="BExY5ERVGL3UM2MGT8LJ0XPKTZEK" localSheetId="9" hidden="1">#REF!</definedName>
    <definedName name="BExY5ERVGL3UM2MGT8LJ0XPKTZEK" hidden="1">#REF!</definedName>
    <definedName name="BExY5EX6NJFK8W754ZVZDN5DS04K" localSheetId="10" hidden="1">#REF!</definedName>
    <definedName name="BExY5EX6NJFK8W754ZVZDN5DS04K" localSheetId="12" hidden="1">#REF!</definedName>
    <definedName name="BExY5EX6NJFK8W754ZVZDN5DS04K" localSheetId="19" hidden="1">#REF!</definedName>
    <definedName name="BExY5EX6NJFK8W754ZVZDN5DS04K" localSheetId="0" hidden="1">#REF!</definedName>
    <definedName name="BExY5EX6NJFK8W754ZVZDN5DS04K" localSheetId="21" hidden="1">#REF!</definedName>
    <definedName name="BExY5EX6NJFK8W754ZVZDN5DS04K" localSheetId="8" hidden="1">#REF!</definedName>
    <definedName name="BExY5EX6NJFK8W754ZVZDN5DS04K" localSheetId="9" hidden="1">#REF!</definedName>
    <definedName name="BExY5EX6NJFK8W754ZVZDN5DS04K" hidden="1">#REF!</definedName>
    <definedName name="BExY5S3XD1NJT109CV54IFOHVLQ6" localSheetId="10" hidden="1">#REF!</definedName>
    <definedName name="BExY5S3XD1NJT109CV54IFOHVLQ6" localSheetId="12" hidden="1">#REF!</definedName>
    <definedName name="BExY5S3XD1NJT109CV54IFOHVLQ6" localSheetId="19" hidden="1">#REF!</definedName>
    <definedName name="BExY5S3XD1NJT109CV54IFOHVLQ6" localSheetId="0" hidden="1">#REF!</definedName>
    <definedName name="BExY5S3XD1NJT109CV54IFOHVLQ6" localSheetId="21" hidden="1">#REF!</definedName>
    <definedName name="BExY5S3XD1NJT109CV54IFOHVLQ6" localSheetId="8" hidden="1">#REF!</definedName>
    <definedName name="BExY5S3XD1NJT109CV54IFOHVLQ6" localSheetId="9" hidden="1">#REF!</definedName>
    <definedName name="BExY5S3XD1NJT109CV54IFOHVLQ6" hidden="1">#REF!</definedName>
    <definedName name="BExY5W088PPAPLSMR2P7FV2CRDCT" localSheetId="10" hidden="1">#REF!</definedName>
    <definedName name="BExY5W088PPAPLSMR2P7FV2CRDCT" localSheetId="12" hidden="1">#REF!</definedName>
    <definedName name="BExY5W088PPAPLSMR2P7FV2CRDCT" localSheetId="19" hidden="1">#REF!</definedName>
    <definedName name="BExY5W088PPAPLSMR2P7FV2CRDCT" localSheetId="0" hidden="1">#REF!</definedName>
    <definedName name="BExY5W088PPAPLSMR2P7FV2CRDCT" localSheetId="21" hidden="1">#REF!</definedName>
    <definedName name="BExY5W088PPAPLSMR2P7FV2CRDCT" localSheetId="8" hidden="1">#REF!</definedName>
    <definedName name="BExY5W088PPAPLSMR2P7FV2CRDCT" localSheetId="9" hidden="1">#REF!</definedName>
    <definedName name="BExY5W088PPAPLSMR2P7FV2CRDCT" hidden="1">#REF!</definedName>
    <definedName name="BExY6KA6BQ6H4SH5EMJBVF8UR4ZY" localSheetId="10" hidden="1">#REF!</definedName>
    <definedName name="BExY6KA6BQ6H4SH5EMJBVF8UR4ZY" localSheetId="12" hidden="1">#REF!</definedName>
    <definedName name="BExY6KA6BQ6H4SH5EMJBVF8UR4ZY" localSheetId="19" hidden="1">#REF!</definedName>
    <definedName name="BExY6KA6BQ6H4SH5EMJBVF8UR4ZY" localSheetId="0" hidden="1">#REF!</definedName>
    <definedName name="BExY6KA6BQ6H4SH5EMJBVF8UR4ZY" localSheetId="21" hidden="1">#REF!</definedName>
    <definedName name="BExY6KA6BQ6H4SH5EMJBVF8UR4ZY" localSheetId="8" hidden="1">#REF!</definedName>
    <definedName name="BExY6KA6BQ6H4SH5EMJBVF8UR4ZY" localSheetId="9" hidden="1">#REF!</definedName>
    <definedName name="BExY6KA6BQ6H4SH5EMJBVF8UR4ZY" hidden="1">#REF!</definedName>
    <definedName name="BExY6KVS1MMZ2R34PGEFR2BMTU9W" localSheetId="10" hidden="1">#REF!</definedName>
    <definedName name="BExY6KVS1MMZ2R34PGEFR2BMTU9W" localSheetId="12" hidden="1">#REF!</definedName>
    <definedName name="BExY6KVS1MMZ2R34PGEFR2BMTU9W" localSheetId="19" hidden="1">#REF!</definedName>
    <definedName name="BExY6KVS1MMZ2R34PGEFR2BMTU9W" localSheetId="0" hidden="1">#REF!</definedName>
    <definedName name="BExY6KVS1MMZ2R34PGEFR2BMTU9W" localSheetId="21" hidden="1">#REF!</definedName>
    <definedName name="BExY6KVS1MMZ2R34PGEFR2BMTU9W" localSheetId="8" hidden="1">#REF!</definedName>
    <definedName name="BExY6KVS1MMZ2R34PGEFR2BMTU9W" localSheetId="9" hidden="1">#REF!</definedName>
    <definedName name="BExY6KVS1MMZ2R34PGEFR2BMTU9W" hidden="1">#REF!</definedName>
    <definedName name="BExY6Q9YY7LW745GP7CYOGGSPHGE" localSheetId="10" hidden="1">#REF!</definedName>
    <definedName name="BExY6Q9YY7LW745GP7CYOGGSPHGE" localSheetId="12" hidden="1">#REF!</definedName>
    <definedName name="BExY6Q9YY7LW745GP7CYOGGSPHGE" localSheetId="19" hidden="1">#REF!</definedName>
    <definedName name="BExY6Q9YY7LW745GP7CYOGGSPHGE" localSheetId="0" hidden="1">#REF!</definedName>
    <definedName name="BExY6Q9YY7LW745GP7CYOGGSPHGE" localSheetId="21" hidden="1">#REF!</definedName>
    <definedName name="BExY6Q9YY7LW745GP7CYOGGSPHGE" localSheetId="8" hidden="1">#REF!</definedName>
    <definedName name="BExY6Q9YY7LW745GP7CYOGGSPHGE" localSheetId="9" hidden="1">#REF!</definedName>
    <definedName name="BExY6Q9YY7LW745GP7CYOGGSPHGE" hidden="1">#REF!</definedName>
    <definedName name="BExY6R6BYIQZ4OR1E7YI0OVOC08W" localSheetId="10" hidden="1">#REF!</definedName>
    <definedName name="BExY6R6BYIQZ4OR1E7YI0OVOC08W" localSheetId="12" hidden="1">#REF!</definedName>
    <definedName name="BExY6R6BYIQZ4OR1E7YI0OVOC08W" localSheetId="19" hidden="1">#REF!</definedName>
    <definedName name="BExY6R6BYIQZ4OR1E7YI0OVOC08W" localSheetId="0" hidden="1">#REF!</definedName>
    <definedName name="BExY6R6BYIQZ4OR1E7YI0OVOC08W" localSheetId="21" hidden="1">#REF!</definedName>
    <definedName name="BExY6R6BYIQZ4OR1E7YI0OVOC08W" localSheetId="8" hidden="1">#REF!</definedName>
    <definedName name="BExY6R6BYIQZ4OR1E7YI0OVOC08W" localSheetId="9" hidden="1">#REF!</definedName>
    <definedName name="BExY6R6BYIQZ4OR1E7YI0OVOC08W" hidden="1">#REF!</definedName>
    <definedName name="BExZIA3C8LKJTEH3MKQ57KJH5TA2" localSheetId="10" hidden="1">#REF!</definedName>
    <definedName name="BExZIA3C8LKJTEH3MKQ57KJH5TA2" localSheetId="12" hidden="1">#REF!</definedName>
    <definedName name="BExZIA3C8LKJTEH3MKQ57KJH5TA2" localSheetId="19" hidden="1">#REF!</definedName>
    <definedName name="BExZIA3C8LKJTEH3MKQ57KJH5TA2" localSheetId="0" hidden="1">#REF!</definedName>
    <definedName name="BExZIA3C8LKJTEH3MKQ57KJH5TA2" localSheetId="21" hidden="1">#REF!</definedName>
    <definedName name="BExZIA3C8LKJTEH3MKQ57KJH5TA2" localSheetId="8" hidden="1">#REF!</definedName>
    <definedName name="BExZIA3C8LKJTEH3MKQ57KJH5TA2" localSheetId="9" hidden="1">#REF!</definedName>
    <definedName name="BExZIA3C8LKJTEH3MKQ57KJH5TA2" hidden="1">#REF!</definedName>
    <definedName name="BExZIGDWFIOPMMVCRWX45OIJ5AP3" localSheetId="10" hidden="1">#REF!</definedName>
    <definedName name="BExZIGDWFIOPMMVCRWX45OIJ5AP3" localSheetId="12" hidden="1">#REF!</definedName>
    <definedName name="BExZIGDWFIOPMMVCRWX45OIJ5AP3" localSheetId="19" hidden="1">#REF!</definedName>
    <definedName name="BExZIGDWFIOPMMVCRWX45OIJ5AP3" localSheetId="0" hidden="1">#REF!</definedName>
    <definedName name="BExZIGDWFIOPMMVCRWX45OIJ5AP3" localSheetId="21" hidden="1">#REF!</definedName>
    <definedName name="BExZIGDWFIOPMMVCRWX45OIJ5AP3" localSheetId="8" hidden="1">#REF!</definedName>
    <definedName name="BExZIGDWFIOPMMVCRWX45OIJ5AP3" localSheetId="9" hidden="1">#REF!</definedName>
    <definedName name="BExZIGDWFIOPMMVCRWX45OIJ5AP3" hidden="1">#REF!</definedName>
    <definedName name="BExZIIHH3QNQE3GFMHEE4UMHY6WQ" localSheetId="10" hidden="1">#REF!</definedName>
    <definedName name="BExZIIHH3QNQE3GFMHEE4UMHY6WQ" localSheetId="12" hidden="1">#REF!</definedName>
    <definedName name="BExZIIHH3QNQE3GFMHEE4UMHY6WQ" localSheetId="19" hidden="1">#REF!</definedName>
    <definedName name="BExZIIHH3QNQE3GFMHEE4UMHY6WQ" localSheetId="0" hidden="1">#REF!</definedName>
    <definedName name="BExZIIHH3QNQE3GFMHEE4UMHY6WQ" localSheetId="21" hidden="1">#REF!</definedName>
    <definedName name="BExZIIHH3QNQE3GFMHEE4UMHY6WQ" localSheetId="8" hidden="1">#REF!</definedName>
    <definedName name="BExZIIHH3QNQE3GFMHEE4UMHY6WQ" localSheetId="9" hidden="1">#REF!</definedName>
    <definedName name="BExZIIHH3QNQE3GFMHEE4UMHY6WQ" hidden="1">#REF!</definedName>
    <definedName name="BExZIYO22G5UXOB42GDLYGVRJ6U7" localSheetId="10" hidden="1">#REF!</definedName>
    <definedName name="BExZIYO22G5UXOB42GDLYGVRJ6U7" localSheetId="12" hidden="1">#REF!</definedName>
    <definedName name="BExZIYO22G5UXOB42GDLYGVRJ6U7" localSheetId="19" hidden="1">#REF!</definedName>
    <definedName name="BExZIYO22G5UXOB42GDLYGVRJ6U7" localSheetId="0" hidden="1">#REF!</definedName>
    <definedName name="BExZIYO22G5UXOB42GDLYGVRJ6U7" localSheetId="21" hidden="1">#REF!</definedName>
    <definedName name="BExZIYO22G5UXOB42GDLYGVRJ6U7" localSheetId="8" hidden="1">#REF!</definedName>
    <definedName name="BExZIYO22G5UXOB42GDLYGVRJ6U7" localSheetId="9" hidden="1">#REF!</definedName>
    <definedName name="BExZIYO22G5UXOB42GDLYGVRJ6U7" hidden="1">#REF!</definedName>
    <definedName name="BExZJ7I9T8XU4MZRKJ1VVU76V2LZ" localSheetId="10" hidden="1">#REF!</definedName>
    <definedName name="BExZJ7I9T8XU4MZRKJ1VVU76V2LZ" localSheetId="12" hidden="1">#REF!</definedName>
    <definedName name="BExZJ7I9T8XU4MZRKJ1VVU76V2LZ" localSheetId="19" hidden="1">#REF!</definedName>
    <definedName name="BExZJ7I9T8XU4MZRKJ1VVU76V2LZ" localSheetId="0" hidden="1">#REF!</definedName>
    <definedName name="BExZJ7I9T8XU4MZRKJ1VVU76V2LZ" localSheetId="21" hidden="1">#REF!</definedName>
    <definedName name="BExZJ7I9T8XU4MZRKJ1VVU76V2LZ" localSheetId="8" hidden="1">#REF!</definedName>
    <definedName name="BExZJ7I9T8XU4MZRKJ1VVU76V2LZ" localSheetId="9" hidden="1">#REF!</definedName>
    <definedName name="BExZJ7I9T8XU4MZRKJ1VVU76V2LZ" hidden="1">#REF!</definedName>
    <definedName name="BExZJMY170JCUU1RWASNZ1HJPRTA" localSheetId="10" hidden="1">#REF!</definedName>
    <definedName name="BExZJMY170JCUU1RWASNZ1HJPRTA" localSheetId="12" hidden="1">#REF!</definedName>
    <definedName name="BExZJMY170JCUU1RWASNZ1HJPRTA" localSheetId="19" hidden="1">#REF!</definedName>
    <definedName name="BExZJMY170JCUU1RWASNZ1HJPRTA" localSheetId="0" hidden="1">#REF!</definedName>
    <definedName name="BExZJMY170JCUU1RWASNZ1HJPRTA" localSheetId="21" hidden="1">#REF!</definedName>
    <definedName name="BExZJMY170JCUU1RWASNZ1HJPRTA" localSheetId="8" hidden="1">#REF!</definedName>
    <definedName name="BExZJMY170JCUU1RWASNZ1HJPRTA" localSheetId="9" hidden="1">#REF!</definedName>
    <definedName name="BExZJMY170JCUU1RWASNZ1HJPRTA" hidden="1">#REF!</definedName>
    <definedName name="BExZJOQR77H0P4SUKVYACDCFBBXO" localSheetId="10" hidden="1">#REF!</definedName>
    <definedName name="BExZJOQR77H0P4SUKVYACDCFBBXO" localSheetId="12" hidden="1">#REF!</definedName>
    <definedName name="BExZJOQR77H0P4SUKVYACDCFBBXO" localSheetId="19" hidden="1">#REF!</definedName>
    <definedName name="BExZJOQR77H0P4SUKVYACDCFBBXO" localSheetId="0" hidden="1">#REF!</definedName>
    <definedName name="BExZJOQR77H0P4SUKVYACDCFBBXO" localSheetId="21" hidden="1">#REF!</definedName>
    <definedName name="BExZJOQR77H0P4SUKVYACDCFBBXO" localSheetId="8" hidden="1">#REF!</definedName>
    <definedName name="BExZJOQR77H0P4SUKVYACDCFBBXO" localSheetId="9" hidden="1">#REF!</definedName>
    <definedName name="BExZJOQR77H0P4SUKVYACDCFBBXO" hidden="1">#REF!</definedName>
    <definedName name="BExZJS6RG34ODDY9HMZ0O34MEMSB" localSheetId="10" hidden="1">#REF!</definedName>
    <definedName name="BExZJS6RG34ODDY9HMZ0O34MEMSB" localSheetId="12" hidden="1">#REF!</definedName>
    <definedName name="BExZJS6RG34ODDY9HMZ0O34MEMSB" localSheetId="19" hidden="1">#REF!</definedName>
    <definedName name="BExZJS6RG34ODDY9HMZ0O34MEMSB" localSheetId="0" hidden="1">#REF!</definedName>
    <definedName name="BExZJS6RG34ODDY9HMZ0O34MEMSB" localSheetId="21" hidden="1">#REF!</definedName>
    <definedName name="BExZJS6RG34ODDY9HMZ0O34MEMSB" localSheetId="8" hidden="1">#REF!</definedName>
    <definedName name="BExZJS6RG34ODDY9HMZ0O34MEMSB" localSheetId="9" hidden="1">#REF!</definedName>
    <definedName name="BExZJS6RG34ODDY9HMZ0O34MEMSB" hidden="1">#REF!</definedName>
    <definedName name="BExZK34NR4BAD7HJAP7SQ926UQP3" localSheetId="10" hidden="1">#REF!</definedName>
    <definedName name="BExZK34NR4BAD7HJAP7SQ926UQP3" localSheetId="12" hidden="1">#REF!</definedName>
    <definedName name="BExZK34NR4BAD7HJAP7SQ926UQP3" localSheetId="19" hidden="1">#REF!</definedName>
    <definedName name="BExZK34NR4BAD7HJAP7SQ926UQP3" localSheetId="0" hidden="1">#REF!</definedName>
    <definedName name="BExZK34NR4BAD7HJAP7SQ926UQP3" localSheetId="21" hidden="1">#REF!</definedName>
    <definedName name="BExZK34NR4BAD7HJAP7SQ926UQP3" localSheetId="8" hidden="1">#REF!</definedName>
    <definedName name="BExZK34NR4BAD7HJAP7SQ926UQP3" localSheetId="9" hidden="1">#REF!</definedName>
    <definedName name="BExZK34NR4BAD7HJAP7SQ926UQP3" hidden="1">#REF!</definedName>
    <definedName name="BExZK3FGPHH5H771U7D5XY7XBS6E" localSheetId="10" hidden="1">#REF!</definedName>
    <definedName name="BExZK3FGPHH5H771U7D5XY7XBS6E" localSheetId="12" hidden="1">#REF!</definedName>
    <definedName name="BExZK3FGPHH5H771U7D5XY7XBS6E" localSheetId="19" hidden="1">#REF!</definedName>
    <definedName name="BExZK3FGPHH5H771U7D5XY7XBS6E" localSheetId="0" hidden="1">#REF!</definedName>
    <definedName name="BExZK3FGPHH5H771U7D5XY7XBS6E" localSheetId="21" hidden="1">#REF!</definedName>
    <definedName name="BExZK3FGPHH5H771U7D5XY7XBS6E" localSheetId="8" hidden="1">#REF!</definedName>
    <definedName name="BExZK3FGPHH5H771U7D5XY7XBS6E" localSheetId="9" hidden="1">#REF!</definedName>
    <definedName name="BExZK3FGPHH5H771U7D5XY7XBS6E" hidden="1">#REF!</definedName>
    <definedName name="BExZK46CVVS9X1BZ6LLL71016ENT" localSheetId="10" hidden="1">#REF!</definedName>
    <definedName name="BExZK46CVVS9X1BZ6LLL71016ENT" localSheetId="12" hidden="1">#REF!</definedName>
    <definedName name="BExZK46CVVS9X1BZ6LLL71016ENT" localSheetId="19" hidden="1">#REF!</definedName>
    <definedName name="BExZK46CVVS9X1BZ6LLL71016ENT" localSheetId="0" hidden="1">#REF!</definedName>
    <definedName name="BExZK46CVVS9X1BZ6LLL71016ENT" localSheetId="21" hidden="1">#REF!</definedName>
    <definedName name="BExZK46CVVS9X1BZ6LLL71016ENT" localSheetId="8" hidden="1">#REF!</definedName>
    <definedName name="BExZK46CVVS9X1BZ6LLL71016ENT" localSheetId="9" hidden="1">#REF!</definedName>
    <definedName name="BExZK46CVVS9X1BZ6LLL71016ENT" hidden="1">#REF!</definedName>
    <definedName name="BExZK52PZLTP1F04T09MP30BVT7H" localSheetId="10" hidden="1">#REF!</definedName>
    <definedName name="BExZK52PZLTP1F04T09MP30BVT7H" localSheetId="12" hidden="1">#REF!</definedName>
    <definedName name="BExZK52PZLTP1F04T09MP30BVT7H" localSheetId="19" hidden="1">#REF!</definedName>
    <definedName name="BExZK52PZLTP1F04T09MP30BVT7H" localSheetId="0" hidden="1">#REF!</definedName>
    <definedName name="BExZK52PZLTP1F04T09MP30BVT7H" localSheetId="21" hidden="1">#REF!</definedName>
    <definedName name="BExZK52PZLTP1F04T09MP30BVT7H" localSheetId="8" hidden="1">#REF!</definedName>
    <definedName name="BExZK52PZLTP1F04T09MP30BVT7H" localSheetId="9" hidden="1">#REF!</definedName>
    <definedName name="BExZK52PZLTP1F04T09MP30BVT7H" hidden="1">#REF!</definedName>
    <definedName name="BExZKHYORG3O8C772XPFHM1N8T80" localSheetId="10" hidden="1">#REF!</definedName>
    <definedName name="BExZKHYORG3O8C772XPFHM1N8T80" localSheetId="12" hidden="1">#REF!</definedName>
    <definedName name="BExZKHYORG3O8C772XPFHM1N8T80" localSheetId="19" hidden="1">#REF!</definedName>
    <definedName name="BExZKHYORG3O8C772XPFHM1N8T80" localSheetId="0" hidden="1">#REF!</definedName>
    <definedName name="BExZKHYORG3O8C772XPFHM1N8T80" localSheetId="21" hidden="1">#REF!</definedName>
    <definedName name="BExZKHYORG3O8C772XPFHM1N8T80" localSheetId="8" hidden="1">#REF!</definedName>
    <definedName name="BExZKHYORG3O8C772XPFHM1N8T80" localSheetId="9" hidden="1">#REF!</definedName>
    <definedName name="BExZKHYORG3O8C772XPFHM1N8T80" hidden="1">#REF!</definedName>
    <definedName name="BExZKJRF2IRR57DG9CLC7MSHWNNN" localSheetId="10" hidden="1">#REF!</definedName>
    <definedName name="BExZKJRF2IRR57DG9CLC7MSHWNNN" localSheetId="12" hidden="1">#REF!</definedName>
    <definedName name="BExZKJRF2IRR57DG9CLC7MSHWNNN" localSheetId="19" hidden="1">#REF!</definedName>
    <definedName name="BExZKJRF2IRR57DG9CLC7MSHWNNN" localSheetId="0" hidden="1">#REF!</definedName>
    <definedName name="BExZKJRF2IRR57DG9CLC7MSHWNNN" localSheetId="21" hidden="1">#REF!</definedName>
    <definedName name="BExZKJRF2IRR57DG9CLC7MSHWNNN" localSheetId="8" hidden="1">#REF!</definedName>
    <definedName name="BExZKJRF2IRR57DG9CLC7MSHWNNN" localSheetId="9" hidden="1">#REF!</definedName>
    <definedName name="BExZKJRF2IRR57DG9CLC7MSHWNNN" hidden="1">#REF!</definedName>
    <definedName name="BExZKV5GYXO0X760SBD9TWTIQHGI" localSheetId="10" hidden="1">#REF!</definedName>
    <definedName name="BExZKV5GYXO0X760SBD9TWTIQHGI" localSheetId="12" hidden="1">#REF!</definedName>
    <definedName name="BExZKV5GYXO0X760SBD9TWTIQHGI" localSheetId="19" hidden="1">#REF!</definedName>
    <definedName name="BExZKV5GYXO0X760SBD9TWTIQHGI" localSheetId="0" hidden="1">#REF!</definedName>
    <definedName name="BExZKV5GYXO0X760SBD9TWTIQHGI" localSheetId="21" hidden="1">#REF!</definedName>
    <definedName name="BExZKV5GYXO0X760SBD9TWTIQHGI" localSheetId="8" hidden="1">#REF!</definedName>
    <definedName name="BExZKV5GYXO0X760SBD9TWTIQHGI" localSheetId="9" hidden="1">#REF!</definedName>
    <definedName name="BExZKV5GYXO0X760SBD9TWTIQHGI" hidden="1">#REF!</definedName>
    <definedName name="BExZKZCGNEA9IPON37A91L4H4H17" localSheetId="10" hidden="1">#REF!</definedName>
    <definedName name="BExZKZCGNEA9IPON37A91L4H4H17" localSheetId="12" hidden="1">#REF!</definedName>
    <definedName name="BExZKZCGNEA9IPON37A91L4H4H17" localSheetId="19" hidden="1">#REF!</definedName>
    <definedName name="BExZKZCGNEA9IPON37A91L4H4H17" localSheetId="0" hidden="1">#REF!</definedName>
    <definedName name="BExZKZCGNEA9IPON37A91L4H4H17" localSheetId="21" hidden="1">#REF!</definedName>
    <definedName name="BExZKZCGNEA9IPON37A91L4H4H17" localSheetId="8" hidden="1">#REF!</definedName>
    <definedName name="BExZKZCGNEA9IPON37A91L4H4H17" localSheetId="9" hidden="1">#REF!</definedName>
    <definedName name="BExZKZCGNEA9IPON37A91L4H4H17" hidden="1">#REF!</definedName>
    <definedName name="BExZL6E4YVXRUN7ZGF2BIGIXFR8K" localSheetId="10" hidden="1">#REF!</definedName>
    <definedName name="BExZL6E4YVXRUN7ZGF2BIGIXFR8K" localSheetId="12" hidden="1">#REF!</definedName>
    <definedName name="BExZL6E4YVXRUN7ZGF2BIGIXFR8K" localSheetId="19" hidden="1">#REF!</definedName>
    <definedName name="BExZL6E4YVXRUN7ZGF2BIGIXFR8K" localSheetId="0" hidden="1">#REF!</definedName>
    <definedName name="BExZL6E4YVXRUN7ZGF2BIGIXFR8K" localSheetId="21" hidden="1">#REF!</definedName>
    <definedName name="BExZL6E4YVXRUN7ZGF2BIGIXFR8K" localSheetId="8" hidden="1">#REF!</definedName>
    <definedName name="BExZL6E4YVXRUN7ZGF2BIGIXFR8K" localSheetId="9" hidden="1">#REF!</definedName>
    <definedName name="BExZL6E4YVXRUN7ZGF2BIGIXFR8K" hidden="1">#REF!</definedName>
    <definedName name="BExZLF2ZTA4EPN0GHO7C5O8DZ1SN" localSheetId="10" hidden="1">#REF!</definedName>
    <definedName name="BExZLF2ZTA4EPN0GHO7C5O8DZ1SN" localSheetId="12" hidden="1">#REF!</definedName>
    <definedName name="BExZLF2ZTA4EPN0GHO7C5O8DZ1SN" localSheetId="19" hidden="1">#REF!</definedName>
    <definedName name="BExZLF2ZTA4EPN0GHO7C5O8DZ1SN" localSheetId="0" hidden="1">#REF!</definedName>
    <definedName name="BExZLF2ZTA4EPN0GHO7C5O8DZ1SN" localSheetId="21" hidden="1">#REF!</definedName>
    <definedName name="BExZLF2ZTA4EPN0GHO7C5O8DZ1SN" localSheetId="8" hidden="1">#REF!</definedName>
    <definedName name="BExZLF2ZTA4EPN0GHO7C5O8DZ1SN" localSheetId="9" hidden="1">#REF!</definedName>
    <definedName name="BExZLF2ZTA4EPN0GHO7C5O8DZ1SN" hidden="1">#REF!</definedName>
    <definedName name="BExZLGVLMKTPFXG42QYT0PO81G7F" localSheetId="10" hidden="1">#REF!</definedName>
    <definedName name="BExZLGVLMKTPFXG42QYT0PO81G7F" localSheetId="12" hidden="1">#REF!</definedName>
    <definedName name="BExZLGVLMKTPFXG42QYT0PO81G7F" localSheetId="19" hidden="1">#REF!</definedName>
    <definedName name="BExZLGVLMKTPFXG42QYT0PO81G7F" localSheetId="0" hidden="1">#REF!</definedName>
    <definedName name="BExZLGVLMKTPFXG42QYT0PO81G7F" localSheetId="21" hidden="1">#REF!</definedName>
    <definedName name="BExZLGVLMKTPFXG42QYT0PO81G7F" localSheetId="8" hidden="1">#REF!</definedName>
    <definedName name="BExZLGVLMKTPFXG42QYT0PO81G7F" localSheetId="9" hidden="1">#REF!</definedName>
    <definedName name="BExZLGVLMKTPFXG42QYT0PO81G7F" hidden="1">#REF!</definedName>
    <definedName name="BExZLHRYQQ7BYD3VQWHVTZGYGRCT" localSheetId="10" hidden="1">#REF!</definedName>
    <definedName name="BExZLHRYQQ7BYD3VQWHVTZGYGRCT" localSheetId="12" hidden="1">#REF!</definedName>
    <definedName name="BExZLHRYQQ7BYD3VQWHVTZGYGRCT" localSheetId="19" hidden="1">#REF!</definedName>
    <definedName name="BExZLHRYQQ7BYD3VQWHVTZGYGRCT" localSheetId="0" hidden="1">#REF!</definedName>
    <definedName name="BExZLHRYQQ7BYD3VQWHVTZGYGRCT" localSheetId="21" hidden="1">#REF!</definedName>
    <definedName name="BExZLHRYQQ7BYD3VQWHVTZGYGRCT" localSheetId="8" hidden="1">#REF!</definedName>
    <definedName name="BExZLHRYQQ7BYD3VQWHVTZGYGRCT" localSheetId="9" hidden="1">#REF!</definedName>
    <definedName name="BExZLHRYQQ7BYD3VQWHVTZGYGRCT" hidden="1">#REF!</definedName>
    <definedName name="BExZLKMK7LRK14S09WLMH7MXSQXM" localSheetId="10" hidden="1">#REF!</definedName>
    <definedName name="BExZLKMK7LRK14S09WLMH7MXSQXM" localSheetId="12" hidden="1">#REF!</definedName>
    <definedName name="BExZLKMK7LRK14S09WLMH7MXSQXM" localSheetId="19" hidden="1">#REF!</definedName>
    <definedName name="BExZLKMK7LRK14S09WLMH7MXSQXM" localSheetId="0" hidden="1">#REF!</definedName>
    <definedName name="BExZLKMK7LRK14S09WLMH7MXSQXM" localSheetId="21" hidden="1">#REF!</definedName>
    <definedName name="BExZLKMK7LRK14S09WLMH7MXSQXM" localSheetId="8" hidden="1">#REF!</definedName>
    <definedName name="BExZLKMK7LRK14S09WLMH7MXSQXM" localSheetId="9" hidden="1">#REF!</definedName>
    <definedName name="BExZLKMK7LRK14S09WLMH7MXSQXM" hidden="1">#REF!</definedName>
    <definedName name="BExZM503X0NZBS0FF22LK2RGG6GP" localSheetId="10" hidden="1">#REF!</definedName>
    <definedName name="BExZM503X0NZBS0FF22LK2RGG6GP" localSheetId="12" hidden="1">#REF!</definedName>
    <definedName name="BExZM503X0NZBS0FF22LK2RGG6GP" localSheetId="19" hidden="1">#REF!</definedName>
    <definedName name="BExZM503X0NZBS0FF22LK2RGG6GP" localSheetId="0" hidden="1">#REF!</definedName>
    <definedName name="BExZM503X0NZBS0FF22LK2RGG6GP" localSheetId="21" hidden="1">#REF!</definedName>
    <definedName name="BExZM503X0NZBS0FF22LK2RGG6GP" localSheetId="8" hidden="1">#REF!</definedName>
    <definedName name="BExZM503X0NZBS0FF22LK2RGG6GP" localSheetId="9" hidden="1">#REF!</definedName>
    <definedName name="BExZM503X0NZBS0FF22LK2RGG6GP" hidden="1">#REF!</definedName>
    <definedName name="BExZM7JVLG0W8EG5RBU915U3SKBY" localSheetId="10" hidden="1">#REF!</definedName>
    <definedName name="BExZM7JVLG0W8EG5RBU915U3SKBY" localSheetId="12" hidden="1">#REF!</definedName>
    <definedName name="BExZM7JVLG0W8EG5RBU915U3SKBY" localSheetId="19" hidden="1">#REF!</definedName>
    <definedName name="BExZM7JVLG0W8EG5RBU915U3SKBY" localSheetId="0" hidden="1">#REF!</definedName>
    <definedName name="BExZM7JVLG0W8EG5RBU915U3SKBY" localSheetId="21" hidden="1">#REF!</definedName>
    <definedName name="BExZM7JVLG0W8EG5RBU915U3SKBY" localSheetId="8" hidden="1">#REF!</definedName>
    <definedName name="BExZM7JVLG0W8EG5RBU915U3SKBY" localSheetId="9" hidden="1">#REF!</definedName>
    <definedName name="BExZM7JVLG0W8EG5RBU915U3SKBY" hidden="1">#REF!</definedName>
    <definedName name="BExZM85FOVUFF110XMQ9O2ODSJUK" localSheetId="10" hidden="1">#REF!</definedName>
    <definedName name="BExZM85FOVUFF110XMQ9O2ODSJUK" localSheetId="12" hidden="1">#REF!</definedName>
    <definedName name="BExZM85FOVUFF110XMQ9O2ODSJUK" localSheetId="19" hidden="1">#REF!</definedName>
    <definedName name="BExZM85FOVUFF110XMQ9O2ODSJUK" localSheetId="0" hidden="1">#REF!</definedName>
    <definedName name="BExZM85FOVUFF110XMQ9O2ODSJUK" localSheetId="21" hidden="1">#REF!</definedName>
    <definedName name="BExZM85FOVUFF110XMQ9O2ODSJUK" localSheetId="8" hidden="1">#REF!</definedName>
    <definedName name="BExZM85FOVUFF110XMQ9O2ODSJUK" localSheetId="9" hidden="1">#REF!</definedName>
    <definedName name="BExZM85FOVUFF110XMQ9O2ODSJUK" hidden="1">#REF!</definedName>
    <definedName name="BExZMF1MMTZ1TA14PZ8ASSU2CBSP" localSheetId="10" hidden="1">#REF!</definedName>
    <definedName name="BExZMF1MMTZ1TA14PZ8ASSU2CBSP" localSheetId="12" hidden="1">#REF!</definedName>
    <definedName name="BExZMF1MMTZ1TA14PZ8ASSU2CBSP" localSheetId="19" hidden="1">#REF!</definedName>
    <definedName name="BExZMF1MMTZ1TA14PZ8ASSU2CBSP" localSheetId="0" hidden="1">#REF!</definedName>
    <definedName name="BExZMF1MMTZ1TA14PZ8ASSU2CBSP" localSheetId="21" hidden="1">#REF!</definedName>
    <definedName name="BExZMF1MMTZ1TA14PZ8ASSU2CBSP" localSheetId="8" hidden="1">#REF!</definedName>
    <definedName name="BExZMF1MMTZ1TA14PZ8ASSU2CBSP" localSheetId="9" hidden="1">#REF!</definedName>
    <definedName name="BExZMF1MMTZ1TA14PZ8ASSU2CBSP" hidden="1">#REF!</definedName>
    <definedName name="BExZMH54ZU6X4KM0375X9K5VJDZN" localSheetId="10" hidden="1">#REF!</definedName>
    <definedName name="BExZMH54ZU6X4KM0375X9K5VJDZN" localSheetId="12" hidden="1">#REF!</definedName>
    <definedName name="BExZMH54ZU6X4KM0375X9K5VJDZN" localSheetId="19" hidden="1">#REF!</definedName>
    <definedName name="BExZMH54ZU6X4KM0375X9K5VJDZN" localSheetId="0" hidden="1">#REF!</definedName>
    <definedName name="BExZMH54ZU6X4KM0375X9K5VJDZN" localSheetId="21" hidden="1">#REF!</definedName>
    <definedName name="BExZMH54ZU6X4KM0375X9K5VJDZN" localSheetId="8" hidden="1">#REF!</definedName>
    <definedName name="BExZMH54ZU6X4KM0375X9K5VJDZN" localSheetId="9" hidden="1">#REF!</definedName>
    <definedName name="BExZMH54ZU6X4KM0375X9K5VJDZN" hidden="1">#REF!</definedName>
    <definedName name="BExZMKL5YQZD7F0FUCSVFGLPFK52" localSheetId="10" hidden="1">#REF!</definedName>
    <definedName name="BExZMKL5YQZD7F0FUCSVFGLPFK52" localSheetId="12" hidden="1">#REF!</definedName>
    <definedName name="BExZMKL5YQZD7F0FUCSVFGLPFK52" localSheetId="19" hidden="1">#REF!</definedName>
    <definedName name="BExZMKL5YQZD7F0FUCSVFGLPFK52" localSheetId="0" hidden="1">#REF!</definedName>
    <definedName name="BExZMKL5YQZD7F0FUCSVFGLPFK52" localSheetId="21" hidden="1">#REF!</definedName>
    <definedName name="BExZMKL5YQZD7F0FUCSVFGLPFK52" localSheetId="8" hidden="1">#REF!</definedName>
    <definedName name="BExZMKL5YQZD7F0FUCSVFGLPFK52" localSheetId="9" hidden="1">#REF!</definedName>
    <definedName name="BExZMKL5YQZD7F0FUCSVFGLPFK52" hidden="1">#REF!</definedName>
    <definedName name="BExZMOC3VNZALJM71X2T6FV91GTB" localSheetId="10" hidden="1">#REF!</definedName>
    <definedName name="BExZMOC3VNZALJM71X2T6FV91GTB" localSheetId="12" hidden="1">#REF!</definedName>
    <definedName name="BExZMOC3VNZALJM71X2T6FV91GTB" localSheetId="19" hidden="1">#REF!</definedName>
    <definedName name="BExZMOC3VNZALJM71X2T6FV91GTB" localSheetId="0" hidden="1">#REF!</definedName>
    <definedName name="BExZMOC3VNZALJM71X2T6FV91GTB" localSheetId="21" hidden="1">#REF!</definedName>
    <definedName name="BExZMOC3VNZALJM71X2T6FV91GTB" localSheetId="8" hidden="1">#REF!</definedName>
    <definedName name="BExZMOC3VNZALJM71X2T6FV91GTB" localSheetId="9" hidden="1">#REF!</definedName>
    <definedName name="BExZMOC3VNZALJM71X2T6FV91GTB" hidden="1">#REF!</definedName>
    <definedName name="BExZMRHA7TTR9QKJOMONHRVY3YOF" localSheetId="10" hidden="1">#REF!</definedName>
    <definedName name="BExZMRHA7TTR9QKJOMONHRVY3YOF" localSheetId="12" hidden="1">#REF!</definedName>
    <definedName name="BExZMRHA7TTR9QKJOMONHRVY3YOF" localSheetId="19" hidden="1">#REF!</definedName>
    <definedName name="BExZMRHA7TTR9QKJOMONHRVY3YOF" localSheetId="0" hidden="1">#REF!</definedName>
    <definedName name="BExZMRHA7TTR9QKJOMONHRVY3YOF" localSheetId="21" hidden="1">#REF!</definedName>
    <definedName name="BExZMRHA7TTR9QKJOMONHRVY3YOF" localSheetId="8" hidden="1">#REF!</definedName>
    <definedName name="BExZMRHA7TTR9QKJOMONHRVY3YOF" localSheetId="9" hidden="1">#REF!</definedName>
    <definedName name="BExZMRHA7TTR9QKJOMONHRVY3YOF" hidden="1">#REF!</definedName>
    <definedName name="BExZMXH39OB0I43XEL3K11U3G9PM" localSheetId="10" hidden="1">#REF!</definedName>
    <definedName name="BExZMXH39OB0I43XEL3K11U3G9PM" localSheetId="12" hidden="1">#REF!</definedName>
    <definedName name="BExZMXH39OB0I43XEL3K11U3G9PM" localSheetId="19" hidden="1">#REF!</definedName>
    <definedName name="BExZMXH39OB0I43XEL3K11U3G9PM" localSheetId="0" hidden="1">#REF!</definedName>
    <definedName name="BExZMXH39OB0I43XEL3K11U3G9PM" localSheetId="21" hidden="1">#REF!</definedName>
    <definedName name="BExZMXH39OB0I43XEL3K11U3G9PM" localSheetId="8" hidden="1">#REF!</definedName>
    <definedName name="BExZMXH39OB0I43XEL3K11U3G9PM" localSheetId="9" hidden="1">#REF!</definedName>
    <definedName name="BExZMXH39OB0I43XEL3K11U3G9PM" hidden="1">#REF!</definedName>
    <definedName name="BExZMZQ3RBKDHT5GLFNLS52OSJA0" localSheetId="10" hidden="1">#REF!</definedName>
    <definedName name="BExZMZQ3RBKDHT5GLFNLS52OSJA0" localSheetId="12" hidden="1">#REF!</definedName>
    <definedName name="BExZMZQ3RBKDHT5GLFNLS52OSJA0" localSheetId="19" hidden="1">#REF!</definedName>
    <definedName name="BExZMZQ3RBKDHT5GLFNLS52OSJA0" localSheetId="0" hidden="1">#REF!</definedName>
    <definedName name="BExZMZQ3RBKDHT5GLFNLS52OSJA0" localSheetId="21" hidden="1">#REF!</definedName>
    <definedName name="BExZMZQ3RBKDHT5GLFNLS52OSJA0" localSheetId="8" hidden="1">#REF!</definedName>
    <definedName name="BExZMZQ3RBKDHT5GLFNLS52OSJA0" localSheetId="9" hidden="1">#REF!</definedName>
    <definedName name="BExZMZQ3RBKDHT5GLFNLS52OSJA0" hidden="1">#REF!</definedName>
    <definedName name="BExZN2F7Y2J2L2LN5WZRG949MS4A" localSheetId="10" hidden="1">#REF!</definedName>
    <definedName name="BExZN2F7Y2J2L2LN5WZRG949MS4A" localSheetId="12" hidden="1">#REF!</definedName>
    <definedName name="BExZN2F7Y2J2L2LN5WZRG949MS4A" localSheetId="19" hidden="1">#REF!</definedName>
    <definedName name="BExZN2F7Y2J2L2LN5WZRG949MS4A" localSheetId="0" hidden="1">#REF!</definedName>
    <definedName name="BExZN2F7Y2J2L2LN5WZRG949MS4A" localSheetId="21" hidden="1">#REF!</definedName>
    <definedName name="BExZN2F7Y2J2L2LN5WZRG949MS4A" localSheetId="8" hidden="1">#REF!</definedName>
    <definedName name="BExZN2F7Y2J2L2LN5WZRG949MS4A" localSheetId="9" hidden="1">#REF!</definedName>
    <definedName name="BExZN2F7Y2J2L2LN5WZRG949MS4A" hidden="1">#REF!</definedName>
    <definedName name="BExZN847WUWKRYTZWG9TCQZJS3OL" localSheetId="10" hidden="1">#REF!</definedName>
    <definedName name="BExZN847WUWKRYTZWG9TCQZJS3OL" localSheetId="12" hidden="1">#REF!</definedName>
    <definedName name="BExZN847WUWKRYTZWG9TCQZJS3OL" localSheetId="19" hidden="1">#REF!</definedName>
    <definedName name="BExZN847WUWKRYTZWG9TCQZJS3OL" localSheetId="0" hidden="1">#REF!</definedName>
    <definedName name="BExZN847WUWKRYTZWG9TCQZJS3OL" localSheetId="21" hidden="1">#REF!</definedName>
    <definedName name="BExZN847WUWKRYTZWG9TCQZJS3OL" localSheetId="8" hidden="1">#REF!</definedName>
    <definedName name="BExZN847WUWKRYTZWG9TCQZJS3OL" localSheetId="9" hidden="1">#REF!</definedName>
    <definedName name="BExZN847WUWKRYTZWG9TCQZJS3OL" hidden="1">#REF!</definedName>
    <definedName name="BExZNA2ALK6RDWFAXZQCL9TWRDCF" localSheetId="10" hidden="1">#REF!</definedName>
    <definedName name="BExZNA2ALK6RDWFAXZQCL9TWRDCF" localSheetId="12" hidden="1">#REF!</definedName>
    <definedName name="BExZNA2ALK6RDWFAXZQCL9TWRDCF" localSheetId="19" hidden="1">#REF!</definedName>
    <definedName name="BExZNA2ALK6RDWFAXZQCL9TWRDCF" localSheetId="0" hidden="1">#REF!</definedName>
    <definedName name="BExZNA2ALK6RDWFAXZQCL9TWRDCF" localSheetId="21" hidden="1">#REF!</definedName>
    <definedName name="BExZNA2ALK6RDWFAXZQCL9TWRDCF" localSheetId="8" hidden="1">#REF!</definedName>
    <definedName name="BExZNA2ALK6RDWFAXZQCL9TWRDCF" localSheetId="9" hidden="1">#REF!</definedName>
    <definedName name="BExZNA2ALK6RDWFAXZQCL9TWRDCF" hidden="1">#REF!</definedName>
    <definedName name="BExZNH3VISFF4NQI11BZDP5IQ7VG" localSheetId="10" hidden="1">#REF!</definedName>
    <definedName name="BExZNH3VISFF4NQI11BZDP5IQ7VG" localSheetId="12" hidden="1">#REF!</definedName>
    <definedName name="BExZNH3VISFF4NQI11BZDP5IQ7VG" localSheetId="19" hidden="1">#REF!</definedName>
    <definedName name="BExZNH3VISFF4NQI11BZDP5IQ7VG" localSheetId="0" hidden="1">#REF!</definedName>
    <definedName name="BExZNH3VISFF4NQI11BZDP5IQ7VG" localSheetId="21" hidden="1">#REF!</definedName>
    <definedName name="BExZNH3VISFF4NQI11BZDP5IQ7VG" localSheetId="8" hidden="1">#REF!</definedName>
    <definedName name="BExZNH3VISFF4NQI11BZDP5IQ7VG" localSheetId="9" hidden="1">#REF!</definedName>
    <definedName name="BExZNH3VISFF4NQI11BZDP5IQ7VG" hidden="1">#REF!</definedName>
    <definedName name="BExZNJYCFYVMAOI62GB2BABK1ELE" localSheetId="10" hidden="1">#REF!</definedName>
    <definedName name="BExZNJYCFYVMAOI62GB2BABK1ELE" localSheetId="12" hidden="1">#REF!</definedName>
    <definedName name="BExZNJYCFYVMAOI62GB2BABK1ELE" localSheetId="19" hidden="1">#REF!</definedName>
    <definedName name="BExZNJYCFYVMAOI62GB2BABK1ELE" localSheetId="0" hidden="1">#REF!</definedName>
    <definedName name="BExZNJYCFYVMAOI62GB2BABK1ELE" localSheetId="21" hidden="1">#REF!</definedName>
    <definedName name="BExZNJYCFYVMAOI62GB2BABK1ELE" localSheetId="8" hidden="1">#REF!</definedName>
    <definedName name="BExZNJYCFYVMAOI62GB2BABK1ELE" localSheetId="9" hidden="1">#REF!</definedName>
    <definedName name="BExZNJYCFYVMAOI62GB2BABK1ELE" hidden="1">#REF!</definedName>
    <definedName name="BExZNLGAA6ATMJW0Y28J4OI5W27I" localSheetId="10" hidden="1">#REF!</definedName>
    <definedName name="BExZNLGAA6ATMJW0Y28J4OI5W27I" localSheetId="12" hidden="1">#REF!</definedName>
    <definedName name="BExZNLGAA6ATMJW0Y28J4OI5W27I" localSheetId="19" hidden="1">#REF!</definedName>
    <definedName name="BExZNLGAA6ATMJW0Y28J4OI5W27I" localSheetId="0" hidden="1">#REF!</definedName>
    <definedName name="BExZNLGAA6ATMJW0Y28J4OI5W27I" localSheetId="21" hidden="1">#REF!</definedName>
    <definedName name="BExZNLGAA6ATMJW0Y28J4OI5W27I" localSheetId="8" hidden="1">#REF!</definedName>
    <definedName name="BExZNLGAA6ATMJW0Y28J4OI5W27I" localSheetId="9" hidden="1">#REF!</definedName>
    <definedName name="BExZNLGAA6ATMJW0Y28J4OI5W27I" hidden="1">#REF!</definedName>
    <definedName name="BExZNP7916CH3QP4VCZEULUIKKS5" localSheetId="10" hidden="1">#REF!</definedName>
    <definedName name="BExZNP7916CH3QP4VCZEULUIKKS5" localSheetId="12" hidden="1">#REF!</definedName>
    <definedName name="BExZNP7916CH3QP4VCZEULUIKKS5" localSheetId="19" hidden="1">#REF!</definedName>
    <definedName name="BExZNP7916CH3QP4VCZEULUIKKS5" localSheetId="0" hidden="1">#REF!</definedName>
    <definedName name="BExZNP7916CH3QP4VCZEULUIKKS5" localSheetId="21" hidden="1">#REF!</definedName>
    <definedName name="BExZNP7916CH3QP4VCZEULUIKKS5" localSheetId="8" hidden="1">#REF!</definedName>
    <definedName name="BExZNP7916CH3QP4VCZEULUIKKS5" localSheetId="9" hidden="1">#REF!</definedName>
    <definedName name="BExZNP7916CH3QP4VCZEULUIKKS5" hidden="1">#REF!</definedName>
    <definedName name="BExZNV707LIU6Z5H6QI6H67LHTI1" localSheetId="10" hidden="1">#REF!</definedName>
    <definedName name="BExZNV707LIU6Z5H6QI6H67LHTI1" localSheetId="12" hidden="1">#REF!</definedName>
    <definedName name="BExZNV707LIU6Z5H6QI6H67LHTI1" localSheetId="19" hidden="1">#REF!</definedName>
    <definedName name="BExZNV707LIU6Z5H6QI6H67LHTI1" localSheetId="0" hidden="1">#REF!</definedName>
    <definedName name="BExZNV707LIU6Z5H6QI6H67LHTI1" localSheetId="21" hidden="1">#REF!</definedName>
    <definedName name="BExZNV707LIU6Z5H6QI6H67LHTI1" localSheetId="8" hidden="1">#REF!</definedName>
    <definedName name="BExZNV707LIU6Z5H6QI6H67LHTI1" localSheetId="9" hidden="1">#REF!</definedName>
    <definedName name="BExZNV707LIU6Z5H6QI6H67LHTI1" hidden="1">#REF!</definedName>
    <definedName name="BExZNVCBKB930QQ9QW7KSGOZ0V1M" localSheetId="10" hidden="1">#REF!</definedName>
    <definedName name="BExZNVCBKB930QQ9QW7KSGOZ0V1M" localSheetId="12" hidden="1">#REF!</definedName>
    <definedName name="BExZNVCBKB930QQ9QW7KSGOZ0V1M" localSheetId="19" hidden="1">#REF!</definedName>
    <definedName name="BExZNVCBKB930QQ9QW7KSGOZ0V1M" localSheetId="0" hidden="1">#REF!</definedName>
    <definedName name="BExZNVCBKB930QQ9QW7KSGOZ0V1M" localSheetId="21" hidden="1">#REF!</definedName>
    <definedName name="BExZNVCBKB930QQ9QW7KSGOZ0V1M" localSheetId="8" hidden="1">#REF!</definedName>
    <definedName name="BExZNVCBKB930QQ9QW7KSGOZ0V1M" localSheetId="9" hidden="1">#REF!</definedName>
    <definedName name="BExZNVCBKB930QQ9QW7KSGOZ0V1M" hidden="1">#REF!</definedName>
    <definedName name="BExZNW8QJ18X0RSGFDWAE9ZSDX39" localSheetId="10" hidden="1">#REF!</definedName>
    <definedName name="BExZNW8QJ18X0RSGFDWAE9ZSDX39" localSheetId="12" hidden="1">#REF!</definedName>
    <definedName name="BExZNW8QJ18X0RSGFDWAE9ZSDX39" localSheetId="19" hidden="1">#REF!</definedName>
    <definedName name="BExZNW8QJ18X0RSGFDWAE9ZSDX39" localSheetId="0" hidden="1">#REF!</definedName>
    <definedName name="BExZNW8QJ18X0RSGFDWAE9ZSDX39" localSheetId="21" hidden="1">#REF!</definedName>
    <definedName name="BExZNW8QJ18X0RSGFDWAE9ZSDX39" localSheetId="8" hidden="1">#REF!</definedName>
    <definedName name="BExZNW8QJ18X0RSGFDWAE9ZSDX39" localSheetId="9" hidden="1">#REF!</definedName>
    <definedName name="BExZNW8QJ18X0RSGFDWAE9ZSDX39" hidden="1">#REF!</definedName>
    <definedName name="BExZNZDWRS6Q40L8OCWFEIVI0A1O" localSheetId="10" hidden="1">#REF!</definedName>
    <definedName name="BExZNZDWRS6Q40L8OCWFEIVI0A1O" localSheetId="12" hidden="1">#REF!</definedName>
    <definedName name="BExZNZDWRS6Q40L8OCWFEIVI0A1O" localSheetId="19" hidden="1">#REF!</definedName>
    <definedName name="BExZNZDWRS6Q40L8OCWFEIVI0A1O" localSheetId="0" hidden="1">#REF!</definedName>
    <definedName name="BExZNZDWRS6Q40L8OCWFEIVI0A1O" localSheetId="21" hidden="1">#REF!</definedName>
    <definedName name="BExZNZDWRS6Q40L8OCWFEIVI0A1O" localSheetId="8" hidden="1">#REF!</definedName>
    <definedName name="BExZNZDWRS6Q40L8OCWFEIVI0A1O" localSheetId="9" hidden="1">#REF!</definedName>
    <definedName name="BExZNZDWRS6Q40L8OCWFEIVI0A1O" hidden="1">#REF!</definedName>
    <definedName name="BExZOBO9NYLGVJQ31LVQ9XS2ZT4N" localSheetId="10" hidden="1">#REF!</definedName>
    <definedName name="BExZOBO9NYLGVJQ31LVQ9XS2ZT4N" localSheetId="12" hidden="1">#REF!</definedName>
    <definedName name="BExZOBO9NYLGVJQ31LVQ9XS2ZT4N" localSheetId="19" hidden="1">#REF!</definedName>
    <definedName name="BExZOBO9NYLGVJQ31LVQ9XS2ZT4N" localSheetId="0" hidden="1">#REF!</definedName>
    <definedName name="BExZOBO9NYLGVJQ31LVQ9XS2ZT4N" localSheetId="21" hidden="1">#REF!</definedName>
    <definedName name="BExZOBO9NYLGVJQ31LVQ9XS2ZT4N" localSheetId="8" hidden="1">#REF!</definedName>
    <definedName name="BExZOBO9NYLGVJQ31LVQ9XS2ZT4N" localSheetId="9" hidden="1">#REF!</definedName>
    <definedName name="BExZOBO9NYLGVJQ31LVQ9XS2ZT4N" hidden="1">#REF!</definedName>
    <definedName name="BExZOETNB1CJ3Y2RKLI1ZK0S8Z6H" localSheetId="10" hidden="1">#REF!</definedName>
    <definedName name="BExZOETNB1CJ3Y2RKLI1ZK0S8Z6H" localSheetId="12" hidden="1">#REF!</definedName>
    <definedName name="BExZOETNB1CJ3Y2RKLI1ZK0S8Z6H" localSheetId="19" hidden="1">#REF!</definedName>
    <definedName name="BExZOETNB1CJ3Y2RKLI1ZK0S8Z6H" localSheetId="0" hidden="1">#REF!</definedName>
    <definedName name="BExZOETNB1CJ3Y2RKLI1ZK0S8Z6H" localSheetId="21" hidden="1">#REF!</definedName>
    <definedName name="BExZOETNB1CJ3Y2RKLI1ZK0S8Z6H" localSheetId="8" hidden="1">#REF!</definedName>
    <definedName name="BExZOETNB1CJ3Y2RKLI1ZK0S8Z6H" localSheetId="9" hidden="1">#REF!</definedName>
    <definedName name="BExZOETNB1CJ3Y2RKLI1ZK0S8Z6H" hidden="1">#REF!</definedName>
    <definedName name="BExZOREMVSK4E5VSWM838KHUB8AI" localSheetId="10" hidden="1">#REF!</definedName>
    <definedName name="BExZOREMVSK4E5VSWM838KHUB8AI" localSheetId="12" hidden="1">#REF!</definedName>
    <definedName name="BExZOREMVSK4E5VSWM838KHUB8AI" localSheetId="19" hidden="1">#REF!</definedName>
    <definedName name="BExZOREMVSK4E5VSWM838KHUB8AI" localSheetId="0" hidden="1">#REF!</definedName>
    <definedName name="BExZOREMVSK4E5VSWM838KHUB8AI" localSheetId="21" hidden="1">#REF!</definedName>
    <definedName name="BExZOREMVSK4E5VSWM838KHUB8AI" localSheetId="8" hidden="1">#REF!</definedName>
    <definedName name="BExZOREMVSK4E5VSWM838KHUB8AI" localSheetId="9" hidden="1">#REF!</definedName>
    <definedName name="BExZOREMVSK4E5VSWM838KHUB8AI" hidden="1">#REF!</definedName>
    <definedName name="BExZOVR745T5P1KS9NV2PXZPZVRG" localSheetId="10" hidden="1">#REF!</definedName>
    <definedName name="BExZOVR745T5P1KS9NV2PXZPZVRG" localSheetId="12" hidden="1">#REF!</definedName>
    <definedName name="BExZOVR745T5P1KS9NV2PXZPZVRG" localSheetId="19" hidden="1">#REF!</definedName>
    <definedName name="BExZOVR745T5P1KS9NV2PXZPZVRG" localSheetId="0" hidden="1">#REF!</definedName>
    <definedName name="BExZOVR745T5P1KS9NV2PXZPZVRG" localSheetId="21" hidden="1">#REF!</definedName>
    <definedName name="BExZOVR745T5P1KS9NV2PXZPZVRG" localSheetId="8" hidden="1">#REF!</definedName>
    <definedName name="BExZOVR745T5P1KS9NV2PXZPZVRG" localSheetId="9" hidden="1">#REF!</definedName>
    <definedName name="BExZOVR745T5P1KS9NV2PXZPZVRG" hidden="1">#REF!</definedName>
    <definedName name="BExZOZSWGLSY2XYVRIS6VSNJDSGD" localSheetId="10" hidden="1">#REF!</definedName>
    <definedName name="BExZOZSWGLSY2XYVRIS6VSNJDSGD" localSheetId="12" hidden="1">#REF!</definedName>
    <definedName name="BExZOZSWGLSY2XYVRIS6VSNJDSGD" localSheetId="19" hidden="1">#REF!</definedName>
    <definedName name="BExZOZSWGLSY2XYVRIS6VSNJDSGD" localSheetId="0" hidden="1">#REF!</definedName>
    <definedName name="BExZOZSWGLSY2XYVRIS6VSNJDSGD" localSheetId="21" hidden="1">#REF!</definedName>
    <definedName name="BExZOZSWGLSY2XYVRIS6VSNJDSGD" localSheetId="8" hidden="1">#REF!</definedName>
    <definedName name="BExZOZSWGLSY2XYVRIS6VSNJDSGD" localSheetId="9" hidden="1">#REF!</definedName>
    <definedName name="BExZOZSWGLSY2XYVRIS6VSNJDSGD" hidden="1">#REF!</definedName>
    <definedName name="BExZP7AIJKLM6C6CSUIIFAHFBNX2" localSheetId="10" hidden="1">#REF!</definedName>
    <definedName name="BExZP7AIJKLM6C6CSUIIFAHFBNX2" localSheetId="12" hidden="1">#REF!</definedName>
    <definedName name="BExZP7AIJKLM6C6CSUIIFAHFBNX2" localSheetId="19" hidden="1">#REF!</definedName>
    <definedName name="BExZP7AIJKLM6C6CSUIIFAHFBNX2" localSheetId="0" hidden="1">#REF!</definedName>
    <definedName name="BExZP7AIJKLM6C6CSUIIFAHFBNX2" localSheetId="21" hidden="1">#REF!</definedName>
    <definedName name="BExZP7AIJKLM6C6CSUIIFAHFBNX2" localSheetId="8" hidden="1">#REF!</definedName>
    <definedName name="BExZP7AIJKLM6C6CSUIIFAHFBNX2" localSheetId="9" hidden="1">#REF!</definedName>
    <definedName name="BExZP7AIJKLM6C6CSUIIFAHFBNX2" hidden="1">#REF!</definedName>
    <definedName name="BExZPALCPOH27L4MUPX2RFT3F8OM" localSheetId="10" hidden="1">#REF!</definedName>
    <definedName name="BExZPALCPOH27L4MUPX2RFT3F8OM" localSheetId="12" hidden="1">#REF!</definedName>
    <definedName name="BExZPALCPOH27L4MUPX2RFT3F8OM" localSheetId="19" hidden="1">#REF!</definedName>
    <definedName name="BExZPALCPOH27L4MUPX2RFT3F8OM" localSheetId="0" hidden="1">#REF!</definedName>
    <definedName name="BExZPALCPOH27L4MUPX2RFT3F8OM" localSheetId="21" hidden="1">#REF!</definedName>
    <definedName name="BExZPALCPOH27L4MUPX2RFT3F8OM" localSheetId="8" hidden="1">#REF!</definedName>
    <definedName name="BExZPALCPOH27L4MUPX2RFT3F8OM" localSheetId="9" hidden="1">#REF!</definedName>
    <definedName name="BExZPALCPOH27L4MUPX2RFT3F8OM" hidden="1">#REF!</definedName>
    <definedName name="BExZPQ0XY507N8FJMVPKCTK8HC9H" localSheetId="10" hidden="1">#REF!</definedName>
    <definedName name="BExZPQ0XY507N8FJMVPKCTK8HC9H" localSheetId="12" hidden="1">#REF!</definedName>
    <definedName name="BExZPQ0XY507N8FJMVPKCTK8HC9H" localSheetId="19" hidden="1">#REF!</definedName>
    <definedName name="BExZPQ0XY507N8FJMVPKCTK8HC9H" localSheetId="0" hidden="1">#REF!</definedName>
    <definedName name="BExZPQ0XY507N8FJMVPKCTK8HC9H" localSheetId="21" hidden="1">#REF!</definedName>
    <definedName name="BExZPQ0XY507N8FJMVPKCTK8HC9H" localSheetId="8" hidden="1">#REF!</definedName>
    <definedName name="BExZPQ0XY507N8FJMVPKCTK8HC9H" localSheetId="9" hidden="1">#REF!</definedName>
    <definedName name="BExZPQ0XY507N8FJMVPKCTK8HC9H" hidden="1">#REF!</definedName>
    <definedName name="BExZPXTHEWEN48J9E5ARSA8IGRBI" localSheetId="10" hidden="1">#REF!</definedName>
    <definedName name="BExZPXTHEWEN48J9E5ARSA8IGRBI" localSheetId="12" hidden="1">#REF!</definedName>
    <definedName name="BExZPXTHEWEN48J9E5ARSA8IGRBI" localSheetId="19" hidden="1">#REF!</definedName>
    <definedName name="BExZPXTHEWEN48J9E5ARSA8IGRBI" localSheetId="0" hidden="1">#REF!</definedName>
    <definedName name="BExZPXTHEWEN48J9E5ARSA8IGRBI" localSheetId="21" hidden="1">#REF!</definedName>
    <definedName name="BExZPXTHEWEN48J9E5ARSA8IGRBI" localSheetId="8" hidden="1">#REF!</definedName>
    <definedName name="BExZPXTHEWEN48J9E5ARSA8IGRBI" localSheetId="9" hidden="1">#REF!</definedName>
    <definedName name="BExZPXTHEWEN48J9E5ARSA8IGRBI" hidden="1">#REF!</definedName>
    <definedName name="BExZQ37OVBR25U32CO2YYVPZOMR5" localSheetId="10" hidden="1">#REF!</definedName>
    <definedName name="BExZQ37OVBR25U32CO2YYVPZOMR5" localSheetId="12" hidden="1">#REF!</definedName>
    <definedName name="BExZQ37OVBR25U32CO2YYVPZOMR5" localSheetId="19" hidden="1">#REF!</definedName>
    <definedName name="BExZQ37OVBR25U32CO2YYVPZOMR5" localSheetId="0" hidden="1">#REF!</definedName>
    <definedName name="BExZQ37OVBR25U32CO2YYVPZOMR5" localSheetId="21" hidden="1">#REF!</definedName>
    <definedName name="BExZQ37OVBR25U32CO2YYVPZOMR5" localSheetId="8" hidden="1">#REF!</definedName>
    <definedName name="BExZQ37OVBR25U32CO2YYVPZOMR5" localSheetId="9" hidden="1">#REF!</definedName>
    <definedName name="BExZQ37OVBR25U32CO2YYVPZOMR5" hidden="1">#REF!</definedName>
    <definedName name="BExZQ3NT7H06VO0AR48WHZULZB93" localSheetId="10" hidden="1">#REF!</definedName>
    <definedName name="BExZQ3NT7H06VO0AR48WHZULZB93" localSheetId="12" hidden="1">#REF!</definedName>
    <definedName name="BExZQ3NT7H06VO0AR48WHZULZB93" localSheetId="19" hidden="1">#REF!</definedName>
    <definedName name="BExZQ3NT7H06VO0AR48WHZULZB93" localSheetId="0" hidden="1">#REF!</definedName>
    <definedName name="BExZQ3NT7H06VO0AR48WHZULZB93" localSheetId="21" hidden="1">#REF!</definedName>
    <definedName name="BExZQ3NT7H06VO0AR48WHZULZB93" localSheetId="8" hidden="1">#REF!</definedName>
    <definedName name="BExZQ3NT7H06VO0AR48WHZULZB93" localSheetId="9" hidden="1">#REF!</definedName>
    <definedName name="BExZQ3NT7H06VO0AR48WHZULZB93" hidden="1">#REF!</definedName>
    <definedName name="BExZQ5RCYU1R0DUT1MFN99S1C408" localSheetId="10" hidden="1">#REF!</definedName>
    <definedName name="BExZQ5RCYU1R0DUT1MFN99S1C408" localSheetId="12" hidden="1">#REF!</definedName>
    <definedName name="BExZQ5RCYU1R0DUT1MFN99S1C408" localSheetId="19" hidden="1">#REF!</definedName>
    <definedName name="BExZQ5RCYU1R0DUT1MFN99S1C408" localSheetId="0" hidden="1">#REF!</definedName>
    <definedName name="BExZQ5RCYU1R0DUT1MFN99S1C408" localSheetId="21" hidden="1">#REF!</definedName>
    <definedName name="BExZQ5RCYU1R0DUT1MFN99S1C408" localSheetId="8" hidden="1">#REF!</definedName>
    <definedName name="BExZQ5RCYU1R0DUT1MFN99S1C408" localSheetId="9" hidden="1">#REF!</definedName>
    <definedName name="BExZQ5RCYU1R0DUT1MFN99S1C408" hidden="1">#REF!</definedName>
    <definedName name="BExZQ7PJU07SEJMDX18U9YVDC2GU" localSheetId="10" hidden="1">#REF!</definedName>
    <definedName name="BExZQ7PJU07SEJMDX18U9YVDC2GU" localSheetId="12" hidden="1">#REF!</definedName>
    <definedName name="BExZQ7PJU07SEJMDX18U9YVDC2GU" localSheetId="19" hidden="1">#REF!</definedName>
    <definedName name="BExZQ7PJU07SEJMDX18U9YVDC2GU" localSheetId="0" hidden="1">#REF!</definedName>
    <definedName name="BExZQ7PJU07SEJMDX18U9YVDC2GU" localSheetId="21" hidden="1">#REF!</definedName>
    <definedName name="BExZQ7PJU07SEJMDX18U9YVDC2GU" localSheetId="8" hidden="1">#REF!</definedName>
    <definedName name="BExZQ7PJU07SEJMDX18U9YVDC2GU" localSheetId="9" hidden="1">#REF!</definedName>
    <definedName name="BExZQ7PJU07SEJMDX18U9YVDC2GU" hidden="1">#REF!</definedName>
    <definedName name="BExZQAJXQ5IJ5RB71EDSPGTRO5HC" localSheetId="10" hidden="1">#REF!</definedName>
    <definedName name="BExZQAJXQ5IJ5RB71EDSPGTRO5HC" localSheetId="12" hidden="1">#REF!</definedName>
    <definedName name="BExZQAJXQ5IJ5RB71EDSPGTRO5HC" localSheetId="19" hidden="1">#REF!</definedName>
    <definedName name="BExZQAJXQ5IJ5RB71EDSPGTRO5HC" localSheetId="0" hidden="1">#REF!</definedName>
    <definedName name="BExZQAJXQ5IJ5RB71EDSPGTRO5HC" localSheetId="21" hidden="1">#REF!</definedName>
    <definedName name="BExZQAJXQ5IJ5RB71EDSPGTRO5HC" localSheetId="8" hidden="1">#REF!</definedName>
    <definedName name="BExZQAJXQ5IJ5RB71EDSPGTRO5HC" localSheetId="9" hidden="1">#REF!</definedName>
    <definedName name="BExZQAJXQ5IJ5RB71EDSPGTRO5HC" hidden="1">#REF!</definedName>
    <definedName name="BExZQBLTKPF3O4MCH6L4LE544FQB" localSheetId="10" hidden="1">#REF!</definedName>
    <definedName name="BExZQBLTKPF3O4MCH6L4LE544FQB" localSheetId="12" hidden="1">#REF!</definedName>
    <definedName name="BExZQBLTKPF3O4MCH6L4LE544FQB" localSheetId="19" hidden="1">#REF!</definedName>
    <definedName name="BExZQBLTKPF3O4MCH6L4LE544FQB" localSheetId="0" hidden="1">#REF!</definedName>
    <definedName name="BExZQBLTKPF3O4MCH6L4LE544FQB" localSheetId="21" hidden="1">#REF!</definedName>
    <definedName name="BExZQBLTKPF3O4MCH6L4LE544FQB" localSheetId="8" hidden="1">#REF!</definedName>
    <definedName name="BExZQBLTKPF3O4MCH6L4LE544FQB" localSheetId="9" hidden="1">#REF!</definedName>
    <definedName name="BExZQBLTKPF3O4MCH6L4LE544FQB" hidden="1">#REF!</definedName>
    <definedName name="BExZQIHTGHK7OOI2Y2PN3JYBY82I" localSheetId="10" hidden="1">#REF!</definedName>
    <definedName name="BExZQIHTGHK7OOI2Y2PN3JYBY82I" localSheetId="12" hidden="1">#REF!</definedName>
    <definedName name="BExZQIHTGHK7OOI2Y2PN3JYBY82I" localSheetId="19" hidden="1">#REF!</definedName>
    <definedName name="BExZQIHTGHK7OOI2Y2PN3JYBY82I" localSheetId="0" hidden="1">#REF!</definedName>
    <definedName name="BExZQIHTGHK7OOI2Y2PN3JYBY82I" localSheetId="21" hidden="1">#REF!</definedName>
    <definedName name="BExZQIHTGHK7OOI2Y2PN3JYBY82I" localSheetId="8" hidden="1">#REF!</definedName>
    <definedName name="BExZQIHTGHK7OOI2Y2PN3JYBY82I" localSheetId="9" hidden="1">#REF!</definedName>
    <definedName name="BExZQIHTGHK7OOI2Y2PN3JYBY82I" hidden="1">#REF!</definedName>
    <definedName name="BExZQJJMGU5MHQOILGXGJPAQI5XI" localSheetId="10" hidden="1">#REF!</definedName>
    <definedName name="BExZQJJMGU5MHQOILGXGJPAQI5XI" localSheetId="12" hidden="1">#REF!</definedName>
    <definedName name="BExZQJJMGU5MHQOILGXGJPAQI5XI" localSheetId="19" hidden="1">#REF!</definedName>
    <definedName name="BExZQJJMGU5MHQOILGXGJPAQI5XI" localSheetId="0" hidden="1">#REF!</definedName>
    <definedName name="BExZQJJMGU5MHQOILGXGJPAQI5XI" localSheetId="21" hidden="1">#REF!</definedName>
    <definedName name="BExZQJJMGU5MHQOILGXGJPAQI5XI" localSheetId="8" hidden="1">#REF!</definedName>
    <definedName name="BExZQJJMGU5MHQOILGXGJPAQI5XI" localSheetId="9" hidden="1">#REF!</definedName>
    <definedName name="BExZQJJMGU5MHQOILGXGJPAQI5XI" hidden="1">#REF!</definedName>
    <definedName name="BExZQL1M2EX5YEQBMNQKVD747N3I" localSheetId="10" hidden="1">#REF!</definedName>
    <definedName name="BExZQL1M2EX5YEQBMNQKVD747N3I" localSheetId="12" hidden="1">#REF!</definedName>
    <definedName name="BExZQL1M2EX5YEQBMNQKVD747N3I" localSheetId="19" hidden="1">#REF!</definedName>
    <definedName name="BExZQL1M2EX5YEQBMNQKVD747N3I" localSheetId="0" hidden="1">#REF!</definedName>
    <definedName name="BExZQL1M2EX5YEQBMNQKVD747N3I" localSheetId="21" hidden="1">#REF!</definedName>
    <definedName name="BExZQL1M2EX5YEQBMNQKVD747N3I" localSheetId="8" hidden="1">#REF!</definedName>
    <definedName name="BExZQL1M2EX5YEQBMNQKVD747N3I" localSheetId="9" hidden="1">#REF!</definedName>
    <definedName name="BExZQL1M2EX5YEQBMNQKVD747N3I" hidden="1">#REF!</definedName>
    <definedName name="BExZQPDYUBJL0C1OME996KHU23N5" localSheetId="10" hidden="1">#REF!</definedName>
    <definedName name="BExZQPDYUBJL0C1OME996KHU23N5" localSheetId="12" hidden="1">#REF!</definedName>
    <definedName name="BExZQPDYUBJL0C1OME996KHU23N5" localSheetId="19" hidden="1">#REF!</definedName>
    <definedName name="BExZQPDYUBJL0C1OME996KHU23N5" localSheetId="0" hidden="1">#REF!</definedName>
    <definedName name="BExZQPDYUBJL0C1OME996KHU23N5" localSheetId="21" hidden="1">#REF!</definedName>
    <definedName name="BExZQPDYUBJL0C1OME996KHU23N5" localSheetId="8" hidden="1">#REF!</definedName>
    <definedName name="BExZQPDYUBJL0C1OME996KHU23N5" localSheetId="9" hidden="1">#REF!</definedName>
    <definedName name="BExZQPDYUBJL0C1OME996KHU23N5" hidden="1">#REF!</definedName>
    <definedName name="BExZQXBYEBN28QUH1KOVW6KKA5UM" localSheetId="10" hidden="1">#REF!</definedName>
    <definedName name="BExZQXBYEBN28QUH1KOVW6KKA5UM" localSheetId="12" hidden="1">#REF!</definedName>
    <definedName name="BExZQXBYEBN28QUH1KOVW6KKA5UM" localSheetId="19" hidden="1">#REF!</definedName>
    <definedName name="BExZQXBYEBN28QUH1KOVW6KKA5UM" localSheetId="0" hidden="1">#REF!</definedName>
    <definedName name="BExZQXBYEBN28QUH1KOVW6KKA5UM" localSheetId="21" hidden="1">#REF!</definedName>
    <definedName name="BExZQXBYEBN28QUH1KOVW6KKA5UM" localSheetId="8" hidden="1">#REF!</definedName>
    <definedName name="BExZQXBYEBN28QUH1KOVW6KKA5UM" localSheetId="9" hidden="1">#REF!</definedName>
    <definedName name="BExZQXBYEBN28QUH1KOVW6KKA5UM" hidden="1">#REF!</definedName>
    <definedName name="BExZQZKT146WEN8FTVZ7Y5TSB8L5" localSheetId="10" hidden="1">#REF!</definedName>
    <definedName name="BExZQZKT146WEN8FTVZ7Y5TSB8L5" localSheetId="12" hidden="1">#REF!</definedName>
    <definedName name="BExZQZKT146WEN8FTVZ7Y5TSB8L5" localSheetId="19" hidden="1">#REF!</definedName>
    <definedName name="BExZQZKT146WEN8FTVZ7Y5TSB8L5" localSheetId="0" hidden="1">#REF!</definedName>
    <definedName name="BExZQZKT146WEN8FTVZ7Y5TSB8L5" localSheetId="21" hidden="1">#REF!</definedName>
    <definedName name="BExZQZKT146WEN8FTVZ7Y5TSB8L5" localSheetId="8" hidden="1">#REF!</definedName>
    <definedName name="BExZQZKT146WEN8FTVZ7Y5TSB8L5" localSheetId="9" hidden="1">#REF!</definedName>
    <definedName name="BExZQZKT146WEN8FTVZ7Y5TSB8L5" hidden="1">#REF!</definedName>
    <definedName name="BExZR485AKBH93YZ08CMUC3WROED" localSheetId="10" hidden="1">#REF!</definedName>
    <definedName name="BExZR485AKBH93YZ08CMUC3WROED" localSheetId="12" hidden="1">#REF!</definedName>
    <definedName name="BExZR485AKBH93YZ08CMUC3WROED" localSheetId="19" hidden="1">#REF!</definedName>
    <definedName name="BExZR485AKBH93YZ08CMUC3WROED" localSheetId="0" hidden="1">#REF!</definedName>
    <definedName name="BExZR485AKBH93YZ08CMUC3WROED" localSheetId="21" hidden="1">#REF!</definedName>
    <definedName name="BExZR485AKBH93YZ08CMUC3WROED" localSheetId="8" hidden="1">#REF!</definedName>
    <definedName name="BExZR485AKBH93YZ08CMUC3WROED" localSheetId="9" hidden="1">#REF!</definedName>
    <definedName name="BExZR485AKBH93YZ08CMUC3WROED" hidden="1">#REF!</definedName>
    <definedName name="BExZR7TL98P2PPUVGIZYR5873DWW" localSheetId="10" hidden="1">#REF!</definedName>
    <definedName name="BExZR7TL98P2PPUVGIZYR5873DWW" localSheetId="12" hidden="1">#REF!</definedName>
    <definedName name="BExZR7TL98P2PPUVGIZYR5873DWW" localSheetId="19" hidden="1">#REF!</definedName>
    <definedName name="BExZR7TL98P2PPUVGIZYR5873DWW" localSheetId="0" hidden="1">#REF!</definedName>
    <definedName name="BExZR7TL98P2PPUVGIZYR5873DWW" localSheetId="21" hidden="1">#REF!</definedName>
    <definedName name="BExZR7TL98P2PPUVGIZYR5873DWW" localSheetId="8" hidden="1">#REF!</definedName>
    <definedName name="BExZR7TL98P2PPUVGIZYR5873DWW" localSheetId="9" hidden="1">#REF!</definedName>
    <definedName name="BExZR7TL98P2PPUVGIZYR5873DWW" hidden="1">#REF!</definedName>
    <definedName name="BExZRAYSYOXAM1PBW1EF6YAZ9RU3" localSheetId="10" hidden="1">#REF!</definedName>
    <definedName name="BExZRAYSYOXAM1PBW1EF6YAZ9RU3" localSheetId="12" hidden="1">#REF!</definedName>
    <definedName name="BExZRAYSYOXAM1PBW1EF6YAZ9RU3" localSheetId="19" hidden="1">#REF!</definedName>
    <definedName name="BExZRAYSYOXAM1PBW1EF6YAZ9RU3" localSheetId="0" hidden="1">#REF!</definedName>
    <definedName name="BExZRAYSYOXAM1PBW1EF6YAZ9RU3" localSheetId="21" hidden="1">#REF!</definedName>
    <definedName name="BExZRAYSYOXAM1PBW1EF6YAZ9RU3" localSheetId="8" hidden="1">#REF!</definedName>
    <definedName name="BExZRAYSYOXAM1PBW1EF6YAZ9RU3" localSheetId="9" hidden="1">#REF!</definedName>
    <definedName name="BExZRAYSYOXAM1PBW1EF6YAZ9RU3" hidden="1">#REF!</definedName>
    <definedName name="BExZRGD1603X5ACFALUUDKCD7X48" localSheetId="10" hidden="1">#REF!</definedName>
    <definedName name="BExZRGD1603X5ACFALUUDKCD7X48" localSheetId="12" hidden="1">#REF!</definedName>
    <definedName name="BExZRGD1603X5ACFALUUDKCD7X48" localSheetId="19" hidden="1">#REF!</definedName>
    <definedName name="BExZRGD1603X5ACFALUUDKCD7X48" localSheetId="0" hidden="1">#REF!</definedName>
    <definedName name="BExZRGD1603X5ACFALUUDKCD7X48" localSheetId="21" hidden="1">#REF!</definedName>
    <definedName name="BExZRGD1603X5ACFALUUDKCD7X48" localSheetId="8" hidden="1">#REF!</definedName>
    <definedName name="BExZRGD1603X5ACFALUUDKCD7X48" localSheetId="9" hidden="1">#REF!</definedName>
    <definedName name="BExZRGD1603X5ACFALUUDKCD7X48" hidden="1">#REF!</definedName>
    <definedName name="BExZRMSYHFOP8FFWKKUSBHU85J81" localSheetId="10" hidden="1">#REF!</definedName>
    <definedName name="BExZRMSYHFOP8FFWKKUSBHU85J81" localSheetId="12" hidden="1">#REF!</definedName>
    <definedName name="BExZRMSYHFOP8FFWKKUSBHU85J81" localSheetId="19" hidden="1">#REF!</definedName>
    <definedName name="BExZRMSYHFOP8FFWKKUSBHU85J81" localSheetId="0" hidden="1">#REF!</definedName>
    <definedName name="BExZRMSYHFOP8FFWKKUSBHU85J81" localSheetId="21" hidden="1">#REF!</definedName>
    <definedName name="BExZRMSYHFOP8FFWKKUSBHU85J81" localSheetId="8" hidden="1">#REF!</definedName>
    <definedName name="BExZRMSYHFOP8FFWKKUSBHU85J81" localSheetId="9" hidden="1">#REF!</definedName>
    <definedName name="BExZRMSYHFOP8FFWKKUSBHU85J81" hidden="1">#REF!</definedName>
    <definedName name="BExZRP1X6UVLN1UOLHH5VF4STP1O" localSheetId="10" hidden="1">#REF!</definedName>
    <definedName name="BExZRP1X6UVLN1UOLHH5VF4STP1O" localSheetId="12" hidden="1">#REF!</definedName>
    <definedName name="BExZRP1X6UVLN1UOLHH5VF4STP1O" localSheetId="19" hidden="1">#REF!</definedName>
    <definedName name="BExZRP1X6UVLN1UOLHH5VF4STP1O" localSheetId="0" hidden="1">#REF!</definedName>
    <definedName name="BExZRP1X6UVLN1UOLHH5VF4STP1O" localSheetId="21" hidden="1">#REF!</definedName>
    <definedName name="BExZRP1X6UVLN1UOLHH5VF4STP1O" localSheetId="8" hidden="1">#REF!</definedName>
    <definedName name="BExZRP1X6UVLN1UOLHH5VF4STP1O" localSheetId="9" hidden="1">#REF!</definedName>
    <definedName name="BExZRP1X6UVLN1UOLHH5VF4STP1O" hidden="1">#REF!</definedName>
    <definedName name="BExZRQ930U6OCYNV00CH5I0Q4LPE" localSheetId="10" hidden="1">#REF!</definedName>
    <definedName name="BExZRQ930U6OCYNV00CH5I0Q4LPE" localSheetId="12" hidden="1">#REF!</definedName>
    <definedName name="BExZRQ930U6OCYNV00CH5I0Q4LPE" localSheetId="19" hidden="1">#REF!</definedName>
    <definedName name="BExZRQ930U6OCYNV00CH5I0Q4LPE" localSheetId="0" hidden="1">#REF!</definedName>
    <definedName name="BExZRQ930U6OCYNV00CH5I0Q4LPE" localSheetId="21" hidden="1">#REF!</definedName>
    <definedName name="BExZRQ930U6OCYNV00CH5I0Q4LPE" localSheetId="8" hidden="1">#REF!</definedName>
    <definedName name="BExZRQ930U6OCYNV00CH5I0Q4LPE" localSheetId="9" hidden="1">#REF!</definedName>
    <definedName name="BExZRQ930U6OCYNV00CH5I0Q4LPE" hidden="1">#REF!</definedName>
    <definedName name="BExZRQP7JLKS45QOGATXS7MK5GUZ" localSheetId="10" hidden="1">#REF!</definedName>
    <definedName name="BExZRQP7JLKS45QOGATXS7MK5GUZ" localSheetId="12" hidden="1">#REF!</definedName>
    <definedName name="BExZRQP7JLKS45QOGATXS7MK5GUZ" localSheetId="19" hidden="1">#REF!</definedName>
    <definedName name="BExZRQP7JLKS45QOGATXS7MK5GUZ" localSheetId="0" hidden="1">#REF!</definedName>
    <definedName name="BExZRQP7JLKS45QOGATXS7MK5GUZ" localSheetId="21" hidden="1">#REF!</definedName>
    <definedName name="BExZRQP7JLKS45QOGATXS7MK5GUZ" localSheetId="8" hidden="1">#REF!</definedName>
    <definedName name="BExZRQP7JLKS45QOGATXS7MK5GUZ" localSheetId="9" hidden="1">#REF!</definedName>
    <definedName name="BExZRQP7JLKS45QOGATXS7MK5GUZ" hidden="1">#REF!</definedName>
    <definedName name="BExZRW8W514W8OZ72YBONYJ64GXF" localSheetId="10" hidden="1">#REF!</definedName>
    <definedName name="BExZRW8W514W8OZ72YBONYJ64GXF" localSheetId="12" hidden="1">#REF!</definedName>
    <definedName name="BExZRW8W514W8OZ72YBONYJ64GXF" localSheetId="19" hidden="1">#REF!</definedName>
    <definedName name="BExZRW8W514W8OZ72YBONYJ64GXF" localSheetId="0" hidden="1">#REF!</definedName>
    <definedName name="BExZRW8W514W8OZ72YBONYJ64GXF" localSheetId="21" hidden="1">#REF!</definedName>
    <definedName name="BExZRW8W514W8OZ72YBONYJ64GXF" localSheetId="8" hidden="1">#REF!</definedName>
    <definedName name="BExZRW8W514W8OZ72YBONYJ64GXF" localSheetId="9" hidden="1">#REF!</definedName>
    <definedName name="BExZRW8W514W8OZ72YBONYJ64GXF" hidden="1">#REF!</definedName>
    <definedName name="BExZRWJP2BUVFJPO8U8ATQEP0LZU" localSheetId="10" hidden="1">#REF!</definedName>
    <definedName name="BExZRWJP2BUVFJPO8U8ATQEP0LZU" localSheetId="12" hidden="1">#REF!</definedName>
    <definedName name="BExZRWJP2BUVFJPO8U8ATQEP0LZU" localSheetId="19" hidden="1">#REF!</definedName>
    <definedName name="BExZRWJP2BUVFJPO8U8ATQEP0LZU" localSheetId="0" hidden="1">#REF!</definedName>
    <definedName name="BExZRWJP2BUVFJPO8U8ATQEP0LZU" localSheetId="21" hidden="1">#REF!</definedName>
    <definedName name="BExZRWJP2BUVFJPO8U8ATQEP0LZU" localSheetId="8" hidden="1">#REF!</definedName>
    <definedName name="BExZRWJP2BUVFJPO8U8ATQEP0LZU" localSheetId="9" hidden="1">#REF!</definedName>
    <definedName name="BExZRWJP2BUVFJPO8U8ATQEP0LZU" hidden="1">#REF!</definedName>
    <definedName name="BExZSI9USDLZAN8LI8M4YYQL24GZ" localSheetId="10" hidden="1">#REF!</definedName>
    <definedName name="BExZSI9USDLZAN8LI8M4YYQL24GZ" localSheetId="12" hidden="1">#REF!</definedName>
    <definedName name="BExZSI9USDLZAN8LI8M4YYQL24GZ" localSheetId="19" hidden="1">#REF!</definedName>
    <definedName name="BExZSI9USDLZAN8LI8M4YYQL24GZ" localSheetId="0" hidden="1">#REF!</definedName>
    <definedName name="BExZSI9USDLZAN8LI8M4YYQL24GZ" localSheetId="21" hidden="1">#REF!</definedName>
    <definedName name="BExZSI9USDLZAN8LI8M4YYQL24GZ" localSheetId="8" hidden="1">#REF!</definedName>
    <definedName name="BExZSI9USDLZAN8LI8M4YYQL24GZ" localSheetId="9" hidden="1">#REF!</definedName>
    <definedName name="BExZSI9USDLZAN8LI8M4YYQL24GZ" hidden="1">#REF!</definedName>
    <definedName name="BExZSLKO175YAM0RMMZH1FPXL4V2" localSheetId="10" hidden="1">#REF!</definedName>
    <definedName name="BExZSLKO175YAM0RMMZH1FPXL4V2" localSheetId="12" hidden="1">#REF!</definedName>
    <definedName name="BExZSLKO175YAM0RMMZH1FPXL4V2" localSheetId="19" hidden="1">#REF!</definedName>
    <definedName name="BExZSLKO175YAM0RMMZH1FPXL4V2" localSheetId="0" hidden="1">#REF!</definedName>
    <definedName name="BExZSLKO175YAM0RMMZH1FPXL4V2" localSheetId="21" hidden="1">#REF!</definedName>
    <definedName name="BExZSLKO175YAM0RMMZH1FPXL4V2" localSheetId="8" hidden="1">#REF!</definedName>
    <definedName name="BExZSLKO175YAM0RMMZH1FPXL4V2" localSheetId="9" hidden="1">#REF!</definedName>
    <definedName name="BExZSLKO175YAM0RMMZH1FPXL4V2" hidden="1">#REF!</definedName>
    <definedName name="BExZSS0LA2JY4ZLJ1Z5YCMLJJZCH" localSheetId="10" hidden="1">#REF!</definedName>
    <definedName name="BExZSS0LA2JY4ZLJ1Z5YCMLJJZCH" localSheetId="12" hidden="1">#REF!</definedName>
    <definedName name="BExZSS0LA2JY4ZLJ1Z5YCMLJJZCH" localSheetId="19" hidden="1">#REF!</definedName>
    <definedName name="BExZSS0LA2JY4ZLJ1Z5YCMLJJZCH" localSheetId="0" hidden="1">#REF!</definedName>
    <definedName name="BExZSS0LA2JY4ZLJ1Z5YCMLJJZCH" localSheetId="21" hidden="1">#REF!</definedName>
    <definedName name="BExZSS0LA2JY4ZLJ1Z5YCMLJJZCH" localSheetId="8" hidden="1">#REF!</definedName>
    <definedName name="BExZSS0LA2JY4ZLJ1Z5YCMLJJZCH" localSheetId="9" hidden="1">#REF!</definedName>
    <definedName name="BExZSS0LA2JY4ZLJ1Z5YCMLJJZCH" hidden="1">#REF!</definedName>
    <definedName name="BExZSTNUWCRNCL22SMKXKFSLCJ0O" localSheetId="10" hidden="1">#REF!</definedName>
    <definedName name="BExZSTNUWCRNCL22SMKXKFSLCJ0O" localSheetId="12" hidden="1">#REF!</definedName>
    <definedName name="BExZSTNUWCRNCL22SMKXKFSLCJ0O" localSheetId="19" hidden="1">#REF!</definedName>
    <definedName name="BExZSTNUWCRNCL22SMKXKFSLCJ0O" localSheetId="0" hidden="1">#REF!</definedName>
    <definedName name="BExZSTNUWCRNCL22SMKXKFSLCJ0O" localSheetId="21" hidden="1">#REF!</definedName>
    <definedName name="BExZSTNUWCRNCL22SMKXKFSLCJ0O" localSheetId="8" hidden="1">#REF!</definedName>
    <definedName name="BExZSTNUWCRNCL22SMKXKFSLCJ0O" localSheetId="9" hidden="1">#REF!</definedName>
    <definedName name="BExZSTNUWCRNCL22SMKXKFSLCJ0O" hidden="1">#REF!</definedName>
    <definedName name="BExZSYRA4NR7K6RLC3I81QSG5SQR" localSheetId="10" hidden="1">#REF!</definedName>
    <definedName name="BExZSYRA4NR7K6RLC3I81QSG5SQR" localSheetId="19" hidden="1">#REF!</definedName>
    <definedName name="BExZSYRA4NR7K6RLC3I81QSG5SQR" localSheetId="0" hidden="1">#REF!</definedName>
    <definedName name="BExZSYRA4NR7K6RLC3I81QSG5SQR" localSheetId="8" hidden="1">#REF!</definedName>
    <definedName name="BExZSYRA4NR7K6RLC3I81QSG5SQR" localSheetId="9" hidden="1">#REF!</definedName>
    <definedName name="BExZSYRA4NR7K6RLC3I81QSG5SQR" hidden="1">#REF!</definedName>
    <definedName name="BExZT6JSZ8CBS0SB3T07N3LMAX7M" localSheetId="10" hidden="1">#REF!</definedName>
    <definedName name="BExZT6JSZ8CBS0SB3T07N3LMAX7M" localSheetId="12" hidden="1">#REF!</definedName>
    <definedName name="BExZT6JSZ8CBS0SB3T07N3LMAX7M" localSheetId="19" hidden="1">#REF!</definedName>
    <definedName name="BExZT6JSZ8CBS0SB3T07N3LMAX7M" localSheetId="0" hidden="1">#REF!</definedName>
    <definedName name="BExZT6JSZ8CBS0SB3T07N3LMAX7M" localSheetId="21" hidden="1">#REF!</definedName>
    <definedName name="BExZT6JSZ8CBS0SB3T07N3LMAX7M" localSheetId="8" hidden="1">#REF!</definedName>
    <definedName name="BExZT6JSZ8CBS0SB3T07N3LMAX7M" localSheetId="9" hidden="1">#REF!</definedName>
    <definedName name="BExZT6JSZ8CBS0SB3T07N3LMAX7M" hidden="1">#REF!</definedName>
    <definedName name="BExZTAQV2QVSZY5Y3VCCWUBSBW9P" localSheetId="10" hidden="1">#REF!</definedName>
    <definedName name="BExZTAQV2QVSZY5Y3VCCWUBSBW9P" localSheetId="12" hidden="1">#REF!</definedName>
    <definedName name="BExZTAQV2QVSZY5Y3VCCWUBSBW9P" localSheetId="19" hidden="1">#REF!</definedName>
    <definedName name="BExZTAQV2QVSZY5Y3VCCWUBSBW9P" localSheetId="0" hidden="1">#REF!</definedName>
    <definedName name="BExZTAQV2QVSZY5Y3VCCWUBSBW9P" localSheetId="21" hidden="1">#REF!</definedName>
    <definedName name="BExZTAQV2QVSZY5Y3VCCWUBSBW9P" localSheetId="8" hidden="1">#REF!</definedName>
    <definedName name="BExZTAQV2QVSZY5Y3VCCWUBSBW9P" localSheetId="9" hidden="1">#REF!</definedName>
    <definedName name="BExZTAQV2QVSZY5Y3VCCWUBSBW9P" hidden="1">#REF!</definedName>
    <definedName name="BExZTHSI2FX56PWRSNX9H5EWTZFO" localSheetId="10" hidden="1">#REF!</definedName>
    <definedName name="BExZTHSI2FX56PWRSNX9H5EWTZFO" localSheetId="12" hidden="1">#REF!</definedName>
    <definedName name="BExZTHSI2FX56PWRSNX9H5EWTZFO" localSheetId="19" hidden="1">#REF!</definedName>
    <definedName name="BExZTHSI2FX56PWRSNX9H5EWTZFO" localSheetId="0" hidden="1">#REF!</definedName>
    <definedName name="BExZTHSI2FX56PWRSNX9H5EWTZFO" localSheetId="21" hidden="1">#REF!</definedName>
    <definedName name="BExZTHSI2FX56PWRSNX9H5EWTZFO" localSheetId="8" hidden="1">#REF!</definedName>
    <definedName name="BExZTHSI2FX56PWRSNX9H5EWTZFO" localSheetId="9" hidden="1">#REF!</definedName>
    <definedName name="BExZTHSI2FX56PWRSNX9H5EWTZFO" hidden="1">#REF!</definedName>
    <definedName name="BExZTJL3HVBFY139H6CJHEQCT1EL" localSheetId="10" hidden="1">#REF!</definedName>
    <definedName name="BExZTJL3HVBFY139H6CJHEQCT1EL" localSheetId="12" hidden="1">#REF!</definedName>
    <definedName name="BExZTJL3HVBFY139H6CJHEQCT1EL" localSheetId="19" hidden="1">#REF!</definedName>
    <definedName name="BExZTJL3HVBFY139H6CJHEQCT1EL" localSheetId="0" hidden="1">#REF!</definedName>
    <definedName name="BExZTJL3HVBFY139H6CJHEQCT1EL" localSheetId="21" hidden="1">#REF!</definedName>
    <definedName name="BExZTJL3HVBFY139H6CJHEQCT1EL" localSheetId="8" hidden="1">#REF!</definedName>
    <definedName name="BExZTJL3HVBFY139H6CJHEQCT1EL" localSheetId="9" hidden="1">#REF!</definedName>
    <definedName name="BExZTJL3HVBFY139H6CJHEQCT1EL" hidden="1">#REF!</definedName>
    <definedName name="BExZTLOL8OPABZI453E0KVNA1GJS" localSheetId="10" hidden="1">#REF!</definedName>
    <definedName name="BExZTLOL8OPABZI453E0KVNA1GJS" localSheetId="12" hidden="1">#REF!</definedName>
    <definedName name="BExZTLOL8OPABZI453E0KVNA1GJS" localSheetId="19" hidden="1">#REF!</definedName>
    <definedName name="BExZTLOL8OPABZI453E0KVNA1GJS" localSheetId="0" hidden="1">#REF!</definedName>
    <definedName name="BExZTLOL8OPABZI453E0KVNA1GJS" localSheetId="21" hidden="1">#REF!</definedName>
    <definedName name="BExZTLOL8OPABZI453E0KVNA1GJS" localSheetId="8" hidden="1">#REF!</definedName>
    <definedName name="BExZTLOL8OPABZI453E0KVNA1GJS" localSheetId="9" hidden="1">#REF!</definedName>
    <definedName name="BExZTLOL8OPABZI453E0KVNA1GJS" hidden="1">#REF!</definedName>
    <definedName name="BExZTOTZ9F2ZI18DZM8GW39VDF1N" localSheetId="10" hidden="1">#REF!</definedName>
    <definedName name="BExZTOTZ9F2ZI18DZM8GW39VDF1N" localSheetId="12" hidden="1">#REF!</definedName>
    <definedName name="BExZTOTZ9F2ZI18DZM8GW39VDF1N" localSheetId="19" hidden="1">#REF!</definedName>
    <definedName name="BExZTOTZ9F2ZI18DZM8GW39VDF1N" localSheetId="0" hidden="1">#REF!</definedName>
    <definedName name="BExZTOTZ9F2ZI18DZM8GW39VDF1N" localSheetId="21" hidden="1">#REF!</definedName>
    <definedName name="BExZTOTZ9F2ZI18DZM8GW39VDF1N" localSheetId="8" hidden="1">#REF!</definedName>
    <definedName name="BExZTOTZ9F2ZI18DZM8GW39VDF1N" localSheetId="9" hidden="1">#REF!</definedName>
    <definedName name="BExZTOTZ9F2ZI18DZM8GW39VDF1N" hidden="1">#REF!</definedName>
    <definedName name="BExZTT6J3X0TOX0ZY6YPLUVMCW9X" localSheetId="10" hidden="1">#REF!</definedName>
    <definedName name="BExZTT6J3X0TOX0ZY6YPLUVMCW9X" localSheetId="12" hidden="1">#REF!</definedName>
    <definedName name="BExZTT6J3X0TOX0ZY6YPLUVMCW9X" localSheetId="19" hidden="1">#REF!</definedName>
    <definedName name="BExZTT6J3X0TOX0ZY6YPLUVMCW9X" localSheetId="0" hidden="1">#REF!</definedName>
    <definedName name="BExZTT6J3X0TOX0ZY6YPLUVMCW9X" localSheetId="21" hidden="1">#REF!</definedName>
    <definedName name="BExZTT6J3X0TOX0ZY6YPLUVMCW9X" localSheetId="8" hidden="1">#REF!</definedName>
    <definedName name="BExZTT6J3X0TOX0ZY6YPLUVMCW9X" localSheetId="9" hidden="1">#REF!</definedName>
    <definedName name="BExZTT6J3X0TOX0ZY6YPLUVMCW9X" hidden="1">#REF!</definedName>
    <definedName name="BExZTW6ECBRA0BBITWBQ8R93RMCL" localSheetId="10" hidden="1">#REF!</definedName>
    <definedName name="BExZTW6ECBRA0BBITWBQ8R93RMCL" localSheetId="12" hidden="1">#REF!</definedName>
    <definedName name="BExZTW6ECBRA0BBITWBQ8R93RMCL" localSheetId="19" hidden="1">#REF!</definedName>
    <definedName name="BExZTW6ECBRA0BBITWBQ8R93RMCL" localSheetId="0" hidden="1">#REF!</definedName>
    <definedName name="BExZTW6ECBRA0BBITWBQ8R93RMCL" localSheetId="21" hidden="1">#REF!</definedName>
    <definedName name="BExZTW6ECBRA0BBITWBQ8R93RMCL" localSheetId="8" hidden="1">#REF!</definedName>
    <definedName name="BExZTW6ECBRA0BBITWBQ8R93RMCL" localSheetId="9" hidden="1">#REF!</definedName>
    <definedName name="BExZTW6ECBRA0BBITWBQ8R93RMCL" hidden="1">#REF!</definedName>
    <definedName name="BExZU2BHYAOKSCBM3C5014ZF6IXS" localSheetId="10" hidden="1">#REF!</definedName>
    <definedName name="BExZU2BHYAOKSCBM3C5014ZF6IXS" localSheetId="12" hidden="1">#REF!</definedName>
    <definedName name="BExZU2BHYAOKSCBM3C5014ZF6IXS" localSheetId="19" hidden="1">#REF!</definedName>
    <definedName name="BExZU2BHYAOKSCBM3C5014ZF6IXS" localSheetId="0" hidden="1">#REF!</definedName>
    <definedName name="BExZU2BHYAOKSCBM3C5014ZF6IXS" localSheetId="21" hidden="1">#REF!</definedName>
    <definedName name="BExZU2BHYAOKSCBM3C5014ZF6IXS" localSheetId="8" hidden="1">#REF!</definedName>
    <definedName name="BExZU2BHYAOKSCBM3C5014ZF6IXS" localSheetId="9" hidden="1">#REF!</definedName>
    <definedName name="BExZU2BHYAOKSCBM3C5014ZF6IXS" hidden="1">#REF!</definedName>
    <definedName name="BExZU2RMJTXOCS0ROPMYPE6WTD87" localSheetId="10" hidden="1">#REF!</definedName>
    <definedName name="BExZU2RMJTXOCS0ROPMYPE6WTD87" localSheetId="12" hidden="1">#REF!</definedName>
    <definedName name="BExZU2RMJTXOCS0ROPMYPE6WTD87" localSheetId="19" hidden="1">#REF!</definedName>
    <definedName name="BExZU2RMJTXOCS0ROPMYPE6WTD87" localSheetId="0" hidden="1">#REF!</definedName>
    <definedName name="BExZU2RMJTXOCS0ROPMYPE6WTD87" localSheetId="21" hidden="1">#REF!</definedName>
    <definedName name="BExZU2RMJTXOCS0ROPMYPE6WTD87" localSheetId="8" hidden="1">#REF!</definedName>
    <definedName name="BExZU2RMJTXOCS0ROPMYPE6WTD87" localSheetId="9" hidden="1">#REF!</definedName>
    <definedName name="BExZU2RMJTXOCS0ROPMYPE6WTD87" hidden="1">#REF!</definedName>
    <definedName name="BExZUBRAHA9DNEGONEZEB2TDVFC2" localSheetId="10" hidden="1">#REF!</definedName>
    <definedName name="BExZUBRAHA9DNEGONEZEB2TDVFC2" localSheetId="12" hidden="1">#REF!</definedName>
    <definedName name="BExZUBRAHA9DNEGONEZEB2TDVFC2" localSheetId="19" hidden="1">#REF!</definedName>
    <definedName name="BExZUBRAHA9DNEGONEZEB2TDVFC2" localSheetId="0" hidden="1">#REF!</definedName>
    <definedName name="BExZUBRAHA9DNEGONEZEB2TDVFC2" localSheetId="21" hidden="1">#REF!</definedName>
    <definedName name="BExZUBRAHA9DNEGONEZEB2TDVFC2" localSheetId="8" hidden="1">#REF!</definedName>
    <definedName name="BExZUBRAHA9DNEGONEZEB2TDVFC2" localSheetId="9" hidden="1">#REF!</definedName>
    <definedName name="BExZUBRAHA9DNEGONEZEB2TDVFC2" hidden="1">#REF!</definedName>
    <definedName name="BExZUF7G8FENTJKH9R1XUWXM6CWD" localSheetId="10" hidden="1">#REF!</definedName>
    <definedName name="BExZUF7G8FENTJKH9R1XUWXM6CWD" localSheetId="12" hidden="1">#REF!</definedName>
    <definedName name="BExZUF7G8FENTJKH9R1XUWXM6CWD" localSheetId="19" hidden="1">#REF!</definedName>
    <definedName name="BExZUF7G8FENTJKH9R1XUWXM6CWD" localSheetId="0" hidden="1">#REF!</definedName>
    <definedName name="BExZUF7G8FENTJKH9R1XUWXM6CWD" localSheetId="21" hidden="1">#REF!</definedName>
    <definedName name="BExZUF7G8FENTJKH9R1XUWXM6CWD" localSheetId="8" hidden="1">#REF!</definedName>
    <definedName name="BExZUF7G8FENTJKH9R1XUWXM6CWD" localSheetId="9" hidden="1">#REF!</definedName>
    <definedName name="BExZUF7G8FENTJKH9R1XUWXM6CWD" hidden="1">#REF!</definedName>
    <definedName name="BExZUNARUJBIZ08VCAV3GEVBIR3D" localSheetId="10" hidden="1">#REF!</definedName>
    <definedName name="BExZUNARUJBIZ08VCAV3GEVBIR3D" localSheetId="12" hidden="1">#REF!</definedName>
    <definedName name="BExZUNARUJBIZ08VCAV3GEVBIR3D" localSheetId="19" hidden="1">#REF!</definedName>
    <definedName name="BExZUNARUJBIZ08VCAV3GEVBIR3D" localSheetId="0" hidden="1">#REF!</definedName>
    <definedName name="BExZUNARUJBIZ08VCAV3GEVBIR3D" localSheetId="21" hidden="1">#REF!</definedName>
    <definedName name="BExZUNARUJBIZ08VCAV3GEVBIR3D" localSheetId="8" hidden="1">#REF!</definedName>
    <definedName name="BExZUNARUJBIZ08VCAV3GEVBIR3D" localSheetId="9" hidden="1">#REF!</definedName>
    <definedName name="BExZUNARUJBIZ08VCAV3GEVBIR3D" hidden="1">#REF!</definedName>
    <definedName name="BExZUSZT5496UMBP4LFSLTR1GVEW" localSheetId="10" hidden="1">#REF!</definedName>
    <definedName name="BExZUSZT5496UMBP4LFSLTR1GVEW" localSheetId="12" hidden="1">#REF!</definedName>
    <definedName name="BExZUSZT5496UMBP4LFSLTR1GVEW" localSheetId="19" hidden="1">#REF!</definedName>
    <definedName name="BExZUSZT5496UMBP4LFSLTR1GVEW" localSheetId="0" hidden="1">#REF!</definedName>
    <definedName name="BExZUSZT5496UMBP4LFSLTR1GVEW" localSheetId="21" hidden="1">#REF!</definedName>
    <definedName name="BExZUSZT5496UMBP4LFSLTR1GVEW" localSheetId="8" hidden="1">#REF!</definedName>
    <definedName name="BExZUSZT5496UMBP4LFSLTR1GVEW" localSheetId="9" hidden="1">#REF!</definedName>
    <definedName name="BExZUSZT5496UMBP4LFSLTR1GVEW" hidden="1">#REF!</definedName>
    <definedName name="BExZUT54340I38GVCV79EL116WR0" localSheetId="10" hidden="1">#REF!</definedName>
    <definedName name="BExZUT54340I38GVCV79EL116WR0" localSheetId="12" hidden="1">#REF!</definedName>
    <definedName name="BExZUT54340I38GVCV79EL116WR0" localSheetId="19" hidden="1">#REF!</definedName>
    <definedName name="BExZUT54340I38GVCV79EL116WR0" localSheetId="0" hidden="1">#REF!</definedName>
    <definedName name="BExZUT54340I38GVCV79EL116WR0" localSheetId="21" hidden="1">#REF!</definedName>
    <definedName name="BExZUT54340I38GVCV79EL116WR0" localSheetId="8" hidden="1">#REF!</definedName>
    <definedName name="BExZUT54340I38GVCV79EL116WR0" localSheetId="9" hidden="1">#REF!</definedName>
    <definedName name="BExZUT54340I38GVCV79EL116WR0" hidden="1">#REF!</definedName>
    <definedName name="BExZUXC66MK2SXPXCLD8ZSU0BMTY" localSheetId="10" hidden="1">#REF!</definedName>
    <definedName name="BExZUXC66MK2SXPXCLD8ZSU0BMTY" localSheetId="12" hidden="1">#REF!</definedName>
    <definedName name="BExZUXC66MK2SXPXCLD8ZSU0BMTY" localSheetId="19" hidden="1">#REF!</definedName>
    <definedName name="BExZUXC66MK2SXPXCLD8ZSU0BMTY" localSheetId="0" hidden="1">#REF!</definedName>
    <definedName name="BExZUXC66MK2SXPXCLD8ZSU0BMTY" localSheetId="21" hidden="1">#REF!</definedName>
    <definedName name="BExZUXC66MK2SXPXCLD8ZSU0BMTY" localSheetId="8" hidden="1">#REF!</definedName>
    <definedName name="BExZUXC66MK2SXPXCLD8ZSU0BMTY" localSheetId="9" hidden="1">#REF!</definedName>
    <definedName name="BExZUXC66MK2SXPXCLD8ZSU0BMTY" hidden="1">#REF!</definedName>
    <definedName name="BExZUYDULCX65H9OZ9JHPBNKF3MI" localSheetId="10" hidden="1">#REF!</definedName>
    <definedName name="BExZUYDULCX65H9OZ9JHPBNKF3MI" localSheetId="12" hidden="1">#REF!</definedName>
    <definedName name="BExZUYDULCX65H9OZ9JHPBNKF3MI" localSheetId="19" hidden="1">#REF!</definedName>
    <definedName name="BExZUYDULCX65H9OZ9JHPBNKF3MI" localSheetId="0" hidden="1">#REF!</definedName>
    <definedName name="BExZUYDULCX65H9OZ9JHPBNKF3MI" localSheetId="21" hidden="1">#REF!</definedName>
    <definedName name="BExZUYDULCX65H9OZ9JHPBNKF3MI" localSheetId="8" hidden="1">#REF!</definedName>
    <definedName name="BExZUYDULCX65H9OZ9JHPBNKF3MI" localSheetId="9" hidden="1">#REF!</definedName>
    <definedName name="BExZUYDULCX65H9OZ9JHPBNKF3MI" hidden="1">#REF!</definedName>
    <definedName name="BExZV2QD5ZDK3AGDRULLA7JB46C3" localSheetId="10" hidden="1">#REF!</definedName>
    <definedName name="BExZV2QD5ZDK3AGDRULLA7JB46C3" localSheetId="12" hidden="1">#REF!</definedName>
    <definedName name="BExZV2QD5ZDK3AGDRULLA7JB46C3" localSheetId="19" hidden="1">#REF!</definedName>
    <definedName name="BExZV2QD5ZDK3AGDRULLA7JB46C3" localSheetId="0" hidden="1">#REF!</definedName>
    <definedName name="BExZV2QD5ZDK3AGDRULLA7JB46C3" localSheetId="21" hidden="1">#REF!</definedName>
    <definedName name="BExZV2QD5ZDK3AGDRULLA7JB46C3" localSheetId="8" hidden="1">#REF!</definedName>
    <definedName name="BExZV2QD5ZDK3AGDRULLA7JB46C3" localSheetId="9" hidden="1">#REF!</definedName>
    <definedName name="BExZV2QD5ZDK3AGDRULLA7JB46C3" hidden="1">#REF!</definedName>
    <definedName name="BExZVBQ29OM0V8XAL3HL0JIM0MMU" localSheetId="10" hidden="1">#REF!</definedName>
    <definedName name="BExZVBQ29OM0V8XAL3HL0JIM0MMU" localSheetId="12" hidden="1">#REF!</definedName>
    <definedName name="BExZVBQ29OM0V8XAL3HL0JIM0MMU" localSheetId="19" hidden="1">#REF!</definedName>
    <definedName name="BExZVBQ29OM0V8XAL3HL0JIM0MMU" localSheetId="0" hidden="1">#REF!</definedName>
    <definedName name="BExZVBQ29OM0V8XAL3HL0JIM0MMU" localSheetId="21" hidden="1">#REF!</definedName>
    <definedName name="BExZVBQ29OM0V8XAL3HL0JIM0MMU" localSheetId="8" hidden="1">#REF!</definedName>
    <definedName name="BExZVBQ29OM0V8XAL3HL0JIM0MMU" localSheetId="9" hidden="1">#REF!</definedName>
    <definedName name="BExZVBQ29OM0V8XAL3HL0JIM0MMU" hidden="1">#REF!</definedName>
    <definedName name="BExZVKV2XCPCINW1KP8Q1FI6KDNG" localSheetId="10" hidden="1">#REF!</definedName>
    <definedName name="BExZVKV2XCPCINW1KP8Q1FI6KDNG" localSheetId="12" hidden="1">#REF!</definedName>
    <definedName name="BExZVKV2XCPCINW1KP8Q1FI6KDNG" localSheetId="19" hidden="1">#REF!</definedName>
    <definedName name="BExZVKV2XCPCINW1KP8Q1FI6KDNG" localSheetId="0" hidden="1">#REF!</definedName>
    <definedName name="BExZVKV2XCPCINW1KP8Q1FI6KDNG" localSheetId="21" hidden="1">#REF!</definedName>
    <definedName name="BExZVKV2XCPCINW1KP8Q1FI6KDNG" localSheetId="8" hidden="1">#REF!</definedName>
    <definedName name="BExZVKV2XCPCINW1KP8Q1FI6KDNG" localSheetId="9" hidden="1">#REF!</definedName>
    <definedName name="BExZVKV2XCPCINW1KP8Q1FI6KDNG" hidden="1">#REF!</definedName>
    <definedName name="BExZVLM4T9ORS4ZWHME46U4Q103C" localSheetId="10" hidden="1">#REF!</definedName>
    <definedName name="BExZVLM4T9ORS4ZWHME46U4Q103C" localSheetId="12" hidden="1">#REF!</definedName>
    <definedName name="BExZVLM4T9ORS4ZWHME46U4Q103C" localSheetId="19" hidden="1">#REF!</definedName>
    <definedName name="BExZVLM4T9ORS4ZWHME46U4Q103C" localSheetId="0" hidden="1">#REF!</definedName>
    <definedName name="BExZVLM4T9ORS4ZWHME46U4Q103C" localSheetId="21" hidden="1">#REF!</definedName>
    <definedName name="BExZVLM4T9ORS4ZWHME46U4Q103C" localSheetId="8" hidden="1">#REF!</definedName>
    <definedName name="BExZVLM4T9ORS4ZWHME46U4Q103C" localSheetId="9" hidden="1">#REF!</definedName>
    <definedName name="BExZVLM4T9ORS4ZWHME46U4Q103C" hidden="1">#REF!</definedName>
    <definedName name="BExZVM7OZWPPRH5YQW50EYMMIW1A" localSheetId="10" hidden="1">#REF!</definedName>
    <definedName name="BExZVM7OZWPPRH5YQW50EYMMIW1A" localSheetId="12" hidden="1">#REF!</definedName>
    <definedName name="BExZVM7OZWPPRH5YQW50EYMMIW1A" localSheetId="19" hidden="1">#REF!</definedName>
    <definedName name="BExZVM7OZWPPRH5YQW50EYMMIW1A" localSheetId="0" hidden="1">#REF!</definedName>
    <definedName name="BExZVM7OZWPPRH5YQW50EYMMIW1A" localSheetId="21" hidden="1">#REF!</definedName>
    <definedName name="BExZVM7OZWPPRH5YQW50EYMMIW1A" localSheetId="8" hidden="1">#REF!</definedName>
    <definedName name="BExZVM7OZWPPRH5YQW50EYMMIW1A" localSheetId="9" hidden="1">#REF!</definedName>
    <definedName name="BExZVM7OZWPPRH5YQW50EYMMIW1A" hidden="1">#REF!</definedName>
    <definedName name="BExZVMYK7BAH6AGIAEXBE1NXDZ5Z" localSheetId="10" hidden="1">#REF!</definedName>
    <definedName name="BExZVMYK7BAH6AGIAEXBE1NXDZ5Z" localSheetId="12" hidden="1">#REF!</definedName>
    <definedName name="BExZVMYK7BAH6AGIAEXBE1NXDZ5Z" localSheetId="19" hidden="1">#REF!</definedName>
    <definedName name="BExZVMYK7BAH6AGIAEXBE1NXDZ5Z" localSheetId="0" hidden="1">#REF!</definedName>
    <definedName name="BExZVMYK7BAH6AGIAEXBE1NXDZ5Z" localSheetId="21" hidden="1">#REF!</definedName>
    <definedName name="BExZVMYK7BAH6AGIAEXBE1NXDZ5Z" localSheetId="8" hidden="1">#REF!</definedName>
    <definedName name="BExZVMYK7BAH6AGIAEXBE1NXDZ5Z" localSheetId="9" hidden="1">#REF!</definedName>
    <definedName name="BExZVMYK7BAH6AGIAEXBE1NXDZ5Z" hidden="1">#REF!</definedName>
    <definedName name="BExZVPYGX2C5OSHMZ6F0KBKZ6B1S" localSheetId="10" hidden="1">#REF!</definedName>
    <definedName name="BExZVPYGX2C5OSHMZ6F0KBKZ6B1S" localSheetId="12" hidden="1">#REF!</definedName>
    <definedName name="BExZVPYGX2C5OSHMZ6F0KBKZ6B1S" localSheetId="19" hidden="1">#REF!</definedName>
    <definedName name="BExZVPYGX2C5OSHMZ6F0KBKZ6B1S" localSheetId="0" hidden="1">#REF!</definedName>
    <definedName name="BExZVPYGX2C5OSHMZ6F0KBKZ6B1S" localSheetId="21" hidden="1">#REF!</definedName>
    <definedName name="BExZVPYGX2C5OSHMZ6F0KBKZ6B1S" localSheetId="8" hidden="1">#REF!</definedName>
    <definedName name="BExZVPYGX2C5OSHMZ6F0KBKZ6B1S" localSheetId="9" hidden="1">#REF!</definedName>
    <definedName name="BExZVPYGX2C5OSHMZ6F0KBKZ6B1S" hidden="1">#REF!</definedName>
    <definedName name="BExZW3LHTS7PFBNTYM95N8J5AFYQ" localSheetId="10" hidden="1">#REF!</definedName>
    <definedName name="BExZW3LHTS7PFBNTYM95N8J5AFYQ" localSheetId="12" hidden="1">#REF!</definedName>
    <definedName name="BExZW3LHTS7PFBNTYM95N8J5AFYQ" localSheetId="19" hidden="1">#REF!</definedName>
    <definedName name="BExZW3LHTS7PFBNTYM95N8J5AFYQ" localSheetId="0" hidden="1">#REF!</definedName>
    <definedName name="BExZW3LHTS7PFBNTYM95N8J5AFYQ" localSheetId="21" hidden="1">#REF!</definedName>
    <definedName name="BExZW3LHTS7PFBNTYM95N8J5AFYQ" localSheetId="8" hidden="1">#REF!</definedName>
    <definedName name="BExZW3LHTS7PFBNTYM95N8J5AFYQ" localSheetId="9" hidden="1">#REF!</definedName>
    <definedName name="BExZW3LHTS7PFBNTYM95N8J5AFYQ" hidden="1">#REF!</definedName>
    <definedName name="BExZW472V5ADKCFHIKAJ6D4R8MU4" localSheetId="10" hidden="1">#REF!</definedName>
    <definedName name="BExZW472V5ADKCFHIKAJ6D4R8MU4" localSheetId="12" hidden="1">#REF!</definedName>
    <definedName name="BExZW472V5ADKCFHIKAJ6D4R8MU4" localSheetId="19" hidden="1">#REF!</definedName>
    <definedName name="BExZW472V5ADKCFHIKAJ6D4R8MU4" localSheetId="0" hidden="1">#REF!</definedName>
    <definedName name="BExZW472V5ADKCFHIKAJ6D4R8MU4" localSheetId="21" hidden="1">#REF!</definedName>
    <definedName name="BExZW472V5ADKCFHIKAJ6D4R8MU4" localSheetId="8" hidden="1">#REF!</definedName>
    <definedName name="BExZW472V5ADKCFHIKAJ6D4R8MU4" localSheetId="9" hidden="1">#REF!</definedName>
    <definedName name="BExZW472V5ADKCFHIKAJ6D4R8MU4" hidden="1">#REF!</definedName>
    <definedName name="BExZW5UARC8W9AQNLJX2I5WQWS5F" localSheetId="10" hidden="1">#REF!</definedName>
    <definedName name="BExZW5UARC8W9AQNLJX2I5WQWS5F" localSheetId="12" hidden="1">#REF!</definedName>
    <definedName name="BExZW5UARC8W9AQNLJX2I5WQWS5F" localSheetId="19" hidden="1">#REF!</definedName>
    <definedName name="BExZW5UARC8W9AQNLJX2I5WQWS5F" localSheetId="0" hidden="1">#REF!</definedName>
    <definedName name="BExZW5UARC8W9AQNLJX2I5WQWS5F" localSheetId="21" hidden="1">#REF!</definedName>
    <definedName name="BExZW5UARC8W9AQNLJX2I5WQWS5F" localSheetId="8" hidden="1">#REF!</definedName>
    <definedName name="BExZW5UARC8W9AQNLJX2I5WQWS5F" localSheetId="9" hidden="1">#REF!</definedName>
    <definedName name="BExZW5UARC8W9AQNLJX2I5WQWS5F" hidden="1">#REF!</definedName>
    <definedName name="BExZW7HRGN6A9YS41KI2B2UUMJ7X" localSheetId="10" hidden="1">#REF!</definedName>
    <definedName name="BExZW7HRGN6A9YS41KI2B2UUMJ7X" localSheetId="12" hidden="1">#REF!</definedName>
    <definedName name="BExZW7HRGN6A9YS41KI2B2UUMJ7X" localSheetId="19" hidden="1">#REF!</definedName>
    <definedName name="BExZW7HRGN6A9YS41KI2B2UUMJ7X" localSheetId="0" hidden="1">#REF!</definedName>
    <definedName name="BExZW7HRGN6A9YS41KI2B2UUMJ7X" localSheetId="21" hidden="1">#REF!</definedName>
    <definedName name="BExZW7HRGN6A9YS41KI2B2UUMJ7X" localSheetId="8" hidden="1">#REF!</definedName>
    <definedName name="BExZW7HRGN6A9YS41KI2B2UUMJ7X" localSheetId="9" hidden="1">#REF!</definedName>
    <definedName name="BExZW7HRGN6A9YS41KI2B2UUMJ7X" hidden="1">#REF!</definedName>
    <definedName name="BExZW8ZPNV43UXGOT98FDNIBQHZY" localSheetId="10" hidden="1">#REF!</definedName>
    <definedName name="BExZW8ZPNV43UXGOT98FDNIBQHZY" localSheetId="12" hidden="1">#REF!</definedName>
    <definedName name="BExZW8ZPNV43UXGOT98FDNIBQHZY" localSheetId="19" hidden="1">#REF!</definedName>
    <definedName name="BExZW8ZPNV43UXGOT98FDNIBQHZY" localSheetId="0" hidden="1">#REF!</definedName>
    <definedName name="BExZW8ZPNV43UXGOT98FDNIBQHZY" localSheetId="21" hidden="1">#REF!</definedName>
    <definedName name="BExZW8ZPNV43UXGOT98FDNIBQHZY" localSheetId="8" hidden="1">#REF!</definedName>
    <definedName name="BExZW8ZPNV43UXGOT98FDNIBQHZY" localSheetId="9" hidden="1">#REF!</definedName>
    <definedName name="BExZW8ZPNV43UXGOT98FDNIBQHZY" hidden="1">#REF!</definedName>
    <definedName name="BExZWKZ5N3RDXU8MZ8HQVYYD8O0F" localSheetId="10" hidden="1">#REF!</definedName>
    <definedName name="BExZWKZ5N3RDXU8MZ8HQVYYD8O0F" localSheetId="12" hidden="1">#REF!</definedName>
    <definedName name="BExZWKZ5N3RDXU8MZ8HQVYYD8O0F" localSheetId="19" hidden="1">#REF!</definedName>
    <definedName name="BExZWKZ5N3RDXU8MZ8HQVYYD8O0F" localSheetId="0" hidden="1">#REF!</definedName>
    <definedName name="BExZWKZ5N3RDXU8MZ8HQVYYD8O0F" localSheetId="21" hidden="1">#REF!</definedName>
    <definedName name="BExZWKZ5N3RDXU8MZ8HQVYYD8O0F" localSheetId="8" hidden="1">#REF!</definedName>
    <definedName name="BExZWKZ5N3RDXU8MZ8HQVYYD8O0F" localSheetId="9" hidden="1">#REF!</definedName>
    <definedName name="BExZWKZ5N3RDXU8MZ8HQVYYD8O0F" hidden="1">#REF!</definedName>
    <definedName name="BExZWMBRUCPO6F4QT5FNX8JRFL7V" localSheetId="10" hidden="1">#REF!</definedName>
    <definedName name="BExZWMBRUCPO6F4QT5FNX8JRFL7V" localSheetId="12" hidden="1">#REF!</definedName>
    <definedName name="BExZWMBRUCPO6F4QT5FNX8JRFL7V" localSheetId="19" hidden="1">#REF!</definedName>
    <definedName name="BExZWMBRUCPO6F4QT5FNX8JRFL7V" localSheetId="0" hidden="1">#REF!</definedName>
    <definedName name="BExZWMBRUCPO6F4QT5FNX8JRFL7V" localSheetId="21" hidden="1">#REF!</definedName>
    <definedName name="BExZWMBRUCPO6F4QT5FNX8JRFL7V" localSheetId="8" hidden="1">#REF!</definedName>
    <definedName name="BExZWMBRUCPO6F4QT5FNX8JRFL7V" localSheetId="9" hidden="1">#REF!</definedName>
    <definedName name="BExZWMBRUCPO6F4QT5FNX8JRFL7V" hidden="1">#REF!</definedName>
    <definedName name="BExZWQO5171HT1OZ6D6JZBHEW4JG" localSheetId="10" hidden="1">#REF!</definedName>
    <definedName name="BExZWQO5171HT1OZ6D6JZBHEW4JG" localSheetId="12" hidden="1">#REF!</definedName>
    <definedName name="BExZWQO5171HT1OZ6D6JZBHEW4JG" localSheetId="19" hidden="1">#REF!</definedName>
    <definedName name="BExZWQO5171HT1OZ6D6JZBHEW4JG" localSheetId="0" hidden="1">#REF!</definedName>
    <definedName name="BExZWQO5171HT1OZ6D6JZBHEW4JG" localSheetId="21" hidden="1">#REF!</definedName>
    <definedName name="BExZWQO5171HT1OZ6D6JZBHEW4JG" localSheetId="8" hidden="1">#REF!</definedName>
    <definedName name="BExZWQO5171HT1OZ6D6JZBHEW4JG" localSheetId="9" hidden="1">#REF!</definedName>
    <definedName name="BExZWQO5171HT1OZ6D6JZBHEW4JG" hidden="1">#REF!</definedName>
    <definedName name="BExZWSMC9T48W74GFGQCIUJ8ZPP3" localSheetId="10" hidden="1">#REF!</definedName>
    <definedName name="BExZWSMC9T48W74GFGQCIUJ8ZPP3" localSheetId="12" hidden="1">#REF!</definedName>
    <definedName name="BExZWSMC9T48W74GFGQCIUJ8ZPP3" localSheetId="19" hidden="1">#REF!</definedName>
    <definedName name="BExZWSMC9T48W74GFGQCIUJ8ZPP3" localSheetId="0" hidden="1">#REF!</definedName>
    <definedName name="BExZWSMC9T48W74GFGQCIUJ8ZPP3" localSheetId="21" hidden="1">#REF!</definedName>
    <definedName name="BExZWSMC9T48W74GFGQCIUJ8ZPP3" localSheetId="8" hidden="1">#REF!</definedName>
    <definedName name="BExZWSMC9T48W74GFGQCIUJ8ZPP3" localSheetId="9" hidden="1">#REF!</definedName>
    <definedName name="BExZWSMC9T48W74GFGQCIUJ8ZPP3" hidden="1">#REF!</definedName>
    <definedName name="BExZWUF2V4HY3HI8JN9ZVPRWK1H3" localSheetId="10" hidden="1">#REF!</definedName>
    <definedName name="BExZWUF2V4HY3HI8JN9ZVPRWK1H3" localSheetId="12" hidden="1">#REF!</definedName>
    <definedName name="BExZWUF2V4HY3HI8JN9ZVPRWK1H3" localSheetId="19" hidden="1">#REF!</definedName>
    <definedName name="BExZWUF2V4HY3HI8JN9ZVPRWK1H3" localSheetId="0" hidden="1">#REF!</definedName>
    <definedName name="BExZWUF2V4HY3HI8JN9ZVPRWK1H3" localSheetId="21" hidden="1">#REF!</definedName>
    <definedName name="BExZWUF2V4HY3HI8JN9ZVPRWK1H3" localSheetId="8" hidden="1">#REF!</definedName>
    <definedName name="BExZWUF2V4HY3HI8JN9ZVPRWK1H3" localSheetId="9" hidden="1">#REF!</definedName>
    <definedName name="BExZWUF2V4HY3HI8JN9ZVPRWK1H3" hidden="1">#REF!</definedName>
    <definedName name="BExZWX45URTK9KYDJHEXL1OTZ833" localSheetId="10" hidden="1">#REF!</definedName>
    <definedName name="BExZWX45URTK9KYDJHEXL1OTZ833" localSheetId="12" hidden="1">#REF!</definedName>
    <definedName name="BExZWX45URTK9KYDJHEXL1OTZ833" localSheetId="19" hidden="1">#REF!</definedName>
    <definedName name="BExZWX45URTK9KYDJHEXL1OTZ833" localSheetId="0" hidden="1">#REF!</definedName>
    <definedName name="BExZWX45URTK9KYDJHEXL1OTZ833" localSheetId="21" hidden="1">#REF!</definedName>
    <definedName name="BExZWX45URTK9KYDJHEXL1OTZ833" localSheetId="8" hidden="1">#REF!</definedName>
    <definedName name="BExZWX45URTK9KYDJHEXL1OTZ833" localSheetId="9" hidden="1">#REF!</definedName>
    <definedName name="BExZWX45URTK9KYDJHEXL1OTZ833" hidden="1">#REF!</definedName>
    <definedName name="BExZX0EWQEZO86WDAD9A4EAEZ012" localSheetId="10" hidden="1">#REF!</definedName>
    <definedName name="BExZX0EWQEZO86WDAD9A4EAEZ012" localSheetId="12" hidden="1">#REF!</definedName>
    <definedName name="BExZX0EWQEZO86WDAD9A4EAEZ012" localSheetId="19" hidden="1">#REF!</definedName>
    <definedName name="BExZX0EWQEZO86WDAD9A4EAEZ012" localSheetId="0" hidden="1">#REF!</definedName>
    <definedName name="BExZX0EWQEZO86WDAD9A4EAEZ012" localSheetId="21" hidden="1">#REF!</definedName>
    <definedName name="BExZX0EWQEZO86WDAD9A4EAEZ012" localSheetId="8" hidden="1">#REF!</definedName>
    <definedName name="BExZX0EWQEZO86WDAD9A4EAEZ012" localSheetId="9" hidden="1">#REF!</definedName>
    <definedName name="BExZX0EWQEZO86WDAD9A4EAEZ012" hidden="1">#REF!</definedName>
    <definedName name="BExZX2T6ZT2DZLYSDJJBPVIT5OK2" localSheetId="10" hidden="1">#REF!</definedName>
    <definedName name="BExZX2T6ZT2DZLYSDJJBPVIT5OK2" localSheetId="12" hidden="1">#REF!</definedName>
    <definedName name="BExZX2T6ZT2DZLYSDJJBPVIT5OK2" localSheetId="19" hidden="1">#REF!</definedName>
    <definedName name="BExZX2T6ZT2DZLYSDJJBPVIT5OK2" localSheetId="0" hidden="1">#REF!</definedName>
    <definedName name="BExZX2T6ZT2DZLYSDJJBPVIT5OK2" localSheetId="21" hidden="1">#REF!</definedName>
    <definedName name="BExZX2T6ZT2DZLYSDJJBPVIT5OK2" localSheetId="8" hidden="1">#REF!</definedName>
    <definedName name="BExZX2T6ZT2DZLYSDJJBPVIT5OK2" localSheetId="9" hidden="1">#REF!</definedName>
    <definedName name="BExZX2T6ZT2DZLYSDJJBPVIT5OK2" hidden="1">#REF!</definedName>
    <definedName name="BExZXOJDELULNLEH7WG0OYJT0NJ4" localSheetId="10" hidden="1">#REF!</definedName>
    <definedName name="BExZXOJDELULNLEH7WG0OYJT0NJ4" localSheetId="12" hidden="1">#REF!</definedName>
    <definedName name="BExZXOJDELULNLEH7WG0OYJT0NJ4" localSheetId="19" hidden="1">#REF!</definedName>
    <definedName name="BExZXOJDELULNLEH7WG0OYJT0NJ4" localSheetId="0" hidden="1">#REF!</definedName>
    <definedName name="BExZXOJDELULNLEH7WG0OYJT0NJ4" localSheetId="21" hidden="1">#REF!</definedName>
    <definedName name="BExZXOJDELULNLEH7WG0OYJT0NJ4" localSheetId="8" hidden="1">#REF!</definedName>
    <definedName name="BExZXOJDELULNLEH7WG0OYJT0NJ4" localSheetId="9" hidden="1">#REF!</definedName>
    <definedName name="BExZXOJDELULNLEH7WG0OYJT0NJ4" hidden="1">#REF!</definedName>
    <definedName name="BExZXOOTRNUK8LGEAZ8ZCFW9KXQ1" localSheetId="10" hidden="1">#REF!</definedName>
    <definedName name="BExZXOOTRNUK8LGEAZ8ZCFW9KXQ1" localSheetId="12" hidden="1">#REF!</definedName>
    <definedName name="BExZXOOTRNUK8LGEAZ8ZCFW9KXQ1" localSheetId="19" hidden="1">#REF!</definedName>
    <definedName name="BExZXOOTRNUK8LGEAZ8ZCFW9KXQ1" localSheetId="0" hidden="1">#REF!</definedName>
    <definedName name="BExZXOOTRNUK8LGEAZ8ZCFW9KXQ1" localSheetId="21" hidden="1">#REF!</definedName>
    <definedName name="BExZXOOTRNUK8LGEAZ8ZCFW9KXQ1" localSheetId="8" hidden="1">#REF!</definedName>
    <definedName name="BExZXOOTRNUK8LGEAZ8ZCFW9KXQ1" localSheetId="9" hidden="1">#REF!</definedName>
    <definedName name="BExZXOOTRNUK8LGEAZ8ZCFW9KXQ1" hidden="1">#REF!</definedName>
    <definedName name="BExZXT6JOXNKEDU23DKL8XZAJZIH" localSheetId="10" hidden="1">#REF!</definedName>
    <definedName name="BExZXT6JOXNKEDU23DKL8XZAJZIH" localSheetId="12" hidden="1">#REF!</definedName>
    <definedName name="BExZXT6JOXNKEDU23DKL8XZAJZIH" localSheetId="19" hidden="1">#REF!</definedName>
    <definedName name="BExZXT6JOXNKEDU23DKL8XZAJZIH" localSheetId="0" hidden="1">#REF!</definedName>
    <definedName name="BExZXT6JOXNKEDU23DKL8XZAJZIH" localSheetId="21" hidden="1">#REF!</definedName>
    <definedName name="BExZXT6JOXNKEDU23DKL8XZAJZIH" localSheetId="8" hidden="1">#REF!</definedName>
    <definedName name="BExZXT6JOXNKEDU23DKL8XZAJZIH" localSheetId="9" hidden="1">#REF!</definedName>
    <definedName name="BExZXT6JOXNKEDU23DKL8XZAJZIH" hidden="1">#REF!</definedName>
    <definedName name="BExZXUTYW1HWEEZ1LIX4OQWC7HL1" localSheetId="10" hidden="1">#REF!</definedName>
    <definedName name="BExZXUTYW1HWEEZ1LIX4OQWC7HL1" localSheetId="12" hidden="1">#REF!</definedName>
    <definedName name="BExZXUTYW1HWEEZ1LIX4OQWC7HL1" localSheetId="19" hidden="1">#REF!</definedName>
    <definedName name="BExZXUTYW1HWEEZ1LIX4OQWC7HL1" localSheetId="0" hidden="1">#REF!</definedName>
    <definedName name="BExZXUTYW1HWEEZ1LIX4OQWC7HL1" localSheetId="21" hidden="1">#REF!</definedName>
    <definedName name="BExZXUTYW1HWEEZ1LIX4OQWC7HL1" localSheetId="8" hidden="1">#REF!</definedName>
    <definedName name="BExZXUTYW1HWEEZ1LIX4OQWC7HL1" localSheetId="9" hidden="1">#REF!</definedName>
    <definedName name="BExZXUTYW1HWEEZ1LIX4OQWC7HL1" hidden="1">#REF!</definedName>
    <definedName name="BExZXY4NKQL9QD76YMQJ15U1C2G8" localSheetId="10" hidden="1">#REF!</definedName>
    <definedName name="BExZXY4NKQL9QD76YMQJ15U1C2G8" localSheetId="12" hidden="1">#REF!</definedName>
    <definedName name="BExZXY4NKQL9QD76YMQJ15U1C2G8" localSheetId="19" hidden="1">#REF!</definedName>
    <definedName name="BExZXY4NKQL9QD76YMQJ15U1C2G8" localSheetId="0" hidden="1">#REF!</definedName>
    <definedName name="BExZXY4NKQL9QD76YMQJ15U1C2G8" localSheetId="21" hidden="1">#REF!</definedName>
    <definedName name="BExZXY4NKQL9QD76YMQJ15U1C2G8" localSheetId="8" hidden="1">#REF!</definedName>
    <definedName name="BExZXY4NKQL9QD76YMQJ15U1C2G8" localSheetId="9" hidden="1">#REF!</definedName>
    <definedName name="BExZXY4NKQL9QD76YMQJ15U1C2G8" hidden="1">#REF!</definedName>
    <definedName name="BExZXYQ7U5G08FQGUIGYT14QCBOF" localSheetId="10" hidden="1">#REF!</definedName>
    <definedName name="BExZXYQ7U5G08FQGUIGYT14QCBOF" localSheetId="12" hidden="1">#REF!</definedName>
    <definedName name="BExZXYQ7U5G08FQGUIGYT14QCBOF" localSheetId="19" hidden="1">#REF!</definedName>
    <definedName name="BExZXYQ7U5G08FQGUIGYT14QCBOF" localSheetId="0" hidden="1">#REF!</definedName>
    <definedName name="BExZXYQ7U5G08FQGUIGYT14QCBOF" localSheetId="21" hidden="1">#REF!</definedName>
    <definedName name="BExZXYQ7U5G08FQGUIGYT14QCBOF" localSheetId="8" hidden="1">#REF!</definedName>
    <definedName name="BExZXYQ7U5G08FQGUIGYT14QCBOF" localSheetId="9" hidden="1">#REF!</definedName>
    <definedName name="BExZXYQ7U5G08FQGUIGYT14QCBOF" hidden="1">#REF!</definedName>
    <definedName name="BExZY02V77YJBMODJSWZOYCMPS5X" localSheetId="10" hidden="1">#REF!</definedName>
    <definedName name="BExZY02V77YJBMODJSWZOYCMPS5X" localSheetId="12" hidden="1">#REF!</definedName>
    <definedName name="BExZY02V77YJBMODJSWZOYCMPS5X" localSheetId="19" hidden="1">#REF!</definedName>
    <definedName name="BExZY02V77YJBMODJSWZOYCMPS5X" localSheetId="0" hidden="1">#REF!</definedName>
    <definedName name="BExZY02V77YJBMODJSWZOYCMPS5X" localSheetId="21" hidden="1">#REF!</definedName>
    <definedName name="BExZY02V77YJBMODJSWZOYCMPS5X" localSheetId="8" hidden="1">#REF!</definedName>
    <definedName name="BExZY02V77YJBMODJSWZOYCMPS5X" localSheetId="9" hidden="1">#REF!</definedName>
    <definedName name="BExZY02V77YJBMODJSWZOYCMPS5X" hidden="1">#REF!</definedName>
    <definedName name="BExZY3DEOYNIHRV56IY5LJXZK8RU" localSheetId="10" hidden="1">#REF!</definedName>
    <definedName name="BExZY3DEOYNIHRV56IY5LJXZK8RU" localSheetId="12" hidden="1">#REF!</definedName>
    <definedName name="BExZY3DEOYNIHRV56IY5LJXZK8RU" localSheetId="19" hidden="1">#REF!</definedName>
    <definedName name="BExZY3DEOYNIHRV56IY5LJXZK8RU" localSheetId="0" hidden="1">#REF!</definedName>
    <definedName name="BExZY3DEOYNIHRV56IY5LJXZK8RU" localSheetId="21" hidden="1">#REF!</definedName>
    <definedName name="BExZY3DEOYNIHRV56IY5LJXZK8RU" localSheetId="8" hidden="1">#REF!</definedName>
    <definedName name="BExZY3DEOYNIHRV56IY5LJXZK8RU" localSheetId="9" hidden="1">#REF!</definedName>
    <definedName name="BExZY3DEOYNIHRV56IY5LJXZK8RU" hidden="1">#REF!</definedName>
    <definedName name="BExZY49QRZIR6CA41LFA9LM6EULU" localSheetId="10" hidden="1">#REF!</definedName>
    <definedName name="BExZY49QRZIR6CA41LFA9LM6EULU" localSheetId="12" hidden="1">#REF!</definedName>
    <definedName name="BExZY49QRZIR6CA41LFA9LM6EULU" localSheetId="19" hidden="1">#REF!</definedName>
    <definedName name="BExZY49QRZIR6CA41LFA9LM6EULU" localSheetId="0" hidden="1">#REF!</definedName>
    <definedName name="BExZY49QRZIR6CA41LFA9LM6EULU" localSheetId="21" hidden="1">#REF!</definedName>
    <definedName name="BExZY49QRZIR6CA41LFA9LM6EULU" localSheetId="8" hidden="1">#REF!</definedName>
    <definedName name="BExZY49QRZIR6CA41LFA9LM6EULU" localSheetId="9" hidden="1">#REF!</definedName>
    <definedName name="BExZY49QRZIR6CA41LFA9LM6EULU" hidden="1">#REF!</definedName>
    <definedName name="BExZYTG2G7W27YATTETFDDCZ0C4U" localSheetId="10" hidden="1">#REF!</definedName>
    <definedName name="BExZYTG2G7W27YATTETFDDCZ0C4U" localSheetId="12" hidden="1">#REF!</definedName>
    <definedName name="BExZYTG2G7W27YATTETFDDCZ0C4U" localSheetId="19" hidden="1">#REF!</definedName>
    <definedName name="BExZYTG2G7W27YATTETFDDCZ0C4U" localSheetId="0" hidden="1">#REF!</definedName>
    <definedName name="BExZYTG2G7W27YATTETFDDCZ0C4U" localSheetId="21" hidden="1">#REF!</definedName>
    <definedName name="BExZYTG2G7W27YATTETFDDCZ0C4U" localSheetId="8" hidden="1">#REF!</definedName>
    <definedName name="BExZYTG2G7W27YATTETFDDCZ0C4U" localSheetId="9" hidden="1">#REF!</definedName>
    <definedName name="BExZYTG2G7W27YATTETFDDCZ0C4U" hidden="1">#REF!</definedName>
    <definedName name="BExZYYOZMC36ROQDWLR5Z17WKHCR" localSheetId="10" hidden="1">#REF!</definedName>
    <definedName name="BExZYYOZMC36ROQDWLR5Z17WKHCR" localSheetId="12" hidden="1">#REF!</definedName>
    <definedName name="BExZYYOZMC36ROQDWLR5Z17WKHCR" localSheetId="19" hidden="1">#REF!</definedName>
    <definedName name="BExZYYOZMC36ROQDWLR5Z17WKHCR" localSheetId="0" hidden="1">#REF!</definedName>
    <definedName name="BExZYYOZMC36ROQDWLR5Z17WKHCR" localSheetId="21" hidden="1">#REF!</definedName>
    <definedName name="BExZYYOZMC36ROQDWLR5Z17WKHCR" localSheetId="8" hidden="1">#REF!</definedName>
    <definedName name="BExZYYOZMC36ROQDWLR5Z17WKHCR" localSheetId="9" hidden="1">#REF!</definedName>
    <definedName name="BExZYYOZMC36ROQDWLR5Z17WKHCR" hidden="1">#REF!</definedName>
    <definedName name="BExZZ2FQA9A8C7CJKMEFQ9VPSLCE" localSheetId="10" hidden="1">#REF!</definedName>
    <definedName name="BExZZ2FQA9A8C7CJKMEFQ9VPSLCE" localSheetId="12" hidden="1">#REF!</definedName>
    <definedName name="BExZZ2FQA9A8C7CJKMEFQ9VPSLCE" localSheetId="19" hidden="1">#REF!</definedName>
    <definedName name="BExZZ2FQA9A8C7CJKMEFQ9VPSLCE" localSheetId="0" hidden="1">#REF!</definedName>
    <definedName name="BExZZ2FQA9A8C7CJKMEFQ9VPSLCE" localSheetId="21" hidden="1">#REF!</definedName>
    <definedName name="BExZZ2FQA9A8C7CJKMEFQ9VPSLCE" localSheetId="8" hidden="1">#REF!</definedName>
    <definedName name="BExZZ2FQA9A8C7CJKMEFQ9VPSLCE" localSheetId="9" hidden="1">#REF!</definedName>
    <definedName name="BExZZ2FQA9A8C7CJKMEFQ9VPSLCE" hidden="1">#REF!</definedName>
    <definedName name="BExZZ7ZGXIMA3OVYAWY3YQSK64LF" localSheetId="10" hidden="1">#REF!</definedName>
    <definedName name="BExZZ7ZGXIMA3OVYAWY3YQSK64LF" localSheetId="12" hidden="1">#REF!</definedName>
    <definedName name="BExZZ7ZGXIMA3OVYAWY3YQSK64LF" localSheetId="19" hidden="1">#REF!</definedName>
    <definedName name="BExZZ7ZGXIMA3OVYAWY3YQSK64LF" localSheetId="0" hidden="1">#REF!</definedName>
    <definedName name="BExZZ7ZGXIMA3OVYAWY3YQSK64LF" localSheetId="21" hidden="1">#REF!</definedName>
    <definedName name="BExZZ7ZGXIMA3OVYAWY3YQSK64LF" localSheetId="8" hidden="1">#REF!</definedName>
    <definedName name="BExZZ7ZGXIMA3OVYAWY3YQSK64LF" localSheetId="9" hidden="1">#REF!</definedName>
    <definedName name="BExZZ7ZGXIMA3OVYAWY3YQSK64LF" hidden="1">#REF!</definedName>
    <definedName name="BExZZ8FKEIFG203MU6SEJ69MINCD" localSheetId="10" hidden="1">#REF!</definedName>
    <definedName name="BExZZ8FKEIFG203MU6SEJ69MINCD" localSheetId="12" hidden="1">#REF!</definedName>
    <definedName name="BExZZ8FKEIFG203MU6SEJ69MINCD" localSheetId="19" hidden="1">#REF!</definedName>
    <definedName name="BExZZ8FKEIFG203MU6SEJ69MINCD" localSheetId="0" hidden="1">#REF!</definedName>
    <definedName name="BExZZ8FKEIFG203MU6SEJ69MINCD" localSheetId="21" hidden="1">#REF!</definedName>
    <definedName name="BExZZ8FKEIFG203MU6SEJ69MINCD" localSheetId="8" hidden="1">#REF!</definedName>
    <definedName name="BExZZ8FKEIFG203MU6SEJ69MINCD" localSheetId="9" hidden="1">#REF!</definedName>
    <definedName name="BExZZ8FKEIFG203MU6SEJ69MINCD" hidden="1">#REF!</definedName>
    <definedName name="BExZZCHAVHW8C2H649KRGVQ0WVRT" localSheetId="10" hidden="1">#REF!</definedName>
    <definedName name="BExZZCHAVHW8C2H649KRGVQ0WVRT" localSheetId="12" hidden="1">#REF!</definedName>
    <definedName name="BExZZCHAVHW8C2H649KRGVQ0WVRT" localSheetId="19" hidden="1">#REF!</definedName>
    <definedName name="BExZZCHAVHW8C2H649KRGVQ0WVRT" localSheetId="0" hidden="1">#REF!</definedName>
    <definedName name="BExZZCHAVHW8C2H649KRGVQ0WVRT" localSheetId="21" hidden="1">#REF!</definedName>
    <definedName name="BExZZCHAVHW8C2H649KRGVQ0WVRT" localSheetId="8" hidden="1">#REF!</definedName>
    <definedName name="BExZZCHAVHW8C2H649KRGVQ0WVRT" localSheetId="9" hidden="1">#REF!</definedName>
    <definedName name="BExZZCHAVHW8C2H649KRGVQ0WVRT" hidden="1">#REF!</definedName>
    <definedName name="BExZZTK54OTLF2YB68BHGOS27GEN" localSheetId="10" hidden="1">#REF!</definedName>
    <definedName name="BExZZTK54OTLF2YB68BHGOS27GEN" localSheetId="12" hidden="1">#REF!</definedName>
    <definedName name="BExZZTK54OTLF2YB68BHGOS27GEN" localSheetId="19" hidden="1">#REF!</definedName>
    <definedName name="BExZZTK54OTLF2YB68BHGOS27GEN" localSheetId="0" hidden="1">#REF!</definedName>
    <definedName name="BExZZTK54OTLF2YB68BHGOS27GEN" localSheetId="21" hidden="1">#REF!</definedName>
    <definedName name="BExZZTK54OTLF2YB68BHGOS27GEN" localSheetId="8" hidden="1">#REF!</definedName>
    <definedName name="BExZZTK54OTLF2YB68BHGOS27GEN" localSheetId="9" hidden="1">#REF!</definedName>
    <definedName name="BExZZTK54OTLF2YB68BHGOS27GEN" hidden="1">#REF!</definedName>
    <definedName name="BExZZXB3JQQG4SIZS4MRU6NNW7HI" localSheetId="10" hidden="1">#REF!</definedName>
    <definedName name="BExZZXB3JQQG4SIZS4MRU6NNW7HI" localSheetId="12" hidden="1">#REF!</definedName>
    <definedName name="BExZZXB3JQQG4SIZS4MRU6NNW7HI" localSheetId="19" hidden="1">#REF!</definedName>
    <definedName name="BExZZXB3JQQG4SIZS4MRU6NNW7HI" localSheetId="0" hidden="1">#REF!</definedName>
    <definedName name="BExZZXB3JQQG4SIZS4MRU6NNW7HI" localSheetId="21" hidden="1">#REF!</definedName>
    <definedName name="BExZZXB3JQQG4SIZS4MRU6NNW7HI" localSheetId="8" hidden="1">#REF!</definedName>
    <definedName name="BExZZXB3JQQG4SIZS4MRU6NNW7HI" localSheetId="9" hidden="1">#REF!</definedName>
    <definedName name="BExZZXB3JQQG4SIZS4MRU6NNW7HI" hidden="1">#REF!</definedName>
    <definedName name="BExZZZEMIIFKMLLV4DJKX5TB9R5V" localSheetId="10" hidden="1">#REF!</definedName>
    <definedName name="BExZZZEMIIFKMLLV4DJKX5TB9R5V" localSheetId="12" hidden="1">#REF!</definedName>
    <definedName name="BExZZZEMIIFKMLLV4DJKX5TB9R5V" localSheetId="19" hidden="1">#REF!</definedName>
    <definedName name="BExZZZEMIIFKMLLV4DJKX5TB9R5V" localSheetId="0" hidden="1">#REF!</definedName>
    <definedName name="BExZZZEMIIFKMLLV4DJKX5TB9R5V" localSheetId="21" hidden="1">#REF!</definedName>
    <definedName name="BExZZZEMIIFKMLLV4DJKX5TB9R5V" localSheetId="8" hidden="1">#REF!</definedName>
    <definedName name="BExZZZEMIIFKMLLV4DJKX5TB9R5V" localSheetId="9" hidden="1">#REF!</definedName>
    <definedName name="BExZZZEMIIFKMLLV4DJKX5TB9R5V" hidden="1">#REF!</definedName>
    <definedName name="Bum" localSheetId="10" hidden="1">#REF!</definedName>
    <definedName name="Bum" localSheetId="19" hidden="1">#REF!</definedName>
    <definedName name="Bum" localSheetId="0" hidden="1">#REF!</definedName>
    <definedName name="Bum" localSheetId="8" hidden="1">#REF!</definedName>
    <definedName name="Bum" localSheetId="9" hidden="1">#REF!</definedName>
    <definedName name="Bum" hidden="1">#REF!</definedName>
    <definedName name="Button_1">"TradeSummary_Ken_Finicle_List"</definedName>
    <definedName name="CASE_E">'[5]Named Ranges E'!$C$4</definedName>
    <definedName name="CBWorkbookPriority">-2060790043</definedName>
    <definedName name="Company">'[6]Named Ranges E'!$B$2</definedName>
    <definedName name="de" localSheetId="10" hidden="1">#REF!</definedName>
    <definedName name="de" localSheetId="19" hidden="1">#REF!</definedName>
    <definedName name="de" localSheetId="0" hidden="1">#REF!</definedName>
    <definedName name="de" hidden="1">#REF!</definedName>
    <definedName name="DELETE01" localSheetId="10" hidden="1">{#N/A,#N/A,FALSE,"Coversheet";#N/A,#N/A,FALSE,"QA"}</definedName>
    <definedName name="DELETE01" localSheetId="15" hidden="1">{#N/A,#N/A,FALSE,"Coversheet";#N/A,#N/A,FALSE,"QA"}</definedName>
    <definedName name="DELETE01" localSheetId="12" hidden="1">{#N/A,#N/A,FALSE,"Coversheet";#N/A,#N/A,FALSE,"QA"}</definedName>
    <definedName name="DELETE01" localSheetId="19" hidden="1">{#N/A,#N/A,FALSE,"Coversheet";#N/A,#N/A,FALSE,"QA"}</definedName>
    <definedName name="DELETE01" localSheetId="0" hidden="1">{#N/A,#N/A,FALSE,"Coversheet";#N/A,#N/A,FALSE,"QA"}</definedName>
    <definedName name="DELETE01" localSheetId="21" hidden="1">{#N/A,#N/A,FALSE,"Coversheet";#N/A,#N/A,FALSE,"QA"}</definedName>
    <definedName name="DELETE01" localSheetId="3" hidden="1">{#N/A,#N/A,FALSE,"Coversheet";#N/A,#N/A,FALSE,"QA"}</definedName>
    <definedName name="DELETE01" localSheetId="8" hidden="1">{#N/A,#N/A,FALSE,"Coversheet";#N/A,#N/A,FALSE,"QA"}</definedName>
    <definedName name="DELETE01" localSheetId="9" hidden="1">{#N/A,#N/A,FALSE,"Coversheet";#N/A,#N/A,FALSE,"QA"}</definedName>
    <definedName name="DELETE01" localSheetId="1" hidden="1">{#N/A,#N/A,FALSE,"Coversheet";#N/A,#N/A,FALSE,"QA"}</definedName>
    <definedName name="DELETE01" localSheetId="11" hidden="1">{#N/A,#N/A,FALSE,"Coversheet";#N/A,#N/A,FALSE,"QA"}</definedName>
    <definedName name="DELETE01" hidden="1">{#N/A,#N/A,FALSE,"Coversheet";#N/A,#N/A,FALSE,"QA"}</definedName>
    <definedName name="DELETE02" localSheetId="10" hidden="1">{#N/A,#N/A,FALSE,"Schedule F";#N/A,#N/A,FALSE,"Schedule G"}</definedName>
    <definedName name="DELETE02" localSheetId="15" hidden="1">{#N/A,#N/A,FALSE,"Schedule F";#N/A,#N/A,FALSE,"Schedule G"}</definedName>
    <definedName name="DELETE02" localSheetId="12" hidden="1">{#N/A,#N/A,FALSE,"Schedule F";#N/A,#N/A,FALSE,"Schedule G"}</definedName>
    <definedName name="DELETE02" localSheetId="19" hidden="1">{#N/A,#N/A,FALSE,"Schedule F";#N/A,#N/A,FALSE,"Schedule G"}</definedName>
    <definedName name="DELETE02" localSheetId="0" hidden="1">{#N/A,#N/A,FALSE,"Schedule F";#N/A,#N/A,FALSE,"Schedule G"}</definedName>
    <definedName name="DELETE02" localSheetId="21" hidden="1">{#N/A,#N/A,FALSE,"Schedule F";#N/A,#N/A,FALSE,"Schedule G"}</definedName>
    <definedName name="DELETE02" localSheetId="3" hidden="1">{#N/A,#N/A,FALSE,"Schedule F";#N/A,#N/A,FALSE,"Schedule G"}</definedName>
    <definedName name="DELETE02" localSheetId="8" hidden="1">{#N/A,#N/A,FALSE,"Schedule F";#N/A,#N/A,FALSE,"Schedule G"}</definedName>
    <definedName name="DELETE02" localSheetId="9" hidden="1">{#N/A,#N/A,FALSE,"Schedule F";#N/A,#N/A,FALSE,"Schedule G"}</definedName>
    <definedName name="DELETE02" localSheetId="1" hidden="1">{#N/A,#N/A,FALSE,"Schedule F";#N/A,#N/A,FALSE,"Schedule G"}</definedName>
    <definedName name="DELETE02" localSheetId="11" hidden="1">{#N/A,#N/A,FALSE,"Schedule F";#N/A,#N/A,FALSE,"Schedule G"}</definedName>
    <definedName name="DELETE02" hidden="1">{#N/A,#N/A,FALSE,"Schedule F";#N/A,#N/A,FALSE,"Schedule G"}</definedName>
    <definedName name="Delete06" localSheetId="10" hidden="1">{#N/A,#N/A,FALSE,"Coversheet";#N/A,#N/A,FALSE,"QA"}</definedName>
    <definedName name="Delete06" localSheetId="15" hidden="1">{#N/A,#N/A,FALSE,"Coversheet";#N/A,#N/A,FALSE,"QA"}</definedName>
    <definedName name="Delete06" localSheetId="12" hidden="1">{#N/A,#N/A,FALSE,"Coversheet";#N/A,#N/A,FALSE,"QA"}</definedName>
    <definedName name="Delete06" localSheetId="19" hidden="1">{#N/A,#N/A,FALSE,"Coversheet";#N/A,#N/A,FALSE,"QA"}</definedName>
    <definedName name="Delete06" localSheetId="0" hidden="1">{#N/A,#N/A,FALSE,"Coversheet";#N/A,#N/A,FALSE,"QA"}</definedName>
    <definedName name="Delete06" localSheetId="21" hidden="1">{#N/A,#N/A,FALSE,"Coversheet";#N/A,#N/A,FALSE,"QA"}</definedName>
    <definedName name="Delete06" localSheetId="3" hidden="1">{#N/A,#N/A,FALSE,"Coversheet";#N/A,#N/A,FALSE,"QA"}</definedName>
    <definedName name="Delete06" localSheetId="8" hidden="1">{#N/A,#N/A,FALSE,"Coversheet";#N/A,#N/A,FALSE,"QA"}</definedName>
    <definedName name="Delete06" localSheetId="9" hidden="1">{#N/A,#N/A,FALSE,"Coversheet";#N/A,#N/A,FALSE,"QA"}</definedName>
    <definedName name="Delete06" localSheetId="1" hidden="1">{#N/A,#N/A,FALSE,"Coversheet";#N/A,#N/A,FALSE,"QA"}</definedName>
    <definedName name="Delete06" localSheetId="11" hidden="1">{#N/A,#N/A,FALSE,"Coversheet";#N/A,#N/A,FALSE,"QA"}</definedName>
    <definedName name="Delete06" hidden="1">{#N/A,#N/A,FALSE,"Coversheet";#N/A,#N/A,FALSE,"QA"}</definedName>
    <definedName name="Delete09" localSheetId="10" hidden="1">{#N/A,#N/A,FALSE,"Coversheet";#N/A,#N/A,FALSE,"QA"}</definedName>
    <definedName name="Delete09" localSheetId="15" hidden="1">{#N/A,#N/A,FALSE,"Coversheet";#N/A,#N/A,FALSE,"QA"}</definedName>
    <definedName name="Delete09" localSheetId="12" hidden="1">{#N/A,#N/A,FALSE,"Coversheet";#N/A,#N/A,FALSE,"QA"}</definedName>
    <definedName name="Delete09" localSheetId="19" hidden="1">{#N/A,#N/A,FALSE,"Coversheet";#N/A,#N/A,FALSE,"QA"}</definedName>
    <definedName name="Delete09" localSheetId="0" hidden="1">{#N/A,#N/A,FALSE,"Coversheet";#N/A,#N/A,FALSE,"QA"}</definedName>
    <definedName name="Delete09" localSheetId="21" hidden="1">{#N/A,#N/A,FALSE,"Coversheet";#N/A,#N/A,FALSE,"QA"}</definedName>
    <definedName name="Delete09" localSheetId="3" hidden="1">{#N/A,#N/A,FALSE,"Coversheet";#N/A,#N/A,FALSE,"QA"}</definedName>
    <definedName name="Delete09" localSheetId="8" hidden="1">{#N/A,#N/A,FALSE,"Coversheet";#N/A,#N/A,FALSE,"QA"}</definedName>
    <definedName name="Delete09" localSheetId="9" hidden="1">{#N/A,#N/A,FALSE,"Coversheet";#N/A,#N/A,FALSE,"QA"}</definedName>
    <definedName name="Delete09" localSheetId="1" hidden="1">{#N/A,#N/A,FALSE,"Coversheet";#N/A,#N/A,FALSE,"QA"}</definedName>
    <definedName name="Delete09" localSheetId="11" hidden="1">{#N/A,#N/A,FALSE,"Coversheet";#N/A,#N/A,FALSE,"QA"}</definedName>
    <definedName name="Delete09" hidden="1">{#N/A,#N/A,FALSE,"Coversheet";#N/A,#N/A,FALSE,"QA"}</definedName>
    <definedName name="Delete1" localSheetId="10" hidden="1">{#N/A,#N/A,FALSE,"Coversheet";#N/A,#N/A,FALSE,"QA"}</definedName>
    <definedName name="Delete1" localSheetId="15" hidden="1">{#N/A,#N/A,FALSE,"Coversheet";#N/A,#N/A,FALSE,"QA"}</definedName>
    <definedName name="Delete1" localSheetId="12" hidden="1">{#N/A,#N/A,FALSE,"Coversheet";#N/A,#N/A,FALSE,"QA"}</definedName>
    <definedName name="Delete1" localSheetId="19" hidden="1">{#N/A,#N/A,FALSE,"Coversheet";#N/A,#N/A,FALSE,"QA"}</definedName>
    <definedName name="Delete1" localSheetId="0" hidden="1">{#N/A,#N/A,FALSE,"Coversheet";#N/A,#N/A,FALSE,"QA"}</definedName>
    <definedName name="Delete1" localSheetId="21" hidden="1">{#N/A,#N/A,FALSE,"Coversheet";#N/A,#N/A,FALSE,"QA"}</definedName>
    <definedName name="Delete1" localSheetId="3" hidden="1">{#N/A,#N/A,FALSE,"Coversheet";#N/A,#N/A,FALSE,"QA"}</definedName>
    <definedName name="Delete1" localSheetId="8" hidden="1">{#N/A,#N/A,FALSE,"Coversheet";#N/A,#N/A,FALSE,"QA"}</definedName>
    <definedName name="Delete1" localSheetId="9" hidden="1">{#N/A,#N/A,FALSE,"Coversheet";#N/A,#N/A,FALSE,"QA"}</definedName>
    <definedName name="Delete1" localSheetId="1" hidden="1">{#N/A,#N/A,FALSE,"Coversheet";#N/A,#N/A,FALSE,"QA"}</definedName>
    <definedName name="Delete1" localSheetId="11" hidden="1">{#N/A,#N/A,FALSE,"Coversheet";#N/A,#N/A,FALSE,"QA"}</definedName>
    <definedName name="Delete1" hidden="1">{#N/A,#N/A,FALSE,"Coversheet";#N/A,#N/A,FALSE,"QA"}</definedName>
    <definedName name="Delete10" localSheetId="10" hidden="1">{#N/A,#N/A,FALSE,"Schedule F";#N/A,#N/A,FALSE,"Schedule G"}</definedName>
    <definedName name="Delete10" localSheetId="15" hidden="1">{#N/A,#N/A,FALSE,"Schedule F";#N/A,#N/A,FALSE,"Schedule G"}</definedName>
    <definedName name="Delete10" localSheetId="12" hidden="1">{#N/A,#N/A,FALSE,"Schedule F";#N/A,#N/A,FALSE,"Schedule G"}</definedName>
    <definedName name="Delete10" localSheetId="19" hidden="1">{#N/A,#N/A,FALSE,"Schedule F";#N/A,#N/A,FALSE,"Schedule G"}</definedName>
    <definedName name="Delete10" localSheetId="0" hidden="1">{#N/A,#N/A,FALSE,"Schedule F";#N/A,#N/A,FALSE,"Schedule G"}</definedName>
    <definedName name="Delete10" localSheetId="21" hidden="1">{#N/A,#N/A,FALSE,"Schedule F";#N/A,#N/A,FALSE,"Schedule G"}</definedName>
    <definedName name="Delete10" localSheetId="3" hidden="1">{#N/A,#N/A,FALSE,"Schedule F";#N/A,#N/A,FALSE,"Schedule G"}</definedName>
    <definedName name="Delete10" localSheetId="8" hidden="1">{#N/A,#N/A,FALSE,"Schedule F";#N/A,#N/A,FALSE,"Schedule G"}</definedName>
    <definedName name="Delete10" localSheetId="9" hidden="1">{#N/A,#N/A,FALSE,"Schedule F";#N/A,#N/A,FALSE,"Schedule G"}</definedName>
    <definedName name="Delete10" localSheetId="1" hidden="1">{#N/A,#N/A,FALSE,"Schedule F";#N/A,#N/A,FALSE,"Schedule G"}</definedName>
    <definedName name="Delete10" localSheetId="11" hidden="1">{#N/A,#N/A,FALSE,"Schedule F";#N/A,#N/A,FALSE,"Schedule G"}</definedName>
    <definedName name="Delete10" hidden="1">{#N/A,#N/A,FALSE,"Schedule F";#N/A,#N/A,FALSE,"Schedule G"}</definedName>
    <definedName name="Delete21" localSheetId="10" hidden="1">{#N/A,#N/A,FALSE,"Coversheet";#N/A,#N/A,FALSE,"QA"}</definedName>
    <definedName name="Delete21" localSheetId="15" hidden="1">{#N/A,#N/A,FALSE,"Coversheet";#N/A,#N/A,FALSE,"QA"}</definedName>
    <definedName name="Delete21" localSheetId="12" hidden="1">{#N/A,#N/A,FALSE,"Coversheet";#N/A,#N/A,FALSE,"QA"}</definedName>
    <definedName name="Delete21" localSheetId="19" hidden="1">{#N/A,#N/A,FALSE,"Coversheet";#N/A,#N/A,FALSE,"QA"}</definedName>
    <definedName name="Delete21" localSheetId="0" hidden="1">{#N/A,#N/A,FALSE,"Coversheet";#N/A,#N/A,FALSE,"QA"}</definedName>
    <definedName name="Delete21" localSheetId="21" hidden="1">{#N/A,#N/A,FALSE,"Coversheet";#N/A,#N/A,FALSE,"QA"}</definedName>
    <definedName name="Delete21" localSheetId="3" hidden="1">{#N/A,#N/A,FALSE,"Coversheet";#N/A,#N/A,FALSE,"QA"}</definedName>
    <definedName name="Delete21" localSheetId="8" hidden="1">{#N/A,#N/A,FALSE,"Coversheet";#N/A,#N/A,FALSE,"QA"}</definedName>
    <definedName name="Delete21" localSheetId="9" hidden="1">{#N/A,#N/A,FALSE,"Coversheet";#N/A,#N/A,FALSE,"QA"}</definedName>
    <definedName name="Delete21" localSheetId="1" hidden="1">{#N/A,#N/A,FALSE,"Coversheet";#N/A,#N/A,FALSE,"QA"}</definedName>
    <definedName name="Delete21" localSheetId="11" hidden="1">{#N/A,#N/A,FALSE,"Coversheet";#N/A,#N/A,FALSE,"QA"}</definedName>
    <definedName name="Delete21" hidden="1">{#N/A,#N/A,FALSE,"Coversheet";#N/A,#N/A,FALSE,"QA"}</definedName>
    <definedName name="DFIT" localSheetId="10" hidden="1">{#N/A,#N/A,FALSE,"Coversheet";#N/A,#N/A,FALSE,"QA"}</definedName>
    <definedName name="DFIT" localSheetId="15" hidden="1">{#N/A,#N/A,FALSE,"Coversheet";#N/A,#N/A,FALSE,"QA"}</definedName>
    <definedName name="DFIT" localSheetId="12" hidden="1">{#N/A,#N/A,FALSE,"Coversheet";#N/A,#N/A,FALSE,"QA"}</definedName>
    <definedName name="DFIT" localSheetId="19" hidden="1">{#N/A,#N/A,FALSE,"Coversheet";#N/A,#N/A,FALSE,"QA"}</definedName>
    <definedName name="DFIT" localSheetId="0" hidden="1">{#N/A,#N/A,FALSE,"Coversheet";#N/A,#N/A,FALSE,"QA"}</definedName>
    <definedName name="DFIT" localSheetId="21" hidden="1">{#N/A,#N/A,FALSE,"Coversheet";#N/A,#N/A,FALSE,"QA"}</definedName>
    <definedName name="DFIT" localSheetId="3" hidden="1">{#N/A,#N/A,FALSE,"Coversheet";#N/A,#N/A,FALSE,"QA"}</definedName>
    <definedName name="DFIT" localSheetId="8" hidden="1">{#N/A,#N/A,FALSE,"Coversheet";#N/A,#N/A,FALSE,"QA"}</definedName>
    <definedName name="DFIT" localSheetId="9" hidden="1">{#N/A,#N/A,FALSE,"Coversheet";#N/A,#N/A,FALSE,"QA"}</definedName>
    <definedName name="DFIT" localSheetId="1" hidden="1">{#N/A,#N/A,FALSE,"Coversheet";#N/A,#N/A,FALSE,"QA"}</definedName>
    <definedName name="DFIT" localSheetId="11" hidden="1">{#N/A,#N/A,FALSE,"Coversheet";#N/A,#N/A,FALSE,"QA"}</definedName>
    <definedName name="DFIT" hidden="1">{#N/A,#N/A,FALSE,"Coversheet";#N/A,#N/A,FALSE,"QA"}</definedName>
    <definedName name="DUDE" localSheetId="10" hidden="1">#REF!</definedName>
    <definedName name="DUDE" localSheetId="19" hidden="1">#REF!</definedName>
    <definedName name="DUDE" localSheetId="0" hidden="1">#REF!</definedName>
    <definedName name="DUDE" hidden="1">#REF!</definedName>
    <definedName name="ee" localSheetId="10" hidden="1">{#N/A,#N/A,FALSE,"Month ";#N/A,#N/A,FALSE,"YTD";#N/A,#N/A,FALSE,"12 mo ended"}</definedName>
    <definedName name="ee" localSheetId="15" hidden="1">{#N/A,#N/A,FALSE,"Month ";#N/A,#N/A,FALSE,"YTD";#N/A,#N/A,FALSE,"12 mo ended"}</definedName>
    <definedName name="ee" localSheetId="12" hidden="1">{#N/A,#N/A,FALSE,"Month ";#N/A,#N/A,FALSE,"YTD";#N/A,#N/A,FALSE,"12 mo ended"}</definedName>
    <definedName name="ee" localSheetId="19" hidden="1">{#N/A,#N/A,FALSE,"Month ";#N/A,#N/A,FALSE,"YTD";#N/A,#N/A,FALSE,"12 mo ended"}</definedName>
    <definedName name="ee" localSheetId="0" hidden="1">{#N/A,#N/A,FALSE,"Month ";#N/A,#N/A,FALSE,"YTD";#N/A,#N/A,FALSE,"12 mo ended"}</definedName>
    <definedName name="ee" localSheetId="21" hidden="1">{#N/A,#N/A,FALSE,"Month ";#N/A,#N/A,FALSE,"YTD";#N/A,#N/A,FALSE,"12 mo ended"}</definedName>
    <definedName name="ee" localSheetId="3" hidden="1">{#N/A,#N/A,FALSE,"Month ";#N/A,#N/A,FALSE,"YTD";#N/A,#N/A,FALSE,"12 mo ended"}</definedName>
    <definedName name="ee" localSheetId="8" hidden="1">{#N/A,#N/A,FALSE,"Month ";#N/A,#N/A,FALSE,"YTD";#N/A,#N/A,FALSE,"12 mo ended"}</definedName>
    <definedName name="ee" localSheetId="9" hidden="1">{#N/A,#N/A,FALSE,"Month ";#N/A,#N/A,FALSE,"YTD";#N/A,#N/A,FALSE,"12 mo ended"}</definedName>
    <definedName name="ee" localSheetId="1" hidden="1">{#N/A,#N/A,FALSE,"Month ";#N/A,#N/A,FALSE,"YTD";#N/A,#N/A,FALSE,"12 mo ended"}</definedName>
    <definedName name="ee" localSheetId="11" hidden="1">{#N/A,#N/A,FALSE,"Month ";#N/A,#N/A,FALSE,"YTD";#N/A,#N/A,FALSE,"12 mo ended"}</definedName>
    <definedName name="ee" hidden="1">{#N/A,#N/A,FALSE,"Month ";#N/A,#N/A,FALSE,"YTD";#N/A,#N/A,FALSE,"12 mo ended"}</definedName>
    <definedName name="error" localSheetId="10" hidden="1">{#N/A,#N/A,FALSE,"Coversheet";#N/A,#N/A,FALSE,"QA"}</definedName>
    <definedName name="error" localSheetId="15" hidden="1">{#N/A,#N/A,FALSE,"Coversheet";#N/A,#N/A,FALSE,"QA"}</definedName>
    <definedName name="error" localSheetId="19" hidden="1">{#N/A,#N/A,FALSE,"Coversheet";#N/A,#N/A,FALSE,"QA"}</definedName>
    <definedName name="error" localSheetId="0" hidden="1">{#N/A,#N/A,FALSE,"Coversheet";#N/A,#N/A,FALSE,"QA"}</definedName>
    <definedName name="error" localSheetId="3" hidden="1">{#N/A,#N/A,FALSE,"Coversheet";#N/A,#N/A,FALSE,"QA"}</definedName>
    <definedName name="error" localSheetId="8" hidden="1">{#N/A,#N/A,FALSE,"Coversheet";#N/A,#N/A,FALSE,"QA"}</definedName>
    <definedName name="error" localSheetId="9" hidden="1">{#N/A,#N/A,FALSE,"Coversheet";#N/A,#N/A,FALSE,"QA"}</definedName>
    <definedName name="error" localSheetId="11" hidden="1">{#N/A,#N/A,FALSE,"Coversheet";#N/A,#N/A,FALSE,"QA"}</definedName>
    <definedName name="error" hidden="1">{#N/A,#N/A,FALSE,"Coversheet";#N/A,#N/A,FALSE,"QA"}</definedName>
    <definedName name="Escalator">1.025</definedName>
    <definedName name="Estimate" localSheetId="10" hidden="1">{#N/A,#N/A,FALSE,"Summ";#N/A,#N/A,FALSE,"General"}</definedName>
    <definedName name="Estimate" localSheetId="15" hidden="1">{#N/A,#N/A,FALSE,"Summ";#N/A,#N/A,FALSE,"General"}</definedName>
    <definedName name="Estimate" localSheetId="12" hidden="1">{#N/A,#N/A,FALSE,"Summ";#N/A,#N/A,FALSE,"General"}</definedName>
    <definedName name="Estimate" localSheetId="19" hidden="1">{#N/A,#N/A,FALSE,"Summ";#N/A,#N/A,FALSE,"General"}</definedName>
    <definedName name="Estimate" localSheetId="0" hidden="1">{#N/A,#N/A,FALSE,"Summ";#N/A,#N/A,FALSE,"General"}</definedName>
    <definedName name="Estimate" localSheetId="21" hidden="1">{#N/A,#N/A,FALSE,"Summ";#N/A,#N/A,FALSE,"General"}</definedName>
    <definedName name="Estimate" localSheetId="3" hidden="1">{#N/A,#N/A,FALSE,"Summ";#N/A,#N/A,FALSE,"General"}</definedName>
    <definedName name="Estimate" localSheetId="8" hidden="1">{#N/A,#N/A,FALSE,"Summ";#N/A,#N/A,FALSE,"General"}</definedName>
    <definedName name="Estimate" localSheetId="9" hidden="1">{#N/A,#N/A,FALSE,"Summ";#N/A,#N/A,FALSE,"General"}</definedName>
    <definedName name="Estimate" localSheetId="1" hidden="1">{#N/A,#N/A,FALSE,"Summ";#N/A,#N/A,FALSE,"General"}</definedName>
    <definedName name="Estimate" localSheetId="11" hidden="1">{#N/A,#N/A,FALSE,"Summ";#N/A,#N/A,FALSE,"General"}</definedName>
    <definedName name="Estimate" hidden="1">{#N/A,#N/A,FALSE,"Summ";#N/A,#N/A,FALSE,"General"}</definedName>
    <definedName name="ex" localSheetId="10" hidden="1">{#N/A,#N/A,FALSE,"Summ";#N/A,#N/A,FALSE,"General"}</definedName>
    <definedName name="ex" localSheetId="15" hidden="1">{#N/A,#N/A,FALSE,"Summ";#N/A,#N/A,FALSE,"General"}</definedName>
    <definedName name="ex" localSheetId="12" hidden="1">{#N/A,#N/A,FALSE,"Summ";#N/A,#N/A,FALSE,"General"}</definedName>
    <definedName name="ex" localSheetId="19" hidden="1">{#N/A,#N/A,FALSE,"Summ";#N/A,#N/A,FALSE,"General"}</definedName>
    <definedName name="ex" localSheetId="0" hidden="1">{#N/A,#N/A,FALSE,"Summ";#N/A,#N/A,FALSE,"General"}</definedName>
    <definedName name="ex" localSheetId="21" hidden="1">{#N/A,#N/A,FALSE,"Summ";#N/A,#N/A,FALSE,"General"}</definedName>
    <definedName name="ex" localSheetId="3" hidden="1">{#N/A,#N/A,FALSE,"Summ";#N/A,#N/A,FALSE,"General"}</definedName>
    <definedName name="ex" localSheetId="8" hidden="1">{#N/A,#N/A,FALSE,"Summ";#N/A,#N/A,FALSE,"General"}</definedName>
    <definedName name="ex" localSheetId="9" hidden="1">{#N/A,#N/A,FALSE,"Summ";#N/A,#N/A,FALSE,"General"}</definedName>
    <definedName name="ex" localSheetId="1" hidden="1">{#N/A,#N/A,FALSE,"Summ";#N/A,#N/A,FALSE,"General"}</definedName>
    <definedName name="ex" localSheetId="11" hidden="1">{#N/A,#N/A,FALSE,"Summ";#N/A,#N/A,FALSE,"General"}</definedName>
    <definedName name="ex" hidden="1">{#N/A,#N/A,FALSE,"Summ";#N/A,#N/A,FALSE,"General"}</definedName>
    <definedName name="F" localSheetId="10" hidden="1">#REF!</definedName>
    <definedName name="F" localSheetId="19" hidden="1">#REF!</definedName>
    <definedName name="F" localSheetId="0" hidden="1">#REF!</definedName>
    <definedName name="F" hidden="1">#REF!</definedName>
    <definedName name="fdasfda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0" hidden="1">{#N/A,#N/A,FALSE,"Month ";#N/A,#N/A,FALSE,"YTD";#N/A,#N/A,FALSE,"12 mo ended"}</definedName>
    <definedName name="fdsafdasfdsa" localSheetId="15" hidden="1">{#N/A,#N/A,FALSE,"Month ";#N/A,#N/A,FALSE,"YTD";#N/A,#N/A,FALSE,"12 mo ended"}</definedName>
    <definedName name="fdsafdasfdsa" localSheetId="12" hidden="1">{#N/A,#N/A,FALSE,"Month ";#N/A,#N/A,FALSE,"YTD";#N/A,#N/A,FALSE,"12 mo ended"}</definedName>
    <definedName name="fdsafdasfdsa" localSheetId="19" hidden="1">{#N/A,#N/A,FALSE,"Month ";#N/A,#N/A,FALSE,"YTD";#N/A,#N/A,FALSE,"12 mo ended"}</definedName>
    <definedName name="fdsafdasfdsa" localSheetId="0" hidden="1">{#N/A,#N/A,FALSE,"Month ";#N/A,#N/A,FALSE,"YTD";#N/A,#N/A,FALSE,"12 mo ended"}</definedName>
    <definedName name="fdsafdasfdsa" localSheetId="21" hidden="1">{#N/A,#N/A,FALSE,"Month ";#N/A,#N/A,FALSE,"YTD";#N/A,#N/A,FALSE,"12 mo ended"}</definedName>
    <definedName name="fdsafdasfdsa" localSheetId="3" hidden="1">{#N/A,#N/A,FALSE,"Month ";#N/A,#N/A,FALSE,"YTD";#N/A,#N/A,FALSE,"12 mo ended"}</definedName>
    <definedName name="fdsafdasfdsa" localSheetId="8" hidden="1">{#N/A,#N/A,FALSE,"Month ";#N/A,#N/A,FALSE,"YTD";#N/A,#N/A,FALSE,"12 mo ended"}</definedName>
    <definedName name="fdsafdasfdsa" localSheetId="9" hidden="1">{#N/A,#N/A,FALSE,"Month ";#N/A,#N/A,FALSE,"YTD";#N/A,#N/A,FALSE,"12 mo ended"}</definedName>
    <definedName name="fdsafdasfdsa" localSheetId="1" hidden="1">{#N/A,#N/A,FALSE,"Month ";#N/A,#N/A,FALSE,"YTD";#N/A,#N/A,FALSE,"12 mo ended"}</definedName>
    <definedName name="fdsafdasfdsa" localSheetId="11" hidden="1">{#N/A,#N/A,FALSE,"Month ";#N/A,#N/A,FALSE,"YTD";#N/A,#N/A,FALSE,"12 mo ended"}</definedName>
    <definedName name="fdsafdasfdsa" hidden="1">{#N/A,#N/A,FALSE,"Month ";#N/A,#N/A,FALSE,"YTD";#N/A,#N/A,FALSE,"12 mo ended"}</definedName>
    <definedName name="ffff" localSheetId="10" hidden="1">{#N/A,#N/A,FALSE,"Coversheet";#N/A,#N/A,FALSE,"QA"}</definedName>
    <definedName name="ffff" localSheetId="15" hidden="1">{#N/A,#N/A,FALSE,"Coversheet";#N/A,#N/A,FALSE,"QA"}</definedName>
    <definedName name="ffff" localSheetId="12" hidden="1">{#N/A,#N/A,FALSE,"Coversheet";#N/A,#N/A,FALSE,"QA"}</definedName>
    <definedName name="ffff" localSheetId="19" hidden="1">{#N/A,#N/A,FALSE,"Coversheet";#N/A,#N/A,FALSE,"QA"}</definedName>
    <definedName name="ffff" localSheetId="0" hidden="1">{#N/A,#N/A,FALSE,"Coversheet";#N/A,#N/A,FALSE,"QA"}</definedName>
    <definedName name="ffff" localSheetId="21" hidden="1">{#N/A,#N/A,FALSE,"Coversheet";#N/A,#N/A,FALSE,"QA"}</definedName>
    <definedName name="ffff" localSheetId="3" hidden="1">{#N/A,#N/A,FALSE,"Coversheet";#N/A,#N/A,FALSE,"QA"}</definedName>
    <definedName name="ffff" localSheetId="8" hidden="1">{#N/A,#N/A,FALSE,"Coversheet";#N/A,#N/A,FALSE,"QA"}</definedName>
    <definedName name="ffff" localSheetId="9" hidden="1">{#N/A,#N/A,FALSE,"Coversheet";#N/A,#N/A,FALSE,"QA"}</definedName>
    <definedName name="ffff" localSheetId="1" hidden="1">{#N/A,#N/A,FALSE,"Coversheet";#N/A,#N/A,FALSE,"QA"}</definedName>
    <definedName name="ffff" localSheetId="11" hidden="1">{#N/A,#N/A,FALSE,"Coversheet";#N/A,#N/A,FALSE,"QA"}</definedName>
    <definedName name="ffff" hidden="1">{#N/A,#N/A,FALSE,"Coversheet";#N/A,#N/A,FALSE,"QA"}</definedName>
    <definedName name="fffgf" localSheetId="10" hidden="1">{#N/A,#N/A,FALSE,"Coversheet";#N/A,#N/A,FALSE,"QA"}</definedName>
    <definedName name="fffgf" localSheetId="15" hidden="1">{#N/A,#N/A,FALSE,"Coversheet";#N/A,#N/A,FALSE,"QA"}</definedName>
    <definedName name="fffgf" localSheetId="12" hidden="1">{#N/A,#N/A,FALSE,"Coversheet";#N/A,#N/A,FALSE,"QA"}</definedName>
    <definedName name="fffgf" localSheetId="19" hidden="1">{#N/A,#N/A,FALSE,"Coversheet";#N/A,#N/A,FALSE,"QA"}</definedName>
    <definedName name="fffgf" localSheetId="0" hidden="1">{#N/A,#N/A,FALSE,"Coversheet";#N/A,#N/A,FALSE,"QA"}</definedName>
    <definedName name="fffgf" localSheetId="21" hidden="1">{#N/A,#N/A,FALSE,"Coversheet";#N/A,#N/A,FALSE,"QA"}</definedName>
    <definedName name="fffgf" localSheetId="3" hidden="1">{#N/A,#N/A,FALSE,"Coversheet";#N/A,#N/A,FALSE,"QA"}</definedName>
    <definedName name="fffgf" localSheetId="8" hidden="1">{#N/A,#N/A,FALSE,"Coversheet";#N/A,#N/A,FALSE,"QA"}</definedName>
    <definedName name="fffgf" localSheetId="9" hidden="1">{#N/A,#N/A,FALSE,"Coversheet";#N/A,#N/A,FALSE,"QA"}</definedName>
    <definedName name="fffgf" localSheetId="1" hidden="1">{#N/A,#N/A,FALSE,"Coversheet";#N/A,#N/A,FALSE,"QA"}</definedName>
    <definedName name="fffgf" localSheetId="11" hidden="1">{#N/A,#N/A,FALSE,"Coversheet";#N/A,#N/A,FALSE,"QA"}</definedName>
    <definedName name="fffgf" hidden="1">{#N/A,#N/A,FALSE,"Coversheet";#N/A,#N/A,FALSE,"QA"}</definedName>
    <definedName name="FIT">'[6]Named Ranges E'!$B$10</definedName>
    <definedName name="FIT_E">'[5]Named Ranges E'!$C$3</definedName>
    <definedName name="h">IF(Loan_Amount*Interest_Rate*Loan_Years*Loan_Start&gt;0,1,0)</definedName>
    <definedName name="helllo" localSheetId="10" hidden="1">{#N/A,#N/A,FALSE,"Pg 6b CustCount_Gas";#N/A,#N/A,FALSE,"QA";#N/A,#N/A,FALSE,"Report";#N/A,#N/A,FALSE,"forecast"}</definedName>
    <definedName name="helllo" localSheetId="15" hidden="1">{#N/A,#N/A,FALSE,"Pg 6b CustCount_Gas";#N/A,#N/A,FALSE,"QA";#N/A,#N/A,FALSE,"Report";#N/A,#N/A,FALSE,"forecast"}</definedName>
    <definedName name="helllo" localSheetId="12" hidden="1">{#N/A,#N/A,FALSE,"Pg 6b CustCount_Gas";#N/A,#N/A,FALSE,"QA";#N/A,#N/A,FALSE,"Report";#N/A,#N/A,FALSE,"forecast"}</definedName>
    <definedName name="helllo" localSheetId="19" hidden="1">{#N/A,#N/A,FALSE,"Pg 6b CustCount_Gas";#N/A,#N/A,FALSE,"QA";#N/A,#N/A,FALSE,"Report";#N/A,#N/A,FALSE,"forecast"}</definedName>
    <definedName name="helllo" localSheetId="0" hidden="1">{#N/A,#N/A,FALSE,"Pg 6b CustCount_Gas";#N/A,#N/A,FALSE,"QA";#N/A,#N/A,FALSE,"Report";#N/A,#N/A,FALSE,"forecast"}</definedName>
    <definedName name="helllo" localSheetId="21" hidden="1">{#N/A,#N/A,FALSE,"Pg 6b CustCount_Gas";#N/A,#N/A,FALSE,"QA";#N/A,#N/A,FALSE,"Report";#N/A,#N/A,FALSE,"forecast"}</definedName>
    <definedName name="helllo" localSheetId="3" hidden="1">{#N/A,#N/A,FALSE,"Pg 6b CustCount_Gas";#N/A,#N/A,FALSE,"QA";#N/A,#N/A,FALSE,"Report";#N/A,#N/A,FALSE,"forecast"}</definedName>
    <definedName name="helllo" localSheetId="8" hidden="1">{#N/A,#N/A,FALSE,"Pg 6b CustCount_Gas";#N/A,#N/A,FALSE,"QA";#N/A,#N/A,FALSE,"Report";#N/A,#N/A,FALSE,"forecast"}</definedName>
    <definedName name="helllo" localSheetId="9" hidden="1">{#N/A,#N/A,FALSE,"Pg 6b CustCount_Gas";#N/A,#N/A,FALSE,"QA";#N/A,#N/A,FALSE,"Report";#N/A,#N/A,FALSE,"forecast"}</definedName>
    <definedName name="helllo" localSheetId="1" hidden="1">{#N/A,#N/A,FALSE,"Pg 6b CustCount_Gas";#N/A,#N/A,FALSE,"QA";#N/A,#N/A,FALSE,"Report";#N/A,#N/A,FALSE,"forecast"}</definedName>
    <definedName name="helllo" localSheetId="11" hidden="1">{#N/A,#N/A,FALSE,"Pg 6b CustCount_Gas";#N/A,#N/A,FALSE,"QA";#N/A,#N/A,FALSE,"Report";#N/A,#N/A,FALSE,"forecast"}</definedName>
    <definedName name="helllo" hidden="1">{#N/A,#N/A,FALSE,"Pg 6b CustCount_Gas";#N/A,#N/A,FALSE,"QA";#N/A,#N/A,FALSE,"Report";#N/A,#N/A,FALSE,"forecast"}</definedName>
    <definedName name="Hello"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0" hidden="1">{#N/A,#N/A,FALSE,"Coversheet";#N/A,#N/A,FALSE,"QA"}</definedName>
    <definedName name="HELP" localSheetId="15" hidden="1">{#N/A,#N/A,FALSE,"Coversheet";#N/A,#N/A,FALSE,"QA"}</definedName>
    <definedName name="HELP" localSheetId="12" hidden="1">{#N/A,#N/A,FALSE,"Coversheet";#N/A,#N/A,FALSE,"QA"}</definedName>
    <definedName name="HELP" localSheetId="19" hidden="1">{#N/A,#N/A,FALSE,"Coversheet";#N/A,#N/A,FALSE,"QA"}</definedName>
    <definedName name="HELP" localSheetId="0" hidden="1">{#N/A,#N/A,FALSE,"Coversheet";#N/A,#N/A,FALSE,"QA"}</definedName>
    <definedName name="HELP" localSheetId="21" hidden="1">{#N/A,#N/A,FALSE,"Coversheet";#N/A,#N/A,FALSE,"QA"}</definedName>
    <definedName name="HELP" localSheetId="3" hidden="1">{#N/A,#N/A,FALSE,"Coversheet";#N/A,#N/A,FALSE,"QA"}</definedName>
    <definedName name="HELP" localSheetId="8" hidden="1">{#N/A,#N/A,FALSE,"Coversheet";#N/A,#N/A,FALSE,"QA"}</definedName>
    <definedName name="HELP" localSheetId="9" hidden="1">{#N/A,#N/A,FALSE,"Coversheet";#N/A,#N/A,FALSE,"QA"}</definedName>
    <definedName name="HELP" localSheetId="1" hidden="1">{#N/A,#N/A,FALSE,"Coversheet";#N/A,#N/A,FALSE,"QA"}</definedName>
    <definedName name="HELP" localSheetId="11" hidden="1">{#N/A,#N/A,FALSE,"Coversheet";#N/A,#N/A,FALSE,"QA"}</definedName>
    <definedName name="HELP" hidden="1">{#N/A,#N/A,FALSE,"Coversheet";#N/A,#N/A,FALSE,"QA"}</definedName>
    <definedName name="HTML_CodePage">1252</definedName>
    <definedName name="HTML_Control" localSheetId="13">{"'Sheet1'!$A$1:$J$121"}</definedName>
    <definedName name="HTML_Control" localSheetId="12">{"'Sheet1'!$A$1:$J$121"}</definedName>
    <definedName name="HTML_Control" localSheetId="17">{"'Sheet1'!$A$1:$J$121"}</definedName>
    <definedName name="HTML_Control" localSheetId="21" hidden="1">{"'Sheet1'!$A$1:$J$121"}</definedName>
    <definedName name="HTML_Control" localSheetId="2">{"'Sheet1'!$A$1:$J$121"}</definedName>
    <definedName name="HTML_Control" localSheetId="3">{"'Sheet1'!$A$1:$J$121"}</definedName>
    <definedName name="HTML_Control" localSheetId="4">{"'Sheet1'!$A$1:$J$121"}</definedName>
    <definedName name="HTML_Control" localSheetId="5">{"'Sheet1'!$A$1:$J$121"}</definedName>
    <definedName name="HTML_Control" localSheetId="8">{"'Sheet1'!$A$1:$J$121"}</definedName>
    <definedName name="HTML_Control" localSheetId="9">{"'Sheet1'!$A$1:$J$121"}</definedName>
    <definedName name="HTML_Control" localSheetId="6">{"'Sheet1'!$A$1:$J$121"}</definedName>
    <definedName name="HTML_Control" localSheetId="7">{"'Sheet1'!$A$1:$J$121"}</definedName>
    <definedName name="HTML_Control" localSheetId="1">{"'Sheet1'!$A$1:$J$121"}</definedName>
    <definedName name="HTML_Control" localSheetId="18">{"'Sheet1'!$A$1:$J$121"}</definedName>
    <definedName name="HTML_Control" localSheetId="11">{"'Sheet1'!$A$1:$J$121"}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Month">Actuals!$T$6</definedName>
    <definedName name="income_satement_ytd" localSheetId="10"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localSheetId="12" hidden="1">{#N/A,#N/A,FALSE,"monthly";#N/A,#N/A,FALSE,"year to date";#N/A,#N/A,FALSE,"12_months_IS";#N/A,#N/A,FALSE,"balance sheet";#N/A,#N/A,FALSE,"op_revenues_12m";#N/A,#N/A,FALSE,"op_revenues_ytd";#N/A,#N/A,FALSE,"op_revenues_cm"}</definedName>
    <definedName name="income_satement_ytd" localSheetId="19" hidden="1">{#N/A,#N/A,FALSE,"monthly";#N/A,#N/A,FALSE,"year to date";#N/A,#N/A,FALSE,"12_months_IS";#N/A,#N/A,FALSE,"balance sheet";#N/A,#N/A,FALSE,"op_revenues_12m";#N/A,#N/A,FALSE,"op_revenues_ytd";#N/A,#N/A,FALSE,"op_revenues_cm"}</definedName>
    <definedName name="income_satement_ytd" localSheetId="0" hidden="1">{#N/A,#N/A,FALSE,"monthly";#N/A,#N/A,FALSE,"year to date";#N/A,#N/A,FALSE,"12_months_IS";#N/A,#N/A,FALSE,"balance sheet";#N/A,#N/A,FALSE,"op_revenues_12m";#N/A,#N/A,FALSE,"op_revenues_ytd";#N/A,#N/A,FALSE,"op_revenues_cm"}</definedName>
    <definedName name="income_satement_ytd" localSheetId="21" hidden="1">{#N/A,#N/A,FALSE,"monthly";#N/A,#N/A,FALSE,"year to date";#N/A,#N/A,FALSE,"12_months_IS";#N/A,#N/A,FALSE,"balance sheet";#N/A,#N/A,FALSE,"op_revenues_12m";#N/A,#N/A,FALSE,"op_revenues_ytd";#N/A,#N/A,FALSE,"op_revenues_cm"}</definedName>
    <definedName name="income_satement_ytd" localSheetId="3" hidden="1">{#N/A,#N/A,FALSE,"monthly";#N/A,#N/A,FALSE,"year to date";#N/A,#N/A,FALSE,"12_months_IS";#N/A,#N/A,FALSE,"balance sheet";#N/A,#N/A,FALSE,"op_revenues_12m";#N/A,#N/A,FALSE,"op_revenues_ytd";#N/A,#N/A,FALSE,"op_revenues_cm"}</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9" hidden="1">{#N/A,#N/A,FALSE,"monthly";#N/A,#N/A,FALSE,"year to date";#N/A,#N/A,FALSE,"12_months_IS";#N/A,#N/A,FALSE,"balance sheet";#N/A,#N/A,FALSE,"op_revenues_12m";#N/A,#N/A,FALSE,"op_revenues_ytd";#N/A,#N/A,FALSE,"op_revenues_cm"}</definedName>
    <definedName name="income_satement_ytd" localSheetId="1" hidden="1">{#N/A,#N/A,FALSE,"monthly";#N/A,#N/A,FALSE,"year to date";#N/A,#N/A,FALSE,"12_months_IS";#N/A,#N/A,FALSE,"balance sheet";#N/A,#N/A,FALSE,"op_revenues_12m";#N/A,#N/A,FALSE,"op_revenues_ytd";#N/A,#N/A,FALSE,"op_revenues_cm"}</definedName>
    <definedName name="income_satement_ytd" localSheetId="1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taxrate">0.4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Sytd" localSheetId="10"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localSheetId="12" hidden="1">{#N/A,#N/A,FALSE,"monthly";#N/A,#N/A,FALSE,"year to date";#N/A,#N/A,FALSE,"12_months_IS";#N/A,#N/A,FALSE,"balance sheet";#N/A,#N/A,FALSE,"op_revenues_12m";#N/A,#N/A,FALSE,"op_revenues_ytd";#N/A,#N/A,FALSE,"op_revenues_cm"}</definedName>
    <definedName name="ISytd" localSheetId="19" hidden="1">{#N/A,#N/A,FALSE,"monthly";#N/A,#N/A,FALSE,"year to date";#N/A,#N/A,FALSE,"12_months_IS";#N/A,#N/A,FALSE,"balance sheet";#N/A,#N/A,FALSE,"op_revenues_12m";#N/A,#N/A,FALSE,"op_revenues_ytd";#N/A,#N/A,FALSE,"op_revenues_cm"}</definedName>
    <definedName name="ISytd" localSheetId="0" hidden="1">{#N/A,#N/A,FALSE,"monthly";#N/A,#N/A,FALSE,"year to date";#N/A,#N/A,FALSE,"12_months_IS";#N/A,#N/A,FALSE,"balance sheet";#N/A,#N/A,FALSE,"op_revenues_12m";#N/A,#N/A,FALSE,"op_revenues_ytd";#N/A,#N/A,FALSE,"op_revenues_cm"}</definedName>
    <definedName name="ISytd" localSheetId="21" hidden="1">{#N/A,#N/A,FALSE,"monthly";#N/A,#N/A,FALSE,"year to date";#N/A,#N/A,FALSE,"12_months_IS";#N/A,#N/A,FALSE,"balance sheet";#N/A,#N/A,FALSE,"op_revenues_12m";#N/A,#N/A,FALSE,"op_revenues_ytd";#N/A,#N/A,FALSE,"op_revenues_cm"}</definedName>
    <definedName name="ISytd" localSheetId="3" hidden="1">{#N/A,#N/A,FALSE,"monthly";#N/A,#N/A,FALSE,"year to date";#N/A,#N/A,FALSE,"12_months_IS";#N/A,#N/A,FALSE,"balance sheet";#N/A,#N/A,FALSE,"op_revenues_12m";#N/A,#N/A,FALSE,"op_revenues_ytd";#N/A,#N/A,FALSE,"op_revenues_cm"}</definedName>
    <definedName name="ISytd" localSheetId="8" hidden="1">{#N/A,#N/A,FALSE,"monthly";#N/A,#N/A,FALSE,"year to date";#N/A,#N/A,FALSE,"12_months_IS";#N/A,#N/A,FALSE,"balance sheet";#N/A,#N/A,FALSE,"op_revenues_12m";#N/A,#N/A,FALSE,"op_revenues_ytd";#N/A,#N/A,FALSE,"op_revenues_cm"}</definedName>
    <definedName name="ISytd" localSheetId="9" hidden="1">{#N/A,#N/A,FALSE,"monthly";#N/A,#N/A,FALSE,"year to date";#N/A,#N/A,FALSE,"12_months_IS";#N/A,#N/A,FALSE,"balance sheet";#N/A,#N/A,FALSE,"op_revenues_12m";#N/A,#N/A,FALSE,"op_revenues_ytd";#N/A,#N/A,FALSE,"op_revenues_cm"}</definedName>
    <definedName name="ISytd" localSheetId="1" hidden="1">{#N/A,#N/A,FALSE,"monthly";#N/A,#N/A,FALSE,"year to date";#N/A,#N/A,FALSE,"12_months_IS";#N/A,#N/A,FALSE,"balance sheet";#N/A,#N/A,FALSE,"op_revenues_12m";#N/A,#N/A,FALSE,"op_revenues_ytd";#N/A,#N/A,FALSE,"op_revenues_cm"}</definedName>
    <definedName name="ISytd" localSheetId="1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Year">Actuals!$U$6</definedName>
    <definedName name="Jane" localSheetId="10"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localSheetId="12" hidden="1">{#N/A,#N/A,FALSE,"Expenditures";#N/A,#N/A,FALSE,"Property Placed In-Service";#N/A,#N/A,FALSE,"Removals";#N/A,#N/A,FALSE,"Retirements";#N/A,#N/A,FALSE,"CWIP Balances";#N/A,#N/A,FALSE,"CWIP_Expend_Ratios";#N/A,#N/A,FALSE,"CWIP_Yr_End"}</definedName>
    <definedName name="Jane" localSheetId="19" hidden="1">{#N/A,#N/A,FALSE,"Expenditures";#N/A,#N/A,FALSE,"Property Placed In-Service";#N/A,#N/A,FALSE,"Removals";#N/A,#N/A,FALSE,"Retirements";#N/A,#N/A,FALSE,"CWIP Balances";#N/A,#N/A,FALSE,"CWIP_Expend_Ratios";#N/A,#N/A,FALSE,"CWIP_Yr_End"}</definedName>
    <definedName name="Jane" localSheetId="0" hidden="1">{#N/A,#N/A,FALSE,"Expenditures";#N/A,#N/A,FALSE,"Property Placed In-Service";#N/A,#N/A,FALSE,"Removals";#N/A,#N/A,FALSE,"Retirements";#N/A,#N/A,FALSE,"CWIP Balances";#N/A,#N/A,FALSE,"CWIP_Expend_Ratios";#N/A,#N/A,FALSE,"CWIP_Yr_End"}</definedName>
    <definedName name="Jane" localSheetId="21" hidden="1">{#N/A,#N/A,FALSE,"Expenditures";#N/A,#N/A,FALSE,"Property Placed In-Service";#N/A,#N/A,FALSE,"Removals";#N/A,#N/A,FALSE,"Retirements";#N/A,#N/A,FALSE,"CWIP Balances";#N/A,#N/A,FALSE,"CWIP_Expend_Ratios";#N/A,#N/A,FALSE,"CWIP_Yr_End"}</definedName>
    <definedName name="Jane" localSheetId="3" hidden="1">{#N/A,#N/A,FALSE,"Expenditures";#N/A,#N/A,FALSE,"Property Placed In-Service";#N/A,#N/A,FALSE,"Removals";#N/A,#N/A,FALSE,"Retirements";#N/A,#N/A,FALSE,"CWIP Balances";#N/A,#N/A,FALSE,"CWIP_Expend_Ratios";#N/A,#N/A,FALSE,"CWIP_Yr_End"}</definedName>
    <definedName name="Jane" localSheetId="8" hidden="1">{#N/A,#N/A,FALSE,"Expenditures";#N/A,#N/A,FALSE,"Property Placed In-Service";#N/A,#N/A,FALSE,"Removals";#N/A,#N/A,FALSE,"Retirements";#N/A,#N/A,FALSE,"CWIP Balances";#N/A,#N/A,FALSE,"CWIP_Expend_Ratios";#N/A,#N/A,FALSE,"CWIP_Yr_End"}</definedName>
    <definedName name="Jane" localSheetId="9" hidden="1">{#N/A,#N/A,FALSE,"Expenditures";#N/A,#N/A,FALSE,"Property Placed In-Service";#N/A,#N/A,FALSE,"Removals";#N/A,#N/A,FALSE,"Retirements";#N/A,#N/A,FALSE,"CWIP Balances";#N/A,#N/A,FALSE,"CWIP_Expend_Ratios";#N/A,#N/A,FALSE,"CWIP_Yr_End"}</definedName>
    <definedName name="Jane" localSheetId="1" hidden="1">{#N/A,#N/A,FALSE,"Expenditures";#N/A,#N/A,FALSE,"Property Placed In-Service";#N/A,#N/A,FALSE,"Removals";#N/A,#N/A,FALSE,"Retirements";#N/A,#N/A,FALSE,"CWIP Balances";#N/A,#N/A,FALSE,"CWIP_Expend_Ratios";#N/A,#N/A,FALSE,"CWIP_Yr_End"}</definedName>
    <definedName name="Jane" localSheetId="1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fkljsdkljiejgr" localSheetId="10" hidden="1">{#N/A,#N/A,FALSE,"Summ";#N/A,#N/A,FALSE,"General"}</definedName>
    <definedName name="jfkljsdkljiejgr" localSheetId="15" hidden="1">{#N/A,#N/A,FALSE,"Summ";#N/A,#N/A,FALSE,"General"}</definedName>
    <definedName name="jfkljsdkljiejgr" localSheetId="12" hidden="1">{#N/A,#N/A,FALSE,"Summ";#N/A,#N/A,FALSE,"General"}</definedName>
    <definedName name="jfkljsdkljiejgr" localSheetId="19" hidden="1">{#N/A,#N/A,FALSE,"Summ";#N/A,#N/A,FALSE,"General"}</definedName>
    <definedName name="jfkljsdkljiejgr" localSheetId="0" hidden="1">{#N/A,#N/A,FALSE,"Summ";#N/A,#N/A,FALSE,"General"}</definedName>
    <definedName name="jfkljsdkljiejgr" localSheetId="21" hidden="1">{#N/A,#N/A,FALSE,"Summ";#N/A,#N/A,FALSE,"General"}</definedName>
    <definedName name="jfkljsdkljiejgr" localSheetId="3" hidden="1">{#N/A,#N/A,FALSE,"Summ";#N/A,#N/A,FALSE,"General"}</definedName>
    <definedName name="jfkljsdkljiejgr" localSheetId="8" hidden="1">{#N/A,#N/A,FALSE,"Summ";#N/A,#N/A,FALSE,"General"}</definedName>
    <definedName name="jfkljsdkljiejgr" localSheetId="9" hidden="1">{#N/A,#N/A,FALSE,"Summ";#N/A,#N/A,FALSE,"General"}</definedName>
    <definedName name="jfkljsdkljiejgr" localSheetId="1" hidden="1">{#N/A,#N/A,FALSE,"Summ";#N/A,#N/A,FALSE,"General"}</definedName>
    <definedName name="jfkljsdkljiejgr" localSheetId="11" hidden="1">{#N/A,#N/A,FALSE,"Summ";#N/A,#N/A,FALSE,"General"}</definedName>
    <definedName name="jfkljsdkljiejgr" hidden="1">{#N/A,#N/A,FALSE,"Summ";#N/A,#N/A,FALSE,"General"}</definedName>
    <definedName name="k"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st_Row">IF('Estim 2024 PCA Cust Share (R)'!Values_Entered,Header_Row+'Estim 2024 PCA Cust Share (R)'!Number_of_Payments,Header_Row)</definedName>
    <definedName name="limcount">1</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10" hidden="1">{#N/A,#N/A,FALSE,"Coversheet";#N/A,#N/A,FALSE,"QA"}</definedName>
    <definedName name="lookup" localSheetId="15" hidden="1">{#N/A,#N/A,FALSE,"Coversheet";#N/A,#N/A,FALSE,"QA"}</definedName>
    <definedName name="lookup" localSheetId="12" hidden="1">{#N/A,#N/A,FALSE,"Coversheet";#N/A,#N/A,FALSE,"QA"}</definedName>
    <definedName name="lookup" localSheetId="19" hidden="1">{#N/A,#N/A,FALSE,"Coversheet";#N/A,#N/A,FALSE,"QA"}</definedName>
    <definedName name="lookup" localSheetId="0" hidden="1">{#N/A,#N/A,FALSE,"Coversheet";#N/A,#N/A,FALSE,"QA"}</definedName>
    <definedName name="lookup" localSheetId="21" hidden="1">{#N/A,#N/A,FALSE,"Coversheet";#N/A,#N/A,FALSE,"QA"}</definedName>
    <definedName name="lookup" localSheetId="3" hidden="1">{#N/A,#N/A,FALSE,"Coversheet";#N/A,#N/A,FALSE,"QA"}</definedName>
    <definedName name="lookup" localSheetId="8" hidden="1">{#N/A,#N/A,FALSE,"Coversheet";#N/A,#N/A,FALSE,"QA"}</definedName>
    <definedName name="lookup" localSheetId="9" hidden="1">{#N/A,#N/A,FALSE,"Coversheet";#N/A,#N/A,FALSE,"QA"}</definedName>
    <definedName name="lookup" localSheetId="1" hidden="1">{#N/A,#N/A,FALSE,"Coversheet";#N/A,#N/A,FALSE,"QA"}</definedName>
    <definedName name="lookup" localSheetId="11" hidden="1">{#N/A,#N/A,FALSE,"Coversheet";#N/A,#N/A,FALSE,"QA"}</definedName>
    <definedName name="lookup" hidden="1">{#N/A,#N/A,FALSE,"Coversheet";#N/A,#N/A,FALSE,"QA"}</definedName>
    <definedName name="Miller" localSheetId="10" hidden="1">{#N/A,#N/A,FALSE,"Expenditures";#N/A,#N/A,FALSE,"Property Placed In-Service";#N/A,#N/A,FALSE,"CWIP Balances"}</definedName>
    <definedName name="Miller" localSheetId="15" hidden="1">{#N/A,#N/A,FALSE,"Expenditures";#N/A,#N/A,FALSE,"Property Placed In-Service";#N/A,#N/A,FALSE,"CWIP Balances"}</definedName>
    <definedName name="Miller" localSheetId="12" hidden="1">{#N/A,#N/A,FALSE,"Expenditures";#N/A,#N/A,FALSE,"Property Placed In-Service";#N/A,#N/A,FALSE,"CWIP Balances"}</definedName>
    <definedName name="Miller" localSheetId="19" hidden="1">{#N/A,#N/A,FALSE,"Expenditures";#N/A,#N/A,FALSE,"Property Placed In-Service";#N/A,#N/A,FALSE,"CWIP Balances"}</definedName>
    <definedName name="Miller" localSheetId="0" hidden="1">{#N/A,#N/A,FALSE,"Expenditures";#N/A,#N/A,FALSE,"Property Placed In-Service";#N/A,#N/A,FALSE,"CWIP Balances"}</definedName>
    <definedName name="Miller" localSheetId="21" hidden="1">{#N/A,#N/A,FALSE,"Expenditures";#N/A,#N/A,FALSE,"Property Placed In-Service";#N/A,#N/A,FALSE,"CWIP Balances"}</definedName>
    <definedName name="Miller" localSheetId="3" hidden="1">{#N/A,#N/A,FALSE,"Expenditures";#N/A,#N/A,FALSE,"Property Placed In-Service";#N/A,#N/A,FALSE,"CWIP Balances"}</definedName>
    <definedName name="Miller" localSheetId="8" hidden="1">{#N/A,#N/A,FALSE,"Expenditures";#N/A,#N/A,FALSE,"Property Placed In-Service";#N/A,#N/A,FALSE,"CWIP Balances"}</definedName>
    <definedName name="Miller" localSheetId="9" hidden="1">{#N/A,#N/A,FALSE,"Expenditures";#N/A,#N/A,FALSE,"Property Placed In-Service";#N/A,#N/A,FALSE,"CWIP Balances"}</definedName>
    <definedName name="Miller" localSheetId="1" hidden="1">{#N/A,#N/A,FALSE,"Expenditures";#N/A,#N/A,FALSE,"Property Placed In-Service";#N/A,#N/A,FALSE,"CWIP Balances"}</definedName>
    <definedName name="Miller" localSheetId="11" hidden="1">{#N/A,#N/A,FALSE,"Expenditures";#N/A,#N/A,FALSE,"Property Placed In-Service";#N/A,#N/A,FALSE,"CWIP Balances"}</definedName>
    <definedName name="Miller" hidden="1">{#N/A,#N/A,FALSE,"Expenditures";#N/A,#N/A,FALSE,"Property Placed In-Service";#N/A,#N/A,FALSE,"CWIP Balances"}</definedName>
    <definedName name="Months" localSheetId="21">[7]Lists!$A$1:$A$12</definedName>
    <definedName name="Months" localSheetId="3">[8]Lists!$A$1:$A$12</definedName>
    <definedName name="Months" localSheetId="8">[8]Lists!$A$1:$A$12</definedName>
    <definedName name="Months" localSheetId="9">[8]Lists!$A$1:$A$12</definedName>
    <definedName name="Months" localSheetId="1">[8]Lists!$A$1:$A$12</definedName>
    <definedName name="Months" localSheetId="11">[8]Lists!$A$1:$A$12</definedName>
    <definedName name="Months">Lists!$A$1:$A$12</definedName>
    <definedName name="new" localSheetId="10" hidden="1">{#N/A,#N/A,FALSE,"Summ";#N/A,#N/A,FALSE,"General"}</definedName>
    <definedName name="new" localSheetId="15" hidden="1">{#N/A,#N/A,FALSE,"Summ";#N/A,#N/A,FALSE,"General"}</definedName>
    <definedName name="new" localSheetId="12" hidden="1">{#N/A,#N/A,FALSE,"Summ";#N/A,#N/A,FALSE,"General"}</definedName>
    <definedName name="new" localSheetId="19" hidden="1">{#N/A,#N/A,FALSE,"Summ";#N/A,#N/A,FALSE,"General"}</definedName>
    <definedName name="new" localSheetId="0" hidden="1">{#N/A,#N/A,FALSE,"Summ";#N/A,#N/A,FALSE,"General"}</definedName>
    <definedName name="new" localSheetId="21" hidden="1">{#N/A,#N/A,FALSE,"Summ";#N/A,#N/A,FALSE,"General"}</definedName>
    <definedName name="new" localSheetId="3" hidden="1">{#N/A,#N/A,FALSE,"Summ";#N/A,#N/A,FALSE,"General"}</definedName>
    <definedName name="new" localSheetId="8" hidden="1">{#N/A,#N/A,FALSE,"Summ";#N/A,#N/A,FALSE,"General"}</definedName>
    <definedName name="new" localSheetId="9" hidden="1">{#N/A,#N/A,FALSE,"Summ";#N/A,#N/A,FALSE,"General"}</definedName>
    <definedName name="new" localSheetId="1" hidden="1">{#N/A,#N/A,FALSE,"Summ";#N/A,#N/A,FALSE,"General"}</definedName>
    <definedName name="new" localSheetId="11" hidden="1">{#N/A,#N/A,FALSE,"Summ";#N/A,#N/A,FALSE,"General"}</definedName>
    <definedName name="new" hidden="1">{#N/A,#N/A,FALSE,"Summ";#N/A,#N/A,FALSE,"General"}</definedName>
    <definedName name="Number_of_Payments" localSheetId="12">MATCH(0.01,End_Bal,-1)+1</definedName>
    <definedName name="Number_of_Payments" localSheetId="3">MATCH(0.01,End_Bal,-1)+1</definedName>
    <definedName name="Number_of_Payments" localSheetId="8">MATCH(0.01,End_Bal,-1)+1</definedName>
    <definedName name="Number_of_Payments" localSheetId="9">MATCH(0.01,End_Bal,-1)+1</definedName>
    <definedName name="Number_of_Payments" localSheetId="7">MATCH(0.01,End_Bal,-1)+1</definedName>
    <definedName name="Number_of_Payments" localSheetId="1">MATCH(0.01,End_Bal,-1)+1</definedName>
    <definedName name="Number_of_Payments" localSheetId="11">MATCH(0.01,End_Bal,-1)+1</definedName>
    <definedName name="Number_of_Payments">MATCH(0.01,End_Bal,-1)+1</definedName>
    <definedName name="NvsASD" localSheetId="7">"V1999-02-28"</definedName>
    <definedName name="NvsASD">"V2005-12-31"</definedName>
    <definedName name="NvsAutoDrillOk">"VN"</definedName>
    <definedName name="NvsElapsedTime" localSheetId="7">0.00604305555316387</definedName>
    <definedName name="NvsElapsedTime">0.00881805555400206</definedName>
    <definedName name="NvsEndTime" localSheetId="7">36245.5384840278</definedName>
    <definedName name="NvsEndTime">38831.5955224537</definedName>
    <definedName name="NvsInstSpec" localSheetId="7">"%,FPPL_SUPP_RES_CTR,TPPL_RPTD_SRC,NFOSSIL"</definedName>
    <definedName name="NvsInstSpec">"%"</definedName>
    <definedName name="NvsLayoutType">"M3"</definedName>
    <definedName name="NvsNplSpec" localSheetId="7">"%,X,RNF..,CZF.."</definedName>
    <definedName name="NvsNplSpec">"%,X,RZF..,CZF.."</definedName>
    <definedName name="NvsPanelEffdt" localSheetId="7">"V1900-01-01"</definedName>
    <definedName name="NvsPanelEffdt">"V2020-12-31"</definedName>
    <definedName name="NvsPanelSetid" localSheetId="7">"VSHARE"</definedName>
    <definedName name="NvsPanelSetid">"VCPSTD"</definedName>
    <definedName name="NvsReqBU" localSheetId="7">"V10000"</definedName>
    <definedName name="NvsReqBU">"VCPSTD"</definedName>
    <definedName name="NvsReqBUOnly">"VN"</definedName>
    <definedName name="NvsTransLed">"VN"</definedName>
    <definedName name="NvsTreeASD" localSheetId="7">"V1999-02-28"</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utage" localSheetId="10" hidden="1">'[9]12Mo08'!#REF!</definedName>
    <definedName name="outage" localSheetId="15" hidden="1">'[9]12Mo08'!#REF!</definedName>
    <definedName name="outage" localSheetId="19" hidden="1">'[9]12Mo08'!#REF!</definedName>
    <definedName name="outage" localSheetId="0" hidden="1">'[9]12Mo08'!#REF!</definedName>
    <definedName name="outage" hidden="1">'[9]12Mo08'!#REF!</definedName>
    <definedName name="p"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_xlnm.Print_Area" localSheetId="13">Actuals!$B$1:$R$39</definedName>
    <definedName name="_xlnm.Print_Area" localSheetId="17">'GRC GD rplcmt pc (C)'!$A$1:$O$45</definedName>
    <definedName name="_xlnm.Print_Area" localSheetId="21">'Schedule_C2 '!$A$1:$T$85</definedName>
    <definedName name="_xlnm.Print_Area" localSheetId="4">'SEF-3 p 3 Sch_B'!$A$1:$Q$52</definedName>
    <definedName name="_xlnm.Print_Area" localSheetId="5">'SEF-3 p 4 Bands'!$A$258:$AG$318</definedName>
    <definedName name="_xlnm.Print_Area" localSheetId="6">'SEF-3 p5 Interest'!$A$460:$P$513</definedName>
    <definedName name="_xlnm.Print_Area" localSheetId="7">'SEF-3 p6 22 GRC BLR'!$A$1:$G$50</definedName>
    <definedName name="_xlnm.Print_Area" localSheetId="16">'Summary- Detailed'!$A$1:$Y$357</definedName>
    <definedName name="_xlnm.Print_Area" localSheetId="18">'Summary- Reporting'!$A$2:$Q$357</definedName>
    <definedName name="Print_Area_Reset" localSheetId="12">OFFSET(Full_Print,0,0,Last_Row)</definedName>
    <definedName name="Print_Area_Reset" localSheetId="3">OFFSET(Full_Print,0,0,Last_Row)</definedName>
    <definedName name="Print_Area_Reset" localSheetId="8">OFFSET(Full_Print,0,0,Last_Row)</definedName>
    <definedName name="Print_Area_Reset" localSheetId="9">OFFSET(Full_Print,0,0,Last_Row)</definedName>
    <definedName name="Print_Area_Reset" localSheetId="1">OFFSET(Full_Print,0,0,Last_Row)</definedName>
    <definedName name="Print_Area_Reset" localSheetId="11">OFFSET(Full_Print,0,0,Last_Row)</definedName>
    <definedName name="Print_Area_Reset">OFFSET(Full_Print,0,0,Last_Row)</definedName>
    <definedName name="_xlnm.Print_Titles" localSheetId="5">'SEF-3 p 4 Bands'!$2:$13</definedName>
    <definedName name="_xlnm.Print_Titles" localSheetId="6">'SEF-3 p5 Interest'!$2:$13</definedName>
    <definedName name="q" localSheetId="10" hidden="1">{#N/A,#N/A,FALSE,"Coversheet";#N/A,#N/A,FALSE,"QA"}</definedName>
    <definedName name="q" localSheetId="15" hidden="1">{#N/A,#N/A,FALSE,"Coversheet";#N/A,#N/A,FALSE,"QA"}</definedName>
    <definedName name="q" localSheetId="12" hidden="1">{#N/A,#N/A,FALSE,"Coversheet";#N/A,#N/A,FALSE,"QA"}</definedName>
    <definedName name="q" localSheetId="19" hidden="1">{#N/A,#N/A,FALSE,"Coversheet";#N/A,#N/A,FALSE,"QA"}</definedName>
    <definedName name="q" localSheetId="0" hidden="1">{#N/A,#N/A,FALSE,"Coversheet";#N/A,#N/A,FALSE,"QA"}</definedName>
    <definedName name="q" localSheetId="21" hidden="1">{#N/A,#N/A,FALSE,"Coversheet";#N/A,#N/A,FALSE,"QA"}</definedName>
    <definedName name="q" localSheetId="3" hidden="1">{#N/A,#N/A,FALSE,"Coversheet";#N/A,#N/A,FALSE,"QA"}</definedName>
    <definedName name="q" localSheetId="8" hidden="1">{#N/A,#N/A,FALSE,"Coversheet";#N/A,#N/A,FALSE,"QA"}</definedName>
    <definedName name="q" localSheetId="9" hidden="1">{#N/A,#N/A,FALSE,"Coversheet";#N/A,#N/A,FALSE,"QA"}</definedName>
    <definedName name="q" localSheetId="1" hidden="1">{#N/A,#N/A,FALSE,"Coversheet";#N/A,#N/A,FALSE,"QA"}</definedName>
    <definedName name="q" localSheetId="11" hidden="1">{#N/A,#N/A,FALSE,"Coversheet";#N/A,#N/A,FALSE,"QA"}</definedName>
    <definedName name="q" hidden="1">{#N/A,#N/A,FALSE,"Coversheet";#N/A,#N/A,FALSE,"QA"}</definedName>
    <definedName name="qqq" localSheetId="10" hidden="1">{#N/A,#N/A,FALSE,"schA"}</definedName>
    <definedName name="qqq" localSheetId="15" hidden="1">{#N/A,#N/A,FALSE,"schA"}</definedName>
    <definedName name="qqq" localSheetId="12" hidden="1">{#N/A,#N/A,FALSE,"schA"}</definedName>
    <definedName name="qqq" localSheetId="19" hidden="1">{#N/A,#N/A,FALSE,"schA"}</definedName>
    <definedName name="qqq" localSheetId="0" hidden="1">{#N/A,#N/A,FALSE,"schA"}</definedName>
    <definedName name="qqq" localSheetId="21" hidden="1">{#N/A,#N/A,FALSE,"schA"}</definedName>
    <definedName name="qqq" localSheetId="3" hidden="1">{#N/A,#N/A,FALSE,"schA"}</definedName>
    <definedName name="qqq" localSheetId="8" hidden="1">{#N/A,#N/A,FALSE,"schA"}</definedName>
    <definedName name="qqq" localSheetId="9" hidden="1">{#N/A,#N/A,FALSE,"schA"}</definedName>
    <definedName name="qqq" localSheetId="1" hidden="1">{#N/A,#N/A,FALSE,"schA"}</definedName>
    <definedName name="qqq" localSheetId="11" hidden="1">{#N/A,#N/A,FALSE,"schA"}</definedName>
    <definedName name="qqq" hidden="1">{#N/A,#N/A,FALSE,"schA"}</definedName>
    <definedName name="retail_CC" localSheetId="10" hidden="1">{#N/A,#N/A,FALSE,"Loans";#N/A,#N/A,FALSE,"Program Costs";#N/A,#N/A,FALSE,"Measures";#N/A,#N/A,FALSE,"Net Lost Rev";#N/A,#N/A,FALSE,"Incentive"}</definedName>
    <definedName name="retail_CC" localSheetId="19" hidden="1">{#N/A,#N/A,FALSE,"Loans";#N/A,#N/A,FALSE,"Program Costs";#N/A,#N/A,FALSE,"Measures";#N/A,#N/A,FALSE,"Net Lost Rev";#N/A,#N/A,FALSE,"Incentive"}</definedName>
    <definedName name="retail_CC" localSheetId="0"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8" hidden="1">{#N/A,#N/A,FALSE,"Loans";#N/A,#N/A,FALSE,"Program Costs";#N/A,#N/A,FALSE,"Measures";#N/A,#N/A,FALSE,"Net Lost Rev";#N/A,#N/A,FALSE,"Incentive"}</definedName>
    <definedName name="retail_CC" localSheetId="9"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0" hidden="1">{#N/A,#N/A,FALSE,"Loans";#N/A,#N/A,FALSE,"Program Costs";#N/A,#N/A,FALSE,"Measures";#N/A,#N/A,FALSE,"Net Lost Rev";#N/A,#N/A,FALSE,"Incentive"}</definedName>
    <definedName name="retail_CC1" localSheetId="19" hidden="1">{#N/A,#N/A,FALSE,"Loans";#N/A,#N/A,FALSE,"Program Costs";#N/A,#N/A,FALSE,"Measures";#N/A,#N/A,FALSE,"Net Lost Rev";#N/A,#N/A,FALSE,"Incentive"}</definedName>
    <definedName name="retail_CC1" localSheetId="0"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8" hidden="1">{#N/A,#N/A,FALSE,"Loans";#N/A,#N/A,FALSE,"Program Costs";#N/A,#N/A,FALSE,"Measures";#N/A,#N/A,FALSE,"Net Lost Rev";#N/A,#N/A,FALSE,"Incentive"}</definedName>
    <definedName name="retail_CC1" localSheetId="9"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hidden="1">{#N/A,#N/A,FALSE,"Loans";#N/A,#N/A,FALSE,"Program Costs";#N/A,#N/A,FALSE,"Measures";#N/A,#N/A,FALSE,"Net Lost Rev";#N/A,#N/A,FALSE,"Incentive"}</definedName>
    <definedName name="S">IF(Loan_Amount*Interest_Rate*Loan_Years*Loan_Start&gt;0,1,0)</definedName>
    <definedName name="SAPBEXhrIndnt">"Wide"</definedName>
    <definedName name="SAPCrosstab1">#REF!</definedName>
    <definedName name="SAPCrosstab5">#REF!</definedName>
    <definedName name="SAPsysID">"708C5W7SBKP804JT78WJ0JNKI"</definedName>
    <definedName name="SAPwbID">"ARS"</definedName>
    <definedName name="sdlfhsdlhfkl" localSheetId="10" hidden="1">{#N/A,#N/A,FALSE,"Summ";#N/A,#N/A,FALSE,"General"}</definedName>
    <definedName name="sdlfhsdlhfkl" localSheetId="15" hidden="1">{#N/A,#N/A,FALSE,"Summ";#N/A,#N/A,FALSE,"General"}</definedName>
    <definedName name="sdlfhsdlhfkl" localSheetId="12" hidden="1">{#N/A,#N/A,FALSE,"Summ";#N/A,#N/A,FALSE,"General"}</definedName>
    <definedName name="sdlfhsdlhfkl" localSheetId="19" hidden="1">{#N/A,#N/A,FALSE,"Summ";#N/A,#N/A,FALSE,"General"}</definedName>
    <definedName name="sdlfhsdlhfkl" localSheetId="0" hidden="1">{#N/A,#N/A,FALSE,"Summ";#N/A,#N/A,FALSE,"General"}</definedName>
    <definedName name="sdlfhsdlhfkl" localSheetId="21" hidden="1">{#N/A,#N/A,FALSE,"Summ";#N/A,#N/A,FALSE,"General"}</definedName>
    <definedName name="sdlfhsdlhfkl" localSheetId="3" hidden="1">{#N/A,#N/A,FALSE,"Summ";#N/A,#N/A,FALSE,"General"}</definedName>
    <definedName name="sdlfhsdlhfkl" localSheetId="8" hidden="1">{#N/A,#N/A,FALSE,"Summ";#N/A,#N/A,FALSE,"General"}</definedName>
    <definedName name="sdlfhsdlhfkl" localSheetId="9" hidden="1">{#N/A,#N/A,FALSE,"Summ";#N/A,#N/A,FALSE,"General"}</definedName>
    <definedName name="sdlfhsdlhfkl" localSheetId="1" hidden="1">{#N/A,#N/A,FALSE,"Summ";#N/A,#N/A,FALSE,"General"}</definedName>
    <definedName name="sdlfhsdlhfkl" localSheetId="11" hidden="1">{#N/A,#N/A,FALSE,"Summ";#N/A,#N/A,FALSE,"General"}</definedName>
    <definedName name="sdlfhsdlhfkl" hidden="1">{#N/A,#N/A,FALSE,"Summ";#N/A,#N/A,FALSE,"General"}</definedName>
    <definedName name="seven" localSheetId="10" hidden="1">{#N/A,#N/A,FALSE,"CRPT";#N/A,#N/A,FALSE,"TREND";#N/A,#N/A,FALSE,"%Curve"}</definedName>
    <definedName name="seven" localSheetId="15" hidden="1">{#N/A,#N/A,FALSE,"CRPT";#N/A,#N/A,FALSE,"TREND";#N/A,#N/A,FALSE,"%Curve"}</definedName>
    <definedName name="seven" localSheetId="12" hidden="1">{#N/A,#N/A,FALSE,"CRPT";#N/A,#N/A,FALSE,"TREND";#N/A,#N/A,FALSE,"%Curve"}</definedName>
    <definedName name="seven" localSheetId="19" hidden="1">{#N/A,#N/A,FALSE,"CRPT";#N/A,#N/A,FALSE,"TREND";#N/A,#N/A,FALSE,"%Curve"}</definedName>
    <definedName name="seven" localSheetId="0" hidden="1">{#N/A,#N/A,FALSE,"CRPT";#N/A,#N/A,FALSE,"TREND";#N/A,#N/A,FALSE,"%Curve"}</definedName>
    <definedName name="seven" localSheetId="21" hidden="1">{#N/A,#N/A,FALSE,"CRPT";#N/A,#N/A,FALSE,"TREND";#N/A,#N/A,FALSE,"%Curve"}</definedName>
    <definedName name="seven" localSheetId="3" hidden="1">{#N/A,#N/A,FALSE,"CRPT";#N/A,#N/A,FALSE,"TREND";#N/A,#N/A,FALSE,"%Curve"}</definedName>
    <definedName name="seven" localSheetId="8" hidden="1">{#N/A,#N/A,FALSE,"CRPT";#N/A,#N/A,FALSE,"TREND";#N/A,#N/A,FALSE,"%Curve"}</definedName>
    <definedName name="seven" localSheetId="9" hidden="1">{#N/A,#N/A,FALSE,"CRPT";#N/A,#N/A,FALSE,"TREND";#N/A,#N/A,FALSE,"%Curve"}</definedName>
    <definedName name="seven" localSheetId="1" hidden="1">{#N/A,#N/A,FALSE,"CRPT";#N/A,#N/A,FALSE,"TREND";#N/A,#N/A,FALSE,"%Curve"}</definedName>
    <definedName name="seven" localSheetId="11" hidden="1">{#N/A,#N/A,FALSE,"CRPT";#N/A,#N/A,FALSE,"TREND";#N/A,#N/A,FALSE,"%Curve"}</definedName>
    <definedName name="seven" hidden="1">{#N/A,#N/A,FALSE,"CRPT";#N/A,#N/A,FALSE,"TREND";#N/A,#N/A,FALSE,"%Curve"}</definedName>
    <definedName name="six" localSheetId="10" hidden="1">{#N/A,#N/A,FALSE,"Drill Sites";"WP 212",#N/A,FALSE,"MWAG EOR";"WP 213",#N/A,FALSE,"MWAG EOR";#N/A,#N/A,FALSE,"Misc. Facility";#N/A,#N/A,FALSE,"WWTP"}</definedName>
    <definedName name="six" localSheetId="15" hidden="1">{#N/A,#N/A,FALSE,"Drill Sites";"WP 212",#N/A,FALSE,"MWAG EOR";"WP 213",#N/A,FALSE,"MWAG EOR";#N/A,#N/A,FALSE,"Misc. Facility";#N/A,#N/A,FALSE,"WWTP"}</definedName>
    <definedName name="six" localSheetId="12" hidden="1">{#N/A,#N/A,FALSE,"Drill Sites";"WP 212",#N/A,FALSE,"MWAG EOR";"WP 213",#N/A,FALSE,"MWAG EOR";#N/A,#N/A,FALSE,"Misc. Facility";#N/A,#N/A,FALSE,"WWTP"}</definedName>
    <definedName name="six" localSheetId="19" hidden="1">{#N/A,#N/A,FALSE,"Drill Sites";"WP 212",#N/A,FALSE,"MWAG EOR";"WP 213",#N/A,FALSE,"MWAG EOR";#N/A,#N/A,FALSE,"Misc. Facility";#N/A,#N/A,FALSE,"WWTP"}</definedName>
    <definedName name="six" localSheetId="0" hidden="1">{#N/A,#N/A,FALSE,"Drill Sites";"WP 212",#N/A,FALSE,"MWAG EOR";"WP 213",#N/A,FALSE,"MWAG EOR";#N/A,#N/A,FALSE,"Misc. Facility";#N/A,#N/A,FALSE,"WWTP"}</definedName>
    <definedName name="six" localSheetId="21" hidden="1">{#N/A,#N/A,FALSE,"Drill Sites";"WP 212",#N/A,FALSE,"MWAG EOR";"WP 213",#N/A,FALSE,"MWAG EOR";#N/A,#N/A,FALSE,"Misc. Facility";#N/A,#N/A,FALSE,"WWTP"}</definedName>
    <definedName name="six" localSheetId="3" hidden="1">{#N/A,#N/A,FALSE,"Drill Sites";"WP 212",#N/A,FALSE,"MWAG EOR";"WP 213",#N/A,FALSE,"MWAG EOR";#N/A,#N/A,FALSE,"Misc. Facility";#N/A,#N/A,FALSE,"WWTP"}</definedName>
    <definedName name="six" localSheetId="8" hidden="1">{#N/A,#N/A,FALSE,"Drill Sites";"WP 212",#N/A,FALSE,"MWAG EOR";"WP 213",#N/A,FALSE,"MWAG EOR";#N/A,#N/A,FALSE,"Misc. Facility";#N/A,#N/A,FALSE,"WWTP"}</definedName>
    <definedName name="six" localSheetId="9" hidden="1">{#N/A,#N/A,FALSE,"Drill Sites";"WP 212",#N/A,FALSE,"MWAG EOR";"WP 213",#N/A,FALSE,"MWAG EOR";#N/A,#N/A,FALSE,"Misc. Facility";#N/A,#N/A,FALSE,"WWTP"}</definedName>
    <definedName name="six" localSheetId="1" hidden="1">{#N/A,#N/A,FALSE,"Drill Sites";"WP 212",#N/A,FALSE,"MWAG EOR";"WP 213",#N/A,FALSE,"MWAG EOR";#N/A,#N/A,FALSE,"Misc. Facility";#N/A,#N/A,FALSE,"WWTP"}</definedName>
    <definedName name="six" localSheetId="11" hidden="1">{#N/A,#N/A,FALSE,"Drill Sites";"WP 212",#N/A,FALSE,"MWAG EOR";"WP 213",#N/A,FALSE,"MWAG EOR";#N/A,#N/A,FALSE,"Misc. Facility";#N/A,#N/A,FALSE,"WWTP"}</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t" localSheetId="10" hidden="1">{#N/A,#N/A,FALSE,"CESTSUM";#N/A,#N/A,FALSE,"est sum A";#N/A,#N/A,FALSE,"est detail A"}</definedName>
    <definedName name="t" localSheetId="15" hidden="1">{#N/A,#N/A,FALSE,"CESTSUM";#N/A,#N/A,FALSE,"est sum A";#N/A,#N/A,FALSE,"est detail A"}</definedName>
    <definedName name="t" localSheetId="12" hidden="1">{#N/A,#N/A,FALSE,"CESTSUM";#N/A,#N/A,FALSE,"est sum A";#N/A,#N/A,FALSE,"est detail A"}</definedName>
    <definedName name="t" localSheetId="19" hidden="1">{#N/A,#N/A,FALSE,"CESTSUM";#N/A,#N/A,FALSE,"est sum A";#N/A,#N/A,FALSE,"est detail A"}</definedName>
    <definedName name="t" localSheetId="0" hidden="1">{#N/A,#N/A,FALSE,"CESTSUM";#N/A,#N/A,FALSE,"est sum A";#N/A,#N/A,FALSE,"est detail A"}</definedName>
    <definedName name="t" localSheetId="21" hidden="1">{#N/A,#N/A,FALSE,"CESTSUM";#N/A,#N/A,FALSE,"est sum A";#N/A,#N/A,FALSE,"est detail A"}</definedName>
    <definedName name="t" localSheetId="3" hidden="1">{#N/A,#N/A,FALSE,"CESTSUM";#N/A,#N/A,FALSE,"est sum A";#N/A,#N/A,FALSE,"est detail A"}</definedName>
    <definedName name="t" localSheetId="8" hidden="1">{#N/A,#N/A,FALSE,"CESTSUM";#N/A,#N/A,FALSE,"est sum A";#N/A,#N/A,FALSE,"est detail A"}</definedName>
    <definedName name="t" localSheetId="9" hidden="1">{#N/A,#N/A,FALSE,"CESTSUM";#N/A,#N/A,FALSE,"est sum A";#N/A,#N/A,FALSE,"est detail A"}</definedName>
    <definedName name="t" localSheetId="1" hidden="1">{#N/A,#N/A,FALSE,"CESTSUM";#N/A,#N/A,FALSE,"est sum A";#N/A,#N/A,FALSE,"est detail A"}</definedName>
    <definedName name="t" localSheetId="11" hidden="1">{#N/A,#N/A,FALSE,"CESTSUM";#N/A,#N/A,FALSE,"est sum A";#N/A,#N/A,FALSE,"est detail A"}</definedName>
    <definedName name="t" hidden="1">{#N/A,#N/A,FALSE,"CESTSUM";#N/A,#N/A,FALSE,"est sum A";#N/A,#N/A,FALSE,"est detail A"}</definedName>
    <definedName name="TableName">"Dummy"</definedName>
    <definedName name="tem" localSheetId="10" hidden="1">{#N/A,#N/A,FALSE,"Summ";#N/A,#N/A,FALSE,"General"}</definedName>
    <definedName name="tem" localSheetId="15" hidden="1">{#N/A,#N/A,FALSE,"Summ";#N/A,#N/A,FALSE,"General"}</definedName>
    <definedName name="tem" localSheetId="12" hidden="1">{#N/A,#N/A,FALSE,"Summ";#N/A,#N/A,FALSE,"General"}</definedName>
    <definedName name="tem" localSheetId="19" hidden="1">{#N/A,#N/A,FALSE,"Summ";#N/A,#N/A,FALSE,"General"}</definedName>
    <definedName name="tem" localSheetId="0" hidden="1">{#N/A,#N/A,FALSE,"Summ";#N/A,#N/A,FALSE,"General"}</definedName>
    <definedName name="tem" localSheetId="21" hidden="1">{#N/A,#N/A,FALSE,"Summ";#N/A,#N/A,FALSE,"General"}</definedName>
    <definedName name="tem" localSheetId="3" hidden="1">{#N/A,#N/A,FALSE,"Summ";#N/A,#N/A,FALSE,"General"}</definedName>
    <definedName name="tem" localSheetId="8" hidden="1">{#N/A,#N/A,FALSE,"Summ";#N/A,#N/A,FALSE,"General"}</definedName>
    <definedName name="tem" localSheetId="9" hidden="1">{#N/A,#N/A,FALSE,"Summ";#N/A,#N/A,FALSE,"General"}</definedName>
    <definedName name="tem" localSheetId="1" hidden="1">{#N/A,#N/A,FALSE,"Summ";#N/A,#N/A,FALSE,"General"}</definedName>
    <definedName name="tem" localSheetId="11" hidden="1">{#N/A,#N/A,FALSE,"Summ";#N/A,#N/A,FALSE,"General"}</definedName>
    <definedName name="tem" hidden="1">{#N/A,#N/A,FALSE,"Summ";#N/A,#N/A,FALSE,"General"}</definedName>
    <definedName name="TEMP" localSheetId="10" hidden="1">{#N/A,#N/A,FALSE,"Summ";#N/A,#N/A,FALSE,"General"}</definedName>
    <definedName name="TEMP" localSheetId="15" hidden="1">{#N/A,#N/A,FALSE,"Summ";#N/A,#N/A,FALSE,"General"}</definedName>
    <definedName name="TEMP" localSheetId="12" hidden="1">{#N/A,#N/A,FALSE,"Summ";#N/A,#N/A,FALSE,"General"}</definedName>
    <definedName name="TEMP" localSheetId="19" hidden="1">{#N/A,#N/A,FALSE,"Summ";#N/A,#N/A,FALSE,"General"}</definedName>
    <definedName name="TEMP" localSheetId="0" hidden="1">{#N/A,#N/A,FALSE,"Summ";#N/A,#N/A,FALSE,"General"}</definedName>
    <definedName name="TEMP" localSheetId="21" hidden="1">{#N/A,#N/A,FALSE,"Summ";#N/A,#N/A,FALSE,"General"}</definedName>
    <definedName name="TEMP" localSheetId="3" hidden="1">{#N/A,#N/A,FALSE,"Summ";#N/A,#N/A,FALSE,"General"}</definedName>
    <definedName name="TEMP" localSheetId="8" hidden="1">{#N/A,#N/A,FALSE,"Summ";#N/A,#N/A,FALSE,"General"}</definedName>
    <definedName name="TEMP" localSheetId="9" hidden="1">{#N/A,#N/A,FALSE,"Summ";#N/A,#N/A,FALSE,"General"}</definedName>
    <definedName name="TEMP" localSheetId="1" hidden="1">{#N/A,#N/A,FALSE,"Summ";#N/A,#N/A,FALSE,"General"}</definedName>
    <definedName name="TEMP" localSheetId="11" hidden="1">{#N/A,#N/A,FALSE,"Summ";#N/A,#N/A,FALSE,"General"}</definedName>
    <definedName name="TEMP" hidden="1">{#N/A,#N/A,FALSE,"Summ";#N/A,#N/A,FALSE,"General"}</definedName>
    <definedName name="Temp1" localSheetId="10" hidden="1">{#N/A,#N/A,FALSE,"CESTSUM";#N/A,#N/A,FALSE,"est sum A";#N/A,#N/A,FALSE,"est detail A"}</definedName>
    <definedName name="Temp1" localSheetId="15" hidden="1">{#N/A,#N/A,FALSE,"CESTSUM";#N/A,#N/A,FALSE,"est sum A";#N/A,#N/A,FALSE,"est detail A"}</definedName>
    <definedName name="Temp1" localSheetId="12" hidden="1">{#N/A,#N/A,FALSE,"CESTSUM";#N/A,#N/A,FALSE,"est sum A";#N/A,#N/A,FALSE,"est detail A"}</definedName>
    <definedName name="Temp1" localSheetId="19" hidden="1">{#N/A,#N/A,FALSE,"CESTSUM";#N/A,#N/A,FALSE,"est sum A";#N/A,#N/A,FALSE,"est detail A"}</definedName>
    <definedName name="Temp1" localSheetId="0" hidden="1">{#N/A,#N/A,FALSE,"CESTSUM";#N/A,#N/A,FALSE,"est sum A";#N/A,#N/A,FALSE,"est detail A"}</definedName>
    <definedName name="Temp1" localSheetId="21" hidden="1">{#N/A,#N/A,FALSE,"CESTSUM";#N/A,#N/A,FALSE,"est sum A";#N/A,#N/A,FALSE,"est detail A"}</definedName>
    <definedName name="Temp1" localSheetId="3" hidden="1">{#N/A,#N/A,FALSE,"CESTSUM";#N/A,#N/A,FALSE,"est sum A";#N/A,#N/A,FALSE,"est detail A"}</definedName>
    <definedName name="Temp1" localSheetId="8" hidden="1">{#N/A,#N/A,FALSE,"CESTSUM";#N/A,#N/A,FALSE,"est sum A";#N/A,#N/A,FALSE,"est detail A"}</definedName>
    <definedName name="Temp1" localSheetId="9" hidden="1">{#N/A,#N/A,FALSE,"CESTSUM";#N/A,#N/A,FALSE,"est sum A";#N/A,#N/A,FALSE,"est detail A"}</definedName>
    <definedName name="Temp1" localSheetId="1" hidden="1">{#N/A,#N/A,FALSE,"CESTSUM";#N/A,#N/A,FALSE,"est sum A";#N/A,#N/A,FALSE,"est detail A"}</definedName>
    <definedName name="Temp1" localSheetId="11" hidden="1">{#N/A,#N/A,FALSE,"CESTSUM";#N/A,#N/A,FALSE,"est sum A";#N/A,#N/A,FALSE,"est detail A"}</definedName>
    <definedName name="Temp1" hidden="1">{#N/A,#N/A,FALSE,"CESTSUM";#N/A,#N/A,FALSE,"est sum A";#N/A,#N/A,FALSE,"est detail A"}</definedName>
    <definedName name="temp2" localSheetId="10" hidden="1">{#N/A,#N/A,FALSE,"CESTSUM";#N/A,#N/A,FALSE,"est sum A";#N/A,#N/A,FALSE,"est detail A"}</definedName>
    <definedName name="temp2" localSheetId="15" hidden="1">{#N/A,#N/A,FALSE,"CESTSUM";#N/A,#N/A,FALSE,"est sum A";#N/A,#N/A,FALSE,"est detail A"}</definedName>
    <definedName name="temp2" localSheetId="12" hidden="1">{#N/A,#N/A,FALSE,"CESTSUM";#N/A,#N/A,FALSE,"est sum A";#N/A,#N/A,FALSE,"est detail A"}</definedName>
    <definedName name="temp2" localSheetId="19" hidden="1">{#N/A,#N/A,FALSE,"CESTSUM";#N/A,#N/A,FALSE,"est sum A";#N/A,#N/A,FALSE,"est detail A"}</definedName>
    <definedName name="temp2" localSheetId="0" hidden="1">{#N/A,#N/A,FALSE,"CESTSUM";#N/A,#N/A,FALSE,"est sum A";#N/A,#N/A,FALSE,"est detail A"}</definedName>
    <definedName name="temp2" localSheetId="21" hidden="1">{#N/A,#N/A,FALSE,"CESTSUM";#N/A,#N/A,FALSE,"est sum A";#N/A,#N/A,FALSE,"est detail A"}</definedName>
    <definedName name="temp2" localSheetId="3" hidden="1">{#N/A,#N/A,FALSE,"CESTSUM";#N/A,#N/A,FALSE,"est sum A";#N/A,#N/A,FALSE,"est detail A"}</definedName>
    <definedName name="temp2" localSheetId="8" hidden="1">{#N/A,#N/A,FALSE,"CESTSUM";#N/A,#N/A,FALSE,"est sum A";#N/A,#N/A,FALSE,"est detail A"}</definedName>
    <definedName name="temp2" localSheetId="9" hidden="1">{#N/A,#N/A,FALSE,"CESTSUM";#N/A,#N/A,FALSE,"est sum A";#N/A,#N/A,FALSE,"est detail A"}</definedName>
    <definedName name="temp2" localSheetId="1" hidden="1">{#N/A,#N/A,FALSE,"CESTSUM";#N/A,#N/A,FALSE,"est sum A";#N/A,#N/A,FALSE,"est detail A"}</definedName>
    <definedName name="temp2" localSheetId="11" hidden="1">{#N/A,#N/A,FALSE,"CESTSUM";#N/A,#N/A,FALSE,"est sum A";#N/A,#N/A,FALSE,"est detail A"}</definedName>
    <definedName name="temp2" hidden="1">{#N/A,#N/A,FALSE,"CESTSUM";#N/A,#N/A,FALSE,"est sum A";#N/A,#N/A,FALSE,"est detail A"}</definedName>
    <definedName name="TEST">2000</definedName>
    <definedName name="TESTYEAR_E">'[5]Named Ranges E'!$C$5</definedName>
    <definedName name="Total_Payment" localSheetId="12">Scheduled_Payment+Extra_Payment</definedName>
    <definedName name="Total_Payment" localSheetId="3">Scheduled_Payment+Extra_Payment</definedName>
    <definedName name="Total_Payment" localSheetId="8">Scheduled_Payment+Extra_Payment</definedName>
    <definedName name="Total_Payment" localSheetId="9">Scheduled_Payment+Extra_Payment</definedName>
    <definedName name="Total_Payment" localSheetId="7">Scheduled_Payment+Extra_Payment</definedName>
    <definedName name="Total_Payment" localSheetId="1">Scheduled_Payment+Extra_Payment</definedName>
    <definedName name="Total_Payment" localSheetId="11">Scheduled_Payment+Extra_Payment</definedName>
    <definedName name="Total_Payment">Scheduled_Payment+Extra_Payment</definedName>
    <definedName name="tr" localSheetId="10" hidden="1">{#N/A,#N/A,FALSE,"CESTSUM";#N/A,#N/A,FALSE,"est sum A";#N/A,#N/A,FALSE,"est detail A"}</definedName>
    <definedName name="tr" localSheetId="15" hidden="1">{#N/A,#N/A,FALSE,"CESTSUM";#N/A,#N/A,FALSE,"est sum A";#N/A,#N/A,FALSE,"est detail A"}</definedName>
    <definedName name="tr" localSheetId="12" hidden="1">{#N/A,#N/A,FALSE,"CESTSUM";#N/A,#N/A,FALSE,"est sum A";#N/A,#N/A,FALSE,"est detail A"}</definedName>
    <definedName name="tr" localSheetId="19" hidden="1">{#N/A,#N/A,FALSE,"CESTSUM";#N/A,#N/A,FALSE,"est sum A";#N/A,#N/A,FALSE,"est detail A"}</definedName>
    <definedName name="tr" localSheetId="0" hidden="1">{#N/A,#N/A,FALSE,"CESTSUM";#N/A,#N/A,FALSE,"est sum A";#N/A,#N/A,FALSE,"est detail A"}</definedName>
    <definedName name="tr" localSheetId="21" hidden="1">{#N/A,#N/A,FALSE,"CESTSUM";#N/A,#N/A,FALSE,"est sum A";#N/A,#N/A,FALSE,"est detail A"}</definedName>
    <definedName name="tr" localSheetId="3" hidden="1">{#N/A,#N/A,FALSE,"CESTSUM";#N/A,#N/A,FALSE,"est sum A";#N/A,#N/A,FALSE,"est detail A"}</definedName>
    <definedName name="tr" localSheetId="8" hidden="1">{#N/A,#N/A,FALSE,"CESTSUM";#N/A,#N/A,FALSE,"est sum A";#N/A,#N/A,FALSE,"est detail A"}</definedName>
    <definedName name="tr" localSheetId="9" hidden="1">{#N/A,#N/A,FALSE,"CESTSUM";#N/A,#N/A,FALSE,"est sum A";#N/A,#N/A,FALSE,"est detail A"}</definedName>
    <definedName name="tr" localSheetId="1" hidden="1">{#N/A,#N/A,FALSE,"CESTSUM";#N/A,#N/A,FALSE,"est sum A";#N/A,#N/A,FALSE,"est detail A"}</definedName>
    <definedName name="tr" localSheetId="11" hidden="1">{#N/A,#N/A,FALSE,"CESTSUM";#N/A,#N/A,FALSE,"est sum A";#N/A,#N/A,FALSE,"est detail A"}</definedName>
    <definedName name="tr" hidden="1">{#N/A,#N/A,FALSE,"CESTSUM";#N/A,#N/A,FALSE,"est sum A";#N/A,#N/A,FALSE,"est detail A"}</definedName>
    <definedName name="Transfer" localSheetId="10" hidden="1">#REF!</definedName>
    <definedName name="Transfer" localSheetId="15" hidden="1">#REF!</definedName>
    <definedName name="Transfer" localSheetId="12" hidden="1">#REF!</definedName>
    <definedName name="Transfer" localSheetId="19" hidden="1">#REF!</definedName>
    <definedName name="Transfer" localSheetId="0" hidden="1">#REF!</definedName>
    <definedName name="Transfer" localSheetId="21" hidden="1">#REF!</definedName>
    <definedName name="Transfer" localSheetId="8" hidden="1">#REF!</definedName>
    <definedName name="Transfer" localSheetId="9" hidden="1">#REF!</definedName>
    <definedName name="Transfer" localSheetId="1" hidden="1">#REF!</definedName>
    <definedName name="Transfer" localSheetId="11" hidden="1">#REF!</definedName>
    <definedName name="Transfer" hidden="1">#REF!</definedName>
    <definedName name="Transfers" localSheetId="10" hidden="1">#REF!</definedName>
    <definedName name="Transfers" localSheetId="15" hidden="1">#REF!</definedName>
    <definedName name="Transfers" localSheetId="12" hidden="1">#REF!</definedName>
    <definedName name="Transfers" localSheetId="19" hidden="1">#REF!</definedName>
    <definedName name="Transfers" localSheetId="0" hidden="1">#REF!</definedName>
    <definedName name="Transfers" localSheetId="21" hidden="1">#REF!</definedName>
    <definedName name="Transfers" localSheetId="8" hidden="1">#REF!</definedName>
    <definedName name="Transfers" localSheetId="9" hidden="1">#REF!</definedName>
    <definedName name="Transfers" hidden="1">#REF!</definedName>
    <definedName name="u" localSheetId="10" hidden="1">{#N/A,#N/A,FALSE,"Summ";#N/A,#N/A,FALSE,"General"}</definedName>
    <definedName name="u" localSheetId="15" hidden="1">{#N/A,#N/A,FALSE,"Summ";#N/A,#N/A,FALSE,"General"}</definedName>
    <definedName name="u" localSheetId="12" hidden="1">{#N/A,#N/A,FALSE,"Summ";#N/A,#N/A,FALSE,"General"}</definedName>
    <definedName name="u" localSheetId="19" hidden="1">{#N/A,#N/A,FALSE,"Summ";#N/A,#N/A,FALSE,"General"}</definedName>
    <definedName name="u" localSheetId="0" hidden="1">{#N/A,#N/A,FALSE,"Summ";#N/A,#N/A,FALSE,"General"}</definedName>
    <definedName name="u" localSheetId="21" hidden="1">{#N/A,#N/A,FALSE,"Summ";#N/A,#N/A,FALSE,"General"}</definedName>
    <definedName name="u" localSheetId="3" hidden="1">{#N/A,#N/A,FALSE,"Summ";#N/A,#N/A,FALSE,"General"}</definedName>
    <definedName name="u" localSheetId="8" hidden="1">{#N/A,#N/A,FALSE,"Summ";#N/A,#N/A,FALSE,"General"}</definedName>
    <definedName name="u" localSheetId="9" hidden="1">{#N/A,#N/A,FALSE,"Summ";#N/A,#N/A,FALSE,"General"}</definedName>
    <definedName name="u" localSheetId="1" hidden="1">{#N/A,#N/A,FALSE,"Summ";#N/A,#N/A,FALSE,"General"}</definedName>
    <definedName name="u" localSheetId="11" hidden="1">{#N/A,#N/A,FALSE,"Summ";#N/A,#N/A,FALSE,"General"}</definedName>
    <definedName name="u" hidden="1">{#N/A,#N/A,FALSE,"Summ";#N/A,#N/A,FALSE,"General"}</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v" localSheetId="10" hidden="1">{#N/A,#N/A,FALSE,"Coversheet";#N/A,#N/A,FALSE,"QA"}</definedName>
    <definedName name="v" localSheetId="15" hidden="1">{#N/A,#N/A,FALSE,"Coversheet";#N/A,#N/A,FALSE,"QA"}</definedName>
    <definedName name="v" localSheetId="12" hidden="1">{#N/A,#N/A,FALSE,"Coversheet";#N/A,#N/A,FALSE,"QA"}</definedName>
    <definedName name="v" localSheetId="19" hidden="1">{#N/A,#N/A,FALSE,"Coversheet";#N/A,#N/A,FALSE,"QA"}</definedName>
    <definedName name="v" localSheetId="0" hidden="1">{#N/A,#N/A,FALSE,"Coversheet";#N/A,#N/A,FALSE,"QA"}</definedName>
    <definedName name="v" localSheetId="21" hidden="1">{#N/A,#N/A,FALSE,"Coversheet";#N/A,#N/A,FALSE,"QA"}</definedName>
    <definedName name="v" localSheetId="3" hidden="1">{#N/A,#N/A,FALSE,"Coversheet";#N/A,#N/A,FALSE,"QA"}</definedName>
    <definedName name="v" localSheetId="8" hidden="1">{#N/A,#N/A,FALSE,"Coversheet";#N/A,#N/A,FALSE,"QA"}</definedName>
    <definedName name="v" localSheetId="9" hidden="1">{#N/A,#N/A,FALSE,"Coversheet";#N/A,#N/A,FALSE,"QA"}</definedName>
    <definedName name="v" localSheetId="1" hidden="1">{#N/A,#N/A,FALSE,"Coversheet";#N/A,#N/A,FALSE,"QA"}</definedName>
    <definedName name="v" localSheetId="11" hidden="1">{#N/A,#N/A,FALSE,"Coversheet";#N/A,#N/A,FALSE,"QA"}</definedName>
    <definedName name="v" hidden="1">{#N/A,#N/A,FALSE,"Coversheet";#N/A,#N/A,FALSE,"QA"}</definedName>
    <definedName name="Value" localSheetId="10" hidden="1">{#N/A,#N/A,FALSE,"Summ";#N/A,#N/A,FALSE,"General"}</definedName>
    <definedName name="Value" localSheetId="15" hidden="1">{#N/A,#N/A,FALSE,"Summ";#N/A,#N/A,FALSE,"General"}</definedName>
    <definedName name="Value" localSheetId="12" hidden="1">{#N/A,#N/A,FALSE,"Summ";#N/A,#N/A,FALSE,"General"}</definedName>
    <definedName name="Value" localSheetId="19" hidden="1">{#N/A,#N/A,FALSE,"Summ";#N/A,#N/A,FALSE,"General"}</definedName>
    <definedName name="Value" localSheetId="0" hidden="1">{#N/A,#N/A,FALSE,"Summ";#N/A,#N/A,FALSE,"General"}</definedName>
    <definedName name="Value" localSheetId="21" hidden="1">{#N/A,#N/A,FALSE,"Summ";#N/A,#N/A,FALSE,"General"}</definedName>
    <definedName name="Value" localSheetId="3" hidden="1">{#N/A,#N/A,FALSE,"Summ";#N/A,#N/A,FALSE,"General"}</definedName>
    <definedName name="Value" localSheetId="8" hidden="1">{#N/A,#N/A,FALSE,"Summ";#N/A,#N/A,FALSE,"General"}</definedName>
    <definedName name="Value" localSheetId="9" hidden="1">{#N/A,#N/A,FALSE,"Summ";#N/A,#N/A,FALSE,"General"}</definedName>
    <definedName name="Value" localSheetId="1" hidden="1">{#N/A,#N/A,FALSE,"Summ";#N/A,#N/A,FALSE,"General"}</definedName>
    <definedName name="Value" localSheetId="11" hidden="1">{#N/A,#N/A,FALSE,"Summ";#N/A,#N/A,FALSE,"General"}</definedName>
    <definedName name="Value" hidden="1">{#N/A,#N/A,FALSE,"Summ";#N/A,#N/A,FALSE,"General"}</definedName>
    <definedName name="Values_Entered" localSheetId="12">IF(Loan_Amount*Interest_Rate*Loan_Years*Loan_Start&gt;0,1,0)</definedName>
    <definedName name="Values_Entered" localSheetId="3">IF(Loan_Amount*Interest_Rate*Loan_Years*Loan_Start&gt;0,1,0)</definedName>
    <definedName name="Values_Entered" localSheetId="8">IF(Loan_Amount*Interest_Rate*Loan_Years*Loan_Start&gt;0,1,0)</definedName>
    <definedName name="Values_Entered" localSheetId="9">IF(Loan_Amount*Interest_Rate*Loan_Years*Loan_Start&gt;0,1,0)</definedName>
    <definedName name="Values_Entered" localSheetId="7">IF(Loan_Amount*Interest_Rate*Loan_Years*Loan_Start&gt;0,1,0)</definedName>
    <definedName name="Values_Entered" localSheetId="1">IF(Loan_Amount*Interest_Rate*Loan_Years*Loan_Start&gt;0,1,0)</definedName>
    <definedName name="Values_Entered" localSheetId="11">IF(Loan_Amount*Interest_Rate*Loan_Years*Loan_Start&gt;0,1,0)</definedName>
    <definedName name="Values_Entered">IF(Loan_Amount*Interest_Rate*Loan_Years*Loan_Start&gt;0,1,0)</definedName>
    <definedName name="w" localSheetId="10" hidden="1">{#N/A,#N/A,FALSE,"Schedule F";#N/A,#N/A,FALSE,"Schedule G"}</definedName>
    <definedName name="w" localSheetId="15" hidden="1">{#N/A,#N/A,FALSE,"Schedule F";#N/A,#N/A,FALSE,"Schedule G"}</definedName>
    <definedName name="w" localSheetId="12" hidden="1">{#N/A,#N/A,FALSE,"Schedule F";#N/A,#N/A,FALSE,"Schedule G"}</definedName>
    <definedName name="w" localSheetId="19" hidden="1">{#N/A,#N/A,FALSE,"Schedule F";#N/A,#N/A,FALSE,"Schedule G"}</definedName>
    <definedName name="w" localSheetId="0" hidden="1">{#N/A,#N/A,FALSE,"Schedule F";#N/A,#N/A,FALSE,"Schedule G"}</definedName>
    <definedName name="w" localSheetId="21" hidden="1">{#N/A,#N/A,FALSE,"Schedule F";#N/A,#N/A,FALSE,"Schedule G"}</definedName>
    <definedName name="w" localSheetId="3" hidden="1">{#N/A,#N/A,FALSE,"Schedule F";#N/A,#N/A,FALSE,"Schedule G"}</definedName>
    <definedName name="w" localSheetId="8" hidden="1">{#N/A,#N/A,FALSE,"Schedule F";#N/A,#N/A,FALSE,"Schedule G"}</definedName>
    <definedName name="w" localSheetId="9" hidden="1">{#N/A,#N/A,FALSE,"Schedule F";#N/A,#N/A,FALSE,"Schedule G"}</definedName>
    <definedName name="w" localSheetId="1" hidden="1">{#N/A,#N/A,FALSE,"Schedule F";#N/A,#N/A,FALSE,"Schedule G"}</definedName>
    <definedName name="w" localSheetId="11" hidden="1">{#N/A,#N/A,FALSE,"Schedule F";#N/A,#N/A,FALSE,"Schedule G"}</definedName>
    <definedName name="w" hidden="1">{#N/A,#N/A,FALSE,"Schedule F";#N/A,#N/A,FALSE,"Schedule G"}</definedName>
    <definedName name="we" localSheetId="10" hidden="1">{#N/A,#N/A,FALSE,"Pg 6b CustCount_Gas";#N/A,#N/A,FALSE,"QA";#N/A,#N/A,FALSE,"Report";#N/A,#N/A,FALSE,"forecast"}</definedName>
    <definedName name="we" localSheetId="15" hidden="1">{#N/A,#N/A,FALSE,"Pg 6b CustCount_Gas";#N/A,#N/A,FALSE,"QA";#N/A,#N/A,FALSE,"Report";#N/A,#N/A,FALSE,"forecast"}</definedName>
    <definedName name="we" localSheetId="12" hidden="1">{#N/A,#N/A,FALSE,"Pg 6b CustCount_Gas";#N/A,#N/A,FALSE,"QA";#N/A,#N/A,FALSE,"Report";#N/A,#N/A,FALSE,"forecast"}</definedName>
    <definedName name="we" localSheetId="19" hidden="1">{#N/A,#N/A,FALSE,"Pg 6b CustCount_Gas";#N/A,#N/A,FALSE,"QA";#N/A,#N/A,FALSE,"Report";#N/A,#N/A,FALSE,"forecast"}</definedName>
    <definedName name="we" localSheetId="0" hidden="1">{#N/A,#N/A,FALSE,"Pg 6b CustCount_Gas";#N/A,#N/A,FALSE,"QA";#N/A,#N/A,FALSE,"Report";#N/A,#N/A,FALSE,"forecast"}</definedName>
    <definedName name="we" localSheetId="21" hidden="1">{#N/A,#N/A,FALSE,"Pg 6b CustCount_Gas";#N/A,#N/A,FALSE,"QA";#N/A,#N/A,FALSE,"Report";#N/A,#N/A,FALSE,"forecast"}</definedName>
    <definedName name="we" localSheetId="3" hidden="1">{#N/A,#N/A,FALSE,"Pg 6b CustCount_Gas";#N/A,#N/A,FALSE,"QA";#N/A,#N/A,FALSE,"Report";#N/A,#N/A,FALSE,"forecast"}</definedName>
    <definedName name="we" localSheetId="8" hidden="1">{#N/A,#N/A,FALSE,"Pg 6b CustCount_Gas";#N/A,#N/A,FALSE,"QA";#N/A,#N/A,FALSE,"Report";#N/A,#N/A,FALSE,"forecast"}</definedName>
    <definedName name="we" localSheetId="9" hidden="1">{#N/A,#N/A,FALSE,"Pg 6b CustCount_Gas";#N/A,#N/A,FALSE,"QA";#N/A,#N/A,FALSE,"Report";#N/A,#N/A,FALSE,"forecast"}</definedName>
    <definedName name="we" localSheetId="1" hidden="1">{#N/A,#N/A,FALSE,"Pg 6b CustCount_Gas";#N/A,#N/A,FALSE,"QA";#N/A,#N/A,FALSE,"Report";#N/A,#N/A,FALSE,"forecast"}</definedName>
    <definedName name="we" localSheetId="11" hidden="1">{#N/A,#N/A,FALSE,"Pg 6b CustCount_Gas";#N/A,#N/A,FALSE,"QA";#N/A,#N/A,FALSE,"Report";#N/A,#N/A,FALSE,"forecast"}</definedName>
    <definedName name="we" hidden="1">{#N/A,#N/A,FALSE,"Pg 6b CustCount_Gas";#N/A,#N/A,FALSE,"QA";#N/A,#N/A,FALSE,"Report";#N/A,#N/A,FALSE,"forecast"}</definedName>
    <definedName name="WH" localSheetId="10" hidden="1">{#N/A,#N/A,FALSE,"Coversheet";#N/A,#N/A,FALSE,"QA"}</definedName>
    <definedName name="WH" localSheetId="15" hidden="1">{#N/A,#N/A,FALSE,"Coversheet";#N/A,#N/A,FALSE,"QA"}</definedName>
    <definedName name="WH" localSheetId="12" hidden="1">{#N/A,#N/A,FALSE,"Coversheet";#N/A,#N/A,FALSE,"QA"}</definedName>
    <definedName name="WH" localSheetId="19" hidden="1">{#N/A,#N/A,FALSE,"Coversheet";#N/A,#N/A,FALSE,"QA"}</definedName>
    <definedName name="WH" localSheetId="0" hidden="1">{#N/A,#N/A,FALSE,"Coversheet";#N/A,#N/A,FALSE,"QA"}</definedName>
    <definedName name="WH" localSheetId="21" hidden="1">{#N/A,#N/A,FALSE,"Coversheet";#N/A,#N/A,FALSE,"QA"}</definedName>
    <definedName name="WH" localSheetId="3" hidden="1">{#N/A,#N/A,FALSE,"Coversheet";#N/A,#N/A,FALSE,"QA"}</definedName>
    <definedName name="WH" localSheetId="8" hidden="1">{#N/A,#N/A,FALSE,"Coversheet";#N/A,#N/A,FALSE,"QA"}</definedName>
    <definedName name="WH" localSheetId="9" hidden="1">{#N/A,#N/A,FALSE,"Coversheet";#N/A,#N/A,FALSE,"QA"}</definedName>
    <definedName name="WH" localSheetId="1" hidden="1">{#N/A,#N/A,FALSE,"Coversheet";#N/A,#N/A,FALSE,"QA"}</definedName>
    <definedName name="WH" localSheetId="11" hidden="1">{#N/A,#N/A,FALSE,"Coversheet";#N/A,#N/A,FALSE,"QA"}</definedName>
    <definedName name="WH" hidden="1">{#N/A,#N/A,FALSE,"Coversheet";#N/A,#N/A,FALSE,"QA"}</definedName>
    <definedName name="wrn.1._.Bi._.Monthly._.CR." localSheetId="10" hidden="1">{#N/A,#N/A,FALSE,"Drill Sites";"WP 212",#N/A,FALSE,"MWAG EOR";"WP 213",#N/A,FALSE,"MWAG EOR";#N/A,#N/A,FALSE,"Misc. Facility";#N/A,#N/A,FALSE,"WWTP"}</definedName>
    <definedName name="wrn.1._.Bi._.Monthly._.CR." localSheetId="15" hidden="1">{#N/A,#N/A,FALSE,"Drill Sites";"WP 212",#N/A,FALSE,"MWAG EOR";"WP 213",#N/A,FALSE,"MWAG EOR";#N/A,#N/A,FALSE,"Misc. Facility";#N/A,#N/A,FALSE,"WWTP"}</definedName>
    <definedName name="wrn.1._.Bi._.Monthly._.CR." localSheetId="12" hidden="1">{#N/A,#N/A,FALSE,"Drill Sites";"WP 212",#N/A,FALSE,"MWAG EOR";"WP 213",#N/A,FALSE,"MWAG EOR";#N/A,#N/A,FALSE,"Misc. Facility";#N/A,#N/A,FALSE,"WWTP"}</definedName>
    <definedName name="wrn.1._.Bi._.Monthly._.CR." localSheetId="19" hidden="1">{#N/A,#N/A,FALSE,"Drill Sites";"WP 212",#N/A,FALSE,"MWAG EOR";"WP 213",#N/A,FALSE,"MWAG EOR";#N/A,#N/A,FALSE,"Misc. Facility";#N/A,#N/A,FALSE,"WWTP"}</definedName>
    <definedName name="wrn.1._.Bi._.Monthly._.CR." localSheetId="0" hidden="1">{#N/A,#N/A,FALSE,"Drill Sites";"WP 212",#N/A,FALSE,"MWAG EOR";"WP 213",#N/A,FALSE,"MWAG EOR";#N/A,#N/A,FALSE,"Misc. Facility";#N/A,#N/A,FALSE,"WWTP"}</definedName>
    <definedName name="wrn.1._.Bi._.Monthly._.CR." localSheetId="21" hidden="1">{#N/A,#N/A,FALSE,"Drill Sites";"WP 212",#N/A,FALSE,"MWAG EOR";"WP 213",#N/A,FALSE,"MWAG EOR";#N/A,#N/A,FALSE,"Misc. Facility";#N/A,#N/A,FALSE,"WWTP"}</definedName>
    <definedName name="wrn.1._.Bi._.Monthly._.CR." localSheetId="3" hidden="1">{#N/A,#N/A,FALSE,"Drill Sites";"WP 212",#N/A,FALSE,"MWAG EOR";"WP 213",#N/A,FALSE,"MWAG EOR";#N/A,#N/A,FALSE,"Misc. Facility";#N/A,#N/A,FALSE,"WWTP"}</definedName>
    <definedName name="wrn.1._.Bi._.Monthly._.CR." localSheetId="8" hidden="1">{#N/A,#N/A,FALSE,"Drill Sites";"WP 212",#N/A,FALSE,"MWAG EOR";"WP 213",#N/A,FALSE,"MWAG EOR";#N/A,#N/A,FALSE,"Misc. Facility";#N/A,#N/A,FALSE,"WWTP"}</definedName>
    <definedName name="wrn.1._.Bi._.Monthly._.CR." localSheetId="9" hidden="1">{#N/A,#N/A,FALSE,"Drill Sites";"WP 212",#N/A,FALSE,"MWAG EOR";"WP 213",#N/A,FALSE,"MWAG EOR";#N/A,#N/A,FALSE,"Misc. Facility";#N/A,#N/A,FALSE,"WWTP"}</definedName>
    <definedName name="wrn.1._.Bi._.Monthly._.CR." localSheetId="1" hidden="1">{#N/A,#N/A,FALSE,"Drill Sites";"WP 212",#N/A,FALSE,"MWAG EOR";"WP 213",#N/A,FALSE,"MWAG EOR";#N/A,#N/A,FALSE,"Misc. Facility";#N/A,#N/A,FALSE,"WWTP"}</definedName>
    <definedName name="wrn.1._.Bi._.Monthly._.CR." localSheetId="1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0"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localSheetId="12" hidden="1">{#N/A,#N/A,FALSE,"Balance_Sheet";#N/A,#N/A,FALSE,"income_statement_monthly";#N/A,#N/A,FALSE,"income_statement_Quarter";#N/A,#N/A,FALSE,"income_statement_ytd";#N/A,#N/A,FALSE,"income_statement_12Months"}</definedName>
    <definedName name="wrn.10_day._.Package." localSheetId="19" hidden="1">{#N/A,#N/A,FALSE,"Balance_Sheet";#N/A,#N/A,FALSE,"income_statement_monthly";#N/A,#N/A,FALSE,"income_statement_Quarter";#N/A,#N/A,FALSE,"income_statement_ytd";#N/A,#N/A,FALSE,"income_statement_12Months"}</definedName>
    <definedName name="wrn.10_day._.Package." localSheetId="0" hidden="1">{#N/A,#N/A,FALSE,"Balance_Sheet";#N/A,#N/A,FALSE,"income_statement_monthly";#N/A,#N/A,FALSE,"income_statement_Quarter";#N/A,#N/A,FALSE,"income_statement_ytd";#N/A,#N/A,FALSE,"income_statement_12Months"}</definedName>
    <definedName name="wrn.10_day._.Package." localSheetId="21" hidden="1">{#N/A,#N/A,FALSE,"Balance_Sheet";#N/A,#N/A,FALSE,"income_statement_monthly";#N/A,#N/A,FALSE,"income_statement_Quarter";#N/A,#N/A,FALSE,"income_statement_ytd";#N/A,#N/A,FALSE,"income_statement_12Months"}</definedName>
    <definedName name="wrn.10_day._.Package." localSheetId="3" hidden="1">{#N/A,#N/A,FALSE,"Balance_Sheet";#N/A,#N/A,FALSE,"income_statement_monthly";#N/A,#N/A,FALSE,"income_statement_Quarter";#N/A,#N/A,FALSE,"income_statement_ytd";#N/A,#N/A,FALSE,"income_statement_12Months"}</definedName>
    <definedName name="wrn.10_day._.Package." localSheetId="8" hidden="1">{#N/A,#N/A,FALSE,"Balance_Sheet";#N/A,#N/A,FALSE,"income_statement_monthly";#N/A,#N/A,FALSE,"income_statement_Quarter";#N/A,#N/A,FALSE,"income_statement_ytd";#N/A,#N/A,FALSE,"income_statement_12Months"}</definedName>
    <definedName name="wrn.10_day._.Package." localSheetId="9" hidden="1">{#N/A,#N/A,FALSE,"Balance_Sheet";#N/A,#N/A,FALSE,"income_statement_monthly";#N/A,#N/A,FALSE,"income_statement_Quarter";#N/A,#N/A,FALSE,"income_statement_ytd";#N/A,#N/A,FALSE,"income_statement_12Months"}</definedName>
    <definedName name="wrn.10_day._.Package." localSheetId="1" hidden="1">{#N/A,#N/A,FALSE,"Balance_Sheet";#N/A,#N/A,FALSE,"income_statement_monthly";#N/A,#N/A,FALSE,"income_statement_Quarter";#N/A,#N/A,FALSE,"income_statement_ytd";#N/A,#N/A,FALSE,"income_statement_12Months"}</definedName>
    <definedName name="wrn.10_day._.Package." localSheetId="1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0" hidden="1">{#N/A,#N/A,FALSE,"CRPT";#N/A,#N/A,FALSE,"TREND";#N/A,#N/A,FALSE,"%Curve"}</definedName>
    <definedName name="wrn.AAI." localSheetId="15" hidden="1">{#N/A,#N/A,FALSE,"CRPT";#N/A,#N/A,FALSE,"TREND";#N/A,#N/A,FALSE,"%Curve"}</definedName>
    <definedName name="wrn.AAI." localSheetId="12" hidden="1">{#N/A,#N/A,FALSE,"CRPT";#N/A,#N/A,FALSE,"TREND";#N/A,#N/A,FALSE,"%Curve"}</definedName>
    <definedName name="wrn.AAI." localSheetId="19" hidden="1">{#N/A,#N/A,FALSE,"CRPT";#N/A,#N/A,FALSE,"TREND";#N/A,#N/A,FALSE,"%Curve"}</definedName>
    <definedName name="wrn.AAI." localSheetId="0" hidden="1">{#N/A,#N/A,FALSE,"CRPT";#N/A,#N/A,FALSE,"TREND";#N/A,#N/A,FALSE,"%Curve"}</definedName>
    <definedName name="wrn.AAI." localSheetId="21" hidden="1">{#N/A,#N/A,FALSE,"CRPT";#N/A,#N/A,FALSE,"TREND";#N/A,#N/A,FALSE,"%Curve"}</definedName>
    <definedName name="wrn.AAI." localSheetId="3" hidden="1">{#N/A,#N/A,FALSE,"CRPT";#N/A,#N/A,FALSE,"TREND";#N/A,#N/A,FALSE,"%Curve"}</definedName>
    <definedName name="wrn.AAI." localSheetId="8" hidden="1">{#N/A,#N/A,FALSE,"CRPT";#N/A,#N/A,FALSE,"TREND";#N/A,#N/A,FALSE,"%Curve"}</definedName>
    <definedName name="wrn.AAI." localSheetId="9" hidden="1">{#N/A,#N/A,FALSE,"CRPT";#N/A,#N/A,FALSE,"TREND";#N/A,#N/A,FALSE,"%Curve"}</definedName>
    <definedName name="wrn.AAI." localSheetId="1" hidden="1">{#N/A,#N/A,FALSE,"CRPT";#N/A,#N/A,FALSE,"TREND";#N/A,#N/A,FALSE,"%Curve"}</definedName>
    <definedName name="wrn.AAI." localSheetId="11" hidden="1">{#N/A,#N/A,FALSE,"CRPT";#N/A,#N/A,FALSE,"TREND";#N/A,#N/A,FALSE,"%Curve"}</definedName>
    <definedName name="wrn.AAI." hidden="1">{#N/A,#N/A,FALSE,"CRPT";#N/A,#N/A,FALSE,"TREND";#N/A,#N/A,FALSE,"%Curve"}</definedName>
    <definedName name="wrn.AAI._.Report." localSheetId="10" hidden="1">{#N/A,#N/A,FALSE,"CRPT";#N/A,#N/A,FALSE,"TREND";#N/A,#N/A,FALSE,"% CURVE"}</definedName>
    <definedName name="wrn.AAI._.Report." localSheetId="15" hidden="1">{#N/A,#N/A,FALSE,"CRPT";#N/A,#N/A,FALSE,"TREND";#N/A,#N/A,FALSE,"% CURVE"}</definedName>
    <definedName name="wrn.AAI._.Report." localSheetId="12" hidden="1">{#N/A,#N/A,FALSE,"CRPT";#N/A,#N/A,FALSE,"TREND";#N/A,#N/A,FALSE,"% CURVE"}</definedName>
    <definedName name="wrn.AAI._.Report." localSheetId="19" hidden="1">{#N/A,#N/A,FALSE,"CRPT";#N/A,#N/A,FALSE,"TREND";#N/A,#N/A,FALSE,"% CURVE"}</definedName>
    <definedName name="wrn.AAI._.Report." localSheetId="0" hidden="1">{#N/A,#N/A,FALSE,"CRPT";#N/A,#N/A,FALSE,"TREND";#N/A,#N/A,FALSE,"% CURVE"}</definedName>
    <definedName name="wrn.AAI._.Report." localSheetId="21" hidden="1">{#N/A,#N/A,FALSE,"CRPT";#N/A,#N/A,FALSE,"TREND";#N/A,#N/A,FALSE,"% CURVE"}</definedName>
    <definedName name="wrn.AAI._.Report." localSheetId="3" hidden="1">{#N/A,#N/A,FALSE,"CRPT";#N/A,#N/A,FALSE,"TREND";#N/A,#N/A,FALSE,"% CURVE"}</definedName>
    <definedName name="wrn.AAI._.Report." localSheetId="8" hidden="1">{#N/A,#N/A,FALSE,"CRPT";#N/A,#N/A,FALSE,"TREND";#N/A,#N/A,FALSE,"% CURVE"}</definedName>
    <definedName name="wrn.AAI._.Report." localSheetId="9" hidden="1">{#N/A,#N/A,FALSE,"CRPT";#N/A,#N/A,FALSE,"TREND";#N/A,#N/A,FALSE,"% CURVE"}</definedName>
    <definedName name="wrn.AAI._.Report." localSheetId="1" hidden="1">{#N/A,#N/A,FALSE,"CRPT";#N/A,#N/A,FALSE,"TREND";#N/A,#N/A,FALSE,"% CURVE"}</definedName>
    <definedName name="wrn.AAI._.Report." localSheetId="11" hidden="1">{#N/A,#N/A,FALSE,"CRPT";#N/A,#N/A,FALSE,"TREND";#N/A,#N/A,FALSE,"% CURVE"}</definedName>
    <definedName name="wrn.AAI._.Report." hidden="1">{#N/A,#N/A,FALSE,"CRPT";#N/A,#N/A,FALSE,"TREND";#N/A,#N/A,FALSE,"% CURVE"}</definedName>
    <definedName name="wrn.Anvil." localSheetId="10" hidden="1">{#N/A,#N/A,FALSE,"CRPT";#N/A,#N/A,FALSE,"PCS ";#N/A,#N/A,FALSE,"TREND";#N/A,#N/A,FALSE,"% CURVE";#N/A,#N/A,FALSE,"FWICALC";#N/A,#N/A,FALSE,"CONTINGENCY";#N/A,#N/A,FALSE,"7616 Fab";#N/A,#N/A,FALSE,"7616 NSK"}</definedName>
    <definedName name="wrn.Anvil." localSheetId="15" hidden="1">{#N/A,#N/A,FALSE,"CRPT";#N/A,#N/A,FALSE,"PCS ";#N/A,#N/A,FALSE,"TREND";#N/A,#N/A,FALSE,"% CURVE";#N/A,#N/A,FALSE,"FWICALC";#N/A,#N/A,FALSE,"CONTINGENCY";#N/A,#N/A,FALSE,"7616 Fab";#N/A,#N/A,FALSE,"7616 NSK"}</definedName>
    <definedName name="wrn.Anvil." localSheetId="12" hidden="1">{#N/A,#N/A,FALSE,"CRPT";#N/A,#N/A,FALSE,"PCS ";#N/A,#N/A,FALSE,"TREND";#N/A,#N/A,FALSE,"% CURVE";#N/A,#N/A,FALSE,"FWICALC";#N/A,#N/A,FALSE,"CONTINGENCY";#N/A,#N/A,FALSE,"7616 Fab";#N/A,#N/A,FALSE,"7616 NSK"}</definedName>
    <definedName name="wrn.Anvil." localSheetId="19" hidden="1">{#N/A,#N/A,FALSE,"CRPT";#N/A,#N/A,FALSE,"PCS ";#N/A,#N/A,FALSE,"TREND";#N/A,#N/A,FALSE,"% CURVE";#N/A,#N/A,FALSE,"FWICALC";#N/A,#N/A,FALSE,"CONTINGENCY";#N/A,#N/A,FALSE,"7616 Fab";#N/A,#N/A,FALSE,"7616 NSK"}</definedName>
    <definedName name="wrn.Anvil." localSheetId="0" hidden="1">{#N/A,#N/A,FALSE,"CRPT";#N/A,#N/A,FALSE,"PCS ";#N/A,#N/A,FALSE,"TREND";#N/A,#N/A,FALSE,"% CURVE";#N/A,#N/A,FALSE,"FWICALC";#N/A,#N/A,FALSE,"CONTINGENCY";#N/A,#N/A,FALSE,"7616 Fab";#N/A,#N/A,FALSE,"7616 NSK"}</definedName>
    <definedName name="wrn.Anvil." localSheetId="21" hidden="1">{#N/A,#N/A,FALSE,"CRPT";#N/A,#N/A,FALSE,"PCS ";#N/A,#N/A,FALSE,"TREND";#N/A,#N/A,FALSE,"% CURVE";#N/A,#N/A,FALSE,"FWICALC";#N/A,#N/A,FALSE,"CONTINGENCY";#N/A,#N/A,FALSE,"7616 Fab";#N/A,#N/A,FALSE,"7616 NSK"}</definedName>
    <definedName name="wrn.Anvil." localSheetId="3" hidden="1">{#N/A,#N/A,FALSE,"CRPT";#N/A,#N/A,FALSE,"PCS ";#N/A,#N/A,FALSE,"TREND";#N/A,#N/A,FALSE,"% CURVE";#N/A,#N/A,FALSE,"FWICALC";#N/A,#N/A,FALSE,"CONTINGENCY";#N/A,#N/A,FALSE,"7616 Fab";#N/A,#N/A,FALSE,"7616 NSK"}</definedName>
    <definedName name="wrn.Anvil." localSheetId="8" hidden="1">{#N/A,#N/A,FALSE,"CRPT";#N/A,#N/A,FALSE,"PCS ";#N/A,#N/A,FALSE,"TREND";#N/A,#N/A,FALSE,"% CURVE";#N/A,#N/A,FALSE,"FWICALC";#N/A,#N/A,FALSE,"CONTINGENCY";#N/A,#N/A,FALSE,"7616 Fab";#N/A,#N/A,FALSE,"7616 NSK"}</definedName>
    <definedName name="wrn.Anvil." localSheetId="9" hidden="1">{#N/A,#N/A,FALSE,"CRPT";#N/A,#N/A,FALSE,"PCS ";#N/A,#N/A,FALSE,"TREND";#N/A,#N/A,FALSE,"% CURVE";#N/A,#N/A,FALSE,"FWICALC";#N/A,#N/A,FALSE,"CONTINGENCY";#N/A,#N/A,FALSE,"7616 Fab";#N/A,#N/A,FALSE,"7616 NSK"}</definedName>
    <definedName name="wrn.Anvil." localSheetId="1" hidden="1">{#N/A,#N/A,FALSE,"CRPT";#N/A,#N/A,FALSE,"PCS ";#N/A,#N/A,FALSE,"TREND";#N/A,#N/A,FALSE,"% CURVE";#N/A,#N/A,FALSE,"FWICALC";#N/A,#N/A,FALSE,"CONTINGENCY";#N/A,#N/A,FALSE,"7616 Fab";#N/A,#N/A,FALSE,"7616 NSK"}</definedName>
    <definedName name="wrn.Anvil." localSheetId="1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0" hidden="1">{#N/A,#N/A,FALSE,"Pg 6b CustCount_Gas";#N/A,#N/A,FALSE,"QA";#N/A,#N/A,FALSE,"Report";#N/A,#N/A,FALSE,"forecast"}</definedName>
    <definedName name="wrn.Customer._.Counts._.Gas." localSheetId="15" hidden="1">{#N/A,#N/A,FALSE,"Pg 6b CustCount_Gas";#N/A,#N/A,FALSE,"QA";#N/A,#N/A,FALSE,"Report";#N/A,#N/A,FALSE,"forecast"}</definedName>
    <definedName name="wrn.Customer._.Counts._.Gas." localSheetId="12" hidden="1">{#N/A,#N/A,FALSE,"Pg 6b CustCount_Gas";#N/A,#N/A,FALSE,"QA";#N/A,#N/A,FALSE,"Report";#N/A,#N/A,FALSE,"forecast"}</definedName>
    <definedName name="wrn.Customer._.Counts._.Gas." localSheetId="19" hidden="1">{#N/A,#N/A,FALSE,"Pg 6b CustCount_Gas";#N/A,#N/A,FALSE,"QA";#N/A,#N/A,FALSE,"Report";#N/A,#N/A,FALSE,"forecast"}</definedName>
    <definedName name="wrn.Customer._.Counts._.Gas." localSheetId="0" hidden="1">{#N/A,#N/A,FALSE,"Pg 6b CustCount_Gas";#N/A,#N/A,FALSE,"QA";#N/A,#N/A,FALSE,"Report";#N/A,#N/A,FALSE,"forecast"}</definedName>
    <definedName name="wrn.Customer._.Counts._.Gas." localSheetId="21" hidden="1">{#N/A,#N/A,FALSE,"Pg 6b CustCount_Gas";#N/A,#N/A,FALSE,"QA";#N/A,#N/A,FALSE,"Report";#N/A,#N/A,FALSE,"forecast"}</definedName>
    <definedName name="wrn.Customer._.Counts._.Gas." localSheetId="3"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9"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11" hidden="1">{#N/A,#N/A,FALSE,"Pg 6b CustCount_Gas";#N/A,#N/A,FALSE,"QA";#N/A,#N/A,FALSE,"Report";#N/A,#N/A,FALSE,"forecast"}</definedName>
    <definedName name="wrn.Customer._.Counts._.Gas." hidden="1">{#N/A,#N/A,FALSE,"Pg 6b CustCount_Gas";#N/A,#N/A,FALSE,"QA";#N/A,#N/A,FALSE,"Report";#N/A,#N/A,FALSE,"forecast"}</definedName>
    <definedName name="wrn.ECR." localSheetId="10" hidden="1">{#N/A,#N/A,FALSE,"schA"}</definedName>
    <definedName name="wrn.ECR." localSheetId="15" hidden="1">{#N/A,#N/A,FALSE,"schA"}</definedName>
    <definedName name="wrn.ECR." localSheetId="12" hidden="1">{#N/A,#N/A,FALSE,"schA"}</definedName>
    <definedName name="wrn.ECR." localSheetId="19" hidden="1">{#N/A,#N/A,FALSE,"schA"}</definedName>
    <definedName name="wrn.ECR." localSheetId="0" hidden="1">{#N/A,#N/A,FALSE,"schA"}</definedName>
    <definedName name="wrn.ECR." localSheetId="21" hidden="1">{#N/A,#N/A,FALSE,"schA"}</definedName>
    <definedName name="wrn.ECR." localSheetId="3" hidden="1">{#N/A,#N/A,FALSE,"schA"}</definedName>
    <definedName name="wrn.ECR." localSheetId="8" hidden="1">{#N/A,#N/A,FALSE,"schA"}</definedName>
    <definedName name="wrn.ECR." localSheetId="9" hidden="1">{#N/A,#N/A,FALSE,"schA"}</definedName>
    <definedName name="wrn.ECR." localSheetId="1" hidden="1">{#N/A,#N/A,FALSE,"schA"}</definedName>
    <definedName name="wrn.ECR." localSheetId="11" hidden="1">{#N/A,#N/A,FALSE,"schA"}</definedName>
    <definedName name="wrn.ECR." hidden="1">{#N/A,#N/A,FALSE,"schA"}</definedName>
    <definedName name="wrn.ESTIMATE." localSheetId="10" hidden="1">{#N/A,#N/A,FALSE,"CESTSUM";#N/A,#N/A,FALSE,"est sum A";#N/A,#N/A,FALSE,"est detail A"}</definedName>
    <definedName name="wrn.ESTIMATE." localSheetId="15" hidden="1">{#N/A,#N/A,FALSE,"CESTSUM";#N/A,#N/A,FALSE,"est sum A";#N/A,#N/A,FALSE,"est detail A"}</definedName>
    <definedName name="wrn.ESTIMATE." localSheetId="12" hidden="1">{#N/A,#N/A,FALSE,"CESTSUM";#N/A,#N/A,FALSE,"est sum A";#N/A,#N/A,FALSE,"est detail A"}</definedName>
    <definedName name="wrn.ESTIMATE." localSheetId="19" hidden="1">{#N/A,#N/A,FALSE,"CESTSUM";#N/A,#N/A,FALSE,"est sum A";#N/A,#N/A,FALSE,"est detail A"}</definedName>
    <definedName name="wrn.ESTIMATE." localSheetId="0" hidden="1">{#N/A,#N/A,FALSE,"CESTSUM";#N/A,#N/A,FALSE,"est sum A";#N/A,#N/A,FALSE,"est detail A"}</definedName>
    <definedName name="wrn.ESTIMATE." localSheetId="21" hidden="1">{#N/A,#N/A,FALSE,"CESTSUM";#N/A,#N/A,FALSE,"est sum A";#N/A,#N/A,FALSE,"est detail A"}</definedName>
    <definedName name="wrn.ESTIMATE." localSheetId="3" hidden="1">{#N/A,#N/A,FALSE,"CESTSUM";#N/A,#N/A,FALSE,"est sum A";#N/A,#N/A,FALSE,"est detail A"}</definedName>
    <definedName name="wrn.ESTIMATE." localSheetId="8" hidden="1">{#N/A,#N/A,FALSE,"CESTSUM";#N/A,#N/A,FALSE,"est sum A";#N/A,#N/A,FALSE,"est detail A"}</definedName>
    <definedName name="wrn.ESTIMATE." localSheetId="9" hidden="1">{#N/A,#N/A,FALSE,"CESTSUM";#N/A,#N/A,FALSE,"est sum A";#N/A,#N/A,FALSE,"est detail A"}</definedName>
    <definedName name="wrn.ESTIMATE." localSheetId="1" hidden="1">{#N/A,#N/A,FALSE,"CESTSUM";#N/A,#N/A,FALSE,"est sum A";#N/A,#N/A,FALSE,"est detail A"}</definedName>
    <definedName name="wrn.ESTIMATE." localSheetId="11" hidden="1">{#N/A,#N/A,FALSE,"CESTSUM";#N/A,#N/A,FALSE,"est sum A";#N/A,#N/A,FALSE,"est detail A"}</definedName>
    <definedName name="wrn.ESTIMATE." hidden="1">{#N/A,#N/A,FALSE,"CESTSUM";#N/A,#N/A,FALSE,"est sum A";#N/A,#N/A,FALSE,"est detail A"}</definedName>
    <definedName name="wrn.Fundamental." localSheetId="10" hidden="1">{#N/A,#N/A,TRUE,"CoverPage";#N/A,#N/A,TRUE,"Gas";#N/A,#N/A,TRUE,"Power";#N/A,#N/A,TRUE,"Historical DJ Mthly Prices"}</definedName>
    <definedName name="wrn.Fundamental." localSheetId="15" hidden="1">{#N/A,#N/A,TRUE,"CoverPage";#N/A,#N/A,TRUE,"Gas";#N/A,#N/A,TRUE,"Power";#N/A,#N/A,TRUE,"Historical DJ Mthly Prices"}</definedName>
    <definedName name="wrn.Fundamental." localSheetId="12" hidden="1">{#N/A,#N/A,TRUE,"CoverPage";#N/A,#N/A,TRUE,"Gas";#N/A,#N/A,TRUE,"Power";#N/A,#N/A,TRUE,"Historical DJ Mthly Prices"}</definedName>
    <definedName name="wrn.Fundamental." localSheetId="19" hidden="1">{#N/A,#N/A,TRUE,"CoverPage";#N/A,#N/A,TRUE,"Gas";#N/A,#N/A,TRUE,"Power";#N/A,#N/A,TRUE,"Historical DJ Mthly Prices"}</definedName>
    <definedName name="wrn.Fundamental." localSheetId="0" hidden="1">{#N/A,#N/A,TRUE,"CoverPage";#N/A,#N/A,TRUE,"Gas";#N/A,#N/A,TRUE,"Power";#N/A,#N/A,TRUE,"Historical DJ Mthly Prices"}</definedName>
    <definedName name="wrn.Fundamental." localSheetId="21" hidden="1">{#N/A,#N/A,TRUE,"CoverPage";#N/A,#N/A,TRUE,"Gas";#N/A,#N/A,TRUE,"Power";#N/A,#N/A,TRUE,"Historical DJ Mthly Prices"}</definedName>
    <definedName name="wrn.Fundamental." localSheetId="3" hidden="1">{#N/A,#N/A,TRUE,"CoverPage";#N/A,#N/A,TRUE,"Gas";#N/A,#N/A,TRUE,"Power";#N/A,#N/A,TRUE,"Historical DJ Mthly Prices"}</definedName>
    <definedName name="wrn.Fundamental." localSheetId="8" hidden="1">{#N/A,#N/A,TRUE,"CoverPage";#N/A,#N/A,TRUE,"Gas";#N/A,#N/A,TRUE,"Power";#N/A,#N/A,TRUE,"Historical DJ Mthly Prices"}</definedName>
    <definedName name="wrn.Fundamental." localSheetId="9" hidden="1">{#N/A,#N/A,TRUE,"CoverPage";#N/A,#N/A,TRUE,"Gas";#N/A,#N/A,TRUE,"Power";#N/A,#N/A,TRUE,"Historical DJ Mthly Prices"}</definedName>
    <definedName name="wrn.Fundamental." localSheetId="1" hidden="1">{#N/A,#N/A,TRUE,"CoverPage";#N/A,#N/A,TRUE,"Gas";#N/A,#N/A,TRUE,"Power";#N/A,#N/A,TRUE,"Historical DJ Mthly Prices"}</definedName>
    <definedName name="wrn.Fundamental." localSheetId="11" hidden="1">{#N/A,#N/A,TRUE,"CoverPage";#N/A,#N/A,TRUE,"Gas";#N/A,#N/A,TRUE,"Power";#N/A,#N/A,TRUE,"Historical DJ Mthly Prices"}</definedName>
    <definedName name="wrn.Fundamental." hidden="1">{#N/A,#N/A,TRUE,"CoverPage";#N/A,#N/A,TRUE,"Gas";#N/A,#N/A,TRUE,"Power";#N/A,#N/A,TRUE,"Historical DJ Mthly Prices"}</definedName>
    <definedName name="wrn.Fundamental2" localSheetId="10" hidden="1">{#N/A,#N/A,TRUE,"CoverPage";#N/A,#N/A,TRUE,"Gas";#N/A,#N/A,TRUE,"Power";#N/A,#N/A,TRUE,"Historical DJ Mthly Prices"}</definedName>
    <definedName name="wrn.Fundamental2" localSheetId="15" hidden="1">{#N/A,#N/A,TRUE,"CoverPage";#N/A,#N/A,TRUE,"Gas";#N/A,#N/A,TRUE,"Power";#N/A,#N/A,TRUE,"Historical DJ Mthly Prices"}</definedName>
    <definedName name="wrn.Fundamental2" localSheetId="12" hidden="1">{#N/A,#N/A,TRUE,"CoverPage";#N/A,#N/A,TRUE,"Gas";#N/A,#N/A,TRUE,"Power";#N/A,#N/A,TRUE,"Historical DJ Mthly Prices"}</definedName>
    <definedName name="wrn.Fundamental2" localSheetId="19" hidden="1">{#N/A,#N/A,TRUE,"CoverPage";#N/A,#N/A,TRUE,"Gas";#N/A,#N/A,TRUE,"Power";#N/A,#N/A,TRUE,"Historical DJ Mthly Prices"}</definedName>
    <definedName name="wrn.Fundamental2" localSheetId="0" hidden="1">{#N/A,#N/A,TRUE,"CoverPage";#N/A,#N/A,TRUE,"Gas";#N/A,#N/A,TRUE,"Power";#N/A,#N/A,TRUE,"Historical DJ Mthly Prices"}</definedName>
    <definedName name="wrn.Fundamental2" localSheetId="21" hidden="1">{#N/A,#N/A,TRUE,"CoverPage";#N/A,#N/A,TRUE,"Gas";#N/A,#N/A,TRUE,"Power";#N/A,#N/A,TRUE,"Historical DJ Mthly Prices"}</definedName>
    <definedName name="wrn.Fundamental2" localSheetId="3" hidden="1">{#N/A,#N/A,TRUE,"CoverPage";#N/A,#N/A,TRUE,"Gas";#N/A,#N/A,TRUE,"Power";#N/A,#N/A,TRUE,"Historical DJ Mthly Prices"}</definedName>
    <definedName name="wrn.Fundamental2" localSheetId="8" hidden="1">{#N/A,#N/A,TRUE,"CoverPage";#N/A,#N/A,TRUE,"Gas";#N/A,#N/A,TRUE,"Power";#N/A,#N/A,TRUE,"Historical DJ Mthly Prices"}</definedName>
    <definedName name="wrn.Fundamental2" localSheetId="9" hidden="1">{#N/A,#N/A,TRUE,"CoverPage";#N/A,#N/A,TRUE,"Gas";#N/A,#N/A,TRUE,"Power";#N/A,#N/A,TRUE,"Historical DJ Mthly Prices"}</definedName>
    <definedName name="wrn.Fundamental2" localSheetId="1" hidden="1">{#N/A,#N/A,TRUE,"CoverPage";#N/A,#N/A,TRUE,"Gas";#N/A,#N/A,TRUE,"Power";#N/A,#N/A,TRUE,"Historical DJ Mthly Prices"}</definedName>
    <definedName name="wrn.Fundamental2" localSheetId="11" hidden="1">{#N/A,#N/A,TRUE,"CoverPage";#N/A,#N/A,TRUE,"Gas";#N/A,#N/A,TRUE,"Power";#N/A,#N/A,TRUE,"Historical DJ Mthly Prices"}</definedName>
    <definedName name="wrn.Fundamental2" hidden="1">{#N/A,#N/A,TRUE,"CoverPage";#N/A,#N/A,TRUE,"Gas";#N/A,#N/A,TRUE,"Power";#N/A,#N/A,TRUE,"Historical DJ Mthly Prices"}</definedName>
    <definedName name="wrn.IEO." localSheetId="10" hidden="1">{#N/A,#N/A,FALSE,"SUMMARY";#N/A,#N/A,FALSE,"AE7616";#N/A,#N/A,FALSE,"AE7617";#N/A,#N/A,FALSE,"AE7618";#N/A,#N/A,FALSE,"AE7619"}</definedName>
    <definedName name="wrn.IEO." localSheetId="15" hidden="1">{#N/A,#N/A,FALSE,"SUMMARY";#N/A,#N/A,FALSE,"AE7616";#N/A,#N/A,FALSE,"AE7617";#N/A,#N/A,FALSE,"AE7618";#N/A,#N/A,FALSE,"AE7619"}</definedName>
    <definedName name="wrn.IEO." localSheetId="12" hidden="1">{#N/A,#N/A,FALSE,"SUMMARY";#N/A,#N/A,FALSE,"AE7616";#N/A,#N/A,FALSE,"AE7617";#N/A,#N/A,FALSE,"AE7618";#N/A,#N/A,FALSE,"AE7619"}</definedName>
    <definedName name="wrn.IEO." localSheetId="19" hidden="1">{#N/A,#N/A,FALSE,"SUMMARY";#N/A,#N/A,FALSE,"AE7616";#N/A,#N/A,FALSE,"AE7617";#N/A,#N/A,FALSE,"AE7618";#N/A,#N/A,FALSE,"AE7619"}</definedName>
    <definedName name="wrn.IEO." localSheetId="0" hidden="1">{#N/A,#N/A,FALSE,"SUMMARY";#N/A,#N/A,FALSE,"AE7616";#N/A,#N/A,FALSE,"AE7617";#N/A,#N/A,FALSE,"AE7618";#N/A,#N/A,FALSE,"AE7619"}</definedName>
    <definedName name="wrn.IEO." localSheetId="21" hidden="1">{#N/A,#N/A,FALSE,"SUMMARY";#N/A,#N/A,FALSE,"AE7616";#N/A,#N/A,FALSE,"AE7617";#N/A,#N/A,FALSE,"AE7618";#N/A,#N/A,FALSE,"AE7619"}</definedName>
    <definedName name="wrn.IEO." localSheetId="3" hidden="1">{#N/A,#N/A,FALSE,"SUMMARY";#N/A,#N/A,FALSE,"AE7616";#N/A,#N/A,FALSE,"AE7617";#N/A,#N/A,FALSE,"AE7618";#N/A,#N/A,FALSE,"AE7619"}</definedName>
    <definedName name="wrn.IEO." localSheetId="8" hidden="1">{#N/A,#N/A,FALSE,"SUMMARY";#N/A,#N/A,FALSE,"AE7616";#N/A,#N/A,FALSE,"AE7617";#N/A,#N/A,FALSE,"AE7618";#N/A,#N/A,FALSE,"AE7619"}</definedName>
    <definedName name="wrn.IEO." localSheetId="9" hidden="1">{#N/A,#N/A,FALSE,"SUMMARY";#N/A,#N/A,FALSE,"AE7616";#N/A,#N/A,FALSE,"AE7617";#N/A,#N/A,FALSE,"AE7618";#N/A,#N/A,FALSE,"AE7619"}</definedName>
    <definedName name="wrn.IEO." localSheetId="1" hidden="1">{#N/A,#N/A,FALSE,"SUMMARY";#N/A,#N/A,FALSE,"AE7616";#N/A,#N/A,FALSE,"AE7617";#N/A,#N/A,FALSE,"AE7618";#N/A,#N/A,FALSE,"AE7619"}</definedName>
    <definedName name="wrn.IEO." localSheetId="11" hidden="1">{#N/A,#N/A,FALSE,"SUMMARY";#N/A,#N/A,FALSE,"AE7616";#N/A,#N/A,FALSE,"AE7617";#N/A,#N/A,FALSE,"AE7618";#N/A,#N/A,FALSE,"AE7619"}</definedName>
    <definedName name="wrn.IEO." hidden="1">{#N/A,#N/A,FALSE,"SUMMARY";#N/A,#N/A,FALSE,"AE7616";#N/A,#N/A,FALSE,"AE7617";#N/A,#N/A,FALSE,"AE7618";#N/A,#N/A,FALSE,"AE7619"}</definedName>
    <definedName name="wrn.Incentive._.Overhead." localSheetId="10" hidden="1">{#N/A,#N/A,FALSE,"Coversheet";#N/A,#N/A,FALSE,"QA"}</definedName>
    <definedName name="wrn.Incentive._.Overhead." localSheetId="15" hidden="1">{#N/A,#N/A,FALSE,"Coversheet";#N/A,#N/A,FALSE,"QA"}</definedName>
    <definedName name="wrn.Incentive._.Overhead." localSheetId="12" hidden="1">{#N/A,#N/A,FALSE,"Coversheet";#N/A,#N/A,FALSE,"QA"}</definedName>
    <definedName name="wrn.Incentive._.Overhead." localSheetId="19" hidden="1">{#N/A,#N/A,FALSE,"Coversheet";#N/A,#N/A,FALSE,"QA"}</definedName>
    <definedName name="wrn.Incentive._.Overhead." localSheetId="0" hidden="1">{#N/A,#N/A,FALSE,"Coversheet";#N/A,#N/A,FALSE,"QA"}</definedName>
    <definedName name="wrn.Incentive._.Overhead." localSheetId="21" hidden="1">{#N/A,#N/A,FALSE,"Coversheet";#N/A,#N/A,FALSE,"QA"}</definedName>
    <definedName name="wrn.Incentive._.Overhead." localSheetId="3" hidden="1">{#N/A,#N/A,FALSE,"Coversheet";#N/A,#N/A,FALSE,"QA"}</definedName>
    <definedName name="wrn.Incentive._.Overhead." localSheetId="8" hidden="1">{#N/A,#N/A,FALSE,"Coversheet";#N/A,#N/A,FALSE,"QA"}</definedName>
    <definedName name="wrn.Incentive._.Overhead." localSheetId="9" hidden="1">{#N/A,#N/A,FALSE,"Coversheet";#N/A,#N/A,FALSE,"QA"}</definedName>
    <definedName name="wrn.Incentive._.Overhead." localSheetId="1" hidden="1">{#N/A,#N/A,FALSE,"Coversheet";#N/A,#N/A,FALSE,"QA"}</definedName>
    <definedName name="wrn.Incentive._.Overhead." localSheetId="11" hidden="1">{#N/A,#N/A,FALSE,"Coversheet";#N/A,#N/A,FALSE,"QA"}</definedName>
    <definedName name="wrn.Incentive._.Overhead." hidden="1">{#N/A,#N/A,FALSE,"Coversheet";#N/A,#N/A,FALSE,"QA"}</definedName>
    <definedName name="wrn.limit_reports." localSheetId="10" hidden="1">{#N/A,#N/A,FALSE,"Schedule F";#N/A,#N/A,FALSE,"Schedule G"}</definedName>
    <definedName name="wrn.limit_reports." localSheetId="15" hidden="1">{#N/A,#N/A,FALSE,"Schedule F";#N/A,#N/A,FALSE,"Schedule G"}</definedName>
    <definedName name="wrn.limit_reports." localSheetId="12" hidden="1">{#N/A,#N/A,FALSE,"Schedule F";#N/A,#N/A,FALSE,"Schedule G"}</definedName>
    <definedName name="wrn.limit_reports." localSheetId="19" hidden="1">{#N/A,#N/A,FALSE,"Schedule F";#N/A,#N/A,FALSE,"Schedule G"}</definedName>
    <definedName name="wrn.limit_reports." localSheetId="0" hidden="1">{#N/A,#N/A,FALSE,"Schedule F";#N/A,#N/A,FALSE,"Schedule G"}</definedName>
    <definedName name="wrn.limit_reports." localSheetId="21" hidden="1">{#N/A,#N/A,FALSE,"Schedule F";#N/A,#N/A,FALSE,"Schedule G"}</definedName>
    <definedName name="wrn.limit_reports." localSheetId="3" hidden="1">{#N/A,#N/A,FALSE,"Schedule F";#N/A,#N/A,FALSE,"Schedule G"}</definedName>
    <definedName name="wrn.limit_reports." localSheetId="8" hidden="1">{#N/A,#N/A,FALSE,"Schedule F";#N/A,#N/A,FALSE,"Schedule G"}</definedName>
    <definedName name="wrn.limit_reports." localSheetId="9" hidden="1">{#N/A,#N/A,FALSE,"Schedule F";#N/A,#N/A,FALSE,"Schedule G"}</definedName>
    <definedName name="wrn.limit_reports." localSheetId="1" hidden="1">{#N/A,#N/A,FALSE,"Schedule F";#N/A,#N/A,FALSE,"Schedule G"}</definedName>
    <definedName name="wrn.limit_reports." localSheetId="11" hidden="1">{#N/A,#N/A,FALSE,"Schedule F";#N/A,#N/A,FALSE,"Schedule G"}</definedName>
    <definedName name="wrn.limit_reports." hidden="1">{#N/A,#N/A,FALSE,"Schedule F";#N/A,#N/A,FALSE,"Schedule G"}</definedName>
    <definedName name="wrn.MARGIN_WO_QTR." localSheetId="10" hidden="1">{#N/A,#N/A,FALSE,"Month ";#N/A,#N/A,FALSE,"YTD";#N/A,#N/A,FALSE,"12 mo ended"}</definedName>
    <definedName name="wrn.MARGIN_WO_QTR." localSheetId="15" hidden="1">{#N/A,#N/A,FALSE,"Month ";#N/A,#N/A,FALSE,"YTD";#N/A,#N/A,FALSE,"12 mo ended"}</definedName>
    <definedName name="wrn.MARGIN_WO_QTR." localSheetId="12" hidden="1">{#N/A,#N/A,FALSE,"Month ";#N/A,#N/A,FALSE,"YTD";#N/A,#N/A,FALSE,"12 mo ended"}</definedName>
    <definedName name="wrn.MARGIN_WO_QTR." localSheetId="19" hidden="1">{#N/A,#N/A,FALSE,"Month ";#N/A,#N/A,FALSE,"YTD";#N/A,#N/A,FALSE,"12 mo ended"}</definedName>
    <definedName name="wrn.MARGIN_WO_QTR." localSheetId="0" hidden="1">{#N/A,#N/A,FALSE,"Month ";#N/A,#N/A,FALSE,"YTD";#N/A,#N/A,FALSE,"12 mo ended"}</definedName>
    <definedName name="wrn.MARGIN_WO_QTR." localSheetId="21" hidden="1">{#N/A,#N/A,FALSE,"Month ";#N/A,#N/A,FALSE,"YTD";#N/A,#N/A,FALSE,"12 mo ended"}</definedName>
    <definedName name="wrn.MARGIN_WO_QTR." localSheetId="3" hidden="1">{#N/A,#N/A,FALSE,"Month ";#N/A,#N/A,FALSE,"YTD";#N/A,#N/A,FALSE,"12 mo ended"}</definedName>
    <definedName name="wrn.MARGIN_WO_QTR." localSheetId="8" hidden="1">{#N/A,#N/A,FALSE,"Month ";#N/A,#N/A,FALSE,"YTD";#N/A,#N/A,FALSE,"12 mo ended"}</definedName>
    <definedName name="wrn.MARGIN_WO_QTR." localSheetId="9" hidden="1">{#N/A,#N/A,FALSE,"Month ";#N/A,#N/A,FALSE,"YTD";#N/A,#N/A,FALSE,"12 mo ended"}</definedName>
    <definedName name="wrn.MARGIN_WO_QTR." localSheetId="1" hidden="1">{#N/A,#N/A,FALSE,"Month ";#N/A,#N/A,FALSE,"YTD";#N/A,#N/A,FALSE,"12 mo ended"}</definedName>
    <definedName name="wrn.MARGIN_WO_QTR." localSheetId="11" hidden="1">{#N/A,#N/A,FALSE,"Month ";#N/A,#N/A,FALSE,"YTD";#N/A,#N/A,FALSE,"12 mo ended"}</definedName>
    <definedName name="wrn.MARGIN_WO_QTR." hidden="1">{#N/A,#N/A,FALSE,"Month ";#N/A,#N/A,FALSE,"YTD";#N/A,#N/A,FALSE,"12 mo ended"}</definedName>
    <definedName name="wrn.Municipal._.Report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10" hidden="1">{#N/A,#N/A,FALSE,"Loans";#N/A,#N/A,FALSE,"Program Costs";#N/A,#N/A,FALSE,"Measures";#N/A,#N/A,FALSE,"Net Lost Rev";#N/A,#N/A,FALSE,"Incentive"}</definedName>
    <definedName name="wrn.OR._.Carrying._.Charge._.JV." localSheetId="19" hidden="1">{#N/A,#N/A,FALSE,"Loans";#N/A,#N/A,FALSE,"Program Costs";#N/A,#N/A,FALSE,"Measures";#N/A,#N/A,FALSE,"Net Lost Rev";#N/A,#N/A,FALSE,"Incentive"}</definedName>
    <definedName name="wrn.OR._.Carrying._.Charge._.JV." localSheetId="0"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localSheetId="8" hidden="1">{#N/A,#N/A,FALSE,"Loans";#N/A,#N/A,FALSE,"Program Costs";#N/A,#N/A,FALSE,"Measures";#N/A,#N/A,FALSE,"Net Lost Rev";#N/A,#N/A,FALSE,"Incentive"}</definedName>
    <definedName name="wrn.OR._.Carrying._.Charge._.JV." localSheetId="9"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0" hidden="1">{#N/A,#N/A,FALSE,"Loans";#N/A,#N/A,FALSE,"Program Costs";#N/A,#N/A,FALSE,"Measures";#N/A,#N/A,FALSE,"Net Lost Rev";#N/A,#N/A,FALSE,"Incentive"}</definedName>
    <definedName name="wrn.OR._.Carrying._.Charge._.JV.1" localSheetId="19" hidden="1">{#N/A,#N/A,FALSE,"Loans";#N/A,#N/A,FALSE,"Program Costs";#N/A,#N/A,FALSE,"Measures";#N/A,#N/A,FALSE,"Net Lost Rev";#N/A,#N/A,FALSE,"Incentive"}</definedName>
    <definedName name="wrn.OR._.Carrying._.Charge._.JV.1" localSheetId="0"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8" hidden="1">{#N/A,#N/A,FALSE,"Loans";#N/A,#N/A,FALSE,"Program Costs";#N/A,#N/A,FALSE,"Measures";#N/A,#N/A,FALSE,"Net Lost Rev";#N/A,#N/A,FALSE,"Incentive"}</definedName>
    <definedName name="wrn.OR._.Carrying._.Charge._.JV.1" localSheetId="9"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10" hidden="1">{#N/A,#N/A,FALSE,"BASE";#N/A,#N/A,FALSE,"LOOPS";#N/A,#N/A,FALSE,"PLC"}</definedName>
    <definedName name="wrn.Project._.Services." localSheetId="15" hidden="1">{#N/A,#N/A,FALSE,"BASE";#N/A,#N/A,FALSE,"LOOPS";#N/A,#N/A,FALSE,"PLC"}</definedName>
    <definedName name="wrn.Project._.Services." localSheetId="12" hidden="1">{#N/A,#N/A,FALSE,"BASE";#N/A,#N/A,FALSE,"LOOPS";#N/A,#N/A,FALSE,"PLC"}</definedName>
    <definedName name="wrn.Project._.Services." localSheetId="19" hidden="1">{#N/A,#N/A,FALSE,"BASE";#N/A,#N/A,FALSE,"LOOPS";#N/A,#N/A,FALSE,"PLC"}</definedName>
    <definedName name="wrn.Project._.Services." localSheetId="0" hidden="1">{#N/A,#N/A,FALSE,"BASE";#N/A,#N/A,FALSE,"LOOPS";#N/A,#N/A,FALSE,"PLC"}</definedName>
    <definedName name="wrn.Project._.Services." localSheetId="21" hidden="1">{#N/A,#N/A,FALSE,"BASE";#N/A,#N/A,FALSE,"LOOPS";#N/A,#N/A,FALSE,"PLC"}</definedName>
    <definedName name="wrn.Project._.Services." localSheetId="3" hidden="1">{#N/A,#N/A,FALSE,"BASE";#N/A,#N/A,FALSE,"LOOPS";#N/A,#N/A,FALSE,"PLC"}</definedName>
    <definedName name="wrn.Project._.Services." localSheetId="8" hidden="1">{#N/A,#N/A,FALSE,"BASE";#N/A,#N/A,FALSE,"LOOPS";#N/A,#N/A,FALSE,"PLC"}</definedName>
    <definedName name="wrn.Project._.Services." localSheetId="9" hidden="1">{#N/A,#N/A,FALSE,"BASE";#N/A,#N/A,FALSE,"LOOPS";#N/A,#N/A,FALSE,"PLC"}</definedName>
    <definedName name="wrn.Project._.Services." localSheetId="1" hidden="1">{#N/A,#N/A,FALSE,"BASE";#N/A,#N/A,FALSE,"LOOPS";#N/A,#N/A,FALSE,"PLC"}</definedName>
    <definedName name="wrn.Project._.Services." localSheetId="11" hidden="1">{#N/A,#N/A,FALSE,"BASE";#N/A,#N/A,FALSE,"LOOPS";#N/A,#N/A,FALSE,"PLC"}</definedName>
    <definedName name="wrn.Project._.Services." hidden="1">{#N/A,#N/A,FALSE,"BASE";#N/A,#N/A,FALSE,"LOOPS";#N/A,#N/A,FALSE,"PLC"}</definedName>
    <definedName name="wrn.SCHEDULE." localSheetId="10" hidden="1">{#N/A,#N/A,FALSE,"7617 Fab";#N/A,#N/A,FALSE,"7617 NSK"}</definedName>
    <definedName name="wrn.SCHEDULE." localSheetId="15" hidden="1">{#N/A,#N/A,FALSE,"7617 Fab";#N/A,#N/A,FALSE,"7617 NSK"}</definedName>
    <definedName name="wrn.SCHEDULE." localSheetId="12" hidden="1">{#N/A,#N/A,FALSE,"7617 Fab";#N/A,#N/A,FALSE,"7617 NSK"}</definedName>
    <definedName name="wrn.SCHEDULE." localSheetId="19" hidden="1">{#N/A,#N/A,FALSE,"7617 Fab";#N/A,#N/A,FALSE,"7617 NSK"}</definedName>
    <definedName name="wrn.SCHEDULE." localSheetId="0" hidden="1">{#N/A,#N/A,FALSE,"7617 Fab";#N/A,#N/A,FALSE,"7617 NSK"}</definedName>
    <definedName name="wrn.SCHEDULE." localSheetId="21" hidden="1">{#N/A,#N/A,FALSE,"7617 Fab";#N/A,#N/A,FALSE,"7617 NSK"}</definedName>
    <definedName name="wrn.SCHEDULE." localSheetId="3" hidden="1">{#N/A,#N/A,FALSE,"7617 Fab";#N/A,#N/A,FALSE,"7617 NSK"}</definedName>
    <definedName name="wrn.SCHEDULE." localSheetId="8" hidden="1">{#N/A,#N/A,FALSE,"7617 Fab";#N/A,#N/A,FALSE,"7617 NSK"}</definedName>
    <definedName name="wrn.SCHEDULE." localSheetId="9" hidden="1">{#N/A,#N/A,FALSE,"7617 Fab";#N/A,#N/A,FALSE,"7617 NSK"}</definedName>
    <definedName name="wrn.SCHEDULE." localSheetId="1" hidden="1">{#N/A,#N/A,FALSE,"7617 Fab";#N/A,#N/A,FALSE,"7617 NSK"}</definedName>
    <definedName name="wrn.SCHEDULE." localSheetId="11" hidden="1">{#N/A,#N/A,FALSE,"7617 Fab";#N/A,#N/A,FALSE,"7617 NSK"}</definedName>
    <definedName name="wrn.SCHEDULE." hidden="1">{#N/A,#N/A,FALSE,"7617 Fab";#N/A,#N/A,FALSE,"7617 NSK"}</definedName>
    <definedName name="wrn.SLB." localSheetId="10" hidden="1">{#N/A,#N/A,FALSE,"SUMMARY";#N/A,#N/A,FALSE,"AE7616";#N/A,#N/A,FALSE,"AE7617";#N/A,#N/A,FALSE,"AE7618";#N/A,#N/A,FALSE,"AE7619";#N/A,#N/A,FALSE,"Target Materials"}</definedName>
    <definedName name="wrn.SLB." localSheetId="15" hidden="1">{#N/A,#N/A,FALSE,"SUMMARY";#N/A,#N/A,FALSE,"AE7616";#N/A,#N/A,FALSE,"AE7617";#N/A,#N/A,FALSE,"AE7618";#N/A,#N/A,FALSE,"AE7619";#N/A,#N/A,FALSE,"Target Materials"}</definedName>
    <definedName name="wrn.SLB." localSheetId="12" hidden="1">{#N/A,#N/A,FALSE,"SUMMARY";#N/A,#N/A,FALSE,"AE7616";#N/A,#N/A,FALSE,"AE7617";#N/A,#N/A,FALSE,"AE7618";#N/A,#N/A,FALSE,"AE7619";#N/A,#N/A,FALSE,"Target Materials"}</definedName>
    <definedName name="wrn.SLB." localSheetId="19" hidden="1">{#N/A,#N/A,FALSE,"SUMMARY";#N/A,#N/A,FALSE,"AE7616";#N/A,#N/A,FALSE,"AE7617";#N/A,#N/A,FALSE,"AE7618";#N/A,#N/A,FALSE,"AE7619";#N/A,#N/A,FALSE,"Target Materials"}</definedName>
    <definedName name="wrn.SLB." localSheetId="0" hidden="1">{#N/A,#N/A,FALSE,"SUMMARY";#N/A,#N/A,FALSE,"AE7616";#N/A,#N/A,FALSE,"AE7617";#N/A,#N/A,FALSE,"AE7618";#N/A,#N/A,FALSE,"AE7619";#N/A,#N/A,FALSE,"Target Materials"}</definedName>
    <definedName name="wrn.SLB." localSheetId="21" hidden="1">{#N/A,#N/A,FALSE,"SUMMARY";#N/A,#N/A,FALSE,"AE7616";#N/A,#N/A,FALSE,"AE7617";#N/A,#N/A,FALSE,"AE7618";#N/A,#N/A,FALSE,"AE7619";#N/A,#N/A,FALSE,"Target Materials"}</definedName>
    <definedName name="wrn.SLB." localSheetId="3" hidden="1">{#N/A,#N/A,FALSE,"SUMMARY";#N/A,#N/A,FALSE,"AE7616";#N/A,#N/A,FALSE,"AE7617";#N/A,#N/A,FALSE,"AE7618";#N/A,#N/A,FALSE,"AE7619";#N/A,#N/A,FALSE,"Target Materials"}</definedName>
    <definedName name="wrn.SLB." localSheetId="8" hidden="1">{#N/A,#N/A,FALSE,"SUMMARY";#N/A,#N/A,FALSE,"AE7616";#N/A,#N/A,FALSE,"AE7617";#N/A,#N/A,FALSE,"AE7618";#N/A,#N/A,FALSE,"AE7619";#N/A,#N/A,FALSE,"Target Materials"}</definedName>
    <definedName name="wrn.SLB." localSheetId="9" hidden="1">{#N/A,#N/A,FALSE,"SUMMARY";#N/A,#N/A,FALSE,"AE7616";#N/A,#N/A,FALSE,"AE7617";#N/A,#N/A,FALSE,"AE7618";#N/A,#N/A,FALSE,"AE7619";#N/A,#N/A,FALSE,"Target Materials"}</definedName>
    <definedName name="wrn.SLB." localSheetId="1" hidden="1">{#N/A,#N/A,FALSE,"SUMMARY";#N/A,#N/A,FALSE,"AE7616";#N/A,#N/A,FALSE,"AE7617";#N/A,#N/A,FALSE,"AE7618";#N/A,#N/A,FALSE,"AE7619";#N/A,#N/A,FALSE,"Target Materials"}</definedName>
    <definedName name="wrn.SLB." localSheetId="1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0" hidden="1">{#N/A,#N/A,FALSE,"2002 Small Tool OH";#N/A,#N/A,FALSE,"QA"}</definedName>
    <definedName name="wrn.Small._.Tools._.Overhead." localSheetId="15" hidden="1">{#N/A,#N/A,FALSE,"2002 Small Tool OH";#N/A,#N/A,FALSE,"QA"}</definedName>
    <definedName name="wrn.Small._.Tools._.Overhead." localSheetId="12" hidden="1">{#N/A,#N/A,FALSE,"2002 Small Tool OH";#N/A,#N/A,FALSE,"QA"}</definedName>
    <definedName name="wrn.Small._.Tools._.Overhead." localSheetId="19" hidden="1">{#N/A,#N/A,FALSE,"2002 Small Tool OH";#N/A,#N/A,FALSE,"QA"}</definedName>
    <definedName name="wrn.Small._.Tools._.Overhead." localSheetId="0" hidden="1">{#N/A,#N/A,FALSE,"2002 Small Tool OH";#N/A,#N/A,FALSE,"QA"}</definedName>
    <definedName name="wrn.Small._.Tools._.Overhead." localSheetId="21" hidden="1">{#N/A,#N/A,FALSE,"2002 Small Tool OH";#N/A,#N/A,FALSE,"QA"}</definedName>
    <definedName name="wrn.Small._.Tools._.Overhead." localSheetId="3" hidden="1">{#N/A,#N/A,FALSE,"2002 Small Tool OH";#N/A,#N/A,FALSE,"QA"}</definedName>
    <definedName name="wrn.Small._.Tools._.Overhead." localSheetId="8" hidden="1">{#N/A,#N/A,FALSE,"2002 Small Tool OH";#N/A,#N/A,FALSE,"QA"}</definedName>
    <definedName name="wrn.Small._.Tools._.Overhead." localSheetId="9" hidden="1">{#N/A,#N/A,FALSE,"2002 Small Tool OH";#N/A,#N/A,FALSE,"QA"}</definedName>
    <definedName name="wrn.Small._.Tools._.Overhead." localSheetId="1" hidden="1">{#N/A,#N/A,FALSE,"2002 Small Tool OH";#N/A,#N/A,FALSE,"QA"}</definedName>
    <definedName name="wrn.Small._.Tools._.Overhead." localSheetId="11" hidden="1">{#N/A,#N/A,FALSE,"2002 Small Tool OH";#N/A,#N/A,FALSE,"QA"}</definedName>
    <definedName name="wrn.Small._.Tools._.Overhead." hidden="1">{#N/A,#N/A,FALSE,"2002 Small Tool OH";#N/A,#N/A,FALSE,"QA"}</definedName>
    <definedName name="wrn.Summary." localSheetId="10" hidden="1">{#N/A,#N/A,FALSE,"Summ";#N/A,#N/A,FALSE,"General"}</definedName>
    <definedName name="wrn.Summary." localSheetId="15" hidden="1">{#N/A,#N/A,FALSE,"Summ";#N/A,#N/A,FALSE,"General"}</definedName>
    <definedName name="wrn.Summary." localSheetId="12" hidden="1">{#N/A,#N/A,FALSE,"Summ";#N/A,#N/A,FALSE,"General"}</definedName>
    <definedName name="wrn.Summary." localSheetId="19" hidden="1">{#N/A,#N/A,FALSE,"Summ";#N/A,#N/A,FALSE,"General"}</definedName>
    <definedName name="wrn.Summary." localSheetId="0" hidden="1">{#N/A,#N/A,FALSE,"Summ";#N/A,#N/A,FALSE,"General"}</definedName>
    <definedName name="wrn.Summary." localSheetId="21" hidden="1">{#N/A,#N/A,FALSE,"Summ";#N/A,#N/A,FALSE,"General"}</definedName>
    <definedName name="wrn.Summary." localSheetId="3" hidden="1">{#N/A,#N/A,FALSE,"Summ";#N/A,#N/A,FALSE,"General"}</definedName>
    <definedName name="wrn.Summary." localSheetId="8" hidden="1">{#N/A,#N/A,FALSE,"Summ";#N/A,#N/A,FALSE,"General"}</definedName>
    <definedName name="wrn.Summary." localSheetId="9" hidden="1">{#N/A,#N/A,FALSE,"Summ";#N/A,#N/A,FALSE,"General"}</definedName>
    <definedName name="wrn.Summary." localSheetId="1" hidden="1">{#N/A,#N/A,FALSE,"Summ";#N/A,#N/A,FALSE,"General"}</definedName>
    <definedName name="wrn.Summary." localSheetId="11" hidden="1">{#N/A,#N/A,FALSE,"Summ";#N/A,#N/A,FALSE,"General"}</definedName>
    <definedName name="wrn.Summary." hidden="1">{#N/A,#N/A,FALSE,"Summ";#N/A,#N/A,FALSE,"General"}</definedName>
    <definedName name="wrn.USIM_Data." localSheetId="1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0"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localSheetId="12" hidden="1">{#N/A,#N/A,FALSE,"Expenditures";#N/A,#N/A,FALSE,"Property Placed In-Service";#N/A,#N/A,FALSE,"Removals";#N/A,#N/A,FALSE,"Retirements";#N/A,#N/A,FALSE,"CWIP Balances";#N/A,#N/A,FALSE,"CWIP_Expend_Ratios";#N/A,#N/A,FALSE,"CWIP_Yr_End"}</definedName>
    <definedName name="wrn.USIM_Data_Abbrev." localSheetId="19" hidden="1">{#N/A,#N/A,FALSE,"Expenditures";#N/A,#N/A,FALSE,"Property Placed In-Service";#N/A,#N/A,FALSE,"Removals";#N/A,#N/A,FALSE,"Retirements";#N/A,#N/A,FALSE,"CWIP Balances";#N/A,#N/A,FALSE,"CWIP_Expend_Ratios";#N/A,#N/A,FALSE,"CWIP_Yr_End"}</definedName>
    <definedName name="wrn.USIM_Data_Abbrev." localSheetId="0" hidden="1">{#N/A,#N/A,FALSE,"Expenditures";#N/A,#N/A,FALSE,"Property Placed In-Service";#N/A,#N/A,FALSE,"Removals";#N/A,#N/A,FALSE,"Retirements";#N/A,#N/A,FALSE,"CWIP Balances";#N/A,#N/A,FALSE,"CWIP_Expend_Ratios";#N/A,#N/A,FALSE,"CWIP_Yr_End"}</definedName>
    <definedName name="wrn.USIM_Data_Abbrev." localSheetId="21" hidden="1">{#N/A,#N/A,FALSE,"Expenditures";#N/A,#N/A,FALSE,"Property Placed In-Service";#N/A,#N/A,FALSE,"Removals";#N/A,#N/A,FALSE,"Retirements";#N/A,#N/A,FALSE,"CWIP Balances";#N/A,#N/A,FALSE,"CWIP_Expend_Ratios";#N/A,#N/A,FALSE,"CWIP_Yr_End"}</definedName>
    <definedName name="wrn.USIM_Data_Abbrev." localSheetId="3" hidden="1">{#N/A,#N/A,FALSE,"Expenditures";#N/A,#N/A,FALSE,"Property Placed In-Service";#N/A,#N/A,FALSE,"Removals";#N/A,#N/A,FALSE,"Retirements";#N/A,#N/A,FALSE,"CWIP Balances";#N/A,#N/A,FALSE,"CWIP_Expend_Ratios";#N/A,#N/A,FALSE,"CWIP_Yr_End"}</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9" hidden="1">{#N/A,#N/A,FALSE,"Expenditures";#N/A,#N/A,FALSE,"Property Placed In-Service";#N/A,#N/A,FALSE,"Removals";#N/A,#N/A,FALSE,"Retirements";#N/A,#N/A,FALSE,"CWIP Balances";#N/A,#N/A,FALSE,"CWIP_Expend_Ratios";#N/A,#N/A,FALSE,"CWIP_Yr_End"}</definedName>
    <definedName name="wrn.USIM_Data_Abbrev." localSheetId="1" hidden="1">{#N/A,#N/A,FALSE,"Expenditures";#N/A,#N/A,FALSE,"Property Placed In-Service";#N/A,#N/A,FALSE,"Removals";#N/A,#N/A,FALSE,"Retirements";#N/A,#N/A,FALSE,"CWIP Balances";#N/A,#N/A,FALSE,"CWIP_Expend_Ratios";#N/A,#N/A,FALSE,"CWIP_Yr_End"}</definedName>
    <definedName name="wrn.USIM_Data_Abbrev." localSheetId="1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0"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localSheetId="12" hidden="1">{#N/A,#N/A,FALSE,"Expenditures";#N/A,#N/A,FALSE,"Property Placed In-Service";#N/A,#N/A,FALSE,"CWIP Balances"}</definedName>
    <definedName name="wrn.USIM_Data_Abbrev3." localSheetId="19" hidden="1">{#N/A,#N/A,FALSE,"Expenditures";#N/A,#N/A,FALSE,"Property Placed In-Service";#N/A,#N/A,FALSE,"CWIP Balances"}</definedName>
    <definedName name="wrn.USIM_Data_Abbrev3." localSheetId="0" hidden="1">{#N/A,#N/A,FALSE,"Expenditures";#N/A,#N/A,FALSE,"Property Placed In-Service";#N/A,#N/A,FALSE,"CWIP Balances"}</definedName>
    <definedName name="wrn.USIM_Data_Abbrev3." localSheetId="21" hidden="1">{#N/A,#N/A,FALSE,"Expenditures";#N/A,#N/A,FALSE,"Property Placed In-Service";#N/A,#N/A,FALSE,"CWIP Balances"}</definedName>
    <definedName name="wrn.USIM_Data_Abbrev3." localSheetId="3" hidden="1">{#N/A,#N/A,FALSE,"Expenditures";#N/A,#N/A,FALSE,"Property Placed In-Service";#N/A,#N/A,FALSE,"CWIP Balances"}</definedName>
    <definedName name="wrn.USIM_Data_Abbrev3." localSheetId="8" hidden="1">{#N/A,#N/A,FALSE,"Expenditures";#N/A,#N/A,FALSE,"Property Placed In-Service";#N/A,#N/A,FALSE,"CWIP Balances"}</definedName>
    <definedName name="wrn.USIM_Data_Abbrev3." localSheetId="9" hidden="1">{#N/A,#N/A,FALSE,"Expenditures";#N/A,#N/A,FALSE,"Property Placed In-Service";#N/A,#N/A,FALSE,"CWIP Balances"}</definedName>
    <definedName name="wrn.USIM_Data_Abbrev3." localSheetId="1" hidden="1">{#N/A,#N/A,FALSE,"Expenditures";#N/A,#N/A,FALSE,"Property Placed In-Service";#N/A,#N/A,FALSE,"CWIP Balances"}</definedName>
    <definedName name="wrn.USIM_Data_Abbrev3." localSheetId="11" hidden="1">{#N/A,#N/A,FALSE,"Expenditures";#N/A,#N/A,FALSE,"Property Placed In-Service";#N/A,#N/A,FALSE,"CWIP Balances"}</definedName>
    <definedName name="wrn.USIM_Data_Abbrev3." hidden="1">{#N/A,#N/A,FALSE,"Expenditures";#N/A,#N/A,FALSE,"Property Placed In-Service";#N/A,#N/A,FALSE,"CWIP Balances"}</definedName>
    <definedName name="wrn.VERIFY." localSheetId="1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10" hidden="1">{#N/A,#N/A,FALSE,"schA"}</definedName>
    <definedName name="www" localSheetId="15" hidden="1">{#N/A,#N/A,FALSE,"schA"}</definedName>
    <definedName name="www" localSheetId="12" hidden="1">{#N/A,#N/A,FALSE,"schA"}</definedName>
    <definedName name="www" localSheetId="19" hidden="1">{#N/A,#N/A,FALSE,"schA"}</definedName>
    <definedName name="www" localSheetId="0" hidden="1">{#N/A,#N/A,FALSE,"schA"}</definedName>
    <definedName name="www" localSheetId="21" hidden="1">{#N/A,#N/A,FALSE,"schA"}</definedName>
    <definedName name="www" localSheetId="3" hidden="1">{#N/A,#N/A,FALSE,"schA"}</definedName>
    <definedName name="www" localSheetId="8" hidden="1">{#N/A,#N/A,FALSE,"schA"}</definedName>
    <definedName name="www" localSheetId="9" hidden="1">{#N/A,#N/A,FALSE,"schA"}</definedName>
    <definedName name="www" localSheetId="1" hidden="1">{#N/A,#N/A,FALSE,"schA"}</definedName>
    <definedName name="www" localSheetId="11" hidden="1">{#N/A,#N/A,FALSE,"schA"}</definedName>
    <definedName name="www" hidden="1">{#N/A,#N/A,FALSE,"schA"}</definedName>
    <definedName name="x" localSheetId="10" hidden="1">{#N/A,#N/A,FALSE,"Coversheet";#N/A,#N/A,FALSE,"QA"}</definedName>
    <definedName name="x" localSheetId="15" hidden="1">{#N/A,#N/A,FALSE,"Coversheet";#N/A,#N/A,FALSE,"QA"}</definedName>
    <definedName name="x" localSheetId="12" hidden="1">{#N/A,#N/A,FALSE,"Coversheet";#N/A,#N/A,FALSE,"QA"}</definedName>
    <definedName name="x" localSheetId="19" hidden="1">{#N/A,#N/A,FALSE,"Coversheet";#N/A,#N/A,FALSE,"QA"}</definedName>
    <definedName name="x" localSheetId="0" hidden="1">{#N/A,#N/A,FALSE,"Coversheet";#N/A,#N/A,FALSE,"QA"}</definedName>
    <definedName name="x" localSheetId="21" hidden="1">{#N/A,#N/A,FALSE,"Coversheet";#N/A,#N/A,FALSE,"QA"}</definedName>
    <definedName name="x" localSheetId="3" hidden="1">{#N/A,#N/A,FALSE,"Coversheet";#N/A,#N/A,FALSE,"QA"}</definedName>
    <definedName name="x" localSheetId="8" hidden="1">{#N/A,#N/A,FALSE,"Coversheet";#N/A,#N/A,FALSE,"QA"}</definedName>
    <definedName name="x" localSheetId="9" hidden="1">{#N/A,#N/A,FALSE,"Coversheet";#N/A,#N/A,FALSE,"QA"}</definedName>
    <definedName name="x" localSheetId="1" hidden="1">{#N/A,#N/A,FALSE,"Coversheet";#N/A,#N/A,FALSE,"QA"}</definedName>
    <definedName name="x" localSheetId="11" hidden="1">{#N/A,#N/A,FALSE,"Coversheet";#N/A,#N/A,FALSE,"QA"}</definedName>
    <definedName name="x" hidden="1">{#N/A,#N/A,FALSE,"Coversheet";#N/A,#N/A,FALSE,"QA"}</definedName>
    <definedName name="xx" localSheetId="10"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localSheetId="12" hidden="1">{#N/A,#N/A,FALSE,"Balance_Sheet";#N/A,#N/A,FALSE,"income_statement_monthly";#N/A,#N/A,FALSE,"income_statement_Quarter";#N/A,#N/A,FALSE,"income_statement_ytd";#N/A,#N/A,FALSE,"income_statement_12Months"}</definedName>
    <definedName name="xx" localSheetId="19" hidden="1">{#N/A,#N/A,FALSE,"Balance_Sheet";#N/A,#N/A,FALSE,"income_statement_monthly";#N/A,#N/A,FALSE,"income_statement_Quarter";#N/A,#N/A,FALSE,"income_statement_ytd";#N/A,#N/A,FALSE,"income_statement_12Months"}</definedName>
    <definedName name="xx" localSheetId="0" hidden="1">{#N/A,#N/A,FALSE,"Balance_Sheet";#N/A,#N/A,FALSE,"income_statement_monthly";#N/A,#N/A,FALSE,"income_statement_Quarter";#N/A,#N/A,FALSE,"income_statement_ytd";#N/A,#N/A,FALSE,"income_statement_12Months"}</definedName>
    <definedName name="xx" localSheetId="21" hidden="1">{#N/A,#N/A,FALSE,"Balance_Sheet";#N/A,#N/A,FALSE,"income_statement_monthly";#N/A,#N/A,FALSE,"income_statement_Quarter";#N/A,#N/A,FALSE,"income_statement_ytd";#N/A,#N/A,FALSE,"income_statement_12Months"}</definedName>
    <definedName name="xx" localSheetId="3" hidden="1">{#N/A,#N/A,FALSE,"Balance_Sheet";#N/A,#N/A,FALSE,"income_statement_monthly";#N/A,#N/A,FALSE,"income_statement_Quarter";#N/A,#N/A,FALSE,"income_statement_ytd";#N/A,#N/A,FALSE,"income_statement_12Months"}</definedName>
    <definedName name="xx" localSheetId="8" hidden="1">{#N/A,#N/A,FALSE,"Balance_Sheet";#N/A,#N/A,FALSE,"income_statement_monthly";#N/A,#N/A,FALSE,"income_statement_Quarter";#N/A,#N/A,FALSE,"income_statement_ytd";#N/A,#N/A,FALSE,"income_statement_12Months"}</definedName>
    <definedName name="xx" localSheetId="9" hidden="1">{#N/A,#N/A,FALSE,"Balance_Sheet";#N/A,#N/A,FALSE,"income_statement_monthly";#N/A,#N/A,FALSE,"income_statement_Quarter";#N/A,#N/A,FALSE,"income_statement_ytd";#N/A,#N/A,FALSE,"income_statement_12Months"}</definedName>
    <definedName name="xx" localSheetId="1" hidden="1">{#N/A,#N/A,FALSE,"Balance_Sheet";#N/A,#N/A,FALSE,"income_statement_monthly";#N/A,#N/A,FALSE,"income_statement_Quarter";#N/A,#N/A,FALSE,"income_statement_ytd";#N/A,#N/A,FALSE,"income_statement_12Months"}</definedName>
    <definedName name="xx" localSheetId="1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10" hidden="1">{#N/A,#N/A,FALSE,"Summ";#N/A,#N/A,FALSE,"General"}</definedName>
    <definedName name="xxx" localSheetId="19" hidden="1">{#N/A,#N/A,FALSE,"Summ";#N/A,#N/A,FALSE,"General"}</definedName>
    <definedName name="xxx" localSheetId="0" hidden="1">{#N/A,#N/A,FALSE,"Summ";#N/A,#N/A,FALSE,"General"}</definedName>
    <definedName name="xxx" hidden="1">{#N/A,#N/A,FALSE,"Summ";#N/A,#N/A,FALSE,"General"}</definedName>
    <definedName name="y"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5" hidden="1">'[10]12Mo08'!#REF!</definedName>
    <definedName name="y"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 hidden="1">'[10]12Mo08'!#REF!</definedName>
    <definedName name="y" localSheetId="8" hidden="1">'[10]12Mo08'!#REF!</definedName>
    <definedName name="y" localSheetId="9" hidden="1">'[10]12Mo08'!#REF!</definedName>
    <definedName name="y" localSheetId="1" hidden="1">'[10]12Mo08'!#REF!</definedName>
    <definedName name="y" localSheetId="11" hidden="1">'[10]12Mo08'!#REF!</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s" localSheetId="21">[7]Lists!$C$1:$C$6</definedName>
    <definedName name="Years" localSheetId="3">[8]Lists!$C$1:$C$6</definedName>
    <definedName name="Years" localSheetId="8">[8]Lists!$C$1:$C$6</definedName>
    <definedName name="Years" localSheetId="9">[8]Lists!$C$1:$C$6</definedName>
    <definedName name="Years" localSheetId="1">[8]Lists!$C$1:$C$6</definedName>
    <definedName name="Years" localSheetId="11">[8]Lists!$C$1:$C$6</definedName>
    <definedName name="Years">Lists!$C$1:$C$6</definedName>
    <definedName name="yuf" localSheetId="10" hidden="1">{#N/A,#N/A,FALSE,"Summ";#N/A,#N/A,FALSE,"General"}</definedName>
    <definedName name="yuf" localSheetId="15" hidden="1">{#N/A,#N/A,FALSE,"Summ";#N/A,#N/A,FALSE,"General"}</definedName>
    <definedName name="yuf" localSheetId="12" hidden="1">{#N/A,#N/A,FALSE,"Summ";#N/A,#N/A,FALSE,"General"}</definedName>
    <definedName name="yuf" localSheetId="19" hidden="1">{#N/A,#N/A,FALSE,"Summ";#N/A,#N/A,FALSE,"General"}</definedName>
    <definedName name="yuf" localSheetId="0" hidden="1">{#N/A,#N/A,FALSE,"Summ";#N/A,#N/A,FALSE,"General"}</definedName>
    <definedName name="yuf" localSheetId="21" hidden="1">{#N/A,#N/A,FALSE,"Summ";#N/A,#N/A,FALSE,"General"}</definedName>
    <definedName name="yuf" localSheetId="3" hidden="1">{#N/A,#N/A,FALSE,"Summ";#N/A,#N/A,FALSE,"General"}</definedName>
    <definedName name="yuf" localSheetId="8" hidden="1">{#N/A,#N/A,FALSE,"Summ";#N/A,#N/A,FALSE,"General"}</definedName>
    <definedName name="yuf" localSheetId="9" hidden="1">{#N/A,#N/A,FALSE,"Summ";#N/A,#N/A,FALSE,"General"}</definedName>
    <definedName name="yuf" localSheetId="1" hidden="1">{#N/A,#N/A,FALSE,"Summ";#N/A,#N/A,FALSE,"General"}</definedName>
    <definedName name="yuf" localSheetId="11" hidden="1">{#N/A,#N/A,FALSE,"Summ";#N/A,#N/A,FALSE,"General"}</definedName>
    <definedName name="yuf" hidden="1">{#N/A,#N/A,FALSE,"Summ";#N/A,#N/A,FALSE,"General"}</definedName>
    <definedName name="z" localSheetId="10" hidden="1">{#N/A,#N/A,FALSE,"Coversheet";#N/A,#N/A,FALSE,"QA"}</definedName>
    <definedName name="z" localSheetId="15" hidden="1">{#N/A,#N/A,FALSE,"Coversheet";#N/A,#N/A,FALSE,"QA"}</definedName>
    <definedName name="z" localSheetId="12" hidden="1">{#N/A,#N/A,FALSE,"Coversheet";#N/A,#N/A,FALSE,"QA"}</definedName>
    <definedName name="z" localSheetId="19" hidden="1">{#N/A,#N/A,FALSE,"Coversheet";#N/A,#N/A,FALSE,"QA"}</definedName>
    <definedName name="z" localSheetId="0" hidden="1">{#N/A,#N/A,FALSE,"Coversheet";#N/A,#N/A,FALSE,"QA"}</definedName>
    <definedName name="z" localSheetId="21" hidden="1">{#N/A,#N/A,FALSE,"Coversheet";#N/A,#N/A,FALSE,"QA"}</definedName>
    <definedName name="z" localSheetId="3" hidden="1">{#N/A,#N/A,FALSE,"Coversheet";#N/A,#N/A,FALSE,"QA"}</definedName>
    <definedName name="z" localSheetId="8" hidden="1">{#N/A,#N/A,FALSE,"Coversheet";#N/A,#N/A,FALSE,"QA"}</definedName>
    <definedName name="z" localSheetId="9" hidden="1">{#N/A,#N/A,FALSE,"Coversheet";#N/A,#N/A,FALSE,"QA"}</definedName>
    <definedName name="z" localSheetId="1" hidden="1">{#N/A,#N/A,FALSE,"Coversheet";#N/A,#N/A,FALSE,"QA"}</definedName>
    <definedName name="z" localSheetId="11" hidden="1">{#N/A,#N/A,FALSE,"Coversheet";#N/A,#N/A,FALSE,"QA"}</definedName>
    <definedName name="z" hidden="1">{#N/A,#N/A,FALSE,"Coversheet";#N/A,#N/A,FALSE,"QA"}</definedName>
  </definedNames>
  <calcPr calcId="162913"/>
</workbook>
</file>

<file path=xl/calcChain.xml><?xml version="1.0" encoding="utf-8"?>
<calcChain xmlns="http://schemas.openxmlformats.org/spreadsheetml/2006/main">
  <c r="K39" i="37" l="1"/>
  <c r="K588" i="39"/>
  <c r="K587" i="39"/>
  <c r="K586" i="39"/>
  <c r="K585" i="39"/>
  <c r="K584" i="39"/>
  <c r="K583" i="39"/>
  <c r="K582" i="39"/>
  <c r="K581" i="39"/>
  <c r="K580" i="39"/>
  <c r="K579" i="39"/>
  <c r="K578" i="39"/>
  <c r="K577" i="39"/>
  <c r="K576" i="39"/>
  <c r="K575" i="39"/>
  <c r="K574" i="39"/>
  <c r="K573" i="39"/>
  <c r="K572" i="39"/>
  <c r="K571" i="39"/>
  <c r="K570" i="39"/>
  <c r="K569" i="39"/>
  <c r="K567" i="39"/>
  <c r="K565" i="39"/>
  <c r="K564" i="39"/>
  <c r="F564" i="39"/>
  <c r="K563" i="39"/>
  <c r="K562" i="39"/>
  <c r="F562" i="39"/>
  <c r="K561" i="39"/>
  <c r="F561" i="39"/>
  <c r="K560" i="39"/>
  <c r="F560" i="39"/>
  <c r="K559" i="39"/>
  <c r="F559" i="39"/>
  <c r="K558" i="39"/>
  <c r="F558" i="39"/>
  <c r="K557" i="39"/>
  <c r="F557" i="39"/>
  <c r="K556" i="39"/>
  <c r="F556" i="39"/>
  <c r="K555" i="39"/>
  <c r="F555" i="39"/>
  <c r="K554" i="39"/>
  <c r="F554" i="39"/>
  <c r="K553" i="39"/>
  <c r="F553" i="39"/>
  <c r="K552" i="39"/>
  <c r="F552" i="39"/>
  <c r="K551" i="39"/>
  <c r="F551" i="39"/>
  <c r="K550" i="39"/>
  <c r="F550" i="39"/>
  <c r="K549" i="39"/>
  <c r="F549" i="39"/>
  <c r="K548" i="39"/>
  <c r="F548" i="39"/>
  <c r="K547" i="39"/>
  <c r="F547" i="39"/>
  <c r="K546" i="39"/>
  <c r="F546" i="39"/>
  <c r="K545" i="39"/>
  <c r="F545" i="39"/>
  <c r="K544" i="39"/>
  <c r="F544" i="39"/>
  <c r="F543" i="39"/>
  <c r="K542" i="39"/>
  <c r="F542" i="39"/>
  <c r="M541" i="39"/>
  <c r="F541" i="39"/>
  <c r="K540" i="39"/>
  <c r="F540" i="39"/>
  <c r="M539" i="39"/>
  <c r="M540" i="39" s="1"/>
  <c r="K539" i="39"/>
  <c r="F539" i="39"/>
  <c r="K537" i="39"/>
  <c r="F537" i="39"/>
  <c r="K536" i="39"/>
  <c r="K535" i="39"/>
  <c r="F535" i="39"/>
  <c r="K534" i="39"/>
  <c r="K533" i="39"/>
  <c r="F533" i="39"/>
  <c r="K532" i="39"/>
  <c r="K531" i="39"/>
  <c r="F531" i="39"/>
  <c r="K530" i="39"/>
  <c r="K529" i="39"/>
  <c r="F529" i="39"/>
  <c r="K528" i="39"/>
  <c r="K527" i="39"/>
  <c r="F527" i="39"/>
  <c r="K526" i="39"/>
  <c r="K525" i="39"/>
  <c r="F525" i="39"/>
  <c r="K524" i="39"/>
  <c r="K523" i="39"/>
  <c r="F523" i="39"/>
  <c r="K522" i="39"/>
  <c r="K521" i="39"/>
  <c r="F521" i="39"/>
  <c r="K520" i="39"/>
  <c r="K519" i="39"/>
  <c r="F519" i="39"/>
  <c r="K518" i="39"/>
  <c r="K517" i="39"/>
  <c r="F517" i="39"/>
  <c r="K515" i="39"/>
  <c r="F515" i="39"/>
  <c r="K514" i="39"/>
  <c r="K513" i="39"/>
  <c r="F513" i="39"/>
  <c r="K512" i="39"/>
  <c r="K510" i="39"/>
  <c r="F510" i="39"/>
  <c r="K509" i="39"/>
  <c r="K508" i="39"/>
  <c r="F508" i="39"/>
  <c r="K507" i="39"/>
  <c r="K506" i="39"/>
  <c r="F506" i="39"/>
  <c r="K505" i="39"/>
  <c r="K504" i="39"/>
  <c r="F504" i="39"/>
  <c r="K503" i="39"/>
  <c r="K502" i="39"/>
  <c r="F502" i="39"/>
  <c r="K501" i="39"/>
  <c r="K500" i="39"/>
  <c r="F500" i="39"/>
  <c r="K499" i="39"/>
  <c r="K498" i="39"/>
  <c r="F498" i="39"/>
  <c r="K497" i="39"/>
  <c r="K496" i="39"/>
  <c r="F496" i="39"/>
  <c r="K495" i="39"/>
  <c r="K494" i="39"/>
  <c r="F494" i="39"/>
  <c r="K493" i="39"/>
  <c r="K492" i="39"/>
  <c r="F492" i="39"/>
  <c r="K491" i="39"/>
  <c r="K490" i="39"/>
  <c r="F490" i="39"/>
  <c r="K489" i="39"/>
  <c r="G488" i="39"/>
  <c r="F488" i="39"/>
  <c r="K486" i="39"/>
  <c r="F486" i="39"/>
  <c r="K485" i="39"/>
  <c r="K484" i="39"/>
  <c r="F484" i="39"/>
  <c r="K483" i="39"/>
  <c r="K482" i="39"/>
  <c r="F482" i="39"/>
  <c r="K481" i="39"/>
  <c r="K480" i="39"/>
  <c r="F480" i="39"/>
  <c r="K479" i="39"/>
  <c r="K478" i="39"/>
  <c r="F478" i="39"/>
  <c r="K477" i="39"/>
  <c r="K476" i="39"/>
  <c r="F476" i="39"/>
  <c r="K475" i="39"/>
  <c r="K474" i="39"/>
  <c r="F474" i="39"/>
  <c r="K473" i="39"/>
  <c r="K472" i="39"/>
  <c r="F472" i="39"/>
  <c r="K471" i="39"/>
  <c r="K470" i="39"/>
  <c r="F470" i="39"/>
  <c r="K469" i="39"/>
  <c r="K468" i="39"/>
  <c r="F468" i="39"/>
  <c r="K467" i="39"/>
  <c r="K466" i="39"/>
  <c r="F466" i="39"/>
  <c r="K465" i="39"/>
  <c r="K464" i="39"/>
  <c r="F464" i="39"/>
  <c r="K463" i="39"/>
  <c r="K462" i="39"/>
  <c r="F462" i="39"/>
  <c r="K461" i="39"/>
  <c r="K459" i="39"/>
  <c r="F459" i="39"/>
  <c r="K458" i="39"/>
  <c r="K457" i="39"/>
  <c r="F457" i="39"/>
  <c r="K456" i="39"/>
  <c r="K455" i="39"/>
  <c r="F455" i="39"/>
  <c r="K454" i="39"/>
  <c r="K453" i="39"/>
  <c r="F453" i="39"/>
  <c r="K452" i="39"/>
  <c r="K451" i="39"/>
  <c r="F451" i="39"/>
  <c r="K450" i="39"/>
  <c r="K449" i="39"/>
  <c r="F449" i="39"/>
  <c r="K448" i="39"/>
  <c r="K447" i="39"/>
  <c r="F447" i="39"/>
  <c r="K446" i="39"/>
  <c r="K445" i="39"/>
  <c r="F445" i="39"/>
  <c r="K444" i="39"/>
  <c r="K443" i="39"/>
  <c r="F443" i="39"/>
  <c r="K442" i="39"/>
  <c r="K441" i="39"/>
  <c r="F441" i="39"/>
  <c r="K440" i="39"/>
  <c r="K439" i="39"/>
  <c r="F439" i="39"/>
  <c r="K438" i="39"/>
  <c r="K437" i="39"/>
  <c r="F437" i="39"/>
  <c r="K436" i="39"/>
  <c r="F436" i="39"/>
  <c r="K434" i="39"/>
  <c r="F434" i="39"/>
  <c r="K433" i="39"/>
  <c r="K432" i="39"/>
  <c r="F432" i="39"/>
  <c r="K431" i="39"/>
  <c r="K430" i="39"/>
  <c r="F430" i="39"/>
  <c r="K429" i="39"/>
  <c r="K428" i="39"/>
  <c r="F428" i="39"/>
  <c r="K427" i="39"/>
  <c r="K426" i="39"/>
  <c r="F426" i="39"/>
  <c r="K425" i="39"/>
  <c r="K424" i="39"/>
  <c r="F424" i="39"/>
  <c r="K423" i="39"/>
  <c r="K422" i="39"/>
  <c r="F422" i="39"/>
  <c r="K421" i="39"/>
  <c r="K420" i="39"/>
  <c r="F420" i="39"/>
  <c r="K419" i="39"/>
  <c r="K418" i="39"/>
  <c r="F418" i="39"/>
  <c r="K417" i="39"/>
  <c r="K416" i="39"/>
  <c r="F416" i="39"/>
  <c r="K414" i="39"/>
  <c r="F414" i="39"/>
  <c r="K413" i="39"/>
  <c r="K412" i="39"/>
  <c r="F412" i="39"/>
  <c r="K411" i="39"/>
  <c r="K410" i="39"/>
  <c r="F410" i="39"/>
  <c r="K409" i="39"/>
  <c r="K408" i="39"/>
  <c r="F408" i="39"/>
  <c r="K407" i="39"/>
  <c r="K406" i="39"/>
  <c r="F406" i="39"/>
  <c r="K405" i="39"/>
  <c r="K404" i="39"/>
  <c r="F404" i="39"/>
  <c r="K403" i="39"/>
  <c r="K402" i="39"/>
  <c r="F402" i="39"/>
  <c r="K401" i="39"/>
  <c r="K400" i="39"/>
  <c r="F400" i="39"/>
  <c r="K399" i="39"/>
  <c r="K398" i="39"/>
  <c r="F398" i="39"/>
  <c r="K397" i="39"/>
  <c r="K396" i="39"/>
  <c r="F396" i="39"/>
  <c r="K395" i="39"/>
  <c r="K394" i="39"/>
  <c r="F394" i="39"/>
  <c r="K393" i="39"/>
  <c r="K392" i="39"/>
  <c r="F392" i="39"/>
  <c r="K390" i="39"/>
  <c r="F390" i="39"/>
  <c r="K389" i="39"/>
  <c r="K388" i="39"/>
  <c r="F388" i="39"/>
  <c r="K387" i="39"/>
  <c r="K386" i="39"/>
  <c r="F386" i="39"/>
  <c r="K385" i="39"/>
  <c r="K384" i="39"/>
  <c r="F384" i="39"/>
  <c r="K383" i="39"/>
  <c r="K382" i="39"/>
  <c r="F382" i="39"/>
  <c r="K381" i="39"/>
  <c r="K380" i="39"/>
  <c r="F380" i="39"/>
  <c r="K379" i="39"/>
  <c r="K378" i="39"/>
  <c r="F378" i="39"/>
  <c r="K377" i="39"/>
  <c r="K376" i="39"/>
  <c r="F376" i="39"/>
  <c r="K375" i="39"/>
  <c r="K374" i="39"/>
  <c r="F374" i="39"/>
  <c r="K373" i="39"/>
  <c r="K372" i="39"/>
  <c r="F372" i="39"/>
  <c r="K371" i="39"/>
  <c r="K370" i="39"/>
  <c r="F370" i="39"/>
  <c r="K369" i="39"/>
  <c r="K368" i="39"/>
  <c r="F368" i="39"/>
  <c r="K366" i="39"/>
  <c r="F366" i="39"/>
  <c r="K365" i="39"/>
  <c r="K364" i="39"/>
  <c r="F364" i="39"/>
  <c r="K363" i="39"/>
  <c r="K362" i="39"/>
  <c r="F362" i="39"/>
  <c r="K361" i="39"/>
  <c r="K360" i="39"/>
  <c r="F360" i="39"/>
  <c r="K359" i="39"/>
  <c r="K358" i="39"/>
  <c r="F358" i="39"/>
  <c r="K357" i="39"/>
  <c r="K356" i="39"/>
  <c r="F356" i="39"/>
  <c r="K355" i="39"/>
  <c r="K354" i="39"/>
  <c r="F354" i="39"/>
  <c r="K353" i="39"/>
  <c r="K352" i="39"/>
  <c r="F352" i="39"/>
  <c r="K351" i="39"/>
  <c r="K350" i="39"/>
  <c r="F350" i="39"/>
  <c r="K349" i="39"/>
  <c r="K348" i="39"/>
  <c r="F348" i="39"/>
  <c r="K347" i="39"/>
  <c r="K346" i="39"/>
  <c r="F346" i="39"/>
  <c r="K345" i="39"/>
  <c r="K344" i="39"/>
  <c r="F344" i="39"/>
  <c r="K342" i="39"/>
  <c r="F342" i="39"/>
  <c r="K341" i="39"/>
  <c r="K340" i="39"/>
  <c r="F340" i="39"/>
  <c r="K339" i="39"/>
  <c r="K338" i="39"/>
  <c r="F338" i="39"/>
  <c r="K337" i="39"/>
  <c r="K336" i="39"/>
  <c r="F336" i="39"/>
  <c r="K335" i="39"/>
  <c r="K334" i="39"/>
  <c r="F334" i="39"/>
  <c r="K333" i="39"/>
  <c r="K332" i="39"/>
  <c r="F332" i="39"/>
  <c r="K331" i="39"/>
  <c r="K330" i="39"/>
  <c r="F330" i="39"/>
  <c r="K329" i="39"/>
  <c r="K328" i="39"/>
  <c r="F328" i="39"/>
  <c r="K327" i="39"/>
  <c r="K326" i="39"/>
  <c r="F326" i="39"/>
  <c r="K325" i="39"/>
  <c r="K324" i="39"/>
  <c r="F324" i="39"/>
  <c r="K323" i="39"/>
  <c r="K322" i="39"/>
  <c r="F322" i="39"/>
  <c r="K321" i="39"/>
  <c r="K320" i="39"/>
  <c r="F320" i="39"/>
  <c r="K318" i="39"/>
  <c r="F318" i="39"/>
  <c r="K317" i="39"/>
  <c r="K316" i="39"/>
  <c r="F316" i="39"/>
  <c r="K315" i="39"/>
  <c r="K314" i="39"/>
  <c r="F314" i="39"/>
  <c r="K313" i="39"/>
  <c r="K312" i="39"/>
  <c r="F312" i="39"/>
  <c r="K311" i="39"/>
  <c r="K310" i="39"/>
  <c r="F310" i="39"/>
  <c r="K309" i="39"/>
  <c r="K308" i="39"/>
  <c r="F308" i="39"/>
  <c r="K307" i="39"/>
  <c r="K306" i="39"/>
  <c r="F306" i="39"/>
  <c r="K305" i="39"/>
  <c r="K304" i="39"/>
  <c r="F304" i="39"/>
  <c r="K303" i="39"/>
  <c r="K302" i="39"/>
  <c r="F302" i="39"/>
  <c r="K301" i="39"/>
  <c r="K300" i="39"/>
  <c r="F300" i="39"/>
  <c r="K299" i="39"/>
  <c r="K298" i="39"/>
  <c r="F298" i="39"/>
  <c r="K297" i="39"/>
  <c r="K296" i="39"/>
  <c r="F296" i="39"/>
  <c r="K295" i="39"/>
  <c r="K294" i="39"/>
  <c r="F294" i="39"/>
  <c r="K293" i="39"/>
  <c r="K292" i="39"/>
  <c r="F292" i="39"/>
  <c r="K291" i="39"/>
  <c r="K290" i="39"/>
  <c r="F290" i="39"/>
  <c r="K289" i="39"/>
  <c r="K288" i="39"/>
  <c r="F288" i="39"/>
  <c r="K287" i="39"/>
  <c r="K286" i="39"/>
  <c r="F286" i="39"/>
  <c r="K285" i="39"/>
  <c r="K284" i="39"/>
  <c r="F284" i="39"/>
  <c r="K283" i="39"/>
  <c r="K282" i="39"/>
  <c r="F282" i="39"/>
  <c r="K281" i="39"/>
  <c r="K280" i="39"/>
  <c r="F280" i="39"/>
  <c r="K279" i="39"/>
  <c r="K278" i="39"/>
  <c r="F278" i="39"/>
  <c r="K277" i="39"/>
  <c r="K276" i="39"/>
  <c r="F276" i="39"/>
  <c r="K275" i="39"/>
  <c r="K274" i="39"/>
  <c r="F274" i="39"/>
  <c r="K273" i="39"/>
  <c r="K272" i="39"/>
  <c r="F272" i="39"/>
  <c r="K271" i="39"/>
  <c r="K270" i="39"/>
  <c r="F270" i="39"/>
  <c r="K269" i="39"/>
  <c r="K268" i="39"/>
  <c r="F268" i="39"/>
  <c r="K267" i="39"/>
  <c r="K266" i="39"/>
  <c r="F266" i="39"/>
  <c r="K265" i="39"/>
  <c r="K264" i="39"/>
  <c r="F264" i="39"/>
  <c r="K263" i="39"/>
  <c r="K262" i="39"/>
  <c r="F262" i="39"/>
  <c r="K261" i="39"/>
  <c r="K260" i="39"/>
  <c r="F260" i="39"/>
  <c r="K259" i="39"/>
  <c r="K258" i="39"/>
  <c r="F258" i="39"/>
  <c r="K257" i="39"/>
  <c r="K256" i="39"/>
  <c r="F256" i="39"/>
  <c r="K255" i="39"/>
  <c r="K254" i="39"/>
  <c r="F254" i="39"/>
  <c r="K253" i="39"/>
  <c r="K252" i="39"/>
  <c r="F252" i="39"/>
  <c r="K251" i="39"/>
  <c r="K250" i="39"/>
  <c r="F250" i="39"/>
  <c r="K249" i="39"/>
  <c r="K248" i="39"/>
  <c r="F248" i="39"/>
  <c r="K247" i="39"/>
  <c r="K246" i="39"/>
  <c r="F246" i="39"/>
  <c r="K245" i="39"/>
  <c r="K244" i="39"/>
  <c r="F244" i="39"/>
  <c r="K243" i="39"/>
  <c r="K242" i="39"/>
  <c r="F242" i="39"/>
  <c r="K241" i="39"/>
  <c r="K240" i="39"/>
  <c r="F240" i="39"/>
  <c r="K239" i="39"/>
  <c r="K238" i="39"/>
  <c r="F238" i="39"/>
  <c r="K237" i="39"/>
  <c r="K236" i="39"/>
  <c r="F236" i="39"/>
  <c r="K235" i="39"/>
  <c r="K234" i="39"/>
  <c r="F234" i="39"/>
  <c r="K233" i="39"/>
  <c r="K232" i="39"/>
  <c r="F232" i="39"/>
  <c r="K231" i="39"/>
  <c r="K230" i="39"/>
  <c r="F230" i="39"/>
  <c r="K229" i="39"/>
  <c r="K228" i="39"/>
  <c r="F228" i="39"/>
  <c r="K227" i="39"/>
  <c r="K226" i="39"/>
  <c r="F226" i="39"/>
  <c r="K225" i="39"/>
  <c r="K224" i="39"/>
  <c r="F224" i="39"/>
  <c r="K223" i="39"/>
  <c r="K222" i="39"/>
  <c r="F222" i="39"/>
  <c r="K221" i="39"/>
  <c r="K220" i="39"/>
  <c r="F220" i="39"/>
  <c r="K219" i="39"/>
  <c r="K218" i="39"/>
  <c r="F218" i="39"/>
  <c r="K217" i="39"/>
  <c r="K216" i="39"/>
  <c r="F216" i="39"/>
  <c r="K215" i="39"/>
  <c r="K214" i="39"/>
  <c r="F214" i="39"/>
  <c r="K213" i="39"/>
  <c r="K212" i="39"/>
  <c r="F212" i="39"/>
  <c r="K211" i="39"/>
  <c r="K210" i="39"/>
  <c r="F210" i="39"/>
  <c r="K209" i="39"/>
  <c r="K208" i="39"/>
  <c r="F208" i="39"/>
  <c r="K207" i="39"/>
  <c r="K206" i="39"/>
  <c r="F206" i="39"/>
  <c r="K205" i="39"/>
  <c r="K204" i="39"/>
  <c r="F204" i="39"/>
  <c r="K203" i="39"/>
  <c r="K202" i="39"/>
  <c r="F202" i="39"/>
  <c r="K201" i="39"/>
  <c r="K200" i="39"/>
  <c r="F200" i="39"/>
  <c r="K199" i="39"/>
  <c r="K198" i="39"/>
  <c r="F198" i="39"/>
  <c r="K197" i="39"/>
  <c r="K196" i="39"/>
  <c r="F196" i="39"/>
  <c r="K195" i="39"/>
  <c r="K194" i="39"/>
  <c r="F194" i="39"/>
  <c r="K193" i="39"/>
  <c r="K192" i="39"/>
  <c r="F192" i="39"/>
  <c r="K191" i="39"/>
  <c r="K190" i="39"/>
  <c r="F190" i="39"/>
  <c r="K189" i="39"/>
  <c r="K188" i="39"/>
  <c r="F188" i="39"/>
  <c r="K187" i="39"/>
  <c r="K186" i="39"/>
  <c r="F186" i="39"/>
  <c r="K185" i="39"/>
  <c r="K184" i="39"/>
  <c r="F184" i="39"/>
  <c r="K183" i="39"/>
  <c r="K182" i="39"/>
  <c r="F182" i="39"/>
  <c r="K181" i="39"/>
  <c r="K180" i="39"/>
  <c r="F180" i="39"/>
  <c r="K179" i="39"/>
  <c r="K178" i="39"/>
  <c r="F178" i="39"/>
  <c r="K177" i="39"/>
  <c r="K176" i="39"/>
  <c r="F176" i="39"/>
  <c r="K175" i="39"/>
  <c r="K174" i="39"/>
  <c r="F174" i="39"/>
  <c r="K173" i="39"/>
  <c r="K172" i="39"/>
  <c r="F172" i="39"/>
  <c r="K171" i="39"/>
  <c r="K170" i="39"/>
  <c r="F170" i="39"/>
  <c r="K169" i="39"/>
  <c r="K168" i="39"/>
  <c r="F168" i="39"/>
  <c r="K167" i="39"/>
  <c r="K166" i="39"/>
  <c r="F166" i="39"/>
  <c r="K165" i="39"/>
  <c r="K164" i="39"/>
  <c r="F164" i="39"/>
  <c r="K163" i="39"/>
  <c r="K162" i="39"/>
  <c r="F162" i="39"/>
  <c r="K161" i="39"/>
  <c r="K160" i="39"/>
  <c r="F160" i="39"/>
  <c r="K159" i="39"/>
  <c r="K158" i="39"/>
  <c r="F158" i="39"/>
  <c r="L157" i="39"/>
  <c r="K157" i="39"/>
  <c r="K156" i="39"/>
  <c r="F156" i="39"/>
  <c r="K155" i="39"/>
  <c r="K154" i="39"/>
  <c r="F154" i="39"/>
  <c r="K153" i="39"/>
  <c r="K152" i="39"/>
  <c r="F152" i="39"/>
  <c r="K151" i="39"/>
  <c r="K150" i="39"/>
  <c r="F150" i="39"/>
  <c r="K149" i="39"/>
  <c r="K148" i="39"/>
  <c r="F148" i="39"/>
  <c r="K147" i="39"/>
  <c r="K146" i="39"/>
  <c r="F146" i="39"/>
  <c r="K145" i="39"/>
  <c r="K144" i="39"/>
  <c r="F144" i="39"/>
  <c r="K143" i="39"/>
  <c r="K142" i="39"/>
  <c r="F142" i="39"/>
  <c r="K141" i="39"/>
  <c r="K140" i="39"/>
  <c r="F140" i="39"/>
  <c r="K139" i="39"/>
  <c r="K138" i="39"/>
  <c r="F138" i="39"/>
  <c r="K137" i="39"/>
  <c r="K136" i="39"/>
  <c r="F136" i="39"/>
  <c r="K135" i="39"/>
  <c r="K134" i="39"/>
  <c r="F134" i="39"/>
  <c r="K133" i="39"/>
  <c r="K132" i="39"/>
  <c r="F132" i="39"/>
  <c r="K131" i="39"/>
  <c r="K130" i="39"/>
  <c r="F130" i="39"/>
  <c r="K129" i="39"/>
  <c r="K128" i="39"/>
  <c r="F128" i="39"/>
  <c r="K127" i="39"/>
  <c r="K126" i="39"/>
  <c r="F126" i="39"/>
  <c r="K125" i="39"/>
  <c r="K124" i="39"/>
  <c r="F124" i="39"/>
  <c r="K123" i="39"/>
  <c r="K122" i="39"/>
  <c r="F122" i="39"/>
  <c r="K121" i="39"/>
  <c r="K120" i="39"/>
  <c r="F120" i="39"/>
  <c r="K119" i="39"/>
  <c r="K118" i="39"/>
  <c r="F118" i="39"/>
  <c r="K117" i="39"/>
  <c r="K116" i="39"/>
  <c r="F116" i="39"/>
  <c r="K115" i="39"/>
  <c r="K114" i="39"/>
  <c r="F114" i="39"/>
  <c r="K113" i="39"/>
  <c r="K112" i="39"/>
  <c r="F112" i="39"/>
  <c r="K111" i="39"/>
  <c r="K110" i="39"/>
  <c r="F110" i="39"/>
  <c r="K109" i="39"/>
  <c r="K108" i="39"/>
  <c r="F108" i="39"/>
  <c r="K107" i="39"/>
  <c r="K106" i="39"/>
  <c r="F106" i="39"/>
  <c r="K105" i="39"/>
  <c r="K104" i="39"/>
  <c r="F104" i="39"/>
  <c r="K103" i="39"/>
  <c r="K102" i="39"/>
  <c r="F102" i="39"/>
  <c r="K101" i="39"/>
  <c r="K100" i="39"/>
  <c r="F100" i="39"/>
  <c r="K99" i="39"/>
  <c r="J99" i="39"/>
  <c r="J98" i="39"/>
  <c r="K98" i="39" s="1"/>
  <c r="F98" i="39"/>
  <c r="J97" i="39"/>
  <c r="K97" i="39" s="1"/>
  <c r="J96" i="39"/>
  <c r="K96" i="39" s="1"/>
  <c r="F96" i="39"/>
  <c r="J95" i="39"/>
  <c r="K95" i="39" s="1"/>
  <c r="K94" i="39"/>
  <c r="J94" i="39"/>
  <c r="F94" i="39"/>
  <c r="K93" i="39"/>
  <c r="J93" i="39"/>
  <c r="J92" i="39"/>
  <c r="K92" i="39" s="1"/>
  <c r="F92" i="39"/>
  <c r="K91" i="39"/>
  <c r="J91" i="39"/>
  <c r="K90" i="39"/>
  <c r="J90" i="39"/>
  <c r="F90" i="39"/>
  <c r="J89" i="39"/>
  <c r="K89" i="39" s="1"/>
  <c r="K88" i="39"/>
  <c r="F88" i="39"/>
  <c r="J87" i="39"/>
  <c r="K87" i="39" s="1"/>
  <c r="K86" i="39"/>
  <c r="J86" i="39"/>
  <c r="F86" i="39"/>
  <c r="J85" i="39"/>
  <c r="K85" i="39" s="1"/>
  <c r="K84" i="39"/>
  <c r="J84" i="39"/>
  <c r="F84" i="39"/>
  <c r="J83" i="39"/>
  <c r="J82" i="39"/>
  <c r="K82" i="39" s="1"/>
  <c r="F82" i="39"/>
  <c r="K81" i="39"/>
  <c r="J81" i="39"/>
  <c r="K80" i="39"/>
  <c r="J80" i="39"/>
  <c r="F80" i="39"/>
  <c r="J79" i="39"/>
  <c r="K79" i="39" s="1"/>
  <c r="K78" i="39"/>
  <c r="J78" i="39"/>
  <c r="F78" i="39"/>
  <c r="K77" i="39"/>
  <c r="J77" i="39"/>
  <c r="J76" i="39"/>
  <c r="K76" i="39" s="1"/>
  <c r="F76" i="39"/>
  <c r="J75" i="39"/>
  <c r="K75" i="39" s="1"/>
  <c r="K74" i="39"/>
  <c r="J74" i="39"/>
  <c r="F74" i="39"/>
  <c r="J73" i="39"/>
  <c r="K73" i="39" s="1"/>
  <c r="J72" i="39"/>
  <c r="K72" i="39" s="1"/>
  <c r="K71" i="39"/>
  <c r="J71" i="39"/>
  <c r="J70" i="39"/>
  <c r="K70" i="39" s="1"/>
  <c r="J69" i="39"/>
  <c r="K69" i="39" s="1"/>
  <c r="K68" i="39"/>
  <c r="J68" i="39"/>
  <c r="F68" i="39"/>
  <c r="F70" i="39" s="1"/>
  <c r="F72" i="39" s="1"/>
  <c r="J67" i="39"/>
  <c r="K67" i="39" s="1"/>
  <c r="J66" i="39"/>
  <c r="K66" i="39" s="1"/>
  <c r="J65" i="39"/>
  <c r="K65" i="39" s="1"/>
  <c r="K64" i="39"/>
  <c r="F64" i="39"/>
  <c r="J63" i="39"/>
  <c r="K63" i="39" s="1"/>
  <c r="J62" i="39"/>
  <c r="K62" i="39" s="1"/>
  <c r="F62" i="39"/>
  <c r="J61" i="39"/>
  <c r="K61" i="39" s="1"/>
  <c r="J60" i="39"/>
  <c r="K60" i="39" s="1"/>
  <c r="F60" i="39"/>
  <c r="J59" i="39"/>
  <c r="J58" i="39"/>
  <c r="K58" i="39" s="1"/>
  <c r="F58" i="39"/>
  <c r="J57" i="39"/>
  <c r="K57" i="39" s="1"/>
  <c r="J56" i="39"/>
  <c r="K56" i="39" s="1"/>
  <c r="F56" i="39"/>
  <c r="J55" i="39"/>
  <c r="K55" i="39" s="1"/>
  <c r="J54" i="39"/>
  <c r="K54" i="39" s="1"/>
  <c r="F54" i="39"/>
  <c r="K53" i="39"/>
  <c r="J53" i="39"/>
  <c r="J52" i="39"/>
  <c r="K52" i="39" s="1"/>
  <c r="F52" i="39"/>
  <c r="J51" i="39"/>
  <c r="K51" i="39" s="1"/>
  <c r="K50" i="39"/>
  <c r="J50" i="39"/>
  <c r="K49" i="39"/>
  <c r="J49" i="39"/>
  <c r="J48" i="39"/>
  <c r="K48" i="39" s="1"/>
  <c r="J47" i="39"/>
  <c r="K47" i="39" s="1"/>
  <c r="J46" i="39"/>
  <c r="K46" i="39" s="1"/>
  <c r="J45" i="39"/>
  <c r="K45" i="39" s="1"/>
  <c r="K44" i="39"/>
  <c r="J44" i="39"/>
  <c r="F44" i="39"/>
  <c r="K43" i="39"/>
  <c r="J43" i="39"/>
  <c r="J42" i="39"/>
  <c r="K42" i="39" s="1"/>
  <c r="J41" i="39"/>
  <c r="K41" i="39" s="1"/>
  <c r="F40" i="39"/>
  <c r="F38" i="39"/>
  <c r="F36" i="39"/>
  <c r="F34" i="39"/>
  <c r="F32" i="39"/>
  <c r="F30" i="39"/>
  <c r="F28" i="39"/>
  <c r="F26" i="39"/>
  <c r="F24" i="39"/>
  <c r="F22" i="39"/>
  <c r="F20" i="39"/>
  <c r="F18" i="39"/>
  <c r="J16" i="39"/>
  <c r="K16" i="39" s="1"/>
  <c r="N16" i="39" s="1"/>
  <c r="F16" i="39"/>
  <c r="G16" i="39" s="1"/>
  <c r="G17" i="39" s="1"/>
  <c r="N15" i="39"/>
  <c r="O15" i="39" s="1"/>
  <c r="K15" i="39"/>
  <c r="J15" i="39"/>
  <c r="G15" i="39"/>
  <c r="N17" i="39" l="1"/>
  <c r="O17" i="39" s="1"/>
  <c r="G18" i="39"/>
  <c r="P16" i="39"/>
  <c r="P17" i="39" s="1"/>
  <c r="O16" i="39"/>
  <c r="M542" i="39"/>
  <c r="M543" i="39" l="1"/>
  <c r="G19" i="39"/>
  <c r="N18" i="39"/>
  <c r="O18" i="39" s="1"/>
  <c r="N19" i="39" l="1"/>
  <c r="O19" i="39" s="1"/>
  <c r="G20" i="39"/>
  <c r="P18" i="39"/>
  <c r="P19" i="39" s="1"/>
  <c r="M544" i="39"/>
  <c r="M545" i="39" l="1"/>
  <c r="N20" i="39"/>
  <c r="O20" i="39" s="1"/>
  <c r="G21" i="39"/>
  <c r="N21" i="39" l="1"/>
  <c r="O21" i="39" s="1"/>
  <c r="G22" i="39"/>
  <c r="P20" i="39"/>
  <c r="P21" i="39" s="1"/>
  <c r="M546" i="39"/>
  <c r="M547" i="39" l="1"/>
  <c r="G23" i="39"/>
  <c r="N22" i="39"/>
  <c r="O22" i="39" s="1"/>
  <c r="M548" i="39" l="1"/>
  <c r="G24" i="39"/>
  <c r="N23" i="39"/>
  <c r="O23" i="39" s="1"/>
  <c r="P22" i="39"/>
  <c r="P23" i="39" s="1"/>
  <c r="N24" i="39" l="1"/>
  <c r="O24" i="39" s="1"/>
  <c r="G25" i="39"/>
  <c r="P24" i="39"/>
  <c r="M549" i="39"/>
  <c r="M550" i="39" l="1"/>
  <c r="N25" i="39"/>
  <c r="O25" i="39" s="1"/>
  <c r="G26" i="39"/>
  <c r="P25" i="39"/>
  <c r="N26" i="39" l="1"/>
  <c r="O26" i="39" s="1"/>
  <c r="G27" i="39"/>
  <c r="M551" i="39"/>
  <c r="M552" i="39" l="1"/>
  <c r="N27" i="39"/>
  <c r="O27" i="39" s="1"/>
  <c r="G28" i="39"/>
  <c r="P26" i="39"/>
  <c r="P27" i="39" s="1"/>
  <c r="N28" i="39" l="1"/>
  <c r="O28" i="39" s="1"/>
  <c r="G29" i="39"/>
  <c r="M553" i="39"/>
  <c r="M554" i="39" l="1"/>
  <c r="G30" i="39"/>
  <c r="N29" i="39"/>
  <c r="O29" i="39" s="1"/>
  <c r="P28" i="39"/>
  <c r="P29" i="39" s="1"/>
  <c r="G31" i="39" l="1"/>
  <c r="N30" i="39"/>
  <c r="O30" i="39" s="1"/>
  <c r="M555" i="39"/>
  <c r="M556" i="39" l="1"/>
  <c r="N31" i="39"/>
  <c r="O31" i="39" s="1"/>
  <c r="G32" i="39"/>
  <c r="P30" i="39"/>
  <c r="P31" i="39" s="1"/>
  <c r="G33" i="39" l="1"/>
  <c r="N32" i="39"/>
  <c r="O32" i="39" s="1"/>
  <c r="M557" i="39"/>
  <c r="P32" i="39" l="1"/>
  <c r="M558" i="39"/>
  <c r="G34" i="39"/>
  <c r="N33" i="39"/>
  <c r="O33" i="39" s="1"/>
  <c r="G35" i="39" l="1"/>
  <c r="N34" i="39"/>
  <c r="O34" i="39" s="1"/>
  <c r="M559" i="39"/>
  <c r="P33" i="39"/>
  <c r="P34" i="39" s="1"/>
  <c r="M560" i="39" l="1"/>
  <c r="N35" i="39"/>
  <c r="O35" i="39" s="1"/>
  <c r="G36" i="39"/>
  <c r="G37" i="39" l="1"/>
  <c r="N36" i="39"/>
  <c r="O36" i="39" s="1"/>
  <c r="M561" i="39"/>
  <c r="P35" i="39"/>
  <c r="P36" i="39" s="1"/>
  <c r="M562" i="39" l="1"/>
  <c r="G38" i="39"/>
  <c r="N37" i="39"/>
  <c r="O37" i="39" s="1"/>
  <c r="N38" i="39" l="1"/>
  <c r="O38" i="39" s="1"/>
  <c r="G39" i="39"/>
  <c r="M564" i="39"/>
  <c r="P37" i="39"/>
  <c r="P38" i="39" s="1"/>
  <c r="G40" i="39" l="1"/>
  <c r="N39" i="39"/>
  <c r="O39" i="39" s="1"/>
  <c r="M565" i="39"/>
  <c r="M566" i="39" l="1"/>
  <c r="P39" i="39"/>
  <c r="G41" i="39"/>
  <c r="N40" i="39"/>
  <c r="O40" i="39" s="1"/>
  <c r="G42" i="39" l="1"/>
  <c r="N41" i="39"/>
  <c r="O41" i="39" s="1"/>
  <c r="P40" i="39"/>
  <c r="P41" i="39" s="1"/>
  <c r="M567" i="39"/>
  <c r="M568" i="39" l="1"/>
  <c r="O42" i="39"/>
  <c r="G43" i="39"/>
  <c r="N42" i="39"/>
  <c r="P42" i="39" s="1"/>
  <c r="G44" i="39" l="1"/>
  <c r="N43" i="39"/>
  <c r="O43" i="39" s="1"/>
  <c r="M569" i="39"/>
  <c r="M570" i="39" l="1"/>
  <c r="G45" i="39"/>
  <c r="N44" i="39"/>
  <c r="O44" i="39" s="1"/>
  <c r="P43" i="39"/>
  <c r="P44" i="39" l="1"/>
  <c r="G46" i="39"/>
  <c r="N45" i="39"/>
  <c r="O45" i="39" s="1"/>
  <c r="M571" i="39"/>
  <c r="M572" i="39" l="1"/>
  <c r="G47" i="39"/>
  <c r="N46" i="39"/>
  <c r="O46" i="39"/>
  <c r="P45" i="39"/>
  <c r="P46" i="39" s="1"/>
  <c r="G48" i="39" l="1"/>
  <c r="N47" i="39"/>
  <c r="O47" i="39" s="1"/>
  <c r="M573" i="39"/>
  <c r="M574" i="39" l="1"/>
  <c r="G49" i="39"/>
  <c r="N48" i="39"/>
  <c r="O48" i="39" s="1"/>
  <c r="P47" i="39"/>
  <c r="P48" i="39" l="1"/>
  <c r="G50" i="39"/>
  <c r="N49" i="39"/>
  <c r="O49" i="39" s="1"/>
  <c r="M575" i="39"/>
  <c r="M576" i="39" l="1"/>
  <c r="G51" i="39"/>
  <c r="N50" i="39"/>
  <c r="O50" i="39" s="1"/>
  <c r="P49" i="39"/>
  <c r="P50" i="39" s="1"/>
  <c r="G52" i="39" l="1"/>
  <c r="N51" i="39"/>
  <c r="O51" i="39" s="1"/>
  <c r="M577" i="39"/>
  <c r="M578" i="39" l="1"/>
  <c r="G53" i="39"/>
  <c r="N52" i="39"/>
  <c r="O52" i="39" s="1"/>
  <c r="P51" i="39"/>
  <c r="P52" i="39" l="1"/>
  <c r="G54" i="39"/>
  <c r="N53" i="39"/>
  <c r="O53" i="39" s="1"/>
  <c r="M579" i="39"/>
  <c r="M580" i="39" l="1"/>
  <c r="G55" i="39"/>
  <c r="N54" i="39"/>
  <c r="O54" i="39" s="1"/>
  <c r="P53" i="39"/>
  <c r="M581" i="39" l="1"/>
  <c r="P54" i="39"/>
  <c r="G56" i="39"/>
  <c r="N55" i="39"/>
  <c r="O55" i="39" s="1"/>
  <c r="G57" i="39" l="1"/>
  <c r="N56" i="39"/>
  <c r="O56" i="39" s="1"/>
  <c r="P55" i="39"/>
  <c r="P56" i="39" s="1"/>
  <c r="M582" i="39"/>
  <c r="M583" i="39" l="1"/>
  <c r="G58" i="39"/>
  <c r="N57" i="39"/>
  <c r="O57" i="39" s="1"/>
  <c r="G59" i="39" l="1"/>
  <c r="N58" i="39"/>
  <c r="O58" i="39" s="1"/>
  <c r="P57" i="39"/>
  <c r="M584" i="39"/>
  <c r="M585" i="39" l="1"/>
  <c r="P58" i="39"/>
  <c r="N59" i="39"/>
  <c r="O59" i="39" s="1"/>
  <c r="G60" i="39"/>
  <c r="G61" i="39" l="1"/>
  <c r="N60" i="39"/>
  <c r="O60" i="39" s="1"/>
  <c r="P59" i="39"/>
  <c r="M586" i="39"/>
  <c r="M587" i="39" l="1"/>
  <c r="P60" i="39"/>
  <c r="G62" i="39"/>
  <c r="N61" i="39"/>
  <c r="O61" i="39" s="1"/>
  <c r="G63" i="39" l="1"/>
  <c r="N62" i="39"/>
  <c r="O62" i="39"/>
  <c r="P61" i="39"/>
  <c r="P62" i="39" s="1"/>
  <c r="G64" i="39" l="1"/>
  <c r="N63" i="39"/>
  <c r="O63" i="39" s="1"/>
  <c r="G65" i="39" l="1"/>
  <c r="N64" i="39"/>
  <c r="O64" i="39" s="1"/>
  <c r="P63" i="39"/>
  <c r="P64" i="39" l="1"/>
  <c r="G66" i="39"/>
  <c r="N65" i="39"/>
  <c r="O65" i="39" s="1"/>
  <c r="G67" i="39" l="1"/>
  <c r="N66" i="39"/>
  <c r="O66" i="39" s="1"/>
  <c r="P65" i="39"/>
  <c r="P66" i="39" s="1"/>
  <c r="G68" i="39" l="1"/>
  <c r="N67" i="39"/>
  <c r="O67" i="39" s="1"/>
  <c r="G69" i="39" l="1"/>
  <c r="N68" i="39"/>
  <c r="O68" i="39" s="1"/>
  <c r="P67" i="39"/>
  <c r="P68" i="39" l="1"/>
  <c r="G70" i="39"/>
  <c r="N69" i="39"/>
  <c r="O69" i="39" s="1"/>
  <c r="O70" i="39" l="1"/>
  <c r="G71" i="39"/>
  <c r="N70" i="39"/>
  <c r="P69" i="39"/>
  <c r="P70" i="39" l="1"/>
  <c r="G72" i="39"/>
  <c r="N71" i="39"/>
  <c r="O71" i="39" s="1"/>
  <c r="G73" i="39" l="1"/>
  <c r="N72" i="39"/>
  <c r="O72" i="39" s="1"/>
  <c r="P71" i="39"/>
  <c r="P72" i="39" s="1"/>
  <c r="G74" i="39" l="1"/>
  <c r="N73" i="39"/>
  <c r="O73" i="39" s="1"/>
  <c r="P73" i="39"/>
  <c r="G75" i="39" l="1"/>
  <c r="N74" i="39"/>
  <c r="P74" i="39" s="1"/>
  <c r="O74" i="39" l="1"/>
  <c r="G76" i="39"/>
  <c r="N75" i="39"/>
  <c r="O75" i="39" s="1"/>
  <c r="G77" i="39" l="1"/>
  <c r="N76" i="39"/>
  <c r="O76" i="39"/>
  <c r="P75" i="39"/>
  <c r="P76" i="39" s="1"/>
  <c r="G78" i="39" l="1"/>
  <c r="N77" i="39"/>
  <c r="O77" i="39" s="1"/>
  <c r="G79" i="39" l="1"/>
  <c r="N78" i="39"/>
  <c r="O78" i="39" s="1"/>
  <c r="P77" i="39"/>
  <c r="P78" i="39" s="1"/>
  <c r="G80" i="39" l="1"/>
  <c r="N79" i="39"/>
  <c r="O79" i="39" s="1"/>
  <c r="G81" i="39" l="1"/>
  <c r="N80" i="39"/>
  <c r="O80" i="39" s="1"/>
  <c r="P79" i="39"/>
  <c r="P80" i="39" s="1"/>
  <c r="N81" i="39" l="1"/>
  <c r="O81" i="39" s="1"/>
  <c r="G82" i="39"/>
  <c r="G83" i="39" l="1"/>
  <c r="N82" i="39"/>
  <c r="O82" i="39"/>
  <c r="P81" i="39"/>
  <c r="P82" i="39" s="1"/>
  <c r="G84" i="39" l="1"/>
  <c r="N83" i="39"/>
  <c r="O83" i="39" s="1"/>
  <c r="G85" i="39" l="1"/>
  <c r="N84" i="39"/>
  <c r="O84" i="39"/>
  <c r="P83" i="39"/>
  <c r="P84" i="39" s="1"/>
  <c r="G86" i="39" l="1"/>
  <c r="N85" i="39"/>
  <c r="O85" i="39" s="1"/>
  <c r="G87" i="39" l="1"/>
  <c r="N86" i="39"/>
  <c r="O86" i="39" s="1"/>
  <c r="P85" i="39"/>
  <c r="G88" i="39" l="1"/>
  <c r="N87" i="39"/>
  <c r="O87" i="39" s="1"/>
  <c r="P86" i="39"/>
  <c r="P87" i="39" s="1"/>
  <c r="G89" i="39" l="1"/>
  <c r="N88" i="39"/>
  <c r="P88" i="39" s="1"/>
  <c r="G90" i="39" l="1"/>
  <c r="N89" i="39"/>
  <c r="O89" i="39" s="1"/>
  <c r="O88" i="39"/>
  <c r="G91" i="39" l="1"/>
  <c r="N90" i="39"/>
  <c r="O90" i="39"/>
  <c r="P89" i="39"/>
  <c r="P90" i="39" s="1"/>
  <c r="G92" i="39" l="1"/>
  <c r="N91" i="39"/>
  <c r="O91" i="39" s="1"/>
  <c r="G93" i="39" l="1"/>
  <c r="N92" i="39"/>
  <c r="O92" i="39" s="1"/>
  <c r="P91" i="39"/>
  <c r="P92" i="39" l="1"/>
  <c r="G94" i="39"/>
  <c r="N93" i="39"/>
  <c r="O93" i="39" s="1"/>
  <c r="G95" i="39" l="1"/>
  <c r="N94" i="39"/>
  <c r="O94" i="39"/>
  <c r="P93" i="39"/>
  <c r="P94" i="39" s="1"/>
  <c r="G96" i="39" l="1"/>
  <c r="N95" i="39"/>
  <c r="O95" i="39" s="1"/>
  <c r="G97" i="39" l="1"/>
  <c r="N96" i="39"/>
  <c r="O96" i="39" s="1"/>
  <c r="P95" i="39"/>
  <c r="P96" i="39" s="1"/>
  <c r="G98" i="39" l="1"/>
  <c r="N97" i="39"/>
  <c r="O97" i="39" s="1"/>
  <c r="G99" i="39" l="1"/>
  <c r="N98" i="39"/>
  <c r="O98" i="39" s="1"/>
  <c r="P97" i="39"/>
  <c r="P98" i="39" l="1"/>
  <c r="G100" i="39"/>
  <c r="N99" i="39"/>
  <c r="O99" i="39" s="1"/>
  <c r="G101" i="39" l="1"/>
  <c r="N100" i="39"/>
  <c r="O100" i="39" s="1"/>
  <c r="P99" i="39"/>
  <c r="P100" i="39" s="1"/>
  <c r="G102" i="39" l="1"/>
  <c r="N101" i="39"/>
  <c r="O101" i="39" s="1"/>
  <c r="N102" i="39" l="1"/>
  <c r="G103" i="39"/>
  <c r="O102" i="39"/>
  <c r="P101" i="39"/>
  <c r="P102" i="39" s="1"/>
  <c r="G104" i="39" l="1"/>
  <c r="N103" i="39"/>
  <c r="O103" i="39" s="1"/>
  <c r="G105" i="39" l="1"/>
  <c r="N104" i="39"/>
  <c r="O104" i="39" s="1"/>
  <c r="P103" i="39"/>
  <c r="P104" i="39" s="1"/>
  <c r="G106" i="39" l="1"/>
  <c r="N105" i="39"/>
  <c r="O105" i="39" s="1"/>
  <c r="G107" i="39" l="1"/>
  <c r="N106" i="39"/>
  <c r="O106" i="39" s="1"/>
  <c r="P105" i="39"/>
  <c r="P106" i="39" l="1"/>
  <c r="G108" i="39"/>
  <c r="N107" i="39"/>
  <c r="O107" i="39" s="1"/>
  <c r="G109" i="39" l="1"/>
  <c r="N108" i="39"/>
  <c r="O108" i="39" s="1"/>
  <c r="P107" i="39"/>
  <c r="P108" i="39" s="1"/>
  <c r="G110" i="39" l="1"/>
  <c r="N109" i="39"/>
  <c r="O109" i="39" s="1"/>
  <c r="G111" i="39" l="1"/>
  <c r="N110" i="39"/>
  <c r="O110" i="39" s="1"/>
  <c r="P109" i="39"/>
  <c r="G112" i="39" l="1"/>
  <c r="N111" i="39"/>
  <c r="O111" i="39" s="1"/>
  <c r="P110" i="39"/>
  <c r="P111" i="39" s="1"/>
  <c r="G113" i="39" l="1"/>
  <c r="N112" i="39"/>
  <c r="P112" i="39" s="1"/>
  <c r="N113" i="39" l="1"/>
  <c r="O113" i="39" s="1"/>
  <c r="G114" i="39"/>
  <c r="O112" i="39"/>
  <c r="G115" i="39" l="1"/>
  <c r="N114" i="39"/>
  <c r="O114" i="39" s="1"/>
  <c r="P113" i="39"/>
  <c r="P114" i="39" s="1"/>
  <c r="G116" i="39" l="1"/>
  <c r="N115" i="39"/>
  <c r="O115" i="39" s="1"/>
  <c r="G117" i="39" l="1"/>
  <c r="N116" i="39"/>
  <c r="O116" i="39" s="1"/>
  <c r="P115" i="39"/>
  <c r="P116" i="39" l="1"/>
  <c r="G118" i="39"/>
  <c r="N117" i="39"/>
  <c r="O117" i="39" s="1"/>
  <c r="G119" i="39" l="1"/>
  <c r="N118" i="39"/>
  <c r="O118" i="39" s="1"/>
  <c r="P117" i="39"/>
  <c r="P118" i="39" s="1"/>
  <c r="N119" i="39" l="1"/>
  <c r="O119" i="39" s="1"/>
  <c r="G120" i="39"/>
  <c r="N120" i="39" l="1"/>
  <c r="G121" i="39"/>
  <c r="O120" i="39"/>
  <c r="P119" i="39"/>
  <c r="P120" i="39" s="1"/>
  <c r="G122" i="39" l="1"/>
  <c r="N121" i="39"/>
  <c r="O121" i="39" s="1"/>
  <c r="G123" i="39" l="1"/>
  <c r="N122" i="39"/>
  <c r="O122" i="39" s="1"/>
  <c r="P121" i="39"/>
  <c r="P122" i="39" l="1"/>
  <c r="G124" i="39"/>
  <c r="N123" i="39"/>
  <c r="O123" i="39" s="1"/>
  <c r="G125" i="39" l="1"/>
  <c r="N124" i="39"/>
  <c r="O124" i="39" s="1"/>
  <c r="P123" i="39"/>
  <c r="G126" i="39" l="1"/>
  <c r="N125" i="39"/>
  <c r="O125" i="39" s="1"/>
  <c r="P124" i="39"/>
  <c r="P125" i="39" s="1"/>
  <c r="G127" i="39" l="1"/>
  <c r="N126" i="39"/>
  <c r="P126" i="39" s="1"/>
  <c r="G128" i="39" l="1"/>
  <c r="N127" i="39"/>
  <c r="O127" i="39" s="1"/>
  <c r="O126" i="39"/>
  <c r="G129" i="39" l="1"/>
  <c r="N128" i="39"/>
  <c r="O128" i="39" s="1"/>
  <c r="P127" i="39"/>
  <c r="P128" i="39" l="1"/>
  <c r="G130" i="39"/>
  <c r="N129" i="39"/>
  <c r="O129" i="39" s="1"/>
  <c r="G131" i="39" l="1"/>
  <c r="N130" i="39"/>
  <c r="O130" i="39" s="1"/>
  <c r="P129" i="39"/>
  <c r="P130" i="39" l="1"/>
  <c r="N131" i="39"/>
  <c r="O131" i="39" s="1"/>
  <c r="G132" i="39"/>
  <c r="G133" i="39" l="1"/>
  <c r="N132" i="39"/>
  <c r="O132" i="39"/>
  <c r="P131" i="39"/>
  <c r="P132" i="39" s="1"/>
  <c r="G134" i="39" l="1"/>
  <c r="N133" i="39"/>
  <c r="O133" i="39" s="1"/>
  <c r="G135" i="39" l="1"/>
  <c r="N134" i="39"/>
  <c r="O134" i="39" s="1"/>
  <c r="P133" i="39"/>
  <c r="P134" i="39" s="1"/>
  <c r="N135" i="39" l="1"/>
  <c r="O135" i="39" s="1"/>
  <c r="G136" i="39"/>
  <c r="G137" i="39" l="1"/>
  <c r="N136" i="39"/>
  <c r="O136" i="39"/>
  <c r="P135" i="39"/>
  <c r="P136" i="39" s="1"/>
  <c r="N137" i="39" l="1"/>
  <c r="O137" i="39" s="1"/>
  <c r="G138" i="39"/>
  <c r="N138" i="39" l="1"/>
  <c r="G139" i="39"/>
  <c r="O138" i="39"/>
  <c r="P137" i="39"/>
  <c r="P138" i="39" s="1"/>
  <c r="G140" i="39" l="1"/>
  <c r="N139" i="39"/>
  <c r="O139" i="39" s="1"/>
  <c r="G141" i="39" l="1"/>
  <c r="N140" i="39"/>
  <c r="O140" i="39" s="1"/>
  <c r="P139" i="39"/>
  <c r="P140" i="39" s="1"/>
  <c r="G142" i="39" l="1"/>
  <c r="N141" i="39"/>
  <c r="O141" i="39" s="1"/>
  <c r="N142" i="39" l="1"/>
  <c r="O142" i="39" s="1"/>
  <c r="G143" i="39"/>
  <c r="P141" i="39"/>
  <c r="P142" i="39" s="1"/>
  <c r="G144" i="39" l="1"/>
  <c r="N143" i="39"/>
  <c r="O143" i="39" s="1"/>
  <c r="G145" i="39" l="1"/>
  <c r="N144" i="39"/>
  <c r="O144" i="39" s="1"/>
  <c r="P143" i="39"/>
  <c r="P144" i="39" l="1"/>
  <c r="G146" i="39"/>
  <c r="N145" i="39"/>
  <c r="O145" i="39" s="1"/>
  <c r="G147" i="39" l="1"/>
  <c r="N146" i="39"/>
  <c r="O146" i="39" s="1"/>
  <c r="P145" i="39"/>
  <c r="P146" i="39" l="1"/>
  <c r="G148" i="39"/>
  <c r="N147" i="39"/>
  <c r="O147" i="39" s="1"/>
  <c r="N148" i="39" l="1"/>
  <c r="O148" i="39" s="1"/>
  <c r="G149" i="39"/>
  <c r="P147" i="39"/>
  <c r="P148" i="39" l="1"/>
  <c r="N149" i="39"/>
  <c r="O149" i="39" s="1"/>
  <c r="G150" i="39"/>
  <c r="G151" i="39" l="1"/>
  <c r="N150" i="39"/>
  <c r="O150" i="39"/>
  <c r="P149" i="39"/>
  <c r="P150" i="39" s="1"/>
  <c r="G152" i="39" l="1"/>
  <c r="N151" i="39"/>
  <c r="O151" i="39" s="1"/>
  <c r="N152" i="39" l="1"/>
  <c r="O152" i="39" s="1"/>
  <c r="G153" i="39"/>
  <c r="P151" i="39"/>
  <c r="P152" i="39" s="1"/>
  <c r="G154" i="39" l="1"/>
  <c r="N153" i="39"/>
  <c r="O153" i="39" s="1"/>
  <c r="P153" i="39"/>
  <c r="G155" i="39" l="1"/>
  <c r="N154" i="39"/>
  <c r="P154" i="39" s="1"/>
  <c r="G156" i="39" l="1"/>
  <c r="N155" i="39"/>
  <c r="O155" i="39" s="1"/>
  <c r="O154" i="39"/>
  <c r="G157" i="39" l="1"/>
  <c r="N156" i="39"/>
  <c r="O156" i="39" s="1"/>
  <c r="P155" i="39"/>
  <c r="P156" i="39" l="1"/>
  <c r="G158" i="39"/>
  <c r="N157" i="39"/>
  <c r="O157" i="39" s="1"/>
  <c r="G159" i="39" l="1"/>
  <c r="N158" i="39"/>
  <c r="O158" i="39" s="1"/>
  <c r="P157" i="39"/>
  <c r="P158" i="39" s="1"/>
  <c r="G160" i="39" l="1"/>
  <c r="N159" i="39"/>
  <c r="O159" i="39" s="1"/>
  <c r="G161" i="39" l="1"/>
  <c r="N160" i="39"/>
  <c r="O160" i="39" s="1"/>
  <c r="P159" i="39"/>
  <c r="P160" i="39" s="1"/>
  <c r="G162" i="39" l="1"/>
  <c r="N161" i="39"/>
  <c r="O161" i="39" s="1"/>
  <c r="G163" i="39" l="1"/>
  <c r="N162" i="39"/>
  <c r="O162" i="39" s="1"/>
  <c r="P161" i="39"/>
  <c r="P162" i="39" s="1"/>
  <c r="G164" i="39" l="1"/>
  <c r="N163" i="39"/>
  <c r="O163" i="39" s="1"/>
  <c r="G165" i="39" l="1"/>
  <c r="N164" i="39"/>
  <c r="O164" i="39" s="1"/>
  <c r="P163" i="39"/>
  <c r="P164" i="39" s="1"/>
  <c r="G166" i="39" l="1"/>
  <c r="N165" i="39"/>
  <c r="O165" i="39" s="1"/>
  <c r="G167" i="39" l="1"/>
  <c r="N166" i="39"/>
  <c r="O166" i="39" s="1"/>
  <c r="P165" i="39"/>
  <c r="P166" i="39" s="1"/>
  <c r="G168" i="39" l="1"/>
  <c r="N167" i="39"/>
  <c r="O167" i="39" s="1"/>
  <c r="G169" i="39" l="1"/>
  <c r="N168" i="39"/>
  <c r="O168" i="39" s="1"/>
  <c r="P167" i="39"/>
  <c r="P168" i="39" s="1"/>
  <c r="G170" i="39" l="1"/>
  <c r="N169" i="39"/>
  <c r="O169" i="39" s="1"/>
  <c r="G171" i="39" l="1"/>
  <c r="N170" i="39"/>
  <c r="O170" i="39" s="1"/>
  <c r="P169" i="39"/>
  <c r="P170" i="39" l="1"/>
  <c r="N171" i="39"/>
  <c r="O171" i="39" s="1"/>
  <c r="G172" i="39"/>
  <c r="G173" i="39" l="1"/>
  <c r="N172" i="39"/>
  <c r="O172" i="39" s="1"/>
  <c r="P171" i="39"/>
  <c r="P172" i="39" s="1"/>
  <c r="N173" i="39" l="1"/>
  <c r="O173" i="39" s="1"/>
  <c r="G174" i="39"/>
  <c r="G175" i="39" l="1"/>
  <c r="N174" i="39"/>
  <c r="O174" i="39"/>
  <c r="P173" i="39"/>
  <c r="P174" i="39" s="1"/>
  <c r="G176" i="39" l="1"/>
  <c r="N175" i="39"/>
  <c r="O175" i="39" s="1"/>
  <c r="G177" i="39" l="1"/>
  <c r="N176" i="39"/>
  <c r="O176" i="39" s="1"/>
  <c r="P175" i="39"/>
  <c r="P176" i="39" l="1"/>
  <c r="G178" i="39"/>
  <c r="N177" i="39"/>
  <c r="O177" i="39" s="1"/>
  <c r="G179" i="39" l="1"/>
  <c r="N178" i="39"/>
  <c r="O178" i="39" s="1"/>
  <c r="P177" i="39"/>
  <c r="P178" i="39" s="1"/>
  <c r="G180" i="39" l="1"/>
  <c r="N179" i="39"/>
  <c r="O179" i="39" s="1"/>
  <c r="G181" i="39" l="1"/>
  <c r="N180" i="39"/>
  <c r="O180" i="39" s="1"/>
  <c r="P179" i="39"/>
  <c r="P180" i="39" l="1"/>
  <c r="N181" i="39"/>
  <c r="O181" i="39" s="1"/>
  <c r="G182" i="39"/>
  <c r="G183" i="39" l="1"/>
  <c r="N182" i="39"/>
  <c r="O182" i="39"/>
  <c r="P181" i="39"/>
  <c r="P182" i="39" s="1"/>
  <c r="G184" i="39" l="1"/>
  <c r="N183" i="39"/>
  <c r="O183" i="39" s="1"/>
  <c r="G185" i="39" l="1"/>
  <c r="N184" i="39"/>
  <c r="O184" i="39" s="1"/>
  <c r="P183" i="39"/>
  <c r="G186" i="39" l="1"/>
  <c r="N185" i="39"/>
  <c r="O185" i="39" s="1"/>
  <c r="P184" i="39"/>
  <c r="P185" i="39" s="1"/>
  <c r="G187" i="39" l="1"/>
  <c r="N186" i="39"/>
  <c r="P186" i="39" s="1"/>
  <c r="G188" i="39" l="1"/>
  <c r="N187" i="39"/>
  <c r="O187" i="39" s="1"/>
  <c r="O186" i="39"/>
  <c r="G189" i="39" l="1"/>
  <c r="N188" i="39"/>
  <c r="O188" i="39" s="1"/>
  <c r="P187" i="39"/>
  <c r="P188" i="39" s="1"/>
  <c r="G190" i="39" l="1"/>
  <c r="N189" i="39"/>
  <c r="O189" i="39" s="1"/>
  <c r="P189" i="39"/>
  <c r="G191" i="39" l="1"/>
  <c r="N190" i="39"/>
  <c r="P190" i="39" s="1"/>
  <c r="G192" i="39" l="1"/>
  <c r="N191" i="39"/>
  <c r="O191" i="39" s="1"/>
  <c r="O190" i="39"/>
  <c r="G193" i="39" l="1"/>
  <c r="N192" i="39"/>
  <c r="O192" i="39" s="1"/>
  <c r="P191" i="39"/>
  <c r="P192" i="39" l="1"/>
  <c r="G194" i="39"/>
  <c r="N193" i="39"/>
  <c r="O193" i="39" s="1"/>
  <c r="G195" i="39" l="1"/>
  <c r="N194" i="39"/>
  <c r="O194" i="39" s="1"/>
  <c r="P193" i="39"/>
  <c r="P194" i="39" s="1"/>
  <c r="G196" i="39" l="1"/>
  <c r="N195" i="39"/>
  <c r="O195" i="39" s="1"/>
  <c r="G197" i="39" l="1"/>
  <c r="N196" i="39"/>
  <c r="O196" i="39" s="1"/>
  <c r="P195" i="39"/>
  <c r="P196" i="39" s="1"/>
  <c r="G198" i="39" l="1"/>
  <c r="N197" i="39"/>
  <c r="O197" i="39" s="1"/>
  <c r="G199" i="39" l="1"/>
  <c r="N198" i="39"/>
  <c r="O198" i="39" s="1"/>
  <c r="P197" i="39"/>
  <c r="G200" i="39" l="1"/>
  <c r="N199" i="39"/>
  <c r="O199" i="39" s="1"/>
  <c r="P198" i="39"/>
  <c r="P199" i="39" s="1"/>
  <c r="N200" i="39" l="1"/>
  <c r="P200" i="39" s="1"/>
  <c r="G201" i="39"/>
  <c r="G202" i="39" l="1"/>
  <c r="N201" i="39"/>
  <c r="O201" i="39" s="1"/>
  <c r="O200" i="39"/>
  <c r="G203" i="39" l="1"/>
  <c r="N202" i="39"/>
  <c r="O202" i="39" s="1"/>
  <c r="P201" i="39"/>
  <c r="P202" i="39" s="1"/>
  <c r="G204" i="39" l="1"/>
  <c r="N203" i="39"/>
  <c r="O203" i="39" s="1"/>
  <c r="G205" i="39" l="1"/>
  <c r="N204" i="39"/>
  <c r="O204" i="39" s="1"/>
  <c r="P203" i="39"/>
  <c r="P204" i="39" s="1"/>
  <c r="G206" i="39" l="1"/>
  <c r="N205" i="39"/>
  <c r="O205" i="39" s="1"/>
  <c r="N206" i="39" l="1"/>
  <c r="G207" i="39"/>
  <c r="O206" i="39"/>
  <c r="P205" i="39"/>
  <c r="P206" i="39" s="1"/>
  <c r="G208" i="39" l="1"/>
  <c r="N207" i="39"/>
  <c r="O207" i="39" s="1"/>
  <c r="G209" i="39" l="1"/>
  <c r="N208" i="39"/>
  <c r="O208" i="39" s="1"/>
  <c r="P207" i="39"/>
  <c r="P208" i="39" s="1"/>
  <c r="N209" i="39" l="1"/>
  <c r="O209" i="39" s="1"/>
  <c r="G210" i="39"/>
  <c r="N210" i="39" l="1"/>
  <c r="G211" i="39"/>
  <c r="O210" i="39"/>
  <c r="P209" i="39"/>
  <c r="P210" i="39" s="1"/>
  <c r="G212" i="39" l="1"/>
  <c r="N211" i="39"/>
  <c r="O211" i="39" s="1"/>
  <c r="G213" i="39" l="1"/>
  <c r="N212" i="39"/>
  <c r="O212" i="39" s="1"/>
  <c r="P211" i="39"/>
  <c r="P212" i="39" s="1"/>
  <c r="G214" i="39" l="1"/>
  <c r="N213" i="39"/>
  <c r="O213" i="39" s="1"/>
  <c r="P213" i="39"/>
  <c r="G215" i="39" l="1"/>
  <c r="N214" i="39"/>
  <c r="P214" i="39" s="1"/>
  <c r="G216" i="39" l="1"/>
  <c r="N215" i="39"/>
  <c r="O215" i="39" s="1"/>
  <c r="O214" i="39"/>
  <c r="G217" i="39" l="1"/>
  <c r="N216" i="39"/>
  <c r="O216" i="39" s="1"/>
  <c r="P215" i="39"/>
  <c r="P216" i="39" s="1"/>
  <c r="G218" i="39" l="1"/>
  <c r="N217" i="39"/>
  <c r="O217" i="39" s="1"/>
  <c r="G219" i="39" l="1"/>
  <c r="N218" i="39"/>
  <c r="O218" i="39" s="1"/>
  <c r="P217" i="39"/>
  <c r="P218" i="39" s="1"/>
  <c r="G220" i="39" l="1"/>
  <c r="N219" i="39"/>
  <c r="O219" i="39" s="1"/>
  <c r="G221" i="39" l="1"/>
  <c r="N220" i="39"/>
  <c r="O220" i="39" s="1"/>
  <c r="P219" i="39"/>
  <c r="P220" i="39" s="1"/>
  <c r="N221" i="39" l="1"/>
  <c r="O221" i="39" s="1"/>
  <c r="G222" i="39"/>
  <c r="G223" i="39" l="1"/>
  <c r="N222" i="39"/>
  <c r="O222" i="39" s="1"/>
  <c r="P221" i="39"/>
  <c r="P222" i="39" s="1"/>
  <c r="N223" i="39" l="1"/>
  <c r="O223" i="39" s="1"/>
  <c r="G224" i="39"/>
  <c r="P223" i="39"/>
  <c r="G225" i="39" l="1"/>
  <c r="N224" i="39"/>
  <c r="P224" i="39" s="1"/>
  <c r="O224" i="39"/>
  <c r="G226" i="39" l="1"/>
  <c r="N225" i="39"/>
  <c r="O225" i="39" s="1"/>
  <c r="G227" i="39" l="1"/>
  <c r="N226" i="39"/>
  <c r="O226" i="39"/>
  <c r="P225" i="39"/>
  <c r="P226" i="39" s="1"/>
  <c r="G228" i="39" l="1"/>
  <c r="N227" i="39"/>
  <c r="O227" i="39" s="1"/>
  <c r="G229" i="39" l="1"/>
  <c r="N228" i="39"/>
  <c r="O228" i="39" s="1"/>
  <c r="P227" i="39"/>
  <c r="P228" i="39" s="1"/>
  <c r="N229" i="39" l="1"/>
  <c r="O229" i="39" s="1"/>
  <c r="G230" i="39"/>
  <c r="G231" i="39" l="1"/>
  <c r="N230" i="39"/>
  <c r="O230" i="39"/>
  <c r="P229" i="39"/>
  <c r="P230" i="39" s="1"/>
  <c r="G232" i="39" l="1"/>
  <c r="N231" i="39"/>
  <c r="O231" i="39" s="1"/>
  <c r="G233" i="39" l="1"/>
  <c r="N232" i="39"/>
  <c r="O232" i="39"/>
  <c r="P231" i="39"/>
  <c r="P232" i="39" s="1"/>
  <c r="G234" i="39" l="1"/>
  <c r="N233" i="39"/>
  <c r="O233" i="39" s="1"/>
  <c r="G235" i="39" l="1"/>
  <c r="N234" i="39"/>
  <c r="O234" i="39"/>
  <c r="P233" i="39"/>
  <c r="P234" i="39" s="1"/>
  <c r="G236" i="39" l="1"/>
  <c r="N235" i="39"/>
  <c r="O235" i="39" s="1"/>
  <c r="G237" i="39" l="1"/>
  <c r="N236" i="39"/>
  <c r="O236" i="39" s="1"/>
  <c r="P235" i="39"/>
  <c r="P236" i="39" s="1"/>
  <c r="G238" i="39" l="1"/>
  <c r="N237" i="39"/>
  <c r="O237" i="39" s="1"/>
  <c r="G239" i="39" l="1"/>
  <c r="N238" i="39"/>
  <c r="O238" i="39"/>
  <c r="P237" i="39"/>
  <c r="P238" i="39" s="1"/>
  <c r="G240" i="39" l="1"/>
  <c r="N239" i="39"/>
  <c r="O239" i="39" s="1"/>
  <c r="G241" i="39" l="1"/>
  <c r="N240" i="39"/>
  <c r="O240" i="39"/>
  <c r="P239" i="39"/>
  <c r="P240" i="39" s="1"/>
  <c r="N241" i="39" l="1"/>
  <c r="O241" i="39" s="1"/>
  <c r="G242" i="39"/>
  <c r="N242" i="39" l="1"/>
  <c r="O242" i="39" s="1"/>
  <c r="G243" i="39"/>
  <c r="P241" i="39"/>
  <c r="P242" i="39" s="1"/>
  <c r="G244" i="39" l="1"/>
  <c r="N243" i="39"/>
  <c r="O243" i="39" s="1"/>
  <c r="G245" i="39" l="1"/>
  <c r="N244" i="39"/>
  <c r="O244" i="39" s="1"/>
  <c r="P243" i="39"/>
  <c r="P244" i="39" s="1"/>
  <c r="G246" i="39" l="1"/>
  <c r="N245" i="39"/>
  <c r="O245" i="39" s="1"/>
  <c r="G247" i="39" l="1"/>
  <c r="N246" i="39"/>
  <c r="O246" i="39" s="1"/>
  <c r="P245" i="39"/>
  <c r="P246" i="39" s="1"/>
  <c r="G248" i="39" l="1"/>
  <c r="N247" i="39"/>
  <c r="O247" i="39" s="1"/>
  <c r="G249" i="39" l="1"/>
  <c r="N248" i="39"/>
  <c r="O248" i="39" s="1"/>
  <c r="P247" i="39"/>
  <c r="P248" i="39" s="1"/>
  <c r="N249" i="39" l="1"/>
  <c r="O249" i="39" s="1"/>
  <c r="G250" i="39"/>
  <c r="G251" i="39" l="1"/>
  <c r="N250" i="39"/>
  <c r="O250" i="39"/>
  <c r="P249" i="39"/>
  <c r="P250" i="39" s="1"/>
  <c r="N251" i="39" l="1"/>
  <c r="O251" i="39" s="1"/>
  <c r="G252" i="39"/>
  <c r="G253" i="39" l="1"/>
  <c r="N252" i="39"/>
  <c r="O252" i="39"/>
  <c r="P251" i="39"/>
  <c r="P252" i="39" s="1"/>
  <c r="G254" i="39" l="1"/>
  <c r="N253" i="39"/>
  <c r="O253" i="39" s="1"/>
  <c r="O254" i="39" l="1"/>
  <c r="G255" i="39"/>
  <c r="N254" i="39"/>
  <c r="P253" i="39"/>
  <c r="P254" i="39" l="1"/>
  <c r="G256" i="39"/>
  <c r="N255" i="39"/>
  <c r="O255" i="39" s="1"/>
  <c r="G257" i="39" l="1"/>
  <c r="N256" i="39"/>
  <c r="O256" i="39"/>
  <c r="P255" i="39"/>
  <c r="P256" i="39" s="1"/>
  <c r="G258" i="39" l="1"/>
  <c r="N257" i="39"/>
  <c r="O257" i="39" s="1"/>
  <c r="G259" i="39" l="1"/>
  <c r="N258" i="39"/>
  <c r="O258" i="39" s="1"/>
  <c r="P257" i="39"/>
  <c r="P258" i="39" l="1"/>
  <c r="G260" i="39"/>
  <c r="N259" i="39"/>
  <c r="O259" i="39" s="1"/>
  <c r="G261" i="39" l="1"/>
  <c r="N260" i="39"/>
  <c r="O260" i="39" s="1"/>
  <c r="P259" i="39"/>
  <c r="P260" i="39" l="1"/>
  <c r="G262" i="39"/>
  <c r="N261" i="39"/>
  <c r="O261" i="39" s="1"/>
  <c r="G263" i="39" l="1"/>
  <c r="N262" i="39"/>
  <c r="O262" i="39" s="1"/>
  <c r="P261" i="39"/>
  <c r="P262" i="39" s="1"/>
  <c r="G264" i="39" l="1"/>
  <c r="N263" i="39"/>
  <c r="O263" i="39" s="1"/>
  <c r="G265" i="39" l="1"/>
  <c r="N264" i="39"/>
  <c r="O264" i="39" s="1"/>
  <c r="P263" i="39"/>
  <c r="P264" i="39" l="1"/>
  <c r="G266" i="39"/>
  <c r="N265" i="39"/>
  <c r="O265" i="39" s="1"/>
  <c r="G267" i="39" l="1"/>
  <c r="N266" i="39"/>
  <c r="O266" i="39" s="1"/>
  <c r="P265" i="39"/>
  <c r="P266" i="39" l="1"/>
  <c r="G268" i="39"/>
  <c r="N267" i="39"/>
  <c r="O267" i="39" s="1"/>
  <c r="N268" i="39" l="1"/>
  <c r="O268" i="39" s="1"/>
  <c r="G269" i="39"/>
  <c r="P267" i="39"/>
  <c r="P268" i="39" s="1"/>
  <c r="G270" i="39" l="1"/>
  <c r="N269" i="39"/>
  <c r="O269" i="39" s="1"/>
  <c r="P269" i="39"/>
  <c r="G271" i="39" l="1"/>
  <c r="N270" i="39"/>
  <c r="P270" i="39" s="1"/>
  <c r="G272" i="39" l="1"/>
  <c r="N271" i="39"/>
  <c r="O271" i="39" s="1"/>
  <c r="O270" i="39"/>
  <c r="G273" i="39" l="1"/>
  <c r="N272" i="39"/>
  <c r="O272" i="39" s="1"/>
  <c r="P271" i="39"/>
  <c r="P272" i="39" l="1"/>
  <c r="G274" i="39"/>
  <c r="N273" i="39"/>
  <c r="O273" i="39" s="1"/>
  <c r="G275" i="39" l="1"/>
  <c r="N274" i="39"/>
  <c r="O274" i="39" s="1"/>
  <c r="P273" i="39"/>
  <c r="P274" i="39" s="1"/>
  <c r="G276" i="39" l="1"/>
  <c r="N275" i="39"/>
  <c r="O275" i="39" s="1"/>
  <c r="G277" i="39" l="1"/>
  <c r="N276" i="39"/>
  <c r="O276" i="39" s="1"/>
  <c r="P275" i="39"/>
  <c r="P276" i="39" l="1"/>
  <c r="G278" i="39"/>
  <c r="N277" i="39"/>
  <c r="O277" i="39" s="1"/>
  <c r="G279" i="39" l="1"/>
  <c r="N278" i="39"/>
  <c r="O278" i="39" s="1"/>
  <c r="P277" i="39"/>
  <c r="P278" i="39" l="1"/>
  <c r="G280" i="39"/>
  <c r="N279" i="39"/>
  <c r="O279" i="39" s="1"/>
  <c r="N280" i="39" l="1"/>
  <c r="O280" i="39" s="1"/>
  <c r="G281" i="39"/>
  <c r="P279" i="39"/>
  <c r="P280" i="39" s="1"/>
  <c r="N281" i="39" l="1"/>
  <c r="O281" i="39" s="1"/>
  <c r="G282" i="39"/>
  <c r="P281" i="39"/>
  <c r="N282" i="39" l="1"/>
  <c r="P282" i="39" s="1"/>
  <c r="G283" i="39"/>
  <c r="O282" i="39"/>
  <c r="G284" i="39" l="1"/>
  <c r="N283" i="39"/>
  <c r="O283" i="39" s="1"/>
  <c r="G285" i="39" l="1"/>
  <c r="N284" i="39"/>
  <c r="O284" i="39" s="1"/>
  <c r="P283" i="39"/>
  <c r="P284" i="39" s="1"/>
  <c r="G286" i="39" l="1"/>
  <c r="N285" i="39"/>
  <c r="O285" i="39" s="1"/>
  <c r="G287" i="39" l="1"/>
  <c r="N286" i="39"/>
  <c r="O286" i="39" s="1"/>
  <c r="P285" i="39"/>
  <c r="P286" i="39" l="1"/>
  <c r="G288" i="39"/>
  <c r="N287" i="39"/>
  <c r="O287" i="39" s="1"/>
  <c r="O288" i="39" l="1"/>
  <c r="N288" i="39"/>
  <c r="G289" i="39"/>
  <c r="P287" i="39"/>
  <c r="P288" i="39" s="1"/>
  <c r="G290" i="39" l="1"/>
  <c r="N289" i="39"/>
  <c r="O289" i="39" s="1"/>
  <c r="P289" i="39"/>
  <c r="G291" i="39" l="1"/>
  <c r="N290" i="39"/>
  <c r="P290" i="39" s="1"/>
  <c r="G292" i="39" l="1"/>
  <c r="N291" i="39"/>
  <c r="O291" i="39" s="1"/>
  <c r="O290" i="39"/>
  <c r="N292" i="39" l="1"/>
  <c r="O292" i="39" s="1"/>
  <c r="G293" i="39"/>
  <c r="P291" i="39"/>
  <c r="P292" i="39" s="1"/>
  <c r="G294" i="39" l="1"/>
  <c r="N293" i="39"/>
  <c r="O293" i="39" s="1"/>
  <c r="P293" i="39"/>
  <c r="G295" i="39" l="1"/>
  <c r="N294" i="39"/>
  <c r="P294" i="39" s="1"/>
  <c r="G296" i="39" l="1"/>
  <c r="N295" i="39"/>
  <c r="O295" i="39" s="1"/>
  <c r="O294" i="39"/>
  <c r="G297" i="39" l="1"/>
  <c r="N296" i="39"/>
  <c r="O296" i="39" s="1"/>
  <c r="P295" i="39"/>
  <c r="P296" i="39" s="1"/>
  <c r="G298" i="39" l="1"/>
  <c r="N297" i="39"/>
  <c r="O297" i="39" s="1"/>
  <c r="G299" i="39" l="1"/>
  <c r="N298" i="39"/>
  <c r="O298" i="39" s="1"/>
  <c r="P297" i="39"/>
  <c r="P298" i="39" s="1"/>
  <c r="G300" i="39" l="1"/>
  <c r="N299" i="39"/>
  <c r="O299" i="39" s="1"/>
  <c r="G301" i="39" l="1"/>
  <c r="N300" i="39"/>
  <c r="O300" i="39" s="1"/>
  <c r="P299" i="39"/>
  <c r="P300" i="39" l="1"/>
  <c r="G302" i="39"/>
  <c r="N301" i="39"/>
  <c r="O301" i="39" s="1"/>
  <c r="G303" i="39" l="1"/>
  <c r="N302" i="39"/>
  <c r="O302" i="39" s="1"/>
  <c r="P301" i="39"/>
  <c r="P302" i="39" s="1"/>
  <c r="G304" i="39" l="1"/>
  <c r="N303" i="39"/>
  <c r="O303" i="39" s="1"/>
  <c r="G305" i="39" l="1"/>
  <c r="N304" i="39"/>
  <c r="O304" i="39" s="1"/>
  <c r="P303" i="39"/>
  <c r="P304" i="39" s="1"/>
  <c r="G306" i="39" l="1"/>
  <c r="N305" i="39"/>
  <c r="O305" i="39" s="1"/>
  <c r="G307" i="39" l="1"/>
  <c r="N306" i="39"/>
  <c r="O306" i="39" s="1"/>
  <c r="P305" i="39"/>
  <c r="P306" i="39" s="1"/>
  <c r="G308" i="39" l="1"/>
  <c r="N307" i="39"/>
  <c r="O307" i="39" s="1"/>
  <c r="G309" i="39" l="1"/>
  <c r="N308" i="39"/>
  <c r="O308" i="39" s="1"/>
  <c r="P307" i="39"/>
  <c r="P308" i="39" l="1"/>
  <c r="G310" i="39"/>
  <c r="N309" i="39"/>
  <c r="O309" i="39" s="1"/>
  <c r="G311" i="39" l="1"/>
  <c r="N310" i="39"/>
  <c r="O310" i="39" s="1"/>
  <c r="P309" i="39"/>
  <c r="P310" i="39" s="1"/>
  <c r="G312" i="39" l="1"/>
  <c r="N311" i="39"/>
  <c r="O311" i="39" s="1"/>
  <c r="G313" i="39" l="1"/>
  <c r="N312" i="39"/>
  <c r="O312" i="39" s="1"/>
  <c r="P311" i="39"/>
  <c r="P312" i="39" s="1"/>
  <c r="G314" i="39" l="1"/>
  <c r="N313" i="39"/>
  <c r="O313" i="39" s="1"/>
  <c r="G315" i="39" l="1"/>
  <c r="N314" i="39"/>
  <c r="O314" i="39" s="1"/>
  <c r="P313" i="39"/>
  <c r="P314" i="39" s="1"/>
  <c r="P315" i="39" l="1"/>
  <c r="N315" i="39"/>
  <c r="O315" i="39" s="1"/>
  <c r="G316" i="39"/>
  <c r="G317" i="39" l="1"/>
  <c r="N316" i="39"/>
  <c r="O316" i="39"/>
  <c r="P316" i="39"/>
  <c r="G318" i="39" l="1"/>
  <c r="N317" i="39"/>
  <c r="O317" i="39" s="1"/>
  <c r="G319" i="39" l="1"/>
  <c r="N318" i="39"/>
  <c r="O318" i="39" s="1"/>
  <c r="P317" i="39"/>
  <c r="P318" i="39" s="1"/>
  <c r="G320" i="39" l="1"/>
  <c r="N319" i="39"/>
  <c r="O319" i="39" s="1"/>
  <c r="G321" i="39" l="1"/>
  <c r="N320" i="39"/>
  <c r="O320" i="39" s="1"/>
  <c r="P319" i="39"/>
  <c r="P320" i="39" s="1"/>
  <c r="N321" i="39" l="1"/>
  <c r="O321" i="39" s="1"/>
  <c r="G322" i="39"/>
  <c r="P321" i="39"/>
  <c r="G323" i="39" l="1"/>
  <c r="N322" i="39"/>
  <c r="P322" i="39" s="1"/>
  <c r="O322" i="39"/>
  <c r="G324" i="39" l="1"/>
  <c r="N323" i="39"/>
  <c r="O323" i="39" s="1"/>
  <c r="N324" i="39" l="1"/>
  <c r="O324" i="39" s="1"/>
  <c r="G325" i="39"/>
  <c r="P323" i="39"/>
  <c r="P324" i="39" l="1"/>
  <c r="N325" i="39"/>
  <c r="O325" i="39" s="1"/>
  <c r="G326" i="39"/>
  <c r="G327" i="39" l="1"/>
  <c r="N326" i="39"/>
  <c r="O326" i="39"/>
  <c r="P325" i="39"/>
  <c r="P326" i="39" s="1"/>
  <c r="G328" i="39" l="1"/>
  <c r="N327" i="39"/>
  <c r="O327" i="39" s="1"/>
  <c r="G329" i="39" l="1"/>
  <c r="N328" i="39"/>
  <c r="O328" i="39" s="1"/>
  <c r="P327" i="39"/>
  <c r="P328" i="39" s="1"/>
  <c r="G330" i="39" l="1"/>
  <c r="N329" i="39"/>
  <c r="O329" i="39" s="1"/>
  <c r="G331" i="39" l="1"/>
  <c r="N330" i="39"/>
  <c r="O330" i="39" s="1"/>
  <c r="P329" i="39"/>
  <c r="P330" i="39" s="1"/>
  <c r="G332" i="39" l="1"/>
  <c r="N331" i="39"/>
  <c r="O331" i="39" s="1"/>
  <c r="G333" i="39" l="1"/>
  <c r="N332" i="39"/>
  <c r="O332" i="39" s="1"/>
  <c r="P331" i="39"/>
  <c r="P332" i="39" s="1"/>
  <c r="G334" i="39" l="1"/>
  <c r="N333" i="39"/>
  <c r="O333" i="39" s="1"/>
  <c r="N334" i="39" l="1"/>
  <c r="O334" i="39" s="1"/>
  <c r="G335" i="39"/>
  <c r="P333" i="39"/>
  <c r="P334" i="39" s="1"/>
  <c r="N335" i="39" l="1"/>
  <c r="O335" i="39" s="1"/>
  <c r="G336" i="39"/>
  <c r="P335" i="39"/>
  <c r="G337" i="39" l="1"/>
  <c r="N336" i="39"/>
  <c r="P336" i="39" s="1"/>
  <c r="O336" i="39"/>
  <c r="N337" i="39" l="1"/>
  <c r="O337" i="39" s="1"/>
  <c r="G338" i="39"/>
  <c r="G339" i="39" l="1"/>
  <c r="N338" i="39"/>
  <c r="O338" i="39"/>
  <c r="P337" i="39"/>
  <c r="P338" i="39" s="1"/>
  <c r="N339" i="39" l="1"/>
  <c r="O339" i="39" s="1"/>
  <c r="G340" i="39"/>
  <c r="G341" i="39" l="1"/>
  <c r="N340" i="39"/>
  <c r="O340" i="39"/>
  <c r="P339" i="39"/>
  <c r="P340" i="39" s="1"/>
  <c r="G342" i="39" l="1"/>
  <c r="N341" i="39"/>
  <c r="O341" i="39" s="1"/>
  <c r="G343" i="39" l="1"/>
  <c r="N342" i="39"/>
  <c r="O342" i="39" s="1"/>
  <c r="P341" i="39"/>
  <c r="P342" i="39" s="1"/>
  <c r="G344" i="39" l="1"/>
  <c r="N343" i="39"/>
  <c r="O343" i="39" s="1"/>
  <c r="G345" i="39" l="1"/>
  <c r="N344" i="39"/>
  <c r="O344" i="39" s="1"/>
  <c r="P343" i="39"/>
  <c r="P344" i="39" s="1"/>
  <c r="G346" i="39" l="1"/>
  <c r="N345" i="39"/>
  <c r="O345" i="39" s="1"/>
  <c r="G347" i="39" l="1"/>
  <c r="N346" i="39"/>
  <c r="O346" i="39" s="1"/>
  <c r="P345" i="39"/>
  <c r="P346" i="39" l="1"/>
  <c r="G348" i="39"/>
  <c r="N347" i="39"/>
  <c r="O347" i="39" s="1"/>
  <c r="G349" i="39" l="1"/>
  <c r="N348" i="39"/>
  <c r="O348" i="39" s="1"/>
  <c r="P347" i="39"/>
  <c r="P348" i="39" s="1"/>
  <c r="N349" i="39" l="1"/>
  <c r="O349" i="39" s="1"/>
  <c r="G350" i="39"/>
  <c r="G351" i="39" l="1"/>
  <c r="N350" i="39"/>
  <c r="O350" i="39"/>
  <c r="P349" i="39"/>
  <c r="P350" i="39" s="1"/>
  <c r="G352" i="39" l="1"/>
  <c r="N351" i="39"/>
  <c r="O351" i="39" s="1"/>
  <c r="G353" i="39" l="1"/>
  <c r="N352" i="39"/>
  <c r="O352" i="39" s="1"/>
  <c r="P351" i="39"/>
  <c r="P352" i="39" l="1"/>
  <c r="N353" i="39"/>
  <c r="O353" i="39" s="1"/>
  <c r="G354" i="39"/>
  <c r="G355" i="39" l="1"/>
  <c r="N354" i="39"/>
  <c r="O354" i="39"/>
  <c r="P353" i="39"/>
  <c r="P354" i="39" s="1"/>
  <c r="G356" i="39" l="1"/>
  <c r="N355" i="39"/>
  <c r="O355" i="39" s="1"/>
  <c r="G357" i="39" l="1"/>
  <c r="N356" i="39"/>
  <c r="O356" i="39" s="1"/>
  <c r="P355" i="39"/>
  <c r="P356" i="39" s="1"/>
  <c r="G358" i="39" l="1"/>
  <c r="N357" i="39"/>
  <c r="O357" i="39" s="1"/>
  <c r="G359" i="39" l="1"/>
  <c r="N358" i="39"/>
  <c r="O358" i="39" s="1"/>
  <c r="P357" i="39"/>
  <c r="P358" i="39" s="1"/>
  <c r="N359" i="39" l="1"/>
  <c r="O359" i="39" s="1"/>
  <c r="G360" i="39"/>
  <c r="G361" i="39" l="1"/>
  <c r="N360" i="39"/>
  <c r="O360" i="39"/>
  <c r="P359" i="39"/>
  <c r="P360" i="39" s="1"/>
  <c r="N361" i="39" l="1"/>
  <c r="O361" i="39" s="1"/>
  <c r="G362" i="39"/>
  <c r="G363" i="39" l="1"/>
  <c r="N362" i="39"/>
  <c r="O362" i="39"/>
  <c r="P361" i="39"/>
  <c r="P362" i="39" s="1"/>
  <c r="G364" i="39" l="1"/>
  <c r="N363" i="39"/>
  <c r="O363" i="39" s="1"/>
  <c r="G365" i="39" l="1"/>
  <c r="N364" i="39"/>
  <c r="O364" i="39" s="1"/>
  <c r="P363" i="39"/>
  <c r="P364" i="39" s="1"/>
  <c r="G366" i="39" l="1"/>
  <c r="N365" i="39"/>
  <c r="O365" i="39" s="1"/>
  <c r="G367" i="39" l="1"/>
  <c r="N366" i="39"/>
  <c r="O366" i="39" s="1"/>
  <c r="P365" i="39"/>
  <c r="P366" i="39" s="1"/>
  <c r="G368" i="39" l="1"/>
  <c r="N367" i="39"/>
  <c r="O367" i="39" s="1"/>
  <c r="G369" i="39" l="1"/>
  <c r="N368" i="39"/>
  <c r="O368" i="39" s="1"/>
  <c r="P367" i="39"/>
  <c r="P368" i="39" s="1"/>
  <c r="G370" i="39" l="1"/>
  <c r="N369" i="39"/>
  <c r="O369" i="39" s="1"/>
  <c r="G371" i="39" l="1"/>
  <c r="N370" i="39"/>
  <c r="O370" i="39" s="1"/>
  <c r="P369" i="39"/>
  <c r="P370" i="39" l="1"/>
  <c r="G372" i="39"/>
  <c r="N371" i="39"/>
  <c r="O371" i="39" s="1"/>
  <c r="N372" i="39" l="1"/>
  <c r="O372" i="39" s="1"/>
  <c r="G373" i="39"/>
  <c r="P371" i="39"/>
  <c r="P372" i="39" s="1"/>
  <c r="G374" i="39" l="1"/>
  <c r="N373" i="39"/>
  <c r="O373" i="39" s="1"/>
  <c r="G375" i="39" l="1"/>
  <c r="N374" i="39"/>
  <c r="O374" i="39" s="1"/>
  <c r="P373" i="39"/>
  <c r="P374" i="39" s="1"/>
  <c r="G376" i="39" l="1"/>
  <c r="N375" i="39"/>
  <c r="O375" i="39" s="1"/>
  <c r="P375" i="39" l="1"/>
  <c r="G377" i="39"/>
  <c r="N376" i="39"/>
  <c r="O376" i="39" s="1"/>
  <c r="G378" i="39" l="1"/>
  <c r="N377" i="39"/>
  <c r="O377" i="39" s="1"/>
  <c r="P376" i="39"/>
  <c r="P377" i="39" s="1"/>
  <c r="N378" i="39" l="1"/>
  <c r="P378" i="39" s="1"/>
  <c r="G379" i="39"/>
  <c r="G380" i="39" l="1"/>
  <c r="N379" i="39"/>
  <c r="O379" i="39" s="1"/>
  <c r="O378" i="39"/>
  <c r="G381" i="39" l="1"/>
  <c r="N380" i="39"/>
  <c r="O380" i="39" s="1"/>
  <c r="P379" i="39"/>
  <c r="P380" i="39" l="1"/>
  <c r="G382" i="39"/>
  <c r="N381" i="39"/>
  <c r="O381" i="39" s="1"/>
  <c r="N382" i="39" l="1"/>
  <c r="O382" i="39" s="1"/>
  <c r="G383" i="39"/>
  <c r="P381" i="39"/>
  <c r="P382" i="39" s="1"/>
  <c r="G384" i="39" l="1"/>
  <c r="N383" i="39"/>
  <c r="O383" i="39" s="1"/>
  <c r="P383" i="39" l="1"/>
  <c r="G385" i="39"/>
  <c r="N384" i="39"/>
  <c r="O384" i="39" s="1"/>
  <c r="P384" i="39" l="1"/>
  <c r="G386" i="39"/>
  <c r="N385" i="39"/>
  <c r="O385" i="39" s="1"/>
  <c r="G387" i="39" l="1"/>
  <c r="N386" i="39"/>
  <c r="O386" i="39" s="1"/>
  <c r="P385" i="39"/>
  <c r="P386" i="39" s="1"/>
  <c r="G388" i="39" l="1"/>
  <c r="N387" i="39"/>
  <c r="O387" i="39" s="1"/>
  <c r="G389" i="39" l="1"/>
  <c r="N388" i="39"/>
  <c r="O388" i="39" s="1"/>
  <c r="P387" i="39"/>
  <c r="P388" i="39" l="1"/>
  <c r="G390" i="39"/>
  <c r="N389" i="39"/>
  <c r="O389" i="39" s="1"/>
  <c r="G391" i="39" l="1"/>
  <c r="N390" i="39"/>
  <c r="O390" i="39" s="1"/>
  <c r="P389" i="39"/>
  <c r="P390" i="39" l="1"/>
  <c r="G392" i="39"/>
  <c r="N391" i="39"/>
  <c r="O391" i="39" s="1"/>
  <c r="N392" i="39" l="1"/>
  <c r="O392" i="39" s="1"/>
  <c r="G393" i="39"/>
  <c r="P391" i="39"/>
  <c r="P392" i="39" l="1"/>
  <c r="G394" i="39"/>
  <c r="N393" i="39"/>
  <c r="O393" i="39" s="1"/>
  <c r="G395" i="39" l="1"/>
  <c r="N394" i="39"/>
  <c r="O394" i="39" s="1"/>
  <c r="P393" i="39"/>
  <c r="P394" i="39" s="1"/>
  <c r="G396" i="39" l="1"/>
  <c r="N395" i="39"/>
  <c r="O395" i="39" s="1"/>
  <c r="G397" i="39" l="1"/>
  <c r="N396" i="39"/>
  <c r="O396" i="39" s="1"/>
  <c r="P395" i="39"/>
  <c r="P396" i="39" s="1"/>
  <c r="G398" i="39" l="1"/>
  <c r="N397" i="39"/>
  <c r="O397" i="39" s="1"/>
  <c r="G399" i="39" l="1"/>
  <c r="N398" i="39"/>
  <c r="O398" i="39" s="1"/>
  <c r="P397" i="39"/>
  <c r="P398" i="39" l="1"/>
  <c r="G400" i="39"/>
  <c r="N399" i="39"/>
  <c r="O399" i="39" s="1"/>
  <c r="G401" i="39" l="1"/>
  <c r="N400" i="39"/>
  <c r="O400" i="39" s="1"/>
  <c r="P399" i="39"/>
  <c r="P400" i="39" s="1"/>
  <c r="N401" i="39" l="1"/>
  <c r="O401" i="39" s="1"/>
  <c r="G402" i="39"/>
  <c r="N402" i="39" l="1"/>
  <c r="G403" i="39"/>
  <c r="O402" i="39"/>
  <c r="P401" i="39"/>
  <c r="P402" i="39" s="1"/>
  <c r="G404" i="39" l="1"/>
  <c r="N403" i="39"/>
  <c r="O403" i="39" s="1"/>
  <c r="G405" i="39" l="1"/>
  <c r="N404" i="39"/>
  <c r="O404" i="39" s="1"/>
  <c r="P403" i="39"/>
  <c r="P404" i="39" s="1"/>
  <c r="G406" i="39" l="1"/>
  <c r="N405" i="39"/>
  <c r="O405" i="39" s="1"/>
  <c r="G407" i="39" l="1"/>
  <c r="N406" i="39"/>
  <c r="O406" i="39" s="1"/>
  <c r="P405" i="39"/>
  <c r="P406" i="39" s="1"/>
  <c r="G408" i="39" l="1"/>
  <c r="N407" i="39"/>
  <c r="O407" i="39" s="1"/>
  <c r="G409" i="39" l="1"/>
  <c r="N408" i="39"/>
  <c r="O408" i="39" s="1"/>
  <c r="P407" i="39"/>
  <c r="P408" i="39" l="1"/>
  <c r="G410" i="39"/>
  <c r="N409" i="39"/>
  <c r="O409" i="39" s="1"/>
  <c r="G411" i="39" l="1"/>
  <c r="N410" i="39"/>
  <c r="O410" i="39" s="1"/>
  <c r="P409" i="39"/>
  <c r="P410" i="39" l="1"/>
  <c r="G412" i="39"/>
  <c r="N411" i="39"/>
  <c r="O411" i="39" s="1"/>
  <c r="E435" i="39" l="1"/>
  <c r="N412" i="39"/>
  <c r="O412" i="39" s="1"/>
  <c r="G413" i="39"/>
  <c r="P411" i="39"/>
  <c r="P412" i="39" l="1"/>
  <c r="G414" i="39"/>
  <c r="N413" i="39"/>
  <c r="O413" i="39" s="1"/>
  <c r="F435" i="39"/>
  <c r="G435" i="39"/>
  <c r="G415" i="39" l="1"/>
  <c r="N414" i="39"/>
  <c r="O414" i="39" s="1"/>
  <c r="P435" i="39"/>
  <c r="P413" i="39"/>
  <c r="P414" i="39" s="1"/>
  <c r="G416" i="39" l="1"/>
  <c r="N415" i="39"/>
  <c r="O415" i="39" s="1"/>
  <c r="G417" i="39" l="1"/>
  <c r="N416" i="39"/>
  <c r="O416" i="39" s="1"/>
  <c r="P415" i="39"/>
  <c r="P416" i="39" l="1"/>
  <c r="G418" i="39"/>
  <c r="N417" i="39"/>
  <c r="O417" i="39" s="1"/>
  <c r="G419" i="39" l="1"/>
  <c r="N418" i="39"/>
  <c r="O418" i="39" s="1"/>
  <c r="P417" i="39"/>
  <c r="P418" i="39" s="1"/>
  <c r="G420" i="39" l="1"/>
  <c r="N419" i="39"/>
  <c r="O419" i="39" s="1"/>
  <c r="G421" i="39" l="1"/>
  <c r="N420" i="39"/>
  <c r="O420" i="39" s="1"/>
  <c r="P419" i="39"/>
  <c r="P420" i="39" s="1"/>
  <c r="N421" i="39" l="1"/>
  <c r="O421" i="39" s="1"/>
  <c r="G422" i="39"/>
  <c r="G423" i="39" l="1"/>
  <c r="N422" i="39"/>
  <c r="O422" i="39"/>
  <c r="P421" i="39"/>
  <c r="P422" i="39" s="1"/>
  <c r="N423" i="39" l="1"/>
  <c r="O423" i="39" s="1"/>
  <c r="G424" i="39"/>
  <c r="G425" i="39" l="1"/>
  <c r="N424" i="39"/>
  <c r="O424" i="39"/>
  <c r="P423" i="39"/>
  <c r="P424" i="39" s="1"/>
  <c r="G426" i="39" l="1"/>
  <c r="N425" i="39"/>
  <c r="O425" i="39" s="1"/>
  <c r="N426" i="39" l="1"/>
  <c r="O426" i="39" s="1"/>
  <c r="G427" i="39"/>
  <c r="P425" i="39"/>
  <c r="P426" i="39" s="1"/>
  <c r="G428" i="39" l="1"/>
  <c r="N427" i="39"/>
  <c r="O427" i="39" s="1"/>
  <c r="G429" i="39" l="1"/>
  <c r="N428" i="39"/>
  <c r="O428" i="39" s="1"/>
  <c r="P427" i="39"/>
  <c r="P428" i="39" s="1"/>
  <c r="N429" i="39" l="1"/>
  <c r="O429" i="39" s="1"/>
  <c r="G430" i="39"/>
  <c r="G431" i="39" l="1"/>
  <c r="N430" i="39"/>
  <c r="O430" i="39"/>
  <c r="P429" i="39"/>
  <c r="P430" i="39" s="1"/>
  <c r="G432" i="39" l="1"/>
  <c r="N431" i="39"/>
  <c r="O431" i="39" s="1"/>
  <c r="G433" i="39" l="1"/>
  <c r="N432" i="39"/>
  <c r="O432" i="39" s="1"/>
  <c r="P431" i="39"/>
  <c r="P432" i="39" l="1"/>
  <c r="N433" i="39"/>
  <c r="O433" i="39" s="1"/>
  <c r="G434" i="39"/>
  <c r="G436" i="39" l="1"/>
  <c r="N434" i="39"/>
  <c r="O434" i="39"/>
  <c r="P433" i="39"/>
  <c r="P434" i="39" s="1"/>
  <c r="G437" i="39" l="1"/>
  <c r="N436" i="39"/>
  <c r="O436" i="39" s="1"/>
  <c r="G438" i="39" l="1"/>
  <c r="E460" i="39"/>
  <c r="N437" i="39"/>
  <c r="O437" i="39" s="1"/>
  <c r="P436" i="39"/>
  <c r="G460" i="39" l="1"/>
  <c r="F460" i="39"/>
  <c r="G439" i="39"/>
  <c r="N438" i="39"/>
  <c r="O438" i="39" s="1"/>
  <c r="P437" i="39"/>
  <c r="P438" i="39" l="1"/>
  <c r="P460" i="39"/>
  <c r="G440" i="39"/>
  <c r="N439" i="39"/>
  <c r="O439" i="39" s="1"/>
  <c r="G441" i="39" l="1"/>
  <c r="N440" i="39"/>
  <c r="O440" i="39" s="1"/>
  <c r="P439" i="39"/>
  <c r="P440" i="39" s="1"/>
  <c r="G442" i="39" l="1"/>
  <c r="N441" i="39"/>
  <c r="P441" i="39" s="1"/>
  <c r="G443" i="39" l="1"/>
  <c r="N442" i="39"/>
  <c r="O442" i="39" s="1"/>
  <c r="O441" i="39"/>
  <c r="G444" i="39" l="1"/>
  <c r="N443" i="39"/>
  <c r="O443" i="39" s="1"/>
  <c r="P442" i="39"/>
  <c r="P443" i="39" s="1"/>
  <c r="G445" i="39" l="1"/>
  <c r="N444" i="39"/>
  <c r="O444" i="39" s="1"/>
  <c r="G446" i="39" l="1"/>
  <c r="N445" i="39"/>
  <c r="O445" i="39" s="1"/>
  <c r="P444" i="39"/>
  <c r="P445" i="39" l="1"/>
  <c r="G447" i="39"/>
  <c r="N446" i="39"/>
  <c r="O446" i="39" s="1"/>
  <c r="G448" i="39" l="1"/>
  <c r="N447" i="39"/>
  <c r="O447" i="39" s="1"/>
  <c r="P446" i="39"/>
  <c r="P447" i="39" s="1"/>
  <c r="G449" i="39" l="1"/>
  <c r="N448" i="39"/>
  <c r="O448" i="39" s="1"/>
  <c r="N449" i="39" l="1"/>
  <c r="O449" i="39" s="1"/>
  <c r="G450" i="39"/>
  <c r="P448" i="39"/>
  <c r="P449" i="39" s="1"/>
  <c r="N450" i="39" l="1"/>
  <c r="O450" i="39" s="1"/>
  <c r="G451" i="39"/>
  <c r="G452" i="39" l="1"/>
  <c r="N451" i="39"/>
  <c r="O451" i="39"/>
  <c r="P450" i="39"/>
  <c r="P451" i="39" s="1"/>
  <c r="G453" i="39" l="1"/>
  <c r="N452" i="39"/>
  <c r="O452" i="39" s="1"/>
  <c r="G454" i="39" l="1"/>
  <c r="N453" i="39"/>
  <c r="O453" i="39" s="1"/>
  <c r="P452" i="39"/>
  <c r="P453" i="39" s="1"/>
  <c r="G455" i="39" l="1"/>
  <c r="N454" i="39"/>
  <c r="O454" i="39" s="1"/>
  <c r="P454" i="39"/>
  <c r="G456" i="39" l="1"/>
  <c r="N455" i="39"/>
  <c r="P455" i="39" s="1"/>
  <c r="G457" i="39" l="1"/>
  <c r="N456" i="39"/>
  <c r="O456" i="39" s="1"/>
  <c r="O455" i="39"/>
  <c r="G458" i="39" l="1"/>
  <c r="N457" i="39"/>
  <c r="O457" i="39" s="1"/>
  <c r="P456" i="39"/>
  <c r="P457" i="39" s="1"/>
  <c r="G459" i="39" l="1"/>
  <c r="N458" i="39"/>
  <c r="O458" i="39" s="1"/>
  <c r="G461" i="39" l="1"/>
  <c r="N459" i="39"/>
  <c r="O459" i="39" s="1"/>
  <c r="P458" i="39"/>
  <c r="P459" i="39" s="1"/>
  <c r="G462" i="39" l="1"/>
  <c r="N461" i="39"/>
  <c r="O461" i="39" s="1"/>
  <c r="P461" i="39"/>
  <c r="G463" i="39" l="1"/>
  <c r="N462" i="39"/>
  <c r="O462" i="39" s="1"/>
  <c r="E487" i="39"/>
  <c r="P462" i="39" l="1"/>
  <c r="F487" i="39"/>
  <c r="G487" i="39"/>
  <c r="G464" i="39"/>
  <c r="N463" i="39"/>
  <c r="O463" i="39" s="1"/>
  <c r="G465" i="39" l="1"/>
  <c r="N464" i="39"/>
  <c r="O464" i="39" s="1"/>
  <c r="P487" i="39"/>
  <c r="P463" i="39"/>
  <c r="P464" i="39" s="1"/>
  <c r="G466" i="39" l="1"/>
  <c r="N465" i="39"/>
  <c r="O465" i="39" s="1"/>
  <c r="N466" i="39" l="1"/>
  <c r="G467" i="39"/>
  <c r="O466" i="39"/>
  <c r="P465" i="39"/>
  <c r="P466" i="39" s="1"/>
  <c r="N467" i="39" l="1"/>
  <c r="O467" i="39" s="1"/>
  <c r="G468" i="39"/>
  <c r="G469" i="39" l="1"/>
  <c r="N468" i="39"/>
  <c r="O468" i="39" s="1"/>
  <c r="P467" i="39"/>
  <c r="P468" i="39" s="1"/>
  <c r="G470" i="39" l="1"/>
  <c r="N469" i="39"/>
  <c r="O469" i="39" s="1"/>
  <c r="G471" i="39" l="1"/>
  <c r="N470" i="39"/>
  <c r="O470" i="39" s="1"/>
  <c r="P469" i="39"/>
  <c r="P470" i="39" s="1"/>
  <c r="G472" i="39" l="1"/>
  <c r="N471" i="39"/>
  <c r="O471" i="39" s="1"/>
  <c r="G473" i="39" l="1"/>
  <c r="N472" i="39"/>
  <c r="O472" i="39"/>
  <c r="P471" i="39"/>
  <c r="P472" i="39" s="1"/>
  <c r="N473" i="39" l="1"/>
  <c r="O473" i="39" s="1"/>
  <c r="G474" i="39"/>
  <c r="G475" i="39" l="1"/>
  <c r="N474" i="39"/>
  <c r="O474" i="39"/>
  <c r="P473" i="39"/>
  <c r="P474" i="39" s="1"/>
  <c r="G476" i="39" l="1"/>
  <c r="N475" i="39"/>
  <c r="O475" i="39" s="1"/>
  <c r="N476" i="39" l="1"/>
  <c r="O476" i="39" s="1"/>
  <c r="G477" i="39"/>
  <c r="P475" i="39"/>
  <c r="P476" i="39" s="1"/>
  <c r="G478" i="39" l="1"/>
  <c r="N477" i="39"/>
  <c r="O477" i="39" s="1"/>
  <c r="P477" i="39"/>
  <c r="G479" i="39" l="1"/>
  <c r="N478" i="39"/>
  <c r="P478" i="39" s="1"/>
  <c r="G480" i="39" l="1"/>
  <c r="N479" i="39"/>
  <c r="O479" i="39" s="1"/>
  <c r="O478" i="39"/>
  <c r="G481" i="39" l="1"/>
  <c r="N480" i="39"/>
  <c r="O480" i="39" s="1"/>
  <c r="P479" i="39"/>
  <c r="P480" i="39" l="1"/>
  <c r="G482" i="39"/>
  <c r="N481" i="39"/>
  <c r="O481" i="39" s="1"/>
  <c r="G483" i="39" l="1"/>
  <c r="N482" i="39"/>
  <c r="O482" i="39" s="1"/>
  <c r="P481" i="39"/>
  <c r="P482" i="39" s="1"/>
  <c r="G484" i="39" l="1"/>
  <c r="N483" i="39"/>
  <c r="O483" i="39" s="1"/>
  <c r="G485" i="39" l="1"/>
  <c r="N484" i="39"/>
  <c r="O484" i="39" s="1"/>
  <c r="P483" i="39"/>
  <c r="P484" i="39" s="1"/>
  <c r="G486" i="39" l="1"/>
  <c r="N485" i="39"/>
  <c r="O485" i="39" s="1"/>
  <c r="G489" i="39" l="1"/>
  <c r="N486" i="39"/>
  <c r="O486" i="39" s="1"/>
  <c r="E511" i="39"/>
  <c r="P485" i="39"/>
  <c r="P486" i="39" l="1"/>
  <c r="G511" i="39"/>
  <c r="F511" i="39"/>
  <c r="N489" i="39"/>
  <c r="O489" i="39" s="1"/>
  <c r="G490" i="39"/>
  <c r="G491" i="39" l="1"/>
  <c r="N490" i="39"/>
  <c r="O490" i="39" s="1"/>
  <c r="P489" i="39"/>
  <c r="P490" i="39" s="1"/>
  <c r="P511" i="39"/>
  <c r="G492" i="39" l="1"/>
  <c r="N491" i="39"/>
  <c r="O491" i="39" s="1"/>
  <c r="P491" i="39"/>
  <c r="G493" i="39" l="1"/>
  <c r="N492" i="39"/>
  <c r="P492" i="39" s="1"/>
  <c r="O492" i="39" l="1"/>
  <c r="G494" i="39"/>
  <c r="N493" i="39"/>
  <c r="O493" i="39" s="1"/>
  <c r="G495" i="39" l="1"/>
  <c r="N494" i="39"/>
  <c r="O494" i="39" s="1"/>
  <c r="P493" i="39"/>
  <c r="P494" i="39" s="1"/>
  <c r="G496" i="39" l="1"/>
  <c r="N495" i="39"/>
  <c r="O495" i="39" s="1"/>
  <c r="O496" i="39" l="1"/>
  <c r="N496" i="39"/>
  <c r="G497" i="39"/>
  <c r="P495" i="39"/>
  <c r="P496" i="39" s="1"/>
  <c r="N497" i="39" l="1"/>
  <c r="O497" i="39" s="1"/>
  <c r="G498" i="39"/>
  <c r="G499" i="39" l="1"/>
  <c r="N498" i="39"/>
  <c r="O498" i="39" s="1"/>
  <c r="P497" i="39"/>
  <c r="P498" i="39" s="1"/>
  <c r="N499" i="39" l="1"/>
  <c r="O499" i="39" s="1"/>
  <c r="G500" i="39"/>
  <c r="G501" i="39" l="1"/>
  <c r="N500" i="39"/>
  <c r="O500" i="39"/>
  <c r="P499" i="39"/>
  <c r="P500" i="39" s="1"/>
  <c r="G502" i="39" l="1"/>
  <c r="N501" i="39"/>
  <c r="O501" i="39" s="1"/>
  <c r="G503" i="39" l="1"/>
  <c r="N502" i="39"/>
  <c r="O502" i="39" s="1"/>
  <c r="P501" i="39"/>
  <c r="P502" i="39" s="1"/>
  <c r="N503" i="39" l="1"/>
  <c r="O503" i="39" s="1"/>
  <c r="G504" i="39"/>
  <c r="G505" i="39" l="1"/>
  <c r="N504" i="39"/>
  <c r="O504" i="39"/>
  <c r="P503" i="39"/>
  <c r="P504" i="39" s="1"/>
  <c r="N505" i="39" l="1"/>
  <c r="O505" i="39" s="1"/>
  <c r="G506" i="39"/>
  <c r="N506" i="39" l="1"/>
  <c r="G507" i="39"/>
  <c r="O506" i="39"/>
  <c r="P505" i="39"/>
  <c r="P506" i="39" s="1"/>
  <c r="G508" i="39" l="1"/>
  <c r="N507" i="39"/>
  <c r="O507" i="39" s="1"/>
  <c r="G509" i="39" l="1"/>
  <c r="N508" i="39"/>
  <c r="O508" i="39" s="1"/>
  <c r="P507" i="39"/>
  <c r="P508" i="39" s="1"/>
  <c r="N509" i="39" l="1"/>
  <c r="O509" i="39" s="1"/>
  <c r="G510" i="39"/>
  <c r="G512" i="39" l="1"/>
  <c r="N510" i="39"/>
  <c r="O510" i="39"/>
  <c r="P509" i="39"/>
  <c r="P510" i="39" s="1"/>
  <c r="G513" i="39" l="1"/>
  <c r="N512" i="39"/>
  <c r="O512" i="39" s="1"/>
  <c r="G514" i="39" l="1"/>
  <c r="N513" i="39"/>
  <c r="O513" i="39" s="1"/>
  <c r="P512" i="39"/>
  <c r="P513" i="39" l="1"/>
  <c r="N514" i="39"/>
  <c r="G515" i="39"/>
  <c r="G516" i="39" l="1"/>
  <c r="N515" i="39"/>
  <c r="O514" i="39"/>
  <c r="O515" i="39" s="1"/>
  <c r="P514" i="39"/>
  <c r="P515" i="39" s="1"/>
  <c r="G517" i="39" l="1"/>
  <c r="N516" i="39"/>
  <c r="O516" i="39" s="1"/>
  <c r="G518" i="39" l="1"/>
  <c r="N517" i="39"/>
  <c r="O517" i="39" s="1"/>
  <c r="P516" i="39"/>
  <c r="P517" i="39" s="1"/>
  <c r="G519" i="39" l="1"/>
  <c r="N518" i="39"/>
  <c r="O518" i="39" l="1"/>
  <c r="G520" i="39"/>
  <c r="N519" i="39"/>
  <c r="P518" i="39"/>
  <c r="P519" i="39" s="1"/>
  <c r="N520" i="39" l="1"/>
  <c r="O520" i="39" s="1"/>
  <c r="G521" i="39"/>
  <c r="O519" i="39"/>
  <c r="G522" i="39" l="1"/>
  <c r="N521" i="39"/>
  <c r="O521" i="39"/>
  <c r="P520" i="39"/>
  <c r="P521" i="39" s="1"/>
  <c r="N522" i="39" l="1"/>
  <c r="O522" i="39" s="1"/>
  <c r="G523" i="39"/>
  <c r="N523" i="39" l="1"/>
  <c r="G524" i="39"/>
  <c r="O523" i="39"/>
  <c r="P522" i="39"/>
  <c r="P523" i="39" s="1"/>
  <c r="G525" i="39" l="1"/>
  <c r="N524" i="39"/>
  <c r="O524" i="39" s="1"/>
  <c r="G526" i="39" l="1"/>
  <c r="N525" i="39"/>
  <c r="O525" i="39" s="1"/>
  <c r="P524" i="39"/>
  <c r="P525" i="39" s="1"/>
  <c r="N526" i="39" l="1"/>
  <c r="O526" i="39" s="1"/>
  <c r="G527" i="39"/>
  <c r="G528" i="39" l="1"/>
  <c r="N527" i="39"/>
  <c r="O527" i="39"/>
  <c r="P526" i="39"/>
  <c r="P527" i="39" s="1"/>
  <c r="G529" i="39" l="1"/>
  <c r="N528" i="39"/>
  <c r="O528" i="39" s="1"/>
  <c r="G530" i="39" l="1"/>
  <c r="N529" i="39"/>
  <c r="O529" i="39" s="1"/>
  <c r="P528" i="39"/>
  <c r="P529" i="39" l="1"/>
  <c r="G531" i="39"/>
  <c r="N530" i="39"/>
  <c r="O530" i="39" s="1"/>
  <c r="G532" i="39" l="1"/>
  <c r="N531" i="39"/>
  <c r="O531" i="39" s="1"/>
  <c r="P530" i="39"/>
  <c r="P531" i="39" l="1"/>
  <c r="G533" i="39"/>
  <c r="N532" i="39"/>
  <c r="O532" i="39" s="1"/>
  <c r="N533" i="39" l="1"/>
  <c r="O533" i="39" s="1"/>
  <c r="G534" i="39"/>
  <c r="P532" i="39"/>
  <c r="P533" i="39" s="1"/>
  <c r="P534" i="39" l="1"/>
  <c r="G535" i="39"/>
  <c r="N534" i="39"/>
  <c r="O534" i="39" s="1"/>
  <c r="G536" i="39" l="1"/>
  <c r="N535" i="39"/>
  <c r="P535" i="39" s="1"/>
  <c r="G537" i="39" l="1"/>
  <c r="N536" i="39"/>
  <c r="O536" i="39" s="1"/>
  <c r="O535" i="39"/>
  <c r="N537" i="39" l="1"/>
  <c r="O537" i="39" s="1"/>
  <c r="G539" i="39"/>
  <c r="P536" i="39"/>
  <c r="P537" i="39" s="1"/>
  <c r="G540" i="39" l="1"/>
  <c r="N539" i="39"/>
  <c r="O539" i="39" s="1"/>
  <c r="O540" i="39" l="1"/>
  <c r="G541" i="39"/>
  <c r="N540" i="39"/>
  <c r="P539" i="39"/>
  <c r="P540" i="39" l="1"/>
  <c r="G542" i="39"/>
  <c r="N541" i="39"/>
  <c r="O541" i="39" s="1"/>
  <c r="G543" i="39" l="1"/>
  <c r="N542" i="39"/>
  <c r="O542" i="39" s="1"/>
  <c r="P541" i="39"/>
  <c r="P542" i="39" l="1"/>
  <c r="G544" i="39"/>
  <c r="N543" i="39"/>
  <c r="O543" i="39" s="1"/>
  <c r="G545" i="39" l="1"/>
  <c r="N544" i="39"/>
  <c r="O544" i="39" s="1"/>
  <c r="P543" i="39"/>
  <c r="P544" i="39" l="1"/>
  <c r="G546" i="39"/>
  <c r="N545" i="39"/>
  <c r="O545" i="39" s="1"/>
  <c r="G547" i="39" l="1"/>
  <c r="N546" i="39"/>
  <c r="O546" i="39" s="1"/>
  <c r="P545" i="39"/>
  <c r="P546" i="39" l="1"/>
  <c r="G548" i="39"/>
  <c r="N547" i="39"/>
  <c r="O547" i="39" s="1"/>
  <c r="G549" i="39" l="1"/>
  <c r="N548" i="39"/>
  <c r="O548" i="39" s="1"/>
  <c r="P547" i="39"/>
  <c r="P548" i="39" s="1"/>
  <c r="G550" i="39" l="1"/>
  <c r="N549" i="39"/>
  <c r="O549" i="39" s="1"/>
  <c r="G551" i="39" l="1"/>
  <c r="N550" i="39"/>
  <c r="O550" i="39" s="1"/>
  <c r="P549" i="39"/>
  <c r="P550" i="39" s="1"/>
  <c r="G552" i="39" l="1"/>
  <c r="N551" i="39"/>
  <c r="O551" i="39" s="1"/>
  <c r="G553" i="39" l="1"/>
  <c r="N552" i="39"/>
  <c r="O552" i="39" s="1"/>
  <c r="P551" i="39"/>
  <c r="P552" i="39" l="1"/>
  <c r="G554" i="39"/>
  <c r="N553" i="39"/>
  <c r="O553" i="39" s="1"/>
  <c r="G555" i="39" l="1"/>
  <c r="N554" i="39"/>
  <c r="O554" i="39" s="1"/>
  <c r="P553" i="39"/>
  <c r="P554" i="39" s="1"/>
  <c r="G556" i="39" l="1"/>
  <c r="N555" i="39"/>
  <c r="O555" i="39" s="1"/>
  <c r="P555" i="39" l="1"/>
  <c r="G557" i="39"/>
  <c r="N556" i="39"/>
  <c r="O556" i="39" s="1"/>
  <c r="G558" i="39" l="1"/>
  <c r="N557" i="39"/>
  <c r="O557" i="39" s="1"/>
  <c r="P556" i="39"/>
  <c r="P557" i="39" s="1"/>
  <c r="G559" i="39" l="1"/>
  <c r="N558" i="39"/>
  <c r="P558" i="39" s="1"/>
  <c r="G560" i="39" l="1"/>
  <c r="N559" i="39"/>
  <c r="O559" i="39" s="1"/>
  <c r="O558" i="39"/>
  <c r="G561" i="39" l="1"/>
  <c r="N560" i="39"/>
  <c r="O560" i="39" s="1"/>
  <c r="P559" i="39"/>
  <c r="P560" i="39" l="1"/>
  <c r="G562" i="39"/>
  <c r="N561" i="39"/>
  <c r="O561" i="39" s="1"/>
  <c r="G564" i="39" l="1"/>
  <c r="N562" i="39"/>
  <c r="O562" i="39" s="1"/>
  <c r="P561" i="39"/>
  <c r="P562" i="39" s="1"/>
  <c r="G565" i="39" l="1"/>
  <c r="N564" i="39"/>
  <c r="O564" i="39" s="1"/>
  <c r="G566" i="39" l="1"/>
  <c r="N565" i="39"/>
  <c r="O565" i="39" s="1"/>
  <c r="P564" i="39"/>
  <c r="P565" i="39" l="1"/>
  <c r="G567" i="39"/>
  <c r="N566" i="39"/>
  <c r="O566" i="39" s="1"/>
  <c r="G568" i="39" l="1"/>
  <c r="N567" i="39"/>
  <c r="O567" i="39"/>
  <c r="P566" i="39"/>
  <c r="P567" i="39" s="1"/>
  <c r="G569" i="39" l="1"/>
  <c r="N568" i="39"/>
  <c r="O568" i="39" s="1"/>
  <c r="G570" i="39" l="1"/>
  <c r="N569" i="39"/>
  <c r="O569" i="39" s="1"/>
  <c r="P568" i="39"/>
  <c r="P569" i="39" l="1"/>
  <c r="G571" i="39"/>
  <c r="N570" i="39"/>
  <c r="O570" i="39" s="1"/>
  <c r="G572" i="39" l="1"/>
  <c r="N571" i="39"/>
  <c r="O571" i="39" s="1"/>
  <c r="P570" i="39"/>
  <c r="P571" i="39" l="1"/>
  <c r="G573" i="39"/>
  <c r="N572" i="39"/>
  <c r="O572" i="39" s="1"/>
  <c r="G574" i="39" l="1"/>
  <c r="N573" i="39"/>
  <c r="O573" i="39" s="1"/>
  <c r="P572" i="39"/>
  <c r="P573" i="39" l="1"/>
  <c r="G575" i="39"/>
  <c r="N574" i="39"/>
  <c r="O574" i="39" s="1"/>
  <c r="G576" i="39" l="1"/>
  <c r="N575" i="39"/>
  <c r="O575" i="39" s="1"/>
  <c r="P574" i="39"/>
  <c r="P575" i="39" s="1"/>
  <c r="G577" i="39" l="1"/>
  <c r="N576" i="39"/>
  <c r="O576" i="39" s="1"/>
  <c r="G578" i="39" l="1"/>
  <c r="N577" i="39"/>
  <c r="O577" i="39" s="1"/>
  <c r="P576" i="39"/>
  <c r="P577" i="39" l="1"/>
  <c r="G579" i="39"/>
  <c r="N578" i="39"/>
  <c r="O578" i="39" s="1"/>
  <c r="G580" i="39" l="1"/>
  <c r="N579" i="39"/>
  <c r="O579" i="39" s="1"/>
  <c r="P578" i="39"/>
  <c r="P579" i="39" s="1"/>
  <c r="G581" i="39" l="1"/>
  <c r="N580" i="39"/>
  <c r="O580" i="39" s="1"/>
  <c r="G582" i="39" l="1"/>
  <c r="N581" i="39"/>
  <c r="O581" i="39" s="1"/>
  <c r="P580" i="39"/>
  <c r="G583" i="39" l="1"/>
  <c r="N582" i="39"/>
  <c r="O582" i="39" s="1"/>
  <c r="P581" i="39"/>
  <c r="P582" i="39" s="1"/>
  <c r="G584" i="39" l="1"/>
  <c r="N583" i="39"/>
  <c r="P583" i="39" s="1"/>
  <c r="G585" i="39" l="1"/>
  <c r="N584" i="39"/>
  <c r="O584" i="39" s="1"/>
  <c r="O583" i="39"/>
  <c r="G586" i="39" l="1"/>
  <c r="N585" i="39"/>
  <c r="O585" i="39" s="1"/>
  <c r="P584" i="39"/>
  <c r="P585" i="39" s="1"/>
  <c r="G587" i="39" l="1"/>
  <c r="N587" i="39" s="1"/>
  <c r="N586" i="39"/>
  <c r="O586" i="39" s="1"/>
  <c r="O587" i="39" s="1"/>
  <c r="P586" i="39"/>
  <c r="P587" i="39" s="1"/>
  <c r="N589" i="39" l="1"/>
  <c r="L158" i="39" s="1"/>
  <c r="L159" i="39" s="1"/>
  <c r="A18" i="32" l="1"/>
  <c r="I43" i="32"/>
  <c r="C15" i="32" l="1"/>
  <c r="B58" i="32"/>
  <c r="E54" i="32"/>
  <c r="E56" i="32" s="1"/>
  <c r="E58" i="32" s="1"/>
  <c r="E59" i="32" s="1"/>
  <c r="E60" i="32" s="1"/>
  <c r="B54" i="32"/>
  <c r="A52" i="32"/>
  <c r="A53" i="32" s="1"/>
  <c r="A54" i="32" s="1"/>
  <c r="A55" i="32" s="1"/>
  <c r="A56" i="32" s="1"/>
  <c r="A57" i="32" s="1"/>
  <c r="A58" i="32" s="1"/>
  <c r="A59" i="32" l="1"/>
  <c r="A60" i="32" s="1"/>
  <c r="B60" i="32" l="1"/>
  <c r="D10" i="32"/>
  <c r="F10" i="37"/>
  <c r="H10" i="37"/>
  <c r="L10" i="37"/>
  <c r="F11" i="37"/>
  <c r="H11" i="37" s="1"/>
  <c r="L11" i="37"/>
  <c r="F12" i="37"/>
  <c r="H12" i="37" s="1"/>
  <c r="L12" i="37"/>
  <c r="F13" i="37"/>
  <c r="H13" i="37"/>
  <c r="L13" i="37"/>
  <c r="F14" i="37"/>
  <c r="H14" i="37"/>
  <c r="L14" i="37"/>
  <c r="F15" i="37"/>
  <c r="H15" i="37"/>
  <c r="L15" i="37"/>
  <c r="F16" i="37"/>
  <c r="H16" i="37"/>
  <c r="L16" i="37"/>
  <c r="F17" i="37"/>
  <c r="H17" i="37"/>
  <c r="L17" i="37"/>
  <c r="F18" i="37"/>
  <c r="H18" i="37"/>
  <c r="L18" i="37"/>
  <c r="F19" i="37"/>
  <c r="H19" i="37"/>
  <c r="L19" i="37"/>
  <c r="F20" i="37"/>
  <c r="H20" i="37"/>
  <c r="L20" i="37"/>
  <c r="F21" i="37"/>
  <c r="H21" i="37"/>
  <c r="L21" i="37"/>
  <c r="F22" i="37"/>
  <c r="H22" i="37"/>
  <c r="L22" i="37"/>
  <c r="F23" i="37"/>
  <c r="H23" i="37"/>
  <c r="L23" i="37"/>
  <c r="F24" i="37"/>
  <c r="H24" i="37"/>
  <c r="L24" i="37"/>
  <c r="F25" i="37"/>
  <c r="H25" i="37"/>
  <c r="L25" i="37"/>
  <c r="F26" i="37"/>
  <c r="H26" i="37"/>
  <c r="L26" i="37"/>
  <c r="F27" i="37"/>
  <c r="H27" i="37"/>
  <c r="L27" i="37"/>
  <c r="J28" i="37"/>
  <c r="D28" i="37" s="1"/>
  <c r="K28" i="37"/>
  <c r="E29" i="37"/>
  <c r="E42" i="37" s="1"/>
  <c r="F29" i="37"/>
  <c r="H29" i="37"/>
  <c r="L29" i="37"/>
  <c r="L30" i="37" s="1"/>
  <c r="D30" i="37"/>
  <c r="F30" i="37" s="1"/>
  <c r="H30" i="37" s="1"/>
  <c r="J30" i="37"/>
  <c r="K30" i="37"/>
  <c r="F31" i="37"/>
  <c r="H31" i="37"/>
  <c r="L31" i="37"/>
  <c r="J32" i="37"/>
  <c r="D32" i="37" s="1"/>
  <c r="F32" i="37" s="1"/>
  <c r="H32" i="37" s="1"/>
  <c r="K32" i="37"/>
  <c r="L32" i="37"/>
  <c r="D33" i="37"/>
  <c r="F33" i="37"/>
  <c r="H33" i="37"/>
  <c r="L33" i="37"/>
  <c r="J34" i="37"/>
  <c r="L34" i="37" s="1"/>
  <c r="F35" i="37"/>
  <c r="H35" i="37"/>
  <c r="L35" i="37"/>
  <c r="J36" i="37"/>
  <c r="D36" i="37" s="1"/>
  <c r="F36" i="37" s="1"/>
  <c r="H36" i="37" s="1"/>
  <c r="K36" i="37"/>
  <c r="F37" i="37"/>
  <c r="H37" i="37"/>
  <c r="L37" i="37"/>
  <c r="C38" i="37"/>
  <c r="J38" i="37"/>
  <c r="D38" i="37" s="1"/>
  <c r="F38" i="37" s="1"/>
  <c r="H38" i="37" s="1"/>
  <c r="K38" i="37"/>
  <c r="L38" i="37" s="1"/>
  <c r="F39" i="37"/>
  <c r="H39" i="37"/>
  <c r="K40" i="37"/>
  <c r="G42" i="37"/>
  <c r="I42" i="37"/>
  <c r="E11" i="32" l="1"/>
  <c r="K42" i="37"/>
  <c r="L28" i="37"/>
  <c r="L36" i="37"/>
  <c r="F28" i="37"/>
  <c r="H28" i="37" s="1"/>
  <c r="F34" i="37"/>
  <c r="H34" i="37" s="1"/>
  <c r="D34" i="37"/>
  <c r="J39" i="37" l="1"/>
  <c r="E10" i="32" l="1"/>
  <c r="J40" i="37"/>
  <c r="L39" i="37"/>
  <c r="J42" i="37"/>
  <c r="D40" i="37" l="1"/>
  <c r="L40" i="37"/>
  <c r="L42" i="37" s="1"/>
  <c r="F10" i="32"/>
  <c r="E12" i="32"/>
  <c r="R20" i="3"/>
  <c r="E13" i="36"/>
  <c r="G13" i="36"/>
  <c r="C14" i="36"/>
  <c r="E14" i="36"/>
  <c r="G14" i="36"/>
  <c r="D15" i="36"/>
  <c r="E15" i="36"/>
  <c r="G15" i="36"/>
  <c r="F15" i="36" s="1"/>
  <c r="G17" i="36"/>
  <c r="G18" i="36"/>
  <c r="F40" i="37" l="1"/>
  <c r="D42" i="37"/>
  <c r="R26" i="2"/>
  <c r="H40" i="37" l="1"/>
  <c r="H42" i="37" s="1"/>
  <c r="F42" i="37"/>
  <c r="H43" i="34"/>
  <c r="H44" i="34" s="1"/>
  <c r="G43" i="34"/>
  <c r="G44" i="34" s="1"/>
  <c r="D37" i="34"/>
  <c r="D39" i="34" s="1"/>
  <c r="G35" i="34"/>
  <c r="E35" i="34"/>
  <c r="A35" i="34"/>
  <c r="A36" i="34" s="1"/>
  <c r="A37" i="34" s="1"/>
  <c r="A38" i="34" s="1"/>
  <c r="A39" i="34" s="1"/>
  <c r="A40" i="34" s="1"/>
  <c r="A41" i="34" s="1"/>
  <c r="A42" i="34" s="1"/>
  <c r="A43" i="34" s="1"/>
  <c r="A44" i="34" s="1"/>
  <c r="A45" i="34" s="1"/>
  <c r="A46" i="34" s="1"/>
  <c r="G34" i="34"/>
  <c r="E34" i="34"/>
  <c r="G33" i="34"/>
  <c r="E33" i="34"/>
  <c r="G32" i="34"/>
  <c r="E32" i="34"/>
  <c r="H31" i="34"/>
  <c r="E31" i="34"/>
  <c r="H30" i="34"/>
  <c r="E30" i="34"/>
  <c r="G29" i="34"/>
  <c r="E29" i="34"/>
  <c r="G28" i="34"/>
  <c r="E28" i="34"/>
  <c r="H27" i="34"/>
  <c r="E27" i="34"/>
  <c r="H26" i="34"/>
  <c r="E26" i="34"/>
  <c r="H25" i="34"/>
  <c r="E25" i="34"/>
  <c r="G24" i="34"/>
  <c r="E24" i="34"/>
  <c r="H23" i="34"/>
  <c r="E23" i="34"/>
  <c r="G22" i="34"/>
  <c r="E22" i="34"/>
  <c r="G21" i="34"/>
  <c r="E21" i="34"/>
  <c r="G20" i="34"/>
  <c r="E20" i="34"/>
  <c r="H19" i="34"/>
  <c r="E19" i="34"/>
  <c r="H18" i="34"/>
  <c r="E18" i="34"/>
  <c r="G17" i="34"/>
  <c r="E17" i="34"/>
  <c r="G16" i="34"/>
  <c r="E16" i="34"/>
  <c r="H15" i="34"/>
  <c r="H37" i="34" s="1"/>
  <c r="H39" i="34" s="1"/>
  <c r="E15" i="34"/>
  <c r="G14" i="34"/>
  <c r="G37" i="34" s="1"/>
  <c r="G39" i="34" s="1"/>
  <c r="E14" i="34"/>
  <c r="E37" i="34" s="1"/>
  <c r="E43" i="34" s="1"/>
  <c r="E44" i="34" s="1"/>
  <c r="D9" i="34"/>
  <c r="A1" i="34"/>
  <c r="A9" i="33"/>
  <c r="A10" i="33" s="1"/>
  <c r="A11" i="33" s="1"/>
  <c r="A12" i="33" s="1"/>
  <c r="C9" i="33"/>
  <c r="I9" i="33"/>
  <c r="K9" i="33"/>
  <c r="I10" i="33"/>
  <c r="I11" i="33" s="1"/>
  <c r="I12" i="33" s="1"/>
  <c r="C14" i="33"/>
  <c r="D14" i="33" s="1"/>
  <c r="C45" i="33" s="1"/>
  <c r="F14" i="33"/>
  <c r="K14" i="33"/>
  <c r="L14" i="33"/>
  <c r="N14" i="33"/>
  <c r="D15" i="33"/>
  <c r="G15" i="33"/>
  <c r="L15" i="33"/>
  <c r="O15" i="33"/>
  <c r="C16" i="33"/>
  <c r="F16" i="33" s="1"/>
  <c r="D16" i="33"/>
  <c r="K16" i="33"/>
  <c r="L16" i="33" s="1"/>
  <c r="D17" i="33"/>
  <c r="F17" i="33"/>
  <c r="K17" i="33"/>
  <c r="L17" i="33" s="1"/>
  <c r="D18" i="33"/>
  <c r="G18" i="33"/>
  <c r="L18" i="33"/>
  <c r="O18" i="33"/>
  <c r="D19" i="33"/>
  <c r="G19" i="33"/>
  <c r="L19" i="33"/>
  <c r="O19" i="33"/>
  <c r="D20" i="33"/>
  <c r="F20" i="33"/>
  <c r="L20" i="33"/>
  <c r="N20" i="33"/>
  <c r="D21" i="33"/>
  <c r="F21" i="33"/>
  <c r="L21" i="33"/>
  <c r="N21" i="33"/>
  <c r="D22" i="33"/>
  <c r="F22" i="33"/>
  <c r="L22" i="33"/>
  <c r="N22" i="33"/>
  <c r="D24" i="33"/>
  <c r="F24" i="33"/>
  <c r="L24" i="33"/>
  <c r="N24" i="33"/>
  <c r="D25" i="33"/>
  <c r="G25" i="33"/>
  <c r="L25" i="33"/>
  <c r="O25" i="33"/>
  <c r="D26" i="33"/>
  <c r="G26" i="33"/>
  <c r="L26" i="33"/>
  <c r="O26" i="33"/>
  <c r="D27" i="33"/>
  <c r="G27" i="33"/>
  <c r="L27" i="33"/>
  <c r="O27" i="33"/>
  <c r="D28" i="33"/>
  <c r="F28" i="33"/>
  <c r="L28" i="33"/>
  <c r="N28" i="33"/>
  <c r="D29" i="33"/>
  <c r="F29" i="33"/>
  <c r="L29" i="33"/>
  <c r="N29" i="33"/>
  <c r="D30" i="33"/>
  <c r="G30" i="33"/>
  <c r="L30" i="33"/>
  <c r="O30" i="33"/>
  <c r="D31" i="33"/>
  <c r="G31" i="33"/>
  <c r="L31" i="33"/>
  <c r="O31" i="33"/>
  <c r="D32" i="33"/>
  <c r="F32" i="33"/>
  <c r="L32" i="33"/>
  <c r="N32" i="33"/>
  <c r="D33" i="33"/>
  <c r="F33" i="33"/>
  <c r="L33" i="33"/>
  <c r="N33" i="33"/>
  <c r="D34" i="33"/>
  <c r="F34" i="33"/>
  <c r="L34" i="33"/>
  <c r="N34" i="33"/>
  <c r="D35" i="33"/>
  <c r="F35" i="33"/>
  <c r="L35" i="33"/>
  <c r="N35" i="33"/>
  <c r="F37" i="33"/>
  <c r="G37" i="33"/>
  <c r="K37" i="33"/>
  <c r="N37" i="33"/>
  <c r="O37" i="33"/>
  <c r="C46" i="33" l="1"/>
  <c r="D46" i="33" s="1"/>
  <c r="L36" i="33"/>
  <c r="K44" i="33" s="1"/>
  <c r="L44" i="33" s="1"/>
  <c r="K46" i="33"/>
  <c r="L46" i="33" s="1"/>
  <c r="O36" i="33"/>
  <c r="O38" i="33" s="1"/>
  <c r="C36" i="33"/>
  <c r="N17" i="33"/>
  <c r="G36" i="33"/>
  <c r="G38" i="33" s="1"/>
  <c r="K36" i="33"/>
  <c r="K38" i="33" s="1"/>
  <c r="N16" i="33"/>
  <c r="N36" i="33" s="1"/>
  <c r="N38" i="33" s="1"/>
  <c r="F36" i="33"/>
  <c r="F38" i="33" s="1"/>
  <c r="D45" i="33"/>
  <c r="D47" i="33" s="1"/>
  <c r="C47" i="33"/>
  <c r="C38" i="33"/>
  <c r="D36" i="33"/>
  <c r="C44" i="33" s="1"/>
  <c r="D44" i="33" s="1"/>
  <c r="K45" i="33"/>
  <c r="A31" i="32"/>
  <c r="A32" i="32" s="1"/>
  <c r="A33" i="32" s="1"/>
  <c r="A34" i="32" s="1"/>
  <c r="A35" i="32" s="1"/>
  <c r="A36" i="32" s="1"/>
  <c r="A10" i="32"/>
  <c r="A11" i="32" s="1"/>
  <c r="A12" i="32" s="1"/>
  <c r="A13" i="32" s="1"/>
  <c r="A14" i="32" s="1"/>
  <c r="A15" i="32" s="1"/>
  <c r="A16" i="32" s="1"/>
  <c r="A17" i="32" s="1"/>
  <c r="H38" i="33" l="1"/>
  <c r="H36" i="33"/>
  <c r="L45" i="33"/>
  <c r="L47" i="33" s="1"/>
  <c r="K47" i="33"/>
  <c r="B37" i="32"/>
  <c r="A37" i="32"/>
  <c r="E33" i="32"/>
  <c r="B33" i="32" s="1"/>
  <c r="E35" i="32" l="1"/>
  <c r="E37" i="32" s="1"/>
  <c r="A38" i="32"/>
  <c r="A39" i="32" s="1"/>
  <c r="B39" i="32" l="1"/>
  <c r="D15" i="32"/>
  <c r="E38" i="32"/>
  <c r="E39" i="32" s="1"/>
  <c r="E15" i="32" l="1"/>
  <c r="D41" i="31"/>
  <c r="E32" i="31"/>
  <c r="D32" i="31"/>
  <c r="D31" i="31"/>
  <c r="E31" i="31"/>
  <c r="D28" i="31"/>
  <c r="E28" i="31"/>
  <c r="D27" i="31"/>
  <c r="G27" i="31"/>
  <c r="D26" i="31"/>
  <c r="G26" i="31"/>
  <c r="D24" i="31"/>
  <c r="G24" i="31"/>
  <c r="D19" i="31"/>
  <c r="G19" i="31" s="1"/>
  <c r="D15" i="31"/>
  <c r="A1" i="31"/>
  <c r="E15" i="31"/>
  <c r="G15" i="31"/>
  <c r="A37" i="31"/>
  <c r="A38" i="31"/>
  <c r="A39" i="31"/>
  <c r="A40" i="31"/>
  <c r="A41" i="31"/>
  <c r="A42" i="31"/>
  <c r="A43" i="31"/>
  <c r="A44" i="31"/>
  <c r="A45" i="31"/>
  <c r="A46" i="31"/>
  <c r="A47" i="31"/>
  <c r="E17" i="32" l="1"/>
  <c r="F15" i="32"/>
  <c r="E19" i="31"/>
  <c r="G31" i="31"/>
  <c r="G28" i="31"/>
  <c r="E27" i="31"/>
  <c r="E26" i="31"/>
  <c r="E24" i="31"/>
  <c r="G32" i="31"/>
  <c r="H329" i="19" l="1"/>
  <c r="N329" i="19" s="1"/>
  <c r="H327" i="19"/>
  <c r="N328" i="19"/>
  <c r="L328" i="19"/>
  <c r="Y325" i="1"/>
  <c r="S325" i="1"/>
  <c r="S324" i="1"/>
  <c r="Y324" i="1"/>
  <c r="W324" i="1"/>
  <c r="P512" i="5"/>
  <c r="P511" i="5"/>
  <c r="G512" i="5"/>
  <c r="G511" i="5"/>
  <c r="F511" i="5"/>
  <c r="E511" i="5"/>
  <c r="H328" i="19"/>
  <c r="M301" i="4"/>
  <c r="M300" i="4"/>
  <c r="M299" i="4"/>
  <c r="M298" i="4"/>
  <c r="M297" i="4"/>
  <c r="M296" i="4"/>
  <c r="M295" i="4"/>
  <c r="M294" i="4"/>
  <c r="M293" i="4"/>
  <c r="M292" i="4"/>
  <c r="M291" i="4"/>
  <c r="O289" i="4"/>
  <c r="O287" i="4"/>
  <c r="O288" i="4"/>
  <c r="M289" i="4" l="1"/>
  <c r="M288" i="4"/>
  <c r="J34" i="21" l="1"/>
  <c r="C12" i="32" s="1"/>
  <c r="C17" i="32" s="1"/>
  <c r="F34" i="21" l="1"/>
  <c r="H34" i="21" s="1"/>
  <c r="D34" i="21"/>
  <c r="L34" i="21"/>
  <c r="Q24" i="2" l="1"/>
  <c r="Q27" i="2" l="1"/>
  <c r="P16" i="2" l="1"/>
  <c r="Q37" i="3"/>
  <c r="Q15" i="3"/>
  <c r="N12" i="3" l="1"/>
  <c r="B37" i="21" l="1"/>
  <c r="D33" i="21" l="1"/>
  <c r="L33" i="21"/>
  <c r="F35" i="21"/>
  <c r="N310" i="19"/>
  <c r="N311" i="19"/>
  <c r="H313" i="19"/>
  <c r="N327" i="19"/>
  <c r="H30" i="2" l="1"/>
  <c r="G30" i="2" l="1"/>
  <c r="G31" i="2" l="1"/>
  <c r="F328" i="1"/>
  <c r="G27" i="2" l="1"/>
  <c r="F27" i="2" l="1"/>
  <c r="F33" i="21" l="1"/>
  <c r="H33" i="21" s="1"/>
  <c r="F30" i="2" l="1"/>
  <c r="F26" i="2" l="1"/>
  <c r="F25" i="2"/>
  <c r="H27" i="2"/>
  <c r="I27" i="2"/>
  <c r="I30" i="2" s="1"/>
  <c r="J27" i="2"/>
  <c r="J30" i="2" s="1"/>
  <c r="K27" i="2"/>
  <c r="K30" i="2" s="1"/>
  <c r="L27" i="2"/>
  <c r="L30" i="2" s="1"/>
  <c r="M27" i="2"/>
  <c r="M30" i="2" s="1"/>
  <c r="N27" i="2"/>
  <c r="N30" i="2" s="1"/>
  <c r="O27" i="2"/>
  <c r="O30" i="2" s="1"/>
  <c r="P27" i="2"/>
  <c r="P30" i="2" s="1"/>
  <c r="Q30" i="2"/>
  <c r="R27" i="2" l="1"/>
  <c r="G488" i="5"/>
  <c r="F488" i="5"/>
  <c r="Q292" i="1"/>
  <c r="R292" i="1"/>
  <c r="Z292" i="1"/>
  <c r="AA292" i="1"/>
  <c r="AB292" i="1"/>
  <c r="Y323" i="1"/>
  <c r="F29" i="2" l="1"/>
  <c r="P31" i="2" l="1"/>
  <c r="O31" i="2"/>
  <c r="Q31" i="2"/>
  <c r="N31" i="2"/>
  <c r="F31" i="2"/>
  <c r="F327" i="1" s="1"/>
  <c r="H35" i="21"/>
  <c r="L31" i="2" l="1"/>
  <c r="M31" i="2"/>
  <c r="R30" i="2"/>
  <c r="F34" i="28"/>
  <c r="G5" i="3"/>
  <c r="F7" i="3"/>
  <c r="A292" i="4"/>
  <c r="A293" i="4" s="1"/>
  <c r="A294" i="4" s="1"/>
  <c r="A295" i="4" s="1"/>
  <c r="A296" i="4" s="1"/>
  <c r="A297" i="4" s="1"/>
  <c r="A298" i="4" s="1"/>
  <c r="A299" i="4" s="1"/>
  <c r="A300" i="4" s="1"/>
  <c r="A301" i="4" s="1"/>
  <c r="A302" i="4" s="1"/>
  <c r="K513" i="5"/>
  <c r="K512" i="5"/>
  <c r="K510" i="5"/>
  <c r="K509" i="5"/>
  <c r="K508" i="5"/>
  <c r="K507" i="5"/>
  <c r="K506" i="5"/>
  <c r="K505" i="5"/>
  <c r="K504" i="5"/>
  <c r="K503" i="5"/>
  <c r="K502" i="5"/>
  <c r="K501" i="5"/>
  <c r="K500" i="5"/>
  <c r="K499" i="5"/>
  <c r="K498" i="5"/>
  <c r="K497" i="5"/>
  <c r="K496" i="5"/>
  <c r="K495" i="5"/>
  <c r="K494" i="5"/>
  <c r="K493" i="5"/>
  <c r="K492" i="5"/>
  <c r="K491" i="5"/>
  <c r="K490" i="5"/>
  <c r="K489" i="5"/>
  <c r="R32" i="3" l="1"/>
  <c r="Q11" i="2" l="1"/>
  <c r="Q32" i="3" l="1"/>
  <c r="H32" i="3"/>
  <c r="I302" i="19" l="1"/>
  <c r="I26" i="3" l="1"/>
  <c r="H29" i="3" l="1"/>
  <c r="G29" i="3" l="1"/>
  <c r="F297" i="19" l="1"/>
  <c r="F298" i="19" s="1"/>
  <c r="F299" i="19" s="1"/>
  <c r="F300" i="19" s="1"/>
  <c r="H297" i="19"/>
  <c r="H298" i="19" s="1"/>
  <c r="H299" i="19" s="1"/>
  <c r="H300" i="19" s="1"/>
  <c r="H301" i="19" s="1"/>
  <c r="H302" i="19" s="1"/>
  <c r="H303" i="19" s="1"/>
  <c r="H304" i="19" s="1"/>
  <c r="H305" i="19" s="1"/>
  <c r="H306" i="19" s="1"/>
  <c r="H307" i="19" s="1"/>
  <c r="I297" i="19"/>
  <c r="I298" i="19"/>
  <c r="I299" i="19"/>
  <c r="I300" i="19"/>
  <c r="I301" i="19"/>
  <c r="I303" i="19"/>
  <c r="I304" i="19"/>
  <c r="I305" i="19"/>
  <c r="I306" i="19"/>
  <c r="I307" i="19"/>
  <c r="K486" i="5"/>
  <c r="K485" i="5"/>
  <c r="K484" i="5"/>
  <c r="K483" i="5"/>
  <c r="K482" i="5"/>
  <c r="K481" i="5"/>
  <c r="K480" i="5"/>
  <c r="K479" i="5"/>
  <c r="K478" i="5"/>
  <c r="K477" i="5"/>
  <c r="K476" i="5"/>
  <c r="K475" i="5"/>
  <c r="K474" i="5"/>
  <c r="K473" i="5"/>
  <c r="K472" i="5"/>
  <c r="K471" i="5"/>
  <c r="K470" i="5"/>
  <c r="K469" i="5"/>
  <c r="K468" i="5"/>
  <c r="K467" i="5"/>
  <c r="K466" i="5"/>
  <c r="K465" i="5"/>
  <c r="K464" i="5"/>
  <c r="K463" i="5"/>
  <c r="A274" i="4"/>
  <c r="A275" i="4" s="1"/>
  <c r="A276" i="4" s="1"/>
  <c r="A277" i="4" s="1"/>
  <c r="A278" i="4" s="1"/>
  <c r="A279" i="4" s="1"/>
  <c r="A280" i="4" s="1"/>
  <c r="A281" i="4" s="1"/>
  <c r="A282" i="4" s="1"/>
  <c r="A283" i="4" s="1"/>
  <c r="A284" i="4" s="1"/>
  <c r="J297" i="19" l="1"/>
  <c r="J298" i="19"/>
  <c r="J300" i="19"/>
  <c r="F301" i="19"/>
  <c r="J299" i="19"/>
  <c r="J301" i="19" l="1"/>
  <c r="F302" i="19"/>
  <c r="P31" i="28"/>
  <c r="F303" i="19" l="1"/>
  <c r="J302" i="19"/>
  <c r="R8" i="28"/>
  <c r="L8" i="28"/>
  <c r="N8" i="28" s="1"/>
  <c r="D8" i="28"/>
  <c r="F304" i="19" l="1"/>
  <c r="J303" i="19"/>
  <c r="S8" i="28"/>
  <c r="F9" i="28" s="1"/>
  <c r="T8" i="28"/>
  <c r="P10" i="28" s="1"/>
  <c r="L9" i="28"/>
  <c r="F10" i="28"/>
  <c r="N9" i="28" l="1"/>
  <c r="J304" i="19"/>
  <c r="F305" i="19"/>
  <c r="L10" i="28"/>
  <c r="D10" i="28"/>
  <c r="T10" i="28" s="1"/>
  <c r="P12" i="28" s="1"/>
  <c r="J305" i="19" l="1"/>
  <c r="F306" i="19"/>
  <c r="N10" i="28"/>
  <c r="S10" i="28"/>
  <c r="F307" i="19" l="1"/>
  <c r="J307" i="19" s="1"/>
  <c r="J306" i="19"/>
  <c r="F12" i="28"/>
  <c r="F11" i="28"/>
  <c r="L11" i="28" l="1"/>
  <c r="D12" i="28"/>
  <c r="T12" i="28" s="1"/>
  <c r="P14" i="28" s="1"/>
  <c r="L12" i="28"/>
  <c r="N12" i="28" s="1"/>
  <c r="S12" i="28" l="1"/>
  <c r="N11" i="28"/>
  <c r="F14" i="28" l="1"/>
  <c r="F13" i="28"/>
  <c r="L13" i="28" l="1"/>
  <c r="L14" i="28"/>
  <c r="N14" i="28" s="1"/>
  <c r="D14" i="28"/>
  <c r="T14" i="28" s="1"/>
  <c r="P16" i="28" s="1"/>
  <c r="S14" i="28"/>
  <c r="F16" i="28" s="1"/>
  <c r="D16" i="28" l="1"/>
  <c r="S16" i="28" s="1"/>
  <c r="L16" i="28"/>
  <c r="N16" i="28" s="1"/>
  <c r="F15" i="28"/>
  <c r="N13" i="28"/>
  <c r="F18" i="28" l="1"/>
  <c r="F17" i="28"/>
  <c r="L15" i="28"/>
  <c r="N15" i="28" s="1"/>
  <c r="T16" i="28"/>
  <c r="P18" i="28" s="1"/>
  <c r="L17" i="28" l="1"/>
  <c r="N17" i="28" s="1"/>
  <c r="L18" i="28"/>
  <c r="N18" i="28" s="1"/>
  <c r="D18" i="28"/>
  <c r="T18" i="28" s="1"/>
  <c r="P20" i="28" s="1"/>
  <c r="S18" i="28" l="1"/>
  <c r="F20" i="28" s="1"/>
  <c r="D20" i="28" s="1"/>
  <c r="L20" i="28"/>
  <c r="N20" i="28" s="1"/>
  <c r="F19" i="28"/>
  <c r="S20" i="28" l="1"/>
  <c r="T20" i="28"/>
  <c r="P22" i="28" s="1"/>
  <c r="F21" i="28"/>
  <c r="F22" i="28"/>
  <c r="L19" i="28"/>
  <c r="N19" i="28" s="1"/>
  <c r="L22" i="28" l="1"/>
  <c r="N22" i="28" s="1"/>
  <c r="D22" i="28"/>
  <c r="T22" i="28" s="1"/>
  <c r="P24" i="28" s="1"/>
  <c r="S22" i="28"/>
  <c r="F24" i="28" s="1"/>
  <c r="L21" i="28"/>
  <c r="N21" i="28" s="1"/>
  <c r="D24" i="28" l="1"/>
  <c r="S24" i="28" s="1"/>
  <c r="L24" i="28"/>
  <c r="N24" i="28" s="1"/>
  <c r="F23" i="28"/>
  <c r="F25" i="28" l="1"/>
  <c r="F26" i="28"/>
  <c r="L23" i="28"/>
  <c r="N23" i="28" s="1"/>
  <c r="T24" i="28"/>
  <c r="P26" i="28" s="1"/>
  <c r="L26" i="28" l="1"/>
  <c r="N26" i="28" s="1"/>
  <c r="D26" i="28"/>
  <c r="S26" i="28" s="1"/>
  <c r="F28" i="28" s="1"/>
  <c r="T26" i="28"/>
  <c r="P28" i="28" s="1"/>
  <c r="L25" i="28"/>
  <c r="N25" i="28" s="1"/>
  <c r="D28" i="28" l="1"/>
  <c r="T28" i="28" s="1"/>
  <c r="P30" i="28" s="1"/>
  <c r="L28" i="28"/>
  <c r="N28" i="28"/>
  <c r="F27" i="28"/>
  <c r="S28" i="28" l="1"/>
  <c r="L27" i="28"/>
  <c r="N27" i="28" s="1"/>
  <c r="F29" i="28" l="1"/>
  <c r="F30" i="28"/>
  <c r="L30" i="28" l="1"/>
  <c r="D30" i="28"/>
  <c r="T30" i="28" s="1"/>
  <c r="P32" i="28" s="1"/>
  <c r="S30" i="28"/>
  <c r="F31" i="28" s="1"/>
  <c r="L29" i="28"/>
  <c r="N29" i="28" s="1"/>
  <c r="F32" i="28" l="1"/>
  <c r="L31" i="28"/>
  <c r="N31" i="28" s="1"/>
  <c r="D32" i="28"/>
  <c r="P34" i="28" s="1"/>
  <c r="L32" i="28"/>
  <c r="N32" i="28" s="1"/>
  <c r="N30" i="28"/>
  <c r="F33" i="28" l="1"/>
  <c r="L33" i="28" s="1"/>
  <c r="N33" i="28" s="1"/>
  <c r="L34" i="28" l="1"/>
  <c r="N34" i="28" s="1"/>
  <c r="D34" i="28"/>
  <c r="P36" i="28" l="1"/>
  <c r="F35" i="28" l="1"/>
  <c r="L35" i="28" s="1"/>
  <c r="N35" i="28" s="1"/>
  <c r="F36" i="28"/>
  <c r="L36" i="28" l="1"/>
  <c r="N36" i="28" s="1"/>
  <c r="D36" i="28"/>
  <c r="P38" i="28" s="1"/>
  <c r="F38" i="28" l="1"/>
  <c r="F37" i="28"/>
  <c r="L37" i="28" s="1"/>
  <c r="N37" i="28" s="1"/>
  <c r="L38" i="28" l="1"/>
  <c r="N38" i="28" s="1"/>
  <c r="D38" i="28"/>
  <c r="P40" i="28" s="1"/>
  <c r="F40" i="28" l="1"/>
  <c r="F39" i="28"/>
  <c r="L39" i="28" l="1"/>
  <c r="N39" i="28" s="1"/>
  <c r="D40" i="28"/>
  <c r="L40" i="28"/>
  <c r="N40" i="28" s="1"/>
  <c r="P42" i="28" l="1"/>
  <c r="F41" i="28" l="1"/>
  <c r="L41" i="28" s="1"/>
  <c r="N41" i="28" s="1"/>
  <c r="F42" i="28"/>
  <c r="L42" i="28" l="1"/>
  <c r="N42" i="28" s="1"/>
  <c r="D42" i="28"/>
  <c r="T42" i="28" s="1"/>
  <c r="P44" i="28" s="1"/>
  <c r="S42" i="28"/>
  <c r="F43" i="28" l="1"/>
  <c r="L43" i="28" s="1"/>
  <c r="N43" i="28" s="1"/>
  <c r="F44" i="28"/>
  <c r="L44" i="28" l="1"/>
  <c r="N44" i="28" s="1"/>
  <c r="D44" i="28"/>
  <c r="T44" i="28" l="1"/>
  <c r="P46" i="28" s="1"/>
  <c r="S44" i="28"/>
  <c r="F46" i="28" l="1"/>
  <c r="F45" i="28"/>
  <c r="L45" i="28" s="1"/>
  <c r="N45" i="28" s="1"/>
  <c r="L46" i="28" l="1"/>
  <c r="N46" i="28" s="1"/>
  <c r="D46" i="28"/>
  <c r="T46" i="28" l="1"/>
  <c r="P48" i="28" s="1"/>
  <c r="S46" i="28"/>
  <c r="F48" i="28" l="1"/>
  <c r="F47" i="28"/>
  <c r="L47" i="28" l="1"/>
  <c r="N47" i="28" s="1"/>
  <c r="L48" i="28"/>
  <c r="N48" i="28" s="1"/>
  <c r="D48" i="28"/>
  <c r="T48" i="28" s="1"/>
  <c r="P50" i="28" s="1"/>
  <c r="S48" i="28" l="1"/>
  <c r="F50" i="28" l="1"/>
  <c r="F49" i="28"/>
  <c r="L49" i="28" s="1"/>
  <c r="N49" i="28" s="1"/>
  <c r="L50" i="28" l="1"/>
  <c r="N50" i="28" s="1"/>
  <c r="D50" i="28"/>
  <c r="T50" i="28" s="1"/>
  <c r="P52" i="28" s="1"/>
  <c r="S50" i="28" l="1"/>
  <c r="F52" i="28" s="1"/>
  <c r="F51" i="28"/>
  <c r="L51" i="28" s="1"/>
  <c r="N51" i="28" s="1"/>
  <c r="L52" i="28"/>
  <c r="N52" i="28" s="1"/>
  <c r="D52" i="28"/>
  <c r="T52" i="28" s="1"/>
  <c r="P54" i="28" s="1"/>
  <c r="S52" i="28" l="1"/>
  <c r="F53" i="28" l="1"/>
  <c r="L53" i="28" s="1"/>
  <c r="N53" i="28" s="1"/>
  <c r="F54" i="28"/>
  <c r="D54" i="28" l="1"/>
  <c r="T54" i="28" s="1"/>
  <c r="P56" i="28" s="1"/>
  <c r="S54" i="28"/>
  <c r="F55" i="28" s="1"/>
  <c r="L55" i="28" s="1"/>
  <c r="N55" i="28" s="1"/>
  <c r="L54" i="28"/>
  <c r="N54" i="28" s="1"/>
  <c r="F56" i="28" l="1"/>
  <c r="D56" i="28" l="1"/>
  <c r="T56" i="28" s="1"/>
  <c r="P58" i="28" s="1"/>
  <c r="L56" i="28"/>
  <c r="N56" i="28" s="1"/>
  <c r="S56" i="28"/>
  <c r="F57" i="28" s="1"/>
  <c r="F58" i="28" l="1"/>
  <c r="F82" i="28"/>
  <c r="D82" i="28" s="1"/>
  <c r="L57" i="28"/>
  <c r="L82" i="28" s="1"/>
  <c r="D58" i="28" l="1"/>
  <c r="T58" i="28" s="1"/>
  <c r="P60" i="28" s="1"/>
  <c r="L58" i="28"/>
  <c r="N58" i="28" s="1"/>
  <c r="N57" i="28"/>
  <c r="S58" i="28" l="1"/>
  <c r="E29" i="21"/>
  <c r="F60" i="28" l="1"/>
  <c r="F59" i="28"/>
  <c r="L59" i="28" s="1"/>
  <c r="N59" i="28" s="1"/>
  <c r="F338" i="1"/>
  <c r="F337" i="1"/>
  <c r="F335" i="1"/>
  <c r="F334" i="1"/>
  <c r="D60" i="28" l="1"/>
  <c r="L60" i="28"/>
  <c r="N60" i="28" s="1"/>
  <c r="K31" i="2"/>
  <c r="F332" i="1" s="1"/>
  <c r="I31" i="2"/>
  <c r="F330" i="1" s="1"/>
  <c r="J31" i="2"/>
  <c r="F331" i="1" s="1"/>
  <c r="G327" i="1"/>
  <c r="H31" i="2"/>
  <c r="F329" i="1" s="1"/>
  <c r="S60" i="28" l="1"/>
  <c r="T60" i="28"/>
  <c r="P62" i="28" s="1"/>
  <c r="G328" i="1"/>
  <c r="F336" i="1"/>
  <c r="N44" i="27"/>
  <c r="M44" i="27"/>
  <c r="L44" i="27"/>
  <c r="K44" i="27"/>
  <c r="C44" i="27"/>
  <c r="F61" i="28" l="1"/>
  <c r="L61" i="28" s="1"/>
  <c r="N61" i="28" s="1"/>
  <c r="F62" i="28"/>
  <c r="G329" i="1"/>
  <c r="G330" i="1" s="1"/>
  <c r="G331" i="1" s="1"/>
  <c r="G332" i="1" s="1"/>
  <c r="F333" i="1"/>
  <c r="C72" i="27"/>
  <c r="C71" i="27"/>
  <c r="L67" i="27"/>
  <c r="L68" i="27" s="1"/>
  <c r="N66" i="27"/>
  <c r="M66" i="27"/>
  <c r="L66" i="27"/>
  <c r="K66" i="27"/>
  <c r="J66" i="27"/>
  <c r="I66" i="27"/>
  <c r="H66" i="27"/>
  <c r="G66" i="27"/>
  <c r="F66" i="27"/>
  <c r="E66" i="27"/>
  <c r="D66" i="27"/>
  <c r="C66" i="27"/>
  <c r="N65" i="27"/>
  <c r="N67" i="27" s="1"/>
  <c r="N68" i="27" s="1"/>
  <c r="M65" i="27"/>
  <c r="M67" i="27" s="1"/>
  <c r="M68" i="27" s="1"/>
  <c r="L65" i="27"/>
  <c r="K65" i="27"/>
  <c r="K67" i="27" s="1"/>
  <c r="K68" i="27" s="1"/>
  <c r="J65" i="27"/>
  <c r="J67" i="27" s="1"/>
  <c r="J68" i="27" s="1"/>
  <c r="I65" i="27"/>
  <c r="I67" i="27" s="1"/>
  <c r="I68" i="27" s="1"/>
  <c r="H65" i="27"/>
  <c r="H67" i="27" s="1"/>
  <c r="H68" i="27" s="1"/>
  <c r="G65" i="27"/>
  <c r="F65" i="27"/>
  <c r="F67" i="27" s="1"/>
  <c r="F68" i="27" s="1"/>
  <c r="E65" i="27"/>
  <c r="E67" i="27" s="1"/>
  <c r="E68" i="27" s="1"/>
  <c r="D65" i="27"/>
  <c r="D67" i="27" s="1"/>
  <c r="D68" i="27" s="1"/>
  <c r="C65" i="27"/>
  <c r="C67" i="27" s="1"/>
  <c r="C68" i="27" s="1"/>
  <c r="N39" i="27"/>
  <c r="M39" i="27"/>
  <c r="L39" i="27"/>
  <c r="K39" i="27"/>
  <c r="J39" i="27"/>
  <c r="I39" i="27"/>
  <c r="H39" i="27"/>
  <c r="G39" i="27"/>
  <c r="F39" i="27"/>
  <c r="E39" i="27"/>
  <c r="D39" i="27"/>
  <c r="C39" i="27"/>
  <c r="O39" i="27" s="1"/>
  <c r="N36" i="27"/>
  <c r="M36" i="27"/>
  <c r="L36" i="27"/>
  <c r="K36" i="27"/>
  <c r="J36" i="27"/>
  <c r="I36" i="27"/>
  <c r="H36" i="27"/>
  <c r="G36" i="27"/>
  <c r="F36" i="27"/>
  <c r="E36" i="27"/>
  <c r="D36" i="27"/>
  <c r="C36" i="27"/>
  <c r="O35" i="27"/>
  <c r="O34" i="27"/>
  <c r="O36" i="27" s="1"/>
  <c r="N32" i="27"/>
  <c r="M32" i="27"/>
  <c r="L32" i="27"/>
  <c r="K32" i="27"/>
  <c r="J32" i="27"/>
  <c r="I32" i="27"/>
  <c r="H32" i="27"/>
  <c r="G32" i="27"/>
  <c r="F32" i="27"/>
  <c r="E32" i="27"/>
  <c r="D32" i="27"/>
  <c r="C32" i="27"/>
  <c r="O31" i="27"/>
  <c r="O30" i="27"/>
  <c r="O32" i="27" s="1"/>
  <c r="N28" i="27"/>
  <c r="M28" i="27"/>
  <c r="L28" i="27"/>
  <c r="K28" i="27"/>
  <c r="J28" i="27"/>
  <c r="I28" i="27"/>
  <c r="H28" i="27"/>
  <c r="G28" i="27"/>
  <c r="F28" i="27"/>
  <c r="E28" i="27"/>
  <c r="D28" i="27"/>
  <c r="C28" i="27"/>
  <c r="O27" i="27"/>
  <c r="O26" i="27"/>
  <c r="O28" i="27" s="1"/>
  <c r="Q19" i="27"/>
  <c r="O19" i="27"/>
  <c r="P17" i="27"/>
  <c r="N17" i="27"/>
  <c r="M17" i="27"/>
  <c r="L17" i="27"/>
  <c r="K17" i="27"/>
  <c r="J17" i="27"/>
  <c r="I17" i="27"/>
  <c r="H17" i="27"/>
  <c r="G17" i="27"/>
  <c r="F17" i="27"/>
  <c r="E17" i="27"/>
  <c r="D17" i="27"/>
  <c r="C17" i="27"/>
  <c r="O16" i="27"/>
  <c r="Q16" i="27" s="1"/>
  <c r="O15" i="27"/>
  <c r="Q15" i="27" s="1"/>
  <c r="O14" i="27"/>
  <c r="Q14" i="27" s="1"/>
  <c r="O13" i="27"/>
  <c r="Q13" i="27" s="1"/>
  <c r="O12" i="27"/>
  <c r="Q12" i="27" s="1"/>
  <c r="O11" i="27"/>
  <c r="Q11" i="27" s="1"/>
  <c r="O10" i="27"/>
  <c r="Q10" i="27" s="1"/>
  <c r="O9" i="27"/>
  <c r="Q9" i="27" s="1"/>
  <c r="O8" i="27"/>
  <c r="Q8" i="27" s="1"/>
  <c r="O7" i="27"/>
  <c r="Q7" i="27" s="1"/>
  <c r="L62" i="28" l="1"/>
  <c r="N62" i="28" s="1"/>
  <c r="D62" i="28"/>
  <c r="T62" i="28" s="1"/>
  <c r="P64" i="28" s="1"/>
  <c r="G333" i="1"/>
  <c r="G334" i="1" s="1"/>
  <c r="G335" i="1" s="1"/>
  <c r="G336" i="1" s="1"/>
  <c r="G337" i="1" s="1"/>
  <c r="G338" i="1" s="1"/>
  <c r="O65" i="27"/>
  <c r="O66" i="27"/>
  <c r="Q17" i="27"/>
  <c r="L38" i="27"/>
  <c r="L41" i="27" s="1"/>
  <c r="L42" i="27" s="1"/>
  <c r="D38" i="27"/>
  <c r="D41" i="27" s="1"/>
  <c r="D42" i="27" s="1"/>
  <c r="K38" i="27"/>
  <c r="K41" i="27" s="1"/>
  <c r="K42" i="27" s="1"/>
  <c r="C38" i="27"/>
  <c r="C41" i="27" s="1"/>
  <c r="C42" i="27" s="1"/>
  <c r="J38" i="27"/>
  <c r="J41" i="27" s="1"/>
  <c r="J42" i="27" s="1"/>
  <c r="G38" i="27"/>
  <c r="G41" i="27" s="1"/>
  <c r="G42" i="27" s="1"/>
  <c r="I38" i="27"/>
  <c r="I41" i="27" s="1"/>
  <c r="I42" i="27" s="1"/>
  <c r="H38" i="27"/>
  <c r="H41" i="27" s="1"/>
  <c r="H42" i="27" s="1"/>
  <c r="N38" i="27"/>
  <c r="N41" i="27" s="1"/>
  <c r="N42" i="27" s="1"/>
  <c r="F38" i="27"/>
  <c r="F41" i="27" s="1"/>
  <c r="F42" i="27" s="1"/>
  <c r="M38" i="27"/>
  <c r="M41" i="27" s="1"/>
  <c r="M42" i="27" s="1"/>
  <c r="E38" i="27"/>
  <c r="E41" i="27" s="1"/>
  <c r="E42" i="27" s="1"/>
  <c r="C49" i="27"/>
  <c r="O17" i="27"/>
  <c r="G67" i="27"/>
  <c r="G68" i="27" s="1"/>
  <c r="O67" i="27"/>
  <c r="S62" i="28" l="1"/>
  <c r="C52" i="27"/>
  <c r="C70" i="27"/>
  <c r="C73" i="27" s="1"/>
  <c r="O38" i="27"/>
  <c r="O41" i="27" s="1"/>
  <c r="C75" i="27"/>
  <c r="O68" i="27"/>
  <c r="F63" i="28" l="1"/>
  <c r="L63" i="28" s="1"/>
  <c r="N63" i="28" s="1"/>
  <c r="F64" i="28"/>
  <c r="C54" i="27"/>
  <c r="C56" i="27" s="1"/>
  <c r="O42" i="27"/>
  <c r="C77" i="27"/>
  <c r="I15" i="3"/>
  <c r="L64" i="28" l="1"/>
  <c r="N64" i="28" s="1"/>
  <c r="D64" i="28"/>
  <c r="T64" i="28" s="1"/>
  <c r="P66" i="28" s="1"/>
  <c r="C437" i="5"/>
  <c r="S64" i="28" l="1"/>
  <c r="F66" i="28" l="1"/>
  <c r="F65" i="28"/>
  <c r="L65" i="28" s="1"/>
  <c r="N65" i="28" s="1"/>
  <c r="D66" i="28" l="1"/>
  <c r="T66" i="28" s="1"/>
  <c r="P68" i="28" s="1"/>
  <c r="L66" i="28"/>
  <c r="N66" i="28" s="1"/>
  <c r="S66" i="28"/>
  <c r="F68" i="28"/>
  <c r="F67" i="28"/>
  <c r="L67" i="28" s="1"/>
  <c r="N67" i="28" s="1"/>
  <c r="L68" i="28" l="1"/>
  <c r="N68" i="28" s="1"/>
  <c r="D68" i="28"/>
  <c r="T68" i="28" s="1"/>
  <c r="P70" i="28" s="1"/>
  <c r="S68" i="28"/>
  <c r="F69" i="28"/>
  <c r="L69" i="28" s="1"/>
  <c r="N69" i="28" s="1"/>
  <c r="F70" i="28"/>
  <c r="F14" i="3"/>
  <c r="F13" i="3"/>
  <c r="F11" i="3"/>
  <c r="F10" i="3"/>
  <c r="F9" i="3"/>
  <c r="F8" i="3"/>
  <c r="L70" i="28" l="1"/>
  <c r="N70" i="28" s="1"/>
  <c r="D70" i="28"/>
  <c r="T70" i="28" s="1"/>
  <c r="P72" i="28" s="1"/>
  <c r="S70" i="28"/>
  <c r="F71" i="28" s="1"/>
  <c r="L71" i="28" s="1"/>
  <c r="N71" i="28" s="1"/>
  <c r="A261" i="4"/>
  <c r="A262" i="4" s="1"/>
  <c r="A263" i="4" s="1"/>
  <c r="A264" i="4" s="1"/>
  <c r="A265" i="4" s="1"/>
  <c r="A266" i="4" s="1"/>
  <c r="A267" i="4" s="1"/>
  <c r="A268" i="4" s="1"/>
  <c r="A269" i="4" s="1"/>
  <c r="A270" i="4" s="1"/>
  <c r="A271" i="4" s="1"/>
  <c r="H242" i="1"/>
  <c r="L242" i="1" s="1"/>
  <c r="K142" i="1"/>
  <c r="K143" i="1" s="1"/>
  <c r="H142" i="1"/>
  <c r="L142" i="1" s="1"/>
  <c r="M142" i="1" s="1"/>
  <c r="G142" i="1"/>
  <c r="G143" i="1" s="1"/>
  <c r="E142" i="1"/>
  <c r="E143" i="1" s="1"/>
  <c r="H42" i="1"/>
  <c r="L42" i="1" s="1"/>
  <c r="F72" i="28" l="1"/>
  <c r="L72" i="28"/>
  <c r="N72" i="28" s="1"/>
  <c r="D72" i="28"/>
  <c r="T72" i="28" s="1"/>
  <c r="P74" i="28" s="1"/>
  <c r="I142" i="1"/>
  <c r="S72" i="28" l="1"/>
  <c r="F73" i="28" l="1"/>
  <c r="L73" i="28" s="1"/>
  <c r="N73" i="28" s="1"/>
  <c r="F74" i="28"/>
  <c r="A247" i="19"/>
  <c r="A248" i="19" s="1"/>
  <c r="A249" i="19" s="1"/>
  <c r="A250" i="19" s="1"/>
  <c r="A251" i="19" s="1"/>
  <c r="A252" i="19" s="1"/>
  <c r="A253" i="19" s="1"/>
  <c r="A254" i="19" s="1"/>
  <c r="A255" i="19" s="1"/>
  <c r="A256" i="19" s="1"/>
  <c r="A257" i="19" s="1"/>
  <c r="A258" i="19" s="1"/>
  <c r="A259" i="19" s="1"/>
  <c r="A260" i="19" s="1"/>
  <c r="A264" i="19" s="1"/>
  <c r="A265" i="19" s="1"/>
  <c r="A266" i="19" s="1"/>
  <c r="A267" i="19" s="1"/>
  <c r="A268" i="19" s="1"/>
  <c r="A269" i="19" s="1"/>
  <c r="A270" i="19" s="1"/>
  <c r="A271" i="19" s="1"/>
  <c r="A272" i="19" s="1"/>
  <c r="A273" i="19" s="1"/>
  <c r="A274" i="19" s="1"/>
  <c r="A276" i="19" s="1"/>
  <c r="D74" i="28" l="1"/>
  <c r="T74" i="28" s="1"/>
  <c r="P76" i="28" s="1"/>
  <c r="L74" i="28"/>
  <c r="N74" i="28" s="1"/>
  <c r="S74" i="28"/>
  <c r="F76" i="28"/>
  <c r="F75" i="28"/>
  <c r="L75" i="28" s="1"/>
  <c r="N75" i="28" s="1"/>
  <c r="A277" i="19"/>
  <c r="A278" i="19" s="1"/>
  <c r="A279" i="19" s="1"/>
  <c r="A280" i="19" s="1"/>
  <c r="A281" i="19" s="1"/>
  <c r="A282" i="19" s="1"/>
  <c r="A283" i="19" s="1"/>
  <c r="A284" i="19" s="1"/>
  <c r="A285" i="19" s="1"/>
  <c r="A286" i="19" s="1"/>
  <c r="A287" i="19" s="1"/>
  <c r="A288" i="19" s="1"/>
  <c r="A289" i="19" s="1"/>
  <c r="A290" i="19" s="1"/>
  <c r="A291" i="19" s="1"/>
  <c r="A292" i="19" s="1"/>
  <c r="A293" i="19" s="1"/>
  <c r="A296" i="19" s="1"/>
  <c r="A297" i="19" s="1"/>
  <c r="A298" i="19" s="1"/>
  <c r="A299" i="19" s="1"/>
  <c r="A300" i="19" s="1"/>
  <c r="A301" i="19" s="1"/>
  <c r="A302" i="19" s="1"/>
  <c r="A303" i="19" s="1"/>
  <c r="A304" i="19" s="1"/>
  <c r="A305" i="19" s="1"/>
  <c r="A306" i="19" s="1"/>
  <c r="A307" i="19" s="1"/>
  <c r="A308" i="19" s="1"/>
  <c r="A309" i="19" s="1"/>
  <c r="A313" i="19" s="1"/>
  <c r="H158" i="19"/>
  <c r="F158" i="19"/>
  <c r="I169" i="19"/>
  <c r="I168" i="19"/>
  <c r="I167" i="19"/>
  <c r="B214" i="19"/>
  <c r="B213" i="19"/>
  <c r="B212" i="19"/>
  <c r="B211" i="19"/>
  <c r="B210" i="19"/>
  <c r="B209" i="19"/>
  <c r="B208" i="19"/>
  <c r="B207" i="19"/>
  <c r="B206" i="19"/>
  <c r="B205" i="19"/>
  <c r="B204" i="19"/>
  <c r="D76" i="28" l="1"/>
  <c r="T76" i="28" s="1"/>
  <c r="P78" i="28" s="1"/>
  <c r="L76" i="28"/>
  <c r="N76" i="28" s="1"/>
  <c r="S76" i="28"/>
  <c r="F78" i="28" s="1"/>
  <c r="F77" i="28"/>
  <c r="L77" i="28" s="1"/>
  <c r="N77" i="28" s="1"/>
  <c r="A314" i="19"/>
  <c r="A315" i="19" s="1"/>
  <c r="A316" i="19" s="1"/>
  <c r="A317" i="19" s="1"/>
  <c r="A318" i="19" s="1"/>
  <c r="A319" i="19" s="1"/>
  <c r="A320" i="19" s="1"/>
  <c r="F436" i="5"/>
  <c r="K462" i="5"/>
  <c r="K461" i="5"/>
  <c r="K459" i="5"/>
  <c r="K458" i="5"/>
  <c r="K457" i="5"/>
  <c r="K456" i="5"/>
  <c r="K455" i="5"/>
  <c r="K454" i="5"/>
  <c r="K453" i="5"/>
  <c r="K452" i="5"/>
  <c r="K451" i="5"/>
  <c r="K450" i="5"/>
  <c r="K449" i="5"/>
  <c r="K448" i="5"/>
  <c r="K447" i="5"/>
  <c r="K446" i="5"/>
  <c r="K445" i="5"/>
  <c r="K444" i="5"/>
  <c r="K443" i="5"/>
  <c r="K442" i="5"/>
  <c r="K441" i="5"/>
  <c r="K440" i="5"/>
  <c r="K439" i="5"/>
  <c r="K438" i="5"/>
  <c r="K437" i="5"/>
  <c r="K436" i="5"/>
  <c r="D78" i="28" l="1"/>
  <c r="T78" i="28" s="1"/>
  <c r="P80" i="28" s="1"/>
  <c r="L78" i="28"/>
  <c r="N78" i="28" s="1"/>
  <c r="S78" i="28"/>
  <c r="F79" i="28" s="1"/>
  <c r="L79" i="28" s="1"/>
  <c r="N79" i="28" s="1"/>
  <c r="A321" i="19"/>
  <c r="A322" i="19" s="1"/>
  <c r="A323" i="19" s="1"/>
  <c r="A324" i="19" s="1"/>
  <c r="A325" i="19" s="1"/>
  <c r="A331" i="19" s="1"/>
  <c r="A332" i="19" s="1"/>
  <c r="A333" i="19" s="1"/>
  <c r="A334" i="19" s="1"/>
  <c r="A335" i="19" s="1"/>
  <c r="A336" i="19" s="1"/>
  <c r="A337" i="19" s="1"/>
  <c r="A338" i="19" s="1"/>
  <c r="A339" i="19" s="1"/>
  <c r="A340" i="19" s="1"/>
  <c r="A341" i="19" s="1"/>
  <c r="A342" i="19" s="1"/>
  <c r="F80" i="28" l="1"/>
  <c r="H15" i="3"/>
  <c r="F12" i="3"/>
  <c r="D80" i="28" l="1"/>
  <c r="T80" i="28" s="1"/>
  <c r="L80" i="28"/>
  <c r="N80" i="28" s="1"/>
  <c r="S80" i="28" l="1"/>
  <c r="F81" i="28" s="1"/>
  <c r="L81" i="28" s="1"/>
  <c r="N81" i="28" s="1"/>
  <c r="R25" i="2" l="1"/>
  <c r="R23" i="2"/>
  <c r="M15" i="3" l="1"/>
  <c r="G309" i="1" l="1"/>
  <c r="G310" i="1" l="1"/>
  <c r="G311" i="1" s="1"/>
  <c r="G312" i="1" s="1"/>
  <c r="G296" i="1"/>
  <c r="G297" i="1" s="1"/>
  <c r="G298" i="1" s="1"/>
  <c r="R5" i="3"/>
  <c r="Q5" i="3"/>
  <c r="P5" i="3"/>
  <c r="O5" i="3"/>
  <c r="N5" i="3"/>
  <c r="M5" i="3"/>
  <c r="L5" i="3"/>
  <c r="K5" i="3"/>
  <c r="J5" i="3"/>
  <c r="I5" i="3"/>
  <c r="H5" i="3"/>
  <c r="G299" i="1" l="1"/>
  <c r="K434" i="5"/>
  <c r="K433" i="5"/>
  <c r="K432" i="5"/>
  <c r="K431" i="5"/>
  <c r="K430" i="5"/>
  <c r="K429" i="5"/>
  <c r="K428" i="5"/>
  <c r="K427" i="5"/>
  <c r="K426" i="5"/>
  <c r="K425" i="5"/>
  <c r="K424" i="5"/>
  <c r="K423" i="5"/>
  <c r="K422" i="5"/>
  <c r="K421" i="5"/>
  <c r="K420" i="5"/>
  <c r="K419" i="5"/>
  <c r="K418" i="5"/>
  <c r="K417" i="5"/>
  <c r="K416" i="5"/>
  <c r="K414" i="5"/>
  <c r="K413" i="5"/>
  <c r="A246" i="4" l="1"/>
  <c r="A247" i="4" s="1"/>
  <c r="A248" i="4" s="1"/>
  <c r="A249" i="4" s="1"/>
  <c r="A250" i="4" s="1"/>
  <c r="A251" i="4" s="1"/>
  <c r="A252" i="4" s="1"/>
  <c r="A253" i="4" s="1"/>
  <c r="A254" i="4" s="1"/>
  <c r="A255" i="4" s="1"/>
  <c r="A256" i="4" s="1"/>
  <c r="G313" i="1" l="1"/>
  <c r="G300" i="1" l="1"/>
  <c r="G15" i="3"/>
  <c r="G314" i="1" l="1"/>
  <c r="G315" i="1" s="1"/>
  <c r="G316" i="1" s="1"/>
  <c r="G317" i="1" s="1"/>
  <c r="G318" i="1" l="1"/>
  <c r="G319" i="1" s="1"/>
  <c r="G320" i="1" s="1"/>
  <c r="G301" i="1" l="1"/>
  <c r="G302" i="1" s="1"/>
  <c r="G303" i="1" s="1"/>
  <c r="G304" i="1" s="1"/>
  <c r="G305" i="1" s="1"/>
  <c r="G306" i="1" s="1"/>
  <c r="G307" i="1" s="1"/>
  <c r="R19" i="2" l="1"/>
  <c r="K412" i="5" l="1"/>
  <c r="K411" i="5"/>
  <c r="K410" i="5"/>
  <c r="K409" i="5"/>
  <c r="K408" i="5"/>
  <c r="K407" i="5"/>
  <c r="K406" i="5"/>
  <c r="K405" i="5"/>
  <c r="K404" i="5"/>
  <c r="K403" i="5"/>
  <c r="K402" i="5"/>
  <c r="K401" i="5"/>
  <c r="K400" i="5"/>
  <c r="K399" i="5"/>
  <c r="K398" i="5"/>
  <c r="K397" i="5"/>
  <c r="K396" i="5"/>
  <c r="K395" i="5"/>
  <c r="K394" i="5"/>
  <c r="K393" i="5"/>
  <c r="K392" i="5"/>
  <c r="K390" i="5"/>
  <c r="K389" i="5"/>
  <c r="A231" i="4"/>
  <c r="A232" i="4" s="1"/>
  <c r="A233" i="4" s="1"/>
  <c r="A234" i="4" s="1"/>
  <c r="A235" i="4" s="1"/>
  <c r="A236" i="4" s="1"/>
  <c r="A237" i="4" s="1"/>
  <c r="A238" i="4" s="1"/>
  <c r="A239" i="4" s="1"/>
  <c r="A240" i="4" s="1"/>
  <c r="A241" i="4" s="1"/>
  <c r="R15" i="3" l="1"/>
  <c r="G33" i="3" l="1"/>
  <c r="H33" i="3"/>
  <c r="I33" i="3"/>
  <c r="J33" i="3"/>
  <c r="K33" i="3"/>
  <c r="J12" i="2" s="1"/>
  <c r="L33" i="3"/>
  <c r="L36" i="3"/>
  <c r="K36" i="3"/>
  <c r="J15" i="2" s="1"/>
  <c r="J36" i="3"/>
  <c r="I36" i="3"/>
  <c r="H36" i="3"/>
  <c r="G36" i="3"/>
  <c r="R33" i="3"/>
  <c r="M36" i="3"/>
  <c r="Q33" i="3"/>
  <c r="P33" i="3"/>
  <c r="O33" i="3"/>
  <c r="N33" i="3"/>
  <c r="M33" i="3"/>
  <c r="R29" i="2" l="1"/>
  <c r="R31" i="2" s="1"/>
  <c r="E37" i="21" l="1"/>
  <c r="E38" i="21" l="1"/>
  <c r="F25" i="21" l="1"/>
  <c r="H25" i="21" s="1"/>
  <c r="K388" i="5"/>
  <c r="K387" i="5"/>
  <c r="K386" i="5"/>
  <c r="K385" i="5"/>
  <c r="K384" i="5"/>
  <c r="K383" i="5"/>
  <c r="K382" i="5"/>
  <c r="K381" i="5"/>
  <c r="K380" i="5"/>
  <c r="K379" i="5"/>
  <c r="K378" i="5"/>
  <c r="K377" i="5"/>
  <c r="K376" i="5"/>
  <c r="K375" i="5"/>
  <c r="K374" i="5"/>
  <c r="K373" i="5"/>
  <c r="K372" i="5"/>
  <c r="K371" i="5"/>
  <c r="K370" i="5"/>
  <c r="K369" i="5"/>
  <c r="K368" i="5"/>
  <c r="K366" i="5"/>
  <c r="K365" i="5"/>
  <c r="A218" i="4"/>
  <c r="A219" i="4" s="1"/>
  <c r="A220" i="4" s="1"/>
  <c r="A221" i="4" s="1"/>
  <c r="A222" i="4" s="1"/>
  <c r="A223" i="4" s="1"/>
  <c r="A224" i="4" s="1"/>
  <c r="A225" i="4" s="1"/>
  <c r="A226" i="4" s="1"/>
  <c r="A227" i="4" s="1"/>
  <c r="A228" i="4" s="1"/>
  <c r="R36" i="3" l="1"/>
  <c r="Q15" i="2" s="1"/>
  <c r="Q36" i="3"/>
  <c r="P15" i="2" s="1"/>
  <c r="P36" i="3"/>
  <c r="O36" i="3"/>
  <c r="N15" i="2" s="1"/>
  <c r="N36" i="3"/>
  <c r="M15" i="2" s="1"/>
  <c r="L15" i="2"/>
  <c r="K15" i="2"/>
  <c r="I15" i="2"/>
  <c r="H15" i="2"/>
  <c r="G15" i="2"/>
  <c r="Q12" i="2"/>
  <c r="P12" i="2"/>
  <c r="N12" i="2"/>
  <c r="M12" i="2"/>
  <c r="L12" i="2"/>
  <c r="K12" i="2"/>
  <c r="I12" i="2"/>
  <c r="H12" i="2"/>
  <c r="G12" i="2"/>
  <c r="F15" i="2"/>
  <c r="F12" i="2"/>
  <c r="P15" i="3"/>
  <c r="O15" i="3"/>
  <c r="N15" i="3"/>
  <c r="L15" i="3"/>
  <c r="K15" i="3"/>
  <c r="J15" i="3"/>
  <c r="G247" i="1" l="1"/>
  <c r="G248" i="1" s="1"/>
  <c r="G249" i="1" s="1"/>
  <c r="G250" i="1" s="1"/>
  <c r="G262" i="1"/>
  <c r="G279" i="1"/>
  <c r="K364" i="5"/>
  <c r="K363" i="5"/>
  <c r="K362" i="5"/>
  <c r="K361" i="5"/>
  <c r="K360" i="5"/>
  <c r="K359" i="5"/>
  <c r="K358" i="5"/>
  <c r="K357" i="5"/>
  <c r="K356" i="5"/>
  <c r="K355" i="5"/>
  <c r="K354" i="5"/>
  <c r="K353" i="5"/>
  <c r="K352" i="5"/>
  <c r="K351" i="5"/>
  <c r="K350" i="5"/>
  <c r="K349" i="5"/>
  <c r="K348" i="5"/>
  <c r="K347" i="5"/>
  <c r="K346" i="5"/>
  <c r="K345" i="5"/>
  <c r="K344" i="5"/>
  <c r="K342" i="5"/>
  <c r="K341" i="5"/>
  <c r="A205" i="4"/>
  <c r="A206" i="4" s="1"/>
  <c r="A207" i="4" s="1"/>
  <c r="A208" i="4" s="1"/>
  <c r="A209" i="4" s="1"/>
  <c r="A210" i="4" s="1"/>
  <c r="A211" i="4" s="1"/>
  <c r="A212" i="4" s="1"/>
  <c r="A213" i="4" s="1"/>
  <c r="A214" i="4" s="1"/>
  <c r="A215" i="4" s="1"/>
  <c r="G280" i="1" l="1"/>
  <c r="G281" i="1" s="1"/>
  <c r="G282" i="1" s="1"/>
  <c r="G283" i="1" s="1"/>
  <c r="G284" i="1" s="1"/>
  <c r="G285" i="1" s="1"/>
  <c r="G286" i="1" s="1"/>
  <c r="G287" i="1" s="1"/>
  <c r="G288" i="1" s="1"/>
  <c r="G289" i="1" s="1"/>
  <c r="G290" i="1" s="1"/>
  <c r="G263" i="1"/>
  <c r="G264" i="1" s="1"/>
  <c r="G265" i="1" s="1"/>
  <c r="G251" i="1"/>
  <c r="G252" i="1" s="1"/>
  <c r="G253" i="1" s="1"/>
  <c r="G254" i="1" s="1"/>
  <c r="G255" i="1" s="1"/>
  <c r="G256" i="1" s="1"/>
  <c r="G257" i="1" s="1"/>
  <c r="G258" i="1" s="1"/>
  <c r="G266" i="1" l="1"/>
  <c r="G267" i="1" s="1"/>
  <c r="G268" i="1" s="1"/>
  <c r="G269" i="1" s="1"/>
  <c r="G270" i="1" s="1"/>
  <c r="G271" i="1" s="1"/>
  <c r="G272" i="1" s="1"/>
  <c r="G273" i="1" s="1"/>
  <c r="F22" i="21" l="1"/>
  <c r="G232" i="1" l="1"/>
  <c r="G233" i="1" l="1"/>
  <c r="G234" i="1" s="1"/>
  <c r="G235" i="1" s="1"/>
  <c r="G236" i="1" s="1"/>
  <c r="G237" i="1" s="1"/>
  <c r="G238" i="1" s="1"/>
  <c r="L23" i="21" l="1"/>
  <c r="F23" i="21"/>
  <c r="H23" i="21" s="1"/>
  <c r="A192" i="4" l="1"/>
  <c r="A193" i="4" s="1"/>
  <c r="A194" i="4" s="1"/>
  <c r="A195" i="4" s="1"/>
  <c r="A196" i="4" s="1"/>
  <c r="A197" i="4" s="1"/>
  <c r="A198" i="4" s="1"/>
  <c r="A199" i="4" s="1"/>
  <c r="A200" i="4" s="1"/>
  <c r="A201" i="4" s="1"/>
  <c r="A202" i="4" s="1"/>
  <c r="K340" i="5"/>
  <c r="K339" i="5"/>
  <c r="K338" i="5"/>
  <c r="K337" i="5"/>
  <c r="K336" i="5"/>
  <c r="K335" i="5"/>
  <c r="K334" i="5"/>
  <c r="K333" i="5"/>
  <c r="K332" i="5"/>
  <c r="K331" i="5"/>
  <c r="K330" i="5"/>
  <c r="K329" i="5"/>
  <c r="K328" i="5"/>
  <c r="K327" i="5"/>
  <c r="K326" i="5"/>
  <c r="K325" i="5"/>
  <c r="K324" i="5"/>
  <c r="K323" i="5"/>
  <c r="K322" i="5"/>
  <c r="K321" i="5"/>
  <c r="K320" i="5"/>
  <c r="K318" i="5"/>
  <c r="K317" i="5"/>
  <c r="L11" i="21" l="1"/>
  <c r="L12" i="21"/>
  <c r="L13" i="21"/>
  <c r="L14" i="21"/>
  <c r="L15" i="21"/>
  <c r="L16" i="21"/>
  <c r="L17" i="21"/>
  <c r="L18" i="21"/>
  <c r="L19" i="21"/>
  <c r="L20" i="21"/>
  <c r="L21" i="21"/>
  <c r="L22" i="21"/>
  <c r="H22" i="21" l="1"/>
  <c r="F21" i="21"/>
  <c r="H21" i="21" s="1"/>
  <c r="F20" i="21"/>
  <c r="H20" i="21" s="1"/>
  <c r="F19" i="21"/>
  <c r="H19" i="21" s="1"/>
  <c r="F18" i="21"/>
  <c r="H18" i="21" s="1"/>
  <c r="F17" i="21"/>
  <c r="H17" i="21" s="1"/>
  <c r="F16" i="21"/>
  <c r="H16" i="21" s="1"/>
  <c r="F15" i="21"/>
  <c r="H15" i="21" s="1"/>
  <c r="F14" i="21"/>
  <c r="H14" i="21" s="1"/>
  <c r="F13" i="21"/>
  <c r="H13" i="21" s="1"/>
  <c r="F12" i="21"/>
  <c r="H12" i="21" s="1"/>
  <c r="F11" i="21"/>
  <c r="H11" i="21" s="1"/>
  <c r="L10" i="21"/>
  <c r="F10" i="21"/>
  <c r="H10" i="21" l="1"/>
  <c r="K316" i="5" l="1"/>
  <c r="K315" i="5"/>
  <c r="K314" i="5"/>
  <c r="K313" i="5"/>
  <c r="K312" i="5"/>
  <c r="K311" i="5"/>
  <c r="K310" i="5"/>
  <c r="K309" i="5"/>
  <c r="K308" i="5"/>
  <c r="K307" i="5"/>
  <c r="K306" i="5"/>
  <c r="K305" i="5"/>
  <c r="K304" i="5"/>
  <c r="K303" i="5"/>
  <c r="K302" i="5"/>
  <c r="K301" i="5"/>
  <c r="K300" i="5"/>
  <c r="K299" i="5"/>
  <c r="K298" i="5"/>
  <c r="K297" i="5"/>
  <c r="K296" i="5"/>
  <c r="K295" i="5"/>
  <c r="K294" i="5"/>
  <c r="K293" i="5"/>
  <c r="G83" i="3" l="1"/>
  <c r="G84" i="3" s="1"/>
  <c r="K292" i="5" l="1"/>
  <c r="K291" i="5"/>
  <c r="K290" i="5"/>
  <c r="K289" i="5"/>
  <c r="K288" i="5"/>
  <c r="K287" i="5"/>
  <c r="K286" i="5"/>
  <c r="K285" i="5"/>
  <c r="K284" i="5"/>
  <c r="K283" i="5"/>
  <c r="K282" i="5"/>
  <c r="K281" i="5"/>
  <c r="K280" i="5"/>
  <c r="K279" i="5"/>
  <c r="K278" i="5"/>
  <c r="K277" i="5"/>
  <c r="K276" i="5"/>
  <c r="K275" i="5"/>
  <c r="K274" i="5"/>
  <c r="K273" i="5"/>
  <c r="K272" i="5"/>
  <c r="K271" i="5"/>
  <c r="K270" i="5"/>
  <c r="K269" i="5"/>
  <c r="K266" i="5" l="1"/>
  <c r="K265" i="5"/>
  <c r="K264" i="5"/>
  <c r="K263" i="5"/>
  <c r="K262" i="5"/>
  <c r="H52" i="1"/>
  <c r="L52" i="1" s="1"/>
  <c r="C54" i="4" s="1"/>
  <c r="H53" i="1"/>
  <c r="L53" i="1" s="1"/>
  <c r="C55" i="4" s="1"/>
  <c r="H54" i="1"/>
  <c r="L54" i="1" s="1"/>
  <c r="C56" i="4" s="1"/>
  <c r="H55" i="1"/>
  <c r="L55" i="1" s="1"/>
  <c r="C57" i="4" s="1"/>
  <c r="H56" i="1"/>
  <c r="L56" i="1" s="1"/>
  <c r="C58" i="4" s="1"/>
  <c r="H57" i="1"/>
  <c r="L57" i="1" s="1"/>
  <c r="C59" i="4" s="1"/>
  <c r="H58" i="1"/>
  <c r="L58" i="1" s="1"/>
  <c r="C60" i="4" s="1"/>
  <c r="H59" i="1"/>
  <c r="L59" i="1" s="1"/>
  <c r="C61" i="4" s="1"/>
  <c r="H60" i="1"/>
  <c r="L60" i="1" s="1"/>
  <c r="C62" i="4" s="1"/>
  <c r="H61" i="1"/>
  <c r="L61" i="1" s="1"/>
  <c r="C63" i="4" s="1"/>
  <c r="H62" i="1"/>
  <c r="L62" i="1" s="1"/>
  <c r="C64" i="4" s="1"/>
  <c r="H63" i="1"/>
  <c r="L63" i="1" s="1"/>
  <c r="C65" i="4" s="1"/>
  <c r="H39" i="1"/>
  <c r="L39" i="1" s="1"/>
  <c r="C41" i="4" s="1"/>
  <c r="H40" i="1"/>
  <c r="L40" i="1" s="1"/>
  <c r="C42" i="4" s="1"/>
  <c r="H41" i="1"/>
  <c r="L41" i="1" s="1"/>
  <c r="C43" i="4" s="1"/>
  <c r="C44" i="4"/>
  <c r="H43" i="1"/>
  <c r="L43" i="1" s="1"/>
  <c r="H44" i="1"/>
  <c r="L44" i="1" s="1"/>
  <c r="C46" i="4" s="1"/>
  <c r="H45" i="1"/>
  <c r="L45" i="1" s="1"/>
  <c r="C47" i="4" s="1"/>
  <c r="H46" i="1"/>
  <c r="L46" i="1" s="1"/>
  <c r="C48" i="4" s="1"/>
  <c r="H47" i="1"/>
  <c r="L47" i="1" s="1"/>
  <c r="C49" i="4" s="1"/>
  <c r="H48" i="1"/>
  <c r="L48" i="1" s="1"/>
  <c r="C50" i="4" s="1"/>
  <c r="H49" i="1"/>
  <c r="L49" i="1" s="1"/>
  <c r="C51" i="4" s="1"/>
  <c r="H50" i="1"/>
  <c r="L50" i="1" s="1"/>
  <c r="C52" i="4" s="1"/>
  <c r="H25" i="1"/>
  <c r="J25" i="1" s="1"/>
  <c r="L25" i="1" s="1"/>
  <c r="C28" i="4" s="1"/>
  <c r="D28" i="4" s="1"/>
  <c r="H26" i="1"/>
  <c r="J26" i="1" s="1"/>
  <c r="L26" i="1" s="1"/>
  <c r="C29" i="4" s="1"/>
  <c r="H27" i="1"/>
  <c r="J27" i="1" s="1"/>
  <c r="L27" i="1" s="1"/>
  <c r="C30" i="4" s="1"/>
  <c r="H28" i="1"/>
  <c r="J28" i="1" s="1"/>
  <c r="L28" i="1" s="1"/>
  <c r="C31" i="4" s="1"/>
  <c r="H29" i="1"/>
  <c r="J29" i="1" s="1"/>
  <c r="L29" i="1" s="1"/>
  <c r="C32" i="4" s="1"/>
  <c r="H30" i="1"/>
  <c r="J30" i="1" s="1"/>
  <c r="L30" i="1" s="1"/>
  <c r="C33" i="4" s="1"/>
  <c r="H31" i="1"/>
  <c r="J31" i="1" s="1"/>
  <c r="L31" i="1" s="1"/>
  <c r="C34" i="4" s="1"/>
  <c r="H32" i="1"/>
  <c r="J32" i="1" s="1"/>
  <c r="L32" i="1" s="1"/>
  <c r="C35" i="4" s="1"/>
  <c r="H33" i="1"/>
  <c r="J33" i="1" s="1"/>
  <c r="L33" i="1" s="1"/>
  <c r="C36" i="4" s="1"/>
  <c r="H34" i="1"/>
  <c r="J34" i="1" s="1"/>
  <c r="L34" i="1" s="1"/>
  <c r="C37" i="4" s="1"/>
  <c r="H35" i="1"/>
  <c r="J35" i="1" s="1"/>
  <c r="L35" i="1" s="1"/>
  <c r="C38" i="4" s="1"/>
  <c r="H36" i="1"/>
  <c r="J36" i="1" s="1"/>
  <c r="L36" i="1" s="1"/>
  <c r="C39" i="4" s="1"/>
  <c r="H10" i="1"/>
  <c r="L10" i="1" s="1"/>
  <c r="C15" i="4" s="1"/>
  <c r="D15" i="4" s="1"/>
  <c r="H11" i="1"/>
  <c r="L11" i="1" s="1"/>
  <c r="C16" i="4" s="1"/>
  <c r="H12" i="1"/>
  <c r="L12" i="1" s="1"/>
  <c r="C17" i="4" s="1"/>
  <c r="H13" i="1"/>
  <c r="L13" i="1" s="1"/>
  <c r="C18" i="4" s="1"/>
  <c r="H14" i="1"/>
  <c r="L14" i="1" s="1"/>
  <c r="C19" i="4" s="1"/>
  <c r="H15" i="1"/>
  <c r="L15" i="1" s="1"/>
  <c r="C20" i="4" s="1"/>
  <c r="H16" i="1"/>
  <c r="L16" i="1" s="1"/>
  <c r="C21" i="4" s="1"/>
  <c r="H17" i="1"/>
  <c r="L17" i="1" s="1"/>
  <c r="C22" i="4" s="1"/>
  <c r="H18" i="1"/>
  <c r="L18" i="1" s="1"/>
  <c r="C23" i="4" s="1"/>
  <c r="H19" i="1"/>
  <c r="L19" i="1" s="1"/>
  <c r="C24" i="4" s="1"/>
  <c r="H20" i="1"/>
  <c r="L20" i="1" s="1"/>
  <c r="C25" i="4" s="1"/>
  <c r="H21" i="1"/>
  <c r="L21" i="1" s="1"/>
  <c r="C26" i="4" s="1"/>
  <c r="H68" i="1"/>
  <c r="L68" i="1" s="1"/>
  <c r="C67" i="4" s="1"/>
  <c r="D67" i="4" s="1"/>
  <c r="F67" i="4" s="1"/>
  <c r="S67" i="4" s="1"/>
  <c r="H69" i="1"/>
  <c r="L69" i="1" s="1"/>
  <c r="C68" i="4" s="1"/>
  <c r="H70" i="1"/>
  <c r="L70" i="1" s="1"/>
  <c r="C69" i="4" s="1"/>
  <c r="H71" i="1"/>
  <c r="L71" i="1" s="1"/>
  <c r="C70" i="4" s="1"/>
  <c r="H72" i="1"/>
  <c r="L72" i="1" s="1"/>
  <c r="C71" i="4" s="1"/>
  <c r="H73" i="1"/>
  <c r="L73" i="1" s="1"/>
  <c r="C72" i="4" s="1"/>
  <c r="H79" i="1"/>
  <c r="L79" i="1" s="1"/>
  <c r="C74" i="4" s="1"/>
  <c r="D74" i="4" s="1"/>
  <c r="F74" i="4" s="1"/>
  <c r="H80" i="1"/>
  <c r="L80" i="1" s="1"/>
  <c r="C75" i="4" s="1"/>
  <c r="H81" i="1"/>
  <c r="L81" i="1" s="1"/>
  <c r="C76" i="4" s="1"/>
  <c r="H82" i="1"/>
  <c r="L82" i="1" s="1"/>
  <c r="C77" i="4" s="1"/>
  <c r="H83" i="1"/>
  <c r="L83" i="1" s="1"/>
  <c r="C78" i="4" s="1"/>
  <c r="H84" i="1"/>
  <c r="L84" i="1" s="1"/>
  <c r="C79" i="4" s="1"/>
  <c r="H85" i="1"/>
  <c r="L85" i="1" s="1"/>
  <c r="C80" i="4" s="1"/>
  <c r="H86" i="1"/>
  <c r="L86" i="1" s="1"/>
  <c r="C81" i="4" s="1"/>
  <c r="H87" i="1"/>
  <c r="L87" i="1" s="1"/>
  <c r="C82" i="4" s="1"/>
  <c r="H88" i="1"/>
  <c r="L88" i="1" s="1"/>
  <c r="C83" i="4" s="1"/>
  <c r="H89" i="1"/>
  <c r="L89" i="1" s="1"/>
  <c r="C84" i="4" s="1"/>
  <c r="H90" i="1"/>
  <c r="L90" i="1" s="1"/>
  <c r="C85" i="4" s="1"/>
  <c r="H94" i="1"/>
  <c r="L94" i="1" s="1"/>
  <c r="C87" i="4" s="1"/>
  <c r="H95" i="1"/>
  <c r="L95" i="1" s="1"/>
  <c r="C88" i="4" s="1"/>
  <c r="H96" i="1"/>
  <c r="L96" i="1" s="1"/>
  <c r="C89" i="4" s="1"/>
  <c r="H97" i="1"/>
  <c r="L97" i="1" s="1"/>
  <c r="C90" i="4" s="1"/>
  <c r="H98" i="1"/>
  <c r="L98" i="1" s="1"/>
  <c r="C91" i="4" s="1"/>
  <c r="H99" i="1"/>
  <c r="L99" i="1" s="1"/>
  <c r="C92" i="4" s="1"/>
  <c r="H100" i="1"/>
  <c r="L100" i="1" s="1"/>
  <c r="C93" i="4" s="1"/>
  <c r="H101" i="1"/>
  <c r="L101" i="1" s="1"/>
  <c r="C94" i="4" s="1"/>
  <c r="H102" i="1"/>
  <c r="L102" i="1" s="1"/>
  <c r="C95" i="4" s="1"/>
  <c r="H103" i="1"/>
  <c r="L103" i="1" s="1"/>
  <c r="C96" i="4" s="1"/>
  <c r="H104" i="1"/>
  <c r="L104" i="1" s="1"/>
  <c r="C97" i="4" s="1"/>
  <c r="H105" i="1"/>
  <c r="L105" i="1" s="1"/>
  <c r="C98" i="4" s="1"/>
  <c r="H109" i="1"/>
  <c r="L109" i="1" s="1"/>
  <c r="H110" i="1"/>
  <c r="L110" i="1" s="1"/>
  <c r="C101" i="4" s="1"/>
  <c r="H111" i="1"/>
  <c r="L111" i="1" s="1"/>
  <c r="C102" i="4" s="1"/>
  <c r="H112" i="1"/>
  <c r="L112" i="1" s="1"/>
  <c r="C103" i="4" s="1"/>
  <c r="H113" i="1"/>
  <c r="L113" i="1" s="1"/>
  <c r="C104" i="4" s="1"/>
  <c r="H114" i="1"/>
  <c r="L114" i="1" s="1"/>
  <c r="C105" i="4" s="1"/>
  <c r="H115" i="1"/>
  <c r="L115" i="1" s="1"/>
  <c r="C106" i="4" s="1"/>
  <c r="H116" i="1"/>
  <c r="L116" i="1" s="1"/>
  <c r="C107" i="4" s="1"/>
  <c r="H117" i="1"/>
  <c r="L117" i="1" s="1"/>
  <c r="C108" i="4" s="1"/>
  <c r="H118" i="1"/>
  <c r="L118" i="1" s="1"/>
  <c r="C109" i="4" s="1"/>
  <c r="H119" i="1"/>
  <c r="L119" i="1" s="1"/>
  <c r="C110" i="4" s="1"/>
  <c r="H120" i="1"/>
  <c r="L120" i="1" s="1"/>
  <c r="C111" i="4" s="1"/>
  <c r="H127" i="1"/>
  <c r="L127" i="1" s="1"/>
  <c r="C113" i="4" s="1"/>
  <c r="D113" i="4" s="1"/>
  <c r="H128" i="1"/>
  <c r="L128" i="1" s="1"/>
  <c r="C114" i="4" s="1"/>
  <c r="H129" i="1"/>
  <c r="L129" i="1" s="1"/>
  <c r="C115" i="4" s="1"/>
  <c r="H130" i="1"/>
  <c r="L130" i="1" s="1"/>
  <c r="C116" i="4" s="1"/>
  <c r="H131" i="1"/>
  <c r="L131" i="1" s="1"/>
  <c r="C117" i="4" s="1"/>
  <c r="H132" i="1"/>
  <c r="L132" i="1" s="1"/>
  <c r="C118" i="4" s="1"/>
  <c r="H133" i="1"/>
  <c r="L133" i="1" s="1"/>
  <c r="C119" i="4" s="1"/>
  <c r="H134" i="1"/>
  <c r="L134" i="1" s="1"/>
  <c r="C120" i="4" s="1"/>
  <c r="H135" i="1"/>
  <c r="L135" i="1" s="1"/>
  <c r="C121" i="4" s="1"/>
  <c r="H136" i="1"/>
  <c r="L136" i="1" s="1"/>
  <c r="C122" i="4" s="1"/>
  <c r="H137" i="1"/>
  <c r="L137" i="1" s="1"/>
  <c r="C123" i="4" s="1"/>
  <c r="H138" i="1"/>
  <c r="L138" i="1" s="1"/>
  <c r="C124" i="4" s="1"/>
  <c r="H143" i="1"/>
  <c r="L143" i="1" s="1"/>
  <c r="H144" i="1"/>
  <c r="L144" i="1" s="1"/>
  <c r="C128" i="4" s="1"/>
  <c r="H145" i="1"/>
  <c r="L145" i="1" s="1"/>
  <c r="C129" i="4" s="1"/>
  <c r="H146" i="1"/>
  <c r="L146" i="1" s="1"/>
  <c r="C130" i="4" s="1"/>
  <c r="H147" i="1"/>
  <c r="L147" i="1" s="1"/>
  <c r="C131" i="4" s="1"/>
  <c r="H148" i="1"/>
  <c r="L148" i="1" s="1"/>
  <c r="C132" i="4" s="1"/>
  <c r="H149" i="1"/>
  <c r="L149" i="1" s="1"/>
  <c r="C133" i="4" s="1"/>
  <c r="H150" i="1"/>
  <c r="L150" i="1" s="1"/>
  <c r="C134" i="4" s="1"/>
  <c r="H151" i="1"/>
  <c r="L151" i="1" s="1"/>
  <c r="C135" i="4" s="1"/>
  <c r="H152" i="1"/>
  <c r="L152" i="1" s="1"/>
  <c r="C136" i="4" s="1"/>
  <c r="H153" i="1"/>
  <c r="L153" i="1" s="1"/>
  <c r="C137" i="4" s="1"/>
  <c r="C222" i="5"/>
  <c r="F222" i="5" s="1"/>
  <c r="C224" i="5"/>
  <c r="F224" i="5" s="1"/>
  <c r="C226" i="5"/>
  <c r="F226" i="5" s="1"/>
  <c r="C228" i="5"/>
  <c r="F228" i="5" s="1"/>
  <c r="C230" i="5"/>
  <c r="F230" i="5" s="1"/>
  <c r="C232" i="5"/>
  <c r="F232" i="5" s="1"/>
  <c r="C234" i="5"/>
  <c r="F234" i="5" s="1"/>
  <c r="C236" i="5"/>
  <c r="F236" i="5" s="1"/>
  <c r="C238" i="5"/>
  <c r="F238" i="5" s="1"/>
  <c r="C240" i="5"/>
  <c r="F240" i="5" s="1"/>
  <c r="C242" i="5"/>
  <c r="F242" i="5" s="1"/>
  <c r="C244" i="5"/>
  <c r="F244" i="5" s="1"/>
  <c r="H157" i="1"/>
  <c r="L157" i="1" s="1"/>
  <c r="M157" i="1" s="1"/>
  <c r="H158" i="1"/>
  <c r="L158" i="1" s="1"/>
  <c r="C140" i="4" s="1"/>
  <c r="H159" i="1"/>
  <c r="L159" i="1" s="1"/>
  <c r="C141" i="4" s="1"/>
  <c r="H160" i="1"/>
  <c r="L160" i="1" s="1"/>
  <c r="C142" i="4" s="1"/>
  <c r="H161" i="1"/>
  <c r="L161" i="1" s="1"/>
  <c r="C143" i="4" s="1"/>
  <c r="H162" i="1"/>
  <c r="L162" i="1" s="1"/>
  <c r="C144" i="4" s="1"/>
  <c r="H163" i="1"/>
  <c r="L163" i="1" s="1"/>
  <c r="C145" i="4" s="1"/>
  <c r="H164" i="1"/>
  <c r="L164" i="1" s="1"/>
  <c r="C146" i="4" s="1"/>
  <c r="H165" i="1"/>
  <c r="L165" i="1" s="1"/>
  <c r="C147" i="4" s="1"/>
  <c r="H166" i="1"/>
  <c r="L166" i="1" s="1"/>
  <c r="C148" i="4" s="1"/>
  <c r="H167" i="1"/>
  <c r="L167" i="1" s="1"/>
  <c r="C149" i="4" s="1"/>
  <c r="H168" i="1"/>
  <c r="L168" i="1" s="1"/>
  <c r="C150" i="4" s="1"/>
  <c r="S157" i="1"/>
  <c r="S158" i="1" s="1"/>
  <c r="S159" i="1" s="1"/>
  <c r="S160" i="1" s="1"/>
  <c r="S161" i="1" s="1"/>
  <c r="S162" i="1" s="1"/>
  <c r="S163" i="1" s="1"/>
  <c r="S164" i="1" s="1"/>
  <c r="S165" i="1" s="1"/>
  <c r="S166" i="1" s="1"/>
  <c r="S167" i="1" s="1"/>
  <c r="S168" i="1" s="1"/>
  <c r="P157" i="1"/>
  <c r="P158" i="1" s="1"/>
  <c r="P159" i="1" s="1"/>
  <c r="K257" i="5"/>
  <c r="K258" i="5"/>
  <c r="K256" i="5"/>
  <c r="J29" i="3"/>
  <c r="I8" i="2" s="1"/>
  <c r="J30" i="3"/>
  <c r="I9" i="2" s="1"/>
  <c r="J31" i="3"/>
  <c r="I10" i="2" s="1"/>
  <c r="J34" i="3"/>
  <c r="I13" i="2" s="1"/>
  <c r="J35" i="3"/>
  <c r="I14" i="2" s="1"/>
  <c r="J32" i="3"/>
  <c r="I11" i="2" s="1"/>
  <c r="H30" i="3"/>
  <c r="G9" i="2" s="1"/>
  <c r="G11" i="2"/>
  <c r="H31" i="3"/>
  <c r="G10" i="2" s="1"/>
  <c r="H34" i="3"/>
  <c r="G13" i="2" s="1"/>
  <c r="H35" i="3"/>
  <c r="G14" i="2" s="1"/>
  <c r="K247" i="5"/>
  <c r="K248" i="5"/>
  <c r="K246" i="5"/>
  <c r="I158" i="19"/>
  <c r="I159" i="19"/>
  <c r="I160" i="19"/>
  <c r="I161" i="19"/>
  <c r="I162" i="19"/>
  <c r="I163" i="19"/>
  <c r="I164" i="19"/>
  <c r="I165" i="19"/>
  <c r="I166" i="19"/>
  <c r="I29" i="3"/>
  <c r="H8" i="2" s="1"/>
  <c r="I30" i="3"/>
  <c r="H9" i="2" s="1"/>
  <c r="I32" i="3"/>
  <c r="H11" i="2" s="1"/>
  <c r="I31" i="3"/>
  <c r="H10" i="2" s="1"/>
  <c r="I34" i="3"/>
  <c r="H13" i="2" s="1"/>
  <c r="I35" i="3"/>
  <c r="H14" i="2" s="1"/>
  <c r="K29" i="3"/>
  <c r="J8" i="2" s="1"/>
  <c r="K30" i="3"/>
  <c r="J9" i="2" s="1"/>
  <c r="K32" i="3"/>
  <c r="J11" i="2" s="1"/>
  <c r="K31" i="3"/>
  <c r="J10" i="2" s="1"/>
  <c r="K34" i="3"/>
  <c r="J13" i="2" s="1"/>
  <c r="K35" i="3"/>
  <c r="J14" i="2" s="1"/>
  <c r="L29" i="3"/>
  <c r="K8" i="2" s="1"/>
  <c r="L30" i="3"/>
  <c r="K9" i="2" s="1"/>
  <c r="L32" i="3"/>
  <c r="K11" i="2" s="1"/>
  <c r="L31" i="3"/>
  <c r="K10" i="2" s="1"/>
  <c r="L34" i="3"/>
  <c r="K13" i="2" s="1"/>
  <c r="L35" i="3"/>
  <c r="K14" i="2" s="1"/>
  <c r="M29" i="3"/>
  <c r="L8" i="2" s="1"/>
  <c r="M30" i="3"/>
  <c r="L9" i="2" s="1"/>
  <c r="M32" i="3"/>
  <c r="L11" i="2" s="1"/>
  <c r="M31" i="3"/>
  <c r="L10" i="2" s="1"/>
  <c r="M34" i="3"/>
  <c r="L13" i="2" s="1"/>
  <c r="M35" i="3"/>
  <c r="L14" i="2" s="1"/>
  <c r="N29" i="3"/>
  <c r="M8" i="2" s="1"/>
  <c r="N30" i="3"/>
  <c r="M9" i="2" s="1"/>
  <c r="N32" i="3"/>
  <c r="M11" i="2" s="1"/>
  <c r="N31" i="3"/>
  <c r="M10" i="2" s="1"/>
  <c r="N34" i="3"/>
  <c r="M13" i="2" s="1"/>
  <c r="N35" i="3"/>
  <c r="M14" i="2" s="1"/>
  <c r="G239" i="1"/>
  <c r="G240" i="1" s="1"/>
  <c r="G241" i="1" s="1"/>
  <c r="G242" i="1" s="1"/>
  <c r="G243" i="1" s="1"/>
  <c r="O29" i="3"/>
  <c r="N8" i="2" s="1"/>
  <c r="O30" i="3"/>
  <c r="N9" i="2" s="1"/>
  <c r="O32" i="3"/>
  <c r="N11" i="2" s="1"/>
  <c r="O31" i="3"/>
  <c r="N10" i="2" s="1"/>
  <c r="O34" i="3"/>
  <c r="N13" i="2" s="1"/>
  <c r="O35" i="3"/>
  <c r="N14" i="2" s="1"/>
  <c r="P29" i="3"/>
  <c r="P30" i="3"/>
  <c r="P32" i="3"/>
  <c r="P31" i="3"/>
  <c r="P34" i="3"/>
  <c r="P35" i="3"/>
  <c r="Q29" i="3"/>
  <c r="P8" i="2" s="1"/>
  <c r="Q30" i="3"/>
  <c r="P9" i="2" s="1"/>
  <c r="P11" i="2"/>
  <c r="Q31" i="3"/>
  <c r="P10" i="2" s="1"/>
  <c r="Q34" i="3"/>
  <c r="P13" i="2" s="1"/>
  <c r="Q35" i="3"/>
  <c r="P14" i="2" s="1"/>
  <c r="R29" i="3"/>
  <c r="Q8" i="2" s="1"/>
  <c r="R30" i="3"/>
  <c r="Q9" i="2" s="1"/>
  <c r="R31" i="3"/>
  <c r="Q10" i="2" s="1"/>
  <c r="R34" i="3"/>
  <c r="Q13" i="2" s="1"/>
  <c r="R35" i="3"/>
  <c r="Q14" i="2" s="1"/>
  <c r="F8" i="2"/>
  <c r="K267" i="5"/>
  <c r="K268" i="5"/>
  <c r="K261" i="5"/>
  <c r="K259" i="5"/>
  <c r="K260" i="5"/>
  <c r="K255" i="5"/>
  <c r="K253" i="5"/>
  <c r="K254" i="5"/>
  <c r="K251" i="5"/>
  <c r="K252" i="5"/>
  <c r="K249" i="5"/>
  <c r="K250" i="5"/>
  <c r="K245" i="5"/>
  <c r="G30" i="3"/>
  <c r="F9" i="2" s="1"/>
  <c r="G32" i="3"/>
  <c r="F11" i="2" s="1"/>
  <c r="G31" i="3"/>
  <c r="F10" i="2" s="1"/>
  <c r="G34" i="3"/>
  <c r="F13" i="2" s="1"/>
  <c r="G35" i="3"/>
  <c r="F14" i="2" s="1"/>
  <c r="K10" i="1"/>
  <c r="K11" i="1" s="1"/>
  <c r="K12" i="1" s="1"/>
  <c r="K13" i="1" s="1"/>
  <c r="K14" i="1" s="1"/>
  <c r="K15" i="1" s="1"/>
  <c r="K16" i="1" s="1"/>
  <c r="K17" i="1" s="1"/>
  <c r="K18" i="1" s="1"/>
  <c r="K19" i="1" s="1"/>
  <c r="K20" i="1" s="1"/>
  <c r="K21" i="1" s="1"/>
  <c r="K68" i="1"/>
  <c r="K69" i="1" s="1"/>
  <c r="K70" i="1" s="1"/>
  <c r="K71" i="1" s="1"/>
  <c r="K72" i="1" s="1"/>
  <c r="K73" i="1" s="1"/>
  <c r="K79" i="1"/>
  <c r="K80" i="1" s="1"/>
  <c r="K81" i="1" s="1"/>
  <c r="K82" i="1" s="1"/>
  <c r="K83" i="1" s="1"/>
  <c r="K84" i="1" s="1"/>
  <c r="K85" i="1" s="1"/>
  <c r="K86" i="1" s="1"/>
  <c r="K87" i="1" s="1"/>
  <c r="K88" i="1" s="1"/>
  <c r="K89" i="1" s="1"/>
  <c r="K90" i="1" s="1"/>
  <c r="K94" i="1"/>
  <c r="K95" i="1" s="1"/>
  <c r="K96" i="1" s="1"/>
  <c r="K97" i="1" s="1"/>
  <c r="K98" i="1" s="1"/>
  <c r="K99" i="1" s="1"/>
  <c r="K100" i="1" s="1"/>
  <c r="K101" i="1" s="1"/>
  <c r="K102" i="1" s="1"/>
  <c r="K103" i="1" s="1"/>
  <c r="K104" i="1" s="1"/>
  <c r="K105" i="1" s="1"/>
  <c r="K109" i="1"/>
  <c r="K110" i="1" s="1"/>
  <c r="K111" i="1" s="1"/>
  <c r="K112" i="1" s="1"/>
  <c r="K113" i="1" s="1"/>
  <c r="K114" i="1" s="1"/>
  <c r="K115" i="1" s="1"/>
  <c r="K116" i="1" s="1"/>
  <c r="K117" i="1" s="1"/>
  <c r="K118" i="1" s="1"/>
  <c r="K119" i="1" s="1"/>
  <c r="K120" i="1" s="1"/>
  <c r="K127" i="1"/>
  <c r="K128" i="1" s="1"/>
  <c r="K129" i="1" s="1"/>
  <c r="K130" i="1" s="1"/>
  <c r="K131" i="1" s="1"/>
  <c r="K132" i="1" s="1"/>
  <c r="K133" i="1" s="1"/>
  <c r="K134" i="1" s="1"/>
  <c r="K135" i="1" s="1"/>
  <c r="K136" i="1" s="1"/>
  <c r="K137" i="1" s="1"/>
  <c r="K138" i="1" s="1"/>
  <c r="E10" i="1"/>
  <c r="E11" i="1" s="1"/>
  <c r="E12" i="1" s="1"/>
  <c r="G10" i="1"/>
  <c r="G11" i="1" s="1"/>
  <c r="G12" i="1" s="1"/>
  <c r="G13" i="1" s="1"/>
  <c r="G14" i="1" s="1"/>
  <c r="G15" i="1" s="1"/>
  <c r="G68" i="1"/>
  <c r="G69" i="1" s="1"/>
  <c r="G70" i="1" s="1"/>
  <c r="G71" i="1" s="1"/>
  <c r="G72" i="1" s="1"/>
  <c r="G73" i="1" s="1"/>
  <c r="G79" i="1"/>
  <c r="G80" i="1" s="1"/>
  <c r="G81" i="1" s="1"/>
  <c r="G82" i="1" s="1"/>
  <c r="G83" i="1" s="1"/>
  <c r="G84" i="1" s="1"/>
  <c r="G85" i="1" s="1"/>
  <c r="G86" i="1" s="1"/>
  <c r="G87" i="1" s="1"/>
  <c r="G88" i="1" s="1"/>
  <c r="G89" i="1" s="1"/>
  <c r="G90" i="1" s="1"/>
  <c r="G94" i="1"/>
  <c r="G95" i="1" s="1"/>
  <c r="G96" i="1" s="1"/>
  <c r="G97" i="1" s="1"/>
  <c r="G98" i="1" s="1"/>
  <c r="G99" i="1" s="1"/>
  <c r="E68" i="1"/>
  <c r="E69" i="1" s="1"/>
  <c r="E70" i="1" s="1"/>
  <c r="E71" i="1" s="1"/>
  <c r="E79" i="1"/>
  <c r="E80" i="1" s="1"/>
  <c r="E81" i="1" s="1"/>
  <c r="E94" i="1"/>
  <c r="E95" i="1" s="1"/>
  <c r="E96" i="1" s="1"/>
  <c r="E109" i="1"/>
  <c r="E110" i="1" s="1"/>
  <c r="E111" i="1" s="1"/>
  <c r="E112" i="1" s="1"/>
  <c r="G109" i="1"/>
  <c r="G110" i="1" s="1"/>
  <c r="G111" i="1" s="1"/>
  <c r="G112" i="1" s="1"/>
  <c r="G113" i="1" s="1"/>
  <c r="G114" i="1" s="1"/>
  <c r="G115" i="1" s="1"/>
  <c r="G116" i="1" s="1"/>
  <c r="G117" i="1" s="1"/>
  <c r="G118" i="1" s="1"/>
  <c r="G119" i="1" s="1"/>
  <c r="G120" i="1" s="1"/>
  <c r="E127" i="1"/>
  <c r="E128" i="1" s="1"/>
  <c r="E129" i="1" s="1"/>
  <c r="E130" i="1" s="1"/>
  <c r="E131" i="1" s="1"/>
  <c r="G127" i="1"/>
  <c r="G128" i="1" s="1"/>
  <c r="G129" i="1" s="1"/>
  <c r="G130" i="1" s="1"/>
  <c r="G131" i="1" s="1"/>
  <c r="G132" i="1" s="1"/>
  <c r="G133" i="1" s="1"/>
  <c r="G134" i="1" s="1"/>
  <c r="G135" i="1" s="1"/>
  <c r="G136" i="1" s="1"/>
  <c r="G137" i="1" s="1"/>
  <c r="G138" i="1" s="1"/>
  <c r="K241" i="5"/>
  <c r="K242" i="5"/>
  <c r="K240" i="5"/>
  <c r="K239" i="5"/>
  <c r="K238" i="5"/>
  <c r="K243" i="5"/>
  <c r="K244" i="5"/>
  <c r="K237" i="5"/>
  <c r="K235" i="5"/>
  <c r="K236" i="5"/>
  <c r="K233" i="5"/>
  <c r="K234" i="5"/>
  <c r="K231" i="5"/>
  <c r="K232" i="5"/>
  <c r="K230" i="5"/>
  <c r="G15" i="5"/>
  <c r="J15" i="5"/>
  <c r="K15" i="5" s="1"/>
  <c r="F16" i="5"/>
  <c r="J16" i="5"/>
  <c r="K16" i="5" s="1"/>
  <c r="F18" i="5"/>
  <c r="F20" i="5"/>
  <c r="F22" i="5"/>
  <c r="F24" i="5"/>
  <c r="F26" i="5"/>
  <c r="F28" i="5"/>
  <c r="F30" i="5"/>
  <c r="J41" i="5"/>
  <c r="K41" i="5" s="1"/>
  <c r="J42" i="5"/>
  <c r="K42" i="5" s="1"/>
  <c r="J43" i="5"/>
  <c r="K43" i="5" s="1"/>
  <c r="J44" i="5"/>
  <c r="K44" i="5" s="1"/>
  <c r="J45" i="5"/>
  <c r="K45" i="5" s="1"/>
  <c r="J46" i="5"/>
  <c r="K46" i="5" s="1"/>
  <c r="J47" i="5"/>
  <c r="K47" i="5" s="1"/>
  <c r="J48" i="5"/>
  <c r="K48" i="5" s="1"/>
  <c r="J49" i="5"/>
  <c r="K49" i="5" s="1"/>
  <c r="J50" i="5"/>
  <c r="K50" i="5" s="1"/>
  <c r="J51" i="5"/>
  <c r="K51" i="5" s="1"/>
  <c r="J52" i="5"/>
  <c r="K52" i="5" s="1"/>
  <c r="J53" i="5"/>
  <c r="K53" i="5" s="1"/>
  <c r="J54" i="5"/>
  <c r="K54" i="5" s="1"/>
  <c r="J55" i="5"/>
  <c r="K55" i="5" s="1"/>
  <c r="J56" i="5"/>
  <c r="K56" i="5" s="1"/>
  <c r="J57" i="5"/>
  <c r="K57" i="5" s="1"/>
  <c r="J58" i="5"/>
  <c r="K58" i="5" s="1"/>
  <c r="J59" i="5"/>
  <c r="J60" i="5"/>
  <c r="K60" i="5" s="1"/>
  <c r="J61" i="5"/>
  <c r="K61" i="5" s="1"/>
  <c r="J62" i="5"/>
  <c r="K62" i="5" s="1"/>
  <c r="J63" i="5"/>
  <c r="K63" i="5" s="1"/>
  <c r="K64" i="5"/>
  <c r="J65" i="5"/>
  <c r="K65" i="5" s="1"/>
  <c r="J66" i="5"/>
  <c r="K66" i="5" s="1"/>
  <c r="J67" i="5"/>
  <c r="K67" i="5" s="1"/>
  <c r="J68" i="5"/>
  <c r="K68" i="5" s="1"/>
  <c r="J69" i="5"/>
  <c r="K69" i="5" s="1"/>
  <c r="J70" i="5"/>
  <c r="K70" i="5" s="1"/>
  <c r="J71" i="5"/>
  <c r="K71" i="5" s="1"/>
  <c r="J72" i="5"/>
  <c r="K72" i="5" s="1"/>
  <c r="J73" i="5"/>
  <c r="K73" i="5" s="1"/>
  <c r="J74" i="5"/>
  <c r="K74" i="5" s="1"/>
  <c r="J75" i="5"/>
  <c r="K75" i="5" s="1"/>
  <c r="J76" i="5"/>
  <c r="K76" i="5" s="1"/>
  <c r="J77" i="5"/>
  <c r="K77" i="5" s="1"/>
  <c r="J78" i="5"/>
  <c r="K78" i="5" s="1"/>
  <c r="J79" i="5"/>
  <c r="K79" i="5" s="1"/>
  <c r="J80" i="5"/>
  <c r="K80" i="5" s="1"/>
  <c r="J81" i="5"/>
  <c r="K81" i="5" s="1"/>
  <c r="J82" i="5"/>
  <c r="K82" i="5" s="1"/>
  <c r="J83" i="5"/>
  <c r="J84" i="5"/>
  <c r="K84" i="5" s="1"/>
  <c r="J85" i="5"/>
  <c r="K85" i="5" s="1"/>
  <c r="J86" i="5"/>
  <c r="K86" i="5" s="1"/>
  <c r="J87" i="5"/>
  <c r="K87" i="5" s="1"/>
  <c r="K88" i="5"/>
  <c r="J89" i="5"/>
  <c r="K89" i="5" s="1"/>
  <c r="J90" i="5"/>
  <c r="K90" i="5" s="1"/>
  <c r="J91" i="5"/>
  <c r="K91" i="5" s="1"/>
  <c r="J92" i="5"/>
  <c r="K92" i="5" s="1"/>
  <c r="J93" i="5"/>
  <c r="K93" i="5" s="1"/>
  <c r="J94" i="5"/>
  <c r="K94" i="5" s="1"/>
  <c r="J95" i="5"/>
  <c r="K95" i="5" s="1"/>
  <c r="J96" i="5"/>
  <c r="K96" i="5" s="1"/>
  <c r="J97" i="5"/>
  <c r="K97" i="5" s="1"/>
  <c r="J98" i="5"/>
  <c r="K98" i="5" s="1"/>
  <c r="J99" i="5"/>
  <c r="K99" i="5" s="1"/>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F18" i="3"/>
  <c r="F19" i="3"/>
  <c r="F21" i="3"/>
  <c r="F20" i="3"/>
  <c r="F23" i="3"/>
  <c r="F24" i="3"/>
  <c r="F22" i="3"/>
  <c r="F25" i="3"/>
  <c r="G26" i="3"/>
  <c r="H26" i="3"/>
  <c r="J26" i="3"/>
  <c r="K26" i="3"/>
  <c r="L26" i="3"/>
  <c r="M26" i="3"/>
  <c r="N26" i="3"/>
  <c r="O26" i="3"/>
  <c r="P26" i="3"/>
  <c r="Q26" i="3"/>
  <c r="R26" i="3"/>
  <c r="E144" i="1"/>
  <c r="E145" i="1" s="1"/>
  <c r="E146" i="1" s="1"/>
  <c r="E147" i="1" s="1"/>
  <c r="E148" i="1" s="1"/>
  <c r="K144" i="1"/>
  <c r="K145" i="1" s="1"/>
  <c r="K146" i="1" s="1"/>
  <c r="K147" i="1" s="1"/>
  <c r="K148" i="1" s="1"/>
  <c r="K149" i="1" s="1"/>
  <c r="K150" i="1" s="1"/>
  <c r="K151" i="1" s="1"/>
  <c r="K152" i="1" s="1"/>
  <c r="K153" i="1" s="1"/>
  <c r="G157" i="1"/>
  <c r="G158" i="1" s="1"/>
  <c r="G159" i="1" s="1"/>
  <c r="G160" i="1" s="1"/>
  <c r="T159" i="1"/>
  <c r="T167" i="1"/>
  <c r="T162" i="1"/>
  <c r="T160" i="1"/>
  <c r="E157" i="1"/>
  <c r="E158" i="1" s="1"/>
  <c r="E159" i="1" s="1"/>
  <c r="E160" i="1" s="1"/>
  <c r="E161" i="1" s="1"/>
  <c r="E162" i="1" s="1"/>
  <c r="E163" i="1" s="1"/>
  <c r="E164" i="1" s="1"/>
  <c r="E165" i="1" s="1"/>
  <c r="E166" i="1" s="1"/>
  <c r="E167" i="1" s="1"/>
  <c r="E168" i="1" s="1"/>
  <c r="T157" i="1"/>
  <c r="T165" i="1"/>
  <c r="T163" i="1"/>
  <c r="T168" i="1"/>
  <c r="T164" i="1"/>
  <c r="T161" i="1"/>
  <c r="T166" i="1"/>
  <c r="T158" i="1"/>
  <c r="K157" i="1"/>
  <c r="K158" i="1" s="1"/>
  <c r="K159" i="1" s="1"/>
  <c r="K160" i="1" s="1"/>
  <c r="K161" i="1" s="1"/>
  <c r="K162" i="1" s="1"/>
  <c r="K163" i="1" s="1"/>
  <c r="K164" i="1" s="1"/>
  <c r="K165" i="1" s="1"/>
  <c r="K166" i="1" s="1"/>
  <c r="K167" i="1" s="1"/>
  <c r="K168" i="1" s="1"/>
  <c r="G202" i="1"/>
  <c r="G203" i="1" s="1"/>
  <c r="G204" i="1" s="1"/>
  <c r="G205" i="1" s="1"/>
  <c r="G206" i="1" s="1"/>
  <c r="G207" i="1" s="1"/>
  <c r="G208" i="1" s="1"/>
  <c r="G209" i="1" s="1"/>
  <c r="G210" i="1" s="1"/>
  <c r="G211" i="1" s="1"/>
  <c r="G212" i="1" s="1"/>
  <c r="G213" i="1" s="1"/>
  <c r="G217" i="1"/>
  <c r="G218" i="1" s="1"/>
  <c r="G219" i="1" s="1"/>
  <c r="G220" i="1" s="1"/>
  <c r="G221" i="1" s="1"/>
  <c r="G222" i="1" s="1"/>
  <c r="G223" i="1" s="1"/>
  <c r="G224" i="1" s="1"/>
  <c r="G225" i="1" s="1"/>
  <c r="G226" i="1" s="1"/>
  <c r="G227" i="1" s="1"/>
  <c r="G228" i="1" s="1"/>
  <c r="H264" i="1"/>
  <c r="F33" i="3"/>
  <c r="F36" i="3"/>
  <c r="M79" i="1"/>
  <c r="M80" i="1" s="1"/>
  <c r="E72" i="1"/>
  <c r="G172" i="1"/>
  <c r="G173" i="1" s="1"/>
  <c r="G174" i="1" s="1"/>
  <c r="G187" i="1"/>
  <c r="S74" i="4"/>
  <c r="C126" i="4"/>
  <c r="C100" i="4"/>
  <c r="M109" i="1"/>
  <c r="M94" i="1"/>
  <c r="M127" i="1" l="1"/>
  <c r="N15" i="5"/>
  <c r="O15" i="5" s="1"/>
  <c r="D75" i="4"/>
  <c r="F75" i="4" s="1"/>
  <c r="S75" i="4" s="1"/>
  <c r="G74" i="4"/>
  <c r="J74" i="4" s="1"/>
  <c r="T74" i="4" s="1"/>
  <c r="G16" i="5"/>
  <c r="G17" i="5" s="1"/>
  <c r="G18" i="5" s="1"/>
  <c r="G37" i="3"/>
  <c r="G8" i="2"/>
  <c r="R8" i="2" s="1"/>
  <c r="F29" i="3"/>
  <c r="P37" i="3"/>
  <c r="M95" i="1"/>
  <c r="M96" i="1" s="1"/>
  <c r="M97" i="1" s="1"/>
  <c r="M98" i="1" s="1"/>
  <c r="M99" i="1" s="1"/>
  <c r="M100" i="1" s="1"/>
  <c r="M101" i="1" s="1"/>
  <c r="M102" i="1" s="1"/>
  <c r="M103" i="1" s="1"/>
  <c r="M104" i="1" s="1"/>
  <c r="M105" i="1" s="1"/>
  <c r="M158" i="1"/>
  <c r="M159" i="1" s="1"/>
  <c r="M160" i="1" s="1"/>
  <c r="M161" i="1" s="1"/>
  <c r="M162" i="1" s="1"/>
  <c r="M163" i="1" s="1"/>
  <c r="M164" i="1" s="1"/>
  <c r="M165" i="1" s="1"/>
  <c r="M166" i="1" s="1"/>
  <c r="M167" i="1" s="1"/>
  <c r="M168" i="1" s="1"/>
  <c r="I71" i="1"/>
  <c r="I70" i="1"/>
  <c r="I72" i="1"/>
  <c r="I68" i="1"/>
  <c r="I69" i="1"/>
  <c r="M68" i="1"/>
  <c r="M69" i="1" s="1"/>
  <c r="M70" i="1" s="1"/>
  <c r="M71" i="1" s="1"/>
  <c r="M72" i="1" s="1"/>
  <c r="M73" i="1" s="1"/>
  <c r="M52" i="1"/>
  <c r="M53" i="1" s="1"/>
  <c r="M54" i="1" s="1"/>
  <c r="M55" i="1" s="1"/>
  <c r="M56" i="1" s="1"/>
  <c r="M57" i="1" s="1"/>
  <c r="M58" i="1" s="1"/>
  <c r="M59" i="1" s="1"/>
  <c r="M60" i="1" s="1"/>
  <c r="M61" i="1" s="1"/>
  <c r="M62" i="1" s="1"/>
  <c r="M63" i="1" s="1"/>
  <c r="M25" i="1"/>
  <c r="M26" i="1" s="1"/>
  <c r="M27" i="1" s="1"/>
  <c r="M28" i="1" s="1"/>
  <c r="M29" i="1" s="1"/>
  <c r="M30" i="1" s="1"/>
  <c r="M31" i="1" s="1"/>
  <c r="M32" i="1" s="1"/>
  <c r="M33" i="1" s="1"/>
  <c r="M34" i="1" s="1"/>
  <c r="M35" i="1" s="1"/>
  <c r="M36" i="1" s="1"/>
  <c r="I16" i="2"/>
  <c r="M10" i="1"/>
  <c r="N10" i="1" s="1"/>
  <c r="N11" i="1" s="1"/>
  <c r="N12" i="1" s="1"/>
  <c r="N13" i="1" s="1"/>
  <c r="N14" i="1" s="1"/>
  <c r="N15" i="1" s="1"/>
  <c r="N16" i="1" s="1"/>
  <c r="N17" i="1" s="1"/>
  <c r="N18" i="1" s="1"/>
  <c r="N19" i="1" s="1"/>
  <c r="N20" i="1" s="1"/>
  <c r="N21" i="1" s="1"/>
  <c r="N25" i="1" s="1"/>
  <c r="N26" i="1" s="1"/>
  <c r="N27" i="1" s="1"/>
  <c r="N28" i="1" s="1"/>
  <c r="N29" i="1" s="1"/>
  <c r="N30" i="1" s="1"/>
  <c r="N31" i="1" s="1"/>
  <c r="N32" i="1" s="1"/>
  <c r="N33" i="1" s="1"/>
  <c r="N34" i="1" s="1"/>
  <c r="N35" i="1" s="1"/>
  <c r="N36" i="1" s="1"/>
  <c r="N39" i="1" s="1"/>
  <c r="N40" i="1" s="1"/>
  <c r="N41" i="1" s="1"/>
  <c r="N42" i="1" s="1"/>
  <c r="N43" i="1" s="1"/>
  <c r="C139" i="4"/>
  <c r="D144" i="4" s="1"/>
  <c r="F144" i="4" s="1"/>
  <c r="S144" i="4" s="1"/>
  <c r="U157" i="1"/>
  <c r="U158" i="1"/>
  <c r="I129" i="1"/>
  <c r="C127" i="4"/>
  <c r="D131" i="4" s="1"/>
  <c r="M143" i="1"/>
  <c r="M144" i="1" s="1"/>
  <c r="M145" i="1" s="1"/>
  <c r="M146" i="1" s="1"/>
  <c r="M147" i="1" s="1"/>
  <c r="M148" i="1" s="1"/>
  <c r="M149" i="1" s="1"/>
  <c r="M150" i="1" s="1"/>
  <c r="M151" i="1" s="1"/>
  <c r="M152" i="1" s="1"/>
  <c r="M153" i="1" s="1"/>
  <c r="H282" i="1"/>
  <c r="F32" i="3"/>
  <c r="R13" i="2"/>
  <c r="F15" i="3"/>
  <c r="R14" i="2"/>
  <c r="R9" i="2"/>
  <c r="N16" i="2"/>
  <c r="C45" i="4"/>
  <c r="D48" i="4" s="1"/>
  <c r="F48" i="4" s="1"/>
  <c r="S48" i="4" s="1"/>
  <c r="I112" i="1"/>
  <c r="L16" i="2"/>
  <c r="L20" i="2" s="1"/>
  <c r="D333" i="1" s="1"/>
  <c r="H333" i="1" s="1"/>
  <c r="D68" i="4"/>
  <c r="F68" i="4" s="1"/>
  <c r="S68" i="4" s="1"/>
  <c r="D81" i="4"/>
  <c r="F81" i="4" s="1"/>
  <c r="G81" i="4" s="1"/>
  <c r="J81" i="4" s="1"/>
  <c r="T81" i="4" s="1"/>
  <c r="I127" i="1"/>
  <c r="J16" i="2"/>
  <c r="F31" i="3"/>
  <c r="F16" i="2"/>
  <c r="F20" i="2" s="1"/>
  <c r="M16" i="2"/>
  <c r="M20" i="2" s="1"/>
  <c r="R11" i="2"/>
  <c r="R10" i="2"/>
  <c r="D20" i="31" s="1"/>
  <c r="L37" i="3"/>
  <c r="O37" i="3"/>
  <c r="N37" i="3"/>
  <c r="H37" i="3"/>
  <c r="K16" i="2"/>
  <c r="M37" i="3"/>
  <c r="K37" i="3"/>
  <c r="J37" i="3"/>
  <c r="I37" i="3"/>
  <c r="H16" i="2"/>
  <c r="H20" i="2" s="1"/>
  <c r="F34" i="3"/>
  <c r="Q16" i="2"/>
  <c r="Q20" i="2" s="1"/>
  <c r="D338" i="1" s="1"/>
  <c r="H338" i="1" s="1"/>
  <c r="F26" i="3"/>
  <c r="R37" i="3"/>
  <c r="F30" i="3"/>
  <c r="F35" i="3"/>
  <c r="G67" i="4"/>
  <c r="J67" i="4" s="1"/>
  <c r="I79" i="1"/>
  <c r="M81" i="1"/>
  <c r="M82" i="1" s="1"/>
  <c r="M83" i="1" s="1"/>
  <c r="M84" i="1" s="1"/>
  <c r="M85" i="1" s="1"/>
  <c r="M86" i="1" s="1"/>
  <c r="M87" i="1" s="1"/>
  <c r="M88" i="1" s="1"/>
  <c r="M89" i="1" s="1"/>
  <c r="M90" i="1" s="1"/>
  <c r="D83" i="4"/>
  <c r="F83" i="4" s="1"/>
  <c r="S83" i="4" s="1"/>
  <c r="M39" i="1"/>
  <c r="M40" i="1" s="1"/>
  <c r="M41" i="1" s="1"/>
  <c r="M42" i="1" s="1"/>
  <c r="M43" i="1" s="1"/>
  <c r="I94" i="1"/>
  <c r="D37" i="4"/>
  <c r="F37" i="4" s="1"/>
  <c r="S37" i="4" s="1"/>
  <c r="D31" i="4"/>
  <c r="F31" i="4" s="1"/>
  <c r="S31" i="4" s="1"/>
  <c r="D22" i="4"/>
  <c r="I10" i="1"/>
  <c r="E113" i="1"/>
  <c r="I113" i="1" s="1"/>
  <c r="D70" i="4"/>
  <c r="F70" i="4" s="1"/>
  <c r="S70" i="4" s="1"/>
  <c r="D39" i="4"/>
  <c r="F39" i="4" s="1"/>
  <c r="S39" i="4" s="1"/>
  <c r="I95" i="1"/>
  <c r="D79" i="4"/>
  <c r="F79" i="4" s="1"/>
  <c r="D35" i="4"/>
  <c r="F35" i="4" s="1"/>
  <c r="S35" i="4" s="1"/>
  <c r="D42" i="4"/>
  <c r="F42" i="4" s="1"/>
  <c r="S42" i="4" s="1"/>
  <c r="D57" i="4"/>
  <c r="F57" i="4" s="1"/>
  <c r="S57" i="4" s="1"/>
  <c r="D82" i="4"/>
  <c r="F82" i="4" s="1"/>
  <c r="S82" i="4" s="1"/>
  <c r="D21" i="4"/>
  <c r="F21" i="4" s="1"/>
  <c r="S21" i="4" s="1"/>
  <c r="I111" i="1"/>
  <c r="I109" i="1"/>
  <c r="D76" i="4"/>
  <c r="F76" i="4" s="1"/>
  <c r="G76" i="4" s="1"/>
  <c r="J76" i="4" s="1"/>
  <c r="T76" i="4" s="1"/>
  <c r="D17" i="4"/>
  <c r="F17" i="4" s="1"/>
  <c r="S17" i="4" s="1"/>
  <c r="I158" i="1"/>
  <c r="I157" i="1"/>
  <c r="D25" i="4"/>
  <c r="F25" i="4" s="1"/>
  <c r="S25" i="4" s="1"/>
  <c r="D77" i="4"/>
  <c r="F77" i="4" s="1"/>
  <c r="G77" i="4" s="1"/>
  <c r="J77" i="4" s="1"/>
  <c r="T77" i="4" s="1"/>
  <c r="D38" i="4"/>
  <c r="F38" i="4" s="1"/>
  <c r="S38" i="4" s="1"/>
  <c r="D32" i="4"/>
  <c r="F32" i="4" s="1"/>
  <c r="S32" i="4" s="1"/>
  <c r="D18" i="4"/>
  <c r="F18" i="4" s="1"/>
  <c r="S18" i="4" s="1"/>
  <c r="D80" i="4"/>
  <c r="F80" i="4" s="1"/>
  <c r="S80" i="4" s="1"/>
  <c r="D72" i="4"/>
  <c r="F72" i="4" s="1"/>
  <c r="S72" i="4" s="1"/>
  <c r="D34" i="4"/>
  <c r="F34" i="4" s="1"/>
  <c r="S34" i="4" s="1"/>
  <c r="D29" i="4"/>
  <c r="F29" i="4" s="1"/>
  <c r="S29" i="4" s="1"/>
  <c r="D33" i="4"/>
  <c r="F33" i="4" s="1"/>
  <c r="S33" i="4" s="1"/>
  <c r="D19" i="4"/>
  <c r="F19" i="4" s="1"/>
  <c r="S19" i="4" s="1"/>
  <c r="D23" i="4"/>
  <c r="F23" i="4" s="1"/>
  <c r="S23" i="4" s="1"/>
  <c r="D78" i="4"/>
  <c r="F78" i="4" s="1"/>
  <c r="S78" i="4" s="1"/>
  <c r="I11" i="1"/>
  <c r="D26" i="4"/>
  <c r="F26" i="4" s="1"/>
  <c r="S26" i="4" s="1"/>
  <c r="I128" i="1"/>
  <c r="D71" i="4"/>
  <c r="F71" i="4" s="1"/>
  <c r="S71" i="4" s="1"/>
  <c r="D36" i="4"/>
  <c r="F36" i="4" s="1"/>
  <c r="S36" i="4" s="1"/>
  <c r="M110" i="1"/>
  <c r="M111" i="1" s="1"/>
  <c r="M112" i="1" s="1"/>
  <c r="M113" i="1" s="1"/>
  <c r="M114" i="1" s="1"/>
  <c r="M115" i="1" s="1"/>
  <c r="M116" i="1" s="1"/>
  <c r="M117" i="1" s="1"/>
  <c r="M118" i="1" s="1"/>
  <c r="M119" i="1" s="1"/>
  <c r="M120" i="1" s="1"/>
  <c r="D30" i="4"/>
  <c r="F30" i="4" s="1"/>
  <c r="S30" i="4" s="1"/>
  <c r="D16" i="4"/>
  <c r="F16" i="4" s="1"/>
  <c r="S16" i="4" s="1"/>
  <c r="D20" i="4"/>
  <c r="F20" i="4" s="1"/>
  <c r="S20" i="4" s="1"/>
  <c r="D24" i="4"/>
  <c r="F24" i="4" s="1"/>
  <c r="S24" i="4" s="1"/>
  <c r="D85" i="4"/>
  <c r="F85" i="4" s="1"/>
  <c r="S85" i="4" s="1"/>
  <c r="M128" i="1"/>
  <c r="M129" i="1" s="1"/>
  <c r="M130" i="1" s="1"/>
  <c r="M131" i="1" s="1"/>
  <c r="M132" i="1" s="1"/>
  <c r="M133" i="1" s="1"/>
  <c r="M134" i="1" s="1"/>
  <c r="M135" i="1" s="1"/>
  <c r="M136" i="1" s="1"/>
  <c r="M137" i="1" s="1"/>
  <c r="M138" i="1" s="1"/>
  <c r="I80" i="1"/>
  <c r="D84" i="4"/>
  <c r="F84" i="4" s="1"/>
  <c r="S84" i="4" s="1"/>
  <c r="I110" i="1"/>
  <c r="D69" i="4"/>
  <c r="F69" i="4" s="1"/>
  <c r="S69" i="4" s="1"/>
  <c r="K25" i="1"/>
  <c r="K26" i="1" s="1"/>
  <c r="K27" i="1" s="1"/>
  <c r="K28" i="1" s="1"/>
  <c r="K29" i="1" s="1"/>
  <c r="K30" i="1" s="1"/>
  <c r="K31" i="1" s="1"/>
  <c r="K32" i="1" s="1"/>
  <c r="K33" i="1" s="1"/>
  <c r="K34" i="1" s="1"/>
  <c r="K35" i="1" s="1"/>
  <c r="K36" i="1" s="1"/>
  <c r="K39" i="1" s="1"/>
  <c r="K40" i="1" s="1"/>
  <c r="K41" i="1" s="1"/>
  <c r="H281" i="1"/>
  <c r="H265" i="1"/>
  <c r="H262" i="1"/>
  <c r="H273" i="1"/>
  <c r="H270" i="1"/>
  <c r="H269" i="1"/>
  <c r="H268" i="1"/>
  <c r="H267" i="1"/>
  <c r="H266" i="1"/>
  <c r="H253" i="1"/>
  <c r="H249" i="1"/>
  <c r="H255" i="1"/>
  <c r="H251" i="1"/>
  <c r="H252" i="1"/>
  <c r="H254" i="1"/>
  <c r="H250" i="1"/>
  <c r="G175" i="1"/>
  <c r="G176" i="1" s="1"/>
  <c r="G177" i="1" s="1"/>
  <c r="G178" i="1" s="1"/>
  <c r="G179" i="1" s="1"/>
  <c r="G180" i="1" s="1"/>
  <c r="G181" i="1" s="1"/>
  <c r="G182" i="1" s="1"/>
  <c r="G183" i="1" s="1"/>
  <c r="R12" i="2"/>
  <c r="R15" i="2"/>
  <c r="D62" i="4"/>
  <c r="F62" i="4" s="1"/>
  <c r="S62" i="4" s="1"/>
  <c r="I130" i="1"/>
  <c r="E73" i="1"/>
  <c r="I73" i="1" s="1"/>
  <c r="D56" i="4"/>
  <c r="F56" i="4" s="1"/>
  <c r="S56" i="4" s="1"/>
  <c r="D44" i="4"/>
  <c r="F44" i="4" s="1"/>
  <c r="S44" i="4" s="1"/>
  <c r="D58" i="4"/>
  <c r="F58" i="4" s="1"/>
  <c r="S58" i="4" s="1"/>
  <c r="D60" i="4"/>
  <c r="F60" i="4" s="1"/>
  <c r="S60" i="4" s="1"/>
  <c r="D64" i="4"/>
  <c r="F64" i="4" s="1"/>
  <c r="S64" i="4" s="1"/>
  <c r="D41" i="4"/>
  <c r="F41" i="4" s="1"/>
  <c r="S41" i="4" s="1"/>
  <c r="G188" i="1"/>
  <c r="G189" i="1" s="1"/>
  <c r="G190" i="1" s="1"/>
  <c r="G191" i="1" s="1"/>
  <c r="G192" i="1" s="1"/>
  <c r="G193" i="1" s="1"/>
  <c r="G194" i="1" s="1"/>
  <c r="G195" i="1" s="1"/>
  <c r="G196" i="1" s="1"/>
  <c r="G197" i="1" s="1"/>
  <c r="G198" i="1" s="1"/>
  <c r="I159" i="1"/>
  <c r="D63" i="4"/>
  <c r="F63" i="4" s="1"/>
  <c r="S63" i="4" s="1"/>
  <c r="D59" i="4"/>
  <c r="F59" i="4" s="1"/>
  <c r="S59" i="4" s="1"/>
  <c r="D54" i="4"/>
  <c r="F54" i="4" s="1"/>
  <c r="S54" i="4" s="1"/>
  <c r="D61" i="4"/>
  <c r="F61" i="4" s="1"/>
  <c r="S61" i="4" s="1"/>
  <c r="D43" i="4"/>
  <c r="F43" i="4" s="1"/>
  <c r="S43" i="4" s="1"/>
  <c r="G75" i="4"/>
  <c r="P160" i="1"/>
  <c r="U159" i="1"/>
  <c r="E97" i="1"/>
  <c r="I96" i="1"/>
  <c r="E82" i="1"/>
  <c r="I81" i="1"/>
  <c r="D55" i="4"/>
  <c r="D65" i="4"/>
  <c r="F113" i="4"/>
  <c r="G113" i="4" s="1"/>
  <c r="D126" i="4"/>
  <c r="E13" i="1"/>
  <c r="I12" i="1"/>
  <c r="I131" i="1"/>
  <c r="E132" i="1"/>
  <c r="F28" i="4"/>
  <c r="S28" i="4" s="1"/>
  <c r="F15" i="4"/>
  <c r="S15" i="4" s="1"/>
  <c r="D115" i="4"/>
  <c r="D117" i="4"/>
  <c r="D119" i="4"/>
  <c r="D121" i="4"/>
  <c r="D124" i="4"/>
  <c r="D114" i="4"/>
  <c r="D116" i="4"/>
  <c r="D118" i="4"/>
  <c r="D120" i="4"/>
  <c r="D122" i="4"/>
  <c r="D123" i="4"/>
  <c r="E149" i="1"/>
  <c r="D97" i="4"/>
  <c r="D88" i="4"/>
  <c r="D90" i="4"/>
  <c r="D92" i="4"/>
  <c r="D94" i="4"/>
  <c r="D96" i="4"/>
  <c r="D98" i="4"/>
  <c r="D87" i="4"/>
  <c r="D89" i="4"/>
  <c r="D91" i="4"/>
  <c r="D93" i="4"/>
  <c r="D95" i="4"/>
  <c r="D106" i="4"/>
  <c r="D107" i="4"/>
  <c r="D108" i="4"/>
  <c r="D109" i="4"/>
  <c r="D111" i="4"/>
  <c r="D100" i="4"/>
  <c r="D102" i="4"/>
  <c r="D104" i="4"/>
  <c r="D110" i="4"/>
  <c r="D101" i="4"/>
  <c r="D103" i="4"/>
  <c r="D105" i="4"/>
  <c r="G144" i="1"/>
  <c r="I143" i="1"/>
  <c r="G161" i="1"/>
  <c r="I160" i="1"/>
  <c r="G100" i="1"/>
  <c r="G16" i="1"/>
  <c r="G20" i="31" l="1"/>
  <c r="G38" i="31" s="1"/>
  <c r="D38" i="31"/>
  <c r="E20" i="31"/>
  <c r="E38" i="31" s="1"/>
  <c r="N17" i="5"/>
  <c r="O17" i="5" s="1"/>
  <c r="H74" i="4"/>
  <c r="K74" i="4" s="1"/>
  <c r="U74" i="4" s="1"/>
  <c r="D334" i="1"/>
  <c r="H334" i="1" s="1"/>
  <c r="M33" i="2"/>
  <c r="G16" i="2"/>
  <c r="G20" i="2" s="1"/>
  <c r="D327" i="1"/>
  <c r="F33" i="2"/>
  <c r="N16" i="5"/>
  <c r="O16" i="5" s="1"/>
  <c r="H33" i="2"/>
  <c r="H34" i="2" s="1"/>
  <c r="H38" i="2" s="1"/>
  <c r="D329" i="1"/>
  <c r="H329" i="1" s="1"/>
  <c r="F22" i="4"/>
  <c r="S22" i="4" s="1"/>
  <c r="D46" i="4"/>
  <c r="I20" i="2"/>
  <c r="J20" i="2"/>
  <c r="K20" i="2"/>
  <c r="N20" i="2"/>
  <c r="D335" i="1" s="1"/>
  <c r="H335" i="1" s="1"/>
  <c r="P20" i="2"/>
  <c r="D337" i="1" s="1"/>
  <c r="H337" i="1" s="1"/>
  <c r="H299" i="1"/>
  <c r="H312" i="1"/>
  <c r="H298" i="1"/>
  <c r="H311" i="1"/>
  <c r="L33" i="2"/>
  <c r="H315" i="1"/>
  <c r="H307" i="1"/>
  <c r="H316" i="1"/>
  <c r="M11" i="1"/>
  <c r="M12" i="1" s="1"/>
  <c r="M13" i="1" s="1"/>
  <c r="M14" i="1" s="1"/>
  <c r="M15" i="1" s="1"/>
  <c r="M16" i="1" s="1"/>
  <c r="M17" i="1" s="1"/>
  <c r="M18" i="1" s="1"/>
  <c r="M19" i="1" s="1"/>
  <c r="M20" i="1" s="1"/>
  <c r="M21" i="1" s="1"/>
  <c r="D148" i="4"/>
  <c r="F148" i="4" s="1"/>
  <c r="S148" i="4" s="1"/>
  <c r="D149" i="4"/>
  <c r="F149" i="4" s="1"/>
  <c r="S149" i="4" s="1"/>
  <c r="D147" i="4"/>
  <c r="F147" i="4" s="1"/>
  <c r="S147" i="4" s="1"/>
  <c r="D146" i="4"/>
  <c r="F146" i="4" s="1"/>
  <c r="G146" i="4" s="1"/>
  <c r="J146" i="4" s="1"/>
  <c r="T146" i="4" s="1"/>
  <c r="D139" i="4"/>
  <c r="F139" i="4" s="1"/>
  <c r="D143" i="4"/>
  <c r="F143" i="4" s="1"/>
  <c r="S143" i="4" s="1"/>
  <c r="D52" i="4"/>
  <c r="F52" i="4" s="1"/>
  <c r="S52" i="4" s="1"/>
  <c r="G68" i="4"/>
  <c r="H68" i="4" s="1"/>
  <c r="K68" i="4" s="1"/>
  <c r="U68" i="4" s="1"/>
  <c r="D141" i="4"/>
  <c r="F141" i="4" s="1"/>
  <c r="S141" i="4" s="1"/>
  <c r="D150" i="4"/>
  <c r="F150" i="4" s="1"/>
  <c r="S150" i="4" s="1"/>
  <c r="D145" i="4"/>
  <c r="F145" i="4" s="1"/>
  <c r="S145" i="4" s="1"/>
  <c r="D140" i="4"/>
  <c r="F140" i="4" s="1"/>
  <c r="D47" i="4"/>
  <c r="F47" i="4" s="1"/>
  <c r="S47" i="4" s="1"/>
  <c r="D142" i="4"/>
  <c r="F142" i="4" s="1"/>
  <c r="S142" i="4" s="1"/>
  <c r="H77" i="4"/>
  <c r="I77" i="4" s="1"/>
  <c r="L77" i="4" s="1"/>
  <c r="V77" i="4" s="1"/>
  <c r="S77" i="4"/>
  <c r="D49" i="4"/>
  <c r="F49" i="4" s="1"/>
  <c r="S49" i="4" s="1"/>
  <c r="D45" i="4"/>
  <c r="F45" i="4" s="1"/>
  <c r="S45" i="4" s="1"/>
  <c r="D51" i="4"/>
  <c r="F51" i="4" s="1"/>
  <c r="S51" i="4" s="1"/>
  <c r="D50" i="4"/>
  <c r="F50" i="4" s="1"/>
  <c r="S50" i="4" s="1"/>
  <c r="D137" i="4"/>
  <c r="F137" i="4" s="1"/>
  <c r="D135" i="4"/>
  <c r="F135" i="4" s="1"/>
  <c r="S135" i="4" s="1"/>
  <c r="D127" i="4"/>
  <c r="F127" i="4" s="1"/>
  <c r="S127" i="4" s="1"/>
  <c r="T67" i="4"/>
  <c r="D134" i="4"/>
  <c r="F134" i="4" s="1"/>
  <c r="S134" i="4" s="1"/>
  <c r="D132" i="4"/>
  <c r="F132" i="4" s="1"/>
  <c r="D133" i="4"/>
  <c r="F133" i="4" s="1"/>
  <c r="S133" i="4" s="1"/>
  <c r="D136" i="4"/>
  <c r="F136" i="4" s="1"/>
  <c r="S136" i="4" s="1"/>
  <c r="D129" i="4"/>
  <c r="F129" i="4" s="1"/>
  <c r="S129" i="4" s="1"/>
  <c r="D130" i="4"/>
  <c r="F130" i="4" s="1"/>
  <c r="S130" i="4" s="1"/>
  <c r="D128" i="4"/>
  <c r="F128" i="4" s="1"/>
  <c r="K42" i="1"/>
  <c r="K43" i="1" s="1"/>
  <c r="K44" i="1" s="1"/>
  <c r="K45" i="1" s="1"/>
  <c r="K46" i="1" s="1"/>
  <c r="K47" i="1" s="1"/>
  <c r="K48" i="1" s="1"/>
  <c r="K49" i="1" s="1"/>
  <c r="K50" i="1" s="1"/>
  <c r="K52" i="1" s="1"/>
  <c r="K53" i="1" s="1"/>
  <c r="K54" i="1" s="1"/>
  <c r="K55" i="1" s="1"/>
  <c r="K56" i="1" s="1"/>
  <c r="K57" i="1" s="1"/>
  <c r="K58" i="1" s="1"/>
  <c r="K59" i="1" s="1"/>
  <c r="K60" i="1" s="1"/>
  <c r="K61" i="1" s="1"/>
  <c r="K62" i="1" s="1"/>
  <c r="K63" i="1" s="1"/>
  <c r="K64" i="1" s="1"/>
  <c r="G42" i="4"/>
  <c r="J42" i="4" s="1"/>
  <c r="T42" i="4" s="1"/>
  <c r="H280" i="1"/>
  <c r="H297" i="1"/>
  <c r="H283" i="1"/>
  <c r="H300" i="1"/>
  <c r="H285" i="1"/>
  <c r="H302" i="1"/>
  <c r="H287" i="1"/>
  <c r="H304" i="1"/>
  <c r="H290" i="1"/>
  <c r="H286" i="1"/>
  <c r="H303" i="1"/>
  <c r="H289" i="1"/>
  <c r="H306" i="1"/>
  <c r="H284" i="1"/>
  <c r="H301" i="1"/>
  <c r="H279" i="1"/>
  <c r="H67" i="4"/>
  <c r="K67" i="4" s="1"/>
  <c r="U67" i="4" s="1"/>
  <c r="M44" i="1"/>
  <c r="M45" i="1" s="1"/>
  <c r="M46" i="1" s="1"/>
  <c r="M47" i="1" s="1"/>
  <c r="M48" i="1" s="1"/>
  <c r="M49" i="1" s="1"/>
  <c r="M50" i="1" s="1"/>
  <c r="N44" i="1"/>
  <c r="N45" i="1" s="1"/>
  <c r="N46" i="1" s="1"/>
  <c r="N47" i="1" s="1"/>
  <c r="N48" i="1" s="1"/>
  <c r="N49" i="1" s="1"/>
  <c r="N50" i="1" s="1"/>
  <c r="N52" i="1" s="1"/>
  <c r="N53" i="1" s="1"/>
  <c r="N54" i="1" s="1"/>
  <c r="N55" i="1" s="1"/>
  <c r="N56" i="1" s="1"/>
  <c r="N57" i="1" s="1"/>
  <c r="N58" i="1" s="1"/>
  <c r="N59" i="1" s="1"/>
  <c r="N60" i="1" s="1"/>
  <c r="N61" i="1" s="1"/>
  <c r="N62" i="1" s="1"/>
  <c r="N63" i="1" s="1"/>
  <c r="N64" i="1" s="1"/>
  <c r="N74" i="1" s="1"/>
  <c r="H81" i="4"/>
  <c r="K81" i="4" s="1"/>
  <c r="U81" i="4" s="1"/>
  <c r="S81" i="4"/>
  <c r="E279" i="1"/>
  <c r="E280" i="1" s="1"/>
  <c r="F37" i="3"/>
  <c r="Q33" i="2"/>
  <c r="Q34" i="2" s="1"/>
  <c r="Q38" i="2" s="1"/>
  <c r="G83" i="4"/>
  <c r="J83" i="4" s="1"/>
  <c r="T83" i="4" s="1"/>
  <c r="E114" i="1"/>
  <c r="I114" i="1" s="1"/>
  <c r="G37" i="4"/>
  <c r="H37" i="4" s="1"/>
  <c r="K37" i="4" s="1"/>
  <c r="U37" i="4" s="1"/>
  <c r="G38" i="4"/>
  <c r="H38" i="4" s="1"/>
  <c r="K38" i="4" s="1"/>
  <c r="U38" i="4" s="1"/>
  <c r="G35" i="4"/>
  <c r="H35" i="4" s="1"/>
  <c r="K35" i="4" s="1"/>
  <c r="G39" i="4"/>
  <c r="H39" i="4" s="1"/>
  <c r="K39" i="4" s="1"/>
  <c r="U39" i="4" s="1"/>
  <c r="G72" i="4"/>
  <c r="H72" i="4" s="1"/>
  <c r="I72" i="4" s="1"/>
  <c r="L72" i="4" s="1"/>
  <c r="V72" i="4" s="1"/>
  <c r="G70" i="4"/>
  <c r="H70" i="4" s="1"/>
  <c r="K70" i="4" s="1"/>
  <c r="U70" i="4" s="1"/>
  <c r="G34" i="4"/>
  <c r="J34" i="4" s="1"/>
  <c r="T34" i="4" s="1"/>
  <c r="G36" i="4"/>
  <c r="J36" i="4" s="1"/>
  <c r="T36" i="4" s="1"/>
  <c r="G69" i="4"/>
  <c r="J69" i="4" s="1"/>
  <c r="T69" i="4" s="1"/>
  <c r="G84" i="4"/>
  <c r="H84" i="4" s="1"/>
  <c r="K84" i="4" s="1"/>
  <c r="U84" i="4" s="1"/>
  <c r="G26" i="4"/>
  <c r="H26" i="4" s="1"/>
  <c r="K26" i="4" s="1"/>
  <c r="U26" i="4" s="1"/>
  <c r="G71" i="4"/>
  <c r="H71" i="4" s="1"/>
  <c r="K71" i="4" s="1"/>
  <c r="U71" i="4" s="1"/>
  <c r="H263" i="1"/>
  <c r="E262" i="1"/>
  <c r="I262" i="1" s="1"/>
  <c r="H272" i="1"/>
  <c r="H257" i="1"/>
  <c r="H258" i="1"/>
  <c r="L258" i="1" s="1"/>
  <c r="H248" i="1"/>
  <c r="E247" i="1"/>
  <c r="H247" i="1"/>
  <c r="G19" i="5"/>
  <c r="N18" i="5"/>
  <c r="R16" i="2"/>
  <c r="R20" i="2" s="1"/>
  <c r="D37" i="21" s="1"/>
  <c r="I74" i="4"/>
  <c r="L74" i="4" s="1"/>
  <c r="V74" i="4" s="1"/>
  <c r="F46" i="4"/>
  <c r="G46" i="4" s="1"/>
  <c r="J46" i="4" s="1"/>
  <c r="T46" i="4" s="1"/>
  <c r="H75" i="4"/>
  <c r="K75" i="4" s="1"/>
  <c r="U75" i="4" s="1"/>
  <c r="J75" i="4"/>
  <c r="T75" i="4" s="1"/>
  <c r="P161" i="1"/>
  <c r="U160" i="1"/>
  <c r="F159" i="19"/>
  <c r="S76" i="4"/>
  <c r="H76" i="4"/>
  <c r="K76" i="4" s="1"/>
  <c r="U76" i="4" s="1"/>
  <c r="G54" i="4"/>
  <c r="J54" i="4" s="1"/>
  <c r="T54" i="4" s="1"/>
  <c r="G59" i="4"/>
  <c r="H59" i="4" s="1"/>
  <c r="K59" i="4" s="1"/>
  <c r="U59" i="4" s="1"/>
  <c r="G63" i="4"/>
  <c r="J63" i="4" s="1"/>
  <c r="T63" i="4" s="1"/>
  <c r="F55" i="4"/>
  <c r="S55" i="4" s="1"/>
  <c r="I82" i="1"/>
  <c r="E83" i="1"/>
  <c r="E98" i="1"/>
  <c r="I97" i="1"/>
  <c r="S79" i="4"/>
  <c r="F65" i="4"/>
  <c r="G65" i="4" s="1"/>
  <c r="J65" i="4" s="1"/>
  <c r="T65" i="4" s="1"/>
  <c r="G79" i="4"/>
  <c r="G24" i="4"/>
  <c r="J24" i="4" s="1"/>
  <c r="T24" i="4" s="1"/>
  <c r="G20" i="4"/>
  <c r="J20" i="4" s="1"/>
  <c r="T20" i="4" s="1"/>
  <c r="G44" i="4"/>
  <c r="H44" i="4" s="1"/>
  <c r="I44" i="4" s="1"/>
  <c r="L44" i="4" s="1"/>
  <c r="V44" i="4" s="1"/>
  <c r="G64" i="4"/>
  <c r="H64" i="4" s="1"/>
  <c r="I64" i="4" s="1"/>
  <c r="L64" i="4" s="1"/>
  <c r="V64" i="4" s="1"/>
  <c r="E133" i="1"/>
  <c r="I132" i="1"/>
  <c r="E14" i="1"/>
  <c r="I13" i="1"/>
  <c r="F131" i="4"/>
  <c r="S131" i="4" s="1"/>
  <c r="H113" i="4"/>
  <c r="K113" i="4" s="1"/>
  <c r="U113" i="4" s="1"/>
  <c r="J113" i="4"/>
  <c r="T113" i="4" s="1"/>
  <c r="F126" i="4"/>
  <c r="S126" i="4" s="1"/>
  <c r="S113" i="4"/>
  <c r="G31" i="4"/>
  <c r="H31" i="4" s="1"/>
  <c r="G29" i="4"/>
  <c r="H29" i="4" s="1"/>
  <c r="K29" i="4" s="1"/>
  <c r="U29" i="4" s="1"/>
  <c r="G21" i="4"/>
  <c r="H21" i="4" s="1"/>
  <c r="I21" i="4" s="1"/>
  <c r="G19" i="4"/>
  <c r="H19" i="4" s="1"/>
  <c r="I19" i="4" s="1"/>
  <c r="G78" i="4"/>
  <c r="J78" i="4" s="1"/>
  <c r="T78" i="4" s="1"/>
  <c r="G82" i="4"/>
  <c r="G144" i="4"/>
  <c r="G80" i="4"/>
  <c r="H80" i="4" s="1"/>
  <c r="K80" i="4" s="1"/>
  <c r="U80" i="4" s="1"/>
  <c r="G85" i="4"/>
  <c r="G18" i="4"/>
  <c r="H18" i="4" s="1"/>
  <c r="K18" i="4" s="1"/>
  <c r="U18" i="4" s="1"/>
  <c r="G16" i="4"/>
  <c r="J16" i="4" s="1"/>
  <c r="T16" i="4" s="1"/>
  <c r="G33" i="4"/>
  <c r="J33" i="4" s="1"/>
  <c r="T33" i="4" s="1"/>
  <c r="G41" i="4"/>
  <c r="H41" i="4" s="1"/>
  <c r="K41" i="4" s="1"/>
  <c r="U41" i="4" s="1"/>
  <c r="G56" i="4"/>
  <c r="J56" i="4" s="1"/>
  <c r="T56" i="4" s="1"/>
  <c r="G60" i="4"/>
  <c r="J60" i="4" s="1"/>
  <c r="T60" i="4" s="1"/>
  <c r="G15" i="4"/>
  <c r="H15" i="4" s="1"/>
  <c r="I15" i="4" s="1"/>
  <c r="G17" i="1"/>
  <c r="G101" i="1"/>
  <c r="F105" i="4"/>
  <c r="S105" i="4" s="1"/>
  <c r="F101" i="4"/>
  <c r="S101" i="4" s="1"/>
  <c r="F104" i="4"/>
  <c r="S104" i="4" s="1"/>
  <c r="F100" i="4"/>
  <c r="S100" i="4" s="1"/>
  <c r="F109" i="4"/>
  <c r="S109" i="4" s="1"/>
  <c r="F107" i="4"/>
  <c r="S107" i="4" s="1"/>
  <c r="F95" i="4"/>
  <c r="S95" i="4" s="1"/>
  <c r="F91" i="4"/>
  <c r="S91" i="4" s="1"/>
  <c r="F87" i="4"/>
  <c r="S87" i="4" s="1"/>
  <c r="F96" i="4"/>
  <c r="S96" i="4" s="1"/>
  <c r="F92" i="4"/>
  <c r="S92" i="4" s="1"/>
  <c r="F88" i="4"/>
  <c r="S88" i="4" s="1"/>
  <c r="F122" i="4"/>
  <c r="S122" i="4" s="1"/>
  <c r="F118" i="4"/>
  <c r="S118" i="4" s="1"/>
  <c r="F114" i="4"/>
  <c r="S114" i="4" s="1"/>
  <c r="F121" i="4"/>
  <c r="S121" i="4" s="1"/>
  <c r="F117" i="4"/>
  <c r="S117" i="4" s="1"/>
  <c r="G25" i="4"/>
  <c r="H25" i="4" s="1"/>
  <c r="G23" i="4"/>
  <c r="G17" i="4"/>
  <c r="H17" i="4" s="1"/>
  <c r="G32" i="4"/>
  <c r="G30" i="4"/>
  <c r="H30" i="4" s="1"/>
  <c r="G28" i="4"/>
  <c r="H28" i="4" s="1"/>
  <c r="G48" i="4"/>
  <c r="H48" i="4" s="1"/>
  <c r="G43" i="4"/>
  <c r="G57" i="4"/>
  <c r="G61" i="4"/>
  <c r="I161" i="1"/>
  <c r="G162" i="1"/>
  <c r="G145" i="1"/>
  <c r="I144" i="1"/>
  <c r="F103" i="4"/>
  <c r="S103" i="4" s="1"/>
  <c r="F110" i="4"/>
  <c r="S110" i="4" s="1"/>
  <c r="F102" i="4"/>
  <c r="S102" i="4" s="1"/>
  <c r="F111" i="4"/>
  <c r="S111" i="4" s="1"/>
  <c r="F108" i="4"/>
  <c r="S108" i="4" s="1"/>
  <c r="F106" i="4"/>
  <c r="S106" i="4" s="1"/>
  <c r="F93" i="4"/>
  <c r="S93" i="4" s="1"/>
  <c r="F89" i="4"/>
  <c r="S89" i="4" s="1"/>
  <c r="F98" i="4"/>
  <c r="S98" i="4" s="1"/>
  <c r="F94" i="4"/>
  <c r="S94" i="4" s="1"/>
  <c r="F90" i="4"/>
  <c r="S90" i="4" s="1"/>
  <c r="F97" i="4"/>
  <c r="S97" i="4" s="1"/>
  <c r="E150" i="1"/>
  <c r="F123" i="4"/>
  <c r="S123" i="4" s="1"/>
  <c r="F120" i="4"/>
  <c r="S120" i="4" s="1"/>
  <c r="F116" i="4"/>
  <c r="S116" i="4" s="1"/>
  <c r="F124" i="4"/>
  <c r="S124" i="4" s="1"/>
  <c r="F119" i="4"/>
  <c r="S119" i="4" s="1"/>
  <c r="F115" i="4"/>
  <c r="S115" i="4" s="1"/>
  <c r="G58" i="4"/>
  <c r="H58" i="4" s="1"/>
  <c r="G62" i="4"/>
  <c r="H62" i="4" s="1"/>
  <c r="D46" i="31" l="1"/>
  <c r="D47" i="31"/>
  <c r="F38" i="31"/>
  <c r="P16" i="5"/>
  <c r="P17" i="5" s="1"/>
  <c r="E327" i="1"/>
  <c r="H327" i="1"/>
  <c r="J338" i="1"/>
  <c r="L338" i="1" s="1"/>
  <c r="C302" i="4" s="1"/>
  <c r="Q40" i="2"/>
  <c r="J329" i="1"/>
  <c r="L329" i="1" s="1"/>
  <c r="C293" i="4" s="1"/>
  <c r="H40" i="2"/>
  <c r="G22" i="4"/>
  <c r="H22" i="4" s="1"/>
  <c r="K22" i="4" s="1"/>
  <c r="U22" i="4" s="1"/>
  <c r="H314" i="1"/>
  <c r="D332" i="1"/>
  <c r="H332" i="1" s="1"/>
  <c r="H310" i="1"/>
  <c r="D328" i="1"/>
  <c r="H328" i="1" s="1"/>
  <c r="I33" i="2"/>
  <c r="D330" i="1"/>
  <c r="H330" i="1" s="1"/>
  <c r="H313" i="1"/>
  <c r="D331" i="1"/>
  <c r="H331" i="1" s="1"/>
  <c r="H320" i="1"/>
  <c r="P33" i="2"/>
  <c r="H317" i="1"/>
  <c r="N33" i="2"/>
  <c r="G148" i="4"/>
  <c r="H148" i="4" s="1"/>
  <c r="I148" i="4" s="1"/>
  <c r="L148" i="4" s="1"/>
  <c r="V148" i="4" s="1"/>
  <c r="F37" i="21"/>
  <c r="G33" i="2"/>
  <c r="K33" i="2"/>
  <c r="J33" i="2"/>
  <c r="H319" i="1"/>
  <c r="D336" i="1"/>
  <c r="H336" i="1" s="1"/>
  <c r="H309" i="1"/>
  <c r="E309" i="1"/>
  <c r="G143" i="4"/>
  <c r="J143" i="4" s="1"/>
  <c r="T143" i="4" s="1"/>
  <c r="F31" i="21"/>
  <c r="G149" i="4"/>
  <c r="H149" i="4" s="1"/>
  <c r="K149" i="4" s="1"/>
  <c r="U149" i="4" s="1"/>
  <c r="G51" i="4"/>
  <c r="J51" i="4" s="1"/>
  <c r="G147" i="4"/>
  <c r="J147" i="4" s="1"/>
  <c r="T147" i="4" s="1"/>
  <c r="H146" i="4"/>
  <c r="I146" i="4" s="1"/>
  <c r="S146" i="4"/>
  <c r="J68" i="4"/>
  <c r="T68" i="4" s="1"/>
  <c r="K77" i="4"/>
  <c r="U77" i="4" s="1"/>
  <c r="G52" i="4"/>
  <c r="H52" i="4" s="1"/>
  <c r="K52" i="4" s="1"/>
  <c r="U52" i="4" s="1"/>
  <c r="G145" i="4"/>
  <c r="J145" i="4" s="1"/>
  <c r="T145" i="4" s="1"/>
  <c r="G141" i="4"/>
  <c r="J141" i="4" s="1"/>
  <c r="T141" i="4" s="1"/>
  <c r="G50" i="4"/>
  <c r="J50" i="4" s="1"/>
  <c r="T50" i="4" s="1"/>
  <c r="I68" i="4"/>
  <c r="L68" i="4" s="1"/>
  <c r="V68" i="4" s="1"/>
  <c r="G150" i="4"/>
  <c r="J150" i="4" s="1"/>
  <c r="T150" i="4" s="1"/>
  <c r="G45" i="4"/>
  <c r="H45" i="4" s="1"/>
  <c r="K45" i="4" s="1"/>
  <c r="G142" i="4"/>
  <c r="H142" i="4" s="1"/>
  <c r="G49" i="4"/>
  <c r="J49" i="4" s="1"/>
  <c r="T49" i="4" s="1"/>
  <c r="G47" i="4"/>
  <c r="H47" i="4" s="1"/>
  <c r="I67" i="4"/>
  <c r="L67" i="4" s="1"/>
  <c r="V67" i="4" s="1"/>
  <c r="I70" i="4"/>
  <c r="L70" i="4" s="1"/>
  <c r="V70" i="4" s="1"/>
  <c r="H42" i="4"/>
  <c r="K42" i="4" s="1"/>
  <c r="U42" i="4" s="1"/>
  <c r="K74" i="1"/>
  <c r="K107" i="1" s="1"/>
  <c r="K122" i="1" s="1"/>
  <c r="K140" i="1" s="1"/>
  <c r="K155" i="1" s="1"/>
  <c r="K170" i="1" s="1"/>
  <c r="K92" i="1"/>
  <c r="H296" i="1"/>
  <c r="E296" i="1"/>
  <c r="H288" i="1"/>
  <c r="H305" i="1"/>
  <c r="I81" i="4"/>
  <c r="L81" i="4" s="1"/>
  <c r="V81" i="4" s="1"/>
  <c r="J70" i="4"/>
  <c r="T70" i="4" s="1"/>
  <c r="H83" i="4"/>
  <c r="K83" i="4" s="1"/>
  <c r="U83" i="4" s="1"/>
  <c r="J35" i="4"/>
  <c r="T35" i="4" s="1"/>
  <c r="H69" i="4"/>
  <c r="K69" i="4" s="1"/>
  <c r="U69" i="4" s="1"/>
  <c r="I35" i="4"/>
  <c r="L35" i="4" s="1"/>
  <c r="V35" i="4" s="1"/>
  <c r="I84" i="4"/>
  <c r="L84" i="4" s="1"/>
  <c r="V84" i="4" s="1"/>
  <c r="H34" i="4"/>
  <c r="I34" i="4" s="1"/>
  <c r="L34" i="4" s="1"/>
  <c r="E115" i="1"/>
  <c r="E116" i="1" s="1"/>
  <c r="N107" i="1"/>
  <c r="N122" i="1" s="1"/>
  <c r="N140" i="1" s="1"/>
  <c r="N155" i="1" s="1"/>
  <c r="N170" i="1" s="1"/>
  <c r="N92" i="1"/>
  <c r="J37" i="4"/>
  <c r="T37" i="4" s="1"/>
  <c r="I279" i="1"/>
  <c r="J84" i="4"/>
  <c r="T84" i="4" s="1"/>
  <c r="U35" i="4"/>
  <c r="J72" i="4"/>
  <c r="T72" i="4" s="1"/>
  <c r="I37" i="4"/>
  <c r="L37" i="4" s="1"/>
  <c r="I39" i="4"/>
  <c r="L39" i="4" s="1"/>
  <c r="I26" i="4"/>
  <c r="L26" i="4" s="1"/>
  <c r="J26" i="4"/>
  <c r="T26" i="4" s="1"/>
  <c r="J38" i="4"/>
  <c r="T38" i="4" s="1"/>
  <c r="I38" i="4"/>
  <c r="L38" i="4" s="1"/>
  <c r="J39" i="4"/>
  <c r="T39" i="4" s="1"/>
  <c r="K72" i="4"/>
  <c r="U72" i="4" s="1"/>
  <c r="H36" i="4"/>
  <c r="K36" i="4" s="1"/>
  <c r="J71" i="4"/>
  <c r="T71" i="4" s="1"/>
  <c r="I71" i="4"/>
  <c r="L71" i="4" s="1"/>
  <c r="V71" i="4" s="1"/>
  <c r="L290" i="1"/>
  <c r="C256" i="4" s="1"/>
  <c r="I280" i="1"/>
  <c r="E281" i="1"/>
  <c r="E263" i="1"/>
  <c r="E264" i="1" s="1"/>
  <c r="H271" i="1"/>
  <c r="H256" i="1"/>
  <c r="E248" i="1"/>
  <c r="I247" i="1"/>
  <c r="O18" i="5"/>
  <c r="N19" i="5"/>
  <c r="O19" i="5" s="1"/>
  <c r="G20" i="5"/>
  <c r="V25" i="1"/>
  <c r="W25" i="1" s="1"/>
  <c r="P18" i="5"/>
  <c r="J31" i="4"/>
  <c r="T31" i="4" s="1"/>
  <c r="I41" i="4"/>
  <c r="L41" i="4" s="1"/>
  <c r="I29" i="4"/>
  <c r="L29" i="4" s="1"/>
  <c r="J15" i="4"/>
  <c r="T15" i="4" s="1"/>
  <c r="H60" i="4"/>
  <c r="K60" i="4" s="1"/>
  <c r="U60" i="4" s="1"/>
  <c r="J64" i="4"/>
  <c r="T64" i="4" s="1"/>
  <c r="I18" i="4"/>
  <c r="L18" i="4" s="1"/>
  <c r="V18" i="4" s="1"/>
  <c r="H20" i="4"/>
  <c r="K20" i="4" s="1"/>
  <c r="U20" i="4" s="1"/>
  <c r="H63" i="4"/>
  <c r="I63" i="4" s="1"/>
  <c r="L63" i="4" s="1"/>
  <c r="V63" i="4" s="1"/>
  <c r="H24" i="4"/>
  <c r="I24" i="4" s="1"/>
  <c r="J59" i="4"/>
  <c r="T59" i="4" s="1"/>
  <c r="J22" i="4"/>
  <c r="T22" i="4" s="1"/>
  <c r="H16" i="4"/>
  <c r="K16" i="4" s="1"/>
  <c r="U16" i="4" s="1"/>
  <c r="H56" i="4"/>
  <c r="K56" i="4" s="1"/>
  <c r="K64" i="4"/>
  <c r="U64" i="4" s="1"/>
  <c r="H33" i="4"/>
  <c r="K33" i="4" s="1"/>
  <c r="U33" i="4" s="1"/>
  <c r="J21" i="4"/>
  <c r="T21" i="4" s="1"/>
  <c r="J44" i="4"/>
  <c r="T44" i="4" s="1"/>
  <c r="I59" i="4"/>
  <c r="L59" i="4" s="1"/>
  <c r="I75" i="4"/>
  <c r="L75" i="4" s="1"/>
  <c r="V75" i="4" s="1"/>
  <c r="S46" i="4"/>
  <c r="H46" i="4"/>
  <c r="J19" i="4"/>
  <c r="T19" i="4" s="1"/>
  <c r="H54" i="4"/>
  <c r="I54" i="4" s="1"/>
  <c r="L54" i="4" s="1"/>
  <c r="V54" i="4" s="1"/>
  <c r="J41" i="4"/>
  <c r="T41" i="4" s="1"/>
  <c r="K44" i="4"/>
  <c r="U44" i="4" s="1"/>
  <c r="J29" i="4"/>
  <c r="T29" i="4" s="1"/>
  <c r="J18" i="4"/>
  <c r="T18" i="4" s="1"/>
  <c r="I113" i="4"/>
  <c r="L113" i="4" s="1"/>
  <c r="V113" i="4" s="1"/>
  <c r="P162" i="1"/>
  <c r="U161" i="1"/>
  <c r="S140" i="4"/>
  <c r="S139" i="4"/>
  <c r="G140" i="4"/>
  <c r="J140" i="4" s="1"/>
  <c r="T140" i="4" s="1"/>
  <c r="G139" i="4"/>
  <c r="J139" i="4" s="1"/>
  <c r="T139" i="4" s="1"/>
  <c r="F160" i="19"/>
  <c r="G127" i="4"/>
  <c r="J127" i="4" s="1"/>
  <c r="T127" i="4" s="1"/>
  <c r="I31" i="4"/>
  <c r="L31" i="4" s="1"/>
  <c r="V31" i="4" s="1"/>
  <c r="K31" i="4"/>
  <c r="U31" i="4" s="1"/>
  <c r="H78" i="4"/>
  <c r="I78" i="4" s="1"/>
  <c r="L78" i="4" s="1"/>
  <c r="V78" i="4" s="1"/>
  <c r="I76" i="4"/>
  <c r="L76" i="4" s="1"/>
  <c r="V76" i="4" s="1"/>
  <c r="G55" i="4"/>
  <c r="J55" i="4" s="1"/>
  <c r="T55" i="4" s="1"/>
  <c r="S65" i="4"/>
  <c r="H65" i="4"/>
  <c r="E99" i="1"/>
  <c r="I98" i="1"/>
  <c r="G108" i="4"/>
  <c r="H108" i="4" s="1"/>
  <c r="G111" i="4"/>
  <c r="H111" i="4" s="1"/>
  <c r="H79" i="4"/>
  <c r="K79" i="4" s="1"/>
  <c r="U79" i="4" s="1"/>
  <c r="J79" i="4"/>
  <c r="T79" i="4" s="1"/>
  <c r="E84" i="1"/>
  <c r="I83" i="1"/>
  <c r="G129" i="4"/>
  <c r="J129" i="4" s="1"/>
  <c r="T129" i="4" s="1"/>
  <c r="G133" i="4"/>
  <c r="J133" i="4" s="1"/>
  <c r="T133" i="4" s="1"/>
  <c r="G136" i="4"/>
  <c r="J136" i="4" s="1"/>
  <c r="T136" i="4" s="1"/>
  <c r="G88" i="4"/>
  <c r="H88" i="4" s="1"/>
  <c r="G96" i="4"/>
  <c r="H96" i="4" s="1"/>
  <c r="G87" i="4"/>
  <c r="H87" i="4" s="1"/>
  <c r="G116" i="4"/>
  <c r="H116" i="4" s="1"/>
  <c r="G89" i="4"/>
  <c r="H89" i="4" s="1"/>
  <c r="K89" i="4" s="1"/>
  <c r="U89" i="4" s="1"/>
  <c r="G93" i="4"/>
  <c r="H93" i="4" s="1"/>
  <c r="K93" i="4" s="1"/>
  <c r="U93" i="4" s="1"/>
  <c r="G106" i="4"/>
  <c r="H106" i="4" s="1"/>
  <c r="K106" i="4" s="1"/>
  <c r="U106" i="4" s="1"/>
  <c r="G102" i="4"/>
  <c r="H102" i="4" s="1"/>
  <c r="K102" i="4" s="1"/>
  <c r="U102" i="4" s="1"/>
  <c r="G110" i="4"/>
  <c r="H110" i="4" s="1"/>
  <c r="K110" i="4" s="1"/>
  <c r="U110" i="4" s="1"/>
  <c r="G103" i="4"/>
  <c r="H103" i="4" s="1"/>
  <c r="K103" i="4" s="1"/>
  <c r="U103" i="4" s="1"/>
  <c r="G135" i="4"/>
  <c r="H135" i="4" s="1"/>
  <c r="J85" i="4"/>
  <c r="T85" i="4" s="1"/>
  <c r="H85" i="4"/>
  <c r="J80" i="4"/>
  <c r="T80" i="4" s="1"/>
  <c r="I80" i="4"/>
  <c r="L80" i="4" s="1"/>
  <c r="V80" i="4" s="1"/>
  <c r="H144" i="4"/>
  <c r="I144" i="4" s="1"/>
  <c r="J144" i="4"/>
  <c r="T144" i="4" s="1"/>
  <c r="S132" i="4"/>
  <c r="S128" i="4"/>
  <c r="S137" i="4"/>
  <c r="E15" i="1"/>
  <c r="I14" i="1"/>
  <c r="E134" i="1"/>
  <c r="I133" i="1"/>
  <c r="G124" i="4"/>
  <c r="H124" i="4" s="1"/>
  <c r="K124" i="4" s="1"/>
  <c r="U124" i="4" s="1"/>
  <c r="G97" i="4"/>
  <c r="H97" i="4" s="1"/>
  <c r="K97" i="4" s="1"/>
  <c r="U97" i="4" s="1"/>
  <c r="G117" i="4"/>
  <c r="J117" i="4" s="1"/>
  <c r="T117" i="4" s="1"/>
  <c r="G121" i="4"/>
  <c r="J121" i="4" s="1"/>
  <c r="T121" i="4" s="1"/>
  <c r="G126" i="4"/>
  <c r="J126" i="4" s="1"/>
  <c r="T126" i="4" s="1"/>
  <c r="J82" i="4"/>
  <c r="T82" i="4" s="1"/>
  <c r="H82" i="4"/>
  <c r="K82" i="4" s="1"/>
  <c r="U82" i="4" s="1"/>
  <c r="G132" i="4"/>
  <c r="G134" i="4"/>
  <c r="J134" i="4" s="1"/>
  <c r="T134" i="4" s="1"/>
  <c r="G131" i="4"/>
  <c r="G128" i="4"/>
  <c r="G137" i="4"/>
  <c r="G130" i="4"/>
  <c r="G120" i="4"/>
  <c r="J120" i="4" s="1"/>
  <c r="T120" i="4" s="1"/>
  <c r="G90" i="4"/>
  <c r="J90" i="4" s="1"/>
  <c r="T90" i="4" s="1"/>
  <c r="G94" i="4"/>
  <c r="H94" i="4" s="1"/>
  <c r="K94" i="4" s="1"/>
  <c r="U94" i="4" s="1"/>
  <c r="G98" i="4"/>
  <c r="H98" i="4" s="1"/>
  <c r="G92" i="4"/>
  <c r="J92" i="4" s="1"/>
  <c r="T92" i="4" s="1"/>
  <c r="G91" i="4"/>
  <c r="H91" i="4" s="1"/>
  <c r="I91" i="4" s="1"/>
  <c r="G104" i="4"/>
  <c r="J104" i="4" s="1"/>
  <c r="T104" i="4" s="1"/>
  <c r="K48" i="4"/>
  <c r="U48" i="4" s="1"/>
  <c r="K30" i="4"/>
  <c r="U30" i="4" s="1"/>
  <c r="L21" i="4"/>
  <c r="V21" i="4" s="1"/>
  <c r="J62" i="4"/>
  <c r="T62" i="4" s="1"/>
  <c r="I62" i="4"/>
  <c r="J58" i="4"/>
  <c r="T58" i="4" s="1"/>
  <c r="I58" i="4"/>
  <c r="E151" i="1"/>
  <c r="G146" i="1"/>
  <c r="I145" i="1"/>
  <c r="J57" i="4"/>
  <c r="T57" i="4" s="1"/>
  <c r="H57" i="4"/>
  <c r="J43" i="4"/>
  <c r="T43" i="4" s="1"/>
  <c r="H43" i="4"/>
  <c r="I43" i="4" s="1"/>
  <c r="J28" i="4"/>
  <c r="T28" i="4" s="1"/>
  <c r="I28" i="4"/>
  <c r="K15" i="4"/>
  <c r="U15" i="4" s="1"/>
  <c r="J17" i="4"/>
  <c r="T17" i="4" s="1"/>
  <c r="I17" i="4"/>
  <c r="K19" i="4"/>
  <c r="U19" i="4" s="1"/>
  <c r="J25" i="4"/>
  <c r="T25" i="4" s="1"/>
  <c r="I25" i="4"/>
  <c r="G102" i="1"/>
  <c r="G18" i="1"/>
  <c r="G115" i="4"/>
  <c r="H115" i="4" s="1"/>
  <c r="G119" i="4"/>
  <c r="G123" i="4"/>
  <c r="H123" i="4" s="1"/>
  <c r="G107" i="4"/>
  <c r="H107" i="4" s="1"/>
  <c r="G109" i="4"/>
  <c r="H109" i="4" s="1"/>
  <c r="G101" i="4"/>
  <c r="G105" i="4"/>
  <c r="K62" i="4"/>
  <c r="U62" i="4" s="1"/>
  <c r="K58" i="4"/>
  <c r="U58" i="4" s="1"/>
  <c r="I162" i="1"/>
  <c r="G163" i="1"/>
  <c r="J61" i="4"/>
  <c r="T61" i="4" s="1"/>
  <c r="H61" i="4"/>
  <c r="I61" i="4" s="1"/>
  <c r="J48" i="4"/>
  <c r="I48" i="4"/>
  <c r="K28" i="4"/>
  <c r="U28" i="4" s="1"/>
  <c r="J30" i="4"/>
  <c r="I30" i="4"/>
  <c r="J32" i="4"/>
  <c r="T32" i="4" s="1"/>
  <c r="H32" i="4"/>
  <c r="L15" i="4"/>
  <c r="K17" i="4"/>
  <c r="U17" i="4" s="1"/>
  <c r="L19" i="4"/>
  <c r="V19" i="4" s="1"/>
  <c r="K21" i="4"/>
  <c r="J23" i="4"/>
  <c r="T23" i="4" s="1"/>
  <c r="H23" i="4"/>
  <c r="I23" i="4" s="1"/>
  <c r="K25" i="4"/>
  <c r="U25" i="4" s="1"/>
  <c r="G114" i="4"/>
  <c r="G118" i="4"/>
  <c r="G122" i="4"/>
  <c r="G95" i="4"/>
  <c r="G100" i="4"/>
  <c r="I22" i="4" l="1"/>
  <c r="K148" i="4"/>
  <c r="U148" i="4" s="1"/>
  <c r="E328" i="1"/>
  <c r="I327" i="1"/>
  <c r="L320" i="1"/>
  <c r="O33" i="2"/>
  <c r="H318" i="1"/>
  <c r="J148" i="4"/>
  <c r="T148" i="4" s="1"/>
  <c r="J149" i="4"/>
  <c r="T149" i="4" s="1"/>
  <c r="H143" i="4"/>
  <c r="I143" i="4" s="1"/>
  <c r="L143" i="4" s="1"/>
  <c r="V143" i="4" s="1"/>
  <c r="R33" i="2"/>
  <c r="E310" i="1"/>
  <c r="E311" i="1" s="1"/>
  <c r="I309" i="1"/>
  <c r="L307" i="1"/>
  <c r="J52" i="4"/>
  <c r="T52" i="4" s="1"/>
  <c r="H141" i="4"/>
  <c r="K141" i="4" s="1"/>
  <c r="U141" i="4" s="1"/>
  <c r="K146" i="4"/>
  <c r="U146" i="4" s="1"/>
  <c r="H147" i="4"/>
  <c r="I147" i="4" s="1"/>
  <c r="L147" i="4" s="1"/>
  <c r="V147" i="4" s="1"/>
  <c r="H145" i="4"/>
  <c r="K145" i="4" s="1"/>
  <c r="U145" i="4" s="1"/>
  <c r="I45" i="4"/>
  <c r="L45" i="4" s="1"/>
  <c r="H51" i="4"/>
  <c r="K51" i="4" s="1"/>
  <c r="U51" i="4" s="1"/>
  <c r="J142" i="4"/>
  <c r="T142" i="4" s="1"/>
  <c r="H50" i="4"/>
  <c r="I50" i="4" s="1"/>
  <c r="L50" i="4" s="1"/>
  <c r="V50" i="4" s="1"/>
  <c r="J45" i="4"/>
  <c r="T45" i="4" s="1"/>
  <c r="H49" i="4"/>
  <c r="I49" i="4" s="1"/>
  <c r="L49" i="4" s="1"/>
  <c r="V49" i="4" s="1"/>
  <c r="H150" i="4"/>
  <c r="I150" i="4" s="1"/>
  <c r="L150" i="4" s="1"/>
  <c r="V150" i="4" s="1"/>
  <c r="K34" i="4"/>
  <c r="U34" i="4" s="1"/>
  <c r="J47" i="4"/>
  <c r="T47" i="4" s="1"/>
  <c r="I42" i="4"/>
  <c r="L42" i="4" s="1"/>
  <c r="V42" i="4" s="1"/>
  <c r="V34" i="4"/>
  <c r="I69" i="4"/>
  <c r="L69" i="4" s="1"/>
  <c r="V69" i="4" s="1"/>
  <c r="U36" i="4"/>
  <c r="I115" i="1"/>
  <c r="I296" i="1"/>
  <c r="E297" i="1"/>
  <c r="I83" i="4"/>
  <c r="L83" i="4" s="1"/>
  <c r="V83" i="4" s="1"/>
  <c r="V38" i="4"/>
  <c r="M26" i="4"/>
  <c r="M35" i="4" s="1"/>
  <c r="V26" i="4"/>
  <c r="AA26" i="4" s="1"/>
  <c r="AA35" i="4" s="1"/>
  <c r="AB35" i="4" s="1"/>
  <c r="V39" i="4"/>
  <c r="I36" i="4"/>
  <c r="L36" i="4" s="1"/>
  <c r="V36" i="4" s="1"/>
  <c r="I263" i="1"/>
  <c r="F29" i="21"/>
  <c r="E282" i="1"/>
  <c r="I281" i="1"/>
  <c r="F27" i="21"/>
  <c r="C228" i="4"/>
  <c r="L273" i="1"/>
  <c r="C241" i="4" s="1"/>
  <c r="I264" i="1"/>
  <c r="E265" i="1"/>
  <c r="P19" i="5"/>
  <c r="I248" i="1"/>
  <c r="E249" i="1"/>
  <c r="N20" i="5"/>
  <c r="K27" i="19" s="1"/>
  <c r="G21" i="5"/>
  <c r="K24" i="4"/>
  <c r="U24" i="4" s="1"/>
  <c r="I16" i="4"/>
  <c r="L16" i="4" s="1"/>
  <c r="M16" i="4" s="1"/>
  <c r="H117" i="4"/>
  <c r="I117" i="4" s="1"/>
  <c r="L117" i="4" s="1"/>
  <c r="V117" i="4" s="1"/>
  <c r="H136" i="4"/>
  <c r="K136" i="4" s="1"/>
  <c r="U136" i="4" s="1"/>
  <c r="J111" i="4"/>
  <c r="T111" i="4" s="1"/>
  <c r="I60" i="4"/>
  <c r="L60" i="4" s="1"/>
  <c r="J88" i="4"/>
  <c r="T88" i="4" s="1"/>
  <c r="I56" i="4"/>
  <c r="L56" i="4" s="1"/>
  <c r="I20" i="4"/>
  <c r="L20" i="4" s="1"/>
  <c r="M20" i="4" s="1"/>
  <c r="J116" i="4"/>
  <c r="T116" i="4" s="1"/>
  <c r="I102" i="4"/>
  <c r="L102" i="4" s="1"/>
  <c r="V102" i="4" s="1"/>
  <c r="J93" i="4"/>
  <c r="T93" i="4" s="1"/>
  <c r="J98" i="4"/>
  <c r="T98" i="4" s="1"/>
  <c r="I33" i="4"/>
  <c r="L33" i="4" s="1"/>
  <c r="J87" i="4"/>
  <c r="T87" i="4" s="1"/>
  <c r="K63" i="4"/>
  <c r="U63" i="4" s="1"/>
  <c r="I93" i="4"/>
  <c r="L93" i="4" s="1"/>
  <c r="V93" i="4" s="1"/>
  <c r="H133" i="4"/>
  <c r="I133" i="4" s="1"/>
  <c r="L133" i="4" s="1"/>
  <c r="V133" i="4" s="1"/>
  <c r="K78" i="4"/>
  <c r="U78" i="4" s="1"/>
  <c r="J91" i="4"/>
  <c r="T91" i="4" s="1"/>
  <c r="J124" i="4"/>
  <c r="T124" i="4" s="1"/>
  <c r="H104" i="4"/>
  <c r="I104" i="4" s="1"/>
  <c r="L104" i="4" s="1"/>
  <c r="V104" i="4" s="1"/>
  <c r="K47" i="4"/>
  <c r="U47" i="4" s="1"/>
  <c r="I47" i="4"/>
  <c r="L47" i="4" s="1"/>
  <c r="V47" i="4" s="1"/>
  <c r="M21" i="4"/>
  <c r="I103" i="4"/>
  <c r="L103" i="4" s="1"/>
  <c r="V103" i="4" s="1"/>
  <c r="M18" i="4"/>
  <c r="J97" i="4"/>
  <c r="T97" i="4" s="1"/>
  <c r="J108" i="4"/>
  <c r="T108" i="4" s="1"/>
  <c r="AA18" i="4"/>
  <c r="AB18" i="4" s="1"/>
  <c r="I89" i="4"/>
  <c r="L89" i="4" s="1"/>
  <c r="V89" i="4" s="1"/>
  <c r="H127" i="4"/>
  <c r="I127" i="4" s="1"/>
  <c r="L127" i="4" s="1"/>
  <c r="V127" i="4" s="1"/>
  <c r="I149" i="4"/>
  <c r="L149" i="4" s="1"/>
  <c r="V149" i="4" s="1"/>
  <c r="K54" i="4"/>
  <c r="U54" i="4" s="1"/>
  <c r="I106" i="4"/>
  <c r="L106" i="4" s="1"/>
  <c r="V106" i="4" s="1"/>
  <c r="J96" i="4"/>
  <c r="T96" i="4" s="1"/>
  <c r="I110" i="4"/>
  <c r="L110" i="4" s="1"/>
  <c r="V110" i="4" s="1"/>
  <c r="H129" i="4"/>
  <c r="K129" i="4" s="1"/>
  <c r="U129" i="4" s="1"/>
  <c r="J110" i="4"/>
  <c r="T110" i="4" s="1"/>
  <c r="J94" i="4"/>
  <c r="T94" i="4" s="1"/>
  <c r="H55" i="4"/>
  <c r="I55" i="4" s="1"/>
  <c r="L55" i="4" s="1"/>
  <c r="V55" i="4" s="1"/>
  <c r="K46" i="4"/>
  <c r="U46" i="4" s="1"/>
  <c r="I46" i="4"/>
  <c r="L46" i="4" s="1"/>
  <c r="V46" i="4" s="1"/>
  <c r="I116" i="4"/>
  <c r="L116" i="4" s="1"/>
  <c r="V116" i="4" s="1"/>
  <c r="K116" i="4"/>
  <c r="U116" i="4" s="1"/>
  <c r="M15" i="4"/>
  <c r="I124" i="4"/>
  <c r="L124" i="4" s="1"/>
  <c r="V124" i="4" s="1"/>
  <c r="P163" i="1"/>
  <c r="U162" i="1"/>
  <c r="H139" i="4"/>
  <c r="H140" i="4"/>
  <c r="K140" i="4" s="1"/>
  <c r="U140" i="4" s="1"/>
  <c r="F161" i="19"/>
  <c r="I111" i="4"/>
  <c r="L111" i="4" s="1"/>
  <c r="V111" i="4" s="1"/>
  <c r="K111" i="4"/>
  <c r="U111" i="4" s="1"/>
  <c r="H121" i="4"/>
  <c r="K121" i="4" s="1"/>
  <c r="U121" i="4" s="1"/>
  <c r="J103" i="4"/>
  <c r="T103" i="4" s="1"/>
  <c r="J102" i="4"/>
  <c r="T102" i="4" s="1"/>
  <c r="J106" i="4"/>
  <c r="T106" i="4" s="1"/>
  <c r="J89" i="4"/>
  <c r="T89" i="4" s="1"/>
  <c r="I94" i="4"/>
  <c r="L94" i="4" s="1"/>
  <c r="V94" i="4" s="1"/>
  <c r="I97" i="4"/>
  <c r="L97" i="4" s="1"/>
  <c r="V97" i="4" s="1"/>
  <c r="E117" i="1"/>
  <c r="I116" i="1"/>
  <c r="H126" i="4"/>
  <c r="K126" i="4" s="1"/>
  <c r="U126" i="4" s="1"/>
  <c r="J135" i="4"/>
  <c r="T135" i="4" s="1"/>
  <c r="I52" i="4"/>
  <c r="L52" i="4" s="1"/>
  <c r="V52" i="4" s="1"/>
  <c r="I79" i="4"/>
  <c r="L79" i="4" s="1"/>
  <c r="V79" i="4" s="1"/>
  <c r="I108" i="4"/>
  <c r="L108" i="4" s="1"/>
  <c r="V108" i="4" s="1"/>
  <c r="K108" i="4"/>
  <c r="U108" i="4" s="1"/>
  <c r="E85" i="1"/>
  <c r="I84" i="1"/>
  <c r="E100" i="1"/>
  <c r="I99" i="1"/>
  <c r="I65" i="4"/>
  <c r="L65" i="4" s="1"/>
  <c r="V65" i="4" s="1"/>
  <c r="K65" i="4"/>
  <c r="U65" i="4" s="1"/>
  <c r="I88" i="4"/>
  <c r="K88" i="4"/>
  <c r="U88" i="4" s="1"/>
  <c r="K96" i="4"/>
  <c r="U96" i="4" s="1"/>
  <c r="I96" i="4"/>
  <c r="L96" i="4" s="1"/>
  <c r="V96" i="4" s="1"/>
  <c r="J130" i="4"/>
  <c r="T130" i="4" s="1"/>
  <c r="H130" i="4"/>
  <c r="J128" i="4"/>
  <c r="T128" i="4" s="1"/>
  <c r="J132" i="4"/>
  <c r="T132" i="4" s="1"/>
  <c r="H132" i="4"/>
  <c r="I132" i="4" s="1"/>
  <c r="L146" i="4"/>
  <c r="V146" i="4" s="1"/>
  <c r="I134" i="1"/>
  <c r="E135" i="1"/>
  <c r="E16" i="1"/>
  <c r="I15" i="1"/>
  <c r="K135" i="4"/>
  <c r="U135" i="4" s="1"/>
  <c r="I135" i="4"/>
  <c r="K142" i="4"/>
  <c r="U142" i="4" s="1"/>
  <c r="I142" i="4"/>
  <c r="K85" i="4"/>
  <c r="U85" i="4" s="1"/>
  <c r="I85" i="4"/>
  <c r="L85" i="4" s="1"/>
  <c r="V85" i="4" s="1"/>
  <c r="H134" i="4"/>
  <c r="K134" i="4" s="1"/>
  <c r="U134" i="4" s="1"/>
  <c r="J137" i="4"/>
  <c r="T137" i="4" s="1"/>
  <c r="H131" i="4"/>
  <c r="J131" i="4"/>
  <c r="T131" i="4" s="1"/>
  <c r="L144" i="4"/>
  <c r="V144" i="4" s="1"/>
  <c r="K144" i="4"/>
  <c r="U144" i="4" s="1"/>
  <c r="V41" i="4"/>
  <c r="I82" i="4"/>
  <c r="L82" i="4" s="1"/>
  <c r="V82" i="4" s="1"/>
  <c r="H137" i="4"/>
  <c r="K137" i="4" s="1"/>
  <c r="U137" i="4" s="1"/>
  <c r="H128" i="4"/>
  <c r="I128" i="4" s="1"/>
  <c r="T51" i="4"/>
  <c r="H120" i="4"/>
  <c r="I120" i="4" s="1"/>
  <c r="H90" i="4"/>
  <c r="K90" i="4" s="1"/>
  <c r="U90" i="4" s="1"/>
  <c r="V59" i="4"/>
  <c r="V37" i="4"/>
  <c r="H92" i="4"/>
  <c r="K107" i="4"/>
  <c r="U107" i="4" s="1"/>
  <c r="L23" i="4"/>
  <c r="V23" i="4" s="1"/>
  <c r="K109" i="4"/>
  <c r="U109" i="4" s="1"/>
  <c r="L91" i="4"/>
  <c r="V91" i="4" s="1"/>
  <c r="K115" i="4"/>
  <c r="U115" i="4" s="1"/>
  <c r="J100" i="4"/>
  <c r="T100" i="4" s="1"/>
  <c r="J122" i="4"/>
  <c r="T122" i="4" s="1"/>
  <c r="H122" i="4"/>
  <c r="J118" i="4"/>
  <c r="T118" i="4" s="1"/>
  <c r="H118" i="4"/>
  <c r="I118" i="4" s="1"/>
  <c r="K98" i="4"/>
  <c r="U98" i="4" s="1"/>
  <c r="K32" i="4"/>
  <c r="U32" i="4" s="1"/>
  <c r="L48" i="4"/>
  <c r="V48" i="4" s="1"/>
  <c r="L61" i="4"/>
  <c r="V61" i="4" s="1"/>
  <c r="J123" i="4"/>
  <c r="T123" i="4" s="1"/>
  <c r="I123" i="4"/>
  <c r="J119" i="4"/>
  <c r="T119" i="4" s="1"/>
  <c r="H119" i="4"/>
  <c r="L17" i="4"/>
  <c r="V17" i="4" s="1"/>
  <c r="AA17" i="4" s="1"/>
  <c r="K43" i="4"/>
  <c r="U43" i="4" s="1"/>
  <c r="K57" i="4"/>
  <c r="U57" i="4" s="1"/>
  <c r="I57" i="4"/>
  <c r="G147" i="1"/>
  <c r="I146" i="1"/>
  <c r="E152" i="1"/>
  <c r="L24" i="4"/>
  <c r="L62" i="4"/>
  <c r="V29" i="4"/>
  <c r="U45" i="4"/>
  <c r="U56" i="4"/>
  <c r="H100" i="4"/>
  <c r="I100" i="4" s="1"/>
  <c r="M19" i="4"/>
  <c r="J95" i="4"/>
  <c r="T95" i="4" s="1"/>
  <c r="J114" i="4"/>
  <c r="T114" i="4" s="1"/>
  <c r="H114" i="4"/>
  <c r="I114" i="4" s="1"/>
  <c r="K23" i="4"/>
  <c r="U23" i="4" s="1"/>
  <c r="L30" i="4"/>
  <c r="K61" i="4"/>
  <c r="I163" i="1"/>
  <c r="G164" i="1"/>
  <c r="J105" i="4"/>
  <c r="T105" i="4" s="1"/>
  <c r="H105" i="4"/>
  <c r="I105" i="4" s="1"/>
  <c r="J101" i="4"/>
  <c r="T101" i="4" s="1"/>
  <c r="H101" i="4"/>
  <c r="J109" i="4"/>
  <c r="T109" i="4" s="1"/>
  <c r="I109" i="4"/>
  <c r="J107" i="4"/>
  <c r="T107" i="4" s="1"/>
  <c r="I107" i="4"/>
  <c r="K91" i="4"/>
  <c r="U91" i="4" s="1"/>
  <c r="K87" i="4"/>
  <c r="U87" i="4" s="1"/>
  <c r="I87" i="4"/>
  <c r="K123" i="4"/>
  <c r="U123" i="4" s="1"/>
  <c r="J115" i="4"/>
  <c r="T115" i="4" s="1"/>
  <c r="I115" i="4"/>
  <c r="G19" i="1"/>
  <c r="G103" i="1"/>
  <c r="L25" i="4"/>
  <c r="V25" i="4" s="1"/>
  <c r="AA25" i="4" s="1"/>
  <c r="L28" i="4"/>
  <c r="V28" i="4" s="1"/>
  <c r="L43" i="4"/>
  <c r="L22" i="4"/>
  <c r="M22" i="4" s="1"/>
  <c r="L58" i="4"/>
  <c r="U21" i="4"/>
  <c r="AA21" i="4" s="1"/>
  <c r="V15" i="4"/>
  <c r="AA15" i="4" s="1"/>
  <c r="T30" i="4"/>
  <c r="T48" i="4"/>
  <c r="H95" i="4"/>
  <c r="AA19" i="4"/>
  <c r="I32" i="4"/>
  <c r="I98" i="4"/>
  <c r="I328" i="1" l="1"/>
  <c r="E329" i="1"/>
  <c r="C284" i="4"/>
  <c r="I145" i="4"/>
  <c r="L145" i="4" s="1"/>
  <c r="V145" i="4" s="1"/>
  <c r="K143" i="4"/>
  <c r="U143" i="4" s="1"/>
  <c r="I310" i="1"/>
  <c r="I141" i="4"/>
  <c r="L141" i="4" s="1"/>
  <c r="V141" i="4" s="1"/>
  <c r="K147" i="4"/>
  <c r="U147" i="4" s="1"/>
  <c r="I51" i="4"/>
  <c r="L51" i="4" s="1"/>
  <c r="V51" i="4" s="1"/>
  <c r="K50" i="4"/>
  <c r="U50" i="4" s="1"/>
  <c r="K150" i="4"/>
  <c r="U150" i="4" s="1"/>
  <c r="K49" i="4"/>
  <c r="U49" i="4" s="1"/>
  <c r="AA34" i="4"/>
  <c r="AB34" i="4" s="1"/>
  <c r="AC34" i="4" s="1"/>
  <c r="AA29" i="4"/>
  <c r="AB29" i="4" s="1"/>
  <c r="AC29" i="4" s="1"/>
  <c r="M38" i="4"/>
  <c r="E298" i="1"/>
  <c r="I297" i="1"/>
  <c r="AA28" i="4"/>
  <c r="AB28" i="4" s="1"/>
  <c r="AC28" i="4" s="1"/>
  <c r="AA37" i="4"/>
  <c r="AB37" i="4" s="1"/>
  <c r="N37" i="4" s="1"/>
  <c r="AA38" i="4"/>
  <c r="AB38" i="4" s="1"/>
  <c r="N38" i="4" s="1"/>
  <c r="AA31" i="4"/>
  <c r="AB31" i="4" s="1"/>
  <c r="AC31" i="4" s="1"/>
  <c r="M31" i="4"/>
  <c r="M37" i="4"/>
  <c r="M34" i="4"/>
  <c r="M30" i="4"/>
  <c r="AB26" i="4"/>
  <c r="AC26" i="4" s="1"/>
  <c r="M39" i="4"/>
  <c r="M44" i="4" s="1"/>
  <c r="M29" i="4"/>
  <c r="M33" i="4"/>
  <c r="AA39" i="4"/>
  <c r="AA42" i="4" s="1"/>
  <c r="AB42" i="4" s="1"/>
  <c r="AC42" i="4" s="1"/>
  <c r="AA36" i="4"/>
  <c r="AB36" i="4" s="1"/>
  <c r="AC36" i="4" s="1"/>
  <c r="M36" i="4"/>
  <c r="E283" i="1"/>
  <c r="I282" i="1"/>
  <c r="P20" i="5"/>
  <c r="E266" i="1"/>
  <c r="I265" i="1"/>
  <c r="E250" i="1"/>
  <c r="I249" i="1"/>
  <c r="N21" i="5"/>
  <c r="G22" i="5"/>
  <c r="V26" i="1"/>
  <c r="W26" i="1" s="1"/>
  <c r="K26" i="19"/>
  <c r="O20" i="5"/>
  <c r="K117" i="4"/>
  <c r="U117" i="4" s="1"/>
  <c r="M24" i="4"/>
  <c r="I136" i="4"/>
  <c r="L136" i="4" s="1"/>
  <c r="V136" i="4" s="1"/>
  <c r="I121" i="4"/>
  <c r="L121" i="4" s="1"/>
  <c r="V121" i="4" s="1"/>
  <c r="K104" i="4"/>
  <c r="U104" i="4" s="1"/>
  <c r="K55" i="4"/>
  <c r="U55" i="4" s="1"/>
  <c r="K133" i="4"/>
  <c r="U133" i="4" s="1"/>
  <c r="I126" i="4"/>
  <c r="L126" i="4" s="1"/>
  <c r="V126" i="4" s="1"/>
  <c r="K127" i="4"/>
  <c r="U127" i="4" s="1"/>
  <c r="I129" i="4"/>
  <c r="L129" i="4" s="1"/>
  <c r="V129" i="4" s="1"/>
  <c r="M25" i="4"/>
  <c r="P164" i="1"/>
  <c r="U163" i="1"/>
  <c r="I139" i="4"/>
  <c r="L139" i="4" s="1"/>
  <c r="V139" i="4" s="1"/>
  <c r="K139" i="4"/>
  <c r="U139" i="4" s="1"/>
  <c r="I140" i="4"/>
  <c r="L140" i="4" s="1"/>
  <c r="V140" i="4" s="1"/>
  <c r="F162" i="19"/>
  <c r="M23" i="4"/>
  <c r="AA23" i="4"/>
  <c r="AB23" i="4" s="1"/>
  <c r="I134" i="4"/>
  <c r="L134" i="4" s="1"/>
  <c r="V134" i="4" s="1"/>
  <c r="I117" i="1"/>
  <c r="E118" i="1"/>
  <c r="M28" i="4"/>
  <c r="E101" i="1"/>
  <c r="I100" i="1"/>
  <c r="I85" i="1"/>
  <c r="E86" i="1"/>
  <c r="L88" i="4"/>
  <c r="V88" i="4" s="1"/>
  <c r="V43" i="4"/>
  <c r="L128" i="4"/>
  <c r="V128" i="4" s="1"/>
  <c r="K131" i="4"/>
  <c r="U131" i="4" s="1"/>
  <c r="I131" i="4"/>
  <c r="L131" i="4" s="1"/>
  <c r="V131" i="4" s="1"/>
  <c r="L142" i="4"/>
  <c r="V142" i="4" s="1"/>
  <c r="E136" i="1"/>
  <c r="I135" i="1"/>
  <c r="K132" i="4"/>
  <c r="U132" i="4" s="1"/>
  <c r="K128" i="4"/>
  <c r="U128" i="4" s="1"/>
  <c r="L132" i="4"/>
  <c r="V132" i="4" s="1"/>
  <c r="L135" i="4"/>
  <c r="V135" i="4" s="1"/>
  <c r="E17" i="1"/>
  <c r="I16" i="1"/>
  <c r="I130" i="4"/>
  <c r="K130" i="4"/>
  <c r="U130" i="4" s="1"/>
  <c r="U61" i="4"/>
  <c r="V30" i="4"/>
  <c r="AA30" i="4" s="1"/>
  <c r="AB30" i="4" s="1"/>
  <c r="V20" i="4"/>
  <c r="AA20" i="4" s="1"/>
  <c r="AB20" i="4" s="1"/>
  <c r="I137" i="4"/>
  <c r="L137" i="4" s="1"/>
  <c r="V137" i="4" s="1"/>
  <c r="L120" i="4"/>
  <c r="V120" i="4" s="1"/>
  <c r="K92" i="4"/>
  <c r="U92" i="4" s="1"/>
  <c r="AD35" i="4"/>
  <c r="AE35" i="4" s="1"/>
  <c r="N35" i="4"/>
  <c r="O35" i="4" s="1"/>
  <c r="M17" i="4"/>
  <c r="V62" i="4"/>
  <c r="I90" i="4"/>
  <c r="K120" i="4"/>
  <c r="U120" i="4" s="1"/>
  <c r="I92" i="4"/>
  <c r="L92" i="4" s="1"/>
  <c r="V92" i="4" s="1"/>
  <c r="AC35" i="4"/>
  <c r="L114" i="4"/>
  <c r="V114" i="4" s="1"/>
  <c r="AB25" i="4"/>
  <c r="L105" i="4"/>
  <c r="V105" i="4" s="1"/>
  <c r="AB19" i="4"/>
  <c r="K95" i="4"/>
  <c r="U95" i="4" s="1"/>
  <c r="AB21" i="4"/>
  <c r="AC21" i="4" s="1"/>
  <c r="L32" i="4"/>
  <c r="M32" i="4" s="1"/>
  <c r="AB17" i="4"/>
  <c r="L100" i="4"/>
  <c r="V100" i="4" s="1"/>
  <c r="L118" i="4"/>
  <c r="V118" i="4" s="1"/>
  <c r="G104" i="1"/>
  <c r="G20" i="1"/>
  <c r="L115" i="4"/>
  <c r="V115" i="4" s="1"/>
  <c r="L107" i="4"/>
  <c r="V107" i="4" s="1"/>
  <c r="K101" i="4"/>
  <c r="U101" i="4" s="1"/>
  <c r="G165" i="1"/>
  <c r="I164" i="1"/>
  <c r="L57" i="4"/>
  <c r="V57" i="4" s="1"/>
  <c r="K119" i="4"/>
  <c r="U119" i="4" s="1"/>
  <c r="L123" i="4"/>
  <c r="V123" i="4" s="1"/>
  <c r="K118" i="4"/>
  <c r="U118" i="4" s="1"/>
  <c r="K122" i="4"/>
  <c r="U122" i="4" s="1"/>
  <c r="AD18" i="4"/>
  <c r="AE18" i="4" s="1"/>
  <c r="N18" i="4"/>
  <c r="O18" i="4" s="1"/>
  <c r="V60" i="4"/>
  <c r="V58" i="4"/>
  <c r="V16" i="4"/>
  <c r="AA16" i="4" s="1"/>
  <c r="V22" i="4"/>
  <c r="AA22" i="4" s="1"/>
  <c r="V56" i="4"/>
  <c r="I101" i="4"/>
  <c r="L98" i="4"/>
  <c r="V98" i="4" s="1"/>
  <c r="AB15" i="4"/>
  <c r="AC15" i="4" s="1"/>
  <c r="L87" i="4"/>
  <c r="V87" i="4" s="1"/>
  <c r="L109" i="4"/>
  <c r="V109" i="4" s="1"/>
  <c r="K105" i="4"/>
  <c r="U105" i="4" s="1"/>
  <c r="K114" i="4"/>
  <c r="U114" i="4" s="1"/>
  <c r="K100" i="4"/>
  <c r="U100" i="4" s="1"/>
  <c r="E153" i="1"/>
  <c r="G148" i="1"/>
  <c r="I147" i="1"/>
  <c r="V33" i="4"/>
  <c r="AA33" i="4" s="1"/>
  <c r="V24" i="4"/>
  <c r="AA24" i="4" s="1"/>
  <c r="I119" i="4"/>
  <c r="V45" i="4"/>
  <c r="I122" i="4"/>
  <c r="I95" i="4"/>
  <c r="AC18" i="4"/>
  <c r="E330" i="1" l="1"/>
  <c r="I329" i="1"/>
  <c r="AD26" i="4"/>
  <c r="AE26" i="4" s="1"/>
  <c r="E312" i="1"/>
  <c r="I311" i="1"/>
  <c r="N34" i="4"/>
  <c r="O34" i="4" s="1"/>
  <c r="P35" i="4" s="1"/>
  <c r="N42" i="4"/>
  <c r="AD34" i="4"/>
  <c r="AE34" i="4" s="1"/>
  <c r="AF35" i="4" s="1"/>
  <c r="O38" i="4"/>
  <c r="N36" i="4"/>
  <c r="O36" i="4" s="1"/>
  <c r="AD36" i="4"/>
  <c r="AE36" i="4" s="1"/>
  <c r="AF36" i="4" s="1"/>
  <c r="O37" i="4"/>
  <c r="M43" i="4"/>
  <c r="M47" i="4"/>
  <c r="M50" i="4"/>
  <c r="AD37" i="4"/>
  <c r="AE37" i="4" s="1"/>
  <c r="AC37" i="4"/>
  <c r="AD38" i="4"/>
  <c r="AE38" i="4" s="1"/>
  <c r="M49" i="4"/>
  <c r="M52" i="4"/>
  <c r="M62" i="4" s="1"/>
  <c r="M51" i="4"/>
  <c r="AA47" i="4"/>
  <c r="AB47" i="4" s="1"/>
  <c r="N47" i="4" s="1"/>
  <c r="O47" i="4" s="1"/>
  <c r="N26" i="4"/>
  <c r="O26" i="4" s="1"/>
  <c r="AA52" i="4"/>
  <c r="AA59" i="4" s="1"/>
  <c r="AB59" i="4" s="1"/>
  <c r="AC59" i="4" s="1"/>
  <c r="AD42" i="4"/>
  <c r="AE42" i="4" s="1"/>
  <c r="AA43" i="4"/>
  <c r="AB43" i="4" s="1"/>
  <c r="N43" i="4" s="1"/>
  <c r="AB39" i="4"/>
  <c r="AC39" i="4" s="1"/>
  <c r="AA49" i="4"/>
  <c r="AB49" i="4" s="1"/>
  <c r="AD49" i="4" s="1"/>
  <c r="AE49" i="4" s="1"/>
  <c r="AA46" i="4"/>
  <c r="AB46" i="4" s="1"/>
  <c r="AD46" i="4" s="1"/>
  <c r="AE46" i="4" s="1"/>
  <c r="AA45" i="4"/>
  <c r="AB45" i="4" s="1"/>
  <c r="AC45" i="4" s="1"/>
  <c r="AA41" i="4"/>
  <c r="AB41" i="4" s="1"/>
  <c r="AC41" i="4" s="1"/>
  <c r="AA48" i="4"/>
  <c r="AB48" i="4" s="1"/>
  <c r="AA51" i="4"/>
  <c r="AB51" i="4" s="1"/>
  <c r="AD51" i="4" s="1"/>
  <c r="AE51" i="4" s="1"/>
  <c r="AA44" i="4"/>
  <c r="AB44" i="4" s="1"/>
  <c r="AC44" i="4" s="1"/>
  <c r="AA50" i="4"/>
  <c r="AB50" i="4" s="1"/>
  <c r="N50" i="4" s="1"/>
  <c r="E299" i="1"/>
  <c r="I298" i="1"/>
  <c r="N31" i="4"/>
  <c r="O31" i="4" s="1"/>
  <c r="AD31" i="4"/>
  <c r="AE31" i="4" s="1"/>
  <c r="AC38" i="4"/>
  <c r="M48" i="4"/>
  <c r="M46" i="4"/>
  <c r="M45" i="4"/>
  <c r="M42" i="4"/>
  <c r="M41" i="4"/>
  <c r="L26" i="19"/>
  <c r="E284" i="1"/>
  <c r="I283" i="1"/>
  <c r="I266" i="1"/>
  <c r="E267" i="1"/>
  <c r="E251" i="1"/>
  <c r="I250" i="1"/>
  <c r="G23" i="5"/>
  <c r="N22" i="5"/>
  <c r="O22" i="5" s="1"/>
  <c r="O21" i="5"/>
  <c r="P21" i="5"/>
  <c r="P165" i="1"/>
  <c r="U164" i="1"/>
  <c r="F163" i="19"/>
  <c r="I118" i="1"/>
  <c r="E119" i="1"/>
  <c r="E102" i="1"/>
  <c r="I101" i="1"/>
  <c r="E87" i="1"/>
  <c r="I86" i="1"/>
  <c r="L130" i="4"/>
  <c r="V130" i="4" s="1"/>
  <c r="E18" i="1"/>
  <c r="I17" i="1"/>
  <c r="I136" i="1"/>
  <c r="E137" i="1"/>
  <c r="L90" i="4"/>
  <c r="V90" i="4" s="1"/>
  <c r="L95" i="4"/>
  <c r="V95" i="4" s="1"/>
  <c r="AB24" i="4"/>
  <c r="AC24" i="4" s="1"/>
  <c r="AB33" i="4"/>
  <c r="G149" i="1"/>
  <c r="I148" i="1"/>
  <c r="AD15" i="4"/>
  <c r="AE15" i="4" s="1"/>
  <c r="AF15" i="4" s="1"/>
  <c r="N15" i="4"/>
  <c r="O15" i="4" s="1"/>
  <c r="P15" i="4" s="1"/>
  <c r="L101" i="4"/>
  <c r="V101" i="4" s="1"/>
  <c r="AB22" i="4"/>
  <c r="AD29" i="4"/>
  <c r="AE29" i="4" s="1"/>
  <c r="N29" i="4"/>
  <c r="O29" i="4" s="1"/>
  <c r="I165" i="1"/>
  <c r="G166" i="1"/>
  <c r="G21" i="1"/>
  <c r="G105" i="1"/>
  <c r="AD30" i="4"/>
  <c r="AE30" i="4" s="1"/>
  <c r="N30" i="4"/>
  <c r="O30" i="4" s="1"/>
  <c r="AD17" i="4"/>
  <c r="AE17" i="4" s="1"/>
  <c r="AF18" i="4" s="1"/>
  <c r="N17" i="4"/>
  <c r="O17" i="4" s="1"/>
  <c r="P18" i="4" s="1"/>
  <c r="AD19" i="4"/>
  <c r="AE19" i="4" s="1"/>
  <c r="AF19" i="4" s="1"/>
  <c r="N19" i="4"/>
  <c r="O19" i="4" s="1"/>
  <c r="P19" i="4" s="1"/>
  <c r="N20" i="4"/>
  <c r="O20" i="4" s="1"/>
  <c r="AD20" i="4"/>
  <c r="AE20" i="4" s="1"/>
  <c r="AD23" i="4"/>
  <c r="AE23" i="4" s="1"/>
  <c r="N23" i="4"/>
  <c r="O23" i="4" s="1"/>
  <c r="N25" i="4"/>
  <c r="O25" i="4" s="1"/>
  <c r="AD25" i="4"/>
  <c r="AE25" i="4" s="1"/>
  <c r="L122" i="4"/>
  <c r="V122" i="4" s="1"/>
  <c r="L119" i="4"/>
  <c r="V119" i="4" s="1"/>
  <c r="AB16" i="4"/>
  <c r="AD21" i="4"/>
  <c r="AE21" i="4" s="1"/>
  <c r="N21" i="4"/>
  <c r="O21" i="4" s="1"/>
  <c r="AD28" i="4"/>
  <c r="AE28" i="4" s="1"/>
  <c r="AF28" i="4" s="1"/>
  <c r="N28" i="4"/>
  <c r="O28" i="4" s="1"/>
  <c r="AC30" i="4"/>
  <c r="AC17" i="4"/>
  <c r="V32" i="4"/>
  <c r="AA32" i="4" s="1"/>
  <c r="AC19" i="4"/>
  <c r="AC20" i="4"/>
  <c r="AC23" i="4"/>
  <c r="AC25" i="4"/>
  <c r="E331" i="1" l="1"/>
  <c r="I330" i="1"/>
  <c r="O50" i="4"/>
  <c r="E313" i="1"/>
  <c r="I312" i="1"/>
  <c r="K28" i="19"/>
  <c r="O42" i="4"/>
  <c r="AF37" i="4"/>
  <c r="O34" i="1" s="1"/>
  <c r="P38" i="4"/>
  <c r="R35" i="1" s="1"/>
  <c r="N59" i="4"/>
  <c r="M64" i="4"/>
  <c r="P28" i="4"/>
  <c r="M58" i="4"/>
  <c r="AD59" i="4"/>
  <c r="AE59" i="4" s="1"/>
  <c r="M56" i="4"/>
  <c r="P37" i="4"/>
  <c r="O43" i="4"/>
  <c r="AF38" i="4"/>
  <c r="O35" i="1" s="1"/>
  <c r="M55" i="4"/>
  <c r="M60" i="4"/>
  <c r="AC50" i="4"/>
  <c r="AD43" i="4"/>
  <c r="AE43" i="4" s="1"/>
  <c r="M61" i="4"/>
  <c r="AC43" i="4"/>
  <c r="M59" i="4"/>
  <c r="AC47" i="4"/>
  <c r="M63" i="4"/>
  <c r="M65" i="4"/>
  <c r="M67" i="4" s="1"/>
  <c r="O67" i="4" s="1"/>
  <c r="N39" i="4"/>
  <c r="O39" i="4" s="1"/>
  <c r="P39" i="4" s="1"/>
  <c r="M54" i="4"/>
  <c r="AD44" i="4"/>
  <c r="AE44" i="4" s="1"/>
  <c r="AD39" i="4"/>
  <c r="AE39" i="4" s="1"/>
  <c r="AF39" i="4" s="1"/>
  <c r="N44" i="4"/>
  <c r="O44" i="4" s="1"/>
  <c r="P44" i="4" s="1"/>
  <c r="M57" i="4"/>
  <c r="N51" i="4"/>
  <c r="O51" i="4" s="1"/>
  <c r="P51" i="4" s="1"/>
  <c r="AD47" i="4"/>
  <c r="AE47" i="4" s="1"/>
  <c r="AF47" i="4" s="1"/>
  <c r="AA57" i="4"/>
  <c r="AB57" i="4" s="1"/>
  <c r="AC57" i="4" s="1"/>
  <c r="AD50" i="4"/>
  <c r="AE50" i="4" s="1"/>
  <c r="AF51" i="4" s="1"/>
  <c r="AA63" i="4"/>
  <c r="AB63" i="4" s="1"/>
  <c r="AC63" i="4" s="1"/>
  <c r="AA60" i="4"/>
  <c r="AB60" i="4" s="1"/>
  <c r="AD60" i="4" s="1"/>
  <c r="AE60" i="4" s="1"/>
  <c r="AA54" i="4"/>
  <c r="AB54" i="4" s="1"/>
  <c r="AC54" i="4" s="1"/>
  <c r="AB52" i="4"/>
  <c r="AC52" i="4" s="1"/>
  <c r="AA61" i="4"/>
  <c r="AB61" i="4" s="1"/>
  <c r="AD61" i="4" s="1"/>
  <c r="AE61" i="4" s="1"/>
  <c r="AA65" i="4"/>
  <c r="AA71" i="4" s="1"/>
  <c r="AC46" i="4"/>
  <c r="AC49" i="4"/>
  <c r="AA56" i="4"/>
  <c r="AB56" i="4" s="1"/>
  <c r="AC56" i="4" s="1"/>
  <c r="AA64" i="4"/>
  <c r="AB64" i="4" s="1"/>
  <c r="N64" i="4" s="1"/>
  <c r="N46" i="4"/>
  <c r="O46" i="4" s="1"/>
  <c r="P47" i="4" s="1"/>
  <c r="AA55" i="4"/>
  <c r="AB55" i="4" s="1"/>
  <c r="N55" i="4" s="1"/>
  <c r="AA58" i="4"/>
  <c r="AB58" i="4" s="1"/>
  <c r="AC58" i="4" s="1"/>
  <c r="AA62" i="4"/>
  <c r="AB62" i="4" s="1"/>
  <c r="AC62" i="4" s="1"/>
  <c r="AC51" i="4"/>
  <c r="N49" i="4"/>
  <c r="O49" i="4" s="1"/>
  <c r="P50" i="4" s="1"/>
  <c r="N41" i="4"/>
  <c r="O41" i="4" s="1"/>
  <c r="AD41" i="4"/>
  <c r="AE41" i="4" s="1"/>
  <c r="AF42" i="4" s="1"/>
  <c r="E300" i="1"/>
  <c r="E301" i="1" s="1"/>
  <c r="I299" i="1"/>
  <c r="P36" i="4"/>
  <c r="O32" i="1"/>
  <c r="I284" i="1"/>
  <c r="E285" i="1"/>
  <c r="E268" i="1"/>
  <c r="I267" i="1"/>
  <c r="E252" i="1"/>
  <c r="I251" i="1"/>
  <c r="P22" i="5"/>
  <c r="V27" i="1"/>
  <c r="W27" i="1" s="1"/>
  <c r="G24" i="5"/>
  <c r="N23" i="5"/>
  <c r="R32" i="1"/>
  <c r="S32" i="1" s="1"/>
  <c r="AF21" i="4"/>
  <c r="P166" i="1"/>
  <c r="U165" i="1"/>
  <c r="F164" i="19"/>
  <c r="P21" i="4"/>
  <c r="I119" i="1"/>
  <c r="E120" i="1"/>
  <c r="I120" i="1" s="1"/>
  <c r="P20" i="4"/>
  <c r="E88" i="1"/>
  <c r="I87" i="1"/>
  <c r="E103" i="1"/>
  <c r="I102" i="1"/>
  <c r="E138" i="1"/>
  <c r="I138" i="1" s="1"/>
  <c r="I137" i="1"/>
  <c r="E19" i="1"/>
  <c r="I18" i="1"/>
  <c r="G33" i="19"/>
  <c r="O33" i="1"/>
  <c r="E33" i="19"/>
  <c r="E34" i="19"/>
  <c r="P26" i="4"/>
  <c r="E15" i="19"/>
  <c r="O14" i="1"/>
  <c r="G25" i="1"/>
  <c r="AD22" i="4"/>
  <c r="AE22" i="4" s="1"/>
  <c r="AF22" i="4" s="1"/>
  <c r="N22" i="4"/>
  <c r="O22" i="4" s="1"/>
  <c r="P22" i="4" s="1"/>
  <c r="R10" i="1"/>
  <c r="G11" i="19"/>
  <c r="N33" i="4"/>
  <c r="O33" i="4" s="1"/>
  <c r="AD33" i="4"/>
  <c r="AE33" i="4" s="1"/>
  <c r="AF29" i="4"/>
  <c r="AC33" i="4"/>
  <c r="AF26" i="4"/>
  <c r="AF30" i="4"/>
  <c r="AF31" i="4"/>
  <c r="N16" i="4"/>
  <c r="O16" i="4" s="1"/>
  <c r="P16" i="4" s="1"/>
  <c r="AD16" i="4"/>
  <c r="AE16" i="4" s="1"/>
  <c r="AF16" i="4" s="1"/>
  <c r="AB32" i="4"/>
  <c r="G14" i="19"/>
  <c r="R13" i="1"/>
  <c r="O13" i="1"/>
  <c r="E14" i="19"/>
  <c r="O25" i="1"/>
  <c r="G15" i="19"/>
  <c r="R14" i="1"/>
  <c r="P30" i="4"/>
  <c r="P31" i="4"/>
  <c r="G167" i="1"/>
  <c r="I166" i="1"/>
  <c r="N48" i="4"/>
  <c r="O48" i="4" s="1"/>
  <c r="AD48" i="4"/>
  <c r="AE48" i="4" s="1"/>
  <c r="E11" i="19"/>
  <c r="O10" i="1"/>
  <c r="G150" i="1"/>
  <c r="I149" i="1"/>
  <c r="AD24" i="4"/>
  <c r="AE24" i="4" s="1"/>
  <c r="AF24" i="4" s="1"/>
  <c r="N24" i="4"/>
  <c r="O24" i="4" s="1"/>
  <c r="P24" i="4" s="1"/>
  <c r="AD45" i="4"/>
  <c r="AE45" i="4" s="1"/>
  <c r="N45" i="4"/>
  <c r="O45" i="4" s="1"/>
  <c r="AC16" i="4"/>
  <c r="AF20" i="4"/>
  <c r="P29" i="4"/>
  <c r="AC48" i="4"/>
  <c r="AC22" i="4"/>
  <c r="E332" i="1" l="1"/>
  <c r="I331" i="1"/>
  <c r="O64" i="4"/>
  <c r="E314" i="1"/>
  <c r="I313" i="1"/>
  <c r="N52" i="4"/>
  <c r="O52" i="4" s="1"/>
  <c r="P52" i="4" s="1"/>
  <c r="E36" i="19"/>
  <c r="AD52" i="4"/>
  <c r="AE52" i="4" s="1"/>
  <c r="AF52" i="4" s="1"/>
  <c r="O50" i="1" s="1"/>
  <c r="AF60" i="4"/>
  <c r="O58" i="1" s="1"/>
  <c r="E35" i="19"/>
  <c r="P43" i="4"/>
  <c r="R41" i="1" s="1"/>
  <c r="C46" i="5" s="1"/>
  <c r="O40" i="1"/>
  <c r="O45" i="1"/>
  <c r="R33" i="1"/>
  <c r="C34" i="5" s="1"/>
  <c r="F34" i="5" s="1"/>
  <c r="O36" i="1"/>
  <c r="G35" i="19"/>
  <c r="O59" i="4"/>
  <c r="M72" i="4"/>
  <c r="M84" i="4" s="1"/>
  <c r="O84" i="4" s="1"/>
  <c r="N60" i="4"/>
  <c r="O60" i="4" s="1"/>
  <c r="R34" i="1"/>
  <c r="T34" i="1" s="1"/>
  <c r="O55" i="4"/>
  <c r="M69" i="4"/>
  <c r="O69" i="4" s="1"/>
  <c r="M70" i="4"/>
  <c r="O70" i="4" s="1"/>
  <c r="AF44" i="4"/>
  <c r="M68" i="4"/>
  <c r="O68" i="4" s="1"/>
  <c r="P68" i="4" s="1"/>
  <c r="M71" i="4"/>
  <c r="O71" i="4" s="1"/>
  <c r="AF43" i="4"/>
  <c r="AF50" i="4"/>
  <c r="AD57" i="4"/>
  <c r="AE57" i="4" s="1"/>
  <c r="N57" i="4"/>
  <c r="O57" i="4" s="1"/>
  <c r="N63" i="4"/>
  <c r="O63" i="4" s="1"/>
  <c r="AA72" i="4"/>
  <c r="AA85" i="4" s="1"/>
  <c r="AD64" i="4"/>
  <c r="AE64" i="4" s="1"/>
  <c r="AA69" i="4"/>
  <c r="AE69" i="4" s="1"/>
  <c r="N62" i="4"/>
  <c r="O62" i="4" s="1"/>
  <c r="AD63" i="4"/>
  <c r="AE63" i="4" s="1"/>
  <c r="AA67" i="4"/>
  <c r="AE67" i="4" s="1"/>
  <c r="AC60" i="4"/>
  <c r="AA70" i="4"/>
  <c r="AE70" i="4" s="1"/>
  <c r="N61" i="4"/>
  <c r="O61" i="4" s="1"/>
  <c r="AB65" i="4"/>
  <c r="N65" i="4" s="1"/>
  <c r="O65" i="4" s="1"/>
  <c r="AC61" i="4"/>
  <c r="G34" i="19"/>
  <c r="I34" i="19" s="1"/>
  <c r="N54" i="4"/>
  <c r="O54" i="4" s="1"/>
  <c r="AD54" i="4"/>
  <c r="AE54" i="4" s="1"/>
  <c r="AA68" i="4"/>
  <c r="AC68" i="4" s="1"/>
  <c r="AD62" i="4"/>
  <c r="AE62" i="4" s="1"/>
  <c r="AF62" i="4" s="1"/>
  <c r="AC64" i="4"/>
  <c r="P41" i="4"/>
  <c r="P42" i="4"/>
  <c r="N56" i="4"/>
  <c r="O56" i="4" s="1"/>
  <c r="N58" i="4"/>
  <c r="O58" i="4" s="1"/>
  <c r="AC55" i="4"/>
  <c r="AD55" i="4"/>
  <c r="AE55" i="4" s="1"/>
  <c r="AD56" i="4"/>
  <c r="AE56" i="4" s="1"/>
  <c r="AD58" i="4"/>
  <c r="AE58" i="4" s="1"/>
  <c r="AF59" i="4" s="1"/>
  <c r="AF41" i="4"/>
  <c r="I300" i="1"/>
  <c r="E17" i="19"/>
  <c r="G16" i="19"/>
  <c r="R49" i="1"/>
  <c r="C62" i="5" s="1"/>
  <c r="F62" i="5" s="1"/>
  <c r="R16" i="1"/>
  <c r="G49" i="19"/>
  <c r="R48" i="1"/>
  <c r="I33" i="19"/>
  <c r="H33" i="19"/>
  <c r="L27" i="19"/>
  <c r="I285" i="1"/>
  <c r="E286" i="1"/>
  <c r="E269" i="1"/>
  <c r="I268" i="1"/>
  <c r="E253" i="1"/>
  <c r="I252" i="1"/>
  <c r="N24" i="5"/>
  <c r="O24" i="5" s="1"/>
  <c r="G25" i="5"/>
  <c r="O23" i="5"/>
  <c r="P23" i="5"/>
  <c r="R45" i="1"/>
  <c r="C54" i="5" s="1"/>
  <c r="F54" i="5" s="1"/>
  <c r="T32" i="1"/>
  <c r="C32" i="5"/>
  <c r="F32" i="5" s="1"/>
  <c r="O49" i="1"/>
  <c r="AF61" i="4"/>
  <c r="O16" i="1"/>
  <c r="R42" i="1"/>
  <c r="G17" i="19"/>
  <c r="AE71" i="4"/>
  <c r="AC71" i="4"/>
  <c r="P17" i="4"/>
  <c r="R15" i="1"/>
  <c r="P167" i="1"/>
  <c r="U166" i="1"/>
  <c r="R36" i="1"/>
  <c r="G36" i="19"/>
  <c r="F165" i="19"/>
  <c r="P23" i="4"/>
  <c r="E104" i="1"/>
  <c r="I103" i="1"/>
  <c r="I88" i="1"/>
  <c r="E89" i="1"/>
  <c r="E20" i="1"/>
  <c r="I19" i="1"/>
  <c r="AF34" i="4"/>
  <c r="G151" i="1"/>
  <c r="I150" i="1"/>
  <c r="I11" i="19"/>
  <c r="F11" i="19"/>
  <c r="P48" i="4"/>
  <c r="P49" i="4"/>
  <c r="G27" i="19"/>
  <c r="R27" i="1"/>
  <c r="T35" i="1"/>
  <c r="T25" i="1"/>
  <c r="T13" i="1"/>
  <c r="AD32" i="4"/>
  <c r="AE32" i="4" s="1"/>
  <c r="AF32" i="4" s="1"/>
  <c r="N32" i="4"/>
  <c r="O32" i="4" s="1"/>
  <c r="P32" i="4" s="1"/>
  <c r="O27" i="1"/>
  <c r="E27" i="19"/>
  <c r="O26" i="1"/>
  <c r="E26" i="19"/>
  <c r="R17" i="1"/>
  <c r="G18" i="19"/>
  <c r="T14" i="1"/>
  <c r="R21" i="1"/>
  <c r="G22" i="19"/>
  <c r="AF25" i="4"/>
  <c r="AF17" i="4"/>
  <c r="O17" i="1"/>
  <c r="E18" i="19"/>
  <c r="AF45" i="4"/>
  <c r="AF46" i="4"/>
  <c r="E20" i="19"/>
  <c r="O19" i="1"/>
  <c r="G168" i="1"/>
  <c r="I167" i="1"/>
  <c r="E41" i="19"/>
  <c r="G26" i="19"/>
  <c r="R26" i="1"/>
  <c r="E16" i="19"/>
  <c r="O15" i="1"/>
  <c r="E12" i="19"/>
  <c r="O11" i="1"/>
  <c r="P45" i="4"/>
  <c r="P46" i="4"/>
  <c r="G20" i="19"/>
  <c r="R19" i="1"/>
  <c r="P10" i="1"/>
  <c r="T10" i="1"/>
  <c r="U10" i="1" s="1"/>
  <c r="AF48" i="4"/>
  <c r="AF49" i="4"/>
  <c r="C38" i="5"/>
  <c r="F38" i="5" s="1"/>
  <c r="G28" i="19"/>
  <c r="R28" i="1"/>
  <c r="I14" i="19"/>
  <c r="R11" i="1"/>
  <c r="G12" i="19"/>
  <c r="E28" i="19"/>
  <c r="O28" i="1"/>
  <c r="O21" i="1"/>
  <c r="E22" i="19"/>
  <c r="P34" i="4"/>
  <c r="G26" i="1"/>
  <c r="I15" i="19"/>
  <c r="AF23" i="4"/>
  <c r="AC32" i="4"/>
  <c r="P25" i="4"/>
  <c r="P64" i="4" l="1"/>
  <c r="P71" i="4"/>
  <c r="R72" i="1" s="1"/>
  <c r="C98" i="5" s="1"/>
  <c r="F98" i="5" s="1"/>
  <c r="E333" i="1"/>
  <c r="I332" i="1"/>
  <c r="P55" i="4"/>
  <c r="R53" i="1" s="1"/>
  <c r="E315" i="1"/>
  <c r="I314" i="1"/>
  <c r="C36" i="5"/>
  <c r="F36" i="5" s="1"/>
  <c r="K29" i="19"/>
  <c r="AF54" i="4"/>
  <c r="O52" i="1" s="1"/>
  <c r="I35" i="19"/>
  <c r="O72" i="4"/>
  <c r="P72" i="4" s="1"/>
  <c r="R73" i="1" s="1"/>
  <c r="C100" i="5" s="1"/>
  <c r="F100" i="5" s="1"/>
  <c r="P60" i="4"/>
  <c r="G59" i="19" s="1"/>
  <c r="AA82" i="4"/>
  <c r="AE82" i="4" s="1"/>
  <c r="T33" i="1"/>
  <c r="M79" i="4"/>
  <c r="O79" i="4" s="1"/>
  <c r="M74" i="4"/>
  <c r="O74" i="4" s="1"/>
  <c r="AC69" i="4"/>
  <c r="P70" i="4"/>
  <c r="G72" i="19" s="1"/>
  <c r="S33" i="1"/>
  <c r="S34" i="1" s="1"/>
  <c r="S35" i="1" s="1"/>
  <c r="S36" i="1" s="1"/>
  <c r="M85" i="4"/>
  <c r="M95" i="4" s="1"/>
  <c r="O95" i="4" s="1"/>
  <c r="P61" i="4"/>
  <c r="R59" i="1" s="1"/>
  <c r="E40" i="19"/>
  <c r="G40" i="19"/>
  <c r="R69" i="1"/>
  <c r="C92" i="5" s="1"/>
  <c r="F92" i="5" s="1"/>
  <c r="M77" i="4"/>
  <c r="O77" i="4" s="1"/>
  <c r="M78" i="4"/>
  <c r="O78" i="4" s="1"/>
  <c r="R50" i="1"/>
  <c r="C64" i="5" s="1"/>
  <c r="F64" i="5" s="1"/>
  <c r="M82" i="4"/>
  <c r="O82" i="4" s="1"/>
  <c r="M83" i="4"/>
  <c r="O83" i="4" s="1"/>
  <c r="P84" i="4" s="1"/>
  <c r="R89" i="1" s="1"/>
  <c r="C122" i="5" s="1"/>
  <c r="F122" i="5" s="1"/>
  <c r="O41" i="1"/>
  <c r="T41" i="1" s="1"/>
  <c r="O42" i="1"/>
  <c r="T42" i="1" s="1"/>
  <c r="O48" i="1"/>
  <c r="T48" i="1" s="1"/>
  <c r="M76" i="4"/>
  <c r="O76" i="4" s="1"/>
  <c r="M75" i="4"/>
  <c r="O75" i="4" s="1"/>
  <c r="M80" i="4"/>
  <c r="O80" i="4" s="1"/>
  <c r="M81" i="4"/>
  <c r="O81" i="4" s="1"/>
  <c r="R40" i="1"/>
  <c r="C44" i="5" s="1"/>
  <c r="F44" i="5" s="1"/>
  <c r="P69" i="4"/>
  <c r="AA78" i="4"/>
  <c r="AC78" i="4" s="1"/>
  <c r="P63" i="4"/>
  <c r="R61" i="1" s="1"/>
  <c r="C84" i="5" s="1"/>
  <c r="F84" i="5" s="1"/>
  <c r="AA75" i="4"/>
  <c r="AC75" i="4" s="1"/>
  <c r="AF55" i="4"/>
  <c r="AA77" i="4"/>
  <c r="AC77" i="4" s="1"/>
  <c r="AE72" i="4"/>
  <c r="AF72" i="4" s="1"/>
  <c r="AA84" i="4"/>
  <c r="AC84" i="4" s="1"/>
  <c r="AA80" i="4"/>
  <c r="AC80" i="4" s="1"/>
  <c r="AA76" i="4"/>
  <c r="AE76" i="4" s="1"/>
  <c r="AC72" i="4"/>
  <c r="AA81" i="4"/>
  <c r="AC81" i="4" s="1"/>
  <c r="AA83" i="4"/>
  <c r="AE83" i="4" s="1"/>
  <c r="AA79" i="4"/>
  <c r="AE79" i="4" s="1"/>
  <c r="AA74" i="4"/>
  <c r="AC74" i="4" s="1"/>
  <c r="E49" i="19"/>
  <c r="I49" i="19" s="1"/>
  <c r="AC67" i="4"/>
  <c r="P58" i="4"/>
  <c r="G57" i="19" s="1"/>
  <c r="AF64" i="4"/>
  <c r="P57" i="4"/>
  <c r="R55" i="1" s="1"/>
  <c r="P62" i="4"/>
  <c r="R60" i="1" s="1"/>
  <c r="C82" i="5" s="1"/>
  <c r="F82" i="5" s="1"/>
  <c r="O39" i="1"/>
  <c r="AC65" i="4"/>
  <c r="AD65" i="4"/>
  <c r="AE65" i="4" s="1"/>
  <c r="AF65" i="4" s="1"/>
  <c r="AC70" i="4"/>
  <c r="H34" i="19"/>
  <c r="H35" i="19" s="1"/>
  <c r="H36" i="19" s="1"/>
  <c r="P59" i="4"/>
  <c r="P54" i="4"/>
  <c r="P56" i="4"/>
  <c r="G55" i="19" s="1"/>
  <c r="AE68" i="4"/>
  <c r="AF68" i="4" s="1"/>
  <c r="R39" i="1"/>
  <c r="C42" i="5" s="1"/>
  <c r="AF56" i="4"/>
  <c r="AF57" i="4"/>
  <c r="O55" i="1" s="1"/>
  <c r="AF63" i="4"/>
  <c r="G41" i="19"/>
  <c r="I41" i="19" s="1"/>
  <c r="AF58" i="4"/>
  <c r="E302" i="1"/>
  <c r="I301" i="1"/>
  <c r="C48" i="5"/>
  <c r="T49" i="1"/>
  <c r="C60" i="5"/>
  <c r="F60" i="5" s="1"/>
  <c r="G32" i="19"/>
  <c r="E47" i="19"/>
  <c r="E32" i="19"/>
  <c r="G13" i="19"/>
  <c r="I17" i="19"/>
  <c r="T16" i="1"/>
  <c r="E48" i="19"/>
  <c r="G47" i="19"/>
  <c r="E44" i="19"/>
  <c r="R18" i="1"/>
  <c r="G44" i="19"/>
  <c r="G48" i="19"/>
  <c r="O59" i="1"/>
  <c r="E59" i="19"/>
  <c r="E58" i="19"/>
  <c r="G70" i="19"/>
  <c r="G63" i="19"/>
  <c r="E60" i="19"/>
  <c r="I36" i="19"/>
  <c r="I28" i="19"/>
  <c r="I26" i="19"/>
  <c r="I27" i="19"/>
  <c r="J11" i="19"/>
  <c r="P24" i="5"/>
  <c r="I286" i="1"/>
  <c r="E287" i="1"/>
  <c r="E270" i="1"/>
  <c r="I269" i="1"/>
  <c r="V28" i="1"/>
  <c r="W28" i="1" s="1"/>
  <c r="E254" i="1"/>
  <c r="I253" i="1"/>
  <c r="G26" i="5"/>
  <c r="N25" i="5"/>
  <c r="T45" i="1"/>
  <c r="R62" i="1"/>
  <c r="C86" i="5" s="1"/>
  <c r="F86" i="5" s="1"/>
  <c r="R12" i="1"/>
  <c r="G19" i="19"/>
  <c r="O60" i="1"/>
  <c r="AF71" i="4"/>
  <c r="G51" i="19"/>
  <c r="AA91" i="4"/>
  <c r="AA94" i="4"/>
  <c r="AA97" i="4"/>
  <c r="AC85" i="4"/>
  <c r="AE85" i="4"/>
  <c r="AA95" i="4"/>
  <c r="AA98" i="4"/>
  <c r="AA88" i="4"/>
  <c r="AA89" i="4"/>
  <c r="AA87" i="4"/>
  <c r="AA90" i="4"/>
  <c r="AA93" i="4"/>
  <c r="AA96" i="4"/>
  <c r="AA92" i="4"/>
  <c r="E61" i="19"/>
  <c r="P65" i="4"/>
  <c r="P67" i="4"/>
  <c r="AF70" i="4"/>
  <c r="E51" i="19"/>
  <c r="P33" i="4"/>
  <c r="O57" i="1"/>
  <c r="I168" i="1"/>
  <c r="P168" i="1"/>
  <c r="U167" i="1"/>
  <c r="T36" i="1"/>
  <c r="C40" i="5"/>
  <c r="F40" i="5" s="1"/>
  <c r="F166" i="19"/>
  <c r="F167" i="19" s="1"/>
  <c r="E105" i="1"/>
  <c r="I105" i="1" s="1"/>
  <c r="I104" i="1"/>
  <c r="I89" i="1"/>
  <c r="E90" i="1"/>
  <c r="I90" i="1" s="1"/>
  <c r="E21" i="1"/>
  <c r="I20" i="1"/>
  <c r="O46" i="1"/>
  <c r="E45" i="19"/>
  <c r="G42" i="19"/>
  <c r="R43" i="1"/>
  <c r="F12" i="19"/>
  <c r="I12" i="19"/>
  <c r="I16" i="19"/>
  <c r="I20" i="19"/>
  <c r="E42" i="19"/>
  <c r="O43" i="1"/>
  <c r="T17" i="1"/>
  <c r="G45" i="19"/>
  <c r="R46" i="1"/>
  <c r="G152" i="1"/>
  <c r="I151" i="1"/>
  <c r="AF33" i="4"/>
  <c r="E29" i="19"/>
  <c r="O29" i="1"/>
  <c r="I22" i="19"/>
  <c r="T28" i="1"/>
  <c r="G21" i="19"/>
  <c r="O18" i="1"/>
  <c r="E19" i="19"/>
  <c r="G27" i="1"/>
  <c r="R31" i="1"/>
  <c r="T21" i="1"/>
  <c r="O47" i="1"/>
  <c r="E46" i="19"/>
  <c r="G43" i="19"/>
  <c r="R44" i="1"/>
  <c r="T11" i="1"/>
  <c r="U11" i="1" s="1"/>
  <c r="P11" i="1"/>
  <c r="T15" i="1"/>
  <c r="T19" i="1"/>
  <c r="E43" i="19"/>
  <c r="O44" i="1"/>
  <c r="I18" i="19"/>
  <c r="E13" i="19"/>
  <c r="O12" i="1"/>
  <c r="O20" i="1"/>
  <c r="E21" i="19"/>
  <c r="T26" i="1"/>
  <c r="T27" i="1"/>
  <c r="G29" i="19"/>
  <c r="R29" i="1"/>
  <c r="G46" i="19"/>
  <c r="R47" i="1"/>
  <c r="O31" i="1"/>
  <c r="G54" i="19" l="1"/>
  <c r="G73" i="19"/>
  <c r="E53" i="19"/>
  <c r="AC82" i="4"/>
  <c r="E334" i="1"/>
  <c r="I333" i="1"/>
  <c r="P74" i="4"/>
  <c r="R79" i="1" s="1"/>
  <c r="S79" i="1" s="1"/>
  <c r="E316" i="1"/>
  <c r="I315" i="1"/>
  <c r="R58" i="1"/>
  <c r="C78" i="5" s="1"/>
  <c r="F78" i="5" s="1"/>
  <c r="R71" i="1"/>
  <c r="C96" i="5" s="1"/>
  <c r="F96" i="5" s="1"/>
  <c r="M89" i="4"/>
  <c r="O89" i="4" s="1"/>
  <c r="P76" i="4"/>
  <c r="G82" i="19" s="1"/>
  <c r="M91" i="4"/>
  <c r="O91" i="4" s="1"/>
  <c r="T50" i="1"/>
  <c r="AC76" i="4"/>
  <c r="AE77" i="4"/>
  <c r="AF77" i="4" s="1"/>
  <c r="AC79" i="4"/>
  <c r="M97" i="4"/>
  <c r="O97" i="4" s="1"/>
  <c r="P83" i="4"/>
  <c r="R88" i="1" s="1"/>
  <c r="C120" i="5" s="1"/>
  <c r="F120" i="5" s="1"/>
  <c r="M92" i="4"/>
  <c r="O92" i="4" s="1"/>
  <c r="P75" i="4"/>
  <c r="G81" i="19" s="1"/>
  <c r="G60" i="19"/>
  <c r="I60" i="19" s="1"/>
  <c r="P82" i="4"/>
  <c r="R87" i="1" s="1"/>
  <c r="C118" i="5" s="1"/>
  <c r="F118" i="5" s="1"/>
  <c r="P77" i="4"/>
  <c r="R82" i="1" s="1"/>
  <c r="C108" i="5" s="1"/>
  <c r="F108" i="5" s="1"/>
  <c r="G74" i="19"/>
  <c r="G90" i="19"/>
  <c r="AE75" i="4"/>
  <c r="AF76" i="4" s="1"/>
  <c r="G62" i="19"/>
  <c r="P81" i="4"/>
  <c r="R86" i="1" s="1"/>
  <c r="C116" i="5" s="1"/>
  <c r="F116" i="5" s="1"/>
  <c r="P78" i="4"/>
  <c r="R83" i="1" s="1"/>
  <c r="C110" i="5" s="1"/>
  <c r="F110" i="5" s="1"/>
  <c r="AE78" i="4"/>
  <c r="AF79" i="4" s="1"/>
  <c r="M88" i="4"/>
  <c r="O88" i="4" s="1"/>
  <c r="M93" i="4"/>
  <c r="O93" i="4" s="1"/>
  <c r="O85" i="4"/>
  <c r="P85" i="4" s="1"/>
  <c r="G91" i="19" s="1"/>
  <c r="M98" i="4"/>
  <c r="M105" i="4" s="1"/>
  <c r="O105" i="4" s="1"/>
  <c r="I40" i="19"/>
  <c r="AC83" i="4"/>
  <c r="M96" i="4"/>
  <c r="O96" i="4" s="1"/>
  <c r="P96" i="4" s="1"/>
  <c r="P79" i="4"/>
  <c r="R84" i="1" s="1"/>
  <c r="C112" i="5" s="1"/>
  <c r="F112" i="5" s="1"/>
  <c r="M94" i="4"/>
  <c r="O94" i="4" s="1"/>
  <c r="P95" i="4" s="1"/>
  <c r="G103" i="19" s="1"/>
  <c r="M87" i="4"/>
  <c r="O87" i="4" s="1"/>
  <c r="P80" i="4"/>
  <c r="R85" i="1" s="1"/>
  <c r="C114" i="5" s="1"/>
  <c r="F114" i="5" s="1"/>
  <c r="M90" i="4"/>
  <c r="O90" i="4" s="1"/>
  <c r="P90" i="4" s="1"/>
  <c r="T40" i="1"/>
  <c r="O63" i="1"/>
  <c r="E54" i="19"/>
  <c r="I54" i="19" s="1"/>
  <c r="R70" i="1"/>
  <c r="C94" i="5" s="1"/>
  <c r="F94" i="5" s="1"/>
  <c r="E62" i="19"/>
  <c r="G58" i="19"/>
  <c r="I58" i="19" s="1"/>
  <c r="AE84" i="4"/>
  <c r="AF84" i="4" s="1"/>
  <c r="E56" i="19"/>
  <c r="R56" i="1"/>
  <c r="C74" i="5" s="1"/>
  <c r="F74" i="5" s="1"/>
  <c r="G53" i="19"/>
  <c r="I53" i="19" s="1"/>
  <c r="G56" i="19"/>
  <c r="E63" i="19"/>
  <c r="I63" i="19" s="1"/>
  <c r="G71" i="19"/>
  <c r="O56" i="1"/>
  <c r="E55" i="19"/>
  <c r="I55" i="19" s="1"/>
  <c r="R54" i="1"/>
  <c r="C70" i="5" s="1"/>
  <c r="O61" i="1"/>
  <c r="T61" i="1" s="1"/>
  <c r="O53" i="1"/>
  <c r="T53" i="1" s="1"/>
  <c r="S39" i="1"/>
  <c r="S40" i="1" s="1"/>
  <c r="S41" i="1" s="1"/>
  <c r="S42" i="1" s="1"/>
  <c r="S43" i="1" s="1"/>
  <c r="S44" i="1" s="1"/>
  <c r="S45" i="1" s="1"/>
  <c r="S46" i="1" s="1"/>
  <c r="S47" i="1" s="1"/>
  <c r="S48" i="1" s="1"/>
  <c r="S49" i="1" s="1"/>
  <c r="S50" i="1" s="1"/>
  <c r="AE80" i="4"/>
  <c r="AF80" i="4" s="1"/>
  <c r="AE81" i="4"/>
  <c r="AE74" i="4"/>
  <c r="AF74" i="4" s="1"/>
  <c r="O79" i="1" s="1"/>
  <c r="AF69" i="4"/>
  <c r="E64" i="19"/>
  <c r="AF67" i="4"/>
  <c r="E69" i="19" s="1"/>
  <c r="O62" i="1"/>
  <c r="T62" i="1" s="1"/>
  <c r="R52" i="1"/>
  <c r="C66" i="5" s="1"/>
  <c r="R57" i="1"/>
  <c r="C76" i="5" s="1"/>
  <c r="F76" i="5" s="1"/>
  <c r="E57" i="19"/>
  <c r="I57" i="19" s="1"/>
  <c r="T39" i="1"/>
  <c r="O54" i="1"/>
  <c r="E303" i="1"/>
  <c r="I302" i="1"/>
  <c r="I47" i="19"/>
  <c r="I48" i="19"/>
  <c r="T59" i="1"/>
  <c r="I44" i="19"/>
  <c r="O69" i="1"/>
  <c r="T69" i="1" s="1"/>
  <c r="G64" i="19"/>
  <c r="E72" i="19"/>
  <c r="I72" i="19" s="1"/>
  <c r="E73" i="19"/>
  <c r="T60" i="1"/>
  <c r="I32" i="19"/>
  <c r="G69" i="19"/>
  <c r="H69" i="19" s="1"/>
  <c r="H70" i="19" s="1"/>
  <c r="E31" i="19"/>
  <c r="R30" i="1"/>
  <c r="E74" i="19"/>
  <c r="G31" i="19"/>
  <c r="I59" i="19"/>
  <c r="I51" i="19"/>
  <c r="F168" i="19"/>
  <c r="I29" i="19"/>
  <c r="L28" i="19"/>
  <c r="L29" i="19" s="1"/>
  <c r="J12" i="19"/>
  <c r="I287" i="1"/>
  <c r="E288" i="1"/>
  <c r="I288" i="1" s="1"/>
  <c r="E271" i="1"/>
  <c r="E272" i="1" s="1"/>
  <c r="I270" i="1"/>
  <c r="E255" i="1"/>
  <c r="I255" i="1" s="1"/>
  <c r="I254" i="1"/>
  <c r="O25" i="5"/>
  <c r="G27" i="5"/>
  <c r="N27" i="5" s="1"/>
  <c r="N26" i="5"/>
  <c r="O26" i="5" s="1"/>
  <c r="P25" i="5"/>
  <c r="C68" i="5"/>
  <c r="F68" i="5" s="1"/>
  <c r="G30" i="19"/>
  <c r="E70" i="19"/>
  <c r="I70" i="19" s="1"/>
  <c r="O72" i="1"/>
  <c r="T72" i="1" s="1"/>
  <c r="I43" i="19"/>
  <c r="R68" i="1"/>
  <c r="S68" i="1" s="1"/>
  <c r="S69" i="1" s="1"/>
  <c r="AC96" i="4"/>
  <c r="AE96" i="4"/>
  <c r="AE89" i="4"/>
  <c r="AC89" i="4"/>
  <c r="AC91" i="4"/>
  <c r="AE91" i="4"/>
  <c r="R63" i="1"/>
  <c r="C88" i="5" s="1"/>
  <c r="F88" i="5" s="1"/>
  <c r="AC93" i="4"/>
  <c r="AE93" i="4"/>
  <c r="AC88" i="4"/>
  <c r="AE88" i="4"/>
  <c r="O71" i="1"/>
  <c r="AC90" i="4"/>
  <c r="AE90" i="4"/>
  <c r="AA102" i="4"/>
  <c r="AE102" i="4" s="1"/>
  <c r="AA107" i="4"/>
  <c r="AA104" i="4"/>
  <c r="AC104" i="4" s="1"/>
  <c r="AA109" i="4"/>
  <c r="AE109" i="4" s="1"/>
  <c r="AA110" i="4"/>
  <c r="AE110" i="4" s="1"/>
  <c r="AA106" i="4"/>
  <c r="AC106" i="4" s="1"/>
  <c r="AA111" i="4"/>
  <c r="AA116" i="4" s="1"/>
  <c r="AA108" i="4"/>
  <c r="AE108" i="4" s="1"/>
  <c r="AC98" i="4"/>
  <c r="AE98" i="4"/>
  <c r="AA101" i="4"/>
  <c r="AC101" i="4" s="1"/>
  <c r="AA103" i="4"/>
  <c r="AC103" i="4" s="1"/>
  <c r="AA100" i="4"/>
  <c r="AE100" i="4" s="1"/>
  <c r="AA105" i="4"/>
  <c r="AC105" i="4" s="1"/>
  <c r="AC97" i="4"/>
  <c r="AE97" i="4"/>
  <c r="AF83" i="4"/>
  <c r="O73" i="1"/>
  <c r="T73" i="1" s="1"/>
  <c r="AC92" i="4"/>
  <c r="AE92" i="4"/>
  <c r="AE87" i="4"/>
  <c r="AF87" i="4" s="1"/>
  <c r="AC87" i="4"/>
  <c r="AE95" i="4"/>
  <c r="AC95" i="4"/>
  <c r="AC94" i="4"/>
  <c r="AE94" i="4"/>
  <c r="T55" i="1"/>
  <c r="U168" i="1"/>
  <c r="T43" i="1"/>
  <c r="I42" i="19"/>
  <c r="E25" i="1"/>
  <c r="E26" i="1" s="1"/>
  <c r="I21" i="1"/>
  <c r="I21" i="19"/>
  <c r="P12" i="1"/>
  <c r="P13" i="1" s="1"/>
  <c r="P14" i="1" s="1"/>
  <c r="P15" i="1" s="1"/>
  <c r="P16" i="1" s="1"/>
  <c r="P17" i="1" s="1"/>
  <c r="P18" i="1" s="1"/>
  <c r="P19" i="1" s="1"/>
  <c r="P20" i="1" s="1"/>
  <c r="P21" i="1" s="1"/>
  <c r="P25" i="1" s="1"/>
  <c r="P26" i="1" s="1"/>
  <c r="P27" i="1" s="1"/>
  <c r="P28" i="1" s="1"/>
  <c r="P29" i="1" s="1"/>
  <c r="T12" i="1"/>
  <c r="U12" i="1" s="1"/>
  <c r="U13" i="1" s="1"/>
  <c r="U14" i="1" s="1"/>
  <c r="U15" i="1" s="1"/>
  <c r="U16" i="1" s="1"/>
  <c r="U17" i="1" s="1"/>
  <c r="C52" i="5"/>
  <c r="F52" i="5" s="1"/>
  <c r="I19" i="19"/>
  <c r="C72" i="5"/>
  <c r="G153" i="1"/>
  <c r="I153" i="1" s="1"/>
  <c r="I152" i="1"/>
  <c r="C50" i="5"/>
  <c r="I45" i="19"/>
  <c r="T31" i="1"/>
  <c r="C58" i="5"/>
  <c r="F58" i="5" s="1"/>
  <c r="T20" i="1"/>
  <c r="I13" i="19"/>
  <c r="F13" i="19"/>
  <c r="F14" i="19" s="1"/>
  <c r="F15" i="19" s="1"/>
  <c r="F16" i="19" s="1"/>
  <c r="F17" i="19" s="1"/>
  <c r="F18" i="19" s="1"/>
  <c r="F19" i="19" s="1"/>
  <c r="F20" i="19" s="1"/>
  <c r="F21" i="19" s="1"/>
  <c r="F22" i="19" s="1"/>
  <c r="G28" i="1"/>
  <c r="G29" i="1" s="1"/>
  <c r="G30" i="1" s="1"/>
  <c r="G31" i="1" s="1"/>
  <c r="G32" i="1" s="1"/>
  <c r="G33" i="1" s="1"/>
  <c r="G34" i="1" s="1"/>
  <c r="T18" i="1"/>
  <c r="C80" i="5"/>
  <c r="F80" i="5" s="1"/>
  <c r="T29" i="1"/>
  <c r="E30" i="19"/>
  <c r="O30" i="1"/>
  <c r="C56" i="5"/>
  <c r="F56" i="5" s="1"/>
  <c r="I46" i="19"/>
  <c r="T44" i="1"/>
  <c r="T47" i="1"/>
  <c r="T46" i="1"/>
  <c r="H189" i="1"/>
  <c r="L189" i="1" s="1"/>
  <c r="C167" i="4" s="1"/>
  <c r="H190" i="1"/>
  <c r="L190" i="1" s="1"/>
  <c r="C168" i="4" s="1"/>
  <c r="H182" i="1"/>
  <c r="L182" i="1" s="1"/>
  <c r="C162" i="4" s="1"/>
  <c r="H174" i="1"/>
  <c r="L174" i="1" s="1"/>
  <c r="C154" i="4" s="1"/>
  <c r="H181" i="1"/>
  <c r="L181" i="1" s="1"/>
  <c r="C161" i="4" s="1"/>
  <c r="H173" i="1"/>
  <c r="L173" i="1" s="1"/>
  <c r="C153" i="4" s="1"/>
  <c r="H176" i="1"/>
  <c r="L176" i="1" s="1"/>
  <c r="C156" i="4" s="1"/>
  <c r="H183" i="1"/>
  <c r="L183" i="1" s="1"/>
  <c r="C163" i="4" s="1"/>
  <c r="H175" i="1"/>
  <c r="L175" i="1" s="1"/>
  <c r="C155" i="4" s="1"/>
  <c r="H178" i="1"/>
  <c r="L178" i="1" s="1"/>
  <c r="C158" i="4" s="1"/>
  <c r="H177" i="1"/>
  <c r="L177" i="1" s="1"/>
  <c r="C157" i="4" s="1"/>
  <c r="H180" i="1"/>
  <c r="L180" i="1" s="1"/>
  <c r="C160" i="4" s="1"/>
  <c r="H179" i="1"/>
  <c r="L179" i="1" s="1"/>
  <c r="C159" i="4" s="1"/>
  <c r="E187" i="1"/>
  <c r="I187" i="1" s="1"/>
  <c r="H187" i="1"/>
  <c r="L187" i="1" s="1"/>
  <c r="K187" i="1"/>
  <c r="K172" i="1"/>
  <c r="K173" i="1" s="1"/>
  <c r="K174" i="1" s="1"/>
  <c r="K175" i="1" s="1"/>
  <c r="K176" i="1" s="1"/>
  <c r="K177" i="1" s="1"/>
  <c r="K178" i="1" s="1"/>
  <c r="K179" i="1" s="1"/>
  <c r="K180" i="1" s="1"/>
  <c r="K181" i="1" s="1"/>
  <c r="K182" i="1" s="1"/>
  <c r="K183" i="1" s="1"/>
  <c r="K185" i="1" s="1"/>
  <c r="E172" i="1"/>
  <c r="E173" i="1" s="1"/>
  <c r="H172" i="1"/>
  <c r="L172" i="1" s="1"/>
  <c r="G87" i="19" l="1"/>
  <c r="V29" i="1"/>
  <c r="W29" i="1" s="1"/>
  <c r="S52" i="1"/>
  <c r="S53" i="1" s="1"/>
  <c r="S54" i="1" s="1"/>
  <c r="S55" i="1" s="1"/>
  <c r="S56" i="1" s="1"/>
  <c r="S57" i="1" s="1"/>
  <c r="S58" i="1" s="1"/>
  <c r="S59" i="1" s="1"/>
  <c r="S60" i="1" s="1"/>
  <c r="S61" i="1" s="1"/>
  <c r="S62" i="1" s="1"/>
  <c r="S63" i="1" s="1"/>
  <c r="S64" i="1" s="1"/>
  <c r="G80" i="19"/>
  <c r="H80" i="19" s="1"/>
  <c r="G88" i="19"/>
  <c r="I73" i="19"/>
  <c r="M104" i="4"/>
  <c r="O104" i="4" s="1"/>
  <c r="P105" i="4" s="1"/>
  <c r="R114" i="1" s="1"/>
  <c r="C160" i="5" s="1"/>
  <c r="F160" i="5" s="1"/>
  <c r="M103" i="4"/>
  <c r="O103" i="4" s="1"/>
  <c r="O98" i="4"/>
  <c r="P98" i="4" s="1"/>
  <c r="G106" i="19" s="1"/>
  <c r="E335" i="1"/>
  <c r="I334" i="1"/>
  <c r="AF85" i="4"/>
  <c r="P89" i="4"/>
  <c r="G97" i="19" s="1"/>
  <c r="G28" i="5"/>
  <c r="N28" i="5" s="1"/>
  <c r="O28" i="5" s="1"/>
  <c r="T71" i="1"/>
  <c r="T58" i="1"/>
  <c r="I56" i="19"/>
  <c r="E317" i="1"/>
  <c r="E318" i="1" s="1"/>
  <c r="I316" i="1"/>
  <c r="R81" i="1"/>
  <c r="C106" i="5" s="1"/>
  <c r="F106" i="5" s="1"/>
  <c r="M102" i="4"/>
  <c r="O102" i="4" s="1"/>
  <c r="M108" i="4"/>
  <c r="O108" i="4" s="1"/>
  <c r="G89" i="19"/>
  <c r="G85" i="19"/>
  <c r="M100" i="4"/>
  <c r="O100" i="4" s="1"/>
  <c r="P26" i="5"/>
  <c r="P27" i="5" s="1"/>
  <c r="O27" i="5"/>
  <c r="K30" i="19"/>
  <c r="L30" i="19" s="1"/>
  <c r="P93" i="4"/>
  <c r="G101" i="19" s="1"/>
  <c r="R102" i="1"/>
  <c r="C142" i="5" s="1"/>
  <c r="F142" i="5" s="1"/>
  <c r="P91" i="4"/>
  <c r="G99" i="19" s="1"/>
  <c r="AF78" i="4"/>
  <c r="O83" i="1" s="1"/>
  <c r="T83" i="1" s="1"/>
  <c r="P92" i="4"/>
  <c r="G100" i="19" s="1"/>
  <c r="R80" i="1"/>
  <c r="C104" i="5" s="1"/>
  <c r="F104" i="5" s="1"/>
  <c r="P97" i="4"/>
  <c r="G105" i="19" s="1"/>
  <c r="G84" i="19"/>
  <c r="R90" i="1"/>
  <c r="C124" i="5" s="1"/>
  <c r="F124" i="5" s="1"/>
  <c r="G83" i="19"/>
  <c r="I74" i="19"/>
  <c r="T56" i="1"/>
  <c r="T57" i="1"/>
  <c r="P94" i="4"/>
  <c r="R101" i="1" s="1"/>
  <c r="C140" i="5" s="1"/>
  <c r="F140" i="5" s="1"/>
  <c r="M106" i="4"/>
  <c r="O106" i="4" s="1"/>
  <c r="P106" i="4" s="1"/>
  <c r="G116" i="19" s="1"/>
  <c r="M107" i="4"/>
  <c r="O107" i="4" s="1"/>
  <c r="M101" i="4"/>
  <c r="O101" i="4" s="1"/>
  <c r="F70" i="5"/>
  <c r="F72" i="5" s="1"/>
  <c r="M110" i="4"/>
  <c r="O110" i="4" s="1"/>
  <c r="M109" i="4"/>
  <c r="O109" i="4" s="1"/>
  <c r="M111" i="4"/>
  <c r="M121" i="4" s="1"/>
  <c r="O121" i="4" s="1"/>
  <c r="I62" i="19"/>
  <c r="P87" i="4"/>
  <c r="R94" i="1" s="1"/>
  <c r="C126" i="5" s="1"/>
  <c r="F126" i="5" s="1"/>
  <c r="G86" i="19"/>
  <c r="P88" i="4"/>
  <c r="G96" i="19" s="1"/>
  <c r="H71" i="19"/>
  <c r="H72" i="19" s="1"/>
  <c r="H73" i="19" s="1"/>
  <c r="H74" i="19" s="1"/>
  <c r="T54" i="1"/>
  <c r="E82" i="19"/>
  <c r="I82" i="19" s="1"/>
  <c r="S70" i="1"/>
  <c r="S71" i="1" s="1"/>
  <c r="S72" i="1" s="1"/>
  <c r="S73" i="1" s="1"/>
  <c r="O68" i="1"/>
  <c r="P68" i="1" s="1"/>
  <c r="U68" i="1" s="1"/>
  <c r="E71" i="19"/>
  <c r="I71" i="19" s="1"/>
  <c r="E80" i="19"/>
  <c r="F80" i="19" s="1"/>
  <c r="O85" i="1"/>
  <c r="T85" i="1" s="1"/>
  <c r="AF81" i="4"/>
  <c r="O86" i="1" s="1"/>
  <c r="T86" i="1" s="1"/>
  <c r="I64" i="19"/>
  <c r="E86" i="19"/>
  <c r="AF82" i="4"/>
  <c r="O70" i="1"/>
  <c r="T70" i="1" s="1"/>
  <c r="AF75" i="4"/>
  <c r="AF97" i="4"/>
  <c r="T52" i="1"/>
  <c r="E256" i="1"/>
  <c r="I256" i="1" s="1"/>
  <c r="T30" i="1"/>
  <c r="AE106" i="4"/>
  <c r="E304" i="1"/>
  <c r="E305" i="1" s="1"/>
  <c r="I303" i="1"/>
  <c r="C102" i="5"/>
  <c r="F102" i="5" s="1"/>
  <c r="AA121" i="4"/>
  <c r="AE121" i="4" s="1"/>
  <c r="AA118" i="4"/>
  <c r="AC118" i="4" s="1"/>
  <c r="I31" i="19"/>
  <c r="E89" i="19"/>
  <c r="P30" i="1"/>
  <c r="P31" i="1" s="1"/>
  <c r="P32" i="1" s="1"/>
  <c r="P33" i="1" s="1"/>
  <c r="P34" i="1" s="1"/>
  <c r="P35" i="1" s="1"/>
  <c r="P36" i="1" s="1"/>
  <c r="P39" i="1" s="1"/>
  <c r="U39" i="1" s="1"/>
  <c r="O94" i="1"/>
  <c r="P94" i="1" s="1"/>
  <c r="E83" i="19"/>
  <c r="O89" i="1"/>
  <c r="T89" i="1" s="1"/>
  <c r="E91" i="19"/>
  <c r="I91" i="19" s="1"/>
  <c r="R97" i="1"/>
  <c r="C132" i="5" s="1"/>
  <c r="F132" i="5" s="1"/>
  <c r="O81" i="1"/>
  <c r="AF96" i="4"/>
  <c r="I172" i="1"/>
  <c r="AE105" i="4"/>
  <c r="AE103" i="4"/>
  <c r="AF103" i="4" s="1"/>
  <c r="AC109" i="4"/>
  <c r="AE104" i="4"/>
  <c r="AE101" i="4"/>
  <c r="AF101" i="4" s="1"/>
  <c r="AF94" i="4"/>
  <c r="AF92" i="4"/>
  <c r="AF90" i="4"/>
  <c r="E174" i="1"/>
  <c r="E175" i="1" s="1"/>
  <c r="E176" i="1" s="1"/>
  <c r="I173" i="1"/>
  <c r="E27" i="1"/>
  <c r="E28" i="1" s="1"/>
  <c r="I28" i="1" s="1"/>
  <c r="I26" i="1"/>
  <c r="E95" i="19"/>
  <c r="F95" i="19" s="1"/>
  <c r="I25" i="1"/>
  <c r="C90" i="5"/>
  <c r="F90" i="5" s="1"/>
  <c r="AC108" i="4"/>
  <c r="AF93" i="4"/>
  <c r="O82" i="1"/>
  <c r="T82" i="1" s="1"/>
  <c r="M187" i="1"/>
  <c r="C165" i="4"/>
  <c r="D165" i="4" s="1"/>
  <c r="F165" i="4" s="1"/>
  <c r="S165" i="4" s="1"/>
  <c r="I272" i="1"/>
  <c r="E273" i="1"/>
  <c r="I273" i="1" s="1"/>
  <c r="AC102" i="4"/>
  <c r="I271" i="1"/>
  <c r="AF110" i="4"/>
  <c r="AC100" i="4"/>
  <c r="AF98" i="4"/>
  <c r="C152" i="4"/>
  <c r="D163" i="4" s="1"/>
  <c r="M172" i="1"/>
  <c r="M173" i="1" s="1"/>
  <c r="M174" i="1" s="1"/>
  <c r="M175" i="1" s="1"/>
  <c r="M176" i="1" s="1"/>
  <c r="M177" i="1" s="1"/>
  <c r="M178" i="1" s="1"/>
  <c r="M179" i="1" s="1"/>
  <c r="M180" i="1" s="1"/>
  <c r="M181" i="1" s="1"/>
  <c r="M182" i="1" s="1"/>
  <c r="M183" i="1" s="1"/>
  <c r="N185" i="1" s="1"/>
  <c r="AF91" i="4"/>
  <c r="AC110" i="4"/>
  <c r="AF95" i="4"/>
  <c r="AF89" i="4"/>
  <c r="AA119" i="4"/>
  <c r="AA123" i="4"/>
  <c r="AA122" i="4"/>
  <c r="AC111" i="4"/>
  <c r="AA124" i="4"/>
  <c r="AA113" i="4"/>
  <c r="AA115" i="4"/>
  <c r="AA117" i="4"/>
  <c r="O90" i="1"/>
  <c r="AA120" i="4"/>
  <c r="AA114" i="4"/>
  <c r="AF109" i="4"/>
  <c r="U18" i="1"/>
  <c r="U19" i="1" s="1"/>
  <c r="U20" i="1" s="1"/>
  <c r="U21" i="1" s="1"/>
  <c r="U25" i="1" s="1"/>
  <c r="U26" i="1" s="1"/>
  <c r="U27" i="1" s="1"/>
  <c r="U28" i="1" s="1"/>
  <c r="U29" i="1" s="1"/>
  <c r="O84" i="1"/>
  <c r="T84" i="1" s="1"/>
  <c r="E85" i="19"/>
  <c r="AE107" i="4"/>
  <c r="AC107" i="4"/>
  <c r="AC116" i="4"/>
  <c r="AE116" i="4"/>
  <c r="P79" i="1"/>
  <c r="T79" i="1"/>
  <c r="AE111" i="4"/>
  <c r="AF111" i="4" s="1"/>
  <c r="AF88" i="4"/>
  <c r="T63" i="1"/>
  <c r="E289" i="1"/>
  <c r="AF100" i="4"/>
  <c r="O88" i="1"/>
  <c r="T88" i="1" s="1"/>
  <c r="R103" i="1"/>
  <c r="C144" i="5" s="1"/>
  <c r="F144" i="5" s="1"/>
  <c r="G104" i="19"/>
  <c r="E90" i="19"/>
  <c r="I90" i="19" s="1"/>
  <c r="G98" i="19"/>
  <c r="F26" i="19"/>
  <c r="F27" i="19" s="1"/>
  <c r="F28" i="19" s="1"/>
  <c r="F29" i="19" s="1"/>
  <c r="F30" i="19" s="1"/>
  <c r="F31" i="19" s="1"/>
  <c r="F32" i="19" s="1"/>
  <c r="F33" i="19" s="1"/>
  <c r="F34" i="19" s="1"/>
  <c r="F35" i="19" s="1"/>
  <c r="F36" i="19" s="1"/>
  <c r="F169" i="19"/>
  <c r="I30" i="19"/>
  <c r="J13" i="19"/>
  <c r="J14" i="19" s="1"/>
  <c r="J15" i="19" s="1"/>
  <c r="J16" i="19" s="1"/>
  <c r="J17" i="19" s="1"/>
  <c r="J18" i="19" s="1"/>
  <c r="J19" i="19" s="1"/>
  <c r="J20" i="19" s="1"/>
  <c r="J21" i="19" s="1"/>
  <c r="J22" i="19" s="1"/>
  <c r="J26" i="19" s="1"/>
  <c r="J27" i="19" s="1"/>
  <c r="J28" i="19" s="1"/>
  <c r="J29" i="19" s="1"/>
  <c r="I69" i="19"/>
  <c r="J69" i="19" s="1"/>
  <c r="J70" i="19" s="1"/>
  <c r="F69" i="19"/>
  <c r="F70" i="19" s="1"/>
  <c r="H81" i="19"/>
  <c r="G35" i="1"/>
  <c r="V30" i="1" l="1"/>
  <c r="W30" i="1" s="1"/>
  <c r="K31" i="19"/>
  <c r="L31" i="19" s="1"/>
  <c r="G29" i="5"/>
  <c r="G30" i="5" s="1"/>
  <c r="P28" i="5"/>
  <c r="P104" i="4"/>
  <c r="R113" i="1" s="1"/>
  <c r="C158" i="5" s="1"/>
  <c r="F158" i="5" s="1"/>
  <c r="P100" i="4"/>
  <c r="R109" i="1" s="1"/>
  <c r="C150" i="5" s="1"/>
  <c r="F150" i="5" s="1"/>
  <c r="R98" i="1"/>
  <c r="C134" i="5" s="1"/>
  <c r="F134" i="5" s="1"/>
  <c r="P103" i="4"/>
  <c r="G113" i="19" s="1"/>
  <c r="T81" i="1"/>
  <c r="E84" i="19"/>
  <c r="E336" i="1"/>
  <c r="E337" i="1" s="1"/>
  <c r="I335" i="1"/>
  <c r="R96" i="1"/>
  <c r="C130" i="5" s="1"/>
  <c r="F130" i="5" s="1"/>
  <c r="R95" i="1"/>
  <c r="C128" i="5" s="1"/>
  <c r="F128" i="5" s="1"/>
  <c r="M124" i="4"/>
  <c r="M131" i="4" s="1"/>
  <c r="O131" i="4" s="1"/>
  <c r="P102" i="4"/>
  <c r="R111" i="1" s="1"/>
  <c r="C154" i="5" s="1"/>
  <c r="F154" i="5" s="1"/>
  <c r="M122" i="4"/>
  <c r="O122" i="4" s="1"/>
  <c r="P122" i="4" s="1"/>
  <c r="G137" i="19" s="1"/>
  <c r="O111" i="4"/>
  <c r="P111" i="4" s="1"/>
  <c r="G121" i="19" s="1"/>
  <c r="P109" i="4"/>
  <c r="R118" i="1" s="1"/>
  <c r="C168" i="5" s="1"/>
  <c r="F168" i="5" s="1"/>
  <c r="I317" i="1"/>
  <c r="N29" i="5"/>
  <c r="R100" i="1"/>
  <c r="C138" i="5" s="1"/>
  <c r="F138" i="5" s="1"/>
  <c r="P108" i="4"/>
  <c r="R117" i="1" s="1"/>
  <c r="C166" i="5" s="1"/>
  <c r="F166" i="5" s="1"/>
  <c r="R99" i="1"/>
  <c r="C136" i="5" s="1"/>
  <c r="F136" i="5" s="1"/>
  <c r="I85" i="19"/>
  <c r="S80" i="1"/>
  <c r="S81" i="1" s="1"/>
  <c r="S82" i="1" s="1"/>
  <c r="S83" i="1" s="1"/>
  <c r="S84" i="1" s="1"/>
  <c r="S85" i="1" s="1"/>
  <c r="S86" i="1" s="1"/>
  <c r="S87" i="1" s="1"/>
  <c r="S88" i="1" s="1"/>
  <c r="S89" i="1" s="1"/>
  <c r="S90" i="1" s="1"/>
  <c r="S92" i="1" s="1"/>
  <c r="I89" i="19"/>
  <c r="J71" i="19"/>
  <c r="J72" i="19" s="1"/>
  <c r="J73" i="19" s="1"/>
  <c r="J74" i="19" s="1"/>
  <c r="T90" i="1"/>
  <c r="P101" i="4"/>
  <c r="G111" i="19" s="1"/>
  <c r="M123" i="4"/>
  <c r="O123" i="4" s="1"/>
  <c r="M120" i="4"/>
  <c r="O120" i="4" s="1"/>
  <c r="P121" i="4" s="1"/>
  <c r="R105" i="1"/>
  <c r="C148" i="5" s="1"/>
  <c r="F148" i="5" s="1"/>
  <c r="R104" i="1"/>
  <c r="C146" i="5" s="1"/>
  <c r="F146" i="5" s="1"/>
  <c r="I83" i="19"/>
  <c r="G102" i="19"/>
  <c r="M115" i="4"/>
  <c r="O115" i="4" s="1"/>
  <c r="M118" i="4"/>
  <c r="O118" i="4" s="1"/>
  <c r="I80" i="19"/>
  <c r="I84" i="19"/>
  <c r="G95" i="19"/>
  <c r="H95" i="19" s="1"/>
  <c r="H96" i="19" s="1"/>
  <c r="H97" i="19" s="1"/>
  <c r="H98" i="19" s="1"/>
  <c r="H99" i="19" s="1"/>
  <c r="H100" i="19" s="1"/>
  <c r="H101" i="19" s="1"/>
  <c r="M117" i="4"/>
  <c r="O117" i="4" s="1"/>
  <c r="M119" i="4"/>
  <c r="O119" i="4" s="1"/>
  <c r="M116" i="4"/>
  <c r="O116" i="4" s="1"/>
  <c r="E257" i="1"/>
  <c r="I257" i="1" s="1"/>
  <c r="F71" i="19"/>
  <c r="F72" i="19" s="1"/>
  <c r="F73" i="19" s="1"/>
  <c r="F74" i="19" s="1"/>
  <c r="M114" i="4"/>
  <c r="O114" i="4" s="1"/>
  <c r="S74" i="1"/>
  <c r="M113" i="4"/>
  <c r="O113" i="4" s="1"/>
  <c r="P113" i="4" s="1"/>
  <c r="R127" i="1" s="1"/>
  <c r="S127" i="1" s="1"/>
  <c r="I86" i="19"/>
  <c r="P110" i="4"/>
  <c r="G120" i="19" s="1"/>
  <c r="R115" i="1"/>
  <c r="C162" i="5" s="1"/>
  <c r="F162" i="5" s="1"/>
  <c r="P107" i="4"/>
  <c r="R116" i="1" s="1"/>
  <c r="C164" i="5" s="1"/>
  <c r="F164" i="5" s="1"/>
  <c r="P69" i="1"/>
  <c r="U69" i="1" s="1"/>
  <c r="E81" i="19"/>
  <c r="I81" i="19" s="1"/>
  <c r="T68" i="1"/>
  <c r="O87" i="1"/>
  <c r="T87" i="1" s="1"/>
  <c r="O103" i="1"/>
  <c r="T103" i="1" s="1"/>
  <c r="O80" i="1"/>
  <c r="T80" i="1" s="1"/>
  <c r="E87" i="19"/>
  <c r="I87" i="19" s="1"/>
  <c r="U30" i="1"/>
  <c r="U31" i="1" s="1"/>
  <c r="U32" i="1" s="1"/>
  <c r="U33" i="1" s="1"/>
  <c r="U34" i="1" s="1"/>
  <c r="U35" i="1" s="1"/>
  <c r="U36" i="1" s="1"/>
  <c r="E97" i="19"/>
  <c r="I97" i="19" s="1"/>
  <c r="O104" i="1"/>
  <c r="E88" i="19"/>
  <c r="I88" i="19" s="1"/>
  <c r="E105" i="19"/>
  <c r="I105" i="19" s="1"/>
  <c r="E29" i="1"/>
  <c r="E30" i="1" s="1"/>
  <c r="AE118" i="4"/>
  <c r="I175" i="1"/>
  <c r="AF107" i="4"/>
  <c r="I174" i="1"/>
  <c r="AF106" i="4"/>
  <c r="AC121" i="4"/>
  <c r="D157" i="4"/>
  <c r="F157" i="4" s="1"/>
  <c r="S157" i="4" s="1"/>
  <c r="I304" i="1"/>
  <c r="P40" i="1"/>
  <c r="U40" i="1" s="1"/>
  <c r="AF102" i="4"/>
  <c r="O120" i="1"/>
  <c r="S94" i="1"/>
  <c r="U94" i="1" s="1"/>
  <c r="O119" i="1"/>
  <c r="E104" i="19"/>
  <c r="I104" i="19" s="1"/>
  <c r="E103" i="19"/>
  <c r="I103" i="19" s="1"/>
  <c r="E98" i="19"/>
  <c r="I98" i="19" s="1"/>
  <c r="O98" i="1"/>
  <c r="E106" i="19"/>
  <c r="I106" i="19" s="1"/>
  <c r="E100" i="19"/>
  <c r="I100" i="19" s="1"/>
  <c r="O96" i="1"/>
  <c r="O100" i="1"/>
  <c r="E102" i="19"/>
  <c r="O102" i="1"/>
  <c r="T102" i="1" s="1"/>
  <c r="AF105" i="4"/>
  <c r="E113" i="19"/>
  <c r="O112" i="1"/>
  <c r="O99" i="1"/>
  <c r="AF104" i="4"/>
  <c r="O97" i="1"/>
  <c r="T97" i="1" s="1"/>
  <c r="E101" i="19"/>
  <c r="I101" i="19" s="1"/>
  <c r="O105" i="1"/>
  <c r="T94" i="1"/>
  <c r="O101" i="1"/>
  <c r="T101" i="1" s="1"/>
  <c r="G165" i="4"/>
  <c r="H165" i="4" s="1"/>
  <c r="K165" i="4" s="1"/>
  <c r="U165" i="4" s="1"/>
  <c r="D162" i="4"/>
  <c r="F162" i="4" s="1"/>
  <c r="S162" i="4" s="1"/>
  <c r="D158" i="4"/>
  <c r="F158" i="4" s="1"/>
  <c r="S158" i="4" s="1"/>
  <c r="D153" i="4"/>
  <c r="F153" i="4" s="1"/>
  <c r="G153" i="4" s="1"/>
  <c r="J153" i="4" s="1"/>
  <c r="D155" i="4"/>
  <c r="F155" i="4" s="1"/>
  <c r="G155" i="4" s="1"/>
  <c r="D152" i="4"/>
  <c r="F152" i="4" s="1"/>
  <c r="S152" i="4" s="1"/>
  <c r="D160" i="4"/>
  <c r="F160" i="4" s="1"/>
  <c r="I27" i="1"/>
  <c r="D156" i="4"/>
  <c r="F156" i="4" s="1"/>
  <c r="S156" i="4" s="1"/>
  <c r="AF108" i="4"/>
  <c r="E99" i="19"/>
  <c r="I99" i="19" s="1"/>
  <c r="D154" i="4"/>
  <c r="D159" i="4"/>
  <c r="D161" i="4"/>
  <c r="AE120" i="4"/>
  <c r="AC120" i="4"/>
  <c r="AA127" i="4"/>
  <c r="AA131" i="4"/>
  <c r="AA135" i="4"/>
  <c r="AA134" i="4"/>
  <c r="AE124" i="4"/>
  <c r="AA132" i="4"/>
  <c r="AA129" i="4"/>
  <c r="AA126" i="4"/>
  <c r="AA130" i="4"/>
  <c r="AC124" i="4"/>
  <c r="AA136" i="4"/>
  <c r="AA137" i="4"/>
  <c r="AA133" i="4"/>
  <c r="AA128" i="4"/>
  <c r="AE119" i="4"/>
  <c r="AC119" i="4"/>
  <c r="O110" i="1"/>
  <c r="E111" i="19"/>
  <c r="G115" i="19"/>
  <c r="AE117" i="4"/>
  <c r="AF117" i="4" s="1"/>
  <c r="AC117" i="4"/>
  <c r="E110" i="19"/>
  <c r="O109" i="1"/>
  <c r="E290" i="1"/>
  <c r="I289" i="1"/>
  <c r="O118" i="1"/>
  <c r="AC115" i="4"/>
  <c r="AE115" i="4"/>
  <c r="AF116" i="4" s="1"/>
  <c r="AE122" i="4"/>
  <c r="AF122" i="4" s="1"/>
  <c r="AC122" i="4"/>
  <c r="O95" i="1"/>
  <c r="E96" i="19"/>
  <c r="U79" i="1"/>
  <c r="AE114" i="4"/>
  <c r="AC114" i="4"/>
  <c r="AC113" i="4"/>
  <c r="AE113" i="4"/>
  <c r="AF113" i="4" s="1"/>
  <c r="AE123" i="4"/>
  <c r="AC123" i="4"/>
  <c r="F163" i="4"/>
  <c r="J30" i="19"/>
  <c r="J31" i="19" s="1"/>
  <c r="J32" i="19" s="1"/>
  <c r="J33" i="19" s="1"/>
  <c r="J34" i="19" s="1"/>
  <c r="J35" i="19" s="1"/>
  <c r="J36" i="19" s="1"/>
  <c r="H82" i="19"/>
  <c r="I176" i="1"/>
  <c r="E177" i="1"/>
  <c r="G36" i="1"/>
  <c r="G110" i="19" l="1"/>
  <c r="H110" i="19" s="1"/>
  <c r="I290" i="1"/>
  <c r="T98" i="1"/>
  <c r="R112" i="1"/>
  <c r="C156" i="5" s="1"/>
  <c r="F156" i="5" s="1"/>
  <c r="G114" i="19"/>
  <c r="M132" i="4"/>
  <c r="O132" i="4" s="1"/>
  <c r="T96" i="1"/>
  <c r="M130" i="4"/>
  <c r="O130" i="4" s="1"/>
  <c r="P131" i="4" s="1"/>
  <c r="M127" i="4"/>
  <c r="O127" i="4" s="1"/>
  <c r="M135" i="4"/>
  <c r="O135" i="4" s="1"/>
  <c r="G112" i="19"/>
  <c r="T99" i="1"/>
  <c r="I336" i="1"/>
  <c r="T118" i="1"/>
  <c r="M134" i="4"/>
  <c r="O134" i="4" s="1"/>
  <c r="M126" i="4"/>
  <c r="O126" i="4" s="1"/>
  <c r="M129" i="4"/>
  <c r="O129" i="4" s="1"/>
  <c r="M136" i="4"/>
  <c r="O136" i="4" s="1"/>
  <c r="M133" i="4"/>
  <c r="O133" i="4" s="1"/>
  <c r="M128" i="4"/>
  <c r="O128" i="4" s="1"/>
  <c r="M137" i="4"/>
  <c r="M143" i="4" s="1"/>
  <c r="O143" i="4" s="1"/>
  <c r="O124" i="4"/>
  <c r="P124" i="4" s="1"/>
  <c r="R138" i="1" s="1"/>
  <c r="C196" i="5" s="1"/>
  <c r="F196" i="5" s="1"/>
  <c r="T104" i="1"/>
  <c r="P123" i="4"/>
  <c r="G138" i="19" s="1"/>
  <c r="R136" i="1"/>
  <c r="C192" i="5" s="1"/>
  <c r="F192" i="5" s="1"/>
  <c r="T100" i="1"/>
  <c r="G118" i="19"/>
  <c r="G119" i="19"/>
  <c r="R110" i="1"/>
  <c r="C152" i="5" s="1"/>
  <c r="F152" i="5" s="1"/>
  <c r="E258" i="1"/>
  <c r="I258" i="1" s="1"/>
  <c r="E319" i="1"/>
  <c r="I318" i="1"/>
  <c r="O29" i="5"/>
  <c r="G31" i="5"/>
  <c r="N30" i="5"/>
  <c r="O30" i="5" s="1"/>
  <c r="P29" i="5"/>
  <c r="J95" i="19"/>
  <c r="P119" i="4"/>
  <c r="R133" i="1" s="1"/>
  <c r="C186" i="5" s="1"/>
  <c r="F186" i="5" s="1"/>
  <c r="H102" i="19"/>
  <c r="H103" i="19" s="1"/>
  <c r="H104" i="19" s="1"/>
  <c r="H105" i="19" s="1"/>
  <c r="H106" i="19" s="1"/>
  <c r="I95" i="19"/>
  <c r="P120" i="4"/>
  <c r="G135" i="19" s="1"/>
  <c r="T105" i="1"/>
  <c r="I102" i="19"/>
  <c r="P115" i="4"/>
  <c r="R129" i="1" s="1"/>
  <c r="C178" i="5" s="1"/>
  <c r="F178" i="5" s="1"/>
  <c r="P116" i="4"/>
  <c r="R130" i="1" s="1"/>
  <c r="C180" i="5" s="1"/>
  <c r="F180" i="5" s="1"/>
  <c r="P117" i="4"/>
  <c r="G132" i="19" s="1"/>
  <c r="P118" i="4"/>
  <c r="G133" i="19" s="1"/>
  <c r="R119" i="1"/>
  <c r="C170" i="5" s="1"/>
  <c r="F170" i="5" s="1"/>
  <c r="G117" i="19"/>
  <c r="P114" i="4"/>
  <c r="R128" i="1" s="1"/>
  <c r="C176" i="5" s="1"/>
  <c r="F176" i="5" s="1"/>
  <c r="P80" i="1"/>
  <c r="U80" i="1" s="1"/>
  <c r="R120" i="1"/>
  <c r="C172" i="5" s="1"/>
  <c r="F172" i="5" s="1"/>
  <c r="F81" i="19"/>
  <c r="F82" i="19" s="1"/>
  <c r="F83" i="19" s="1"/>
  <c r="AF119" i="4"/>
  <c r="E134" i="19" s="1"/>
  <c r="P70" i="1"/>
  <c r="P71" i="1" s="1"/>
  <c r="I29" i="1"/>
  <c r="E118" i="19"/>
  <c r="S95" i="1"/>
  <c r="S96" i="1" s="1"/>
  <c r="S97" i="1" s="1"/>
  <c r="S98" i="1" s="1"/>
  <c r="S99" i="1" s="1"/>
  <c r="S100" i="1" s="1"/>
  <c r="S101" i="1" s="1"/>
  <c r="S102" i="1" s="1"/>
  <c r="S103" i="1" s="1"/>
  <c r="S104" i="1" s="1"/>
  <c r="S105" i="1" s="1"/>
  <c r="S107" i="1" s="1"/>
  <c r="E117" i="19"/>
  <c r="O111" i="1"/>
  <c r="T111" i="1" s="1"/>
  <c r="E116" i="19"/>
  <c r="I116" i="19" s="1"/>
  <c r="G128" i="19"/>
  <c r="H128" i="19" s="1"/>
  <c r="J165" i="4"/>
  <c r="T165" i="4" s="1"/>
  <c r="O116" i="1"/>
  <c r="T116" i="1" s="1"/>
  <c r="C174" i="5"/>
  <c r="F174" i="5" s="1"/>
  <c r="O115" i="1"/>
  <c r="T115" i="1" s="1"/>
  <c r="P41" i="1"/>
  <c r="P42" i="1" s="1"/>
  <c r="U42" i="1" s="1"/>
  <c r="I111" i="19"/>
  <c r="E306" i="1"/>
  <c r="I305" i="1"/>
  <c r="E112" i="19"/>
  <c r="I112" i="19" s="1"/>
  <c r="S109" i="1"/>
  <c r="T112" i="1"/>
  <c r="I113" i="19"/>
  <c r="O113" i="1"/>
  <c r="T113" i="1" s="1"/>
  <c r="O114" i="1"/>
  <c r="T114" i="1" s="1"/>
  <c r="O117" i="1"/>
  <c r="T117" i="1" s="1"/>
  <c r="I165" i="4"/>
  <c r="L165" i="4" s="1"/>
  <c r="V165" i="4" s="1"/>
  <c r="O136" i="1"/>
  <c r="E115" i="19"/>
  <c r="I115" i="19" s="1"/>
  <c r="E114" i="19"/>
  <c r="J155" i="4"/>
  <c r="T155" i="4" s="1"/>
  <c r="AF123" i="4"/>
  <c r="G158" i="4"/>
  <c r="H158" i="4" s="1"/>
  <c r="K158" i="4" s="1"/>
  <c r="U158" i="4" s="1"/>
  <c r="G162" i="4"/>
  <c r="H162" i="4" s="1"/>
  <c r="P132" i="4"/>
  <c r="F159" i="4"/>
  <c r="S159" i="4" s="1"/>
  <c r="G136" i="19"/>
  <c r="R135" i="1"/>
  <c r="C190" i="5" s="1"/>
  <c r="F190" i="5" s="1"/>
  <c r="M145" i="4"/>
  <c r="O145" i="4" s="1"/>
  <c r="G152" i="4"/>
  <c r="J152" i="4" s="1"/>
  <c r="AF114" i="4"/>
  <c r="G157" i="4"/>
  <c r="H157" i="4" s="1"/>
  <c r="F154" i="4"/>
  <c r="S154" i="4" s="1"/>
  <c r="T153" i="4"/>
  <c r="AF124" i="4"/>
  <c r="G156" i="4"/>
  <c r="F161" i="4"/>
  <c r="S161" i="4" s="1"/>
  <c r="S163" i="4"/>
  <c r="AC128" i="4"/>
  <c r="AE128" i="4"/>
  <c r="AC132" i="4"/>
  <c r="AE132" i="4"/>
  <c r="I96" i="19"/>
  <c r="F96" i="19"/>
  <c r="O131" i="1"/>
  <c r="E132" i="19"/>
  <c r="AC133" i="4"/>
  <c r="AE133" i="4"/>
  <c r="AC127" i="4"/>
  <c r="AE127" i="4"/>
  <c r="AF120" i="4"/>
  <c r="AF121" i="4"/>
  <c r="P95" i="1"/>
  <c r="T95" i="1"/>
  <c r="S155" i="4"/>
  <c r="H155" i="4"/>
  <c r="P109" i="1"/>
  <c r="T109" i="1"/>
  <c r="AA150" i="4"/>
  <c r="AA149" i="4"/>
  <c r="AA148" i="4"/>
  <c r="AA146" i="4"/>
  <c r="AA143" i="4"/>
  <c r="AC137" i="4"/>
  <c r="AA141" i="4"/>
  <c r="AA145" i="4"/>
  <c r="AE137" i="4"/>
  <c r="AA144" i="4"/>
  <c r="AA142" i="4"/>
  <c r="AA139" i="4"/>
  <c r="AA140" i="4"/>
  <c r="AA147" i="4"/>
  <c r="AC126" i="4"/>
  <c r="AE126" i="4"/>
  <c r="AF126" i="4" s="1"/>
  <c r="AE134" i="4"/>
  <c r="AC134" i="4"/>
  <c r="I30" i="1"/>
  <c r="E31" i="1"/>
  <c r="S160" i="4"/>
  <c r="E131" i="19"/>
  <c r="O130" i="1"/>
  <c r="AE131" i="4"/>
  <c r="AC131" i="4"/>
  <c r="AE130" i="4"/>
  <c r="AC130" i="4"/>
  <c r="G163" i="4"/>
  <c r="H163" i="4" s="1"/>
  <c r="O127" i="1"/>
  <c r="E128" i="19"/>
  <c r="G160" i="4"/>
  <c r="H160" i="4" s="1"/>
  <c r="K160" i="4" s="1"/>
  <c r="U160" i="4" s="1"/>
  <c r="AF115" i="4"/>
  <c r="F110" i="19"/>
  <c r="F111" i="19" s="1"/>
  <c r="I110" i="19"/>
  <c r="S153" i="4"/>
  <c r="H153" i="4"/>
  <c r="AF118" i="4"/>
  <c r="AC136" i="4"/>
  <c r="AE136" i="4"/>
  <c r="AE129" i="4"/>
  <c r="AC129" i="4"/>
  <c r="AE135" i="4"/>
  <c r="AC135" i="4"/>
  <c r="H83" i="19"/>
  <c r="I177" i="1"/>
  <c r="E178" i="1"/>
  <c r="G39" i="1"/>
  <c r="C246" i="5"/>
  <c r="F246" i="5" s="1"/>
  <c r="S172" i="1"/>
  <c r="I114" i="19" l="1"/>
  <c r="P127" i="4"/>
  <c r="R137" i="1"/>
  <c r="C194" i="5" s="1"/>
  <c r="F194" i="5" s="1"/>
  <c r="T136" i="1"/>
  <c r="P136" i="4"/>
  <c r="G153" i="19" s="1"/>
  <c r="P130" i="4"/>
  <c r="R146" i="1" s="1"/>
  <c r="C206" i="5" s="1"/>
  <c r="F206" i="5" s="1"/>
  <c r="G139" i="19"/>
  <c r="G134" i="19"/>
  <c r="I134" i="19" s="1"/>
  <c r="P133" i="4"/>
  <c r="G150" i="19" s="1"/>
  <c r="V31" i="1"/>
  <c r="W31" i="1" s="1"/>
  <c r="P30" i="5"/>
  <c r="S128" i="1"/>
  <c r="S129" i="1" s="1"/>
  <c r="S130" i="1" s="1"/>
  <c r="O137" i="4"/>
  <c r="P137" i="4" s="1"/>
  <c r="R153" i="1" s="1"/>
  <c r="C220" i="5" s="1"/>
  <c r="F220" i="5" s="1"/>
  <c r="M141" i="4"/>
  <c r="O141" i="4" s="1"/>
  <c r="M142" i="4"/>
  <c r="O142" i="4" s="1"/>
  <c r="P143" i="4" s="1"/>
  <c r="P126" i="4"/>
  <c r="G143" i="19" s="1"/>
  <c r="H143" i="19" s="1"/>
  <c r="M147" i="4"/>
  <c r="O147" i="4" s="1"/>
  <c r="P135" i="4"/>
  <c r="R151" i="1" s="1"/>
  <c r="C216" i="5" s="1"/>
  <c r="F216" i="5" s="1"/>
  <c r="P129" i="4"/>
  <c r="R145" i="1" s="1"/>
  <c r="C204" i="5" s="1"/>
  <c r="F204" i="5" s="1"/>
  <c r="R131" i="1"/>
  <c r="C182" i="5" s="1"/>
  <c r="F182" i="5" s="1"/>
  <c r="P134" i="4"/>
  <c r="G151" i="19" s="1"/>
  <c r="E338" i="1"/>
  <c r="I338" i="1" s="1"/>
  <c r="I337" i="1"/>
  <c r="M150" i="4"/>
  <c r="O150" i="4" s="1"/>
  <c r="M148" i="4"/>
  <c r="O148" i="4" s="1"/>
  <c r="M149" i="4"/>
  <c r="O149" i="4" s="1"/>
  <c r="P128" i="4"/>
  <c r="R144" i="1" s="1"/>
  <c r="C202" i="5" s="1"/>
  <c r="F202" i="5" s="1"/>
  <c r="M146" i="4"/>
  <c r="O146" i="4" s="1"/>
  <c r="P146" i="4" s="1"/>
  <c r="M140" i="4"/>
  <c r="O140" i="4" s="1"/>
  <c r="M139" i="4"/>
  <c r="O139" i="4" s="1"/>
  <c r="M144" i="4"/>
  <c r="O144" i="4" s="1"/>
  <c r="P144" i="4" s="1"/>
  <c r="S110" i="1"/>
  <c r="S111" i="1" s="1"/>
  <c r="S112" i="1" s="1"/>
  <c r="S113" i="1" s="1"/>
  <c r="S114" i="1" s="1"/>
  <c r="S115" i="1" s="1"/>
  <c r="S116" i="1" s="1"/>
  <c r="S117" i="1" s="1"/>
  <c r="S118" i="1" s="1"/>
  <c r="S119" i="1" s="1"/>
  <c r="S120" i="1" s="1"/>
  <c r="S122" i="1" s="1"/>
  <c r="T110" i="1"/>
  <c r="I118" i="19"/>
  <c r="R134" i="1"/>
  <c r="C188" i="5" s="1"/>
  <c r="F188" i="5" s="1"/>
  <c r="E320" i="1"/>
  <c r="I319" i="1"/>
  <c r="K32" i="19"/>
  <c r="L32" i="19" s="1"/>
  <c r="G32" i="5"/>
  <c r="N31" i="5"/>
  <c r="T119" i="1"/>
  <c r="G130" i="19"/>
  <c r="G131" i="19"/>
  <c r="I131" i="19" s="1"/>
  <c r="R132" i="1"/>
  <c r="C184" i="5" s="1"/>
  <c r="F184" i="5" s="1"/>
  <c r="I132" i="19"/>
  <c r="P81" i="1"/>
  <c r="P82" i="1" s="1"/>
  <c r="U70" i="1"/>
  <c r="I117" i="19"/>
  <c r="T120" i="1"/>
  <c r="O133" i="1"/>
  <c r="T133" i="1" s="1"/>
  <c r="G129" i="19"/>
  <c r="T130" i="1"/>
  <c r="R147" i="1"/>
  <c r="C208" i="5" s="1"/>
  <c r="F208" i="5" s="1"/>
  <c r="AF129" i="4"/>
  <c r="E146" i="19" s="1"/>
  <c r="G148" i="19"/>
  <c r="U41" i="1"/>
  <c r="P43" i="1"/>
  <c r="F112" i="19"/>
  <c r="F113" i="19" s="1"/>
  <c r="F114" i="19" s="1"/>
  <c r="F115" i="19" s="1"/>
  <c r="F116" i="19" s="1"/>
  <c r="E307" i="1"/>
  <c r="I307" i="1" s="1"/>
  <c r="I306" i="1"/>
  <c r="J157" i="4"/>
  <c r="T157" i="4" s="1"/>
  <c r="K157" i="4"/>
  <c r="U157" i="4" s="1"/>
  <c r="I157" i="4"/>
  <c r="L157" i="4" s="1"/>
  <c r="V157" i="4" s="1"/>
  <c r="O138" i="1"/>
  <c r="T138" i="1" s="1"/>
  <c r="G149" i="19"/>
  <c r="E129" i="19"/>
  <c r="O137" i="1"/>
  <c r="T137" i="1" s="1"/>
  <c r="H152" i="4"/>
  <c r="I152" i="4" s="1"/>
  <c r="L152" i="4" s="1"/>
  <c r="V152" i="4" s="1"/>
  <c r="R148" i="1"/>
  <c r="C210" i="5" s="1"/>
  <c r="F210" i="5" s="1"/>
  <c r="J162" i="4"/>
  <c r="T162" i="4" s="1"/>
  <c r="J158" i="4"/>
  <c r="T158" i="4" s="1"/>
  <c r="AF137" i="4"/>
  <c r="J156" i="4"/>
  <c r="T156" i="4" s="1"/>
  <c r="G161" i="4"/>
  <c r="H161" i="4" s="1"/>
  <c r="G154" i="4"/>
  <c r="H154" i="4" s="1"/>
  <c r="K154" i="4" s="1"/>
  <c r="U154" i="4" s="1"/>
  <c r="AF133" i="4"/>
  <c r="AF136" i="4"/>
  <c r="O128" i="1"/>
  <c r="T128" i="1" s="1"/>
  <c r="AF134" i="4"/>
  <c r="H156" i="4"/>
  <c r="G144" i="19"/>
  <c r="R143" i="1"/>
  <c r="G159" i="4"/>
  <c r="AF130" i="4"/>
  <c r="AC150" i="4"/>
  <c r="AE150" i="4"/>
  <c r="P96" i="1"/>
  <c r="U95" i="1"/>
  <c r="O132" i="1"/>
  <c r="E133" i="19"/>
  <c r="I133" i="19" s="1"/>
  <c r="I155" i="4"/>
  <c r="L155" i="4" s="1"/>
  <c r="V155" i="4" s="1"/>
  <c r="K155" i="4"/>
  <c r="AF127" i="4"/>
  <c r="T152" i="4"/>
  <c r="AF128" i="4"/>
  <c r="AF135" i="4"/>
  <c r="I153" i="4"/>
  <c r="L153" i="4" s="1"/>
  <c r="K153" i="4"/>
  <c r="U153" i="4" s="1"/>
  <c r="O129" i="1"/>
  <c r="E130" i="19"/>
  <c r="P127" i="1"/>
  <c r="T127" i="1"/>
  <c r="AE142" i="4"/>
  <c r="AC142" i="4"/>
  <c r="AC141" i="4"/>
  <c r="AE141" i="4"/>
  <c r="AE148" i="4"/>
  <c r="AC148" i="4"/>
  <c r="I158" i="4"/>
  <c r="AF131" i="4"/>
  <c r="AE140" i="4"/>
  <c r="AC140" i="4"/>
  <c r="AC143" i="4"/>
  <c r="AE143" i="4"/>
  <c r="P110" i="1"/>
  <c r="U109" i="1"/>
  <c r="E135" i="19"/>
  <c r="I135" i="19" s="1"/>
  <c r="O134" i="1"/>
  <c r="I163" i="4"/>
  <c r="L163" i="4" s="1"/>
  <c r="V163" i="4" s="1"/>
  <c r="K163" i="4"/>
  <c r="U163" i="4" s="1"/>
  <c r="F128" i="19"/>
  <c r="I128" i="19"/>
  <c r="O142" i="1"/>
  <c r="E143" i="19"/>
  <c r="AE139" i="4"/>
  <c r="AF139" i="4" s="1"/>
  <c r="AC139" i="4"/>
  <c r="AC145" i="4"/>
  <c r="AE145" i="4"/>
  <c r="AC146" i="4"/>
  <c r="AE146" i="4"/>
  <c r="I162" i="4"/>
  <c r="K162" i="4"/>
  <c r="J160" i="4"/>
  <c r="T160" i="4" s="1"/>
  <c r="I160" i="4"/>
  <c r="L160" i="4" s="1"/>
  <c r="V160" i="4" s="1"/>
  <c r="J163" i="4"/>
  <c r="E32" i="1"/>
  <c r="I31" i="1"/>
  <c r="AC147" i="4"/>
  <c r="AE147" i="4"/>
  <c r="AC144" i="4"/>
  <c r="AE144" i="4"/>
  <c r="AE149" i="4"/>
  <c r="AC149" i="4"/>
  <c r="U71" i="1"/>
  <c r="P72" i="1"/>
  <c r="E136" i="19"/>
  <c r="I136" i="19" s="1"/>
  <c r="O135" i="1"/>
  <c r="T135" i="1" s="1"/>
  <c r="F97" i="19"/>
  <c r="J96" i="19"/>
  <c r="AF132" i="4"/>
  <c r="H111" i="19"/>
  <c r="J111" i="19" s="1"/>
  <c r="J110" i="19"/>
  <c r="H84" i="19"/>
  <c r="C268" i="5"/>
  <c r="F268" i="5" s="1"/>
  <c r="C264" i="5"/>
  <c r="F264" i="5" s="1"/>
  <c r="I178" i="1"/>
  <c r="E179" i="1"/>
  <c r="G40" i="1"/>
  <c r="C256" i="5"/>
  <c r="F256" i="5" s="1"/>
  <c r="C252" i="5"/>
  <c r="F252" i="5" s="1"/>
  <c r="T172" i="1"/>
  <c r="P172" i="1"/>
  <c r="G147" i="19" l="1"/>
  <c r="R152" i="1"/>
  <c r="C218" i="5" s="1"/>
  <c r="F218" i="5" s="1"/>
  <c r="R149" i="1"/>
  <c r="C212" i="5" s="1"/>
  <c r="F212" i="5" s="1"/>
  <c r="T131" i="1"/>
  <c r="R150" i="1"/>
  <c r="C214" i="5" s="1"/>
  <c r="F214" i="5" s="1"/>
  <c r="P142" i="4"/>
  <c r="T134" i="1"/>
  <c r="P141" i="4"/>
  <c r="R142" i="1"/>
  <c r="S142" i="1" s="1"/>
  <c r="S143" i="1" s="1"/>
  <c r="S144" i="1" s="1"/>
  <c r="S145" i="1" s="1"/>
  <c r="S146" i="1" s="1"/>
  <c r="S147" i="1" s="1"/>
  <c r="S148" i="1" s="1"/>
  <c r="P148" i="4"/>
  <c r="P147" i="4"/>
  <c r="P139" i="4"/>
  <c r="P149" i="4"/>
  <c r="G145" i="19"/>
  <c r="G152" i="19"/>
  <c r="G146" i="19"/>
  <c r="I146" i="19" s="1"/>
  <c r="P150" i="4"/>
  <c r="G154" i="19"/>
  <c r="P145" i="4"/>
  <c r="P140" i="4"/>
  <c r="S131" i="1"/>
  <c r="S132" i="1" s="1"/>
  <c r="S133" i="1" s="1"/>
  <c r="S134" i="1" s="1"/>
  <c r="S135" i="1" s="1"/>
  <c r="S136" i="1" s="1"/>
  <c r="S137" i="1" s="1"/>
  <c r="S138" i="1" s="1"/>
  <c r="S140" i="1" s="1"/>
  <c r="I320" i="1"/>
  <c r="O31" i="5"/>
  <c r="P31" i="5"/>
  <c r="N32" i="5"/>
  <c r="G33" i="5"/>
  <c r="T132" i="1"/>
  <c r="I130" i="19"/>
  <c r="U81" i="1"/>
  <c r="I129" i="19"/>
  <c r="O145" i="1"/>
  <c r="T145" i="1" s="1"/>
  <c r="E150" i="19"/>
  <c r="I150" i="19" s="1"/>
  <c r="E154" i="19"/>
  <c r="M157" i="4"/>
  <c r="O157" i="4" s="1"/>
  <c r="AF149" i="4"/>
  <c r="F129" i="19"/>
  <c r="AA157" i="4"/>
  <c r="AE157" i="4" s="1"/>
  <c r="P142" i="1"/>
  <c r="T129" i="1"/>
  <c r="V153" i="4"/>
  <c r="AA153" i="4" s="1"/>
  <c r="AC153" i="4" s="1"/>
  <c r="K152" i="4"/>
  <c r="U152" i="4" s="1"/>
  <c r="AA152" i="4" s="1"/>
  <c r="AE152" i="4" s="1"/>
  <c r="AF152" i="4" s="1"/>
  <c r="O143" i="1"/>
  <c r="T143" i="1" s="1"/>
  <c r="O150" i="1"/>
  <c r="E153" i="19"/>
  <c r="I153" i="19" s="1"/>
  <c r="O153" i="1"/>
  <c r="T153" i="1" s="1"/>
  <c r="O149" i="1"/>
  <c r="T149" i="1" s="1"/>
  <c r="O148" i="1"/>
  <c r="T148" i="1" s="1"/>
  <c r="J161" i="4"/>
  <c r="T161" i="4" s="1"/>
  <c r="E151" i="19"/>
  <c r="I151" i="19" s="1"/>
  <c r="J154" i="4"/>
  <c r="T154" i="4" s="1"/>
  <c r="AF144" i="4"/>
  <c r="I154" i="4"/>
  <c r="L154" i="4" s="1"/>
  <c r="O152" i="1"/>
  <c r="T152" i="1" s="1"/>
  <c r="M153" i="4"/>
  <c r="O153" i="4" s="1"/>
  <c r="J159" i="4"/>
  <c r="T159" i="4" s="1"/>
  <c r="I156" i="4"/>
  <c r="L156" i="4" s="1"/>
  <c r="V156" i="4" s="1"/>
  <c r="K156" i="4"/>
  <c r="I161" i="4"/>
  <c r="L161" i="4" s="1"/>
  <c r="V161" i="4" s="1"/>
  <c r="K161" i="4"/>
  <c r="U161" i="4" s="1"/>
  <c r="C200" i="5"/>
  <c r="F200" i="5" s="1"/>
  <c r="AF147" i="4"/>
  <c r="M163" i="4"/>
  <c r="AF148" i="4"/>
  <c r="AF142" i="4"/>
  <c r="H159" i="4"/>
  <c r="F98" i="19"/>
  <c r="J97" i="19"/>
  <c r="U43" i="1"/>
  <c r="P44" i="1"/>
  <c r="E149" i="19"/>
  <c r="I149" i="19" s="1"/>
  <c r="E152" i="19"/>
  <c r="O151" i="1"/>
  <c r="T151" i="1" s="1"/>
  <c r="O144" i="1"/>
  <c r="T144" i="1" s="1"/>
  <c r="E145" i="19"/>
  <c r="U155" i="4"/>
  <c r="AA155" i="4" s="1"/>
  <c r="M155" i="4"/>
  <c r="O155" i="4" s="1"/>
  <c r="U72" i="1"/>
  <c r="P73" i="1"/>
  <c r="U73" i="1" s="1"/>
  <c r="L158" i="4"/>
  <c r="M158" i="4" s="1"/>
  <c r="O158" i="4" s="1"/>
  <c r="U96" i="1"/>
  <c r="P97" i="1"/>
  <c r="E144" i="19"/>
  <c r="I144" i="19" s="1"/>
  <c r="O146" i="1"/>
  <c r="T146" i="1" s="1"/>
  <c r="E147" i="19"/>
  <c r="I147" i="19" s="1"/>
  <c r="E33" i="1"/>
  <c r="I32" i="1"/>
  <c r="L162" i="4"/>
  <c r="M162" i="4" s="1"/>
  <c r="O162" i="4" s="1"/>
  <c r="U110" i="1"/>
  <c r="P111" i="1"/>
  <c r="AF140" i="4"/>
  <c r="AF141" i="4"/>
  <c r="AA160" i="4"/>
  <c r="U162" i="4"/>
  <c r="AF145" i="4"/>
  <c r="F143" i="19"/>
  <c r="I143" i="19"/>
  <c r="T163" i="4"/>
  <c r="AA163" i="4" s="1"/>
  <c r="M160" i="4"/>
  <c r="O160" i="4" s="1"/>
  <c r="AF146" i="4"/>
  <c r="AF143" i="4"/>
  <c r="E148" i="19"/>
  <c r="I148" i="19" s="1"/>
  <c r="O147" i="1"/>
  <c r="T147" i="1" s="1"/>
  <c r="U127" i="1"/>
  <c r="P128" i="1"/>
  <c r="U82" i="1"/>
  <c r="P83" i="1"/>
  <c r="AF150" i="4"/>
  <c r="H112" i="19"/>
  <c r="H113" i="19" s="1"/>
  <c r="H85" i="19"/>
  <c r="C262" i="5"/>
  <c r="F262" i="5" s="1"/>
  <c r="C250" i="5"/>
  <c r="F250" i="5" s="1"/>
  <c r="T176" i="1"/>
  <c r="C258" i="5"/>
  <c r="F258" i="5" s="1"/>
  <c r="T181" i="1"/>
  <c r="E180" i="1"/>
  <c r="I179" i="1"/>
  <c r="U172" i="1"/>
  <c r="C260" i="5"/>
  <c r="F260" i="5" s="1"/>
  <c r="C254" i="5"/>
  <c r="F254" i="5" s="1"/>
  <c r="S173" i="1"/>
  <c r="S174" i="1" s="1"/>
  <c r="S175" i="1" s="1"/>
  <c r="S176" i="1" s="1"/>
  <c r="S177" i="1" s="1"/>
  <c r="C248" i="5"/>
  <c r="F248" i="5" s="1"/>
  <c r="C266" i="5"/>
  <c r="F266" i="5" s="1"/>
  <c r="T177" i="1"/>
  <c r="T175" i="1"/>
  <c r="F117" i="19"/>
  <c r="T180" i="1"/>
  <c r="T183" i="1"/>
  <c r="G41" i="1"/>
  <c r="G42" i="1" s="1"/>
  <c r="G43" i="1" s="1"/>
  <c r="S149" i="1" l="1"/>
  <c r="S150" i="1" s="1"/>
  <c r="S151" i="1" s="1"/>
  <c r="S152" i="1" s="1"/>
  <c r="S153" i="1" s="1"/>
  <c r="I145" i="19"/>
  <c r="I154" i="19"/>
  <c r="T150" i="1"/>
  <c r="T142" i="1"/>
  <c r="C198" i="5"/>
  <c r="F198" i="5" s="1"/>
  <c r="I152" i="19"/>
  <c r="N33" i="5"/>
  <c r="O33" i="5" s="1"/>
  <c r="G34" i="5"/>
  <c r="K33" i="19"/>
  <c r="V32" i="1"/>
  <c r="O32" i="5"/>
  <c r="P32" i="5"/>
  <c r="AC157" i="4"/>
  <c r="S155" i="1"/>
  <c r="S170" i="1" s="1"/>
  <c r="M152" i="4"/>
  <c r="O152" i="4" s="1"/>
  <c r="P152" i="4" s="1"/>
  <c r="P143" i="1"/>
  <c r="U142" i="1"/>
  <c r="AE153" i="4"/>
  <c r="AF153" i="4" s="1"/>
  <c r="F144" i="19"/>
  <c r="F145" i="19" s="1"/>
  <c r="F146" i="19" s="1"/>
  <c r="F147" i="19" s="1"/>
  <c r="M154" i="4"/>
  <c r="O154" i="4" s="1"/>
  <c r="P155" i="4" s="1"/>
  <c r="V154" i="4"/>
  <c r="AA154" i="4" s="1"/>
  <c r="AE154" i="4" s="1"/>
  <c r="V162" i="4"/>
  <c r="AA162" i="4" s="1"/>
  <c r="AC152" i="4"/>
  <c r="M161" i="4"/>
  <c r="O161" i="4" s="1"/>
  <c r="P161" i="4" s="1"/>
  <c r="AA161" i="4"/>
  <c r="M156" i="4"/>
  <c r="O156" i="4" s="1"/>
  <c r="P157" i="4" s="1"/>
  <c r="U156" i="4"/>
  <c r="AA156" i="4" s="1"/>
  <c r="I159" i="4"/>
  <c r="L159" i="4" s="1"/>
  <c r="V159" i="4" s="1"/>
  <c r="K159" i="4"/>
  <c r="U159" i="4" s="1"/>
  <c r="M165" i="4"/>
  <c r="O165" i="4" s="1"/>
  <c r="O163" i="4"/>
  <c r="P163" i="4" s="1"/>
  <c r="U128" i="1"/>
  <c r="P129" i="1"/>
  <c r="AA165" i="4"/>
  <c r="AC163" i="4"/>
  <c r="AE163" i="4"/>
  <c r="U83" i="1"/>
  <c r="P84" i="1"/>
  <c r="P112" i="1"/>
  <c r="U111" i="1"/>
  <c r="P98" i="1"/>
  <c r="U97" i="1"/>
  <c r="AC155" i="4"/>
  <c r="AE155" i="4"/>
  <c r="AC160" i="4"/>
  <c r="AE160" i="4"/>
  <c r="F99" i="19"/>
  <c r="J98" i="19"/>
  <c r="V158" i="4"/>
  <c r="AA158" i="4" s="1"/>
  <c r="U44" i="1"/>
  <c r="P45" i="1"/>
  <c r="E34" i="1"/>
  <c r="I33" i="1"/>
  <c r="P158" i="4"/>
  <c r="J112" i="19"/>
  <c r="H86" i="19"/>
  <c r="H114" i="19"/>
  <c r="J113" i="19"/>
  <c r="T179" i="1"/>
  <c r="S187" i="1"/>
  <c r="P187" i="1"/>
  <c r="T178" i="1"/>
  <c r="S178" i="1"/>
  <c r="S179" i="1" s="1"/>
  <c r="S180" i="1" s="1"/>
  <c r="S181" i="1" s="1"/>
  <c r="S182" i="1" s="1"/>
  <c r="S183" i="1" s="1"/>
  <c r="T182" i="1"/>
  <c r="I180" i="1"/>
  <c r="E181" i="1"/>
  <c r="F118" i="19"/>
  <c r="T174" i="1"/>
  <c r="P33" i="5" l="1"/>
  <c r="W32" i="1"/>
  <c r="X32" i="1"/>
  <c r="Y32" i="1" s="1"/>
  <c r="M33" i="19"/>
  <c r="N33" i="19" s="1"/>
  <c r="L33" i="19"/>
  <c r="N34" i="5"/>
  <c r="G35" i="5"/>
  <c r="P162" i="4"/>
  <c r="G183" i="19" s="1"/>
  <c r="P153" i="4"/>
  <c r="P144" i="1"/>
  <c r="AF154" i="4"/>
  <c r="E175" i="19" s="1"/>
  <c r="G178" i="19"/>
  <c r="G173" i="19"/>
  <c r="H173" i="19" s="1"/>
  <c r="P154" i="4"/>
  <c r="AA159" i="4"/>
  <c r="AE159" i="4" s="1"/>
  <c r="AF160" i="4" s="1"/>
  <c r="AC154" i="4"/>
  <c r="P156" i="4"/>
  <c r="G177" i="19" s="1"/>
  <c r="AF155" i="4"/>
  <c r="M159" i="4"/>
  <c r="O159" i="4" s="1"/>
  <c r="AC156" i="4"/>
  <c r="AE156" i="4"/>
  <c r="AC161" i="4"/>
  <c r="AE161" i="4"/>
  <c r="AF161" i="4" s="1"/>
  <c r="P165" i="4"/>
  <c r="U45" i="1"/>
  <c r="P46" i="1"/>
  <c r="I34" i="1"/>
  <c r="E35" i="1"/>
  <c r="G179" i="19"/>
  <c r="G182" i="19"/>
  <c r="U98" i="1"/>
  <c r="P99" i="1"/>
  <c r="P113" i="1"/>
  <c r="U112" i="1"/>
  <c r="G176" i="19"/>
  <c r="U143" i="1"/>
  <c r="AC158" i="4"/>
  <c r="AE158" i="4"/>
  <c r="U84" i="1"/>
  <c r="P85" i="1"/>
  <c r="AC165" i="4"/>
  <c r="AE165" i="4"/>
  <c r="AF165" i="4" s="1"/>
  <c r="G184" i="19"/>
  <c r="J99" i="19"/>
  <c r="F100" i="19"/>
  <c r="AC162" i="4"/>
  <c r="AE162" i="4"/>
  <c r="AF163" i="4" s="1"/>
  <c r="P130" i="1"/>
  <c r="U129" i="1"/>
  <c r="H87" i="19"/>
  <c r="H115" i="19"/>
  <c r="J114" i="19"/>
  <c r="S185" i="1"/>
  <c r="F148" i="19"/>
  <c r="C270" i="5"/>
  <c r="F270" i="5" s="1"/>
  <c r="T187" i="1"/>
  <c r="U187" i="1"/>
  <c r="E182" i="1"/>
  <c r="I181" i="1"/>
  <c r="T173" i="1"/>
  <c r="P173" i="1"/>
  <c r="G36" i="5" l="1"/>
  <c r="N35" i="5"/>
  <c r="O35" i="5" s="1"/>
  <c r="O34" i="5"/>
  <c r="K34" i="19"/>
  <c r="V33" i="1"/>
  <c r="P34" i="5"/>
  <c r="AC159" i="4"/>
  <c r="G174" i="19"/>
  <c r="H174" i="19" s="1"/>
  <c r="E173" i="19"/>
  <c r="F173" i="19" s="1"/>
  <c r="G175" i="19"/>
  <c r="I175" i="19" s="1"/>
  <c r="P160" i="4"/>
  <c r="P159" i="4"/>
  <c r="AF162" i="4"/>
  <c r="AF157" i="4"/>
  <c r="AF156" i="4"/>
  <c r="E181" i="19"/>
  <c r="U85" i="1"/>
  <c r="P86" i="1"/>
  <c r="AF158" i="4"/>
  <c r="AF159" i="4"/>
  <c r="U113" i="1"/>
  <c r="P114" i="1"/>
  <c r="F101" i="19"/>
  <c r="J100" i="19"/>
  <c r="U99" i="1"/>
  <c r="P100" i="1"/>
  <c r="E36" i="1"/>
  <c r="I35" i="1"/>
  <c r="P131" i="1"/>
  <c r="U130" i="1"/>
  <c r="P145" i="1"/>
  <c r="U144" i="1"/>
  <c r="U46" i="1"/>
  <c r="P47" i="1"/>
  <c r="H88" i="19"/>
  <c r="H89" i="19" s="1"/>
  <c r="H90" i="19" s="1"/>
  <c r="H91" i="19" s="1"/>
  <c r="H116" i="19"/>
  <c r="J115" i="19"/>
  <c r="F149" i="19"/>
  <c r="I182" i="1"/>
  <c r="E183" i="1"/>
  <c r="U173" i="1"/>
  <c r="P174" i="1"/>
  <c r="G44" i="1"/>
  <c r="P35" i="5" l="1"/>
  <c r="L34" i="19"/>
  <c r="M34" i="19"/>
  <c r="N34" i="19" s="1"/>
  <c r="X33" i="1"/>
  <c r="Y33" i="1" s="1"/>
  <c r="W33" i="1"/>
  <c r="N36" i="5"/>
  <c r="G37" i="5"/>
  <c r="I173" i="19"/>
  <c r="G180" i="19"/>
  <c r="E178" i="19"/>
  <c r="I178" i="19" s="1"/>
  <c r="G181" i="19"/>
  <c r="I181" i="19" s="1"/>
  <c r="H175" i="19"/>
  <c r="H176" i="19" s="1"/>
  <c r="H177" i="19" s="1"/>
  <c r="H178" i="19" s="1"/>
  <c r="H179" i="19" s="1"/>
  <c r="E180" i="19"/>
  <c r="E174" i="19"/>
  <c r="I174" i="19" s="1"/>
  <c r="E177" i="19"/>
  <c r="I177" i="19" s="1"/>
  <c r="U47" i="1"/>
  <c r="P48" i="1"/>
  <c r="U131" i="1"/>
  <c r="P132" i="1"/>
  <c r="P87" i="1"/>
  <c r="U86" i="1"/>
  <c r="P146" i="1"/>
  <c r="U145" i="1"/>
  <c r="E39" i="1"/>
  <c r="I36" i="1"/>
  <c r="U114" i="1"/>
  <c r="P115" i="1"/>
  <c r="U100" i="1"/>
  <c r="P101" i="1"/>
  <c r="F102" i="19"/>
  <c r="J101" i="19"/>
  <c r="E176" i="19"/>
  <c r="I176" i="19" s="1"/>
  <c r="E179" i="19"/>
  <c r="I179" i="19" s="1"/>
  <c r="H117" i="19"/>
  <c r="J116" i="19"/>
  <c r="I183" i="1"/>
  <c r="F150" i="19"/>
  <c r="P175" i="1"/>
  <c r="U174" i="1"/>
  <c r="G45" i="1"/>
  <c r="G38" i="5" l="1"/>
  <c r="N37" i="5"/>
  <c r="O37" i="5" s="1"/>
  <c r="O36" i="5"/>
  <c r="P36" i="5"/>
  <c r="V34" i="1"/>
  <c r="K35" i="19"/>
  <c r="I180" i="19"/>
  <c r="H180" i="19"/>
  <c r="H181" i="19" s="1"/>
  <c r="H182" i="19" s="1"/>
  <c r="H183" i="19" s="1"/>
  <c r="H184" i="19" s="1"/>
  <c r="J102" i="19"/>
  <c r="F103" i="19"/>
  <c r="U101" i="1"/>
  <c r="P102" i="1"/>
  <c r="U48" i="1"/>
  <c r="P49" i="1"/>
  <c r="I39" i="1"/>
  <c r="E40" i="1"/>
  <c r="U87" i="1"/>
  <c r="P88" i="1"/>
  <c r="P147" i="1"/>
  <c r="U146" i="1"/>
  <c r="U115" i="1"/>
  <c r="P116" i="1"/>
  <c r="U132" i="1"/>
  <c r="P133" i="1"/>
  <c r="H118" i="19"/>
  <c r="J117" i="19"/>
  <c r="F151" i="19"/>
  <c r="F152" i="19" s="1"/>
  <c r="F153" i="19" s="1"/>
  <c r="F174" i="19"/>
  <c r="J173" i="19"/>
  <c r="G46" i="1"/>
  <c r="G47" i="1" s="1"/>
  <c r="G48" i="1" s="1"/>
  <c r="G49" i="1" s="1"/>
  <c r="G50" i="1" s="1"/>
  <c r="G52" i="1" s="1"/>
  <c r="U175" i="1"/>
  <c r="P176" i="1"/>
  <c r="P37" i="5" l="1"/>
  <c r="L35" i="19"/>
  <c r="M35" i="19"/>
  <c r="N35" i="19" s="1"/>
  <c r="X34" i="1"/>
  <c r="Y34" i="1" s="1"/>
  <c r="W34" i="1"/>
  <c r="G39" i="5"/>
  <c r="N38" i="5"/>
  <c r="E41" i="1"/>
  <c r="E42" i="1" s="1"/>
  <c r="I40" i="1"/>
  <c r="U116" i="1"/>
  <c r="P117" i="1"/>
  <c r="P148" i="1"/>
  <c r="U147" i="1"/>
  <c r="U49" i="1"/>
  <c r="P50" i="1"/>
  <c r="J103" i="19"/>
  <c r="F104" i="19"/>
  <c r="P103" i="1"/>
  <c r="U102" i="1"/>
  <c r="U88" i="1"/>
  <c r="P89" i="1"/>
  <c r="U133" i="1"/>
  <c r="P134" i="1"/>
  <c r="J118" i="19"/>
  <c r="H119" i="19"/>
  <c r="H120" i="19" s="1"/>
  <c r="H121" i="19" s="1"/>
  <c r="F154" i="19"/>
  <c r="G53" i="1"/>
  <c r="F175" i="19"/>
  <c r="J174" i="19"/>
  <c r="P177" i="1"/>
  <c r="U176" i="1"/>
  <c r="O38" i="5" l="1"/>
  <c r="V35" i="1"/>
  <c r="K36" i="19"/>
  <c r="N39" i="5"/>
  <c r="O39" i="5" s="1"/>
  <c r="G40" i="5"/>
  <c r="P38" i="5"/>
  <c r="E43" i="1"/>
  <c r="I42" i="1"/>
  <c r="P90" i="1"/>
  <c r="U90" i="1" s="1"/>
  <c r="U89" i="1"/>
  <c r="P149" i="1"/>
  <c r="U148" i="1"/>
  <c r="P135" i="1"/>
  <c r="U134" i="1"/>
  <c r="U50" i="1"/>
  <c r="P52" i="1"/>
  <c r="U117" i="1"/>
  <c r="P118" i="1"/>
  <c r="J104" i="19"/>
  <c r="F105" i="19"/>
  <c r="I41" i="1"/>
  <c r="P104" i="1"/>
  <c r="U103" i="1"/>
  <c r="P178" i="1"/>
  <c r="U177" i="1"/>
  <c r="J175" i="19"/>
  <c r="F176" i="19"/>
  <c r="G54" i="1"/>
  <c r="M36" i="19" l="1"/>
  <c r="N36" i="19" s="1"/>
  <c r="L36" i="19"/>
  <c r="P39" i="5"/>
  <c r="X35" i="1"/>
  <c r="Y35" i="1" s="1"/>
  <c r="W35" i="1"/>
  <c r="G41" i="5"/>
  <c r="N40" i="5"/>
  <c r="F106" i="19"/>
  <c r="J106" i="19" s="1"/>
  <c r="J105" i="19"/>
  <c r="U52" i="1"/>
  <c r="P53" i="1"/>
  <c r="P105" i="1"/>
  <c r="U105" i="1" s="1"/>
  <c r="U104" i="1"/>
  <c r="U149" i="1"/>
  <c r="P150" i="1"/>
  <c r="U118" i="1"/>
  <c r="P119" i="1"/>
  <c r="U135" i="1"/>
  <c r="P136" i="1"/>
  <c r="F177" i="19"/>
  <c r="J176" i="19"/>
  <c r="G55" i="1"/>
  <c r="P179" i="1"/>
  <c r="U178" i="1"/>
  <c r="K37" i="19" l="1"/>
  <c r="L37" i="19" s="1"/>
  <c r="V36" i="1"/>
  <c r="O40" i="5"/>
  <c r="P40" i="5"/>
  <c r="N41" i="5"/>
  <c r="G42" i="5"/>
  <c r="U136" i="1"/>
  <c r="P137" i="1"/>
  <c r="P151" i="1"/>
  <c r="U150" i="1"/>
  <c r="P54" i="1"/>
  <c r="U53" i="1"/>
  <c r="I43" i="1"/>
  <c r="E44" i="1"/>
  <c r="P120" i="1"/>
  <c r="U120" i="1" s="1"/>
  <c r="U119" i="1"/>
  <c r="U179" i="1"/>
  <c r="P180" i="1"/>
  <c r="G56" i="1"/>
  <c r="F178" i="19"/>
  <c r="J177" i="19"/>
  <c r="P41" i="5" l="1"/>
  <c r="G43" i="5"/>
  <c r="N42" i="5"/>
  <c r="K40" i="19" s="1"/>
  <c r="W36" i="1"/>
  <c r="X36" i="1"/>
  <c r="Y36" i="1" s="1"/>
  <c r="O41" i="5"/>
  <c r="U151" i="1"/>
  <c r="P152" i="1"/>
  <c r="P138" i="1"/>
  <c r="U138" i="1" s="1"/>
  <c r="U137" i="1"/>
  <c r="E45" i="1"/>
  <c r="I44" i="1"/>
  <c r="P55" i="1"/>
  <c r="U54" i="1"/>
  <c r="P181" i="1"/>
  <c r="U180" i="1"/>
  <c r="F179" i="19"/>
  <c r="J178" i="19"/>
  <c r="G57" i="1"/>
  <c r="V39" i="1" l="1"/>
  <c r="X39" i="1" s="1"/>
  <c r="Y39" i="1" s="1"/>
  <c r="O42" i="5"/>
  <c r="M40" i="19"/>
  <c r="L40" i="19"/>
  <c r="G44" i="5"/>
  <c r="N43" i="5"/>
  <c r="O43" i="5" s="1"/>
  <c r="P42" i="5"/>
  <c r="U152" i="1"/>
  <c r="P153" i="1"/>
  <c r="U153" i="1" s="1"/>
  <c r="U55" i="1"/>
  <c r="P56" i="1"/>
  <c r="E46" i="1"/>
  <c r="E47" i="1" s="1"/>
  <c r="E48" i="1" s="1"/>
  <c r="E49" i="1" s="1"/>
  <c r="E50" i="1" s="1"/>
  <c r="E52" i="1" s="1"/>
  <c r="I45" i="1"/>
  <c r="I46" i="1" s="1"/>
  <c r="I47" i="1" s="1"/>
  <c r="I48" i="1" s="1"/>
  <c r="I49" i="1" s="1"/>
  <c r="I50" i="1" s="1"/>
  <c r="G58" i="1"/>
  <c r="F180" i="19"/>
  <c r="J179" i="19"/>
  <c r="P182" i="1"/>
  <c r="U181" i="1"/>
  <c r="P43" i="5" l="1"/>
  <c r="G45" i="5"/>
  <c r="N44" i="5"/>
  <c r="V40" i="1" s="1"/>
  <c r="X40" i="1" s="1"/>
  <c r="Y40" i="1" s="1"/>
  <c r="W39" i="1"/>
  <c r="P57" i="1"/>
  <c r="U56" i="1"/>
  <c r="E53" i="1"/>
  <c r="I52" i="1"/>
  <c r="U182" i="1"/>
  <c r="P183" i="1"/>
  <c r="F181" i="19"/>
  <c r="J180" i="19"/>
  <c r="G59" i="1"/>
  <c r="G60" i="1" s="1"/>
  <c r="G61" i="1" s="1"/>
  <c r="G62" i="1" s="1"/>
  <c r="G63" i="1" s="1"/>
  <c r="G64" i="1" s="1"/>
  <c r="P44" i="5" l="1"/>
  <c r="G46" i="5"/>
  <c r="N45" i="5"/>
  <c r="O45" i="5" s="1"/>
  <c r="K41" i="19"/>
  <c r="M41" i="19" s="1"/>
  <c r="W40" i="1"/>
  <c r="O44" i="5"/>
  <c r="I53" i="1"/>
  <c r="E54" i="1"/>
  <c r="U57" i="1"/>
  <c r="P58" i="1"/>
  <c r="U183" i="1"/>
  <c r="J181" i="19"/>
  <c r="G74" i="1"/>
  <c r="G107" i="1" s="1"/>
  <c r="G122" i="1" s="1"/>
  <c r="G140" i="1" s="1"/>
  <c r="G155" i="1" s="1"/>
  <c r="G170" i="1" s="1"/>
  <c r="G185" i="1" s="1"/>
  <c r="G200" i="1" s="1"/>
  <c r="G215" i="1" s="1"/>
  <c r="G230" i="1" s="1"/>
  <c r="G245" i="1" s="1"/>
  <c r="G260" i="1" s="1"/>
  <c r="G277" i="1" s="1"/>
  <c r="G292" i="1" s="1"/>
  <c r="G92" i="1"/>
  <c r="G47" i="5" l="1"/>
  <c r="N46" i="5"/>
  <c r="P45" i="5"/>
  <c r="U58" i="1"/>
  <c r="P59" i="1"/>
  <c r="E55" i="1"/>
  <c r="I54" i="1"/>
  <c r="P46" i="5" l="1"/>
  <c r="V41" i="1"/>
  <c r="O46" i="5"/>
  <c r="N47" i="5"/>
  <c r="G48" i="5"/>
  <c r="E56" i="1"/>
  <c r="I55" i="1"/>
  <c r="P60" i="1"/>
  <c r="U59" i="1"/>
  <c r="N48" i="5" l="1"/>
  <c r="V42" i="1" s="1"/>
  <c r="X42" i="1" s="1"/>
  <c r="G49" i="5"/>
  <c r="O47" i="5"/>
  <c r="P47" i="5"/>
  <c r="X41" i="1"/>
  <c r="Y41" i="1" s="1"/>
  <c r="W41" i="1"/>
  <c r="P61" i="1"/>
  <c r="U60" i="1"/>
  <c r="E57" i="1"/>
  <c r="I56" i="1"/>
  <c r="P48" i="5" l="1"/>
  <c r="O48" i="5"/>
  <c r="W42" i="1"/>
  <c r="G50" i="5"/>
  <c r="N49" i="5"/>
  <c r="O49" i="5" s="1"/>
  <c r="Y42" i="1"/>
  <c r="E58" i="1"/>
  <c r="I57" i="1"/>
  <c r="P62" i="1"/>
  <c r="U61" i="1"/>
  <c r="G51" i="5" l="1"/>
  <c r="N50" i="5"/>
  <c r="K42" i="19" s="1"/>
  <c r="M42" i="19" s="1"/>
  <c r="P49" i="5"/>
  <c r="P63" i="1"/>
  <c r="U62" i="1"/>
  <c r="E59" i="1"/>
  <c r="E60" i="1" s="1"/>
  <c r="E61" i="1" s="1"/>
  <c r="E62" i="1" s="1"/>
  <c r="E63" i="1" s="1"/>
  <c r="E64" i="1" s="1"/>
  <c r="I58" i="1"/>
  <c r="I59" i="1" s="1"/>
  <c r="I60" i="1" s="1"/>
  <c r="I61" i="1" s="1"/>
  <c r="I62" i="1" s="1"/>
  <c r="I63" i="1" s="1"/>
  <c r="I64" i="1" s="1"/>
  <c r="K44" i="19" l="1"/>
  <c r="M44" i="19" s="1"/>
  <c r="G52" i="5"/>
  <c r="N51" i="5"/>
  <c r="O51" i="5" s="1"/>
  <c r="V43" i="1"/>
  <c r="P50" i="5"/>
  <c r="O50" i="5"/>
  <c r="I74" i="1"/>
  <c r="I107" i="1" s="1"/>
  <c r="I122" i="1" s="1"/>
  <c r="I140" i="1" s="1"/>
  <c r="I155" i="1" s="1"/>
  <c r="I170" i="1" s="1"/>
  <c r="I185" i="1" s="1"/>
  <c r="I92" i="1"/>
  <c r="E92" i="1"/>
  <c r="E74" i="1"/>
  <c r="E107" i="1" s="1"/>
  <c r="E122" i="1" s="1"/>
  <c r="E140" i="1" s="1"/>
  <c r="E155" i="1" s="1"/>
  <c r="E170" i="1" s="1"/>
  <c r="E185" i="1" s="1"/>
  <c r="U63" i="1"/>
  <c r="U64" i="1" s="1"/>
  <c r="P64" i="1"/>
  <c r="W43" i="1" l="1"/>
  <c r="X43" i="1"/>
  <c r="Y43" i="1" s="1"/>
  <c r="N52" i="5"/>
  <c r="K43" i="19" s="1"/>
  <c r="M43" i="19" s="1"/>
  <c r="G53" i="5"/>
  <c r="P51" i="5"/>
  <c r="P74" i="1"/>
  <c r="P107" i="1" s="1"/>
  <c r="P122" i="1" s="1"/>
  <c r="P140" i="1" s="1"/>
  <c r="P155" i="1" s="1"/>
  <c r="P170" i="1" s="1"/>
  <c r="P185" i="1" s="1"/>
  <c r="P92" i="1"/>
  <c r="U74" i="1"/>
  <c r="U107" i="1" s="1"/>
  <c r="U122" i="1" s="1"/>
  <c r="U140" i="1" s="1"/>
  <c r="U155" i="1" s="1"/>
  <c r="U170" i="1" s="1"/>
  <c r="U185" i="1" s="1"/>
  <c r="U92" i="1"/>
  <c r="V44" i="1" l="1"/>
  <c r="X44" i="1" s="1"/>
  <c r="Y44" i="1" s="1"/>
  <c r="P52" i="5"/>
  <c r="K45" i="19"/>
  <c r="M45" i="19" s="1"/>
  <c r="N53" i="5"/>
  <c r="O53" i="5" s="1"/>
  <c r="G54" i="5"/>
  <c r="O52" i="5"/>
  <c r="W44" i="1" l="1"/>
  <c r="G55" i="5"/>
  <c r="N54" i="5"/>
  <c r="P53" i="5"/>
  <c r="P54" i="5" l="1"/>
  <c r="V45" i="1"/>
  <c r="O54" i="5"/>
  <c r="K46" i="19"/>
  <c r="M46" i="19" s="1"/>
  <c r="G56" i="5"/>
  <c r="N55" i="5"/>
  <c r="O55" i="5" s="1"/>
  <c r="X45" i="1" l="1"/>
  <c r="Y45" i="1" s="1"/>
  <c r="W45" i="1"/>
  <c r="G57" i="5"/>
  <c r="N56" i="5"/>
  <c r="P55" i="5"/>
  <c r="V46" i="1" l="1"/>
  <c r="X46" i="1" s="1"/>
  <c r="Y46" i="1" s="1"/>
  <c r="O56" i="5"/>
  <c r="N57" i="5"/>
  <c r="O57" i="5" s="1"/>
  <c r="G58" i="5"/>
  <c r="W46" i="1"/>
  <c r="P56" i="5"/>
  <c r="N58" i="5" l="1"/>
  <c r="V47" i="1" s="1"/>
  <c r="G59" i="5"/>
  <c r="P57" i="5"/>
  <c r="P58" i="5" l="1"/>
  <c r="K48" i="19"/>
  <c r="M48" i="19" s="1"/>
  <c r="X47" i="1"/>
  <c r="Y47" i="1" s="1"/>
  <c r="W47" i="1"/>
  <c r="N59" i="5"/>
  <c r="G60" i="5"/>
  <c r="O58" i="5"/>
  <c r="O59" i="5" l="1"/>
  <c r="N60" i="5"/>
  <c r="K47" i="19" s="1"/>
  <c r="M47" i="19" s="1"/>
  <c r="G61" i="5"/>
  <c r="P59" i="5"/>
  <c r="V48" i="1" l="1"/>
  <c r="P60" i="5"/>
  <c r="O60" i="5"/>
  <c r="G62" i="5"/>
  <c r="N61" i="5"/>
  <c r="O61" i="5" s="1"/>
  <c r="P61" i="5" l="1"/>
  <c r="G63" i="5"/>
  <c r="N62" i="5"/>
  <c r="X48" i="1"/>
  <c r="Y48" i="1" s="1"/>
  <c r="W48" i="1"/>
  <c r="G64" i="5" l="1"/>
  <c r="N63" i="5"/>
  <c r="O63" i="5" s="1"/>
  <c r="V49" i="1"/>
  <c r="X49" i="1" s="1"/>
  <c r="Y49" i="1" s="1"/>
  <c r="O62" i="5"/>
  <c r="P62" i="5"/>
  <c r="P63" i="5" l="1"/>
  <c r="W49" i="1"/>
  <c r="G65" i="5"/>
  <c r="N64" i="5"/>
  <c r="K49" i="19" l="1"/>
  <c r="M49" i="19" s="1"/>
  <c r="V50" i="1"/>
  <c r="P64" i="5"/>
  <c r="O64" i="5"/>
  <c r="N65" i="5"/>
  <c r="O65" i="5" s="1"/>
  <c r="G66" i="5"/>
  <c r="K51" i="19"/>
  <c r="M51" i="19" s="1"/>
  <c r="P65" i="5" l="1"/>
  <c r="G67" i="5"/>
  <c r="N66" i="5"/>
  <c r="X50" i="1"/>
  <c r="Y50" i="1" s="1"/>
  <c r="W50" i="1"/>
  <c r="V52" i="1" l="1"/>
  <c r="X52" i="1" s="1"/>
  <c r="Y52" i="1" s="1"/>
  <c r="P66" i="5"/>
  <c r="O66" i="5"/>
  <c r="G68" i="5"/>
  <c r="N67" i="5"/>
  <c r="O67" i="5" s="1"/>
  <c r="P67" i="5" l="1"/>
  <c r="G69" i="5"/>
  <c r="N68" i="5"/>
  <c r="V53" i="1" s="1"/>
  <c r="X53" i="1" s="1"/>
  <c r="Y53" i="1" s="1"/>
  <c r="W52" i="1"/>
  <c r="K53" i="19"/>
  <c r="M53" i="19" s="1"/>
  <c r="N69" i="5" l="1"/>
  <c r="O69" i="5" s="1"/>
  <c r="G70" i="5"/>
  <c r="O68" i="5"/>
  <c r="W53" i="1"/>
  <c r="P68" i="5"/>
  <c r="P69" i="5" l="1"/>
  <c r="G71" i="5"/>
  <c r="N70" i="5"/>
  <c r="K54" i="19"/>
  <c r="M54" i="19" s="1"/>
  <c r="V54" i="1" l="1"/>
  <c r="O70" i="5"/>
  <c r="P70" i="5"/>
  <c r="N71" i="5"/>
  <c r="O71" i="5" s="1"/>
  <c r="G72" i="5"/>
  <c r="P71" i="5" l="1"/>
  <c r="N72" i="5"/>
  <c r="V55" i="1" s="1"/>
  <c r="X55" i="1" s="1"/>
  <c r="G73" i="5"/>
  <c r="X54" i="1"/>
  <c r="Y54" i="1" s="1"/>
  <c r="W54" i="1"/>
  <c r="Y55" i="1" l="1"/>
  <c r="W55" i="1"/>
  <c r="P72" i="5"/>
  <c r="N73" i="5"/>
  <c r="O73" i="5" s="1"/>
  <c r="G74" i="5"/>
  <c r="O72" i="5"/>
  <c r="N74" i="5" l="1"/>
  <c r="V56" i="1" s="1"/>
  <c r="G75" i="5"/>
  <c r="P73" i="5"/>
  <c r="K56" i="19"/>
  <c r="M56" i="19" s="1"/>
  <c r="P74" i="5" l="1"/>
  <c r="G76" i="5"/>
  <c r="N75" i="5"/>
  <c r="O75" i="5" s="1"/>
  <c r="X56" i="1"/>
  <c r="Y56" i="1" s="1"/>
  <c r="W56" i="1"/>
  <c r="O74" i="5"/>
  <c r="N76" i="5" l="1"/>
  <c r="K55" i="19" s="1"/>
  <c r="M55" i="19" s="1"/>
  <c r="G77" i="5"/>
  <c r="P75" i="5"/>
  <c r="K57" i="19"/>
  <c r="M57" i="19" s="1"/>
  <c r="V57" i="1" l="1"/>
  <c r="G78" i="5"/>
  <c r="N77" i="5"/>
  <c r="O77" i="5" s="1"/>
  <c r="P76" i="5"/>
  <c r="O76" i="5"/>
  <c r="P77" i="5" l="1"/>
  <c r="G79" i="5"/>
  <c r="N78" i="5"/>
  <c r="V58" i="1" s="1"/>
  <c r="X58" i="1" s="1"/>
  <c r="W57" i="1"/>
  <c r="X57" i="1"/>
  <c r="Y57" i="1" s="1"/>
  <c r="Y58" i="1" l="1"/>
  <c r="P78" i="5"/>
  <c r="N79" i="5"/>
  <c r="O79" i="5" s="1"/>
  <c r="G80" i="5"/>
  <c r="W58" i="1"/>
  <c r="O78" i="5"/>
  <c r="G81" i="5" l="1"/>
  <c r="N80" i="5"/>
  <c r="V59" i="1" s="1"/>
  <c r="X59" i="1" s="1"/>
  <c r="Y59" i="1" s="1"/>
  <c r="P79" i="5"/>
  <c r="K59" i="19"/>
  <c r="M59" i="19" s="1"/>
  <c r="G82" i="5" l="1"/>
  <c r="N81" i="5"/>
  <c r="O81" i="5" s="1"/>
  <c r="O80" i="5"/>
  <c r="P80" i="5"/>
  <c r="W59" i="1"/>
  <c r="P81" i="5" l="1"/>
  <c r="N82" i="5"/>
  <c r="G83" i="5"/>
  <c r="K60" i="19"/>
  <c r="M60" i="19" s="1"/>
  <c r="G84" i="5" l="1"/>
  <c r="N83" i="5"/>
  <c r="O83" i="5" s="1"/>
  <c r="K58" i="19"/>
  <c r="M58" i="19" s="1"/>
  <c r="O82" i="5"/>
  <c r="V60" i="1"/>
  <c r="P82" i="5"/>
  <c r="P83" i="5" l="1"/>
  <c r="W60" i="1"/>
  <c r="X60" i="1"/>
  <c r="Y60" i="1" s="1"/>
  <c r="N84" i="5"/>
  <c r="G85" i="5"/>
  <c r="V61" i="1" l="1"/>
  <c r="X61" i="1" s="1"/>
  <c r="Y61" i="1" s="1"/>
  <c r="K62" i="19"/>
  <c r="M62" i="19" s="1"/>
  <c r="P84" i="5"/>
  <c r="N85" i="5"/>
  <c r="G86" i="5"/>
  <c r="O84" i="5"/>
  <c r="W61" i="1" l="1"/>
  <c r="N86" i="5"/>
  <c r="V62" i="1" s="1"/>
  <c r="X62" i="1" s="1"/>
  <c r="Y62" i="1" s="1"/>
  <c r="G87" i="5"/>
  <c r="P85" i="5"/>
  <c r="O85" i="5"/>
  <c r="K63" i="19" l="1"/>
  <c r="M63" i="19" s="1"/>
  <c r="P86" i="5"/>
  <c r="N87" i="5"/>
  <c r="O87" i="5" s="1"/>
  <c r="G88" i="5"/>
  <c r="O86" i="5"/>
  <c r="W62" i="1"/>
  <c r="G89" i="5" l="1"/>
  <c r="N88" i="5"/>
  <c r="P87" i="5"/>
  <c r="P88" i="5" l="1"/>
  <c r="V63" i="1"/>
  <c r="K64" i="19"/>
  <c r="M64" i="19" s="1"/>
  <c r="O88" i="5"/>
  <c r="N89" i="5"/>
  <c r="O89" i="5" s="1"/>
  <c r="G90" i="5"/>
  <c r="N90" i="5" l="1"/>
  <c r="G91" i="5"/>
  <c r="X63" i="1"/>
  <c r="Y63" i="1" s="1"/>
  <c r="Y64" i="1" s="1"/>
  <c r="W63" i="1"/>
  <c r="W64" i="1" s="1"/>
  <c r="P89" i="5"/>
  <c r="P90" i="5" s="1"/>
  <c r="N91" i="5" l="1"/>
  <c r="G92" i="5"/>
  <c r="V68" i="1"/>
  <c r="O90" i="5"/>
  <c r="W68" i="1" l="1"/>
  <c r="X68" i="1"/>
  <c r="Y68" i="1" s="1"/>
  <c r="G93" i="5"/>
  <c r="N92" i="5"/>
  <c r="P91" i="5"/>
  <c r="O91" i="5"/>
  <c r="V69" i="1" l="1"/>
  <c r="X69" i="1" s="1"/>
  <c r="Y69" i="1" s="1"/>
  <c r="K70" i="19"/>
  <c r="M70" i="19" s="1"/>
  <c r="G94" i="5"/>
  <c r="N93" i="5"/>
  <c r="O93" i="5" s="1"/>
  <c r="O92" i="5"/>
  <c r="P92" i="5"/>
  <c r="W69" i="1" l="1"/>
  <c r="G95" i="5"/>
  <c r="N94" i="5"/>
  <c r="V70" i="1" s="1"/>
  <c r="X70" i="1" s="1"/>
  <c r="Y70" i="1" s="1"/>
  <c r="P93" i="5"/>
  <c r="G96" i="5" l="1"/>
  <c r="N95" i="5"/>
  <c r="K71" i="19"/>
  <c r="M71" i="19" s="1"/>
  <c r="W70" i="1"/>
  <c r="P94" i="5"/>
  <c r="O94" i="5"/>
  <c r="P95" i="5" l="1"/>
  <c r="O95" i="5"/>
  <c r="G97" i="5"/>
  <c r="N96" i="5"/>
  <c r="V71" i="1" s="1"/>
  <c r="X71" i="1" s="1"/>
  <c r="Y71" i="1" s="1"/>
  <c r="O96" i="5" l="1"/>
  <c r="G98" i="5"/>
  <c r="N97" i="5"/>
  <c r="O97" i="5" s="1"/>
  <c r="W71" i="1"/>
  <c r="K69" i="19"/>
  <c r="K72" i="19"/>
  <c r="M72" i="19" s="1"/>
  <c r="P96" i="5"/>
  <c r="P97" i="5" l="1"/>
  <c r="L69" i="19"/>
  <c r="L70" i="19" s="1"/>
  <c r="L71" i="19" s="1"/>
  <c r="L72" i="19" s="1"/>
  <c r="M69" i="19"/>
  <c r="N69" i="19" s="1"/>
  <c r="N70" i="19" s="1"/>
  <c r="N71" i="19" s="1"/>
  <c r="N72" i="19" s="1"/>
  <c r="G99" i="5"/>
  <c r="N98" i="5"/>
  <c r="V72" i="1" l="1"/>
  <c r="O98" i="5"/>
  <c r="N99" i="5"/>
  <c r="O99" i="5" s="1"/>
  <c r="G100" i="5"/>
  <c r="P98" i="5"/>
  <c r="K73" i="19"/>
  <c r="M73" i="19" s="1"/>
  <c r="N73" i="19" s="1"/>
  <c r="P99" i="5" l="1"/>
  <c r="X72" i="1"/>
  <c r="Y72" i="1" s="1"/>
  <c r="W72" i="1"/>
  <c r="G101" i="5"/>
  <c r="N100" i="5"/>
  <c r="V73" i="1" s="1"/>
  <c r="X73" i="1" s="1"/>
  <c r="L73" i="19"/>
  <c r="Y73" i="1" l="1"/>
  <c r="Y74" i="1" s="1"/>
  <c r="N101" i="5"/>
  <c r="O101" i="5" s="1"/>
  <c r="G102" i="5"/>
  <c r="K74" i="19"/>
  <c r="P100" i="5"/>
  <c r="W73" i="1"/>
  <c r="W74" i="1" s="1"/>
  <c r="O100" i="5"/>
  <c r="P101" i="5" l="1"/>
  <c r="G103" i="5"/>
  <c r="N102" i="5"/>
  <c r="M74" i="19"/>
  <c r="N74" i="19" s="1"/>
  <c r="L74" i="19"/>
  <c r="V79" i="1" l="1"/>
  <c r="K80" i="19"/>
  <c r="O102" i="5"/>
  <c r="G104" i="5"/>
  <c r="N103" i="5"/>
  <c r="O103" i="5" s="1"/>
  <c r="P102" i="5"/>
  <c r="P103" i="5" l="1"/>
  <c r="N104" i="5"/>
  <c r="O104" i="5" s="1"/>
  <c r="G105" i="5"/>
  <c r="M80" i="19"/>
  <c r="N80" i="19" s="1"/>
  <c r="L80" i="19"/>
  <c r="X79" i="1"/>
  <c r="Y79" i="1" s="1"/>
  <c r="W79" i="1"/>
  <c r="N105" i="5" l="1"/>
  <c r="G106" i="5"/>
  <c r="V80" i="1"/>
  <c r="X80" i="1" s="1"/>
  <c r="Y80" i="1" s="1"/>
  <c r="K81" i="19"/>
  <c r="M81" i="19" s="1"/>
  <c r="N81" i="19" s="1"/>
  <c r="P104" i="5"/>
  <c r="P105" i="5" l="1"/>
  <c r="L81" i="19"/>
  <c r="G107" i="5"/>
  <c r="N106" i="5"/>
  <c r="P106" i="5" s="1"/>
  <c r="O105" i="5"/>
  <c r="W80" i="1"/>
  <c r="O106" i="5" l="1"/>
  <c r="N107" i="5"/>
  <c r="O107" i="5" s="1"/>
  <c r="G108" i="5"/>
  <c r="V81" i="1"/>
  <c r="X81" i="1" s="1"/>
  <c r="Y81" i="1" s="1"/>
  <c r="W81" i="1" l="1"/>
  <c r="N108" i="5"/>
  <c r="V82" i="1" s="1"/>
  <c r="G109" i="5"/>
  <c r="P107" i="5"/>
  <c r="P108" i="5" l="1"/>
  <c r="N109" i="5"/>
  <c r="O109" i="5" s="1"/>
  <c r="G110" i="5"/>
  <c r="X82" i="1"/>
  <c r="Y82" i="1" s="1"/>
  <c r="W82" i="1"/>
  <c r="O108" i="5"/>
  <c r="N110" i="5" l="1"/>
  <c r="G111" i="5"/>
  <c r="P109" i="5"/>
  <c r="P110" i="5" l="1"/>
  <c r="G112" i="5"/>
  <c r="N111" i="5"/>
  <c r="V83" i="1"/>
  <c r="O110" i="5"/>
  <c r="X83" i="1" l="1"/>
  <c r="Y83" i="1" s="1"/>
  <c r="W83" i="1"/>
  <c r="P111" i="5"/>
  <c r="O111" i="5"/>
  <c r="G113" i="5"/>
  <c r="N112" i="5"/>
  <c r="O112" i="5" l="1"/>
  <c r="P112" i="5"/>
  <c r="K82" i="19"/>
  <c r="V84" i="1"/>
  <c r="G114" i="5"/>
  <c r="N113" i="5"/>
  <c r="O113" i="5" l="1"/>
  <c r="P113" i="5"/>
  <c r="X84" i="1"/>
  <c r="Y84" i="1" s="1"/>
  <c r="W84" i="1"/>
  <c r="N114" i="5"/>
  <c r="K83" i="19" s="1"/>
  <c r="M83" i="19" s="1"/>
  <c r="G115" i="5"/>
  <c r="L82" i="19"/>
  <c r="M82" i="19"/>
  <c r="N82" i="19" s="1"/>
  <c r="N83" i="19" l="1"/>
  <c r="G116" i="5"/>
  <c r="N115" i="5"/>
  <c r="O115" i="5" s="1"/>
  <c r="K86" i="19"/>
  <c r="M86" i="19" s="1"/>
  <c r="V85" i="1"/>
  <c r="P114" i="5"/>
  <c r="L83" i="19"/>
  <c r="O114" i="5"/>
  <c r="X85" i="1" l="1"/>
  <c r="Y85" i="1" s="1"/>
  <c r="W85" i="1"/>
  <c r="P115" i="5"/>
  <c r="N116" i="5"/>
  <c r="G117" i="5"/>
  <c r="P116" i="5" l="1"/>
  <c r="G118" i="5"/>
  <c r="N117" i="5"/>
  <c r="O117" i="5" s="1"/>
  <c r="K84" i="19"/>
  <c r="V86" i="1"/>
  <c r="K87" i="19"/>
  <c r="M87" i="19" s="1"/>
  <c r="O116" i="5"/>
  <c r="M84" i="19" l="1"/>
  <c r="N84" i="19" s="1"/>
  <c r="L84" i="19"/>
  <c r="G119" i="5"/>
  <c r="N118" i="5"/>
  <c r="V87" i="1" s="1"/>
  <c r="X87" i="1" s="1"/>
  <c r="X86" i="1"/>
  <c r="Y86" i="1" s="1"/>
  <c r="W86" i="1"/>
  <c r="P117" i="5"/>
  <c r="Y87" i="1" l="1"/>
  <c r="P118" i="5"/>
  <c r="K88" i="19"/>
  <c r="M88" i="19" s="1"/>
  <c r="W87" i="1"/>
  <c r="N119" i="5"/>
  <c r="O119" i="5" s="1"/>
  <c r="G120" i="5"/>
  <c r="K85" i="19"/>
  <c r="M85" i="19" s="1"/>
  <c r="N85" i="19" s="1"/>
  <c r="N86" i="19" s="1"/>
  <c r="N87" i="19" s="1"/>
  <c r="N88" i="19" s="1"/>
  <c r="O118" i="5"/>
  <c r="P119" i="5" l="1"/>
  <c r="L85" i="19"/>
  <c r="L86" i="19" s="1"/>
  <c r="L87" i="19" s="1"/>
  <c r="L88" i="19" s="1"/>
  <c r="G121" i="5"/>
  <c r="N120" i="5"/>
  <c r="O120" i="5" s="1"/>
  <c r="V88" i="1" l="1"/>
  <c r="P120" i="5"/>
  <c r="G122" i="5"/>
  <c r="N121" i="5"/>
  <c r="O121" i="5" s="1"/>
  <c r="K89" i="19"/>
  <c r="G123" i="5" l="1"/>
  <c r="N122" i="5"/>
  <c r="P121" i="5"/>
  <c r="M89" i="19"/>
  <c r="N89" i="19" s="1"/>
  <c r="L89" i="19"/>
  <c r="X88" i="1"/>
  <c r="Y88" i="1" s="1"/>
  <c r="W88" i="1"/>
  <c r="P122" i="5" l="1"/>
  <c r="V89" i="1"/>
  <c r="X89" i="1" s="1"/>
  <c r="Y89" i="1" s="1"/>
  <c r="K90" i="19"/>
  <c r="M90" i="19" s="1"/>
  <c r="N90" i="19" s="1"/>
  <c r="G124" i="5"/>
  <c r="N123" i="5"/>
  <c r="O122" i="5"/>
  <c r="L90" i="19" l="1"/>
  <c r="O123" i="5"/>
  <c r="P123" i="5"/>
  <c r="N124" i="5"/>
  <c r="G125" i="5"/>
  <c r="W89" i="1"/>
  <c r="N125" i="5" l="1"/>
  <c r="O125" i="5" s="1"/>
  <c r="G126" i="5"/>
  <c r="V90" i="1"/>
  <c r="X90" i="1" s="1"/>
  <c r="Y90" i="1" s="1"/>
  <c r="Y92" i="1" s="1"/>
  <c r="K91" i="19"/>
  <c r="P124" i="5"/>
  <c r="O124" i="5"/>
  <c r="P125" i="5" l="1"/>
  <c r="L91" i="19"/>
  <c r="M91" i="19"/>
  <c r="N91" i="19" s="1"/>
  <c r="W90" i="1"/>
  <c r="W92" i="1" s="1"/>
  <c r="N126" i="5"/>
  <c r="G127" i="5"/>
  <c r="K95" i="19" l="1"/>
  <c r="O126" i="5"/>
  <c r="V94" i="1"/>
  <c r="P126" i="5"/>
  <c r="G128" i="5"/>
  <c r="N127" i="5"/>
  <c r="O127" i="5" s="1"/>
  <c r="P127" i="5" l="1"/>
  <c r="W94" i="1"/>
  <c r="X94" i="1"/>
  <c r="Y94" i="1" s="1"/>
  <c r="N128" i="5"/>
  <c r="G129" i="5"/>
  <c r="L95" i="19"/>
  <c r="M95" i="19"/>
  <c r="N95" i="19" s="1"/>
  <c r="V95" i="1" l="1"/>
  <c r="X95" i="1" s="1"/>
  <c r="Y95" i="1" s="1"/>
  <c r="K96" i="19"/>
  <c r="M96" i="19" s="1"/>
  <c r="N96" i="19" s="1"/>
  <c r="P128" i="5"/>
  <c r="O128" i="5"/>
  <c r="G130" i="5"/>
  <c r="N129" i="5"/>
  <c r="O129" i="5" s="1"/>
  <c r="W95" i="1" l="1"/>
  <c r="P129" i="5"/>
  <c r="N130" i="5"/>
  <c r="V96" i="1" s="1"/>
  <c r="X96" i="1" s="1"/>
  <c r="Y96" i="1" s="1"/>
  <c r="G131" i="5"/>
  <c r="L96" i="19"/>
  <c r="O130" i="5" l="1"/>
  <c r="P130" i="5"/>
  <c r="N131" i="5"/>
  <c r="G132" i="5"/>
  <c r="W96" i="1"/>
  <c r="N132" i="5" l="1"/>
  <c r="V97" i="1" s="1"/>
  <c r="G133" i="5"/>
  <c r="O131" i="5"/>
  <c r="P131" i="5"/>
  <c r="P132" i="5" l="1"/>
  <c r="K98" i="19"/>
  <c r="M98" i="19" s="1"/>
  <c r="O132" i="5"/>
  <c r="N133" i="5"/>
  <c r="G134" i="5"/>
  <c r="X97" i="1"/>
  <c r="Y97" i="1" s="1"/>
  <c r="W97" i="1"/>
  <c r="G135" i="5" l="1"/>
  <c r="N134" i="5"/>
  <c r="P133" i="5"/>
  <c r="O133" i="5"/>
  <c r="P134" i="5" l="1"/>
  <c r="V98" i="1"/>
  <c r="K99" i="19"/>
  <c r="M99" i="19" s="1"/>
  <c r="G136" i="5"/>
  <c r="N135" i="5"/>
  <c r="O134" i="5"/>
  <c r="N136" i="5" l="1"/>
  <c r="K97" i="19" s="1"/>
  <c r="G137" i="5"/>
  <c r="X98" i="1"/>
  <c r="Y98" i="1" s="1"/>
  <c r="W98" i="1"/>
  <c r="V99" i="1"/>
  <c r="X99" i="1" s="1"/>
  <c r="O135" i="5"/>
  <c r="O136" i="5" s="1"/>
  <c r="P135" i="5"/>
  <c r="P136" i="5" s="1"/>
  <c r="W99" i="1" l="1"/>
  <c r="G138" i="5"/>
  <c r="N137" i="5"/>
  <c r="Y99" i="1"/>
  <c r="M97" i="19"/>
  <c r="N97" i="19" s="1"/>
  <c r="N98" i="19" s="1"/>
  <c r="N99" i="19" s="1"/>
  <c r="L97" i="19"/>
  <c r="L98" i="19" s="1"/>
  <c r="L99" i="19" s="1"/>
  <c r="P137" i="5" l="1"/>
  <c r="O137" i="5"/>
  <c r="G139" i="5"/>
  <c r="N138" i="5"/>
  <c r="V100" i="1" l="1"/>
  <c r="K101" i="19"/>
  <c r="M101" i="19" s="1"/>
  <c r="G140" i="5"/>
  <c r="N139" i="5"/>
  <c r="O138" i="5"/>
  <c r="P138" i="5"/>
  <c r="P139" i="5" l="1"/>
  <c r="O139" i="5"/>
  <c r="N140" i="5"/>
  <c r="V101" i="1" s="1"/>
  <c r="X101" i="1" s="1"/>
  <c r="G141" i="5"/>
  <c r="X100" i="1"/>
  <c r="Y100" i="1" s="1"/>
  <c r="W100" i="1"/>
  <c r="Y101" i="1" l="1"/>
  <c r="W101" i="1"/>
  <c r="K102" i="19"/>
  <c r="M102" i="19" s="1"/>
  <c r="O140" i="5"/>
  <c r="G142" i="5"/>
  <c r="N141" i="5"/>
  <c r="O141" i="5" s="1"/>
  <c r="P140" i="5"/>
  <c r="P141" i="5" l="1"/>
  <c r="N142" i="5"/>
  <c r="O142" i="5" s="1"/>
  <c r="G143" i="5"/>
  <c r="P142" i="5" l="1"/>
  <c r="N143" i="5"/>
  <c r="G144" i="5"/>
  <c r="K100" i="19"/>
  <c r="V102" i="1"/>
  <c r="K103" i="19"/>
  <c r="M103" i="19" s="1"/>
  <c r="X102" i="1" l="1"/>
  <c r="Y102" i="1" s="1"/>
  <c r="W102" i="1"/>
  <c r="L100" i="19"/>
  <c r="L101" i="19" s="1"/>
  <c r="L102" i="19" s="1"/>
  <c r="L103" i="19" s="1"/>
  <c r="M100" i="19"/>
  <c r="N100" i="19" s="1"/>
  <c r="N101" i="19" s="1"/>
  <c r="N102" i="19" s="1"/>
  <c r="N103" i="19" s="1"/>
  <c r="G145" i="5"/>
  <c r="N144" i="5"/>
  <c r="O143" i="5"/>
  <c r="P143" i="5"/>
  <c r="O144" i="5" l="1"/>
  <c r="V103" i="1"/>
  <c r="X103" i="1" s="1"/>
  <c r="Y103" i="1" s="1"/>
  <c r="K104" i="19"/>
  <c r="M104" i="19" s="1"/>
  <c r="N104" i="19" s="1"/>
  <c r="P144" i="5"/>
  <c r="G146" i="5"/>
  <c r="N145" i="5"/>
  <c r="O145" i="5" s="1"/>
  <c r="W103" i="1" l="1"/>
  <c r="N146" i="5"/>
  <c r="G147" i="5"/>
  <c r="P145" i="5"/>
  <c r="L104" i="19"/>
  <c r="P146" i="5" l="1"/>
  <c r="N147" i="5"/>
  <c r="O147" i="5" s="1"/>
  <c r="G148" i="5"/>
  <c r="V104" i="1"/>
  <c r="O146" i="5"/>
  <c r="X104" i="1" l="1"/>
  <c r="Y104" i="1" s="1"/>
  <c r="W104" i="1"/>
  <c r="G149" i="5"/>
  <c r="N148" i="5"/>
  <c r="P147" i="5"/>
  <c r="V105" i="1" l="1"/>
  <c r="X105" i="1" s="1"/>
  <c r="Y105" i="1" s="1"/>
  <c r="Y107" i="1" s="1"/>
  <c r="O148" i="5"/>
  <c r="G150" i="5"/>
  <c r="N149" i="5"/>
  <c r="O149" i="5" s="1"/>
  <c r="P148" i="5"/>
  <c r="W105" i="1" l="1"/>
  <c r="W107" i="1" s="1"/>
  <c r="N150" i="5"/>
  <c r="G151" i="5"/>
  <c r="P149" i="5"/>
  <c r="P150" i="5" l="1"/>
  <c r="G152" i="5"/>
  <c r="N151" i="5"/>
  <c r="O151" i="5" s="1"/>
  <c r="V109" i="1"/>
  <c r="K110" i="19"/>
  <c r="O150" i="5"/>
  <c r="X109" i="1" l="1"/>
  <c r="Y109" i="1" s="1"/>
  <c r="W109" i="1"/>
  <c r="N152" i="5"/>
  <c r="G153" i="5"/>
  <c r="L110" i="19"/>
  <c r="M110" i="19"/>
  <c r="N110" i="19" s="1"/>
  <c r="P151" i="5"/>
  <c r="P152" i="5" l="1"/>
  <c r="G154" i="5"/>
  <c r="N153" i="5"/>
  <c r="O152" i="5"/>
  <c r="K111" i="19"/>
  <c r="V110" i="1"/>
  <c r="M111" i="19" l="1"/>
  <c r="N111" i="19" s="1"/>
  <c r="L111" i="19"/>
  <c r="P153" i="5"/>
  <c r="O153" i="5"/>
  <c r="X110" i="1"/>
  <c r="Y110" i="1" s="1"/>
  <c r="W110" i="1"/>
  <c r="N154" i="5"/>
  <c r="G155" i="5"/>
  <c r="O154" i="5" l="1"/>
  <c r="G156" i="5"/>
  <c r="N155" i="5"/>
  <c r="O155" i="5" s="1"/>
  <c r="V111" i="1"/>
  <c r="X111" i="1" s="1"/>
  <c r="Y111" i="1" s="1"/>
  <c r="K112" i="19"/>
  <c r="P154" i="5"/>
  <c r="M112" i="19" l="1"/>
  <c r="N112" i="19" s="1"/>
  <c r="L112" i="19"/>
  <c r="W111" i="1"/>
  <c r="P155" i="5"/>
  <c r="N156" i="5"/>
  <c r="V112" i="1" s="1"/>
  <c r="X112" i="1" s="1"/>
  <c r="Y112" i="1" s="1"/>
  <c r="G157" i="5"/>
  <c r="W112" i="1" l="1"/>
  <c r="N157" i="5"/>
  <c r="O157" i="5" s="1"/>
  <c r="G158" i="5"/>
  <c r="P156" i="5"/>
  <c r="O156" i="5"/>
  <c r="P157" i="5" l="1"/>
  <c r="G159" i="5"/>
  <c r="N158" i="5"/>
  <c r="V113" i="1" l="1"/>
  <c r="K114" i="19"/>
  <c r="M114" i="19" s="1"/>
  <c r="P158" i="5"/>
  <c r="O158" i="5"/>
  <c r="N159" i="5"/>
  <c r="O159" i="5" s="1"/>
  <c r="G160" i="5"/>
  <c r="P159" i="5" l="1"/>
  <c r="G161" i="5"/>
  <c r="N160" i="5"/>
  <c r="X113" i="1"/>
  <c r="Y113" i="1" s="1"/>
  <c r="W113" i="1"/>
  <c r="V114" i="1" l="1"/>
  <c r="X114" i="1" s="1"/>
  <c r="Y114" i="1" s="1"/>
  <c r="O160" i="5"/>
  <c r="P160" i="5"/>
  <c r="N161" i="5"/>
  <c r="G162" i="5"/>
  <c r="P161" i="5" l="1"/>
  <c r="G163" i="5"/>
  <c r="N162" i="5"/>
  <c r="K113" i="19" s="1"/>
  <c r="O161" i="5"/>
  <c r="O162" i="5" s="1"/>
  <c r="W114" i="1"/>
  <c r="M113" i="19" l="1"/>
  <c r="N113" i="19" s="1"/>
  <c r="N114" i="19" s="1"/>
  <c r="L113" i="19"/>
  <c r="L114" i="19" s="1"/>
  <c r="K116" i="19"/>
  <c r="M116" i="19" s="1"/>
  <c r="G164" i="5"/>
  <c r="N163" i="5"/>
  <c r="O163" i="5" s="1"/>
  <c r="V115" i="1"/>
  <c r="X115" i="1" s="1"/>
  <c r="Y115" i="1" s="1"/>
  <c r="P162" i="5"/>
  <c r="P163" i="5" l="1"/>
  <c r="G165" i="5"/>
  <c r="N164" i="5"/>
  <c r="W115" i="1"/>
  <c r="V116" i="1" l="1"/>
  <c r="X116" i="1" s="1"/>
  <c r="Y116" i="1" s="1"/>
  <c r="O164" i="5"/>
  <c r="G166" i="5"/>
  <c r="N165" i="5"/>
  <c r="P164" i="5"/>
  <c r="P165" i="5" l="1"/>
  <c r="G167" i="5"/>
  <c r="N166" i="5"/>
  <c r="O165" i="5"/>
  <c r="O166" i="5" s="1"/>
  <c r="W116" i="1"/>
  <c r="K115" i="19" l="1"/>
  <c r="K118" i="19"/>
  <c r="M118" i="19" s="1"/>
  <c r="G168" i="5"/>
  <c r="N167" i="5"/>
  <c r="O167" i="5" s="1"/>
  <c r="V117" i="1"/>
  <c r="X117" i="1" s="1"/>
  <c r="Y117" i="1" s="1"/>
  <c r="P166" i="5"/>
  <c r="W117" i="1" l="1"/>
  <c r="P167" i="5"/>
  <c r="G169" i="5"/>
  <c r="N168" i="5"/>
  <c r="M115" i="19"/>
  <c r="N115" i="19" s="1"/>
  <c r="N116" i="19" s="1"/>
  <c r="L115" i="19"/>
  <c r="L116" i="19" s="1"/>
  <c r="V118" i="1" l="1"/>
  <c r="O168" i="5"/>
  <c r="K119" i="19"/>
  <c r="M119" i="19" s="1"/>
  <c r="N169" i="5"/>
  <c r="O169" i="5" s="1"/>
  <c r="G170" i="5"/>
  <c r="P168" i="5"/>
  <c r="P169" i="5" l="1"/>
  <c r="G171" i="5"/>
  <c r="N170" i="5"/>
  <c r="K117" i="19" s="1"/>
  <c r="X118" i="1"/>
  <c r="Y118" i="1" s="1"/>
  <c r="W118" i="1"/>
  <c r="P170" i="5" l="1"/>
  <c r="V119" i="1"/>
  <c r="X119" i="1" s="1"/>
  <c r="Y119" i="1" s="1"/>
  <c r="N171" i="5"/>
  <c r="O171" i="5" s="1"/>
  <c r="G172" i="5"/>
  <c r="M117" i="19"/>
  <c r="N117" i="19" s="1"/>
  <c r="N118" i="19" s="1"/>
  <c r="N119" i="19" s="1"/>
  <c r="L117" i="19"/>
  <c r="L118" i="19" s="1"/>
  <c r="L119" i="19" s="1"/>
  <c r="O170" i="5"/>
  <c r="W119" i="1" l="1"/>
  <c r="G173" i="5"/>
  <c r="N172" i="5"/>
  <c r="V120" i="1" s="1"/>
  <c r="P171" i="5"/>
  <c r="O172" i="5" l="1"/>
  <c r="P172" i="5"/>
  <c r="X120" i="1"/>
  <c r="Y120" i="1" s="1"/>
  <c r="Y122" i="1" s="1"/>
  <c r="W120" i="1"/>
  <c r="W122" i="1" s="1"/>
  <c r="G174" i="5"/>
  <c r="N173" i="5"/>
  <c r="O173" i="5" l="1"/>
  <c r="P173" i="5"/>
  <c r="G175" i="5"/>
  <c r="N174" i="5"/>
  <c r="V127" i="1" s="1"/>
  <c r="W127" i="1" l="1"/>
  <c r="X127" i="1"/>
  <c r="Y127" i="1" s="1"/>
  <c r="N175" i="5"/>
  <c r="O175" i="5" s="1"/>
  <c r="G176" i="5"/>
  <c r="P174" i="5"/>
  <c r="K128" i="19"/>
  <c r="O174" i="5"/>
  <c r="N176" i="5" l="1"/>
  <c r="K129" i="19" s="1"/>
  <c r="M129" i="19" s="1"/>
  <c r="G177" i="5"/>
  <c r="L128" i="19"/>
  <c r="M128" i="19"/>
  <c r="N128" i="19" s="1"/>
  <c r="P175" i="5"/>
  <c r="P176" i="5" l="1"/>
  <c r="N177" i="5"/>
  <c r="G178" i="5"/>
  <c r="V128" i="1"/>
  <c r="O176" i="5"/>
  <c r="X128" i="1" l="1"/>
  <c r="Y128" i="1" s="1"/>
  <c r="W128" i="1"/>
  <c r="N178" i="5"/>
  <c r="V129" i="1" s="1"/>
  <c r="X129" i="1" s="1"/>
  <c r="Y129" i="1" s="1"/>
  <c r="G179" i="5"/>
  <c r="O177" i="5"/>
  <c r="P177" i="5"/>
  <c r="N179" i="5" l="1"/>
  <c r="O179" i="5" s="1"/>
  <c r="G180" i="5"/>
  <c r="P178" i="5"/>
  <c r="O178" i="5"/>
  <c r="W129" i="1"/>
  <c r="P179" i="5" l="1"/>
  <c r="N180" i="5"/>
  <c r="G181" i="5"/>
  <c r="N181" i="5" l="1"/>
  <c r="O181" i="5" s="1"/>
  <c r="G182" i="5"/>
  <c r="P180" i="5"/>
  <c r="V130" i="1"/>
  <c r="O180" i="5"/>
  <c r="K131" i="19"/>
  <c r="M131" i="19" s="1"/>
  <c r="P181" i="5" l="1"/>
  <c r="N182" i="5"/>
  <c r="G183" i="5"/>
  <c r="X130" i="1"/>
  <c r="Y130" i="1" s="1"/>
  <c r="W130" i="1"/>
  <c r="G184" i="5" l="1"/>
  <c r="N183" i="5"/>
  <c r="O183" i="5" s="1"/>
  <c r="V131" i="1"/>
  <c r="X131" i="1" s="1"/>
  <c r="Y131" i="1" s="1"/>
  <c r="P182" i="5"/>
  <c r="O182" i="5"/>
  <c r="N184" i="5" l="1"/>
  <c r="G185" i="5"/>
  <c r="P183" i="5"/>
  <c r="W131" i="1"/>
  <c r="P184" i="5" l="1"/>
  <c r="G186" i="5"/>
  <c r="N185" i="5"/>
  <c r="O185" i="5" s="1"/>
  <c r="K130" i="19"/>
  <c r="M130" i="19" s="1"/>
  <c r="K133" i="19"/>
  <c r="M133" i="19" s="1"/>
  <c r="O184" i="5"/>
  <c r="V132" i="1"/>
  <c r="X132" i="1" l="1"/>
  <c r="Y132" i="1" s="1"/>
  <c r="W132" i="1"/>
  <c r="N186" i="5"/>
  <c r="K134" i="19" s="1"/>
  <c r="M134" i="19" s="1"/>
  <c r="G187" i="5"/>
  <c r="P185" i="5"/>
  <c r="P186" i="5" l="1"/>
  <c r="V133" i="1"/>
  <c r="X133" i="1" s="1"/>
  <c r="Y133" i="1" s="1"/>
  <c r="O186" i="5"/>
  <c r="G188" i="5"/>
  <c r="N187" i="5"/>
  <c r="O187" i="5" s="1"/>
  <c r="W133" i="1" l="1"/>
  <c r="G189" i="5"/>
  <c r="N188" i="5"/>
  <c r="K132" i="19" s="1"/>
  <c r="M132" i="19" s="1"/>
  <c r="P187" i="5"/>
  <c r="P188" i="5" l="1"/>
  <c r="V134" i="1"/>
  <c r="X134" i="1" s="1"/>
  <c r="Y134" i="1" s="1"/>
  <c r="K135" i="19"/>
  <c r="M135" i="19" s="1"/>
  <c r="G190" i="5"/>
  <c r="N189" i="5"/>
  <c r="O188" i="5"/>
  <c r="W134" i="1" l="1"/>
  <c r="O189" i="5"/>
  <c r="P189" i="5"/>
  <c r="G191" i="5"/>
  <c r="N190" i="5"/>
  <c r="V135" i="1" s="1"/>
  <c r="X135" i="1" l="1"/>
  <c r="Y135" i="1" s="1"/>
  <c r="W135" i="1"/>
  <c r="N191" i="5"/>
  <c r="G192" i="5"/>
  <c r="P190" i="5"/>
  <c r="K136" i="19"/>
  <c r="M136" i="19" s="1"/>
  <c r="O190" i="5"/>
  <c r="N192" i="5" l="1"/>
  <c r="V136" i="1" s="1"/>
  <c r="X136" i="1" s="1"/>
  <c r="Y136" i="1" s="1"/>
  <c r="G193" i="5"/>
  <c r="O191" i="5"/>
  <c r="P191" i="5"/>
  <c r="W136" i="1" l="1"/>
  <c r="K137" i="19"/>
  <c r="M137" i="19" s="1"/>
  <c r="O192" i="5"/>
  <c r="P192" i="5"/>
  <c r="N193" i="5"/>
  <c r="O193" i="5" s="1"/>
  <c r="G194" i="5"/>
  <c r="G195" i="5" l="1"/>
  <c r="N194" i="5"/>
  <c r="V137" i="1" s="1"/>
  <c r="P193" i="5"/>
  <c r="P194" i="5" l="1"/>
  <c r="X137" i="1"/>
  <c r="Y137" i="1" s="1"/>
  <c r="W137" i="1"/>
  <c r="G196" i="5"/>
  <c r="N195" i="5"/>
  <c r="O195" i="5" s="1"/>
  <c r="O194" i="5"/>
  <c r="G197" i="5" l="1"/>
  <c r="N196" i="5"/>
  <c r="P195" i="5"/>
  <c r="P196" i="5" l="1"/>
  <c r="V138" i="1"/>
  <c r="O196" i="5"/>
  <c r="N197" i="5"/>
  <c r="G198" i="5"/>
  <c r="G199" i="5" l="1"/>
  <c r="N198" i="5"/>
  <c r="V142" i="1" s="1"/>
  <c r="P197" i="5"/>
  <c r="O197" i="5"/>
  <c r="O198" i="5" s="1"/>
  <c r="X138" i="1"/>
  <c r="Y138" i="1" s="1"/>
  <c r="Y140" i="1" s="1"/>
  <c r="W138" i="1"/>
  <c r="W140" i="1" s="1"/>
  <c r="P198" i="5" l="1"/>
  <c r="W142" i="1"/>
  <c r="X142" i="1"/>
  <c r="Y142" i="1" s="1"/>
  <c r="N199" i="5"/>
  <c r="G200" i="5"/>
  <c r="G201" i="5" l="1"/>
  <c r="N200" i="5"/>
  <c r="V143" i="1" s="1"/>
  <c r="O199" i="5"/>
  <c r="O200" i="5" s="1"/>
  <c r="P199" i="5"/>
  <c r="W143" i="1" l="1"/>
  <c r="X143" i="1"/>
  <c r="Y143" i="1" s="1"/>
  <c r="P200" i="5"/>
  <c r="G202" i="5"/>
  <c r="N201" i="5"/>
  <c r="O201" i="5" s="1"/>
  <c r="P201" i="5" l="1"/>
  <c r="G203" i="5"/>
  <c r="N202" i="5"/>
  <c r="V144" i="1" l="1"/>
  <c r="K145" i="19"/>
  <c r="M145" i="19" s="1"/>
  <c r="O202" i="5"/>
  <c r="G204" i="5"/>
  <c r="N203" i="5"/>
  <c r="P202" i="5"/>
  <c r="G205" i="5" l="1"/>
  <c r="N204" i="5"/>
  <c r="P203" i="5"/>
  <c r="O203" i="5"/>
  <c r="O204" i="5" s="1"/>
  <c r="W144" i="1"/>
  <c r="X144" i="1"/>
  <c r="Y144" i="1" s="1"/>
  <c r="P204" i="5" l="1"/>
  <c r="K143" i="19"/>
  <c r="V145" i="1"/>
  <c r="X145" i="1" s="1"/>
  <c r="Y145" i="1" s="1"/>
  <c r="N205" i="5"/>
  <c r="O205" i="5" s="1"/>
  <c r="G206" i="5"/>
  <c r="W145" i="1" l="1"/>
  <c r="N206" i="5"/>
  <c r="O206" i="5" s="1"/>
  <c r="G207" i="5"/>
  <c r="L143" i="19"/>
  <c r="M143" i="19"/>
  <c r="N143" i="19" s="1"/>
  <c r="P205" i="5"/>
  <c r="P206" i="5" l="1"/>
  <c r="N207" i="5"/>
  <c r="G208" i="5"/>
  <c r="K144" i="19"/>
  <c r="M144" i="19" s="1"/>
  <c r="N144" i="19" s="1"/>
  <c r="N145" i="19" s="1"/>
  <c r="K147" i="19"/>
  <c r="M147" i="19" s="1"/>
  <c r="V146" i="1"/>
  <c r="N208" i="5" l="1"/>
  <c r="V147" i="1" s="1"/>
  <c r="X147" i="1" s="1"/>
  <c r="G209" i="5"/>
  <c r="X146" i="1"/>
  <c r="Y146" i="1" s="1"/>
  <c r="W146" i="1"/>
  <c r="O207" i="5"/>
  <c r="O208" i="5" s="1"/>
  <c r="P207" i="5"/>
  <c r="L144" i="19"/>
  <c r="L145" i="19" s="1"/>
  <c r="W147" i="1" l="1"/>
  <c r="P208" i="5"/>
  <c r="N209" i="5"/>
  <c r="G210" i="5"/>
  <c r="Y147" i="1"/>
  <c r="G211" i="5" l="1"/>
  <c r="N210" i="5"/>
  <c r="O209" i="5"/>
  <c r="P209" i="5"/>
  <c r="O210" i="5" l="1"/>
  <c r="P210" i="5"/>
  <c r="K146" i="19"/>
  <c r="V148" i="1"/>
  <c r="K149" i="19"/>
  <c r="M149" i="19" s="1"/>
  <c r="G212" i="5"/>
  <c r="N211" i="5"/>
  <c r="N212" i="5" l="1"/>
  <c r="V149" i="1" s="1"/>
  <c r="X149" i="1" s="1"/>
  <c r="G213" i="5"/>
  <c r="X148" i="1"/>
  <c r="Y148" i="1" s="1"/>
  <c r="W148" i="1"/>
  <c r="O211" i="5"/>
  <c r="P211" i="5"/>
  <c r="M146" i="19"/>
  <c r="N146" i="19" s="1"/>
  <c r="N147" i="19" s="1"/>
  <c r="L146" i="19"/>
  <c r="L147" i="19" s="1"/>
  <c r="O212" i="5" l="1"/>
  <c r="W149" i="1"/>
  <c r="P212" i="5"/>
  <c r="G214" i="5"/>
  <c r="N213" i="5"/>
  <c r="O213" i="5" s="1"/>
  <c r="Y149" i="1"/>
  <c r="N214" i="5" l="1"/>
  <c r="K151" i="19" s="1"/>
  <c r="M151" i="19" s="1"/>
  <c r="G215" i="5"/>
  <c r="P213" i="5"/>
  <c r="G216" i="5" l="1"/>
  <c r="N215" i="5"/>
  <c r="O215" i="5" s="1"/>
  <c r="K148" i="19"/>
  <c r="O214" i="5"/>
  <c r="P214" i="5"/>
  <c r="V150" i="1"/>
  <c r="L148" i="19" l="1"/>
  <c r="L149" i="19" s="1"/>
  <c r="M148" i="19"/>
  <c r="N148" i="19" s="1"/>
  <c r="N149" i="19" s="1"/>
  <c r="W150" i="1"/>
  <c r="X150" i="1"/>
  <c r="Y150" i="1" s="1"/>
  <c r="P215" i="5"/>
  <c r="N216" i="5"/>
  <c r="G217" i="5"/>
  <c r="N217" i="5" l="1"/>
  <c r="O217" i="5" s="1"/>
  <c r="G218" i="5"/>
  <c r="V151" i="1"/>
  <c r="X151" i="1" s="1"/>
  <c r="Y151" i="1" s="1"/>
  <c r="K152" i="19"/>
  <c r="M152" i="19" s="1"/>
  <c r="O216" i="5"/>
  <c r="P216" i="5"/>
  <c r="P217" i="5" l="1"/>
  <c r="W151" i="1"/>
  <c r="G219" i="5"/>
  <c r="N218" i="5"/>
  <c r="K150" i="19" l="1"/>
  <c r="O218" i="5"/>
  <c r="P218" i="5"/>
  <c r="V152" i="1"/>
  <c r="K153" i="19"/>
  <c r="M153" i="19" s="1"/>
  <c r="G220" i="5"/>
  <c r="N219" i="5"/>
  <c r="O219" i="5" s="1"/>
  <c r="W152" i="1" l="1"/>
  <c r="X152" i="1"/>
  <c r="Y152" i="1" s="1"/>
  <c r="P219" i="5"/>
  <c r="N220" i="5"/>
  <c r="V153" i="1" s="1"/>
  <c r="X153" i="1" s="1"/>
  <c r="G221" i="5"/>
  <c r="M150" i="19"/>
  <c r="N150" i="19" s="1"/>
  <c r="N151" i="19" s="1"/>
  <c r="N152" i="19" s="1"/>
  <c r="N153" i="19" s="1"/>
  <c r="L150" i="19"/>
  <c r="L151" i="19" s="1"/>
  <c r="L152" i="19" s="1"/>
  <c r="L153" i="19" s="1"/>
  <c r="P220" i="5" l="1"/>
  <c r="N221" i="5"/>
  <c r="O221" i="5" s="1"/>
  <c r="G222" i="5"/>
  <c r="Y153" i="1"/>
  <c r="Y155" i="1" s="1"/>
  <c r="W153" i="1"/>
  <c r="W155" i="1" s="1"/>
  <c r="K154" i="19"/>
  <c r="O220" i="5"/>
  <c r="M154" i="19" l="1"/>
  <c r="N154" i="19" s="1"/>
  <c r="L154" i="19"/>
  <c r="G223" i="5"/>
  <c r="N222" i="5"/>
  <c r="P221" i="5"/>
  <c r="V157" i="1" l="1"/>
  <c r="K158" i="19"/>
  <c r="O222" i="5"/>
  <c r="G224" i="5"/>
  <c r="N223" i="5"/>
  <c r="O223" i="5" s="1"/>
  <c r="P222" i="5"/>
  <c r="N224" i="5" l="1"/>
  <c r="V158" i="1" s="1"/>
  <c r="X158" i="1" s="1"/>
  <c r="G225" i="5"/>
  <c r="P223" i="5"/>
  <c r="L158" i="19"/>
  <c r="M158" i="19"/>
  <c r="N158" i="19" s="1"/>
  <c r="W157" i="1"/>
  <c r="X157" i="1"/>
  <c r="Y157" i="1" s="1"/>
  <c r="P224" i="5" l="1"/>
  <c r="W158" i="1"/>
  <c r="O224" i="5"/>
  <c r="N225" i="5"/>
  <c r="O225" i="5" s="1"/>
  <c r="G226" i="5"/>
  <c r="Y158" i="1"/>
  <c r="N226" i="5" l="1"/>
  <c r="V159" i="1" s="1"/>
  <c r="G227" i="5"/>
  <c r="P225" i="5"/>
  <c r="K160" i="19" l="1"/>
  <c r="M160" i="19" s="1"/>
  <c r="X159" i="1"/>
  <c r="Y159" i="1" s="1"/>
  <c r="W159" i="1"/>
  <c r="G228" i="5"/>
  <c r="N227" i="5"/>
  <c r="P226" i="5"/>
  <c r="O226" i="5"/>
  <c r="O227" i="5" l="1"/>
  <c r="N228" i="5"/>
  <c r="V160" i="1" s="1"/>
  <c r="G229" i="5"/>
  <c r="P227" i="5"/>
  <c r="X160" i="1" l="1"/>
  <c r="Y160" i="1" s="1"/>
  <c r="W160" i="1"/>
  <c r="O228" i="5"/>
  <c r="N229" i="5"/>
  <c r="G230" i="5"/>
  <c r="P228" i="5"/>
  <c r="K161" i="19"/>
  <c r="M161" i="19" s="1"/>
  <c r="P229" i="5" l="1"/>
  <c r="O229" i="5"/>
  <c r="G231" i="5"/>
  <c r="N230" i="5"/>
  <c r="K159" i="19" s="1"/>
  <c r="K162" i="19" l="1"/>
  <c r="M162" i="19" s="1"/>
  <c r="L159" i="19"/>
  <c r="L160" i="19" s="1"/>
  <c r="L161" i="19" s="1"/>
  <c r="M159" i="19"/>
  <c r="N159" i="19" s="1"/>
  <c r="N160" i="19" s="1"/>
  <c r="N161" i="19" s="1"/>
  <c r="V161" i="1"/>
  <c r="N231" i="5"/>
  <c r="O231" i="5" s="1"/>
  <c r="G232" i="5"/>
  <c r="O230" i="5"/>
  <c r="P230" i="5"/>
  <c r="N162" i="19" l="1"/>
  <c r="L162" i="19"/>
  <c r="P231" i="5"/>
  <c r="X161" i="1"/>
  <c r="Y161" i="1" s="1"/>
  <c r="W161" i="1"/>
  <c r="G233" i="5"/>
  <c r="N232" i="5"/>
  <c r="P232" i="5" s="1"/>
  <c r="N233" i="5" l="1"/>
  <c r="G234" i="5"/>
  <c r="V162" i="1"/>
  <c r="X162" i="1" s="1"/>
  <c r="Y162" i="1" s="1"/>
  <c r="O232" i="5"/>
  <c r="N234" i="5" l="1"/>
  <c r="V163" i="1" s="1"/>
  <c r="X163" i="1" s="1"/>
  <c r="Y163" i="1" s="1"/>
  <c r="G235" i="5"/>
  <c r="O233" i="5"/>
  <c r="P233" i="5"/>
  <c r="W162" i="1"/>
  <c r="W163" i="1" l="1"/>
  <c r="P234" i="5"/>
  <c r="O234" i="5"/>
  <c r="G236" i="5"/>
  <c r="N235" i="5"/>
  <c r="O235" i="5" s="1"/>
  <c r="P235" i="5" l="1"/>
  <c r="N236" i="5"/>
  <c r="G237" i="5"/>
  <c r="G238" i="5" l="1"/>
  <c r="N237" i="5"/>
  <c r="V164" i="1"/>
  <c r="O236" i="5"/>
  <c r="P236" i="5"/>
  <c r="X164" i="1" l="1"/>
  <c r="Y164" i="1" s="1"/>
  <c r="W164" i="1"/>
  <c r="O237" i="5"/>
  <c r="P237" i="5"/>
  <c r="N238" i="5"/>
  <c r="K163" i="19" s="1"/>
  <c r="G239" i="5"/>
  <c r="V165" i="1" l="1"/>
  <c r="X165" i="1" s="1"/>
  <c r="Y165" i="1" s="1"/>
  <c r="O238" i="5"/>
  <c r="G240" i="5"/>
  <c r="N239" i="5"/>
  <c r="O239" i="5" s="1"/>
  <c r="M163" i="19"/>
  <c r="N163" i="19" s="1"/>
  <c r="L163" i="19"/>
  <c r="W165" i="1"/>
  <c r="P238" i="5"/>
  <c r="P239" i="5" l="1"/>
  <c r="G241" i="5"/>
  <c r="N240" i="5"/>
  <c r="H241" i="1"/>
  <c r="H237" i="1"/>
  <c r="H239" i="1"/>
  <c r="H238" i="1"/>
  <c r="H240" i="1"/>
  <c r="H236" i="1"/>
  <c r="H243" i="1"/>
  <c r="H235" i="1"/>
  <c r="H234" i="1"/>
  <c r="H198" i="1"/>
  <c r="L198" i="1" s="1"/>
  <c r="C176" i="4" s="1"/>
  <c r="K164" i="19" l="1"/>
  <c r="P240" i="5"/>
  <c r="K167" i="19"/>
  <c r="M167" i="19" s="1"/>
  <c r="G242" i="5"/>
  <c r="N241" i="5"/>
  <c r="V166" i="1"/>
  <c r="O240" i="5"/>
  <c r="E232" i="1"/>
  <c r="E233" i="1" s="1"/>
  <c r="H232" i="1"/>
  <c r="L243" i="1"/>
  <c r="C215" i="4" s="1"/>
  <c r="H207" i="1"/>
  <c r="L207" i="1" s="1"/>
  <c r="C183" i="4" s="1"/>
  <c r="H209" i="1"/>
  <c r="L209" i="1" s="1"/>
  <c r="C185" i="4" s="1"/>
  <c r="H208" i="1"/>
  <c r="L208" i="1" s="1"/>
  <c r="C184" i="4" s="1"/>
  <c r="H211" i="1"/>
  <c r="L211" i="1" s="1"/>
  <c r="C187" i="4" s="1"/>
  <c r="H212" i="1"/>
  <c r="L212" i="1" s="1"/>
  <c r="C188" i="4" s="1"/>
  <c r="H210" i="1"/>
  <c r="L210" i="1" s="1"/>
  <c r="C186" i="4" s="1"/>
  <c r="H206" i="1"/>
  <c r="L206" i="1" s="1"/>
  <c r="C182" i="4" s="1"/>
  <c r="H204" i="1"/>
  <c r="L204" i="1" s="1"/>
  <c r="C180" i="4" s="1"/>
  <c r="I34" i="2"/>
  <c r="I38" i="2" s="1"/>
  <c r="H205" i="1"/>
  <c r="L205" i="1" s="1"/>
  <c r="C181" i="4" s="1"/>
  <c r="H213" i="1"/>
  <c r="L213" i="1" s="1"/>
  <c r="C189" i="4" s="1"/>
  <c r="F34" i="2"/>
  <c r="F38" i="2" s="1"/>
  <c r="H191" i="1"/>
  <c r="L191" i="1" s="1"/>
  <c r="C169" i="4" s="1"/>
  <c r="J34" i="2"/>
  <c r="J38" i="2" s="1"/>
  <c r="H194" i="1"/>
  <c r="L194" i="1" s="1"/>
  <c r="C172" i="4" s="1"/>
  <c r="M34" i="2"/>
  <c r="M38" i="2" s="1"/>
  <c r="H195" i="1"/>
  <c r="L195" i="1" s="1"/>
  <c r="C173" i="4" s="1"/>
  <c r="N34" i="2"/>
  <c r="N38" i="2" s="1"/>
  <c r="H192" i="1"/>
  <c r="L192" i="1" s="1"/>
  <c r="C170" i="4" s="1"/>
  <c r="K34" i="2"/>
  <c r="K38" i="2" s="1"/>
  <c r="L34" i="2"/>
  <c r="L38" i="2" s="1"/>
  <c r="H193" i="1"/>
  <c r="L193" i="1" s="1"/>
  <c r="C171" i="4" s="1"/>
  <c r="H196" i="1"/>
  <c r="L196" i="1" s="1"/>
  <c r="C174" i="4" s="1"/>
  <c r="O34" i="2"/>
  <c r="O38" i="2" s="1"/>
  <c r="H233" i="1"/>
  <c r="H197" i="1"/>
  <c r="L197" i="1" s="1"/>
  <c r="C175" i="4" s="1"/>
  <c r="P34" i="2"/>
  <c r="P38" i="2" s="1"/>
  <c r="L266" i="1"/>
  <c r="C234" i="4" s="1"/>
  <c r="L283" i="1"/>
  <c r="C249" i="4" s="1"/>
  <c r="L268" i="1"/>
  <c r="C236" i="4" s="1"/>
  <c r="L285" i="1"/>
  <c r="C251" i="4" s="1"/>
  <c r="L265" i="1"/>
  <c r="C233" i="4" s="1"/>
  <c r="L282" i="1"/>
  <c r="C248" i="4" s="1"/>
  <c r="L271" i="1"/>
  <c r="C239" i="4" s="1"/>
  <c r="L267" i="1"/>
  <c r="C235" i="4" s="1"/>
  <c r="L262" i="1"/>
  <c r="M262" i="1" s="1"/>
  <c r="L264" i="1"/>
  <c r="C232" i="4" s="1"/>
  <c r="K262" i="1"/>
  <c r="L238" i="1"/>
  <c r="C210" i="4" s="1"/>
  <c r="L253" i="1"/>
  <c r="C223" i="4" s="1"/>
  <c r="L235" i="1"/>
  <c r="C207" i="4" s="1"/>
  <c r="L250" i="1"/>
  <c r="C220" i="4" s="1"/>
  <c r="C214" i="4"/>
  <c r="L257" i="1"/>
  <c r="C227" i="4" s="1"/>
  <c r="L240" i="1"/>
  <c r="C212" i="4" s="1"/>
  <c r="L255" i="1"/>
  <c r="C225" i="4" s="1"/>
  <c r="L236" i="1"/>
  <c r="C208" i="4" s="1"/>
  <c r="L251" i="1"/>
  <c r="C221" i="4" s="1"/>
  <c r="L241" i="1"/>
  <c r="C213" i="4" s="1"/>
  <c r="L256" i="1"/>
  <c r="C226" i="4" s="1"/>
  <c r="L237" i="1"/>
  <c r="C209" i="4" s="1"/>
  <c r="L252" i="1"/>
  <c r="C222" i="4" s="1"/>
  <c r="L239" i="1"/>
  <c r="C211" i="4" s="1"/>
  <c r="L254" i="1"/>
  <c r="C224" i="4" s="1"/>
  <c r="L234" i="1"/>
  <c r="C206" i="4" s="1"/>
  <c r="L249" i="1"/>
  <c r="C219" i="4" s="1"/>
  <c r="K247" i="1"/>
  <c r="L247" i="1"/>
  <c r="K217" i="1"/>
  <c r="K232" i="1"/>
  <c r="Q41" i="2"/>
  <c r="H228" i="1" s="1"/>
  <c r="L228" i="1" s="1"/>
  <c r="C202" i="4" s="1"/>
  <c r="K202" i="1"/>
  <c r="E202" i="1"/>
  <c r="I202" i="1" s="1"/>
  <c r="H202" i="1"/>
  <c r="H203" i="1"/>
  <c r="G34" i="2"/>
  <c r="G38" i="2" s="1"/>
  <c r="G40" i="2" s="1"/>
  <c r="J332" i="1" l="1"/>
  <c r="L332" i="1" s="1"/>
  <c r="K40" i="2"/>
  <c r="K41" i="2" s="1"/>
  <c r="H222" i="1" s="1"/>
  <c r="L222" i="1" s="1"/>
  <c r="C196" i="4" s="1"/>
  <c r="J335" i="1"/>
  <c r="L335" i="1" s="1"/>
  <c r="C299" i="4" s="1"/>
  <c r="N40" i="2"/>
  <c r="J331" i="1"/>
  <c r="J40" i="2"/>
  <c r="J337" i="1"/>
  <c r="L337" i="1" s="1"/>
  <c r="C301" i="4" s="1"/>
  <c r="P40" i="2"/>
  <c r="J334" i="1"/>
  <c r="L334" i="1" s="1"/>
  <c r="M40" i="2"/>
  <c r="J328" i="1"/>
  <c r="G41" i="2"/>
  <c r="J333" i="1"/>
  <c r="L333" i="1" s="1"/>
  <c r="C297" i="4" s="1"/>
  <c r="L40" i="2"/>
  <c r="J330" i="1"/>
  <c r="L330" i="1" s="1"/>
  <c r="I40" i="2"/>
  <c r="I41" i="2" s="1"/>
  <c r="H220" i="1" s="1"/>
  <c r="L220" i="1" s="1"/>
  <c r="C194" i="4" s="1"/>
  <c r="J336" i="1"/>
  <c r="L336" i="1" s="1"/>
  <c r="C300" i="4" s="1"/>
  <c r="O40" i="2"/>
  <c r="F37" i="2"/>
  <c r="F40" i="2" s="1"/>
  <c r="P241" i="5"/>
  <c r="L316" i="1"/>
  <c r="I232" i="1"/>
  <c r="L312" i="1"/>
  <c r="L314" i="1"/>
  <c r="K309" i="1"/>
  <c r="L310" i="1"/>
  <c r="C274" i="4" s="1"/>
  <c r="L311" i="1"/>
  <c r="G243" i="5"/>
  <c r="N242" i="5"/>
  <c r="V167" i="1" s="1"/>
  <c r="X167" i="1" s="1"/>
  <c r="X166" i="1"/>
  <c r="Y166" i="1" s="1"/>
  <c r="W166" i="1"/>
  <c r="O241" i="5"/>
  <c r="M164" i="19"/>
  <c r="N164" i="19" s="1"/>
  <c r="L164" i="19"/>
  <c r="C271" i="4"/>
  <c r="L306" i="1"/>
  <c r="L300" i="1"/>
  <c r="C264" i="4" s="1"/>
  <c r="L299" i="1"/>
  <c r="L301" i="1"/>
  <c r="C265" i="4" s="1"/>
  <c r="K296" i="1"/>
  <c r="L287" i="1"/>
  <c r="C253" i="4" s="1"/>
  <c r="L284" i="1"/>
  <c r="C250" i="4" s="1"/>
  <c r="L280" i="1"/>
  <c r="C246" i="4" s="1"/>
  <c r="L297" i="1"/>
  <c r="C261" i="4" s="1"/>
  <c r="H41" i="2"/>
  <c r="H219" i="1" s="1"/>
  <c r="L219" i="1" s="1"/>
  <c r="C193" i="4" s="1"/>
  <c r="L281" i="1"/>
  <c r="C247" i="4" s="1"/>
  <c r="L272" i="1"/>
  <c r="C240" i="4" s="1"/>
  <c r="L289" i="1"/>
  <c r="C255" i="4" s="1"/>
  <c r="K279" i="1"/>
  <c r="K280" i="1" s="1"/>
  <c r="L279" i="1"/>
  <c r="L269" i="1"/>
  <c r="C237" i="4" s="1"/>
  <c r="L286" i="1"/>
  <c r="C252" i="4" s="1"/>
  <c r="L270" i="1"/>
  <c r="C238" i="4" s="1"/>
  <c r="L248" i="1"/>
  <c r="C218" i="4" s="1"/>
  <c r="L263" i="1"/>
  <c r="C231" i="4" s="1"/>
  <c r="C230" i="4"/>
  <c r="D230" i="4" s="1"/>
  <c r="K248" i="1"/>
  <c r="K249" i="1" s="1"/>
  <c r="K250" i="1" s="1"/>
  <c r="K251" i="1" s="1"/>
  <c r="K252" i="1" s="1"/>
  <c r="K253" i="1" s="1"/>
  <c r="K254" i="1" s="1"/>
  <c r="K255" i="1" s="1"/>
  <c r="K256" i="1" s="1"/>
  <c r="K257" i="1" s="1"/>
  <c r="K258" i="1" s="1"/>
  <c r="M247" i="1"/>
  <c r="C217" i="4"/>
  <c r="R34" i="2"/>
  <c r="F24" i="21"/>
  <c r="E234" i="1"/>
  <c r="I233" i="1"/>
  <c r="K218" i="1"/>
  <c r="K219" i="1" s="1"/>
  <c r="K220" i="1" s="1"/>
  <c r="K221" i="1" s="1"/>
  <c r="K222" i="1" s="1"/>
  <c r="K223" i="1" s="1"/>
  <c r="K224" i="1" s="1"/>
  <c r="K225" i="1" s="1"/>
  <c r="K226" i="1" s="1"/>
  <c r="K227" i="1" s="1"/>
  <c r="K228" i="1" s="1"/>
  <c r="L233" i="1"/>
  <c r="C205" i="4" s="1"/>
  <c r="L232" i="1"/>
  <c r="C204" i="4" s="1"/>
  <c r="D204" i="4" s="1"/>
  <c r="K203" i="1"/>
  <c r="K204" i="1" s="1"/>
  <c r="K205" i="1" s="1"/>
  <c r="K206" i="1" s="1"/>
  <c r="K207" i="1" s="1"/>
  <c r="K208" i="1" s="1"/>
  <c r="K209" i="1" s="1"/>
  <c r="K210" i="1" s="1"/>
  <c r="K211" i="1" s="1"/>
  <c r="K212" i="1" s="1"/>
  <c r="K213" i="1" s="1"/>
  <c r="L202" i="1"/>
  <c r="C178" i="4" s="1"/>
  <c r="E203" i="1"/>
  <c r="E204" i="1" s="1"/>
  <c r="L203" i="1"/>
  <c r="C179" i="4" s="1"/>
  <c r="K188" i="1"/>
  <c r="K189" i="1" s="1"/>
  <c r="K190" i="1" s="1"/>
  <c r="K191" i="1" s="1"/>
  <c r="K192" i="1" s="1"/>
  <c r="K193" i="1" s="1"/>
  <c r="K194" i="1" s="1"/>
  <c r="K195" i="1" s="1"/>
  <c r="K196" i="1" s="1"/>
  <c r="K197" i="1" s="1"/>
  <c r="K198" i="1" s="1"/>
  <c r="K200" i="1" s="1"/>
  <c r="H188" i="1"/>
  <c r="E188" i="1"/>
  <c r="C298" i="4" l="1"/>
  <c r="C296" i="4"/>
  <c r="J41" i="2"/>
  <c r="H221" i="1" s="1"/>
  <c r="L221" i="1" s="1"/>
  <c r="C195" i="4" s="1"/>
  <c r="J43" i="2"/>
  <c r="L331" i="1"/>
  <c r="C295" i="4" s="1"/>
  <c r="C294" i="4"/>
  <c r="L328" i="1"/>
  <c r="C292" i="4" s="1"/>
  <c r="F43" i="2"/>
  <c r="G43" i="2" s="1"/>
  <c r="F41" i="2"/>
  <c r="F44" i="2" s="1"/>
  <c r="G44" i="2" s="1"/>
  <c r="J327" i="1"/>
  <c r="L327" i="1" s="1"/>
  <c r="C291" i="4" s="1"/>
  <c r="R38" i="2"/>
  <c r="G37" i="21" s="1"/>
  <c r="R37" i="2"/>
  <c r="C280" i="4"/>
  <c r="C278" i="4"/>
  <c r="L313" i="1"/>
  <c r="C276" i="4"/>
  <c r="C275" i="4"/>
  <c r="L315" i="1"/>
  <c r="C279" i="4" s="1"/>
  <c r="O41" i="2"/>
  <c r="H226" i="1" s="1"/>
  <c r="L226" i="1" s="1"/>
  <c r="C200" i="4" s="1"/>
  <c r="L318" i="1"/>
  <c r="N41" i="2"/>
  <c r="H225" i="1" s="1"/>
  <c r="L225" i="1" s="1"/>
  <c r="C199" i="4" s="1"/>
  <c r="L317" i="1"/>
  <c r="C281" i="4" s="1"/>
  <c r="P41" i="2"/>
  <c r="H227" i="1" s="1"/>
  <c r="L227" i="1" s="1"/>
  <c r="C201" i="4" s="1"/>
  <c r="L319" i="1"/>
  <c r="L309" i="1"/>
  <c r="C273" i="4" s="1"/>
  <c r="D274" i="4" s="1"/>
  <c r="K310" i="1"/>
  <c r="K311" i="1" s="1"/>
  <c r="K312" i="1" s="1"/>
  <c r="K313" i="1" s="1"/>
  <c r="K314" i="1" s="1"/>
  <c r="Y167" i="1"/>
  <c r="K165" i="19"/>
  <c r="M165" i="19" s="1"/>
  <c r="N165" i="19" s="1"/>
  <c r="K168" i="19"/>
  <c r="M168" i="19" s="1"/>
  <c r="O242" i="5"/>
  <c r="G244" i="5"/>
  <c r="N243" i="5"/>
  <c r="O243" i="5" s="1"/>
  <c r="W167" i="1"/>
  <c r="P242" i="5"/>
  <c r="C270" i="4"/>
  <c r="L304" i="1"/>
  <c r="C268" i="4" s="1"/>
  <c r="M41" i="2"/>
  <c r="H224" i="1" s="1"/>
  <c r="L224" i="1" s="1"/>
  <c r="C198" i="4" s="1"/>
  <c r="L303" i="1"/>
  <c r="C267" i="4" s="1"/>
  <c r="L296" i="1"/>
  <c r="M296" i="1" s="1"/>
  <c r="M297" i="1" s="1"/>
  <c r="C263" i="4"/>
  <c r="L298" i="1"/>
  <c r="C262" i="4" s="1"/>
  <c r="K297" i="1"/>
  <c r="K298" i="1" s="1"/>
  <c r="K299" i="1" s="1"/>
  <c r="L305" i="1"/>
  <c r="C269" i="4" s="1"/>
  <c r="K281" i="1"/>
  <c r="K282" i="1" s="1"/>
  <c r="K283" i="1" s="1"/>
  <c r="K284" i="1" s="1"/>
  <c r="K285" i="1" s="1"/>
  <c r="K286" i="1" s="1"/>
  <c r="K287" i="1" s="1"/>
  <c r="K288" i="1" s="1"/>
  <c r="K289" i="1" s="1"/>
  <c r="K290" i="1" s="1"/>
  <c r="L288" i="1"/>
  <c r="C254" i="4" s="1"/>
  <c r="M279" i="1"/>
  <c r="M280" i="1" s="1"/>
  <c r="M281" i="1" s="1"/>
  <c r="M282" i="1" s="1"/>
  <c r="M283" i="1" s="1"/>
  <c r="M284" i="1" s="1"/>
  <c r="M285" i="1" s="1"/>
  <c r="M286" i="1" s="1"/>
  <c r="M287" i="1" s="1"/>
  <c r="C245" i="4"/>
  <c r="D231" i="4"/>
  <c r="M248" i="1"/>
  <c r="M249" i="1" s="1"/>
  <c r="M250" i="1" s="1"/>
  <c r="M251" i="1" s="1"/>
  <c r="M252" i="1" s="1"/>
  <c r="M253" i="1" s="1"/>
  <c r="M254" i="1" s="1"/>
  <c r="M255" i="1" s="1"/>
  <c r="M256" i="1" s="1"/>
  <c r="M257" i="1" s="1"/>
  <c r="M258" i="1" s="1"/>
  <c r="M263" i="1"/>
  <c r="M264" i="1" s="1"/>
  <c r="M265" i="1" s="1"/>
  <c r="M266" i="1" s="1"/>
  <c r="M267" i="1" s="1"/>
  <c r="M268" i="1" s="1"/>
  <c r="M269" i="1" s="1"/>
  <c r="M270" i="1" s="1"/>
  <c r="M271" i="1" s="1"/>
  <c r="M272" i="1" s="1"/>
  <c r="M273" i="1" s="1"/>
  <c r="D234" i="4"/>
  <c r="D240" i="4"/>
  <c r="D239" i="4"/>
  <c r="D236" i="4"/>
  <c r="D238" i="4"/>
  <c r="D235" i="4"/>
  <c r="D232" i="4"/>
  <c r="D233" i="4"/>
  <c r="D241" i="4"/>
  <c r="D237" i="4"/>
  <c r="K263" i="1"/>
  <c r="K264" i="1" s="1"/>
  <c r="K265" i="1" s="1"/>
  <c r="K266" i="1" s="1"/>
  <c r="K267" i="1" s="1"/>
  <c r="K268" i="1" s="1"/>
  <c r="K269" i="1" s="1"/>
  <c r="K270" i="1" s="1"/>
  <c r="K271" i="1" s="1"/>
  <c r="K272" i="1" s="1"/>
  <c r="K273" i="1" s="1"/>
  <c r="D228" i="4"/>
  <c r="D217" i="4"/>
  <c r="D224" i="4"/>
  <c r="D220" i="4"/>
  <c r="D223" i="4"/>
  <c r="D218" i="4"/>
  <c r="D227" i="4"/>
  <c r="D222" i="4"/>
  <c r="D226" i="4"/>
  <c r="D221" i="4"/>
  <c r="D225" i="4"/>
  <c r="D219" i="4"/>
  <c r="F26" i="21"/>
  <c r="F204" i="4"/>
  <c r="G204" i="4" s="1"/>
  <c r="J204" i="4" s="1"/>
  <c r="K215" i="1"/>
  <c r="K230" i="1" s="1"/>
  <c r="M232" i="1"/>
  <c r="M233" i="1" s="1"/>
  <c r="M234" i="1" s="1"/>
  <c r="M235" i="1" s="1"/>
  <c r="M236" i="1" s="1"/>
  <c r="M237" i="1" s="1"/>
  <c r="M238" i="1" s="1"/>
  <c r="M239" i="1" s="1"/>
  <c r="M240" i="1" s="1"/>
  <c r="M241" i="1" s="1"/>
  <c r="M242" i="1" s="1"/>
  <c r="M243" i="1" s="1"/>
  <c r="K233" i="1"/>
  <c r="K234" i="1" s="1"/>
  <c r="K235" i="1" s="1"/>
  <c r="K236" i="1" s="1"/>
  <c r="K237" i="1" s="1"/>
  <c r="K238" i="1" s="1"/>
  <c r="K239" i="1" s="1"/>
  <c r="K240" i="1" s="1"/>
  <c r="K241" i="1" s="1"/>
  <c r="K242" i="1" s="1"/>
  <c r="K243" i="1" s="1"/>
  <c r="I234" i="1"/>
  <c r="E235" i="1"/>
  <c r="D178" i="4"/>
  <c r="F178" i="4" s="1"/>
  <c r="M202" i="1"/>
  <c r="M203" i="1" s="1"/>
  <c r="M204" i="1" s="1"/>
  <c r="M205" i="1" s="1"/>
  <c r="M206" i="1" s="1"/>
  <c r="M207" i="1" s="1"/>
  <c r="M208" i="1" s="1"/>
  <c r="M209" i="1" s="1"/>
  <c r="M210" i="1" s="1"/>
  <c r="M211" i="1" s="1"/>
  <c r="M212" i="1" s="1"/>
  <c r="M213" i="1" s="1"/>
  <c r="I203" i="1"/>
  <c r="D179" i="4"/>
  <c r="F179" i="4" s="1"/>
  <c r="G179" i="4" s="1"/>
  <c r="J179" i="4" s="1"/>
  <c r="I204" i="1"/>
  <c r="E205" i="1"/>
  <c r="L188" i="1"/>
  <c r="M188" i="1" s="1"/>
  <c r="M189" i="1" s="1"/>
  <c r="M190" i="1" s="1"/>
  <c r="M191" i="1" s="1"/>
  <c r="M192" i="1" s="1"/>
  <c r="M193" i="1" s="1"/>
  <c r="M194" i="1" s="1"/>
  <c r="M195" i="1" s="1"/>
  <c r="M196" i="1" s="1"/>
  <c r="M197" i="1" s="1"/>
  <c r="M198" i="1" s="1"/>
  <c r="N200" i="1" s="1"/>
  <c r="H43" i="2"/>
  <c r="I43" i="2" s="1"/>
  <c r="E189" i="1"/>
  <c r="I188" i="1"/>
  <c r="D300" i="4" l="1"/>
  <c r="K43" i="2"/>
  <c r="K327" i="1"/>
  <c r="K328" i="1" s="1"/>
  <c r="K329" i="1" s="1"/>
  <c r="K330" i="1" s="1"/>
  <c r="K331" i="1" s="1"/>
  <c r="K332" i="1" s="1"/>
  <c r="K333" i="1" s="1"/>
  <c r="K334" i="1" s="1"/>
  <c r="K335" i="1" s="1"/>
  <c r="K336" i="1" s="1"/>
  <c r="K337" i="1" s="1"/>
  <c r="K338" i="1" s="1"/>
  <c r="R40" i="2"/>
  <c r="R41" i="2" s="1"/>
  <c r="R44" i="2" s="1"/>
  <c r="G38" i="21"/>
  <c r="C283" i="4"/>
  <c r="C282" i="4"/>
  <c r="K315" i="1"/>
  <c r="K316" i="1" s="1"/>
  <c r="K317" i="1" s="1"/>
  <c r="K318" i="1" s="1"/>
  <c r="K319" i="1" s="1"/>
  <c r="K320" i="1" s="1"/>
  <c r="C277" i="4"/>
  <c r="D280" i="4" s="1"/>
  <c r="L165" i="19"/>
  <c r="M309" i="1"/>
  <c r="M310" i="1" s="1"/>
  <c r="M311" i="1" s="1"/>
  <c r="M312" i="1" s="1"/>
  <c r="M313" i="1" s="1"/>
  <c r="M314" i="1" s="1"/>
  <c r="M315" i="1" s="1"/>
  <c r="M316" i="1" s="1"/>
  <c r="M317" i="1" s="1"/>
  <c r="M318" i="1" s="1"/>
  <c r="M319" i="1" s="1"/>
  <c r="M320" i="1" s="1"/>
  <c r="D276" i="4"/>
  <c r="D275" i="4"/>
  <c r="F274" i="4"/>
  <c r="S274" i="4" s="1"/>
  <c r="D273" i="4"/>
  <c r="P243" i="5"/>
  <c r="N244" i="5"/>
  <c r="G245" i="5"/>
  <c r="C260" i="4"/>
  <c r="D265" i="4" s="1"/>
  <c r="H31" i="21"/>
  <c r="L302" i="1"/>
  <c r="C266" i="4" s="1"/>
  <c r="L43" i="2"/>
  <c r="M43" i="2" s="1"/>
  <c r="N43" i="2" s="1"/>
  <c r="L41" i="2"/>
  <c r="H223" i="1" s="1"/>
  <c r="L223" i="1" s="1"/>
  <c r="C197" i="4" s="1"/>
  <c r="K300" i="1"/>
  <c r="K301" i="1" s="1"/>
  <c r="K302" i="1" s="1"/>
  <c r="K303" i="1" s="1"/>
  <c r="K304" i="1" s="1"/>
  <c r="K305" i="1" s="1"/>
  <c r="K306" i="1" s="1"/>
  <c r="K307" i="1" s="1"/>
  <c r="M298" i="1"/>
  <c r="M299" i="1" s="1"/>
  <c r="M288" i="1"/>
  <c r="M289" i="1" s="1"/>
  <c r="M290" i="1" s="1"/>
  <c r="H29" i="21"/>
  <c r="D256" i="4"/>
  <c r="D252" i="4"/>
  <c r="D248" i="4"/>
  <c r="D247" i="4"/>
  <c r="D255" i="4"/>
  <c r="D251" i="4"/>
  <c r="D246" i="4"/>
  <c r="D249" i="4"/>
  <c r="D254" i="4"/>
  <c r="D250" i="4"/>
  <c r="D253" i="4"/>
  <c r="D245" i="4"/>
  <c r="H27" i="21"/>
  <c r="K245" i="1"/>
  <c r="K260" i="1" s="1"/>
  <c r="K277" i="1" s="1"/>
  <c r="K292" i="1" s="1"/>
  <c r="F233" i="4"/>
  <c r="S233" i="4" s="1"/>
  <c r="F230" i="4"/>
  <c r="S230" i="4" s="1"/>
  <c r="F240" i="4"/>
  <c r="S240" i="4" s="1"/>
  <c r="F232" i="4"/>
  <c r="S232" i="4" s="1"/>
  <c r="F231" i="4"/>
  <c r="S231" i="4" s="1"/>
  <c r="F234" i="4"/>
  <c r="S234" i="4" s="1"/>
  <c r="F237" i="4"/>
  <c r="S237" i="4" s="1"/>
  <c r="F235" i="4"/>
  <c r="S235" i="4" s="1"/>
  <c r="F236" i="4"/>
  <c r="S236" i="4" s="1"/>
  <c r="F241" i="4"/>
  <c r="S241" i="4" s="1"/>
  <c r="F238" i="4"/>
  <c r="S238" i="4" s="1"/>
  <c r="F239" i="4"/>
  <c r="S239" i="4" s="1"/>
  <c r="H26" i="21"/>
  <c r="F226" i="4"/>
  <c r="S226" i="4" s="1"/>
  <c r="F218" i="4"/>
  <c r="S218" i="4" s="1"/>
  <c r="F228" i="4"/>
  <c r="S228" i="4" s="1"/>
  <c r="F225" i="4"/>
  <c r="S225" i="4" s="1"/>
  <c r="F222" i="4"/>
  <c r="S222" i="4" s="1"/>
  <c r="F220" i="4"/>
  <c r="S220" i="4" s="1"/>
  <c r="F219" i="4"/>
  <c r="S219" i="4" s="1"/>
  <c r="F217" i="4"/>
  <c r="S217" i="4" s="1"/>
  <c r="F223" i="4"/>
  <c r="S223" i="4" s="1"/>
  <c r="F221" i="4"/>
  <c r="S221" i="4" s="1"/>
  <c r="F227" i="4"/>
  <c r="S227" i="4" s="1"/>
  <c r="F224" i="4"/>
  <c r="S224" i="4" s="1"/>
  <c r="H204" i="4"/>
  <c r="N215" i="1"/>
  <c r="D215" i="4"/>
  <c r="D210" i="4"/>
  <c r="D205" i="4"/>
  <c r="D211" i="4"/>
  <c r="D206" i="4"/>
  <c r="D212" i="4"/>
  <c r="D207" i="4"/>
  <c r="D213" i="4"/>
  <c r="D208" i="4"/>
  <c r="D214" i="4"/>
  <c r="D209" i="4"/>
  <c r="I235" i="1"/>
  <c r="E236" i="1"/>
  <c r="E217" i="1"/>
  <c r="H217" i="1"/>
  <c r="L217" i="1" s="1"/>
  <c r="H44" i="2"/>
  <c r="I44" i="2" s="1"/>
  <c r="J44" i="2" s="1"/>
  <c r="K44" i="2" s="1"/>
  <c r="H218" i="1"/>
  <c r="L218" i="1" s="1"/>
  <c r="C192" i="4" s="1"/>
  <c r="H24" i="21"/>
  <c r="G178" i="4"/>
  <c r="S178" i="4"/>
  <c r="H179" i="4"/>
  <c r="K179" i="4" s="1"/>
  <c r="D187" i="4"/>
  <c r="D181" i="4"/>
  <c r="D184" i="4"/>
  <c r="D189" i="4"/>
  <c r="D182" i="4"/>
  <c r="D185" i="4"/>
  <c r="D183" i="4"/>
  <c r="D188" i="4"/>
  <c r="D186" i="4"/>
  <c r="D180" i="4"/>
  <c r="E206" i="1"/>
  <c r="I205" i="1"/>
  <c r="C166" i="4"/>
  <c r="D168" i="4" s="1"/>
  <c r="I189" i="1"/>
  <c r="E190" i="1"/>
  <c r="H37" i="21" l="1"/>
  <c r="R43" i="2"/>
  <c r="M327" i="1"/>
  <c r="M328" i="1" s="1"/>
  <c r="M329" i="1" s="1"/>
  <c r="M330" i="1" s="1"/>
  <c r="M331" i="1" s="1"/>
  <c r="M332" i="1" s="1"/>
  <c r="M333" i="1" s="1"/>
  <c r="M334" i="1" s="1"/>
  <c r="M335" i="1" s="1"/>
  <c r="M336" i="1" s="1"/>
  <c r="M337" i="1" s="1"/>
  <c r="M338" i="1" s="1"/>
  <c r="O43" i="2"/>
  <c r="P43" i="2" s="1"/>
  <c r="Q43" i="2" s="1"/>
  <c r="D279" i="4"/>
  <c r="F279" i="4" s="1"/>
  <c r="S279" i="4" s="1"/>
  <c r="D283" i="4"/>
  <c r="F283" i="4" s="1"/>
  <c r="S283" i="4" s="1"/>
  <c r="D281" i="4"/>
  <c r="F281" i="4" s="1"/>
  <c r="S281" i="4" s="1"/>
  <c r="D278" i="4"/>
  <c r="F278" i="4" s="1"/>
  <c r="S278" i="4" s="1"/>
  <c r="D284" i="4"/>
  <c r="F284" i="4" s="1"/>
  <c r="S284" i="4" s="1"/>
  <c r="D282" i="4"/>
  <c r="F282" i="4" s="1"/>
  <c r="S282" i="4" s="1"/>
  <c r="D277" i="4"/>
  <c r="F277" i="4" s="1"/>
  <c r="S277" i="4" s="1"/>
  <c r="F273" i="4"/>
  <c r="G273" i="4" s="1"/>
  <c r="D263" i="4"/>
  <c r="F263" i="4" s="1"/>
  <c r="S263" i="4" s="1"/>
  <c r="D260" i="4"/>
  <c r="D264" i="4"/>
  <c r="F264" i="4" s="1"/>
  <c r="S264" i="4" s="1"/>
  <c r="F275" i="4"/>
  <c r="S275" i="4" s="1"/>
  <c r="F276" i="4"/>
  <c r="S276" i="4" s="1"/>
  <c r="F280" i="4"/>
  <c r="S280" i="4" s="1"/>
  <c r="D261" i="4"/>
  <c r="F261" i="4" s="1"/>
  <c r="S261" i="4" s="1"/>
  <c r="D262" i="4"/>
  <c r="F262" i="4" s="1"/>
  <c r="S262" i="4" s="1"/>
  <c r="D269" i="4"/>
  <c r="F269" i="4" s="1"/>
  <c r="S269" i="4" s="1"/>
  <c r="G246" i="5"/>
  <c r="N245" i="5"/>
  <c r="O245" i="5" s="1"/>
  <c r="K166" i="19"/>
  <c r="V168" i="1"/>
  <c r="O244" i="5"/>
  <c r="K169" i="19"/>
  <c r="M169" i="19" s="1"/>
  <c r="P244" i="5"/>
  <c r="D270" i="4"/>
  <c r="F270" i="4" s="1"/>
  <c r="L44" i="2"/>
  <c r="M44" i="2" s="1"/>
  <c r="N44" i="2" s="1"/>
  <c r="O44" i="2" s="1"/>
  <c r="P44" i="2" s="1"/>
  <c r="Q44" i="2" s="1"/>
  <c r="D266" i="4"/>
  <c r="F266" i="4" s="1"/>
  <c r="G266" i="4" s="1"/>
  <c r="D267" i="4"/>
  <c r="F267" i="4" s="1"/>
  <c r="S267" i="4" s="1"/>
  <c r="D268" i="4"/>
  <c r="F268" i="4" s="1"/>
  <c r="S268" i="4" s="1"/>
  <c r="D271" i="4"/>
  <c r="F271" i="4" s="1"/>
  <c r="S271" i="4" s="1"/>
  <c r="M300" i="1"/>
  <c r="M301" i="1" s="1"/>
  <c r="M302" i="1" s="1"/>
  <c r="M303" i="1" s="1"/>
  <c r="M304" i="1" s="1"/>
  <c r="M305" i="1" s="1"/>
  <c r="M306" i="1" s="1"/>
  <c r="M307" i="1" s="1"/>
  <c r="F265" i="4"/>
  <c r="F245" i="4"/>
  <c r="S245" i="4" s="1"/>
  <c r="F249" i="4"/>
  <c r="S249" i="4" s="1"/>
  <c r="F247" i="4"/>
  <c r="S247" i="4" s="1"/>
  <c r="F253" i="4"/>
  <c r="S253" i="4" s="1"/>
  <c r="F246" i="4"/>
  <c r="S246" i="4" s="1"/>
  <c r="F248" i="4"/>
  <c r="S248" i="4" s="1"/>
  <c r="F250" i="4"/>
  <c r="S250" i="4" s="1"/>
  <c r="F251" i="4"/>
  <c r="S251" i="4" s="1"/>
  <c r="F252" i="4"/>
  <c r="S252" i="4" s="1"/>
  <c r="F254" i="4"/>
  <c r="S254" i="4" s="1"/>
  <c r="F255" i="4"/>
  <c r="S255" i="4" s="1"/>
  <c r="F256" i="4"/>
  <c r="S256" i="4" s="1"/>
  <c r="G241" i="4"/>
  <c r="H241" i="4" s="1"/>
  <c r="K241" i="4" s="1"/>
  <c r="U241" i="4" s="1"/>
  <c r="G240" i="4"/>
  <c r="H240" i="4" s="1"/>
  <c r="K240" i="4" s="1"/>
  <c r="U240" i="4" s="1"/>
  <c r="G239" i="4"/>
  <c r="J239" i="4" s="1"/>
  <c r="T239" i="4" s="1"/>
  <c r="G236" i="4"/>
  <c r="H236" i="4" s="1"/>
  <c r="K236" i="4" s="1"/>
  <c r="U236" i="4" s="1"/>
  <c r="G231" i="4"/>
  <c r="G235" i="4"/>
  <c r="J235" i="4" s="1"/>
  <c r="T235" i="4" s="1"/>
  <c r="G234" i="4"/>
  <c r="J234" i="4" s="1"/>
  <c r="T234" i="4" s="1"/>
  <c r="G233" i="4"/>
  <c r="G238" i="4"/>
  <c r="G237" i="4"/>
  <c r="H237" i="4" s="1"/>
  <c r="G232" i="4"/>
  <c r="J232" i="4" s="1"/>
  <c r="T232" i="4" s="1"/>
  <c r="G230" i="4"/>
  <c r="G221" i="4"/>
  <c r="H221" i="4" s="1"/>
  <c r="K221" i="4" s="1"/>
  <c r="U221" i="4" s="1"/>
  <c r="G217" i="4"/>
  <c r="J217" i="4" s="1"/>
  <c r="G222" i="4"/>
  <c r="H222" i="4" s="1"/>
  <c r="G228" i="4"/>
  <c r="J228" i="4" s="1"/>
  <c r="T228" i="4" s="1"/>
  <c r="G219" i="4"/>
  <c r="J219" i="4" s="1"/>
  <c r="T219" i="4" s="1"/>
  <c r="G224" i="4"/>
  <c r="H224" i="4" s="1"/>
  <c r="G225" i="4"/>
  <c r="H225" i="4" s="1"/>
  <c r="G223" i="4"/>
  <c r="H223" i="4" s="1"/>
  <c r="G227" i="4"/>
  <c r="G220" i="4"/>
  <c r="G218" i="4"/>
  <c r="G226" i="4"/>
  <c r="F214" i="4"/>
  <c r="S214" i="4" s="1"/>
  <c r="F212" i="4"/>
  <c r="G212" i="4" s="1"/>
  <c r="H212" i="4" s="1"/>
  <c r="F210" i="4"/>
  <c r="G210" i="4" s="1"/>
  <c r="H210" i="4" s="1"/>
  <c r="F208" i="4"/>
  <c r="S208" i="4" s="1"/>
  <c r="F206" i="4"/>
  <c r="S206" i="4" s="1"/>
  <c r="F215" i="4"/>
  <c r="F213" i="4"/>
  <c r="F211" i="4"/>
  <c r="G211" i="4" s="1"/>
  <c r="H211" i="4" s="1"/>
  <c r="F209" i="4"/>
  <c r="S209" i="4" s="1"/>
  <c r="F207" i="4"/>
  <c r="G207" i="4" s="1"/>
  <c r="H207" i="4" s="1"/>
  <c r="F205" i="4"/>
  <c r="S204" i="4"/>
  <c r="E237" i="1"/>
  <c r="I236" i="1"/>
  <c r="M217" i="1"/>
  <c r="M218" i="1" s="1"/>
  <c r="M219" i="1" s="1"/>
  <c r="M220" i="1" s="1"/>
  <c r="M221" i="1" s="1"/>
  <c r="M222" i="1" s="1"/>
  <c r="M223" i="1" s="1"/>
  <c r="M224" i="1" s="1"/>
  <c r="M225" i="1" s="1"/>
  <c r="M226" i="1" s="1"/>
  <c r="M227" i="1" s="1"/>
  <c r="M228" i="1" s="1"/>
  <c r="N230" i="1" s="1"/>
  <c r="N245" i="1" s="1"/>
  <c r="N260" i="1" s="1"/>
  <c r="N277" i="1" s="1"/>
  <c r="N292" i="1" s="1"/>
  <c r="C191" i="4"/>
  <c r="E218" i="1"/>
  <c r="I217" i="1"/>
  <c r="J178" i="4"/>
  <c r="T178" i="4" s="1"/>
  <c r="H178" i="4"/>
  <c r="I178" i="4" s="1"/>
  <c r="I179" i="4"/>
  <c r="L179" i="4" s="1"/>
  <c r="F188" i="4"/>
  <c r="S188" i="4" s="1"/>
  <c r="F180" i="4"/>
  <c r="S180" i="4" s="1"/>
  <c r="F181" i="4"/>
  <c r="S181" i="4" s="1"/>
  <c r="F189" i="4"/>
  <c r="S189" i="4" s="1"/>
  <c r="F183" i="4"/>
  <c r="S183" i="4" s="1"/>
  <c r="F184" i="4"/>
  <c r="S184" i="4" s="1"/>
  <c r="S179" i="4"/>
  <c r="F185" i="4"/>
  <c r="S185" i="4" s="1"/>
  <c r="F186" i="4"/>
  <c r="S186" i="4" s="1"/>
  <c r="F182" i="4"/>
  <c r="S182" i="4" s="1"/>
  <c r="F187" i="4"/>
  <c r="S187" i="4" s="1"/>
  <c r="E207" i="1"/>
  <c r="I206" i="1"/>
  <c r="D173" i="4"/>
  <c r="F173" i="4" s="1"/>
  <c r="S173" i="4" s="1"/>
  <c r="D175" i="4"/>
  <c r="F175" i="4" s="1"/>
  <c r="S175" i="4" s="1"/>
  <c r="D174" i="4"/>
  <c r="F174" i="4" s="1"/>
  <c r="S174" i="4" s="1"/>
  <c r="D176" i="4"/>
  <c r="F176" i="4" s="1"/>
  <c r="S176" i="4" s="1"/>
  <c r="D169" i="4"/>
  <c r="F169" i="4" s="1"/>
  <c r="S169" i="4" s="1"/>
  <c r="D171" i="4"/>
  <c r="F171" i="4" s="1"/>
  <c r="S171" i="4" s="1"/>
  <c r="D170" i="4"/>
  <c r="F170" i="4" s="1"/>
  <c r="S170" i="4" s="1"/>
  <c r="D166" i="4"/>
  <c r="F166" i="4" s="1"/>
  <c r="S166" i="4" s="1"/>
  <c r="D172" i="4"/>
  <c r="F172" i="4" s="1"/>
  <c r="S172" i="4" s="1"/>
  <c r="D167" i="4"/>
  <c r="F167" i="4" s="1"/>
  <c r="S167" i="4" s="1"/>
  <c r="I190" i="1"/>
  <c r="E191" i="1"/>
  <c r="F168" i="4"/>
  <c r="S168" i="4" s="1"/>
  <c r="D291" i="4" l="1"/>
  <c r="D294" i="4"/>
  <c r="D296" i="4"/>
  <c r="F296" i="4" s="1"/>
  <c r="S296" i="4" s="1"/>
  <c r="D301" i="4"/>
  <c r="F301" i="4" s="1"/>
  <c r="S301" i="4" s="1"/>
  <c r="D297" i="4"/>
  <c r="F297" i="4" s="1"/>
  <c r="S297" i="4" s="1"/>
  <c r="D299" i="4"/>
  <c r="F299" i="4" s="1"/>
  <c r="S299" i="4" s="1"/>
  <c r="D293" i="4"/>
  <c r="F293" i="4" s="1"/>
  <c r="S293" i="4" s="1"/>
  <c r="D298" i="4"/>
  <c r="F300" i="4"/>
  <c r="S300" i="4" s="1"/>
  <c r="D295" i="4"/>
  <c r="F295" i="4" s="1"/>
  <c r="S295" i="4" s="1"/>
  <c r="D302" i="4"/>
  <c r="F302" i="4" s="1"/>
  <c r="S302" i="4" s="1"/>
  <c r="D292" i="4"/>
  <c r="F292" i="4" s="1"/>
  <c r="S292" i="4" s="1"/>
  <c r="S273" i="4"/>
  <c r="F260" i="4"/>
  <c r="S260" i="4" s="1"/>
  <c r="G277" i="4"/>
  <c r="G279" i="4"/>
  <c r="H279" i="4" s="1"/>
  <c r="G269" i="4"/>
  <c r="J269" i="4" s="1"/>
  <c r="J273" i="4"/>
  <c r="G274" i="4"/>
  <c r="P245" i="5"/>
  <c r="G282" i="4"/>
  <c r="J282" i="4" s="1"/>
  <c r="G283" i="4"/>
  <c r="H283" i="4" s="1"/>
  <c r="K283" i="4" s="1"/>
  <c r="U283" i="4" s="1"/>
  <c r="G281" i="4"/>
  <c r="J281" i="4" s="1"/>
  <c r="G284" i="4"/>
  <c r="G278" i="4"/>
  <c r="G275" i="4"/>
  <c r="J275" i="4" s="1"/>
  <c r="G280" i="4"/>
  <c r="J280" i="4" s="1"/>
  <c r="G276" i="4"/>
  <c r="M166" i="19"/>
  <c r="N166" i="19" s="1"/>
  <c r="N167" i="19" s="1"/>
  <c r="N168" i="19" s="1"/>
  <c r="N169" i="19" s="1"/>
  <c r="L166" i="19"/>
  <c r="L167" i="19" s="1"/>
  <c r="L168" i="19" s="1"/>
  <c r="L169" i="19" s="1"/>
  <c r="X168" i="1"/>
  <c r="Y168" i="1" s="1"/>
  <c r="Y170" i="1" s="1"/>
  <c r="W168" i="1"/>
  <c r="W170" i="1" s="1"/>
  <c r="N246" i="5"/>
  <c r="G247" i="5"/>
  <c r="S270" i="4"/>
  <c r="S266" i="4"/>
  <c r="G264" i="4"/>
  <c r="H264" i="4" s="1"/>
  <c r="K264" i="4" s="1"/>
  <c r="U264" i="4" s="1"/>
  <c r="S265" i="4"/>
  <c r="G265" i="4"/>
  <c r="J265" i="4" s="1"/>
  <c r="J266" i="4"/>
  <c r="G263" i="4"/>
  <c r="H263" i="4" s="1"/>
  <c r="K263" i="4" s="1"/>
  <c r="U263" i="4" s="1"/>
  <c r="G267" i="4"/>
  <c r="J267" i="4" s="1"/>
  <c r="G262" i="4"/>
  <c r="H262" i="4" s="1"/>
  <c r="K262" i="4" s="1"/>
  <c r="U262" i="4" s="1"/>
  <c r="G270" i="4"/>
  <c r="J270" i="4" s="1"/>
  <c r="G271" i="4"/>
  <c r="G261" i="4"/>
  <c r="H261" i="4" s="1"/>
  <c r="K261" i="4" s="1"/>
  <c r="U261" i="4" s="1"/>
  <c r="G268" i="4"/>
  <c r="H268" i="4" s="1"/>
  <c r="G255" i="4"/>
  <c r="J255" i="4" s="1"/>
  <c r="G253" i="4"/>
  <c r="H253" i="4" s="1"/>
  <c r="G245" i="4"/>
  <c r="H245" i="4" s="1"/>
  <c r="K245" i="4" s="1"/>
  <c r="U245" i="4" s="1"/>
  <c r="G248" i="4"/>
  <c r="H248" i="4" s="1"/>
  <c r="K248" i="4" s="1"/>
  <c r="U248" i="4" s="1"/>
  <c r="G250" i="4"/>
  <c r="J250" i="4" s="1"/>
  <c r="G247" i="4"/>
  <c r="J247" i="4" s="1"/>
  <c r="G254" i="4"/>
  <c r="H254" i="4" s="1"/>
  <c r="K254" i="4" s="1"/>
  <c r="U254" i="4" s="1"/>
  <c r="G256" i="4"/>
  <c r="G252" i="4"/>
  <c r="G251" i="4"/>
  <c r="H251" i="4" s="1"/>
  <c r="K251" i="4" s="1"/>
  <c r="U251" i="4" s="1"/>
  <c r="G246" i="4"/>
  <c r="G249" i="4"/>
  <c r="H249" i="4" s="1"/>
  <c r="K249" i="4" s="1"/>
  <c r="U249" i="4" s="1"/>
  <c r="H231" i="4"/>
  <c r="K231" i="4" s="1"/>
  <c r="U231" i="4" s="1"/>
  <c r="J231" i="4"/>
  <c r="T231" i="4" s="1"/>
  <c r="J241" i="4"/>
  <c r="T241" i="4" s="1"/>
  <c r="H235" i="4"/>
  <c r="K235" i="4" s="1"/>
  <c r="U235" i="4" s="1"/>
  <c r="J240" i="4"/>
  <c r="T240" i="4" s="1"/>
  <c r="H239" i="4"/>
  <c r="K239" i="4" s="1"/>
  <c r="U239" i="4" s="1"/>
  <c r="H234" i="4"/>
  <c r="K234" i="4" s="1"/>
  <c r="U234" i="4" s="1"/>
  <c r="J236" i="4"/>
  <c r="T236" i="4" s="1"/>
  <c r="H230" i="4"/>
  <c r="K230" i="4" s="1"/>
  <c r="U230" i="4" s="1"/>
  <c r="J230" i="4"/>
  <c r="T230" i="4" s="1"/>
  <c r="H238" i="4"/>
  <c r="K238" i="4" s="1"/>
  <c r="U238" i="4" s="1"/>
  <c r="J238" i="4"/>
  <c r="T238" i="4" s="1"/>
  <c r="J233" i="4"/>
  <c r="T233" i="4" s="1"/>
  <c r="H233" i="4"/>
  <c r="K237" i="4"/>
  <c r="U237" i="4" s="1"/>
  <c r="H232" i="4"/>
  <c r="K232" i="4" s="1"/>
  <c r="U232" i="4" s="1"/>
  <c r="J237" i="4"/>
  <c r="T237" i="4" s="1"/>
  <c r="H219" i="4"/>
  <c r="K219" i="4" s="1"/>
  <c r="U219" i="4" s="1"/>
  <c r="J221" i="4"/>
  <c r="T221" i="4" s="1"/>
  <c r="H228" i="4"/>
  <c r="K228" i="4" s="1"/>
  <c r="U228" i="4" s="1"/>
  <c r="T217" i="4"/>
  <c r="H217" i="4"/>
  <c r="K217" i="4" s="1"/>
  <c r="U217" i="4" s="1"/>
  <c r="J222" i="4"/>
  <c r="T222" i="4" s="1"/>
  <c r="K223" i="4"/>
  <c r="U223" i="4" s="1"/>
  <c r="K224" i="4"/>
  <c r="U224" i="4" s="1"/>
  <c r="J224" i="4"/>
  <c r="T224" i="4" s="1"/>
  <c r="J226" i="4"/>
  <c r="T226" i="4" s="1"/>
  <c r="H226" i="4"/>
  <c r="J227" i="4"/>
  <c r="T227" i="4" s="1"/>
  <c r="H227" i="4"/>
  <c r="K225" i="4"/>
  <c r="U225" i="4" s="1"/>
  <c r="J225" i="4"/>
  <c r="T225" i="4" s="1"/>
  <c r="J220" i="4"/>
  <c r="T220" i="4" s="1"/>
  <c r="H220" i="4"/>
  <c r="J223" i="4"/>
  <c r="T223" i="4" s="1"/>
  <c r="J218" i="4"/>
  <c r="T218" i="4" s="1"/>
  <c r="H218" i="4"/>
  <c r="K222" i="4"/>
  <c r="U222" i="4" s="1"/>
  <c r="G209" i="4"/>
  <c r="H209" i="4" s="1"/>
  <c r="S207" i="4"/>
  <c r="S210" i="4"/>
  <c r="G206" i="4"/>
  <c r="H206" i="4" s="1"/>
  <c r="S211" i="4"/>
  <c r="S215" i="4"/>
  <c r="G215" i="4"/>
  <c r="H215" i="4" s="1"/>
  <c r="G205" i="4"/>
  <c r="H205" i="4" s="1"/>
  <c r="G213" i="4"/>
  <c r="H213" i="4" s="1"/>
  <c r="G208" i="4"/>
  <c r="H208" i="4" s="1"/>
  <c r="S213" i="4"/>
  <c r="G214" i="4"/>
  <c r="H214" i="4" s="1"/>
  <c r="S212" i="4"/>
  <c r="E238" i="1"/>
  <c r="I237" i="1"/>
  <c r="J210" i="4"/>
  <c r="S205" i="4"/>
  <c r="J207" i="4"/>
  <c r="D191" i="4"/>
  <c r="D201" i="4"/>
  <c r="D197" i="4"/>
  <c r="D193" i="4"/>
  <c r="D200" i="4"/>
  <c r="D196" i="4"/>
  <c r="D192" i="4"/>
  <c r="D199" i="4"/>
  <c r="D195" i="4"/>
  <c r="D202" i="4"/>
  <c r="D198" i="4"/>
  <c r="D194" i="4"/>
  <c r="E219" i="1"/>
  <c r="I218" i="1"/>
  <c r="L178" i="4"/>
  <c r="V178" i="4" s="1"/>
  <c r="K178" i="4"/>
  <c r="U178" i="4" s="1"/>
  <c r="G182" i="4"/>
  <c r="H182" i="4" s="1"/>
  <c r="K182" i="4" s="1"/>
  <c r="U182" i="4" s="1"/>
  <c r="G185" i="4"/>
  <c r="H185" i="4" s="1"/>
  <c r="K185" i="4" s="1"/>
  <c r="U185" i="4" s="1"/>
  <c r="G184" i="4"/>
  <c r="H184" i="4" s="1"/>
  <c r="K184" i="4" s="1"/>
  <c r="U184" i="4" s="1"/>
  <c r="G189" i="4"/>
  <c r="H189" i="4" s="1"/>
  <c r="K189" i="4" s="1"/>
  <c r="U189" i="4" s="1"/>
  <c r="G180" i="4"/>
  <c r="H180" i="4" s="1"/>
  <c r="K180" i="4" s="1"/>
  <c r="U180" i="4" s="1"/>
  <c r="G188" i="4"/>
  <c r="J188" i="4" s="1"/>
  <c r="T188" i="4" s="1"/>
  <c r="G187" i="4"/>
  <c r="J187" i="4" s="1"/>
  <c r="G181" i="4"/>
  <c r="H181" i="4" s="1"/>
  <c r="G186" i="4"/>
  <c r="G183" i="4"/>
  <c r="E208" i="1"/>
  <c r="I207" i="1"/>
  <c r="G176" i="4"/>
  <c r="H176" i="4" s="1"/>
  <c r="I176" i="4" s="1"/>
  <c r="G173" i="4"/>
  <c r="H173" i="4" s="1"/>
  <c r="K173" i="4" s="1"/>
  <c r="U173" i="4" s="1"/>
  <c r="G170" i="4"/>
  <c r="H170" i="4" s="1"/>
  <c r="G166" i="4"/>
  <c r="H166" i="4" s="1"/>
  <c r="I166" i="4" s="1"/>
  <c r="G169" i="4"/>
  <c r="J169" i="4" s="1"/>
  <c r="T169" i="4" s="1"/>
  <c r="G171" i="4"/>
  <c r="H171" i="4" s="1"/>
  <c r="G174" i="4"/>
  <c r="H174" i="4" s="1"/>
  <c r="E192" i="1"/>
  <c r="I191" i="1"/>
  <c r="G175" i="4"/>
  <c r="G168" i="4"/>
  <c r="G167" i="4"/>
  <c r="G172" i="4"/>
  <c r="F298" i="4" l="1"/>
  <c r="S298" i="4" s="1"/>
  <c r="F294" i="4"/>
  <c r="S294" i="4" s="1"/>
  <c r="F291" i="4"/>
  <c r="S291" i="4" s="1"/>
  <c r="T281" i="4"/>
  <c r="T282" i="4"/>
  <c r="T280" i="4"/>
  <c r="T275" i="4"/>
  <c r="G297" i="4"/>
  <c r="J297" i="4" s="1"/>
  <c r="G293" i="4"/>
  <c r="H293" i="4" s="1"/>
  <c r="K293" i="4" s="1"/>
  <c r="U293" i="4" s="1"/>
  <c r="G301" i="4"/>
  <c r="H301" i="4" s="1"/>
  <c r="G292" i="4"/>
  <c r="J292" i="4" s="1"/>
  <c r="G300" i="4"/>
  <c r="H300" i="4" s="1"/>
  <c r="K300" i="4" s="1"/>
  <c r="U300" i="4" s="1"/>
  <c r="G302" i="4"/>
  <c r="H302" i="4" s="1"/>
  <c r="G295" i="4"/>
  <c r="G299" i="4"/>
  <c r="H269" i="4"/>
  <c r="K269" i="4" s="1"/>
  <c r="G296" i="4"/>
  <c r="G260" i="4"/>
  <c r="H260" i="4" s="1"/>
  <c r="K260" i="4" s="1"/>
  <c r="U260" i="4" s="1"/>
  <c r="H274" i="4"/>
  <c r="J274" i="4"/>
  <c r="T273" i="4"/>
  <c r="H281" i="4"/>
  <c r="K281" i="4" s="1"/>
  <c r="U281" i="4" s="1"/>
  <c r="H282" i="4"/>
  <c r="K282" i="4" s="1"/>
  <c r="U282" i="4" s="1"/>
  <c r="H275" i="4"/>
  <c r="K275" i="4" s="1"/>
  <c r="U275" i="4" s="1"/>
  <c r="H273" i="4"/>
  <c r="K273" i="4" s="1"/>
  <c r="J279" i="4"/>
  <c r="J283" i="4"/>
  <c r="J276" i="4"/>
  <c r="H276" i="4"/>
  <c r="K276" i="4" s="1"/>
  <c r="U276" i="4" s="1"/>
  <c r="J277" i="4"/>
  <c r="H277" i="4"/>
  <c r="K279" i="4"/>
  <c r="U279" i="4" s="1"/>
  <c r="J278" i="4"/>
  <c r="H278" i="4"/>
  <c r="H280" i="4"/>
  <c r="J284" i="4"/>
  <c r="H284" i="4"/>
  <c r="K284" i="4" s="1"/>
  <c r="U284" i="4" s="1"/>
  <c r="G248" i="5"/>
  <c r="N247" i="5"/>
  <c r="O247" i="5" s="1"/>
  <c r="V172" i="1"/>
  <c r="P246" i="5"/>
  <c r="O246" i="5"/>
  <c r="T267" i="4"/>
  <c r="T266" i="4"/>
  <c r="H270" i="4"/>
  <c r="K270" i="4" s="1"/>
  <c r="T269" i="4"/>
  <c r="H265" i="4"/>
  <c r="K265" i="4" s="1"/>
  <c r="U265" i="4" s="1"/>
  <c r="H266" i="4"/>
  <c r="K266" i="4" s="1"/>
  <c r="U266" i="4" s="1"/>
  <c r="J263" i="4"/>
  <c r="H267" i="4"/>
  <c r="K267" i="4" s="1"/>
  <c r="U267" i="4" s="1"/>
  <c r="J262" i="4"/>
  <c r="T265" i="4"/>
  <c r="T270" i="4"/>
  <c r="K268" i="4"/>
  <c r="U268" i="4" s="1"/>
  <c r="J271" i="4"/>
  <c r="H271" i="4"/>
  <c r="K271" i="4" s="1"/>
  <c r="U271" i="4" s="1"/>
  <c r="J268" i="4"/>
  <c r="J264" i="4"/>
  <c r="J261" i="4"/>
  <c r="T255" i="4"/>
  <c r="H255" i="4"/>
  <c r="K255" i="4" s="1"/>
  <c r="U255" i="4" s="1"/>
  <c r="T250" i="4"/>
  <c r="J253" i="4"/>
  <c r="T253" i="4" s="1"/>
  <c r="J245" i="4"/>
  <c r="J248" i="4"/>
  <c r="T248" i="4" s="1"/>
  <c r="J254" i="4"/>
  <c r="T254" i="4" s="1"/>
  <c r="H247" i="4"/>
  <c r="K247" i="4" s="1"/>
  <c r="U247" i="4" s="1"/>
  <c r="H250" i="4"/>
  <c r="K250" i="4" s="1"/>
  <c r="H246" i="4"/>
  <c r="K246" i="4" s="1"/>
  <c r="U246" i="4" s="1"/>
  <c r="J246" i="4"/>
  <c r="K253" i="4"/>
  <c r="U253" i="4" s="1"/>
  <c r="J256" i="4"/>
  <c r="T256" i="4" s="1"/>
  <c r="H256" i="4"/>
  <c r="J249" i="4"/>
  <c r="T249" i="4" s="1"/>
  <c r="J251" i="4"/>
  <c r="J252" i="4"/>
  <c r="H252" i="4"/>
  <c r="K252" i="4" s="1"/>
  <c r="U252" i="4" s="1"/>
  <c r="T247" i="4"/>
  <c r="K233" i="4"/>
  <c r="U233" i="4" s="1"/>
  <c r="K218" i="4"/>
  <c r="U218" i="4" s="1"/>
  <c r="K227" i="4"/>
  <c r="U227" i="4" s="1"/>
  <c r="K226" i="4"/>
  <c r="U226" i="4" s="1"/>
  <c r="K220" i="4"/>
  <c r="U220" i="4" s="1"/>
  <c r="J213" i="4"/>
  <c r="T213" i="4" s="1"/>
  <c r="J205" i="4"/>
  <c r="T205" i="4" s="1"/>
  <c r="I209" i="4"/>
  <c r="J209" i="4"/>
  <c r="T209" i="4" s="1"/>
  <c r="J214" i="4"/>
  <c r="J208" i="4"/>
  <c r="J211" i="4"/>
  <c r="T211" i="4" s="1"/>
  <c r="J206" i="4"/>
  <c r="T206" i="4" s="1"/>
  <c r="J215" i="4"/>
  <c r="T215" i="4" s="1"/>
  <c r="J212" i="4"/>
  <c r="T204" i="4"/>
  <c r="K204" i="4"/>
  <c r="K208" i="4"/>
  <c r="K214" i="4"/>
  <c r="K210" i="4"/>
  <c r="T210" i="4"/>
  <c r="I238" i="1"/>
  <c r="E239" i="1"/>
  <c r="T207" i="4"/>
  <c r="F195" i="4"/>
  <c r="G195" i="4" s="1"/>
  <c r="F200" i="4"/>
  <c r="S200" i="4" s="1"/>
  <c r="F191" i="4"/>
  <c r="S191" i="4" s="1"/>
  <c r="F194" i="4"/>
  <c r="G194" i="4" s="1"/>
  <c r="F199" i="4"/>
  <c r="G199" i="4" s="1"/>
  <c r="J199" i="4" s="1"/>
  <c r="T199" i="4" s="1"/>
  <c r="F193" i="4"/>
  <c r="S193" i="4" s="1"/>
  <c r="F198" i="4"/>
  <c r="S198" i="4" s="1"/>
  <c r="F192" i="4"/>
  <c r="S192" i="4" s="1"/>
  <c r="F197" i="4"/>
  <c r="G197" i="4" s="1"/>
  <c r="J197" i="4" s="1"/>
  <c r="T197" i="4" s="1"/>
  <c r="F202" i="4"/>
  <c r="G202" i="4" s="1"/>
  <c r="J202" i="4" s="1"/>
  <c r="T202" i="4" s="1"/>
  <c r="F196" i="4"/>
  <c r="G196" i="4" s="1"/>
  <c r="F201" i="4"/>
  <c r="I219" i="1"/>
  <c r="E220" i="1"/>
  <c r="J182" i="4"/>
  <c r="T182" i="4" s="1"/>
  <c r="I185" i="4"/>
  <c r="L185" i="4" s="1"/>
  <c r="V185" i="4" s="1"/>
  <c r="J180" i="4"/>
  <c r="T180" i="4" s="1"/>
  <c r="J185" i="4"/>
  <c r="T185" i="4" s="1"/>
  <c r="I182" i="4"/>
  <c r="L182" i="4" s="1"/>
  <c r="V182" i="4" s="1"/>
  <c r="I189" i="4"/>
  <c r="L189" i="4" s="1"/>
  <c r="V189" i="4" s="1"/>
  <c r="J184" i="4"/>
  <c r="T184" i="4" s="1"/>
  <c r="I184" i="4"/>
  <c r="L184" i="4" s="1"/>
  <c r="V184" i="4" s="1"/>
  <c r="U179" i="4"/>
  <c r="V179" i="4"/>
  <c r="H187" i="4"/>
  <c r="J189" i="4"/>
  <c r="T189" i="4" s="1"/>
  <c r="I180" i="4"/>
  <c r="L180" i="4" s="1"/>
  <c r="V180" i="4" s="1"/>
  <c r="H188" i="4"/>
  <c r="K188" i="4" s="1"/>
  <c r="U188" i="4" s="1"/>
  <c r="J181" i="4"/>
  <c r="T181" i="4" s="1"/>
  <c r="J183" i="4"/>
  <c r="T183" i="4" s="1"/>
  <c r="H183" i="4"/>
  <c r="K183" i="4" s="1"/>
  <c r="U183" i="4" s="1"/>
  <c r="J186" i="4"/>
  <c r="H186" i="4"/>
  <c r="K186" i="4" s="1"/>
  <c r="U186" i="4" s="1"/>
  <c r="K181" i="4"/>
  <c r="U181" i="4" s="1"/>
  <c r="I181" i="4"/>
  <c r="T179" i="4"/>
  <c r="T187" i="4"/>
  <c r="I208" i="1"/>
  <c r="E209" i="1"/>
  <c r="J170" i="4"/>
  <c r="T170" i="4" s="1"/>
  <c r="J174" i="4"/>
  <c r="T174" i="4" s="1"/>
  <c r="K176" i="4"/>
  <c r="U176" i="4" s="1"/>
  <c r="J176" i="4"/>
  <c r="T176" i="4" s="1"/>
  <c r="J173" i="4"/>
  <c r="T173" i="4" s="1"/>
  <c r="I173" i="4"/>
  <c r="L173" i="4" s="1"/>
  <c r="H169" i="4"/>
  <c r="K169" i="4" s="1"/>
  <c r="U169" i="4" s="1"/>
  <c r="J171" i="4"/>
  <c r="T171" i="4" s="1"/>
  <c r="J166" i="4"/>
  <c r="T166" i="4" s="1"/>
  <c r="L176" i="4"/>
  <c r="V176" i="4" s="1"/>
  <c r="K171" i="4"/>
  <c r="U171" i="4" s="1"/>
  <c r="I171" i="4"/>
  <c r="J167" i="4"/>
  <c r="J175" i="4"/>
  <c r="H175" i="4"/>
  <c r="H167" i="4"/>
  <c r="J172" i="4"/>
  <c r="T172" i="4" s="1"/>
  <c r="H172" i="4"/>
  <c r="I192" i="1"/>
  <c r="E193" i="1"/>
  <c r="K170" i="4"/>
  <c r="U170" i="4" s="1"/>
  <c r="K174" i="4"/>
  <c r="U174" i="4" s="1"/>
  <c r="L166" i="4"/>
  <c r="V166" i="4" s="1"/>
  <c r="I174" i="4"/>
  <c r="J168" i="4"/>
  <c r="T168" i="4" s="1"/>
  <c r="K166" i="4"/>
  <c r="H168" i="4"/>
  <c r="I170" i="4"/>
  <c r="G298" i="4" l="1"/>
  <c r="J298" i="4" s="1"/>
  <c r="G294" i="4"/>
  <c r="G291" i="4"/>
  <c r="H291" i="4"/>
  <c r="K291" i="4" s="1"/>
  <c r="U291" i="4" s="1"/>
  <c r="J291" i="4"/>
  <c r="J293" i="4"/>
  <c r="T293" i="4" s="1"/>
  <c r="T279" i="4"/>
  <c r="T278" i="4"/>
  <c r="T277" i="4"/>
  <c r="T297" i="4"/>
  <c r="T284" i="4"/>
  <c r="T276" i="4"/>
  <c r="T283" i="4"/>
  <c r="H297" i="4"/>
  <c r="K297" i="4" s="1"/>
  <c r="U297" i="4" s="1"/>
  <c r="J301" i="4"/>
  <c r="H298" i="4"/>
  <c r="K298" i="4" s="1"/>
  <c r="U298" i="4" s="1"/>
  <c r="J300" i="4"/>
  <c r="T298" i="4"/>
  <c r="J302" i="4"/>
  <c r="M302" i="4" s="1"/>
  <c r="H292" i="4"/>
  <c r="K292" i="4" s="1"/>
  <c r="U292" i="4" s="1"/>
  <c r="J260" i="4"/>
  <c r="T260" i="4" s="1"/>
  <c r="J296" i="4"/>
  <c r="H296" i="4"/>
  <c r="K301" i="4"/>
  <c r="U301" i="4" s="1"/>
  <c r="K302" i="4"/>
  <c r="U302" i="4" s="1"/>
  <c r="U269" i="4"/>
  <c r="J299" i="4"/>
  <c r="J295" i="4"/>
  <c r="H299" i="4"/>
  <c r="H295" i="4"/>
  <c r="K274" i="4"/>
  <c r="T274" i="4"/>
  <c r="U273" i="4"/>
  <c r="P247" i="5"/>
  <c r="K277" i="4"/>
  <c r="U277" i="4" s="1"/>
  <c r="K280" i="4"/>
  <c r="K278" i="4"/>
  <c r="U278" i="4" s="1"/>
  <c r="X172" i="1"/>
  <c r="Y172" i="1" s="1"/>
  <c r="W172" i="1"/>
  <c r="G249" i="5"/>
  <c r="N248" i="5"/>
  <c r="T261" i="4"/>
  <c r="T262" i="4"/>
  <c r="T263" i="4"/>
  <c r="T264" i="4"/>
  <c r="T268" i="4"/>
  <c r="T271" i="4"/>
  <c r="U270" i="4"/>
  <c r="T245" i="4"/>
  <c r="U250" i="4"/>
  <c r="T251" i="4"/>
  <c r="T252" i="4"/>
  <c r="K256" i="4"/>
  <c r="T246" i="4"/>
  <c r="K215" i="4"/>
  <c r="U215" i="4" s="1"/>
  <c r="T214" i="4"/>
  <c r="K205" i="4"/>
  <c r="I215" i="4"/>
  <c r="I212" i="4"/>
  <c r="K212" i="4"/>
  <c r="U212" i="4" s="1"/>
  <c r="T208" i="4"/>
  <c r="K211" i="4"/>
  <c r="K209" i="4"/>
  <c r="U209" i="4" s="1"/>
  <c r="T212" i="4"/>
  <c r="K207" i="4"/>
  <c r="K213" i="4"/>
  <c r="K206" i="4"/>
  <c r="U206" i="4" s="1"/>
  <c r="I206" i="4"/>
  <c r="I211" i="4"/>
  <c r="I207" i="4"/>
  <c r="U204" i="4"/>
  <c r="I205" i="4"/>
  <c r="U208" i="4"/>
  <c r="I208" i="4"/>
  <c r="U214" i="4"/>
  <c r="I214" i="4"/>
  <c r="I213" i="4"/>
  <c r="I210" i="4"/>
  <c r="U210" i="4"/>
  <c r="E240" i="1"/>
  <c r="I239" i="1"/>
  <c r="G198" i="4"/>
  <c r="J198" i="4" s="1"/>
  <c r="J195" i="4"/>
  <c r="T195" i="4" s="1"/>
  <c r="H195" i="4"/>
  <c r="K195" i="4" s="1"/>
  <c r="U195" i="4" s="1"/>
  <c r="G192" i="4"/>
  <c r="H192" i="4" s="1"/>
  <c r="K192" i="4" s="1"/>
  <c r="U192" i="4" s="1"/>
  <c r="G193" i="4"/>
  <c r="J193" i="4" s="1"/>
  <c r="T193" i="4" s="1"/>
  <c r="G191" i="4"/>
  <c r="J191" i="4" s="1"/>
  <c r="T191" i="4" s="1"/>
  <c r="S201" i="4"/>
  <c r="J194" i="4"/>
  <c r="T194" i="4" s="1"/>
  <c r="S197" i="4"/>
  <c r="H197" i="4"/>
  <c r="S194" i="4"/>
  <c r="S196" i="4"/>
  <c r="H196" i="4"/>
  <c r="K196" i="4" s="1"/>
  <c r="U196" i="4" s="1"/>
  <c r="H194" i="4"/>
  <c r="K194" i="4" s="1"/>
  <c r="U194" i="4" s="1"/>
  <c r="G201" i="4"/>
  <c r="J201" i="4" s="1"/>
  <c r="T201" i="4" s="1"/>
  <c r="S199" i="4"/>
  <c r="H199" i="4"/>
  <c r="I199" i="4" s="1"/>
  <c r="L199" i="4" s="1"/>
  <c r="V199" i="4" s="1"/>
  <c r="G200" i="4"/>
  <c r="H200" i="4" s="1"/>
  <c r="K200" i="4" s="1"/>
  <c r="U200" i="4" s="1"/>
  <c r="S202" i="4"/>
  <c r="H202" i="4"/>
  <c r="K202" i="4" s="1"/>
  <c r="U202" i="4" s="1"/>
  <c r="J196" i="4"/>
  <c r="T196" i="4" s="1"/>
  <c r="S195" i="4"/>
  <c r="E221" i="1"/>
  <c r="I220" i="1"/>
  <c r="I183" i="4"/>
  <c r="L183" i="4" s="1"/>
  <c r="V183" i="4" s="1"/>
  <c r="K187" i="4"/>
  <c r="U187" i="4" s="1"/>
  <c r="I187" i="4"/>
  <c r="L187" i="4" s="1"/>
  <c r="I188" i="4"/>
  <c r="L181" i="4"/>
  <c r="V181" i="4" s="1"/>
  <c r="I186" i="4"/>
  <c r="L186" i="4" s="1"/>
  <c r="V186" i="4" s="1"/>
  <c r="T186" i="4"/>
  <c r="E210" i="1"/>
  <c r="I209" i="1"/>
  <c r="I169" i="4"/>
  <c r="L169" i="4" s="1"/>
  <c r="M169" i="4" s="1"/>
  <c r="O169" i="4" s="1"/>
  <c r="M173" i="4"/>
  <c r="O173" i="4" s="1"/>
  <c r="V173" i="4"/>
  <c r="AA173" i="4" s="1"/>
  <c r="M176" i="4"/>
  <c r="M166" i="4"/>
  <c r="O166" i="4" s="1"/>
  <c r="P166" i="4" s="1"/>
  <c r="K168" i="4"/>
  <c r="U168" i="4" s="1"/>
  <c r="I168" i="4"/>
  <c r="AA176" i="4"/>
  <c r="L171" i="4"/>
  <c r="M171" i="4" s="1"/>
  <c r="O171" i="4" s="1"/>
  <c r="I193" i="1"/>
  <c r="E194" i="1"/>
  <c r="K172" i="4"/>
  <c r="U172" i="4" s="1"/>
  <c r="L174" i="4"/>
  <c r="M174" i="4" s="1"/>
  <c r="O174" i="4" s="1"/>
  <c r="I172" i="4"/>
  <c r="K175" i="4"/>
  <c r="U175" i="4" s="1"/>
  <c r="I175" i="4"/>
  <c r="U166" i="4"/>
  <c r="AA166" i="4" s="1"/>
  <c r="T167" i="4"/>
  <c r="L170" i="4"/>
  <c r="M170" i="4" s="1"/>
  <c r="O170" i="4" s="1"/>
  <c r="K167" i="4"/>
  <c r="I167" i="4"/>
  <c r="T175" i="4"/>
  <c r="J294" i="4" l="1"/>
  <c r="T294" i="4" s="1"/>
  <c r="H294" i="4"/>
  <c r="T291" i="4"/>
  <c r="T299" i="4"/>
  <c r="T302" i="4"/>
  <c r="T300" i="4"/>
  <c r="T296" i="4"/>
  <c r="T301" i="4"/>
  <c r="U280" i="4"/>
  <c r="T295" i="4"/>
  <c r="T292" i="4"/>
  <c r="K296" i="4"/>
  <c r="U296" i="4" s="1"/>
  <c r="K295" i="4"/>
  <c r="U295" i="4" s="1"/>
  <c r="K299" i="4"/>
  <c r="U299" i="4" s="1"/>
  <c r="U274" i="4"/>
  <c r="V173" i="1"/>
  <c r="X173" i="1" s="1"/>
  <c r="Y173" i="1" s="1"/>
  <c r="K174" i="19"/>
  <c r="M174" i="19" s="1"/>
  <c r="O248" i="5"/>
  <c r="G250" i="5"/>
  <c r="N249" i="5"/>
  <c r="O249" i="5" s="1"/>
  <c r="P248" i="5"/>
  <c r="U256" i="4"/>
  <c r="U211" i="4"/>
  <c r="U213" i="4"/>
  <c r="U205" i="4"/>
  <c r="U207" i="4"/>
  <c r="E241" i="1"/>
  <c r="E242" i="1" s="1"/>
  <c r="I240" i="1"/>
  <c r="T198" i="4"/>
  <c r="H193" i="4"/>
  <c r="K193" i="4" s="1"/>
  <c r="U193" i="4" s="1"/>
  <c r="H198" i="4"/>
  <c r="I198" i="4" s="1"/>
  <c r="L198" i="4" s="1"/>
  <c r="V198" i="4" s="1"/>
  <c r="J192" i="4"/>
  <c r="T192" i="4" s="1"/>
  <c r="I192" i="4"/>
  <c r="L192" i="4" s="1"/>
  <c r="V192" i="4" s="1"/>
  <c r="I195" i="4"/>
  <c r="L195" i="4" s="1"/>
  <c r="V195" i="4" s="1"/>
  <c r="I194" i="4"/>
  <c r="L194" i="4" s="1"/>
  <c r="V194" i="4" s="1"/>
  <c r="I196" i="4"/>
  <c r="L196" i="4" s="1"/>
  <c r="V196" i="4" s="1"/>
  <c r="H191" i="4"/>
  <c r="K199" i="4"/>
  <c r="U199" i="4" s="1"/>
  <c r="I197" i="4"/>
  <c r="L197" i="4" s="1"/>
  <c r="V197" i="4" s="1"/>
  <c r="K197" i="4"/>
  <c r="U197" i="4" s="1"/>
  <c r="H201" i="4"/>
  <c r="J200" i="4"/>
  <c r="T200" i="4" s="1"/>
  <c r="I200" i="4"/>
  <c r="L200" i="4" s="1"/>
  <c r="V200" i="4" s="1"/>
  <c r="I202" i="4"/>
  <c r="L202" i="4" s="1"/>
  <c r="V202" i="4" s="1"/>
  <c r="AA179" i="4"/>
  <c r="AC179" i="4" s="1"/>
  <c r="E222" i="1"/>
  <c r="I221" i="1"/>
  <c r="M178" i="4"/>
  <c r="O178" i="4" s="1"/>
  <c r="M179" i="4"/>
  <c r="O179" i="4" s="1"/>
  <c r="AA181" i="4"/>
  <c r="AC181" i="4" s="1"/>
  <c r="M189" i="4"/>
  <c r="M183" i="4"/>
  <c r="O183" i="4" s="1"/>
  <c r="V187" i="4"/>
  <c r="AA187" i="4" s="1"/>
  <c r="AC187" i="4" s="1"/>
  <c r="AA178" i="4"/>
  <c r="AA182" i="4"/>
  <c r="O176" i="4"/>
  <c r="M185" i="4"/>
  <c r="O185" i="4" s="1"/>
  <c r="M182" i="4"/>
  <c r="O182" i="4" s="1"/>
  <c r="AA184" i="4"/>
  <c r="AC184" i="4" s="1"/>
  <c r="AA189" i="4"/>
  <c r="AA180" i="4"/>
  <c r="AE180" i="4" s="1"/>
  <c r="M184" i="4"/>
  <c r="O184" i="4" s="1"/>
  <c r="M180" i="4"/>
  <c r="O180" i="4" s="1"/>
  <c r="AA185" i="4"/>
  <c r="AA186" i="4"/>
  <c r="AE186" i="4" s="1"/>
  <c r="M187" i="4"/>
  <c r="O187" i="4" s="1"/>
  <c r="M186" i="4"/>
  <c r="O186" i="4" s="1"/>
  <c r="L188" i="4"/>
  <c r="M188" i="4" s="1"/>
  <c r="O188" i="4" s="1"/>
  <c r="AA183" i="4"/>
  <c r="AE183" i="4" s="1"/>
  <c r="M181" i="4"/>
  <c r="O181" i="4" s="1"/>
  <c r="I210" i="1"/>
  <c r="E211" i="1"/>
  <c r="P174" i="4"/>
  <c r="S188" i="1"/>
  <c r="V174" i="4"/>
  <c r="AA174" i="4" s="1"/>
  <c r="AC174" i="4" s="1"/>
  <c r="P170" i="4"/>
  <c r="V171" i="4"/>
  <c r="AA171" i="4" s="1"/>
  <c r="AE171" i="4" s="1"/>
  <c r="AC166" i="4"/>
  <c r="AE166" i="4"/>
  <c r="AF166" i="4" s="1"/>
  <c r="L175" i="4"/>
  <c r="M175" i="4" s="1"/>
  <c r="O175" i="4" s="1"/>
  <c r="U167" i="4"/>
  <c r="V170" i="4"/>
  <c r="AA170" i="4" s="1"/>
  <c r="E195" i="1"/>
  <c r="I194" i="1"/>
  <c r="AC173" i="4"/>
  <c r="AE173" i="4"/>
  <c r="AC176" i="4"/>
  <c r="AE176" i="4"/>
  <c r="L167" i="4"/>
  <c r="M167" i="4" s="1"/>
  <c r="O167" i="4" s="1"/>
  <c r="P167" i="4" s="1"/>
  <c r="V169" i="4"/>
  <c r="AA169" i="4" s="1"/>
  <c r="L172" i="4"/>
  <c r="V172" i="4" s="1"/>
  <c r="AA172" i="4" s="1"/>
  <c r="P171" i="4"/>
  <c r="L168" i="4"/>
  <c r="M168" i="4" s="1"/>
  <c r="O168" i="4" s="1"/>
  <c r="P169" i="4" s="1"/>
  <c r="K294" i="4" l="1"/>
  <c r="U294" i="4" s="1"/>
  <c r="W173" i="1"/>
  <c r="P249" i="5"/>
  <c r="N250" i="5"/>
  <c r="G251" i="5"/>
  <c r="E243" i="1"/>
  <c r="I242" i="1"/>
  <c r="G189" i="19"/>
  <c r="G194" i="19"/>
  <c r="G197" i="19"/>
  <c r="G190" i="19"/>
  <c r="O189" i="4"/>
  <c r="P189" i="4" s="1"/>
  <c r="M197" i="4"/>
  <c r="O197" i="4" s="1"/>
  <c r="M200" i="4"/>
  <c r="O200" i="4" s="1"/>
  <c r="M196" i="4"/>
  <c r="O196" i="4" s="1"/>
  <c r="M192" i="4"/>
  <c r="O192" i="4" s="1"/>
  <c r="M199" i="4"/>
  <c r="O199" i="4" s="1"/>
  <c r="M195" i="4"/>
  <c r="O195" i="4" s="1"/>
  <c r="M202" i="4"/>
  <c r="M194" i="4"/>
  <c r="O194" i="4" s="1"/>
  <c r="I241" i="1"/>
  <c r="AE181" i="4"/>
  <c r="AF181" i="4" s="1"/>
  <c r="AE179" i="4"/>
  <c r="AF180" i="4" s="1"/>
  <c r="I193" i="4"/>
  <c r="L193" i="4" s="1"/>
  <c r="V193" i="4" s="1"/>
  <c r="AA193" i="4" s="1"/>
  <c r="AE193" i="4" s="1"/>
  <c r="K198" i="4"/>
  <c r="M198" i="4" s="1"/>
  <c r="AA200" i="4"/>
  <c r="AE200" i="4" s="1"/>
  <c r="AA196" i="4"/>
  <c r="AE196" i="4" s="1"/>
  <c r="AA192" i="4"/>
  <c r="AE192" i="4" s="1"/>
  <c r="AA199" i="4"/>
  <c r="AE199" i="4" s="1"/>
  <c r="AA195" i="4"/>
  <c r="AE195" i="4" s="1"/>
  <c r="AA202" i="4"/>
  <c r="AA211" i="4" s="1"/>
  <c r="AA194" i="4"/>
  <c r="AC194" i="4" s="1"/>
  <c r="AA197" i="4"/>
  <c r="AE197" i="4" s="1"/>
  <c r="K191" i="4"/>
  <c r="U191" i="4" s="1"/>
  <c r="I191" i="4"/>
  <c r="K201" i="4"/>
  <c r="U201" i="4" s="1"/>
  <c r="I201" i="4"/>
  <c r="L201" i="4" s="1"/>
  <c r="V201" i="4" s="1"/>
  <c r="E223" i="1"/>
  <c r="I222" i="1"/>
  <c r="P180" i="4"/>
  <c r="AC186" i="4"/>
  <c r="P186" i="4"/>
  <c r="AC180" i="4"/>
  <c r="P185" i="4"/>
  <c r="AE182" i="4"/>
  <c r="AF183" i="4" s="1"/>
  <c r="AC182" i="4"/>
  <c r="AE178" i="4"/>
  <c r="AC178" i="4"/>
  <c r="AE184" i="4"/>
  <c r="AC185" i="4"/>
  <c r="AE185" i="4"/>
  <c r="AF186" i="4" s="1"/>
  <c r="AE189" i="4"/>
  <c r="AC189" i="4"/>
  <c r="P178" i="4"/>
  <c r="P179" i="4"/>
  <c r="AE187" i="4"/>
  <c r="AF187" i="4" s="1"/>
  <c r="P188" i="4"/>
  <c r="P187" i="4"/>
  <c r="V188" i="4"/>
  <c r="AA188" i="4" s="1"/>
  <c r="P181" i="4"/>
  <c r="P182" i="4"/>
  <c r="AC183" i="4"/>
  <c r="P183" i="4"/>
  <c r="P184" i="4"/>
  <c r="E212" i="1"/>
  <c r="I211" i="1"/>
  <c r="C272" i="5"/>
  <c r="F272" i="5" s="1"/>
  <c r="AE174" i="4"/>
  <c r="AF174" i="4" s="1"/>
  <c r="AC171" i="4"/>
  <c r="C280" i="5"/>
  <c r="F280" i="5" s="1"/>
  <c r="V175" i="4"/>
  <c r="AA175" i="4" s="1"/>
  <c r="AC175" i="4" s="1"/>
  <c r="M172" i="4"/>
  <c r="O172" i="4" s="1"/>
  <c r="P173" i="4" s="1"/>
  <c r="V167" i="4"/>
  <c r="AA167" i="4" s="1"/>
  <c r="AC167" i="4" s="1"/>
  <c r="AC172" i="4"/>
  <c r="AE172" i="4"/>
  <c r="AF172" i="4" s="1"/>
  <c r="C288" i="5"/>
  <c r="F288" i="5" s="1"/>
  <c r="AC169" i="4"/>
  <c r="AE169" i="4"/>
  <c r="P175" i="4"/>
  <c r="P176" i="4"/>
  <c r="P168" i="4"/>
  <c r="E196" i="1"/>
  <c r="I195" i="1"/>
  <c r="AC170" i="4"/>
  <c r="AE170" i="4"/>
  <c r="V168" i="4"/>
  <c r="AA168" i="4" s="1"/>
  <c r="V174" i="1" l="1"/>
  <c r="K175" i="19"/>
  <c r="M175" i="19" s="1"/>
  <c r="O250" i="5"/>
  <c r="P250" i="5"/>
  <c r="G252" i="5"/>
  <c r="N251" i="5"/>
  <c r="G193" i="19"/>
  <c r="E212" i="19"/>
  <c r="G188" i="19"/>
  <c r="H188" i="19" s="1"/>
  <c r="G213" i="19"/>
  <c r="G206" i="19"/>
  <c r="G203" i="19"/>
  <c r="H203" i="19" s="1"/>
  <c r="G205" i="19"/>
  <c r="G198" i="19"/>
  <c r="G211" i="19"/>
  <c r="G214" i="19"/>
  <c r="G209" i="19"/>
  <c r="G212" i="19"/>
  <c r="G204" i="19"/>
  <c r="G196" i="19"/>
  <c r="G199" i="19"/>
  <c r="E197" i="19"/>
  <c r="I197" i="19" s="1"/>
  <c r="G191" i="19"/>
  <c r="O202" i="4"/>
  <c r="O207" i="1"/>
  <c r="E205" i="19"/>
  <c r="C310" i="5"/>
  <c r="F310" i="5" s="1"/>
  <c r="G208" i="19"/>
  <c r="O205" i="1"/>
  <c r="O211" i="1"/>
  <c r="C308" i="5"/>
  <c r="F308" i="5" s="1"/>
  <c r="G207" i="19"/>
  <c r="C314" i="5"/>
  <c r="F314" i="5" s="1"/>
  <c r="G210" i="19"/>
  <c r="O210" i="1"/>
  <c r="T210" i="1" s="1"/>
  <c r="E208" i="19"/>
  <c r="O204" i="1"/>
  <c r="T204" i="1" s="1"/>
  <c r="AA207" i="4"/>
  <c r="AC207" i="4" s="1"/>
  <c r="M201" i="4"/>
  <c r="O201" i="4" s="1"/>
  <c r="P201" i="4" s="1"/>
  <c r="M193" i="4"/>
  <c r="O193" i="4" s="1"/>
  <c r="P194" i="4" s="1"/>
  <c r="AE202" i="4"/>
  <c r="AA215" i="4"/>
  <c r="AA209" i="4"/>
  <c r="AE209" i="4" s="1"/>
  <c r="AA210" i="4"/>
  <c r="AE210" i="4" s="1"/>
  <c r="AA204" i="4"/>
  <c r="AC204" i="4" s="1"/>
  <c r="AA212" i="4"/>
  <c r="AC212" i="4" s="1"/>
  <c r="AA206" i="4"/>
  <c r="AC206" i="4" s="1"/>
  <c r="AA214" i="4"/>
  <c r="AE214" i="4" s="1"/>
  <c r="AA208" i="4"/>
  <c r="AE208" i="4" s="1"/>
  <c r="AA213" i="4"/>
  <c r="AE213" i="4" s="1"/>
  <c r="M210" i="4"/>
  <c r="O210" i="4" s="1"/>
  <c r="M208" i="4"/>
  <c r="O208" i="4" s="1"/>
  <c r="M204" i="4"/>
  <c r="O204" i="4" s="1"/>
  <c r="M214" i="4"/>
  <c r="O214" i="4" s="1"/>
  <c r="M213" i="4"/>
  <c r="O213" i="4" s="1"/>
  <c r="M211" i="4"/>
  <c r="O211" i="4" s="1"/>
  <c r="M215" i="4"/>
  <c r="M206" i="4"/>
  <c r="O206" i="4" s="1"/>
  <c r="M212" i="4"/>
  <c r="O212" i="4" s="1"/>
  <c r="M207" i="4"/>
  <c r="O207" i="4" s="1"/>
  <c r="M209" i="4"/>
  <c r="O209" i="4" s="1"/>
  <c r="M205" i="4"/>
  <c r="O205" i="4" s="1"/>
  <c r="AA205" i="4"/>
  <c r="AE205" i="4" s="1"/>
  <c r="I243" i="1"/>
  <c r="AE211" i="4"/>
  <c r="AC211" i="4"/>
  <c r="U198" i="4"/>
  <c r="AA198" i="4" s="1"/>
  <c r="AE198" i="4" s="1"/>
  <c r="AF199" i="4" s="1"/>
  <c r="O198" i="4"/>
  <c r="P198" i="4" s="1"/>
  <c r="AC200" i="4"/>
  <c r="AE194" i="4"/>
  <c r="AF195" i="4" s="1"/>
  <c r="AC195" i="4"/>
  <c r="AC196" i="4"/>
  <c r="AA201" i="4"/>
  <c r="AC201" i="4" s="1"/>
  <c r="P196" i="4"/>
  <c r="AC202" i="4"/>
  <c r="AC199" i="4"/>
  <c r="AC192" i="4"/>
  <c r="AC197" i="4"/>
  <c r="P197" i="4"/>
  <c r="P200" i="4"/>
  <c r="P195" i="4"/>
  <c r="AF200" i="4"/>
  <c r="AC193" i="4"/>
  <c r="AF196" i="4"/>
  <c r="L191" i="4"/>
  <c r="M191" i="4" s="1"/>
  <c r="AF197" i="4"/>
  <c r="AF193" i="4"/>
  <c r="E224" i="1"/>
  <c r="I223" i="1"/>
  <c r="AF182" i="4"/>
  <c r="AF185" i="4"/>
  <c r="AF184" i="4"/>
  <c r="AF178" i="4"/>
  <c r="AF179" i="4"/>
  <c r="C312" i="5"/>
  <c r="F312" i="5" s="1"/>
  <c r="C298" i="5"/>
  <c r="F298" i="5" s="1"/>
  <c r="AE188" i="4"/>
  <c r="AC188" i="4"/>
  <c r="C316" i="5"/>
  <c r="F316" i="5" s="1"/>
  <c r="I212" i="1"/>
  <c r="E213" i="1"/>
  <c r="I213" i="1" s="1"/>
  <c r="P172" i="4"/>
  <c r="AF173" i="4"/>
  <c r="AE175" i="4"/>
  <c r="AF175" i="4" s="1"/>
  <c r="AF170" i="4"/>
  <c r="AE167" i="4"/>
  <c r="AF167" i="4" s="1"/>
  <c r="T189" i="1" s="1"/>
  <c r="C282" i="5"/>
  <c r="F282" i="5" s="1"/>
  <c r="AC168" i="4"/>
  <c r="AE168" i="4"/>
  <c r="S189" i="1"/>
  <c r="C274" i="5"/>
  <c r="F274" i="5" s="1"/>
  <c r="AF171" i="4"/>
  <c r="T188" i="1"/>
  <c r="P188" i="1"/>
  <c r="T196" i="1"/>
  <c r="I196" i="1"/>
  <c r="E197" i="1"/>
  <c r="C278" i="5"/>
  <c r="F278" i="5" s="1"/>
  <c r="P251" i="5" l="1"/>
  <c r="M219" i="4"/>
  <c r="O219" i="4" s="1"/>
  <c r="M218" i="4"/>
  <c r="M217" i="4"/>
  <c r="O217" i="4" s="1"/>
  <c r="O251" i="5"/>
  <c r="G253" i="5"/>
  <c r="N252" i="5"/>
  <c r="K176" i="19" s="1"/>
  <c r="M176" i="19" s="1"/>
  <c r="X174" i="1"/>
  <c r="Y174" i="1" s="1"/>
  <c r="W174" i="1"/>
  <c r="I212" i="19"/>
  <c r="G192" i="19"/>
  <c r="G228" i="19"/>
  <c r="E203" i="19"/>
  <c r="F203" i="19" s="1"/>
  <c r="E209" i="19"/>
  <c r="I209" i="19" s="1"/>
  <c r="G227" i="19"/>
  <c r="P204" i="4"/>
  <c r="E193" i="19"/>
  <c r="I193" i="19" s="1"/>
  <c r="E195" i="19"/>
  <c r="E198" i="19"/>
  <c r="I198" i="19" s="1"/>
  <c r="E194" i="19"/>
  <c r="I194" i="19" s="1"/>
  <c r="G195" i="19"/>
  <c r="AC215" i="4"/>
  <c r="AA228" i="4"/>
  <c r="AA224" i="4"/>
  <c r="AA220" i="4"/>
  <c r="AA227" i="4"/>
  <c r="AA223" i="4"/>
  <c r="AA219" i="4"/>
  <c r="AA226" i="4"/>
  <c r="AA222" i="4"/>
  <c r="AA218" i="4"/>
  <c r="AA221" i="4"/>
  <c r="AA217" i="4"/>
  <c r="AA225" i="4"/>
  <c r="O215" i="4"/>
  <c r="P215" i="4" s="1"/>
  <c r="M228" i="4"/>
  <c r="M230" i="4" s="1"/>
  <c r="M224" i="4"/>
  <c r="O224" i="4" s="1"/>
  <c r="M220" i="4"/>
  <c r="O220" i="4" s="1"/>
  <c r="M227" i="4"/>
  <c r="O227" i="4" s="1"/>
  <c r="M223" i="4"/>
  <c r="O223" i="4" s="1"/>
  <c r="M225" i="4"/>
  <c r="O225" i="4" s="1"/>
  <c r="M222" i="4"/>
  <c r="O222" i="4" s="1"/>
  <c r="M221" i="4"/>
  <c r="O221" i="4" s="1"/>
  <c r="M226" i="4"/>
  <c r="O226" i="4" s="1"/>
  <c r="O218" i="4"/>
  <c r="I208" i="19"/>
  <c r="I190" i="19" s="1"/>
  <c r="O209" i="1"/>
  <c r="T209" i="1" s="1"/>
  <c r="E207" i="19"/>
  <c r="I207" i="19" s="1"/>
  <c r="O203" i="1"/>
  <c r="T203" i="1" s="1"/>
  <c r="O206" i="1"/>
  <c r="T206" i="1" s="1"/>
  <c r="E204" i="19"/>
  <c r="I204" i="19" s="1"/>
  <c r="O202" i="1"/>
  <c r="O208" i="1"/>
  <c r="T208" i="1" s="1"/>
  <c r="E206" i="19"/>
  <c r="I206" i="19" s="1"/>
  <c r="AE207" i="4"/>
  <c r="AF208" i="4" s="1"/>
  <c r="AE206" i="4"/>
  <c r="AC213" i="4"/>
  <c r="AE215" i="4"/>
  <c r="AF215" i="4" s="1"/>
  <c r="AC205" i="4"/>
  <c r="AC209" i="4"/>
  <c r="AC210" i="4"/>
  <c r="AE212" i="4"/>
  <c r="AF212" i="4" s="1"/>
  <c r="AC208" i="4"/>
  <c r="AE204" i="4"/>
  <c r="AF204" i="4" s="1"/>
  <c r="P207" i="4"/>
  <c r="AC214" i="4"/>
  <c r="P212" i="4"/>
  <c r="O191" i="4"/>
  <c r="P192" i="4" s="1"/>
  <c r="P209" i="4"/>
  <c r="P213" i="4"/>
  <c r="P210" i="4"/>
  <c r="P205" i="4"/>
  <c r="P206" i="4"/>
  <c r="P214" i="4"/>
  <c r="P211" i="4"/>
  <c r="P208" i="4"/>
  <c r="AF210" i="4"/>
  <c r="AF209" i="4"/>
  <c r="AF214" i="4"/>
  <c r="AF211" i="4"/>
  <c r="AF198" i="4"/>
  <c r="AC198" i="4"/>
  <c r="R220" i="1"/>
  <c r="P193" i="4"/>
  <c r="AF194" i="4"/>
  <c r="P199" i="4"/>
  <c r="G221" i="19"/>
  <c r="R223" i="1"/>
  <c r="O219" i="1"/>
  <c r="O222" i="1"/>
  <c r="E220" i="19"/>
  <c r="O225" i="1"/>
  <c r="E223" i="19"/>
  <c r="G225" i="19"/>
  <c r="R227" i="1"/>
  <c r="C338" i="5" s="1"/>
  <c r="F338" i="5" s="1"/>
  <c r="G224" i="19"/>
  <c r="R226" i="1"/>
  <c r="C336" i="5" s="1"/>
  <c r="F336" i="5" s="1"/>
  <c r="R221" i="1"/>
  <c r="G222" i="19"/>
  <c r="R224" i="1"/>
  <c r="C332" i="5" s="1"/>
  <c r="F332" i="5" s="1"/>
  <c r="O223" i="1"/>
  <c r="O221" i="1"/>
  <c r="O226" i="1"/>
  <c r="E224" i="19"/>
  <c r="R222" i="1"/>
  <c r="V191" i="4"/>
  <c r="AE201" i="4"/>
  <c r="AF202" i="4" s="1"/>
  <c r="P202" i="4"/>
  <c r="E225" i="1"/>
  <c r="I224" i="1"/>
  <c r="C296" i="5"/>
  <c r="F296" i="5" s="1"/>
  <c r="S202" i="1"/>
  <c r="S203" i="1" s="1"/>
  <c r="S204" i="1" s="1"/>
  <c r="C294" i="5"/>
  <c r="F294" i="5" s="1"/>
  <c r="T211" i="1"/>
  <c r="AF189" i="4"/>
  <c r="AF188" i="4"/>
  <c r="I205" i="19"/>
  <c r="T205" i="1"/>
  <c r="C306" i="5"/>
  <c r="F306" i="5" s="1"/>
  <c r="T207" i="1"/>
  <c r="C302" i="5"/>
  <c r="F302" i="5" s="1"/>
  <c r="C300" i="5"/>
  <c r="F300" i="5" s="1"/>
  <c r="C304" i="5"/>
  <c r="F304" i="5" s="1"/>
  <c r="T197" i="1"/>
  <c r="AF176" i="4"/>
  <c r="C284" i="5"/>
  <c r="F284" i="5" s="1"/>
  <c r="T192" i="1"/>
  <c r="AF168" i="4"/>
  <c r="AF169" i="4"/>
  <c r="C286" i="5"/>
  <c r="F286" i="5" s="1"/>
  <c r="H189" i="19"/>
  <c r="H190" i="19" s="1"/>
  <c r="H191" i="19" s="1"/>
  <c r="T193" i="1"/>
  <c r="C276" i="5"/>
  <c r="F276" i="5" s="1"/>
  <c r="S190" i="1"/>
  <c r="S191" i="1" s="1"/>
  <c r="S192" i="1" s="1"/>
  <c r="S193" i="1" s="1"/>
  <c r="T195" i="1"/>
  <c r="I197" i="1"/>
  <c r="E198" i="1"/>
  <c r="U188" i="1"/>
  <c r="P189" i="1"/>
  <c r="C290" i="5"/>
  <c r="F290" i="5" s="1"/>
  <c r="C292" i="5"/>
  <c r="F292" i="5" s="1"/>
  <c r="P218" i="4" l="1"/>
  <c r="O252" i="5"/>
  <c r="G254" i="5"/>
  <c r="N253" i="5"/>
  <c r="O253" i="5" s="1"/>
  <c r="K173" i="19"/>
  <c r="P252" i="5"/>
  <c r="V175" i="1"/>
  <c r="X175" i="1" s="1"/>
  <c r="Y175" i="1" s="1"/>
  <c r="H192" i="19"/>
  <c r="H193" i="19" s="1"/>
  <c r="H194" i="19" s="1"/>
  <c r="H195" i="19" s="1"/>
  <c r="H196" i="19" s="1"/>
  <c r="H197" i="19" s="1"/>
  <c r="H198" i="19" s="1"/>
  <c r="H199" i="19" s="1"/>
  <c r="I195" i="19"/>
  <c r="R232" i="1"/>
  <c r="S232" i="1" s="1"/>
  <c r="I203" i="19"/>
  <c r="E192" i="19"/>
  <c r="I192" i="19" s="1"/>
  <c r="E199" i="19"/>
  <c r="I199" i="19" s="1"/>
  <c r="R225" i="1"/>
  <c r="C334" i="5" s="1"/>
  <c r="F334" i="5" s="1"/>
  <c r="O237" i="1"/>
  <c r="R242" i="1"/>
  <c r="O243" i="1"/>
  <c r="E191" i="19"/>
  <c r="I191" i="19" s="1"/>
  <c r="E213" i="19"/>
  <c r="I213" i="19" s="1"/>
  <c r="O224" i="1"/>
  <c r="T224" i="1" s="1"/>
  <c r="E214" i="19"/>
  <c r="I214" i="19" s="1"/>
  <c r="G229" i="19"/>
  <c r="R219" i="1"/>
  <c r="C322" i="5" s="1"/>
  <c r="F322" i="5" s="1"/>
  <c r="G219" i="19"/>
  <c r="R243" i="1"/>
  <c r="G220" i="19"/>
  <c r="I220" i="19" s="1"/>
  <c r="E238" i="19"/>
  <c r="E221" i="19"/>
  <c r="I221" i="19" s="1"/>
  <c r="O228" i="4"/>
  <c r="P228" i="4" s="1"/>
  <c r="R258" i="1" s="1"/>
  <c r="C388" i="5" s="1"/>
  <c r="F388" i="5" s="1"/>
  <c r="M241" i="4"/>
  <c r="M237" i="4"/>
  <c r="O237" i="4" s="1"/>
  <c r="M233" i="4"/>
  <c r="O233" i="4" s="1"/>
  <c r="M240" i="4"/>
  <c r="O240" i="4" s="1"/>
  <c r="M236" i="4"/>
  <c r="O236" i="4" s="1"/>
  <c r="M232" i="4"/>
  <c r="O232" i="4" s="1"/>
  <c r="M239" i="4"/>
  <c r="O239" i="4" s="1"/>
  <c r="M235" i="4"/>
  <c r="O235" i="4" s="1"/>
  <c r="M231" i="4"/>
  <c r="O231" i="4" s="1"/>
  <c r="M238" i="4"/>
  <c r="O238" i="4" s="1"/>
  <c r="M234" i="4"/>
  <c r="O234" i="4" s="1"/>
  <c r="AA241" i="4"/>
  <c r="AA246" i="4" s="1"/>
  <c r="AA237" i="4"/>
  <c r="AC237" i="4" s="1"/>
  <c r="AA233" i="4"/>
  <c r="AC233" i="4" s="1"/>
  <c r="AA240" i="4"/>
  <c r="AC240" i="4" s="1"/>
  <c r="AA232" i="4"/>
  <c r="AC232" i="4" s="1"/>
  <c r="AA235" i="4"/>
  <c r="AC235" i="4" s="1"/>
  <c r="AA238" i="4"/>
  <c r="AC238" i="4" s="1"/>
  <c r="AA234" i="4"/>
  <c r="AC234" i="4" s="1"/>
  <c r="AA230" i="4"/>
  <c r="AE230" i="4" s="1"/>
  <c r="AA236" i="4"/>
  <c r="AE236" i="4" s="1"/>
  <c r="AA239" i="4"/>
  <c r="AC239" i="4" s="1"/>
  <c r="AA231" i="4"/>
  <c r="AC231" i="4" s="1"/>
  <c r="P217" i="4"/>
  <c r="P226" i="4"/>
  <c r="R248" i="1"/>
  <c r="C368" i="5" s="1"/>
  <c r="F368" i="5" s="1"/>
  <c r="P219" i="4"/>
  <c r="R249" i="1" s="1"/>
  <c r="C370" i="5" s="1"/>
  <c r="F370" i="5" s="1"/>
  <c r="P224" i="4"/>
  <c r="P221" i="4"/>
  <c r="J25" i="21"/>
  <c r="P227" i="4"/>
  <c r="AE226" i="4"/>
  <c r="AC226" i="4"/>
  <c r="P223" i="4"/>
  <c r="AC221" i="4"/>
  <c r="AE221" i="4"/>
  <c r="AE224" i="4"/>
  <c r="AC224" i="4"/>
  <c r="AE218" i="4"/>
  <c r="AC218" i="4"/>
  <c r="AE223" i="4"/>
  <c r="AC223" i="4"/>
  <c r="AE228" i="4"/>
  <c r="AC228" i="4"/>
  <c r="AC217" i="4"/>
  <c r="AE217" i="4"/>
  <c r="AF217" i="4" s="1"/>
  <c r="AE220" i="4"/>
  <c r="AC220" i="4"/>
  <c r="P222" i="4"/>
  <c r="AE219" i="4"/>
  <c r="AC219" i="4"/>
  <c r="P225" i="4"/>
  <c r="P220" i="4"/>
  <c r="AC225" i="4"/>
  <c r="AE225" i="4"/>
  <c r="AE222" i="4"/>
  <c r="AC222" i="4"/>
  <c r="AE227" i="4"/>
  <c r="AC227" i="4"/>
  <c r="R234" i="1"/>
  <c r="C346" i="5" s="1"/>
  <c r="F346" i="5" s="1"/>
  <c r="G234" i="19"/>
  <c r="R236" i="1"/>
  <c r="C350" i="5" s="1"/>
  <c r="F350" i="5" s="1"/>
  <c r="G238" i="19"/>
  <c r="R240" i="1"/>
  <c r="C358" i="5" s="1"/>
  <c r="F358" i="5" s="1"/>
  <c r="G237" i="19"/>
  <c r="R239" i="1"/>
  <c r="C356" i="5" s="1"/>
  <c r="F356" i="5" s="1"/>
  <c r="G236" i="19"/>
  <c r="R238" i="1"/>
  <c r="C354" i="5" s="1"/>
  <c r="F354" i="5" s="1"/>
  <c r="G235" i="19"/>
  <c r="R237" i="1"/>
  <c r="C352" i="5" s="1"/>
  <c r="F352" i="5" s="1"/>
  <c r="G233" i="19"/>
  <c r="H233" i="19" s="1"/>
  <c r="R235" i="1"/>
  <c r="C348" i="5" s="1"/>
  <c r="F348" i="5" s="1"/>
  <c r="G239" i="19"/>
  <c r="R241" i="1"/>
  <c r="C360" i="5" s="1"/>
  <c r="F360" i="5" s="1"/>
  <c r="R233" i="1"/>
  <c r="C344" i="5" s="1"/>
  <c r="F344" i="5" s="1"/>
  <c r="E196" i="19"/>
  <c r="I196" i="19" s="1"/>
  <c r="E188" i="19"/>
  <c r="O212" i="1"/>
  <c r="T212" i="1" s="1"/>
  <c r="E210" i="19"/>
  <c r="I210" i="19" s="1"/>
  <c r="T191" i="1"/>
  <c r="E189" i="19"/>
  <c r="I189" i="19" s="1"/>
  <c r="O213" i="1"/>
  <c r="T213" i="1" s="1"/>
  <c r="E211" i="19"/>
  <c r="I211" i="19" s="1"/>
  <c r="AF207" i="4"/>
  <c r="AF206" i="4"/>
  <c r="AF205" i="4"/>
  <c r="P191" i="4"/>
  <c r="O232" i="1"/>
  <c r="P232" i="1" s="1"/>
  <c r="AF213" i="4"/>
  <c r="G241" i="19"/>
  <c r="G240" i="19"/>
  <c r="O240" i="1"/>
  <c r="O238" i="1"/>
  <c r="E241" i="19"/>
  <c r="O236" i="1"/>
  <c r="E240" i="19"/>
  <c r="O242" i="1"/>
  <c r="O239" i="1"/>
  <c r="E237" i="19"/>
  <c r="E222" i="19"/>
  <c r="I222" i="19" s="1"/>
  <c r="C324" i="5"/>
  <c r="F324" i="5" s="1"/>
  <c r="C328" i="5"/>
  <c r="F328" i="5" s="1"/>
  <c r="C326" i="5"/>
  <c r="F326" i="5" s="1"/>
  <c r="C330" i="5"/>
  <c r="F330" i="5" s="1"/>
  <c r="G223" i="19"/>
  <c r="I223" i="19" s="1"/>
  <c r="O220" i="1"/>
  <c r="T220" i="1" s="1"/>
  <c r="I198" i="1"/>
  <c r="I200" i="1" s="1"/>
  <c r="I215" i="1" s="1"/>
  <c r="E200" i="1"/>
  <c r="E215" i="1" s="1"/>
  <c r="I224" i="19"/>
  <c r="AA191" i="4"/>
  <c r="AC191" i="4" s="1"/>
  <c r="T221" i="1"/>
  <c r="AF201" i="4"/>
  <c r="T226" i="1"/>
  <c r="G226" i="19"/>
  <c r="R228" i="1"/>
  <c r="C340" i="5" s="1"/>
  <c r="F340" i="5" s="1"/>
  <c r="T223" i="1"/>
  <c r="T222" i="1"/>
  <c r="R218" i="1"/>
  <c r="C320" i="5" s="1"/>
  <c r="F320" i="5" s="1"/>
  <c r="O228" i="1"/>
  <c r="E226" i="19"/>
  <c r="E226" i="1"/>
  <c r="E227" i="1" s="1"/>
  <c r="I225" i="1"/>
  <c r="S205" i="1"/>
  <c r="S206" i="1" s="1"/>
  <c r="S207" i="1" s="1"/>
  <c r="S208" i="1" s="1"/>
  <c r="P202" i="1"/>
  <c r="U202" i="1" s="1"/>
  <c r="T202" i="1"/>
  <c r="T194" i="1"/>
  <c r="T190" i="1"/>
  <c r="T198" i="1"/>
  <c r="S194" i="1"/>
  <c r="S195" i="1" s="1"/>
  <c r="S196" i="1" s="1"/>
  <c r="S197" i="1" s="1"/>
  <c r="S198" i="1" s="1"/>
  <c r="S200" i="1" s="1"/>
  <c r="U189" i="1"/>
  <c r="G242" i="19"/>
  <c r="G249" i="19"/>
  <c r="E233" i="19"/>
  <c r="P190" i="1"/>
  <c r="U190" i="1" s="1"/>
  <c r="H204" i="19"/>
  <c r="AF222" i="4" l="1"/>
  <c r="P238" i="4"/>
  <c r="AF230" i="4"/>
  <c r="L173" i="19"/>
  <c r="L174" i="19" s="1"/>
  <c r="L175" i="19" s="1"/>
  <c r="L176" i="19" s="1"/>
  <c r="M173" i="19"/>
  <c r="N173" i="19" s="1"/>
  <c r="N174" i="19" s="1"/>
  <c r="N175" i="19" s="1"/>
  <c r="N176" i="19" s="1"/>
  <c r="W175" i="1"/>
  <c r="P253" i="5"/>
  <c r="N254" i="5"/>
  <c r="G255" i="5"/>
  <c r="T228" i="1"/>
  <c r="G250" i="19"/>
  <c r="AE234" i="4"/>
  <c r="AE231" i="4"/>
  <c r="AF231" i="4" s="1"/>
  <c r="S233" i="1"/>
  <c r="S234" i="1" s="1"/>
  <c r="S235" i="1" s="1"/>
  <c r="C342" i="5"/>
  <c r="F342" i="5" s="1"/>
  <c r="R251" i="1"/>
  <c r="C374" i="5" s="1"/>
  <c r="F374" i="5" s="1"/>
  <c r="AE240" i="4"/>
  <c r="T240" i="1"/>
  <c r="AA249" i="4"/>
  <c r="AC249" i="4" s="1"/>
  <c r="T242" i="1"/>
  <c r="C362" i="5"/>
  <c r="F362" i="5" s="1"/>
  <c r="C364" i="5"/>
  <c r="F364" i="5" s="1"/>
  <c r="P191" i="1"/>
  <c r="U191" i="1" s="1"/>
  <c r="AF221" i="4"/>
  <c r="AF226" i="4"/>
  <c r="T243" i="1"/>
  <c r="G255" i="19"/>
  <c r="R247" i="1"/>
  <c r="C366" i="5" s="1"/>
  <c r="F366" i="5" s="1"/>
  <c r="R217" i="1"/>
  <c r="S217" i="1" s="1"/>
  <c r="S218" i="1" s="1"/>
  <c r="S219" i="1" s="1"/>
  <c r="S220" i="1" s="1"/>
  <c r="R257" i="1"/>
  <c r="C386" i="5" s="1"/>
  <c r="F386" i="5" s="1"/>
  <c r="T219" i="1"/>
  <c r="E234" i="19"/>
  <c r="I234" i="19" s="1"/>
  <c r="AF228" i="4"/>
  <c r="AF220" i="4"/>
  <c r="O247" i="1"/>
  <c r="P247" i="1" s="1"/>
  <c r="R253" i="1"/>
  <c r="C378" i="5" s="1"/>
  <c r="F378" i="5" s="1"/>
  <c r="O235" i="1"/>
  <c r="T235" i="1" s="1"/>
  <c r="R255" i="1"/>
  <c r="C382" i="5" s="1"/>
  <c r="F382" i="5" s="1"/>
  <c r="AA252" i="4"/>
  <c r="AC252" i="4" s="1"/>
  <c r="E225" i="19"/>
  <c r="I225" i="19" s="1"/>
  <c r="O227" i="1"/>
  <c r="T227" i="1" s="1"/>
  <c r="T225" i="1"/>
  <c r="E239" i="19"/>
  <c r="I239" i="19" s="1"/>
  <c r="O234" i="1"/>
  <c r="T234" i="1" s="1"/>
  <c r="R250" i="1"/>
  <c r="C372" i="5" s="1"/>
  <c r="F372" i="5" s="1"/>
  <c r="R252" i="1"/>
  <c r="C376" i="5" s="1"/>
  <c r="F376" i="5" s="1"/>
  <c r="G252" i="19"/>
  <c r="G257" i="19"/>
  <c r="P236" i="4"/>
  <c r="P234" i="4"/>
  <c r="R256" i="1"/>
  <c r="C384" i="5" s="1"/>
  <c r="F384" i="5" s="1"/>
  <c r="AE239" i="4"/>
  <c r="AE233" i="4"/>
  <c r="G271" i="19"/>
  <c r="R270" i="1"/>
  <c r="C406" i="5" s="1"/>
  <c r="F406" i="5" s="1"/>
  <c r="G251" i="19"/>
  <c r="AC236" i="4"/>
  <c r="E235" i="19"/>
  <c r="I235" i="19" s="1"/>
  <c r="P239" i="4"/>
  <c r="P233" i="4"/>
  <c r="AF224" i="4"/>
  <c r="AE237" i="4"/>
  <c r="AF237" i="4" s="1"/>
  <c r="U232" i="1"/>
  <c r="O241" i="1"/>
  <c r="T241" i="1" s="1"/>
  <c r="AE235" i="4"/>
  <c r="AF219" i="4"/>
  <c r="P240" i="4"/>
  <c r="E248" i="19"/>
  <c r="F248" i="19" s="1"/>
  <c r="O233" i="1"/>
  <c r="T233" i="1" s="1"/>
  <c r="T237" i="1"/>
  <c r="AF225" i="4"/>
  <c r="AF218" i="4"/>
  <c r="G253" i="19"/>
  <c r="P235" i="4"/>
  <c r="AE238" i="4"/>
  <c r="I237" i="19"/>
  <c r="T236" i="1"/>
  <c r="P232" i="4"/>
  <c r="AE191" i="4"/>
  <c r="AF192" i="4" s="1"/>
  <c r="T239" i="1"/>
  <c r="I238" i="19"/>
  <c r="AF227" i="4"/>
  <c r="I227" i="1"/>
  <c r="E228" i="1"/>
  <c r="I228" i="1" s="1"/>
  <c r="I230" i="1" s="1"/>
  <c r="I245" i="1" s="1"/>
  <c r="I260" i="1" s="1"/>
  <c r="I277" i="1" s="1"/>
  <c r="I292" i="1" s="1"/>
  <c r="I226" i="1"/>
  <c r="T238" i="1"/>
  <c r="AC241" i="4"/>
  <c r="AA254" i="4"/>
  <c r="P203" i="1"/>
  <c r="U203" i="1" s="1"/>
  <c r="R254" i="1"/>
  <c r="C380" i="5" s="1"/>
  <c r="F380" i="5" s="1"/>
  <c r="AC230" i="4"/>
  <c r="AA247" i="4"/>
  <c r="O252" i="1"/>
  <c r="E253" i="19"/>
  <c r="J26" i="21"/>
  <c r="AE241" i="4"/>
  <c r="AA251" i="4"/>
  <c r="AA253" i="4"/>
  <c r="AA248" i="4"/>
  <c r="M243" i="4"/>
  <c r="M248" i="4" s="1"/>
  <c r="J24" i="21"/>
  <c r="G218" i="19"/>
  <c r="H218" i="19" s="1"/>
  <c r="T232" i="1"/>
  <c r="I25" i="21"/>
  <c r="G256" i="19"/>
  <c r="AE232" i="4"/>
  <c r="P237" i="4"/>
  <c r="O241" i="4"/>
  <c r="AA250" i="4"/>
  <c r="AA245" i="4"/>
  <c r="AA255" i="4"/>
  <c r="E236" i="19"/>
  <c r="I236" i="19" s="1"/>
  <c r="AF223" i="4"/>
  <c r="G248" i="19"/>
  <c r="H248" i="19" s="1"/>
  <c r="AA256" i="4"/>
  <c r="G254" i="19"/>
  <c r="I240" i="19"/>
  <c r="I188" i="19"/>
  <c r="F188" i="19"/>
  <c r="F189" i="19" s="1"/>
  <c r="J189" i="19" s="1"/>
  <c r="I233" i="19"/>
  <c r="F233" i="19"/>
  <c r="I226" i="19"/>
  <c r="I241" i="19"/>
  <c r="H234" i="19"/>
  <c r="S209" i="1"/>
  <c r="H205" i="19"/>
  <c r="P254" i="5" l="1"/>
  <c r="N255" i="5"/>
  <c r="O255" i="5" s="1"/>
  <c r="G256" i="5"/>
  <c r="V176" i="1"/>
  <c r="X176" i="1" s="1"/>
  <c r="Y176" i="1" s="1"/>
  <c r="K177" i="19"/>
  <c r="M177" i="19" s="1"/>
  <c r="N177" i="19" s="1"/>
  <c r="O254" i="5"/>
  <c r="AF235" i="4"/>
  <c r="E268" i="19" s="1"/>
  <c r="AF234" i="4"/>
  <c r="E267" i="19" s="1"/>
  <c r="AF240" i="4"/>
  <c r="O272" i="1" s="1"/>
  <c r="AA266" i="4"/>
  <c r="AE266" i="4" s="1"/>
  <c r="AA269" i="4"/>
  <c r="AC269" i="4" s="1"/>
  <c r="AA268" i="4"/>
  <c r="AE268" i="4" s="1"/>
  <c r="AF241" i="4"/>
  <c r="E274" i="19" s="1"/>
  <c r="P192" i="1"/>
  <c r="P193" i="1" s="1"/>
  <c r="U193" i="1" s="1"/>
  <c r="E259" i="19"/>
  <c r="O256" i="1"/>
  <c r="T256" i="1" s="1"/>
  <c r="G265" i="19"/>
  <c r="G267" i="19"/>
  <c r="R272" i="1"/>
  <c r="C410" i="5" s="1"/>
  <c r="F410" i="5" s="1"/>
  <c r="G272" i="19"/>
  <c r="E252" i="19"/>
  <c r="I252" i="19" s="1"/>
  <c r="AE249" i="4"/>
  <c r="O251" i="1"/>
  <c r="T251" i="1" s="1"/>
  <c r="AA264" i="4"/>
  <c r="AC264" i="4" s="1"/>
  <c r="AA260" i="4"/>
  <c r="AC260" i="4" s="1"/>
  <c r="AA265" i="4"/>
  <c r="AC265" i="4" s="1"/>
  <c r="AA271" i="4"/>
  <c r="AA273" i="4" s="1"/>
  <c r="AE273" i="4" s="1"/>
  <c r="AA267" i="4"/>
  <c r="AE267" i="4" s="1"/>
  <c r="AA263" i="4"/>
  <c r="AE263" i="4" s="1"/>
  <c r="AA270" i="4"/>
  <c r="AC270" i="4" s="1"/>
  <c r="AA262" i="4"/>
  <c r="AC262" i="4" s="1"/>
  <c r="AA261" i="4"/>
  <c r="AE261" i="4" s="1"/>
  <c r="C318" i="5"/>
  <c r="F318" i="5" s="1"/>
  <c r="T247" i="1"/>
  <c r="S247" i="1"/>
  <c r="S248" i="1" s="1"/>
  <c r="S249" i="1" s="1"/>
  <c r="S250" i="1" s="1"/>
  <c r="S251" i="1" s="1"/>
  <c r="S252" i="1" s="1"/>
  <c r="S253" i="1" s="1"/>
  <c r="S254" i="1" s="1"/>
  <c r="S255" i="1" s="1"/>
  <c r="S256" i="1" s="1"/>
  <c r="R271" i="1"/>
  <c r="C408" i="5" s="1"/>
  <c r="F408" i="5" s="1"/>
  <c r="T252" i="1"/>
  <c r="R266" i="1"/>
  <c r="C398" i="5" s="1"/>
  <c r="F398" i="5" s="1"/>
  <c r="AE252" i="4"/>
  <c r="O257" i="1"/>
  <c r="T257" i="1" s="1"/>
  <c r="E251" i="19"/>
  <c r="I251" i="19" s="1"/>
  <c r="O263" i="1"/>
  <c r="G266" i="19"/>
  <c r="O258" i="1"/>
  <c r="T258" i="1" s="1"/>
  <c r="G268" i="19"/>
  <c r="R268" i="1"/>
  <c r="C402" i="5" s="1"/>
  <c r="F402" i="5" s="1"/>
  <c r="O262" i="1"/>
  <c r="P262" i="1" s="1"/>
  <c r="R267" i="1"/>
  <c r="C400" i="5" s="1"/>
  <c r="F400" i="5" s="1"/>
  <c r="E270" i="19"/>
  <c r="E255" i="19"/>
  <c r="I255" i="19" s="1"/>
  <c r="H276" i="19"/>
  <c r="G269" i="19"/>
  <c r="R264" i="1"/>
  <c r="C394" i="5" s="1"/>
  <c r="F394" i="5" s="1"/>
  <c r="O250" i="1"/>
  <c r="T250" i="1" s="1"/>
  <c r="E219" i="19"/>
  <c r="I219" i="19" s="1"/>
  <c r="G273" i="19"/>
  <c r="AF238" i="4"/>
  <c r="P233" i="1"/>
  <c r="P234" i="1" s="1"/>
  <c r="R265" i="1"/>
  <c r="C396" i="5" s="1"/>
  <c r="F396" i="5" s="1"/>
  <c r="E264" i="19"/>
  <c r="E263" i="19"/>
  <c r="F263" i="19" s="1"/>
  <c r="I253" i="19"/>
  <c r="AF239" i="4"/>
  <c r="O269" i="1"/>
  <c r="O254" i="1"/>
  <c r="T254" i="1" s="1"/>
  <c r="M255" i="4"/>
  <c r="O255" i="4" s="1"/>
  <c r="O218" i="1"/>
  <c r="T218" i="1" s="1"/>
  <c r="AF236" i="4"/>
  <c r="E249" i="19"/>
  <c r="I249" i="19" s="1"/>
  <c r="O248" i="1"/>
  <c r="E230" i="1"/>
  <c r="E245" i="1" s="1"/>
  <c r="E260" i="1" s="1"/>
  <c r="E277" i="1" s="1"/>
  <c r="E292" i="1" s="1"/>
  <c r="AF191" i="4"/>
  <c r="O255" i="1"/>
  <c r="T255" i="1" s="1"/>
  <c r="E256" i="19"/>
  <c r="I256" i="19" s="1"/>
  <c r="E250" i="19"/>
  <c r="I250" i="19" s="1"/>
  <c r="O249" i="1"/>
  <c r="T249" i="1" s="1"/>
  <c r="I248" i="19"/>
  <c r="AC247" i="4"/>
  <c r="AE247" i="4"/>
  <c r="AE254" i="4"/>
  <c r="AC254" i="4"/>
  <c r="M250" i="4"/>
  <c r="O250" i="4" s="1"/>
  <c r="P204" i="1"/>
  <c r="AE250" i="4"/>
  <c r="AC250" i="4"/>
  <c r="O248" i="4"/>
  <c r="M246" i="4"/>
  <c r="O246" i="4" s="1"/>
  <c r="O253" i="1"/>
  <c r="T253" i="1" s="1"/>
  <c r="E254" i="19"/>
  <c r="I254" i="19" s="1"/>
  <c r="O243" i="4"/>
  <c r="P243" i="4" s="1"/>
  <c r="P241" i="4"/>
  <c r="AE248" i="4"/>
  <c r="AC248" i="4"/>
  <c r="M251" i="4"/>
  <c r="O251" i="4" s="1"/>
  <c r="I26" i="21"/>
  <c r="AC246" i="4"/>
  <c r="AE246" i="4"/>
  <c r="AC255" i="4"/>
  <c r="AE255" i="4"/>
  <c r="G270" i="19"/>
  <c r="R269" i="1"/>
  <c r="C404" i="5" s="1"/>
  <c r="F404" i="5" s="1"/>
  <c r="AE253" i="4"/>
  <c r="AC253" i="4"/>
  <c r="M252" i="4"/>
  <c r="O252" i="4" s="1"/>
  <c r="M245" i="4"/>
  <c r="O245" i="4" s="1"/>
  <c r="M249" i="4"/>
  <c r="O249" i="4" s="1"/>
  <c r="M254" i="4"/>
  <c r="O254" i="4" s="1"/>
  <c r="AE256" i="4"/>
  <c r="AC256" i="4"/>
  <c r="M247" i="4"/>
  <c r="O247" i="4" s="1"/>
  <c r="AE245" i="4"/>
  <c r="AF245" i="4" s="1"/>
  <c r="AC245" i="4"/>
  <c r="AF232" i="4"/>
  <c r="AF233" i="4"/>
  <c r="M253" i="4"/>
  <c r="O253" i="4" s="1"/>
  <c r="AC251" i="4"/>
  <c r="AE251" i="4"/>
  <c r="M256" i="4"/>
  <c r="J188" i="19"/>
  <c r="F190" i="19"/>
  <c r="H249" i="19"/>
  <c r="H250" i="19" s="1"/>
  <c r="H235" i="19"/>
  <c r="S236" i="1"/>
  <c r="J233" i="19"/>
  <c r="F234" i="19"/>
  <c r="S221" i="1"/>
  <c r="H219" i="19"/>
  <c r="S210" i="1"/>
  <c r="H206" i="19"/>
  <c r="F204" i="19"/>
  <c r="J203" i="19"/>
  <c r="P194" i="1" l="1"/>
  <c r="U192" i="1"/>
  <c r="AA274" i="4"/>
  <c r="AE274" i="4" s="1"/>
  <c r="AF274" i="4" s="1"/>
  <c r="AF250" i="4"/>
  <c r="E285" i="19" s="1"/>
  <c r="O267" i="1"/>
  <c r="T267" i="1" s="1"/>
  <c r="O266" i="1"/>
  <c r="T266" i="1" s="1"/>
  <c r="J276" i="19"/>
  <c r="L177" i="19"/>
  <c r="W176" i="1"/>
  <c r="AC271" i="4"/>
  <c r="AA282" i="4"/>
  <c r="AA278" i="4"/>
  <c r="AA283" i="4"/>
  <c r="AA281" i="4"/>
  <c r="AA277" i="4"/>
  <c r="AA284" i="4"/>
  <c r="AA280" i="4"/>
  <c r="AA276" i="4"/>
  <c r="AA279" i="4"/>
  <c r="AA275" i="4"/>
  <c r="AE275" i="4" s="1"/>
  <c r="N256" i="5"/>
  <c r="G257" i="5"/>
  <c r="P255" i="5"/>
  <c r="M258" i="4"/>
  <c r="M261" i="4" s="1"/>
  <c r="O273" i="1"/>
  <c r="AE269" i="4"/>
  <c r="AF269" i="4" s="1"/>
  <c r="I267" i="19"/>
  <c r="T272" i="1"/>
  <c r="AE264" i="4"/>
  <c r="AF264" i="4" s="1"/>
  <c r="AC266" i="4"/>
  <c r="AC268" i="4"/>
  <c r="AE271" i="4"/>
  <c r="AF273" i="4" s="1"/>
  <c r="AF267" i="4"/>
  <c r="AC267" i="4"/>
  <c r="AC261" i="4"/>
  <c r="AC263" i="4"/>
  <c r="AE262" i="4"/>
  <c r="AF263" i="4" s="1"/>
  <c r="AE270" i="4"/>
  <c r="AE260" i="4"/>
  <c r="AF260" i="4" s="1"/>
  <c r="AE265" i="4"/>
  <c r="AF266" i="4" s="1"/>
  <c r="O256" i="4"/>
  <c r="O258" i="4" s="1"/>
  <c r="AF268" i="4"/>
  <c r="O304" i="1" s="1"/>
  <c r="U247" i="1"/>
  <c r="P263" i="1"/>
  <c r="E271" i="19"/>
  <c r="I271" i="19" s="1"/>
  <c r="O270" i="1"/>
  <c r="T270" i="1" s="1"/>
  <c r="O271" i="1"/>
  <c r="T271" i="1" s="1"/>
  <c r="P279" i="1"/>
  <c r="I270" i="19"/>
  <c r="I268" i="19"/>
  <c r="F264" i="19"/>
  <c r="U233" i="1"/>
  <c r="U234" i="1"/>
  <c r="P235" i="1"/>
  <c r="P245" i="4"/>
  <c r="G280" i="19" s="1"/>
  <c r="H280" i="19" s="1"/>
  <c r="AF248" i="4"/>
  <c r="E280" i="19"/>
  <c r="F280" i="19" s="1"/>
  <c r="O268" i="1"/>
  <c r="T268" i="1" s="1"/>
  <c r="E269" i="19"/>
  <c r="I269" i="19" s="1"/>
  <c r="S275" i="1"/>
  <c r="T248" i="1"/>
  <c r="P248" i="1"/>
  <c r="E218" i="19"/>
  <c r="O217" i="1"/>
  <c r="I24" i="21"/>
  <c r="P250" i="4"/>
  <c r="T269" i="1"/>
  <c r="AF255" i="4"/>
  <c r="P205" i="1"/>
  <c r="U204" i="1"/>
  <c r="P254" i="4"/>
  <c r="AF252" i="4"/>
  <c r="AF251" i="4"/>
  <c r="O264" i="1"/>
  <c r="E265" i="19"/>
  <c r="I265" i="19" s="1"/>
  <c r="AF253" i="4"/>
  <c r="AF254" i="4"/>
  <c r="I27" i="21"/>
  <c r="AF256" i="4"/>
  <c r="P249" i="4"/>
  <c r="AF246" i="4"/>
  <c r="AF247" i="4"/>
  <c r="G274" i="19"/>
  <c r="I274" i="19" s="1"/>
  <c r="R273" i="1"/>
  <c r="P255" i="4"/>
  <c r="O265" i="1"/>
  <c r="T265" i="1" s="1"/>
  <c r="E266" i="19"/>
  <c r="I266" i="19" s="1"/>
  <c r="P248" i="4"/>
  <c r="P253" i="4"/>
  <c r="P252" i="4"/>
  <c r="P251" i="4"/>
  <c r="P247" i="4"/>
  <c r="P246" i="4"/>
  <c r="AF249" i="4"/>
  <c r="J190" i="19"/>
  <c r="F191" i="19"/>
  <c r="S257" i="1"/>
  <c r="H251" i="19"/>
  <c r="H236" i="19"/>
  <c r="S237" i="1"/>
  <c r="F235" i="19"/>
  <c r="J234" i="19"/>
  <c r="S222" i="1"/>
  <c r="H220" i="19"/>
  <c r="S211" i="1"/>
  <c r="H207" i="19"/>
  <c r="J204" i="19"/>
  <c r="F205" i="19"/>
  <c r="U194" i="1"/>
  <c r="P195" i="1"/>
  <c r="AA295" i="4" l="1"/>
  <c r="AE295" i="4" s="1"/>
  <c r="AA291" i="4"/>
  <c r="M260" i="4"/>
  <c r="M265" i="4"/>
  <c r="O265" i="4" s="1"/>
  <c r="AC274" i="4"/>
  <c r="S294" i="1"/>
  <c r="AC291" i="4"/>
  <c r="AA293" i="4"/>
  <c r="AC293" i="4" s="1"/>
  <c r="AA297" i="4"/>
  <c r="AE297" i="4" s="1"/>
  <c r="AA298" i="4"/>
  <c r="AE298" i="4" s="1"/>
  <c r="AA300" i="4"/>
  <c r="AE300" i="4" s="1"/>
  <c r="AA294" i="4"/>
  <c r="AA302" i="4"/>
  <c r="AE302" i="4" s="1"/>
  <c r="AA301" i="4"/>
  <c r="AE301" i="4" s="1"/>
  <c r="AA292" i="4"/>
  <c r="AE292" i="4" s="1"/>
  <c r="AA299" i="4"/>
  <c r="AC299" i="4" s="1"/>
  <c r="AA296" i="4"/>
  <c r="AC296" i="4" s="1"/>
  <c r="M263" i="4"/>
  <c r="O263" i="4" s="1"/>
  <c r="M268" i="4"/>
  <c r="O268" i="4" s="1"/>
  <c r="M266" i="4"/>
  <c r="O266" i="4" s="1"/>
  <c r="O261" i="4"/>
  <c r="M267" i="4"/>
  <c r="O267" i="4" s="1"/>
  <c r="M271" i="4"/>
  <c r="M270" i="4"/>
  <c r="O270" i="4" s="1"/>
  <c r="M262" i="4"/>
  <c r="O262" i="4" s="1"/>
  <c r="M264" i="4"/>
  <c r="O264" i="4" s="1"/>
  <c r="M269" i="4"/>
  <c r="O269" i="4" s="1"/>
  <c r="P269" i="4" s="1"/>
  <c r="P256" i="5"/>
  <c r="AE279" i="4"/>
  <c r="AC279" i="4"/>
  <c r="AC277" i="4"/>
  <c r="AE277" i="4"/>
  <c r="AC281" i="4"/>
  <c r="AE281" i="4"/>
  <c r="AC273" i="4"/>
  <c r="AC276" i="4"/>
  <c r="AE276" i="4"/>
  <c r="AE278" i="4"/>
  <c r="AC278" i="4"/>
  <c r="AE280" i="4"/>
  <c r="AC280" i="4"/>
  <c r="AE282" i="4"/>
  <c r="AC282" i="4"/>
  <c r="AF275" i="4"/>
  <c r="AC275" i="4"/>
  <c r="AC284" i="4"/>
  <c r="AE284" i="4"/>
  <c r="AE283" i="4"/>
  <c r="AC283" i="4"/>
  <c r="N257" i="5"/>
  <c r="G258" i="5"/>
  <c r="V177" i="1"/>
  <c r="O256" i="5"/>
  <c r="K178" i="19"/>
  <c r="P256" i="4"/>
  <c r="J29" i="21" s="1"/>
  <c r="J30" i="21" s="1"/>
  <c r="D30" i="21" s="1"/>
  <c r="P258" i="4"/>
  <c r="AF270" i="4"/>
  <c r="AF265" i="4"/>
  <c r="O300" i="1"/>
  <c r="O299" i="1"/>
  <c r="O303" i="1"/>
  <c r="O305" i="1"/>
  <c r="O296" i="1"/>
  <c r="P296" i="1" s="1"/>
  <c r="AF271" i="4"/>
  <c r="AF262" i="4"/>
  <c r="AF261" i="4"/>
  <c r="C424" i="5"/>
  <c r="F424" i="5" s="1"/>
  <c r="C414" i="5"/>
  <c r="F414" i="5" s="1"/>
  <c r="C434" i="5"/>
  <c r="C420" i="5"/>
  <c r="F420" i="5" s="1"/>
  <c r="F437" i="5"/>
  <c r="C432" i="5"/>
  <c r="F432" i="5" s="1"/>
  <c r="I29" i="21"/>
  <c r="G285" i="19"/>
  <c r="I285" i="19" s="1"/>
  <c r="U235" i="1"/>
  <c r="P236" i="1"/>
  <c r="E283" i="19"/>
  <c r="I280" i="19"/>
  <c r="P249" i="1"/>
  <c r="U248" i="1"/>
  <c r="F218" i="19"/>
  <c r="I218" i="19"/>
  <c r="P217" i="1"/>
  <c r="T217" i="1"/>
  <c r="U205" i="1"/>
  <c r="P206" i="1"/>
  <c r="G283" i="19"/>
  <c r="C426" i="5"/>
  <c r="F426" i="5" s="1"/>
  <c r="G286" i="19"/>
  <c r="T264" i="1"/>
  <c r="P264" i="1"/>
  <c r="P265" i="1" s="1"/>
  <c r="P266" i="1" s="1"/>
  <c r="P267" i="1" s="1"/>
  <c r="E284" i="19"/>
  <c r="G284" i="19"/>
  <c r="C428" i="5"/>
  <c r="F428" i="5" s="1"/>
  <c r="G287" i="19"/>
  <c r="E282" i="19"/>
  <c r="E281" i="19"/>
  <c r="F281" i="19" s="1"/>
  <c r="E286" i="19"/>
  <c r="T285" i="1"/>
  <c r="G288" i="19"/>
  <c r="C430" i="5"/>
  <c r="F430" i="5" s="1"/>
  <c r="C412" i="5"/>
  <c r="F412" i="5" s="1"/>
  <c r="T273" i="1"/>
  <c r="G281" i="19"/>
  <c r="H281" i="19" s="1"/>
  <c r="C422" i="5"/>
  <c r="F422" i="5" s="1"/>
  <c r="E287" i="19"/>
  <c r="F265" i="19"/>
  <c r="F266" i="19" s="1"/>
  <c r="F267" i="19" s="1"/>
  <c r="F268" i="19" s="1"/>
  <c r="F269" i="19" s="1"/>
  <c r="F270" i="19" s="1"/>
  <c r="F271" i="19" s="1"/>
  <c r="G282" i="19"/>
  <c r="T279" i="1"/>
  <c r="E288" i="19"/>
  <c r="T284" i="1"/>
  <c r="J280" i="19"/>
  <c r="J191" i="19"/>
  <c r="F192" i="19"/>
  <c r="S258" i="1"/>
  <c r="H252" i="19"/>
  <c r="F249" i="19"/>
  <c r="J248" i="19"/>
  <c r="H237" i="19"/>
  <c r="S238" i="1"/>
  <c r="J235" i="19"/>
  <c r="F236" i="19"/>
  <c r="H221" i="19"/>
  <c r="S223" i="1"/>
  <c r="S212" i="1"/>
  <c r="H208" i="19"/>
  <c r="J205" i="19"/>
  <c r="F206" i="19"/>
  <c r="U195" i="1"/>
  <c r="P196" i="1"/>
  <c r="M286" i="4" l="1"/>
  <c r="M273" i="4"/>
  <c r="M279" i="4"/>
  <c r="O279" i="4" s="1"/>
  <c r="M283" i="4"/>
  <c r="O283" i="4" s="1"/>
  <c r="M275" i="4"/>
  <c r="O275" i="4" s="1"/>
  <c r="M281" i="4"/>
  <c r="O281" i="4" s="1"/>
  <c r="M284" i="4"/>
  <c r="M274" i="4"/>
  <c r="O274" i="4" s="1"/>
  <c r="M276" i="4"/>
  <c r="M282" i="4"/>
  <c r="M280" i="4"/>
  <c r="M277" i="4"/>
  <c r="M278" i="4"/>
  <c r="S322" i="1"/>
  <c r="H326" i="19"/>
  <c r="O276" i="4"/>
  <c r="O277" i="4"/>
  <c r="O282" i="4"/>
  <c r="O280" i="4"/>
  <c r="O278" i="4"/>
  <c r="AE294" i="4"/>
  <c r="AF295" i="4" s="1"/>
  <c r="O331" i="1" s="1"/>
  <c r="AC294" i="4"/>
  <c r="AC301" i="4"/>
  <c r="AE291" i="4"/>
  <c r="H293" i="19"/>
  <c r="AE293" i="4"/>
  <c r="AF293" i="4" s="1"/>
  <c r="AC292" i="4"/>
  <c r="AC297" i="4"/>
  <c r="AC302" i="4"/>
  <c r="AF298" i="4"/>
  <c r="AE296" i="4"/>
  <c r="AF297" i="4" s="1"/>
  <c r="AC295" i="4"/>
  <c r="AC300" i="4"/>
  <c r="AE299" i="4"/>
  <c r="AF299" i="4" s="1"/>
  <c r="AC298" i="4"/>
  <c r="AF301" i="4"/>
  <c r="O337" i="1" s="1"/>
  <c r="AF302" i="4"/>
  <c r="P262" i="4"/>
  <c r="R298" i="1" s="1"/>
  <c r="C443" i="5" s="1"/>
  <c r="F443" i="5" s="1"/>
  <c r="P265" i="4"/>
  <c r="R301" i="1" s="1"/>
  <c r="P270" i="4"/>
  <c r="R306" i="1" s="1"/>
  <c r="C459" i="5" s="1"/>
  <c r="O273" i="4"/>
  <c r="F30" i="21"/>
  <c r="P266" i="4"/>
  <c r="R302" i="1" s="1"/>
  <c r="P264" i="4"/>
  <c r="R300" i="1" s="1"/>
  <c r="O271" i="4"/>
  <c r="O286" i="4" s="1"/>
  <c r="P263" i="4"/>
  <c r="R299" i="1" s="1"/>
  <c r="C445" i="5" s="1"/>
  <c r="F445" i="5" s="1"/>
  <c r="P267" i="4"/>
  <c r="R303" i="1" s="1"/>
  <c r="C453" i="5" s="1"/>
  <c r="P268" i="4"/>
  <c r="R304" i="1" s="1"/>
  <c r="AF280" i="4"/>
  <c r="AF283" i="4"/>
  <c r="AF277" i="4"/>
  <c r="AF281" i="4"/>
  <c r="AF276" i="4"/>
  <c r="AF284" i="4"/>
  <c r="O320" i="1" s="1"/>
  <c r="AF282" i="4"/>
  <c r="AF278" i="4"/>
  <c r="AF279" i="4"/>
  <c r="N258" i="5"/>
  <c r="G259" i="5"/>
  <c r="X177" i="1"/>
  <c r="Y177" i="1" s="1"/>
  <c r="W177" i="1"/>
  <c r="M178" i="19"/>
  <c r="N178" i="19" s="1"/>
  <c r="L178" i="19"/>
  <c r="P257" i="5"/>
  <c r="O257" i="5"/>
  <c r="I31" i="21"/>
  <c r="O301" i="1"/>
  <c r="O302" i="1"/>
  <c r="O298" i="1"/>
  <c r="R305" i="1"/>
  <c r="O307" i="1"/>
  <c r="O297" i="1"/>
  <c r="P297" i="1" s="1"/>
  <c r="O306" i="1"/>
  <c r="T287" i="1"/>
  <c r="S279" i="1"/>
  <c r="U279" i="1" s="1"/>
  <c r="T288" i="1"/>
  <c r="T289" i="1"/>
  <c r="T282" i="1"/>
  <c r="T290" i="1"/>
  <c r="I283" i="19"/>
  <c r="U236" i="1"/>
  <c r="P237" i="1"/>
  <c r="F282" i="19"/>
  <c r="F283" i="19" s="1"/>
  <c r="T286" i="1"/>
  <c r="I286" i="19"/>
  <c r="P218" i="1"/>
  <c r="U217" i="1"/>
  <c r="P250" i="1"/>
  <c r="U249" i="1"/>
  <c r="P207" i="1"/>
  <c r="U206" i="1"/>
  <c r="I287" i="19"/>
  <c r="J281" i="19"/>
  <c r="I288" i="19"/>
  <c r="C418" i="5"/>
  <c r="F418" i="5" s="1"/>
  <c r="C416" i="5"/>
  <c r="F416" i="5" s="1"/>
  <c r="T280" i="1"/>
  <c r="P280" i="1"/>
  <c r="H282" i="19"/>
  <c r="H283" i="19" s="1"/>
  <c r="H284" i="19" s="1"/>
  <c r="H285" i="19" s="1"/>
  <c r="H286" i="19" s="1"/>
  <c r="H287" i="19" s="1"/>
  <c r="H288" i="19" s="1"/>
  <c r="T281" i="1"/>
  <c r="I282" i="19"/>
  <c r="T283" i="1"/>
  <c r="I281" i="19"/>
  <c r="I284" i="19"/>
  <c r="J192" i="19"/>
  <c r="F193" i="19"/>
  <c r="P268" i="1"/>
  <c r="H253" i="19"/>
  <c r="J249" i="19"/>
  <c r="F250" i="19"/>
  <c r="H238" i="19"/>
  <c r="S239" i="1"/>
  <c r="F237" i="19"/>
  <c r="J236" i="19"/>
  <c r="S224" i="1"/>
  <c r="H222" i="19"/>
  <c r="S213" i="1"/>
  <c r="H209" i="19"/>
  <c r="F207" i="19"/>
  <c r="J206" i="19"/>
  <c r="U196" i="1"/>
  <c r="P197" i="1"/>
  <c r="O291" i="4" l="1"/>
  <c r="P291" i="4" s="1"/>
  <c r="O298" i="4"/>
  <c r="O300" i="4"/>
  <c r="O301" i="4"/>
  <c r="O297" i="4"/>
  <c r="O292" i="4"/>
  <c r="O293" i="4"/>
  <c r="O302" i="4"/>
  <c r="O299" i="4"/>
  <c r="O295" i="4"/>
  <c r="O296" i="4"/>
  <c r="P273" i="4"/>
  <c r="AF291" i="4"/>
  <c r="O294" i="4"/>
  <c r="AF292" i="4"/>
  <c r="E332" i="19" s="1"/>
  <c r="P271" i="4"/>
  <c r="R307" i="1" s="1"/>
  <c r="C462" i="5" s="1"/>
  <c r="F462" i="5" s="1"/>
  <c r="P274" i="4"/>
  <c r="E335" i="19"/>
  <c r="AF294" i="4"/>
  <c r="O330" i="1" s="1"/>
  <c r="O309" i="1"/>
  <c r="P309" i="1" s="1"/>
  <c r="I35" i="21"/>
  <c r="O335" i="1"/>
  <c r="E339" i="19"/>
  <c r="O329" i="1"/>
  <c r="E333" i="19"/>
  <c r="O333" i="1"/>
  <c r="E337" i="19"/>
  <c r="O338" i="1"/>
  <c r="E342" i="19"/>
  <c r="E341" i="19"/>
  <c r="O334" i="1"/>
  <c r="E338" i="19"/>
  <c r="P282" i="4"/>
  <c r="R318" i="1" s="1"/>
  <c r="P279" i="4"/>
  <c r="R315" i="1" s="1"/>
  <c r="C476" i="5" s="1"/>
  <c r="F476" i="5" s="1"/>
  <c r="AF296" i="4"/>
  <c r="P278" i="4"/>
  <c r="R314" i="1" s="1"/>
  <c r="O284" i="4"/>
  <c r="AF300" i="4"/>
  <c r="F313" i="19"/>
  <c r="P280" i="4"/>
  <c r="R316" i="1" s="1"/>
  <c r="H30" i="21"/>
  <c r="P275" i="4"/>
  <c r="O319" i="1"/>
  <c r="O316" i="1"/>
  <c r="P281" i="4"/>
  <c r="R317" i="1" s="1"/>
  <c r="C480" i="5" s="1"/>
  <c r="F480" i="5" s="1"/>
  <c r="P283" i="4"/>
  <c r="P277" i="4"/>
  <c r="P276" i="4"/>
  <c r="O258" i="5"/>
  <c r="P258" i="5"/>
  <c r="O311" i="1"/>
  <c r="O315" i="1"/>
  <c r="O318" i="1"/>
  <c r="O312" i="1"/>
  <c r="O317" i="1"/>
  <c r="O313" i="1"/>
  <c r="O310" i="1"/>
  <c r="O314" i="1"/>
  <c r="G260" i="5"/>
  <c r="N259" i="5"/>
  <c r="O259" i="5" s="1"/>
  <c r="V178" i="1"/>
  <c r="X178" i="1" s="1"/>
  <c r="Y178" i="1" s="1"/>
  <c r="K179" i="19"/>
  <c r="M179" i="19" s="1"/>
  <c r="N179" i="19" s="1"/>
  <c r="F459" i="5"/>
  <c r="C449" i="5"/>
  <c r="F449" i="5" s="1"/>
  <c r="T303" i="1"/>
  <c r="F453" i="5"/>
  <c r="T305" i="1"/>
  <c r="C457" i="5"/>
  <c r="F457" i="5" s="1"/>
  <c r="T300" i="1"/>
  <c r="C447" i="5"/>
  <c r="F447" i="5" s="1"/>
  <c r="T304" i="1"/>
  <c r="C455" i="5"/>
  <c r="F455" i="5" s="1"/>
  <c r="T302" i="1"/>
  <c r="C451" i="5"/>
  <c r="F451" i="5" s="1"/>
  <c r="T299" i="1"/>
  <c r="T306" i="1"/>
  <c r="T298" i="1"/>
  <c r="I308" i="19"/>
  <c r="T301" i="1"/>
  <c r="P298" i="1"/>
  <c r="S280" i="1"/>
  <c r="S281" i="1" s="1"/>
  <c r="S282" i="1" s="1"/>
  <c r="S283" i="1" s="1"/>
  <c r="S284" i="1" s="1"/>
  <c r="P238" i="1"/>
  <c r="U237" i="1"/>
  <c r="U218" i="1"/>
  <c r="P219" i="1"/>
  <c r="U250" i="1"/>
  <c r="P251" i="1"/>
  <c r="P208" i="1"/>
  <c r="U207" i="1"/>
  <c r="P281" i="1"/>
  <c r="J282" i="19"/>
  <c r="J193" i="19"/>
  <c r="F194" i="19"/>
  <c r="F284" i="19"/>
  <c r="J283" i="19"/>
  <c r="P269" i="1"/>
  <c r="H254" i="19"/>
  <c r="J250" i="19"/>
  <c r="F251" i="19"/>
  <c r="H239" i="19"/>
  <c r="S240" i="1"/>
  <c r="S215" i="1"/>
  <c r="J237" i="19"/>
  <c r="F238" i="19"/>
  <c r="S225" i="1"/>
  <c r="H223" i="19"/>
  <c r="F219" i="19"/>
  <c r="J218" i="19"/>
  <c r="H210" i="19"/>
  <c r="J207" i="19"/>
  <c r="F208" i="19"/>
  <c r="U197" i="1"/>
  <c r="P198" i="1"/>
  <c r="P292" i="4" l="1"/>
  <c r="R328" i="1" s="1"/>
  <c r="P294" i="4"/>
  <c r="O327" i="1"/>
  <c r="P327" i="1" s="1"/>
  <c r="E331" i="19"/>
  <c r="F331" i="19"/>
  <c r="F332" i="19" s="1"/>
  <c r="R327" i="1"/>
  <c r="S327" i="1" s="1"/>
  <c r="E334" i="19"/>
  <c r="O328" i="1"/>
  <c r="T307" i="1"/>
  <c r="P293" i="4"/>
  <c r="R329" i="1" s="1"/>
  <c r="C494" i="5" s="1"/>
  <c r="F494" i="5" s="1"/>
  <c r="P298" i="4"/>
  <c r="R334" i="1" s="1"/>
  <c r="P301" i="4"/>
  <c r="P302" i="4"/>
  <c r="P299" i="4"/>
  <c r="R335" i="1" s="1"/>
  <c r="C506" i="5" s="1"/>
  <c r="F506" i="5" s="1"/>
  <c r="P296" i="4"/>
  <c r="R332" i="1" s="1"/>
  <c r="P284" i="4"/>
  <c r="R320" i="1" s="1"/>
  <c r="C486" i="5" s="1"/>
  <c r="F486" i="5" s="1"/>
  <c r="P300" i="4"/>
  <c r="R336" i="1" s="1"/>
  <c r="C508" i="5" s="1"/>
  <c r="F508" i="5" s="1"/>
  <c r="P295" i="4"/>
  <c r="G335" i="19" s="1"/>
  <c r="P297" i="4"/>
  <c r="R333" i="1" s="1"/>
  <c r="C502" i="5" s="1"/>
  <c r="F502" i="5" s="1"/>
  <c r="O332" i="1"/>
  <c r="E336" i="19"/>
  <c r="O336" i="1"/>
  <c r="E340" i="19"/>
  <c r="I37" i="21"/>
  <c r="I38" i="21" s="1"/>
  <c r="I319" i="19"/>
  <c r="I318" i="19"/>
  <c r="I320" i="19"/>
  <c r="I324" i="19"/>
  <c r="C482" i="5"/>
  <c r="F482" i="5" s="1"/>
  <c r="C478" i="5"/>
  <c r="F478" i="5" s="1"/>
  <c r="C474" i="5"/>
  <c r="F474" i="5" s="1"/>
  <c r="J313" i="19"/>
  <c r="R311" i="1"/>
  <c r="T311" i="1" s="1"/>
  <c r="I315" i="19"/>
  <c r="R310" i="1"/>
  <c r="T310" i="1" s="1"/>
  <c r="I314" i="19"/>
  <c r="R319" i="1"/>
  <c r="I323" i="19"/>
  <c r="I316" i="19"/>
  <c r="R309" i="1"/>
  <c r="I321" i="19"/>
  <c r="R313" i="1"/>
  <c r="P310" i="1"/>
  <c r="R312" i="1"/>
  <c r="T314" i="1"/>
  <c r="W178" i="1"/>
  <c r="T318" i="1"/>
  <c r="T317" i="1"/>
  <c r="I322" i="19"/>
  <c r="F314" i="19"/>
  <c r="F315" i="19" s="1"/>
  <c r="T315" i="1"/>
  <c r="T316" i="1"/>
  <c r="G261" i="5"/>
  <c r="N260" i="5"/>
  <c r="O260" i="5" s="1"/>
  <c r="L179" i="19"/>
  <c r="P259" i="5"/>
  <c r="U280" i="1"/>
  <c r="P299" i="1"/>
  <c r="P239" i="1"/>
  <c r="U238" i="1"/>
  <c r="P252" i="1"/>
  <c r="U251" i="1"/>
  <c r="P220" i="1"/>
  <c r="U219" i="1"/>
  <c r="U208" i="1"/>
  <c r="P209" i="1"/>
  <c r="U281" i="1"/>
  <c r="P282" i="1"/>
  <c r="F195" i="19"/>
  <c r="J194" i="19"/>
  <c r="F285" i="19"/>
  <c r="J284" i="19"/>
  <c r="S285" i="1"/>
  <c r="P270" i="1"/>
  <c r="H255" i="19"/>
  <c r="F252" i="19"/>
  <c r="J251" i="19"/>
  <c r="H240" i="19"/>
  <c r="S241" i="1"/>
  <c r="S242" i="1" s="1"/>
  <c r="S243" i="1" s="1"/>
  <c r="F239" i="19"/>
  <c r="J238" i="19"/>
  <c r="H224" i="19"/>
  <c r="S226" i="1"/>
  <c r="J219" i="19"/>
  <c r="F220" i="19"/>
  <c r="P200" i="1"/>
  <c r="H211" i="19"/>
  <c r="H212" i="19" s="1"/>
  <c r="H213" i="19" s="1"/>
  <c r="H214" i="19" s="1"/>
  <c r="J208" i="19"/>
  <c r="F209" i="19"/>
  <c r="U198" i="1"/>
  <c r="U200" i="1" s="1"/>
  <c r="R338" i="1" l="1"/>
  <c r="C513" i="5" s="1"/>
  <c r="F513" i="5" s="1"/>
  <c r="G342" i="19"/>
  <c r="R337" i="1"/>
  <c r="C510" i="5" s="1"/>
  <c r="F510" i="5" s="1"/>
  <c r="G341" i="19"/>
  <c r="C504" i="5"/>
  <c r="F504" i="5" s="1"/>
  <c r="T334" i="1"/>
  <c r="C500" i="5"/>
  <c r="F500" i="5" s="1"/>
  <c r="G334" i="19"/>
  <c r="I334" i="19" s="1"/>
  <c r="R330" i="1"/>
  <c r="C496" i="5" s="1"/>
  <c r="F496" i="5" s="1"/>
  <c r="P328" i="1"/>
  <c r="P329" i="1" s="1"/>
  <c r="P330" i="1" s="1"/>
  <c r="J37" i="21"/>
  <c r="S328" i="1"/>
  <c r="G336" i="19"/>
  <c r="I336" i="19" s="1"/>
  <c r="C490" i="5"/>
  <c r="F490" i="5" s="1"/>
  <c r="U327" i="1"/>
  <c r="G338" i="19"/>
  <c r="I338" i="19" s="1"/>
  <c r="G331" i="19"/>
  <c r="H331" i="19" s="1"/>
  <c r="G333" i="19"/>
  <c r="I333" i="19" s="1"/>
  <c r="G339" i="19"/>
  <c r="I339" i="19" s="1"/>
  <c r="R331" i="1"/>
  <c r="T331" i="1" s="1"/>
  <c r="G340" i="19"/>
  <c r="I340" i="19" s="1"/>
  <c r="G337" i="19"/>
  <c r="I337" i="19" s="1"/>
  <c r="J35" i="21"/>
  <c r="J36" i="21" s="1"/>
  <c r="T329" i="1"/>
  <c r="T336" i="1"/>
  <c r="T327" i="1"/>
  <c r="T335" i="1"/>
  <c r="T333" i="1"/>
  <c r="T337" i="1"/>
  <c r="T332" i="1"/>
  <c r="T328" i="1"/>
  <c r="G332" i="19"/>
  <c r="I335" i="19"/>
  <c r="F333" i="19"/>
  <c r="S309" i="1"/>
  <c r="U309" i="1" s="1"/>
  <c r="T319" i="1"/>
  <c r="H314" i="19"/>
  <c r="H315" i="19" s="1"/>
  <c r="I313" i="19"/>
  <c r="C472" i="5"/>
  <c r="F472" i="5" s="1"/>
  <c r="I317" i="19"/>
  <c r="C470" i="5"/>
  <c r="F470" i="5" s="1"/>
  <c r="T309" i="1"/>
  <c r="C468" i="5"/>
  <c r="F468" i="5" s="1"/>
  <c r="P311" i="1"/>
  <c r="C466" i="5"/>
  <c r="F466" i="5" s="1"/>
  <c r="T313" i="1"/>
  <c r="T320" i="1"/>
  <c r="C464" i="5"/>
  <c r="F464" i="5" s="1"/>
  <c r="C484" i="5"/>
  <c r="F484" i="5" s="1"/>
  <c r="T312" i="1"/>
  <c r="P260" i="5"/>
  <c r="G262" i="5"/>
  <c r="N261" i="5"/>
  <c r="O261" i="5" s="1"/>
  <c r="V179" i="1"/>
  <c r="K180" i="19"/>
  <c r="M180" i="19" s="1"/>
  <c r="N180" i="19" s="1"/>
  <c r="P300" i="1"/>
  <c r="U239" i="1"/>
  <c r="P240" i="1"/>
  <c r="U220" i="1"/>
  <c r="P221" i="1"/>
  <c r="U252" i="1"/>
  <c r="P253" i="1"/>
  <c r="P210" i="1"/>
  <c r="U209" i="1"/>
  <c r="P283" i="1"/>
  <c r="U282" i="1"/>
  <c r="J195" i="19"/>
  <c r="F196" i="19"/>
  <c r="J285" i="19"/>
  <c r="F286" i="19"/>
  <c r="S286" i="1"/>
  <c r="S287" i="1" s="1"/>
  <c r="P271" i="1"/>
  <c r="P272" i="1" s="1"/>
  <c r="H256" i="19"/>
  <c r="H257" i="19" s="1"/>
  <c r="J252" i="19"/>
  <c r="F253" i="19"/>
  <c r="F254" i="19" s="1"/>
  <c r="H241" i="19"/>
  <c r="H242" i="19" s="1"/>
  <c r="J239" i="19"/>
  <c r="F240" i="19"/>
  <c r="F241" i="19" s="1"/>
  <c r="S227" i="1"/>
  <c r="S228" i="1" s="1"/>
  <c r="H225" i="19"/>
  <c r="H226" i="19" s="1"/>
  <c r="H227" i="19" s="1"/>
  <c r="H228" i="19" s="1"/>
  <c r="H229" i="19" s="1"/>
  <c r="J220" i="19"/>
  <c r="F221" i="19"/>
  <c r="J221" i="19" s="1"/>
  <c r="F210" i="19"/>
  <c r="F211" i="19" s="1"/>
  <c r="F212" i="19" s="1"/>
  <c r="J209" i="19"/>
  <c r="T330" i="1" l="1"/>
  <c r="T338" i="1"/>
  <c r="D36" i="21"/>
  <c r="F36" i="21" s="1"/>
  <c r="H36" i="21" s="1"/>
  <c r="I342" i="19"/>
  <c r="I341" i="19"/>
  <c r="I331" i="19"/>
  <c r="C498" i="5"/>
  <c r="F498" i="5" s="1"/>
  <c r="S310" i="1"/>
  <c r="U310" i="1" s="1"/>
  <c r="C492" i="5"/>
  <c r="F492" i="5" s="1"/>
  <c r="F334" i="19"/>
  <c r="I332" i="19"/>
  <c r="H332" i="19"/>
  <c r="J331" i="19"/>
  <c r="P331" i="1"/>
  <c r="J314" i="19"/>
  <c r="P312" i="1"/>
  <c r="P313" i="1" s="1"/>
  <c r="H316" i="19"/>
  <c r="J315" i="19"/>
  <c r="F316" i="19"/>
  <c r="N262" i="5"/>
  <c r="V180" i="1" s="1"/>
  <c r="X180" i="1" s="1"/>
  <c r="G263" i="5"/>
  <c r="P261" i="5"/>
  <c r="X179" i="1"/>
  <c r="Y179" i="1" s="1"/>
  <c r="W179" i="1"/>
  <c r="L180" i="19"/>
  <c r="P301" i="1"/>
  <c r="P241" i="1"/>
  <c r="P242" i="1" s="1"/>
  <c r="U240" i="1"/>
  <c r="U253" i="1"/>
  <c r="P254" i="1"/>
  <c r="P222" i="1"/>
  <c r="U221" i="1"/>
  <c r="P211" i="1"/>
  <c r="U210" i="1"/>
  <c r="P284" i="1"/>
  <c r="U283" i="1"/>
  <c r="J196" i="19"/>
  <c r="F197" i="19"/>
  <c r="F213" i="19"/>
  <c r="J212" i="19"/>
  <c r="F287" i="19"/>
  <c r="J286" i="19"/>
  <c r="F222" i="19"/>
  <c r="J222" i="19" s="1"/>
  <c r="J210" i="19"/>
  <c r="J241" i="19"/>
  <c r="J240" i="19"/>
  <c r="J253" i="19"/>
  <c r="S288" i="1"/>
  <c r="P273" i="1"/>
  <c r="J254" i="19"/>
  <c r="F255" i="19"/>
  <c r="S230" i="1"/>
  <c r="J211" i="19"/>
  <c r="S311" i="1" l="1"/>
  <c r="U328" i="1"/>
  <c r="S329" i="1"/>
  <c r="H333" i="19"/>
  <c r="J332" i="19"/>
  <c r="F335" i="19"/>
  <c r="S330" i="1"/>
  <c r="U329" i="1"/>
  <c r="P332" i="1"/>
  <c r="H317" i="19"/>
  <c r="J316" i="19"/>
  <c r="F317" i="19"/>
  <c r="K181" i="19"/>
  <c r="P262" i="5"/>
  <c r="W180" i="1"/>
  <c r="S312" i="1"/>
  <c r="U311" i="1"/>
  <c r="P314" i="1"/>
  <c r="Y180" i="1"/>
  <c r="N263" i="5"/>
  <c r="G264" i="5"/>
  <c r="O262" i="5"/>
  <c r="P302" i="1"/>
  <c r="P243" i="1"/>
  <c r="U242" i="1"/>
  <c r="U241" i="1"/>
  <c r="P255" i="1"/>
  <c r="U254" i="1"/>
  <c r="P223" i="1"/>
  <c r="U222" i="1"/>
  <c r="P212" i="1"/>
  <c r="U211" i="1"/>
  <c r="U284" i="1"/>
  <c r="P285" i="1"/>
  <c r="F223" i="19"/>
  <c r="J223" i="19" s="1"/>
  <c r="J197" i="19"/>
  <c r="F198" i="19"/>
  <c r="J213" i="19"/>
  <c r="F214" i="19"/>
  <c r="J214" i="19" s="1"/>
  <c r="F288" i="19"/>
  <c r="J287" i="19"/>
  <c r="S289" i="1"/>
  <c r="S245" i="1"/>
  <c r="S260" i="1" s="1"/>
  <c r="F256" i="19"/>
  <c r="J255" i="19"/>
  <c r="F336" i="19" l="1"/>
  <c r="H334" i="19"/>
  <c r="J333" i="19"/>
  <c r="S331" i="1"/>
  <c r="U330" i="1"/>
  <c r="P333" i="1"/>
  <c r="H318" i="19"/>
  <c r="J317" i="19"/>
  <c r="F318" i="19"/>
  <c r="M181" i="19"/>
  <c r="N181" i="19" s="1"/>
  <c r="L181" i="19"/>
  <c r="P315" i="1"/>
  <c r="S313" i="1"/>
  <c r="U312" i="1"/>
  <c r="N264" i="5"/>
  <c r="V181" i="1" s="1"/>
  <c r="G265" i="5"/>
  <c r="P263" i="5"/>
  <c r="O263" i="5"/>
  <c r="P303" i="1"/>
  <c r="P304" i="1" s="1"/>
  <c r="F224" i="19"/>
  <c r="F225" i="19" s="1"/>
  <c r="J225" i="19" s="1"/>
  <c r="U243" i="1"/>
  <c r="U223" i="1"/>
  <c r="P224" i="1"/>
  <c r="P256" i="1"/>
  <c r="U255" i="1"/>
  <c r="U212" i="1"/>
  <c r="P213" i="1"/>
  <c r="U285" i="1"/>
  <c r="P286" i="1"/>
  <c r="J198" i="19"/>
  <c r="F199" i="19"/>
  <c r="J199" i="19" s="1"/>
  <c r="J288" i="19"/>
  <c r="S290" i="1"/>
  <c r="J256" i="19"/>
  <c r="H335" i="19" l="1"/>
  <c r="J334" i="19"/>
  <c r="F337" i="19"/>
  <c r="S332" i="1"/>
  <c r="U331" i="1"/>
  <c r="P334" i="1"/>
  <c r="H319" i="19"/>
  <c r="P264" i="5"/>
  <c r="K182" i="19"/>
  <c r="L182" i="19" s="1"/>
  <c r="J318" i="19"/>
  <c r="F319" i="19"/>
  <c r="J224" i="19"/>
  <c r="O264" i="5"/>
  <c r="S314" i="1"/>
  <c r="U313" i="1"/>
  <c r="P316" i="1"/>
  <c r="N265" i="5"/>
  <c r="O265" i="5" s="1"/>
  <c r="G266" i="5"/>
  <c r="X181" i="1"/>
  <c r="Y181" i="1" s="1"/>
  <c r="W181" i="1"/>
  <c r="P305" i="1"/>
  <c r="U256" i="1"/>
  <c r="P257" i="1"/>
  <c r="P225" i="1"/>
  <c r="U224" i="1"/>
  <c r="P215" i="1"/>
  <c r="U213" i="1"/>
  <c r="U215" i="1" s="1"/>
  <c r="P287" i="1"/>
  <c r="U286" i="1"/>
  <c r="F226" i="19"/>
  <c r="F338" i="19" l="1"/>
  <c r="H336" i="19"/>
  <c r="J335" i="19"/>
  <c r="S333" i="1"/>
  <c r="U332" i="1"/>
  <c r="P335" i="1"/>
  <c r="M182" i="19"/>
  <c r="N182" i="19" s="1"/>
  <c r="H320" i="19"/>
  <c r="F320" i="19"/>
  <c r="J319" i="19"/>
  <c r="P317" i="1"/>
  <c r="S315" i="1"/>
  <c r="U314" i="1"/>
  <c r="G267" i="5"/>
  <c r="N266" i="5"/>
  <c r="P265" i="5"/>
  <c r="P306" i="1"/>
  <c r="P226" i="1"/>
  <c r="U225" i="1"/>
  <c r="U257" i="1"/>
  <c r="P258" i="1"/>
  <c r="P288" i="1"/>
  <c r="U287" i="1"/>
  <c r="J226" i="19"/>
  <c r="H337" i="19" l="1"/>
  <c r="J336" i="19"/>
  <c r="F339" i="19"/>
  <c r="S334" i="1"/>
  <c r="U333" i="1"/>
  <c r="P336" i="1"/>
  <c r="H321" i="19"/>
  <c r="J320" i="19"/>
  <c r="F321" i="19"/>
  <c r="S316" i="1"/>
  <c r="U315" i="1"/>
  <c r="P318" i="1"/>
  <c r="P266" i="5"/>
  <c r="V182" i="1"/>
  <c r="O266" i="5"/>
  <c r="K183" i="19"/>
  <c r="N267" i="5"/>
  <c r="O267" i="5" s="1"/>
  <c r="G268" i="5"/>
  <c r="F308" i="19"/>
  <c r="U258" i="1"/>
  <c r="P307" i="1"/>
  <c r="P227" i="1"/>
  <c r="U226" i="1"/>
  <c r="U288" i="1"/>
  <c r="P289" i="1"/>
  <c r="F340" i="19" l="1"/>
  <c r="F341" i="19" s="1"/>
  <c r="H338" i="19"/>
  <c r="J337" i="19"/>
  <c r="S335" i="1"/>
  <c r="U334" i="1"/>
  <c r="P337" i="1"/>
  <c r="H322" i="19"/>
  <c r="J321" i="19"/>
  <c r="F322" i="19"/>
  <c r="P319" i="1"/>
  <c r="S317" i="1"/>
  <c r="U316" i="1"/>
  <c r="G269" i="5"/>
  <c r="N268" i="5"/>
  <c r="O268" i="5" s="1"/>
  <c r="X182" i="1"/>
  <c r="Y182" i="1" s="1"/>
  <c r="W182" i="1"/>
  <c r="L183" i="19"/>
  <c r="M183" i="19"/>
  <c r="N183" i="19" s="1"/>
  <c r="P267" i="5"/>
  <c r="P228" i="1"/>
  <c r="U227" i="1"/>
  <c r="P290" i="1"/>
  <c r="U289" i="1"/>
  <c r="H339" i="19" l="1"/>
  <c r="J338" i="19"/>
  <c r="S336" i="1"/>
  <c r="U335" i="1"/>
  <c r="P338" i="1"/>
  <c r="H323" i="19"/>
  <c r="P268" i="5"/>
  <c r="J322" i="19"/>
  <c r="F323" i="19"/>
  <c r="S318" i="1"/>
  <c r="U317" i="1"/>
  <c r="P320" i="1"/>
  <c r="K184" i="19"/>
  <c r="M184" i="19" s="1"/>
  <c r="N184" i="19" s="1"/>
  <c r="V183" i="1"/>
  <c r="X183" i="1" s="1"/>
  <c r="Y183" i="1" s="1"/>
  <c r="Y185" i="1" s="1"/>
  <c r="N269" i="5"/>
  <c r="O269" i="5" s="1"/>
  <c r="G270" i="5"/>
  <c r="U228" i="1"/>
  <c r="U230" i="1" s="1"/>
  <c r="P230" i="1"/>
  <c r="P245" i="1" s="1"/>
  <c r="P260" i="1" s="1"/>
  <c r="P277" i="1" s="1"/>
  <c r="U290" i="1"/>
  <c r="P345" i="1" l="1"/>
  <c r="P348" i="1" s="1"/>
  <c r="U336" i="1"/>
  <c r="P292" i="1"/>
  <c r="F342" i="19"/>
  <c r="H340" i="19"/>
  <c r="H341" i="19" s="1"/>
  <c r="H342" i="19" s="1"/>
  <c r="J339" i="19"/>
  <c r="S337" i="1"/>
  <c r="H324" i="19"/>
  <c r="F324" i="19"/>
  <c r="J323" i="19"/>
  <c r="P269" i="5"/>
  <c r="S319" i="1"/>
  <c r="U318" i="1"/>
  <c r="G271" i="5"/>
  <c r="N270" i="5"/>
  <c r="K188" i="19" s="1"/>
  <c r="L188" i="19" s="1"/>
  <c r="L184" i="19"/>
  <c r="W183" i="1"/>
  <c r="W185" i="1" s="1"/>
  <c r="U245" i="1"/>
  <c r="U260" i="1" s="1"/>
  <c r="J342" i="19" l="1"/>
  <c r="J340" i="19"/>
  <c r="S338" i="1"/>
  <c r="U337" i="1"/>
  <c r="J324" i="19"/>
  <c r="M188" i="19"/>
  <c r="N188" i="19" s="1"/>
  <c r="S320" i="1"/>
  <c r="U319" i="1"/>
  <c r="V187" i="1"/>
  <c r="O270" i="5"/>
  <c r="G272" i="5"/>
  <c r="N271" i="5"/>
  <c r="O271" i="5" s="1"/>
  <c r="P270" i="5"/>
  <c r="U338" i="1" l="1"/>
  <c r="J341" i="19"/>
  <c r="U320" i="1"/>
  <c r="G273" i="5"/>
  <c r="N272" i="5"/>
  <c r="V188" i="1" s="1"/>
  <c r="X188" i="1" s="1"/>
  <c r="P271" i="5"/>
  <c r="W187" i="1"/>
  <c r="X187" i="1"/>
  <c r="Y187" i="1" s="1"/>
  <c r="Y188" i="1" l="1"/>
  <c r="N273" i="5"/>
  <c r="O273" i="5" s="1"/>
  <c r="G274" i="5"/>
  <c r="W188" i="1"/>
  <c r="K189" i="19"/>
  <c r="P272" i="5"/>
  <c r="O272" i="5"/>
  <c r="P273" i="5" l="1"/>
  <c r="M189" i="19"/>
  <c r="N189" i="19" s="1"/>
  <c r="L189" i="19"/>
  <c r="N274" i="5"/>
  <c r="G275" i="5"/>
  <c r="N275" i="5" l="1"/>
  <c r="O275" i="5" s="1"/>
  <c r="G276" i="5"/>
  <c r="V189" i="1"/>
  <c r="K190" i="19"/>
  <c r="P274" i="5"/>
  <c r="O274" i="5"/>
  <c r="P275" i="5" l="1"/>
  <c r="G277" i="5"/>
  <c r="N276" i="5"/>
  <c r="M190" i="19"/>
  <c r="N190" i="19" s="1"/>
  <c r="L190" i="19"/>
  <c r="X189" i="1"/>
  <c r="Y189" i="1" s="1"/>
  <c r="W189" i="1"/>
  <c r="V190" i="1" l="1"/>
  <c r="X190" i="1" s="1"/>
  <c r="Y190" i="1" s="1"/>
  <c r="O276" i="5"/>
  <c r="P276" i="5"/>
  <c r="K191" i="19"/>
  <c r="M191" i="19" s="1"/>
  <c r="N191" i="19" s="1"/>
  <c r="N277" i="5"/>
  <c r="O277" i="5" s="1"/>
  <c r="G278" i="5"/>
  <c r="N278" i="5" l="1"/>
  <c r="K192" i="19" s="1"/>
  <c r="M192" i="19" s="1"/>
  <c r="N192" i="19" s="1"/>
  <c r="G279" i="5"/>
  <c r="W190" i="1"/>
  <c r="P277" i="5"/>
  <c r="L191" i="19"/>
  <c r="V191" i="1" l="1"/>
  <c r="X191" i="1" s="1"/>
  <c r="Y191" i="1" s="1"/>
  <c r="O278" i="5"/>
  <c r="L192" i="19"/>
  <c r="P278" i="5"/>
  <c r="N279" i="5"/>
  <c r="G280" i="5"/>
  <c r="W191" i="1" l="1"/>
  <c r="G281" i="5"/>
  <c r="N280" i="5"/>
  <c r="P279" i="5"/>
  <c r="O279" i="5"/>
  <c r="O280" i="5" l="1"/>
  <c r="P280" i="5"/>
  <c r="K193" i="19"/>
  <c r="V192" i="1"/>
  <c r="G282" i="5"/>
  <c r="N281" i="5"/>
  <c r="O281" i="5" s="1"/>
  <c r="N282" i="5" l="1"/>
  <c r="V193" i="1" s="1"/>
  <c r="X193" i="1" s="1"/>
  <c r="G283" i="5"/>
  <c r="X192" i="1"/>
  <c r="Y192" i="1" s="1"/>
  <c r="W192" i="1"/>
  <c r="M193" i="19"/>
  <c r="N193" i="19" s="1"/>
  <c r="L193" i="19"/>
  <c r="P281" i="5"/>
  <c r="W193" i="1" l="1"/>
  <c r="P282" i="5"/>
  <c r="O282" i="5"/>
  <c r="G284" i="5"/>
  <c r="N283" i="5"/>
  <c r="O283" i="5" s="1"/>
  <c r="Y193" i="1"/>
  <c r="G285" i="5" l="1"/>
  <c r="N284" i="5"/>
  <c r="V194" i="1" s="1"/>
  <c r="P283" i="5"/>
  <c r="K195" i="19" l="1"/>
  <c r="M195" i="19" s="1"/>
  <c r="X194" i="1"/>
  <c r="Y194" i="1" s="1"/>
  <c r="W194" i="1"/>
  <c r="G286" i="5"/>
  <c r="N285" i="5"/>
  <c r="O285" i="5" s="1"/>
  <c r="P284" i="5"/>
  <c r="O284" i="5"/>
  <c r="G287" i="5" l="1"/>
  <c r="N286" i="5"/>
  <c r="K196" i="19" s="1"/>
  <c r="M196" i="19" s="1"/>
  <c r="P285" i="5"/>
  <c r="N287" i="5" l="1"/>
  <c r="O287" i="5" s="1"/>
  <c r="G288" i="5"/>
  <c r="V195" i="1"/>
  <c r="P286" i="5"/>
  <c r="O286" i="5"/>
  <c r="P287" i="5" l="1"/>
  <c r="X195" i="1"/>
  <c r="Y195" i="1" s="1"/>
  <c r="W195" i="1"/>
  <c r="G289" i="5"/>
  <c r="N288" i="5"/>
  <c r="K197" i="19" s="1"/>
  <c r="M197" i="19" s="1"/>
  <c r="K194" i="19" l="1"/>
  <c r="V196" i="1"/>
  <c r="P288" i="5"/>
  <c r="N289" i="5"/>
  <c r="O289" i="5" s="1"/>
  <c r="G290" i="5"/>
  <c r="O288" i="5"/>
  <c r="P289" i="5" l="1"/>
  <c r="X196" i="1"/>
  <c r="Y196" i="1" s="1"/>
  <c r="W196" i="1"/>
  <c r="N290" i="5"/>
  <c r="K198" i="19" s="1"/>
  <c r="M198" i="19" s="1"/>
  <c r="G291" i="5"/>
  <c r="M194" i="19"/>
  <c r="N194" i="19" s="1"/>
  <c r="N195" i="19" s="1"/>
  <c r="N196" i="19" s="1"/>
  <c r="N197" i="19" s="1"/>
  <c r="L194" i="19"/>
  <c r="L195" i="19" s="1"/>
  <c r="L196" i="19" s="1"/>
  <c r="L197" i="19" s="1"/>
  <c r="G292" i="5" l="1"/>
  <c r="N291" i="5"/>
  <c r="N198" i="19"/>
  <c r="P290" i="5"/>
  <c r="L198" i="19"/>
  <c r="V197" i="1"/>
  <c r="X197" i="1" s="1"/>
  <c r="Y197" i="1" s="1"/>
  <c r="O290" i="5"/>
  <c r="O291" i="5" l="1"/>
  <c r="N292" i="5"/>
  <c r="V198" i="1" s="1"/>
  <c r="X198" i="1" s="1"/>
  <c r="Y198" i="1" s="1"/>
  <c r="Y200" i="1" s="1"/>
  <c r="G293" i="5"/>
  <c r="P291" i="5"/>
  <c r="W197" i="1"/>
  <c r="P292" i="5" l="1"/>
  <c r="O292" i="5"/>
  <c r="N293" i="5"/>
  <c r="O293" i="5" s="1"/>
  <c r="G294" i="5"/>
  <c r="W198" i="1"/>
  <c r="W200" i="1" s="1"/>
  <c r="K199" i="19"/>
  <c r="P293" i="5" l="1"/>
  <c r="M199" i="19"/>
  <c r="N199" i="19" s="1"/>
  <c r="L199" i="19"/>
  <c r="G295" i="5"/>
  <c r="N294" i="5"/>
  <c r="O294" i="5" s="1"/>
  <c r="N295" i="5" l="1"/>
  <c r="G296" i="5"/>
  <c r="V202" i="1"/>
  <c r="K203" i="19"/>
  <c r="P294" i="5"/>
  <c r="P295" i="5" l="1"/>
  <c r="L203" i="19"/>
  <c r="M203" i="19"/>
  <c r="N203" i="19" s="1"/>
  <c r="X202" i="1"/>
  <c r="Y202" i="1" s="1"/>
  <c r="W202" i="1"/>
  <c r="N296" i="5"/>
  <c r="P296" i="5" s="1"/>
  <c r="G297" i="5"/>
  <c r="O295" i="5"/>
  <c r="K204" i="19" l="1"/>
  <c r="M204" i="19" s="1"/>
  <c r="N204" i="19" s="1"/>
  <c r="V203" i="1"/>
  <c r="X203" i="1" s="1"/>
  <c r="Y203" i="1" s="1"/>
  <c r="O296" i="5"/>
  <c r="G298" i="5"/>
  <c r="N297" i="5"/>
  <c r="O297" i="5" s="1"/>
  <c r="W203" i="1" l="1"/>
  <c r="L204" i="19"/>
  <c r="N298" i="5"/>
  <c r="V204" i="1" s="1"/>
  <c r="X204" i="1" s="1"/>
  <c r="Y204" i="1" s="1"/>
  <c r="G299" i="5"/>
  <c r="P297" i="5"/>
  <c r="N299" i="5" l="1"/>
  <c r="G300" i="5"/>
  <c r="P298" i="5"/>
  <c r="W204" i="1"/>
  <c r="K205" i="19"/>
  <c r="O298" i="5"/>
  <c r="N300" i="5" l="1"/>
  <c r="G301" i="5"/>
  <c r="M205" i="19"/>
  <c r="N205" i="19" s="1"/>
  <c r="L205" i="19"/>
  <c r="P299" i="5"/>
  <c r="O299" i="5"/>
  <c r="P300" i="5" l="1"/>
  <c r="O300" i="5"/>
  <c r="G302" i="5"/>
  <c r="N301" i="5"/>
  <c r="V205" i="1"/>
  <c r="K206" i="19"/>
  <c r="M206" i="19" s="1"/>
  <c r="N206" i="19" s="1"/>
  <c r="X205" i="1" l="1"/>
  <c r="Y205" i="1" s="1"/>
  <c r="W205" i="1"/>
  <c r="P301" i="5"/>
  <c r="O301" i="5"/>
  <c r="L206" i="19"/>
  <c r="N302" i="5"/>
  <c r="G303" i="5"/>
  <c r="O302" i="5" l="1"/>
  <c r="V206" i="1"/>
  <c r="X206" i="1" s="1"/>
  <c r="Y206" i="1" s="1"/>
  <c r="K207" i="19"/>
  <c r="G304" i="5"/>
  <c r="N303" i="5"/>
  <c r="O303" i="5" s="1"/>
  <c r="P302" i="5"/>
  <c r="W206" i="1" l="1"/>
  <c r="P303" i="5"/>
  <c r="G305" i="5"/>
  <c r="N304" i="5"/>
  <c r="M207" i="19"/>
  <c r="N207" i="19" s="1"/>
  <c r="L207" i="19"/>
  <c r="V207" i="1" l="1"/>
  <c r="P304" i="5"/>
  <c r="O304" i="5"/>
  <c r="K208" i="19"/>
  <c r="M208" i="19" s="1"/>
  <c r="N208" i="19" s="1"/>
  <c r="G306" i="5"/>
  <c r="N305" i="5"/>
  <c r="X207" i="1" l="1"/>
  <c r="Y207" i="1" s="1"/>
  <c r="W207" i="1"/>
  <c r="O305" i="5"/>
  <c r="P305" i="5"/>
  <c r="N306" i="5"/>
  <c r="V208" i="1" s="1"/>
  <c r="X208" i="1" s="1"/>
  <c r="G307" i="5"/>
  <c r="L208" i="19"/>
  <c r="Y208" i="1" l="1"/>
  <c r="K209" i="19"/>
  <c r="M209" i="19" s="1"/>
  <c r="N209" i="19" s="1"/>
  <c r="W208" i="1"/>
  <c r="N307" i="5"/>
  <c r="O307" i="5" s="1"/>
  <c r="G308" i="5"/>
  <c r="O306" i="5"/>
  <c r="P306" i="5"/>
  <c r="L209" i="19" l="1"/>
  <c r="G309" i="5"/>
  <c r="N308" i="5"/>
  <c r="V209" i="1" s="1"/>
  <c r="P307" i="5"/>
  <c r="X209" i="1" l="1"/>
  <c r="Y209" i="1" s="1"/>
  <c r="W209" i="1"/>
  <c r="N309" i="5"/>
  <c r="O309" i="5" s="1"/>
  <c r="G310" i="5"/>
  <c r="K210" i="19"/>
  <c r="P308" i="5"/>
  <c r="O308" i="5"/>
  <c r="N310" i="5" l="1"/>
  <c r="G311" i="5"/>
  <c r="P309" i="5"/>
  <c r="M210" i="19"/>
  <c r="N210" i="19" s="1"/>
  <c r="L210" i="19"/>
  <c r="P310" i="5" l="1"/>
  <c r="N311" i="5"/>
  <c r="G312" i="5"/>
  <c r="V210" i="1"/>
  <c r="K211" i="19"/>
  <c r="O310" i="5"/>
  <c r="W210" i="1" l="1"/>
  <c r="X210" i="1"/>
  <c r="Y210" i="1" s="1"/>
  <c r="G313" i="5"/>
  <c r="N312" i="5"/>
  <c r="V211" i="1" s="1"/>
  <c r="X211" i="1" s="1"/>
  <c r="Y211" i="1" s="1"/>
  <c r="K212" i="19"/>
  <c r="M212" i="19" s="1"/>
  <c r="O311" i="5"/>
  <c r="M211" i="19"/>
  <c r="N211" i="19" s="1"/>
  <c r="L211" i="19"/>
  <c r="P311" i="5"/>
  <c r="N212" i="19" l="1"/>
  <c r="L212" i="19"/>
  <c r="O312" i="5"/>
  <c r="K213" i="19"/>
  <c r="M213" i="19" s="1"/>
  <c r="G314" i="5"/>
  <c r="N313" i="5"/>
  <c r="P312" i="5"/>
  <c r="W211" i="1"/>
  <c r="N213" i="19" l="1"/>
  <c r="L213" i="19"/>
  <c r="P313" i="5"/>
  <c r="O313" i="5"/>
  <c r="K214" i="19"/>
  <c r="N314" i="5"/>
  <c r="G315" i="5"/>
  <c r="O314" i="5" l="1"/>
  <c r="P314" i="5"/>
  <c r="M214" i="19"/>
  <c r="N214" i="19" s="1"/>
  <c r="L214" i="19"/>
  <c r="N315" i="5"/>
  <c r="G316" i="5"/>
  <c r="V212" i="1"/>
  <c r="N316" i="5" l="1"/>
  <c r="V213" i="1" s="1"/>
  <c r="X213" i="1" s="1"/>
  <c r="G317" i="5"/>
  <c r="O315" i="5"/>
  <c r="P315" i="5"/>
  <c r="X212" i="1"/>
  <c r="Y212" i="1" s="1"/>
  <c r="W212" i="1"/>
  <c r="P316" i="5" l="1"/>
  <c r="O316" i="5"/>
  <c r="W213" i="1"/>
  <c r="W215" i="1" s="1"/>
  <c r="G318" i="5"/>
  <c r="N317" i="5"/>
  <c r="Y213" i="1"/>
  <c r="Y215" i="1" s="1"/>
  <c r="O317" i="5" l="1"/>
  <c r="N318" i="5"/>
  <c r="V217" i="1" s="1"/>
  <c r="G319" i="5"/>
  <c r="P317" i="5"/>
  <c r="G320" i="5" l="1"/>
  <c r="N319" i="5"/>
  <c r="O319" i="5" s="1"/>
  <c r="K218" i="19"/>
  <c r="X217" i="1"/>
  <c r="Y217" i="1" s="1"/>
  <c r="W217" i="1"/>
  <c r="P318" i="5"/>
  <c r="O318" i="5"/>
  <c r="P319" i="5" l="1"/>
  <c r="L218" i="19"/>
  <c r="M218" i="19"/>
  <c r="N218" i="19" s="1"/>
  <c r="G321" i="5"/>
  <c r="N320" i="5"/>
  <c r="O320" i="5" s="1"/>
  <c r="N321" i="5" l="1"/>
  <c r="G322" i="5"/>
  <c r="V218" i="1"/>
  <c r="K219" i="19"/>
  <c r="P320" i="5"/>
  <c r="P321" i="5" l="1"/>
  <c r="L219" i="19"/>
  <c r="M219" i="19"/>
  <c r="N219" i="19" s="1"/>
  <c r="X218" i="1"/>
  <c r="Y218" i="1" s="1"/>
  <c r="W218" i="1"/>
  <c r="N322" i="5"/>
  <c r="V219" i="1" s="1"/>
  <c r="X219" i="1" s="1"/>
  <c r="G323" i="5"/>
  <c r="O321" i="5"/>
  <c r="P322" i="5" l="1"/>
  <c r="O322" i="5"/>
  <c r="K220" i="19"/>
  <c r="M220" i="19" s="1"/>
  <c r="N220" i="19" s="1"/>
  <c r="W219" i="1"/>
  <c r="G324" i="5"/>
  <c r="N323" i="5"/>
  <c r="O323" i="5" s="1"/>
  <c r="Y219" i="1"/>
  <c r="L220" i="19" l="1"/>
  <c r="N324" i="5"/>
  <c r="G325" i="5"/>
  <c r="P323" i="5"/>
  <c r="P324" i="5" l="1"/>
  <c r="G326" i="5"/>
  <c r="N325" i="5"/>
  <c r="V220" i="1"/>
  <c r="K221" i="19"/>
  <c r="O324" i="5"/>
  <c r="M221" i="19" l="1"/>
  <c r="N221" i="19" s="1"/>
  <c r="L221" i="19"/>
  <c r="W220" i="1"/>
  <c r="X220" i="1"/>
  <c r="Y220" i="1" s="1"/>
  <c r="O325" i="5"/>
  <c r="P325" i="5"/>
  <c r="G327" i="5"/>
  <c r="N326" i="5"/>
  <c r="V221" i="1" l="1"/>
  <c r="X221" i="1" s="1"/>
  <c r="Y221" i="1" s="1"/>
  <c r="K222" i="19"/>
  <c r="G328" i="5"/>
  <c r="N327" i="5"/>
  <c r="O327" i="5" s="1"/>
  <c r="P326" i="5"/>
  <c r="O326" i="5"/>
  <c r="W221" i="1" l="1"/>
  <c r="P327" i="5"/>
  <c r="M222" i="19"/>
  <c r="N222" i="19" s="1"/>
  <c r="L222" i="19"/>
  <c r="N328" i="5"/>
  <c r="V222" i="1" s="1"/>
  <c r="G329" i="5"/>
  <c r="N329" i="5" l="1"/>
  <c r="O329" i="5" s="1"/>
  <c r="G330" i="5"/>
  <c r="P328" i="5"/>
  <c r="K223" i="19"/>
  <c r="X222" i="1"/>
  <c r="Y222" i="1" s="1"/>
  <c r="W222" i="1"/>
  <c r="O328" i="5"/>
  <c r="P329" i="5" l="1"/>
  <c r="L223" i="19"/>
  <c r="M223" i="19"/>
  <c r="N223" i="19" s="1"/>
  <c r="N330" i="5"/>
  <c r="G331" i="5"/>
  <c r="G332" i="5" l="1"/>
  <c r="N331" i="5"/>
  <c r="O331" i="5" s="1"/>
  <c r="V223" i="1"/>
  <c r="O330" i="5"/>
  <c r="K224" i="19"/>
  <c r="P330" i="5"/>
  <c r="P331" i="5" l="1"/>
  <c r="X223" i="1"/>
  <c r="Y223" i="1" s="1"/>
  <c r="W223" i="1"/>
  <c r="M224" i="19"/>
  <c r="N224" i="19" s="1"/>
  <c r="L224" i="19"/>
  <c r="G333" i="5"/>
  <c r="N332" i="5"/>
  <c r="V224" i="1" l="1"/>
  <c r="X224" i="1" s="1"/>
  <c r="Y224" i="1" s="1"/>
  <c r="P332" i="5"/>
  <c r="K225" i="19"/>
  <c r="O332" i="5"/>
  <c r="G334" i="5"/>
  <c r="N333" i="5"/>
  <c r="W224" i="1" l="1"/>
  <c r="M225" i="19"/>
  <c r="N225" i="19" s="1"/>
  <c r="L225" i="19"/>
  <c r="O333" i="5"/>
  <c r="P333" i="5"/>
  <c r="G335" i="5"/>
  <c r="N334" i="5"/>
  <c r="P334" i="5" l="1"/>
  <c r="K226" i="19"/>
  <c r="M226" i="19" s="1"/>
  <c r="N226" i="19" s="1"/>
  <c r="O334" i="5"/>
  <c r="N335" i="5"/>
  <c r="O335" i="5" s="1"/>
  <c r="G336" i="5"/>
  <c r="V225" i="1"/>
  <c r="X225" i="1" l="1"/>
  <c r="Y225" i="1" s="1"/>
  <c r="W225" i="1"/>
  <c r="N336" i="5"/>
  <c r="K227" i="19" s="1"/>
  <c r="M227" i="19" s="1"/>
  <c r="N227" i="19" s="1"/>
  <c r="G337" i="5"/>
  <c r="P335" i="5"/>
  <c r="L226" i="19"/>
  <c r="O336" i="5" l="1"/>
  <c r="L227" i="19"/>
  <c r="V226" i="1"/>
  <c r="P336" i="5"/>
  <c r="N337" i="5"/>
  <c r="O337" i="5" s="1"/>
  <c r="G338" i="5"/>
  <c r="P337" i="5" l="1"/>
  <c r="X226" i="1"/>
  <c r="Y226" i="1" s="1"/>
  <c r="W226" i="1"/>
  <c r="N338" i="5"/>
  <c r="G339" i="5"/>
  <c r="V227" i="1" l="1"/>
  <c r="X227" i="1" s="1"/>
  <c r="Y227" i="1" s="1"/>
  <c r="K228" i="19"/>
  <c r="O338" i="5"/>
  <c r="G340" i="5"/>
  <c r="N339" i="5"/>
  <c r="P338" i="5"/>
  <c r="W227" i="1" l="1"/>
  <c r="P339" i="5"/>
  <c r="O339" i="5"/>
  <c r="M228" i="19"/>
  <c r="N228" i="19" s="1"/>
  <c r="L228" i="19"/>
  <c r="N340" i="5"/>
  <c r="V228" i="1" s="1"/>
  <c r="X228" i="1" s="1"/>
  <c r="Y228" i="1" s="1"/>
  <c r="Y230" i="1" s="1"/>
  <c r="G341" i="5"/>
  <c r="G342" i="5" l="1"/>
  <c r="N341" i="5"/>
  <c r="O341" i="5" s="1"/>
  <c r="K24" i="21"/>
  <c r="K229" i="19"/>
  <c r="M229" i="19" s="1"/>
  <c r="N229" i="19" s="1"/>
  <c r="O340" i="5"/>
  <c r="W228" i="1"/>
  <c r="W230" i="1" s="1"/>
  <c r="P340" i="5"/>
  <c r="L24" i="21" l="1"/>
  <c r="P341" i="5"/>
  <c r="L229" i="19"/>
  <c r="N342" i="5"/>
  <c r="G343" i="5"/>
  <c r="G344" i="5" l="1"/>
  <c r="N343" i="5"/>
  <c r="O343" i="5" s="1"/>
  <c r="V232" i="1"/>
  <c r="O342" i="5"/>
  <c r="K233" i="19"/>
  <c r="P342" i="5"/>
  <c r="W232" i="1" l="1"/>
  <c r="X232" i="1"/>
  <c r="Y232" i="1" s="1"/>
  <c r="P343" i="5"/>
  <c r="L233" i="19"/>
  <c r="M233" i="19"/>
  <c r="N233" i="19" s="1"/>
  <c r="N344" i="5"/>
  <c r="G345" i="5"/>
  <c r="P344" i="5" l="1"/>
  <c r="N345" i="5"/>
  <c r="O345" i="5" s="1"/>
  <c r="G346" i="5"/>
  <c r="K234" i="19"/>
  <c r="M234" i="19" s="1"/>
  <c r="N234" i="19" s="1"/>
  <c r="V233" i="1"/>
  <c r="O344" i="5"/>
  <c r="N346" i="5" l="1"/>
  <c r="G347" i="5"/>
  <c r="L234" i="19"/>
  <c r="X233" i="1"/>
  <c r="Y233" i="1" s="1"/>
  <c r="W233" i="1"/>
  <c r="P345" i="5"/>
  <c r="P346" i="5" l="1"/>
  <c r="N347" i="5"/>
  <c r="O347" i="5" s="1"/>
  <c r="G348" i="5"/>
  <c r="V234" i="1"/>
  <c r="X234" i="1" s="1"/>
  <c r="Y234" i="1" s="1"/>
  <c r="K235" i="19"/>
  <c r="M235" i="19" s="1"/>
  <c r="N235" i="19" s="1"/>
  <c r="O346" i="5"/>
  <c r="O230" i="4"/>
  <c r="P230" i="4" s="1"/>
  <c r="G349" i="5" l="1"/>
  <c r="N348" i="5"/>
  <c r="V235" i="1" s="1"/>
  <c r="X235" i="1" s="1"/>
  <c r="Y235" i="1" s="1"/>
  <c r="L235" i="19"/>
  <c r="W234" i="1"/>
  <c r="P347" i="5"/>
  <c r="G263" i="19"/>
  <c r="H263" i="19" s="1"/>
  <c r="R262" i="1"/>
  <c r="T262" i="1" s="1"/>
  <c r="G259" i="19"/>
  <c r="P231" i="4"/>
  <c r="K236" i="19" l="1"/>
  <c r="M236" i="19" s="1"/>
  <c r="N236" i="19" s="1"/>
  <c r="P348" i="5"/>
  <c r="W235" i="1"/>
  <c r="N349" i="5"/>
  <c r="O349" i="5" s="1"/>
  <c r="G350" i="5"/>
  <c r="O348" i="5"/>
  <c r="I263" i="19"/>
  <c r="R263" i="1"/>
  <c r="C392" i="5" s="1"/>
  <c r="F392" i="5" s="1"/>
  <c r="C390" i="5"/>
  <c r="F390" i="5" s="1"/>
  <c r="S262" i="1"/>
  <c r="U262" i="1" s="1"/>
  <c r="J27" i="21"/>
  <c r="J28" i="21" s="1"/>
  <c r="G264" i="19"/>
  <c r="I259" i="19"/>
  <c r="D28" i="21" l="1"/>
  <c r="L236" i="19"/>
  <c r="P349" i="5"/>
  <c r="G351" i="5"/>
  <c r="N350" i="5"/>
  <c r="K237" i="19" s="1"/>
  <c r="T263" i="1"/>
  <c r="S263" i="1"/>
  <c r="U263" i="1" s="1"/>
  <c r="H264" i="19"/>
  <c r="H265" i="19" s="1"/>
  <c r="H266" i="19" s="1"/>
  <c r="H267" i="19" s="1"/>
  <c r="H268" i="19" s="1"/>
  <c r="H269" i="19" s="1"/>
  <c r="H270" i="19" s="1"/>
  <c r="H271" i="19" s="1"/>
  <c r="I264" i="19"/>
  <c r="P350" i="5" l="1"/>
  <c r="V236" i="1"/>
  <c r="N351" i="5"/>
  <c r="G352" i="5"/>
  <c r="M237" i="19"/>
  <c r="N237" i="19" s="1"/>
  <c r="L237" i="19"/>
  <c r="O350" i="5"/>
  <c r="S264" i="1"/>
  <c r="U264" i="1" s="1"/>
  <c r="H272" i="19"/>
  <c r="H273" i="19" s="1"/>
  <c r="H274" i="19" s="1"/>
  <c r="J271" i="19"/>
  <c r="X236" i="1" l="1"/>
  <c r="Y236" i="1" s="1"/>
  <c r="W236" i="1"/>
  <c r="N352" i="5"/>
  <c r="G353" i="5"/>
  <c r="O351" i="5"/>
  <c r="P351" i="5"/>
  <c r="S265" i="1"/>
  <c r="U265" i="1" s="1"/>
  <c r="O352" i="5" l="1"/>
  <c r="N353" i="5"/>
  <c r="O353" i="5" s="1"/>
  <c r="G354" i="5"/>
  <c r="V237" i="1"/>
  <c r="K238" i="19"/>
  <c r="P352" i="5"/>
  <c r="S266" i="1"/>
  <c r="S267" i="1" s="1"/>
  <c r="U267" i="1" s="1"/>
  <c r="J264" i="19"/>
  <c r="P353" i="5" l="1"/>
  <c r="M238" i="19"/>
  <c r="N238" i="19" s="1"/>
  <c r="L238" i="19"/>
  <c r="X237" i="1"/>
  <c r="Y237" i="1" s="1"/>
  <c r="W237" i="1"/>
  <c r="G355" i="5"/>
  <c r="N354" i="5"/>
  <c r="S268" i="1"/>
  <c r="U268" i="1" s="1"/>
  <c r="U266" i="1"/>
  <c r="J265" i="19"/>
  <c r="S269" i="1" l="1"/>
  <c r="K239" i="19"/>
  <c r="M239" i="19" s="1"/>
  <c r="N239" i="19" s="1"/>
  <c r="V238" i="1"/>
  <c r="O354" i="5"/>
  <c r="G356" i="5"/>
  <c r="N355" i="5"/>
  <c r="O355" i="5" s="1"/>
  <c r="P354" i="5"/>
  <c r="J266" i="19"/>
  <c r="S270" i="1"/>
  <c r="U269" i="1"/>
  <c r="P355" i="5" l="1"/>
  <c r="L239" i="19"/>
  <c r="X238" i="1"/>
  <c r="Y238" i="1" s="1"/>
  <c r="W238" i="1"/>
  <c r="G357" i="5"/>
  <c r="N356" i="5"/>
  <c r="J267" i="19"/>
  <c r="S271" i="1"/>
  <c r="U270" i="1"/>
  <c r="K240" i="19" l="1"/>
  <c r="O356" i="5"/>
  <c r="V239" i="1"/>
  <c r="X239" i="1" s="1"/>
  <c r="Y239" i="1" s="1"/>
  <c r="P356" i="5"/>
  <c r="G358" i="5"/>
  <c r="N357" i="5"/>
  <c r="O357" i="5" s="1"/>
  <c r="J268" i="19"/>
  <c r="U271" i="1"/>
  <c r="S272" i="1"/>
  <c r="N358" i="5" l="1"/>
  <c r="K241" i="19" s="1"/>
  <c r="M241" i="19" s="1"/>
  <c r="G359" i="5"/>
  <c r="M240" i="19"/>
  <c r="N240" i="19" s="1"/>
  <c r="L240" i="19"/>
  <c r="P357" i="5"/>
  <c r="W239" i="1"/>
  <c r="J269" i="19"/>
  <c r="U272" i="1"/>
  <c r="S273" i="1"/>
  <c r="S277" i="1" s="1"/>
  <c r="S345" i="1" s="1"/>
  <c r="S292" i="1" l="1"/>
  <c r="P358" i="5"/>
  <c r="N241" i="19"/>
  <c r="N359" i="5"/>
  <c r="O359" i="5" s="1"/>
  <c r="G360" i="5"/>
  <c r="L241" i="19"/>
  <c r="V240" i="1"/>
  <c r="X240" i="1" s="1"/>
  <c r="Y240" i="1" s="1"/>
  <c r="O358" i="5"/>
  <c r="U273" i="1"/>
  <c r="U277" i="1" s="1"/>
  <c r="U292" i="1" s="1"/>
  <c r="J270" i="19"/>
  <c r="G361" i="5" l="1"/>
  <c r="N360" i="5"/>
  <c r="V241" i="1" s="1"/>
  <c r="X241" i="1" s="1"/>
  <c r="Y241" i="1" s="1"/>
  <c r="P359" i="5"/>
  <c r="W240" i="1"/>
  <c r="P360" i="5" l="1"/>
  <c r="W241" i="1"/>
  <c r="G362" i="5"/>
  <c r="N361" i="5"/>
  <c r="K242" i="19"/>
  <c r="O360" i="5"/>
  <c r="O361" i="5" l="1"/>
  <c r="N362" i="5"/>
  <c r="V242" i="1" s="1"/>
  <c r="G363" i="5"/>
  <c r="P361" i="5"/>
  <c r="M242" i="19"/>
  <c r="N242" i="19" s="1"/>
  <c r="L242" i="19"/>
  <c r="X242" i="1" l="1"/>
  <c r="Y242" i="1" s="1"/>
  <c r="W242" i="1"/>
  <c r="G364" i="5"/>
  <c r="N363" i="5"/>
  <c r="O362" i="5"/>
  <c r="P362" i="5"/>
  <c r="P363" i="5" l="1"/>
  <c r="O363" i="5"/>
  <c r="G365" i="5"/>
  <c r="N364" i="5"/>
  <c r="K25" i="21" s="1"/>
  <c r="L25" i="21" l="1"/>
  <c r="N365" i="5"/>
  <c r="O365" i="5" s="1"/>
  <c r="G366" i="5"/>
  <c r="O364" i="5"/>
  <c r="V243" i="1"/>
  <c r="P364" i="5"/>
  <c r="P365" i="5" l="1"/>
  <c r="W243" i="1"/>
  <c r="W245" i="1" s="1"/>
  <c r="X243" i="1"/>
  <c r="Y243" i="1" s="1"/>
  <c r="Y245" i="1" s="1"/>
  <c r="G367" i="5"/>
  <c r="N366" i="5"/>
  <c r="K248" i="19" l="1"/>
  <c r="V247" i="1"/>
  <c r="O366" i="5"/>
  <c r="P366" i="5"/>
  <c r="N367" i="5"/>
  <c r="O367" i="5" s="1"/>
  <c r="G368" i="5"/>
  <c r="P367" i="5" l="1"/>
  <c r="G369" i="5"/>
  <c r="N368" i="5"/>
  <c r="W247" i="1"/>
  <c r="X247" i="1"/>
  <c r="Y247" i="1" s="1"/>
  <c r="M248" i="19"/>
  <c r="N248" i="19" s="1"/>
  <c r="L248" i="19"/>
  <c r="V248" i="1" l="1"/>
  <c r="X248" i="1" s="1"/>
  <c r="Y248" i="1" s="1"/>
  <c r="K249" i="19"/>
  <c r="P368" i="5"/>
  <c r="O368" i="5"/>
  <c r="N369" i="5"/>
  <c r="O369" i="5" s="1"/>
  <c r="G370" i="5"/>
  <c r="P369" i="5" l="1"/>
  <c r="G371" i="5"/>
  <c r="N370" i="5"/>
  <c r="M249" i="19"/>
  <c r="N249" i="19" s="1"/>
  <c r="L249" i="19"/>
  <c r="W248" i="1"/>
  <c r="P370" i="5" l="1"/>
  <c r="K250" i="19"/>
  <c r="N371" i="5"/>
  <c r="O371" i="5" s="1"/>
  <c r="G372" i="5"/>
  <c r="V249" i="1"/>
  <c r="X249" i="1" s="1"/>
  <c r="Y249" i="1" s="1"/>
  <c r="O370" i="5"/>
  <c r="F434" i="5"/>
  <c r="W249" i="1" l="1"/>
  <c r="N372" i="5"/>
  <c r="K251" i="19" s="1"/>
  <c r="M251" i="19" s="1"/>
  <c r="G373" i="5"/>
  <c r="M250" i="19"/>
  <c r="N250" i="19" s="1"/>
  <c r="L250" i="19"/>
  <c r="P371" i="5"/>
  <c r="O372" i="5" l="1"/>
  <c r="P372" i="5"/>
  <c r="L251" i="19"/>
  <c r="V250" i="1"/>
  <c r="N373" i="5"/>
  <c r="G374" i="5"/>
  <c r="N251" i="19"/>
  <c r="X250" i="1" l="1"/>
  <c r="Y250" i="1" s="1"/>
  <c r="W250" i="1"/>
  <c r="N374" i="5"/>
  <c r="V251" i="1" s="1"/>
  <c r="X251" i="1" s="1"/>
  <c r="G375" i="5"/>
  <c r="O373" i="5"/>
  <c r="P373" i="5"/>
  <c r="Y251" i="1" l="1"/>
  <c r="W251" i="1"/>
  <c r="P374" i="5"/>
  <c r="K252" i="19"/>
  <c r="M252" i="19" s="1"/>
  <c r="N252" i="19" s="1"/>
  <c r="O374" i="5"/>
  <c r="N375" i="5"/>
  <c r="G376" i="5"/>
  <c r="L252" i="19" l="1"/>
  <c r="G377" i="5"/>
  <c r="N376" i="5"/>
  <c r="V252" i="1" s="1"/>
  <c r="O375" i="5"/>
  <c r="O376" i="5" s="1"/>
  <c r="P375" i="5"/>
  <c r="P376" i="5" l="1"/>
  <c r="X252" i="1"/>
  <c r="Y252" i="1" s="1"/>
  <c r="W252" i="1"/>
  <c r="K253" i="19"/>
  <c r="G378" i="5"/>
  <c r="N377" i="5"/>
  <c r="O377" i="5" s="1"/>
  <c r="M253" i="19" l="1"/>
  <c r="N253" i="19" s="1"/>
  <c r="L253" i="19"/>
  <c r="G379" i="5"/>
  <c r="N378" i="5"/>
  <c r="P377" i="5"/>
  <c r="V253" i="1" l="1"/>
  <c r="O378" i="5"/>
  <c r="K254" i="19"/>
  <c r="M254" i="19" s="1"/>
  <c r="N254" i="19" s="1"/>
  <c r="N379" i="5"/>
  <c r="O379" i="5" s="1"/>
  <c r="G380" i="5"/>
  <c r="P378" i="5"/>
  <c r="P379" i="5" l="1"/>
  <c r="G381" i="5"/>
  <c r="N380" i="5"/>
  <c r="X253" i="1"/>
  <c r="Y253" i="1" s="1"/>
  <c r="W253" i="1"/>
  <c r="L254" i="19"/>
  <c r="K255" i="19" l="1"/>
  <c r="M255" i="19" s="1"/>
  <c r="N255" i="19" s="1"/>
  <c r="O380" i="5"/>
  <c r="V254" i="1"/>
  <c r="N381" i="5"/>
  <c r="O381" i="5" s="1"/>
  <c r="G382" i="5"/>
  <c r="P380" i="5"/>
  <c r="P381" i="5" l="1"/>
  <c r="L255" i="19"/>
  <c r="X254" i="1"/>
  <c r="Y254" i="1" s="1"/>
  <c r="W254" i="1"/>
  <c r="G383" i="5"/>
  <c r="N382" i="5"/>
  <c r="P382" i="5" l="1"/>
  <c r="O382" i="5"/>
  <c r="K256" i="19"/>
  <c r="V255" i="1"/>
  <c r="X255" i="1" s="1"/>
  <c r="Y255" i="1" s="1"/>
  <c r="G384" i="5"/>
  <c r="N383" i="5"/>
  <c r="O383" i="5" s="1"/>
  <c r="W255" i="1" l="1"/>
  <c r="M256" i="19"/>
  <c r="N256" i="19" s="1"/>
  <c r="L256" i="19"/>
  <c r="G385" i="5"/>
  <c r="N384" i="5"/>
  <c r="V256" i="1" s="1"/>
  <c r="X256" i="1" s="1"/>
  <c r="Y256" i="1" s="1"/>
  <c r="P383" i="5"/>
  <c r="G386" i="5" l="1"/>
  <c r="N385" i="5"/>
  <c r="O385" i="5" s="1"/>
  <c r="W256" i="1"/>
  <c r="P384" i="5"/>
  <c r="K257" i="19"/>
  <c r="M257" i="19" s="1"/>
  <c r="N257" i="19" s="1"/>
  <c r="O384" i="5"/>
  <c r="N386" i="5" l="1"/>
  <c r="V257" i="1" s="1"/>
  <c r="G387" i="5"/>
  <c r="P385" i="5"/>
  <c r="L257" i="19"/>
  <c r="P386" i="5" l="1"/>
  <c r="N387" i="5"/>
  <c r="G388" i="5"/>
  <c r="X257" i="1"/>
  <c r="Y257" i="1" s="1"/>
  <c r="W257" i="1"/>
  <c r="O386" i="5"/>
  <c r="G389" i="5" l="1"/>
  <c r="N388" i="5"/>
  <c r="P387" i="5"/>
  <c r="O387" i="5"/>
  <c r="F28" i="21"/>
  <c r="O388" i="5" l="1"/>
  <c r="P388" i="5"/>
  <c r="K26" i="21"/>
  <c r="V258" i="1"/>
  <c r="G390" i="5"/>
  <c r="N389" i="5"/>
  <c r="O389" i="5" s="1"/>
  <c r="H28" i="21"/>
  <c r="L26" i="21" l="1"/>
  <c r="X258" i="1"/>
  <c r="Y258" i="1" s="1"/>
  <c r="Y260" i="1" s="1"/>
  <c r="W258" i="1"/>
  <c r="W260" i="1" s="1"/>
  <c r="G391" i="5"/>
  <c r="N390" i="5"/>
  <c r="P389" i="5"/>
  <c r="K259" i="19" l="1"/>
  <c r="M259" i="19" s="1"/>
  <c r="V262" i="1"/>
  <c r="K263" i="19"/>
  <c r="O390" i="5"/>
  <c r="N391" i="5"/>
  <c r="O391" i="5" s="1"/>
  <c r="G392" i="5"/>
  <c r="P390" i="5"/>
  <c r="P391" i="5" l="1"/>
  <c r="L263" i="19"/>
  <c r="M263" i="19"/>
  <c r="N263" i="19" s="1"/>
  <c r="N392" i="5"/>
  <c r="V263" i="1" s="1"/>
  <c r="X263" i="1" s="1"/>
  <c r="G393" i="5"/>
  <c r="X262" i="1"/>
  <c r="Y262" i="1" s="1"/>
  <c r="W262" i="1"/>
  <c r="Y263" i="1" l="1"/>
  <c r="O392" i="5"/>
  <c r="W263" i="1"/>
  <c r="G394" i="5"/>
  <c r="N393" i="5"/>
  <c r="O393" i="5" s="1"/>
  <c r="P392" i="5"/>
  <c r="P393" i="5" l="1"/>
  <c r="N394" i="5"/>
  <c r="G395" i="5"/>
  <c r="G396" i="5" l="1"/>
  <c r="N395" i="5"/>
  <c r="O395" i="5" s="1"/>
  <c r="V264" i="1"/>
  <c r="O394" i="5"/>
  <c r="P394" i="5"/>
  <c r="W264" i="1" l="1"/>
  <c r="X264" i="1"/>
  <c r="Y264" i="1" s="1"/>
  <c r="P395" i="5"/>
  <c r="N396" i="5"/>
  <c r="G397" i="5"/>
  <c r="P396" i="5" l="1"/>
  <c r="N397" i="5"/>
  <c r="O397" i="5" s="1"/>
  <c r="G398" i="5"/>
  <c r="V265" i="1"/>
  <c r="X265" i="1" s="1"/>
  <c r="Y265" i="1" s="1"/>
  <c r="K266" i="19"/>
  <c r="M266" i="19" s="1"/>
  <c r="O396" i="5"/>
  <c r="W265" i="1" l="1"/>
  <c r="N398" i="5"/>
  <c r="G399" i="5"/>
  <c r="P397" i="5"/>
  <c r="P398" i="5" l="1"/>
  <c r="N399" i="5"/>
  <c r="G400" i="5"/>
  <c r="K264" i="19"/>
  <c r="K267" i="19"/>
  <c r="M267" i="19" s="1"/>
  <c r="V266" i="1"/>
  <c r="O398" i="5"/>
  <c r="M264" i="19" l="1"/>
  <c r="N264" i="19" s="1"/>
  <c r="L264" i="19"/>
  <c r="N400" i="5"/>
  <c r="K265" i="19" s="1"/>
  <c r="M265" i="19" s="1"/>
  <c r="G401" i="5"/>
  <c r="X266" i="1"/>
  <c r="Y266" i="1" s="1"/>
  <c r="W266" i="1"/>
  <c r="O399" i="5"/>
  <c r="O400" i="5" s="1"/>
  <c r="V267" i="1"/>
  <c r="X267" i="1" s="1"/>
  <c r="P399" i="5"/>
  <c r="Y267" i="1" l="1"/>
  <c r="N265" i="19"/>
  <c r="N266" i="19" s="1"/>
  <c r="N267" i="19" s="1"/>
  <c r="N401" i="5"/>
  <c r="O401" i="5" s="1"/>
  <c r="G402" i="5"/>
  <c r="P400" i="5"/>
  <c r="W267" i="1"/>
  <c r="L265" i="19"/>
  <c r="L266" i="19" s="1"/>
  <c r="L267" i="19" s="1"/>
  <c r="K268" i="19"/>
  <c r="M268" i="19" s="1"/>
  <c r="N268" i="19" s="1"/>
  <c r="P401" i="5" l="1"/>
  <c r="N402" i="5"/>
  <c r="G403" i="5"/>
  <c r="L268" i="19"/>
  <c r="G404" i="5" l="1"/>
  <c r="N403" i="5"/>
  <c r="O403" i="5" s="1"/>
  <c r="V268" i="1"/>
  <c r="O402" i="5"/>
  <c r="K269" i="19"/>
  <c r="M269" i="19" s="1"/>
  <c r="N269" i="19" s="1"/>
  <c r="P402" i="5"/>
  <c r="N404" i="5" l="1"/>
  <c r="V269" i="1" s="1"/>
  <c r="X269" i="1" s="1"/>
  <c r="G405" i="5"/>
  <c r="X268" i="1"/>
  <c r="Y268" i="1" s="1"/>
  <c r="W268" i="1"/>
  <c r="P403" i="5"/>
  <c r="L269" i="19"/>
  <c r="P404" i="5" l="1"/>
  <c r="K270" i="19"/>
  <c r="M270" i="19" s="1"/>
  <c r="N270" i="19" s="1"/>
  <c r="N405" i="5"/>
  <c r="O405" i="5" s="1"/>
  <c r="G406" i="5"/>
  <c r="Y269" i="1"/>
  <c r="W269" i="1"/>
  <c r="O404" i="5"/>
  <c r="L270" i="19" l="1"/>
  <c r="N406" i="5"/>
  <c r="V270" i="1" s="1"/>
  <c r="G407" i="5"/>
  <c r="P405" i="5"/>
  <c r="N407" i="5" l="1"/>
  <c r="G408" i="5"/>
  <c r="W270" i="1"/>
  <c r="X270" i="1"/>
  <c r="Y270" i="1" s="1"/>
  <c r="K271" i="19"/>
  <c r="P406" i="5"/>
  <c r="O406" i="5"/>
  <c r="G409" i="5" l="1"/>
  <c r="N408" i="5"/>
  <c r="M271" i="19"/>
  <c r="N271" i="19" s="1"/>
  <c r="L271" i="19"/>
  <c r="P407" i="5"/>
  <c r="O407" i="5"/>
  <c r="O408" i="5" s="1"/>
  <c r="V271" i="1" l="1"/>
  <c r="K272" i="19"/>
  <c r="M272" i="19" s="1"/>
  <c r="N272" i="19" s="1"/>
  <c r="P408" i="5"/>
  <c r="G410" i="5"/>
  <c r="N409" i="5"/>
  <c r="O409" i="5" s="1"/>
  <c r="P409" i="5" l="1"/>
  <c r="X271" i="1"/>
  <c r="Y271" i="1" s="1"/>
  <c r="W271" i="1"/>
  <c r="N410" i="5"/>
  <c r="G411" i="5"/>
  <c r="L272" i="19"/>
  <c r="V272" i="1" l="1"/>
  <c r="X272" i="1" s="1"/>
  <c r="Y272" i="1" s="1"/>
  <c r="O410" i="5"/>
  <c r="G412" i="5"/>
  <c r="N411" i="5"/>
  <c r="O411" i="5" s="1"/>
  <c r="P410" i="5"/>
  <c r="W272" i="1" l="1"/>
  <c r="P411" i="5"/>
  <c r="G413" i="5"/>
  <c r="N412" i="5"/>
  <c r="E435" i="5"/>
  <c r="G435" i="5" l="1"/>
  <c r="F435" i="5"/>
  <c r="K27" i="21"/>
  <c r="K28" i="21" s="1"/>
  <c r="P412" i="5"/>
  <c r="K274" i="19"/>
  <c r="M274" i="19" s="1"/>
  <c r="V273" i="1"/>
  <c r="N413" i="5"/>
  <c r="O413" i="5" s="1"/>
  <c r="G414" i="5"/>
  <c r="O412" i="5"/>
  <c r="N414" i="5" l="1"/>
  <c r="G415" i="5"/>
  <c r="P413" i="5"/>
  <c r="P435" i="5"/>
  <c r="L276" i="19" s="1"/>
  <c r="L27" i="21"/>
  <c r="L28" i="21" s="1"/>
  <c r="X273" i="1"/>
  <c r="Y273" i="1" s="1"/>
  <c r="W273" i="1"/>
  <c r="P414" i="5" l="1"/>
  <c r="V279" i="1"/>
  <c r="K280" i="19"/>
  <c r="G416" i="5"/>
  <c r="N415" i="5"/>
  <c r="N276" i="19"/>
  <c r="W275" i="1"/>
  <c r="Y275" i="1" s="1"/>
  <c r="Y277" i="1" s="1"/>
  <c r="O414" i="5"/>
  <c r="W277" i="1" l="1"/>
  <c r="O415" i="5"/>
  <c r="P415" i="5"/>
  <c r="G417" i="5"/>
  <c r="N416" i="5"/>
  <c r="K281" i="19" s="1"/>
  <c r="M281" i="19" s="1"/>
  <c r="L280" i="19"/>
  <c r="M280" i="19"/>
  <c r="N280" i="19" s="1"/>
  <c r="X279" i="1"/>
  <c r="Y279" i="1" s="1"/>
  <c r="W279" i="1"/>
  <c r="V280" i="1" l="1"/>
  <c r="X280" i="1" s="1"/>
  <c r="Y280" i="1" s="1"/>
  <c r="P416" i="5"/>
  <c r="L281" i="19"/>
  <c r="N417" i="5"/>
  <c r="O417" i="5" s="1"/>
  <c r="G418" i="5"/>
  <c r="N281" i="19"/>
  <c r="O416" i="5"/>
  <c r="P417" i="5" l="1"/>
  <c r="W280" i="1"/>
  <c r="N418" i="5"/>
  <c r="G419" i="5"/>
  <c r="N419" i="5" l="1"/>
  <c r="O419" i="5" s="1"/>
  <c r="G420" i="5"/>
  <c r="K282" i="19"/>
  <c r="O418" i="5"/>
  <c r="V281" i="1"/>
  <c r="P418" i="5"/>
  <c r="P419" i="5" l="1"/>
  <c r="M282" i="19"/>
  <c r="N282" i="19" s="1"/>
  <c r="L282" i="19"/>
  <c r="G421" i="5"/>
  <c r="N420" i="5"/>
  <c r="X281" i="1"/>
  <c r="Y281" i="1" s="1"/>
  <c r="W281" i="1"/>
  <c r="G422" i="5" l="1"/>
  <c r="N421" i="5"/>
  <c r="O421" i="5" s="1"/>
  <c r="V282" i="1"/>
  <c r="X282" i="1" s="1"/>
  <c r="Y282" i="1" s="1"/>
  <c r="O420" i="5"/>
  <c r="K283" i="19"/>
  <c r="M283" i="19" s="1"/>
  <c r="N283" i="19" s="1"/>
  <c r="P420" i="5"/>
  <c r="L283" i="19" l="1"/>
  <c r="P421" i="5"/>
  <c r="N422" i="5"/>
  <c r="G423" i="5"/>
  <c r="W282" i="1"/>
  <c r="N423" i="5" l="1"/>
  <c r="O423" i="5" s="1"/>
  <c r="G424" i="5"/>
  <c r="K284" i="19"/>
  <c r="V283" i="1"/>
  <c r="X283" i="1" s="1"/>
  <c r="Y283" i="1" s="1"/>
  <c r="P422" i="5"/>
  <c r="O422" i="5"/>
  <c r="P423" i="5" l="1"/>
  <c r="M284" i="19"/>
  <c r="N284" i="19" s="1"/>
  <c r="L284" i="19"/>
  <c r="G425" i="5"/>
  <c r="N424" i="5"/>
  <c r="W283" i="1"/>
  <c r="N425" i="5" l="1"/>
  <c r="O425" i="5" s="1"/>
  <c r="G426" i="5"/>
  <c r="K285" i="19"/>
  <c r="M285" i="19" s="1"/>
  <c r="N285" i="19" s="1"/>
  <c r="V284" i="1"/>
  <c r="X284" i="1" s="1"/>
  <c r="Y284" i="1" s="1"/>
  <c r="O424" i="5"/>
  <c r="P424" i="5"/>
  <c r="P425" i="5" l="1"/>
  <c r="L285" i="19"/>
  <c r="N426" i="5"/>
  <c r="V285" i="1" s="1"/>
  <c r="X285" i="1" s="1"/>
  <c r="Y285" i="1" s="1"/>
  <c r="G427" i="5"/>
  <c r="W284" i="1"/>
  <c r="N427" i="5" l="1"/>
  <c r="G428" i="5"/>
  <c r="O426" i="5"/>
  <c r="W285" i="1"/>
  <c r="K286" i="19"/>
  <c r="P426" i="5"/>
  <c r="N428" i="5" l="1"/>
  <c r="G429" i="5"/>
  <c r="M286" i="19"/>
  <c r="N286" i="19" s="1"/>
  <c r="L286" i="19"/>
  <c r="P427" i="5"/>
  <c r="O427" i="5"/>
  <c r="O428" i="5" s="1"/>
  <c r="G291" i="19"/>
  <c r="E291" i="19"/>
  <c r="G290" i="19"/>
  <c r="E290" i="19"/>
  <c r="G289" i="19"/>
  <c r="E289" i="19"/>
  <c r="K273" i="19"/>
  <c r="E273" i="19"/>
  <c r="I273" i="19" s="1"/>
  <c r="E272" i="19"/>
  <c r="K258" i="19"/>
  <c r="L258" i="19" s="1"/>
  <c r="L259" i="19" s="1"/>
  <c r="G258" i="19"/>
  <c r="E258" i="19"/>
  <c r="E257" i="19"/>
  <c r="K244" i="19"/>
  <c r="G244" i="19"/>
  <c r="E244" i="19"/>
  <c r="K243" i="19"/>
  <c r="L243" i="19" s="1"/>
  <c r="G243" i="19"/>
  <c r="E243" i="19"/>
  <c r="E242" i="19"/>
  <c r="E229" i="19"/>
  <c r="I229" i="19" s="1"/>
  <c r="E228" i="19"/>
  <c r="I228" i="19" s="1"/>
  <c r="E227" i="19"/>
  <c r="E184" i="19"/>
  <c r="I184" i="19" s="1"/>
  <c r="E183" i="19"/>
  <c r="I183" i="19" s="1"/>
  <c r="E182" i="19"/>
  <c r="K139" i="19"/>
  <c r="M139" i="19" s="1"/>
  <c r="E139" i="19"/>
  <c r="I139" i="19" s="1"/>
  <c r="K138" i="19"/>
  <c r="M138" i="19" s="1"/>
  <c r="E138" i="19"/>
  <c r="I138" i="19" s="1"/>
  <c r="E137" i="19"/>
  <c r="I137" i="19" s="1"/>
  <c r="K121" i="19"/>
  <c r="M121" i="19" s="1"/>
  <c r="E121" i="19"/>
  <c r="I121" i="19" s="1"/>
  <c r="K120" i="19"/>
  <c r="E120" i="19"/>
  <c r="I120" i="19" s="1"/>
  <c r="E119" i="19"/>
  <c r="K106" i="19"/>
  <c r="M106" i="19" s="1"/>
  <c r="K105" i="19"/>
  <c r="K61" i="19"/>
  <c r="G61" i="19"/>
  <c r="K50" i="19"/>
  <c r="G50" i="19"/>
  <c r="E50" i="19"/>
  <c r="L41" i="19"/>
  <c r="L42" i="19" s="1"/>
  <c r="L43" i="19" s="1"/>
  <c r="L44" i="19" s="1"/>
  <c r="L45" i="19" s="1"/>
  <c r="L46" i="19" s="1"/>
  <c r="L47" i="19" s="1"/>
  <c r="L48" i="19" s="1"/>
  <c r="L49" i="19" s="1"/>
  <c r="G37" i="19"/>
  <c r="E37" i="19"/>
  <c r="F37" i="19" s="1"/>
  <c r="F40" i="19" s="1"/>
  <c r="G430" i="5" l="1"/>
  <c r="N429" i="5"/>
  <c r="O429" i="5" s="1"/>
  <c r="P428" i="5"/>
  <c r="K287" i="19"/>
  <c r="M287" i="19" s="1"/>
  <c r="N287" i="19" s="1"/>
  <c r="V286" i="1"/>
  <c r="I243" i="19"/>
  <c r="I290" i="19"/>
  <c r="M120" i="19"/>
  <c r="N120" i="19" s="1"/>
  <c r="N121" i="19" s="1"/>
  <c r="L120" i="19"/>
  <c r="L121" i="19" s="1"/>
  <c r="I119" i="19"/>
  <c r="F119" i="19"/>
  <c r="M105" i="19"/>
  <c r="N105" i="19" s="1"/>
  <c r="N106" i="19" s="1"/>
  <c r="L105" i="19"/>
  <c r="L106" i="19" s="1"/>
  <c r="L50" i="19"/>
  <c r="L51" i="19" s="1"/>
  <c r="L53" i="19" s="1"/>
  <c r="L54" i="19" s="1"/>
  <c r="L55" i="19" s="1"/>
  <c r="L56" i="19" s="1"/>
  <c r="L57" i="19" s="1"/>
  <c r="L58" i="19" s="1"/>
  <c r="L59" i="19" s="1"/>
  <c r="L60" i="19" s="1"/>
  <c r="L61" i="19" s="1"/>
  <c r="I50" i="19"/>
  <c r="F41" i="19"/>
  <c r="M244" i="19"/>
  <c r="I182" i="19"/>
  <c r="F182" i="19"/>
  <c r="I227" i="19"/>
  <c r="F227" i="19"/>
  <c r="L244" i="19"/>
  <c r="M243" i="19"/>
  <c r="N243" i="19" s="1"/>
  <c r="H243" i="19"/>
  <c r="H244" i="19" s="1"/>
  <c r="I242" i="19"/>
  <c r="F242" i="19"/>
  <c r="I244" i="19"/>
  <c r="I258" i="19"/>
  <c r="I257" i="19"/>
  <c r="F257" i="19"/>
  <c r="I37" i="19"/>
  <c r="J37" i="19" s="1"/>
  <c r="M258" i="19"/>
  <c r="N258" i="19" s="1"/>
  <c r="N259" i="19" s="1"/>
  <c r="H258" i="19"/>
  <c r="H259" i="19" s="1"/>
  <c r="I272" i="19"/>
  <c r="F272" i="19"/>
  <c r="H289" i="19"/>
  <c r="H290" i="19" s="1"/>
  <c r="H291" i="19" s="1"/>
  <c r="M61" i="19"/>
  <c r="I61" i="19"/>
  <c r="I289" i="19"/>
  <c r="F289" i="19"/>
  <c r="M37" i="19"/>
  <c r="H37" i="19"/>
  <c r="H40" i="19" s="1"/>
  <c r="J40" i="19" s="1"/>
  <c r="M50" i="19"/>
  <c r="M273" i="19"/>
  <c r="N273" i="19" s="1"/>
  <c r="N274" i="19" s="1"/>
  <c r="L273" i="19"/>
  <c r="L274" i="19" s="1"/>
  <c r="I291" i="19"/>
  <c r="P429" i="5" l="1"/>
  <c r="X286" i="1"/>
  <c r="Y286" i="1" s="1"/>
  <c r="W286" i="1"/>
  <c r="N430" i="5"/>
  <c r="G431" i="5"/>
  <c r="L287" i="19"/>
  <c r="N244" i="19"/>
  <c r="F120" i="19"/>
  <c r="J119" i="19"/>
  <c r="L62" i="19"/>
  <c r="L63" i="19" s="1"/>
  <c r="L64" i="19" s="1"/>
  <c r="L65" i="19" s="1"/>
  <c r="F42" i="19"/>
  <c r="J182" i="19"/>
  <c r="F183" i="19"/>
  <c r="J227" i="19"/>
  <c r="F228" i="19"/>
  <c r="F243" i="19"/>
  <c r="J242" i="19"/>
  <c r="F273" i="19"/>
  <c r="J272" i="19"/>
  <c r="F258" i="19"/>
  <c r="J257" i="19"/>
  <c r="J289" i="19"/>
  <c r="F290" i="19"/>
  <c r="N37" i="19"/>
  <c r="N40" i="19" s="1"/>
  <c r="J80" i="19"/>
  <c r="V287" i="1" l="1"/>
  <c r="X287" i="1" s="1"/>
  <c r="Y287" i="1" s="1"/>
  <c r="O430" i="5"/>
  <c r="K288" i="19"/>
  <c r="N431" i="5"/>
  <c r="O431" i="5" s="1"/>
  <c r="G432" i="5"/>
  <c r="P430" i="5"/>
  <c r="J120" i="19"/>
  <c r="F121" i="19"/>
  <c r="J121" i="19" s="1"/>
  <c r="L75" i="19"/>
  <c r="L108" i="19" s="1"/>
  <c r="L123" i="19" s="1"/>
  <c r="L93" i="19"/>
  <c r="F43" i="19"/>
  <c r="H41" i="19"/>
  <c r="J183" i="19"/>
  <c r="F184" i="19"/>
  <c r="J184" i="19" s="1"/>
  <c r="F229" i="19"/>
  <c r="J229" i="19" s="1"/>
  <c r="J228" i="19"/>
  <c r="F244" i="19"/>
  <c r="J244" i="19" s="1"/>
  <c r="J243" i="19"/>
  <c r="F259" i="19"/>
  <c r="J258" i="19"/>
  <c r="F274" i="19"/>
  <c r="J273" i="19"/>
  <c r="N41" i="19"/>
  <c r="N42" i="19" s="1"/>
  <c r="N43" i="19" s="1"/>
  <c r="N44" i="19" s="1"/>
  <c r="N45" i="19" s="1"/>
  <c r="N46" i="19" s="1"/>
  <c r="N47" i="19" s="1"/>
  <c r="N48" i="19" s="1"/>
  <c r="N49" i="19" s="1"/>
  <c r="N50" i="19" s="1"/>
  <c r="N51" i="19" s="1"/>
  <c r="F291" i="19"/>
  <c r="J290" i="19"/>
  <c r="J81" i="19"/>
  <c r="H129" i="19"/>
  <c r="H130" i="19" s="1"/>
  <c r="H131" i="19" s="1"/>
  <c r="H132" i="19" s="1"/>
  <c r="H133" i="19" s="1"/>
  <c r="H134" i="19" s="1"/>
  <c r="H135" i="19" s="1"/>
  <c r="H136" i="19" s="1"/>
  <c r="H137" i="19" s="1"/>
  <c r="H138" i="19" s="1"/>
  <c r="H139" i="19" s="1"/>
  <c r="W287" i="1" l="1"/>
  <c r="P431" i="5"/>
  <c r="J274" i="19"/>
  <c r="M288" i="19"/>
  <c r="N288" i="19" s="1"/>
  <c r="L288" i="19"/>
  <c r="G433" i="5"/>
  <c r="N432" i="5"/>
  <c r="J291" i="19"/>
  <c r="L129" i="19"/>
  <c r="L130" i="19" s="1"/>
  <c r="L131" i="19" s="1"/>
  <c r="L132" i="19" s="1"/>
  <c r="L133" i="19" s="1"/>
  <c r="L134" i="19" s="1"/>
  <c r="L135" i="19" s="1"/>
  <c r="L136" i="19" s="1"/>
  <c r="L137" i="19" s="1"/>
  <c r="L138" i="19" s="1"/>
  <c r="L139" i="19" s="1"/>
  <c r="L141" i="19" s="1"/>
  <c r="L156" i="19" s="1"/>
  <c r="L171" i="19" s="1"/>
  <c r="L186" i="19" s="1"/>
  <c r="L201" i="19" s="1"/>
  <c r="L216" i="19" s="1"/>
  <c r="L231" i="19" s="1"/>
  <c r="L246" i="19" s="1"/>
  <c r="L261" i="19" s="1"/>
  <c r="L278" i="19" s="1"/>
  <c r="N53" i="19"/>
  <c r="N54" i="19" s="1"/>
  <c r="N55" i="19" s="1"/>
  <c r="N56" i="19" s="1"/>
  <c r="N57" i="19" s="1"/>
  <c r="N58" i="19" s="1"/>
  <c r="N59" i="19" s="1"/>
  <c r="N60" i="19" s="1"/>
  <c r="N61" i="19" s="1"/>
  <c r="H42" i="19"/>
  <c r="J42" i="19" s="1"/>
  <c r="J41" i="19"/>
  <c r="F44" i="19"/>
  <c r="J259" i="19"/>
  <c r="J263" i="19"/>
  <c r="H144" i="19"/>
  <c r="J143" i="19"/>
  <c r="J82" i="19"/>
  <c r="V288" i="1" l="1"/>
  <c r="K289" i="19"/>
  <c r="M289" i="19" s="1"/>
  <c r="N289" i="19" s="1"/>
  <c r="O432" i="5"/>
  <c r="P432" i="5"/>
  <c r="G434" i="5"/>
  <c r="N433" i="5"/>
  <c r="O433" i="5" s="1"/>
  <c r="N62" i="19"/>
  <c r="N63" i="19" s="1"/>
  <c r="N64" i="19" s="1"/>
  <c r="N65" i="19" s="1"/>
  <c r="H43" i="19"/>
  <c r="J43" i="19" s="1"/>
  <c r="F45" i="19"/>
  <c r="F84" i="19"/>
  <c r="F85" i="19" s="1"/>
  <c r="F86" i="19" s="1"/>
  <c r="F87" i="19" s="1"/>
  <c r="F88" i="19" s="1"/>
  <c r="F89" i="19" s="1"/>
  <c r="F90" i="19" s="1"/>
  <c r="F91" i="19" s="1"/>
  <c r="J83" i="19"/>
  <c r="H145" i="19"/>
  <c r="J144" i="19"/>
  <c r="N434" i="5" l="1"/>
  <c r="G436" i="5"/>
  <c r="X288" i="1"/>
  <c r="Y288" i="1" s="1"/>
  <c r="W288" i="1"/>
  <c r="P433" i="5"/>
  <c r="L289" i="19"/>
  <c r="N75" i="19"/>
  <c r="N108" i="19" s="1"/>
  <c r="N123" i="19" s="1"/>
  <c r="N93" i="19"/>
  <c r="H44" i="19"/>
  <c r="J44" i="19" s="1"/>
  <c r="F46" i="19"/>
  <c r="H146" i="19"/>
  <c r="J145" i="19"/>
  <c r="J84" i="19"/>
  <c r="V289" i="1" l="1"/>
  <c r="X289" i="1" s="1"/>
  <c r="Y289" i="1" s="1"/>
  <c r="K290" i="19"/>
  <c r="G437" i="5"/>
  <c r="E460" i="5" s="1"/>
  <c r="N436" i="5"/>
  <c r="O436" i="5" s="1"/>
  <c r="P434" i="5"/>
  <c r="O434" i="5"/>
  <c r="N129" i="19"/>
  <c r="N130" i="19" s="1"/>
  <c r="N131" i="19" s="1"/>
  <c r="N132" i="19" s="1"/>
  <c r="N133" i="19" s="1"/>
  <c r="N134" i="19" s="1"/>
  <c r="N135" i="19" s="1"/>
  <c r="N136" i="19" s="1"/>
  <c r="N137" i="19" s="1"/>
  <c r="N138" i="19" s="1"/>
  <c r="N139" i="19" s="1"/>
  <c r="N141" i="19" s="1"/>
  <c r="N156" i="19" s="1"/>
  <c r="N171" i="19" s="1"/>
  <c r="N186" i="19" s="1"/>
  <c r="N201" i="19" s="1"/>
  <c r="N216" i="19" s="1"/>
  <c r="N231" i="19" s="1"/>
  <c r="N246" i="19" s="1"/>
  <c r="N261" i="19" s="1"/>
  <c r="N278" i="19" s="1"/>
  <c r="H45" i="19"/>
  <c r="J45" i="19" s="1"/>
  <c r="F47" i="19"/>
  <c r="J85" i="19"/>
  <c r="H147" i="19"/>
  <c r="J146" i="19"/>
  <c r="P436" i="5" l="1"/>
  <c r="G460" i="5"/>
  <c r="F460" i="5"/>
  <c r="W289" i="1"/>
  <c r="G438" i="5"/>
  <c r="N438" i="5" s="1"/>
  <c r="N437" i="5"/>
  <c r="O437" i="5" s="1"/>
  <c r="M290" i="19"/>
  <c r="N290" i="19" s="1"/>
  <c r="L290" i="19"/>
  <c r="H46" i="19"/>
  <c r="J46" i="19" s="1"/>
  <c r="F48" i="19"/>
  <c r="H148" i="19"/>
  <c r="J147" i="19"/>
  <c r="J86" i="19"/>
  <c r="O438" i="5" l="1"/>
  <c r="P437" i="5"/>
  <c r="P460" i="5" s="1"/>
  <c r="K291" i="19"/>
  <c r="M291" i="19" s="1"/>
  <c r="N291" i="19" s="1"/>
  <c r="K29" i="21"/>
  <c r="V290" i="1"/>
  <c r="H47" i="19"/>
  <c r="J47" i="19" s="1"/>
  <c r="F49" i="19"/>
  <c r="J87" i="19"/>
  <c r="H149" i="19"/>
  <c r="J148" i="19"/>
  <c r="W294" i="1" l="1"/>
  <c r="P438" i="5"/>
  <c r="L291" i="19"/>
  <c r="X290" i="1"/>
  <c r="Y290" i="1" s="1"/>
  <c r="W290" i="1"/>
  <c r="K30" i="21"/>
  <c r="L29" i="21"/>
  <c r="L30" i="21" s="1"/>
  <c r="H48" i="19"/>
  <c r="J48" i="19" s="1"/>
  <c r="J89" i="19"/>
  <c r="F50" i="19"/>
  <c r="H150" i="19"/>
  <c r="J149" i="19"/>
  <c r="J88" i="19"/>
  <c r="Y292" i="1" l="1"/>
  <c r="W292" i="1"/>
  <c r="Y294" i="1"/>
  <c r="L293" i="19"/>
  <c r="N293" i="19" s="1"/>
  <c r="H49" i="19"/>
  <c r="J49" i="19" s="1"/>
  <c r="J90" i="19"/>
  <c r="J91" i="19"/>
  <c r="F51" i="19"/>
  <c r="F53" i="19" s="1"/>
  <c r="F54" i="19" s="1"/>
  <c r="F55" i="19" s="1"/>
  <c r="F56" i="19" s="1"/>
  <c r="F57" i="19" s="1"/>
  <c r="F58" i="19" s="1"/>
  <c r="F59" i="19" s="1"/>
  <c r="F60" i="19" s="1"/>
  <c r="F61" i="19" s="1"/>
  <c r="F62" i="19" s="1"/>
  <c r="F63" i="19" s="1"/>
  <c r="H151" i="19"/>
  <c r="H152" i="19" s="1"/>
  <c r="J150" i="19"/>
  <c r="N295" i="19" l="1"/>
  <c r="L295" i="19"/>
  <c r="H50" i="19"/>
  <c r="J50" i="19" s="1"/>
  <c r="F64" i="19"/>
  <c r="F65" i="19" s="1"/>
  <c r="J152" i="19"/>
  <c r="H153" i="19"/>
  <c r="J151" i="19"/>
  <c r="H51" i="19" l="1"/>
  <c r="J51" i="19" s="1"/>
  <c r="F75" i="19"/>
  <c r="F108" i="19" s="1"/>
  <c r="F93" i="19"/>
  <c r="H154" i="19"/>
  <c r="J153" i="19"/>
  <c r="H159" i="19"/>
  <c r="J158" i="19"/>
  <c r="H53" i="19" l="1"/>
  <c r="J53" i="19" s="1"/>
  <c r="F123" i="19"/>
  <c r="J154" i="19"/>
  <c r="H160" i="19"/>
  <c r="J159" i="19"/>
  <c r="H54" i="19" l="1"/>
  <c r="H55" i="19" s="1"/>
  <c r="H161" i="19"/>
  <c r="J160" i="19"/>
  <c r="J128" i="19"/>
  <c r="J54" i="19" l="1"/>
  <c r="H56" i="19"/>
  <c r="J55" i="19"/>
  <c r="J129" i="19"/>
  <c r="F130" i="19"/>
  <c r="J161" i="19"/>
  <c r="H162" i="19"/>
  <c r="H57" i="19" l="1"/>
  <c r="J56" i="19"/>
  <c r="H163" i="19"/>
  <c r="J162" i="19"/>
  <c r="J130" i="19"/>
  <c r="F131" i="19"/>
  <c r="H58" i="19" l="1"/>
  <c r="J57" i="19"/>
  <c r="J131" i="19"/>
  <c r="F132" i="19"/>
  <c r="J163" i="19"/>
  <c r="H164" i="19"/>
  <c r="J58" i="19" l="1"/>
  <c r="H59" i="19"/>
  <c r="H165" i="19"/>
  <c r="J164" i="19"/>
  <c r="J132" i="19"/>
  <c r="F133" i="19"/>
  <c r="H60" i="19" l="1"/>
  <c r="J59" i="19"/>
  <c r="J133" i="19"/>
  <c r="F134" i="19"/>
  <c r="H166" i="19"/>
  <c r="J165" i="19"/>
  <c r="J60" i="19" l="1"/>
  <c r="H61" i="19"/>
  <c r="J166" i="19"/>
  <c r="H167" i="19"/>
  <c r="F135" i="19"/>
  <c r="J134" i="19"/>
  <c r="J61" i="19" l="1"/>
  <c r="H62" i="19"/>
  <c r="H168" i="19"/>
  <c r="J167" i="19"/>
  <c r="F136" i="19"/>
  <c r="J135" i="19"/>
  <c r="J136" i="19" l="1"/>
  <c r="F137" i="19"/>
  <c r="J62" i="19"/>
  <c r="H63" i="19"/>
  <c r="H169" i="19"/>
  <c r="J168" i="19"/>
  <c r="F138" i="19" l="1"/>
  <c r="J137" i="19"/>
  <c r="H64" i="19"/>
  <c r="J63" i="19"/>
  <c r="J169" i="19"/>
  <c r="F139" i="19" l="1"/>
  <c r="J138" i="19"/>
  <c r="J64" i="19"/>
  <c r="J65" i="19" s="1"/>
  <c r="H65" i="19"/>
  <c r="J139" i="19" l="1"/>
  <c r="F141" i="19"/>
  <c r="F156" i="19" s="1"/>
  <c r="F171" i="19" s="1"/>
  <c r="F186" i="19" s="1"/>
  <c r="F201" i="19" s="1"/>
  <c r="F216" i="19" s="1"/>
  <c r="F231" i="19" s="1"/>
  <c r="F246" i="19" s="1"/>
  <c r="F261" i="19" s="1"/>
  <c r="F278" i="19" s="1"/>
  <c r="F344" i="19" s="1"/>
  <c r="H75" i="19"/>
  <c r="H108" i="19" s="1"/>
  <c r="H93" i="19"/>
  <c r="J75" i="19"/>
  <c r="J93" i="19"/>
  <c r="F295" i="19" l="1"/>
  <c r="H123" i="19"/>
  <c r="H141" i="19" s="1"/>
  <c r="H156" i="19" s="1"/>
  <c r="H171" i="19" s="1"/>
  <c r="H186" i="19" s="1"/>
  <c r="H201" i="19" s="1"/>
  <c r="H216" i="19" s="1"/>
  <c r="H231" i="19" s="1"/>
  <c r="H246" i="19" s="1"/>
  <c r="H261" i="19" s="1"/>
  <c r="H278" i="19" s="1"/>
  <c r="J108" i="19"/>
  <c r="J123" i="19" s="1"/>
  <c r="J141" i="19" s="1"/>
  <c r="J156" i="19" s="1"/>
  <c r="J171" i="19" s="1"/>
  <c r="J186" i="19" s="1"/>
  <c r="J201" i="19" s="1"/>
  <c r="J216" i="19" s="1"/>
  <c r="J231" i="19" s="1"/>
  <c r="J246" i="19" s="1"/>
  <c r="J261" i="19" s="1"/>
  <c r="J278" i="19" s="1"/>
  <c r="J295" i="19" s="1"/>
  <c r="O260" i="4"/>
  <c r="H295" i="19" l="1"/>
  <c r="P260" i="4"/>
  <c r="R296" i="1" s="1"/>
  <c r="P261" i="4"/>
  <c r="J31" i="21" l="1"/>
  <c r="S296" i="1"/>
  <c r="U296" i="1" s="1"/>
  <c r="C439" i="5"/>
  <c r="F439" i="5" s="1"/>
  <c r="G439" i="5" s="1"/>
  <c r="T296" i="1"/>
  <c r="R297" i="1"/>
  <c r="C441" i="5" s="1"/>
  <c r="F441" i="5" s="1"/>
  <c r="J32" i="21" l="1"/>
  <c r="N439" i="5"/>
  <c r="K297" i="19" s="1"/>
  <c r="G440" i="5"/>
  <c r="N440" i="5" s="1"/>
  <c r="S297" i="1"/>
  <c r="S298" i="1" s="1"/>
  <c r="T297" i="1"/>
  <c r="D32" i="21" l="1"/>
  <c r="D38" i="21" s="1"/>
  <c r="F32" i="21"/>
  <c r="J38" i="21"/>
  <c r="M297" i="19"/>
  <c r="N297" i="19" s="1"/>
  <c r="L297" i="19"/>
  <c r="O440" i="5"/>
  <c r="O439" i="5"/>
  <c r="P439" i="5"/>
  <c r="P440" i="5" s="1"/>
  <c r="V296" i="1"/>
  <c r="G441" i="5"/>
  <c r="U297" i="1"/>
  <c r="S299" i="1"/>
  <c r="U298" i="1"/>
  <c r="H32" i="21" l="1"/>
  <c r="H38" i="21" s="1"/>
  <c r="F38" i="21"/>
  <c r="W296" i="1"/>
  <c r="X296" i="1"/>
  <c r="Y296" i="1" s="1"/>
  <c r="G442" i="5"/>
  <c r="N441" i="5"/>
  <c r="K298" i="19" s="1"/>
  <c r="M298" i="19" s="1"/>
  <c r="N298" i="19" s="1"/>
  <c r="S300" i="1"/>
  <c r="U299" i="1"/>
  <c r="L298" i="19" l="1"/>
  <c r="N442" i="5"/>
  <c r="G443" i="5"/>
  <c r="V297" i="1"/>
  <c r="O441" i="5"/>
  <c r="P441" i="5"/>
  <c r="S301" i="1"/>
  <c r="U300" i="1"/>
  <c r="O442" i="5" l="1"/>
  <c r="P442" i="5"/>
  <c r="W297" i="1"/>
  <c r="X297" i="1"/>
  <c r="Y297" i="1" s="1"/>
  <c r="N443" i="5"/>
  <c r="K299" i="19" s="1"/>
  <c r="G444" i="5"/>
  <c r="S302" i="1"/>
  <c r="U301" i="1"/>
  <c r="M299" i="19" l="1"/>
  <c r="N299" i="19" s="1"/>
  <c r="L299" i="19"/>
  <c r="O443" i="5"/>
  <c r="G445" i="5"/>
  <c r="N444" i="5"/>
  <c r="V298" i="1"/>
  <c r="X298" i="1" s="1"/>
  <c r="Y298" i="1" s="1"/>
  <c r="P443" i="5"/>
  <c r="S303" i="1"/>
  <c r="U302" i="1"/>
  <c r="O444" i="5" l="1"/>
  <c r="G446" i="5"/>
  <c r="N445" i="5"/>
  <c r="K300" i="19" s="1"/>
  <c r="P444" i="5"/>
  <c r="W298" i="1"/>
  <c r="S304" i="1"/>
  <c r="U303" i="1"/>
  <c r="M300" i="19" l="1"/>
  <c r="N300" i="19" s="1"/>
  <c r="L300" i="19"/>
  <c r="V299" i="1"/>
  <c r="G447" i="5"/>
  <c r="N446" i="5"/>
  <c r="P445" i="5"/>
  <c r="O445" i="5"/>
  <c r="S305" i="1"/>
  <c r="U304" i="1"/>
  <c r="O446" i="5" l="1"/>
  <c r="X299" i="1"/>
  <c r="W299" i="1"/>
  <c r="P446" i="5"/>
  <c r="G448" i="5"/>
  <c r="N447" i="5"/>
  <c r="K301" i="19" s="1"/>
  <c r="M301" i="19" s="1"/>
  <c r="N301" i="19" s="1"/>
  <c r="S306" i="1"/>
  <c r="U305" i="1"/>
  <c r="L301" i="19" l="1"/>
  <c r="Y299" i="1"/>
  <c r="O447" i="5"/>
  <c r="G449" i="5"/>
  <c r="N448" i="5"/>
  <c r="V300" i="1"/>
  <c r="P447" i="5"/>
  <c r="S307" i="1"/>
  <c r="U306" i="1"/>
  <c r="U307" i="1" l="1"/>
  <c r="O448" i="5"/>
  <c r="P448" i="5"/>
  <c r="G450" i="5"/>
  <c r="N449" i="5"/>
  <c r="K302" i="19" s="1"/>
  <c r="X300" i="1"/>
  <c r="Y300" i="1" s="1"/>
  <c r="W300" i="1"/>
  <c r="H308" i="19"/>
  <c r="H344" i="19" s="1"/>
  <c r="M302" i="19" l="1"/>
  <c r="N302" i="19" s="1"/>
  <c r="L302" i="19"/>
  <c r="J308" i="19"/>
  <c r="V301" i="1"/>
  <c r="O449" i="5"/>
  <c r="N450" i="5"/>
  <c r="G451" i="5"/>
  <c r="P449" i="5"/>
  <c r="X301" i="1" l="1"/>
  <c r="Y301" i="1" s="1"/>
  <c r="W301" i="1"/>
  <c r="O450" i="5"/>
  <c r="P450" i="5"/>
  <c r="N451" i="5"/>
  <c r="G452" i="5"/>
  <c r="K303" i="19" l="1"/>
  <c r="P451" i="5"/>
  <c r="N452" i="5"/>
  <c r="G453" i="5"/>
  <c r="V302" i="1"/>
  <c r="O451" i="5"/>
  <c r="M303" i="19" l="1"/>
  <c r="N303" i="19" s="1"/>
  <c r="L303" i="19"/>
  <c r="X302" i="1"/>
  <c r="Y302" i="1" s="1"/>
  <c r="W302" i="1"/>
  <c r="G454" i="5"/>
  <c r="G455" i="5" s="1"/>
  <c r="N455" i="5" s="1"/>
  <c r="N453" i="5"/>
  <c r="P452" i="5"/>
  <c r="O452" i="5"/>
  <c r="K304" i="19" l="1"/>
  <c r="M304" i="19" s="1"/>
  <c r="N304" i="19" s="1"/>
  <c r="O453" i="5"/>
  <c r="P453" i="5"/>
  <c r="N454" i="5"/>
  <c r="K305" i="19" s="1"/>
  <c r="M305" i="19" s="1"/>
  <c r="V303" i="1"/>
  <c r="X303" i="1" s="1"/>
  <c r="Y303" i="1" s="1"/>
  <c r="N305" i="19" l="1"/>
  <c r="L304" i="19"/>
  <c r="L305" i="19" s="1"/>
  <c r="V304" i="1"/>
  <c r="P454" i="5"/>
  <c r="P455" i="5" s="1"/>
  <c r="O454" i="5"/>
  <c r="O455" i="5" s="1"/>
  <c r="G456" i="5"/>
  <c r="N456" i="5" s="1"/>
  <c r="W303" i="1"/>
  <c r="W304" i="1" l="1"/>
  <c r="X304" i="1"/>
  <c r="Y304" i="1" s="1"/>
  <c r="G457" i="5"/>
  <c r="N457" i="5" s="1"/>
  <c r="K306" i="19" l="1"/>
  <c r="O456" i="5"/>
  <c r="O457" i="5" s="1"/>
  <c r="P456" i="5"/>
  <c r="P457" i="5" s="1"/>
  <c r="G458" i="5"/>
  <c r="G459" i="5" s="1"/>
  <c r="G461" i="5" s="1"/>
  <c r="M306" i="19" l="1"/>
  <c r="N306" i="19" s="1"/>
  <c r="L306" i="19"/>
  <c r="G462" i="5"/>
  <c r="N458" i="5"/>
  <c r="V305" i="1"/>
  <c r="G463" i="5" l="1"/>
  <c r="E487" i="5"/>
  <c r="O458" i="5"/>
  <c r="X305" i="1"/>
  <c r="Y305" i="1" s="1"/>
  <c r="W305" i="1"/>
  <c r="P458" i="5"/>
  <c r="N459" i="5"/>
  <c r="F487" i="5" l="1"/>
  <c r="G487" i="5"/>
  <c r="K307" i="19"/>
  <c r="P459" i="5"/>
  <c r="V306" i="1"/>
  <c r="O459" i="5"/>
  <c r="N461" i="5"/>
  <c r="P461" i="5" l="1"/>
  <c r="M307" i="19"/>
  <c r="N307" i="19" s="1"/>
  <c r="L307" i="19"/>
  <c r="N462" i="5"/>
  <c r="O461" i="5"/>
  <c r="X306" i="1"/>
  <c r="Y306" i="1" s="1"/>
  <c r="W306" i="1"/>
  <c r="O462" i="5" l="1"/>
  <c r="P462" i="5"/>
  <c r="V307" i="1"/>
  <c r="X307" i="1" s="1"/>
  <c r="Y307" i="1" s="1"/>
  <c r="K31" i="21"/>
  <c r="K308" i="19"/>
  <c r="M308" i="19" s="1"/>
  <c r="N308" i="19" s="1"/>
  <c r="G464" i="5"/>
  <c r="N463" i="5"/>
  <c r="P487" i="5" l="1"/>
  <c r="L326" i="19" s="1"/>
  <c r="N326" i="19" s="1"/>
  <c r="L31" i="21"/>
  <c r="K32" i="21"/>
  <c r="L32" i="21" s="1"/>
  <c r="W307" i="1"/>
  <c r="L308" i="19"/>
  <c r="O463" i="5"/>
  <c r="G465" i="5"/>
  <c r="G466" i="5" s="1"/>
  <c r="N464" i="5"/>
  <c r="P463" i="5"/>
  <c r="W322" i="1" l="1"/>
  <c r="Y322" i="1" s="1"/>
  <c r="K313" i="19"/>
  <c r="O464" i="5"/>
  <c r="V309" i="1"/>
  <c r="P464" i="5"/>
  <c r="N465" i="5"/>
  <c r="L313" i="19" l="1"/>
  <c r="M313" i="19"/>
  <c r="N313" i="19" s="1"/>
  <c r="O465" i="5"/>
  <c r="W309" i="1"/>
  <c r="X309" i="1"/>
  <c r="Y309" i="1" s="1"/>
  <c r="G467" i="5"/>
  <c r="N466" i="5"/>
  <c r="P465" i="5"/>
  <c r="P466" i="5" l="1"/>
  <c r="O466" i="5"/>
  <c r="K314" i="19"/>
  <c r="L314" i="19" s="1"/>
  <c r="V310" i="1"/>
  <c r="X310" i="1" s="1"/>
  <c r="Y310" i="1" s="1"/>
  <c r="G468" i="5"/>
  <c r="N467" i="5"/>
  <c r="M314" i="19" l="1"/>
  <c r="N314" i="19" s="1"/>
  <c r="O467" i="5"/>
  <c r="W310" i="1"/>
  <c r="G469" i="5"/>
  <c r="N468" i="5"/>
  <c r="P467" i="5"/>
  <c r="K315" i="19" l="1"/>
  <c r="M315" i="19" s="1"/>
  <c r="N315" i="19" s="1"/>
  <c r="O468" i="5"/>
  <c r="V311" i="1"/>
  <c r="P468" i="5"/>
  <c r="G470" i="5"/>
  <c r="N469" i="5"/>
  <c r="L315" i="19" l="1"/>
  <c r="X311" i="1"/>
  <c r="Y311" i="1" s="1"/>
  <c r="W311" i="1"/>
  <c r="O469" i="5"/>
  <c r="G471" i="5"/>
  <c r="N470" i="5"/>
  <c r="P469" i="5"/>
  <c r="V312" i="1" l="1"/>
  <c r="K316" i="19"/>
  <c r="L316" i="19" s="1"/>
  <c r="O470" i="5"/>
  <c r="P470" i="5"/>
  <c r="G472" i="5"/>
  <c r="N471" i="5"/>
  <c r="M316" i="19" l="1"/>
  <c r="N316" i="19" s="1"/>
  <c r="O471" i="5"/>
  <c r="X312" i="1"/>
  <c r="Y312" i="1" s="1"/>
  <c r="W312" i="1"/>
  <c r="P471" i="5"/>
  <c r="G473" i="5"/>
  <c r="N472" i="5"/>
  <c r="K317" i="19" l="1"/>
  <c r="M317" i="19" s="1"/>
  <c r="N317" i="19" s="1"/>
  <c r="O472" i="5"/>
  <c r="V313" i="1"/>
  <c r="P472" i="5"/>
  <c r="G474" i="5"/>
  <c r="N473" i="5"/>
  <c r="X313" i="1" l="1"/>
  <c r="Y313" i="1" s="1"/>
  <c r="L317" i="19"/>
  <c r="O473" i="5"/>
  <c r="W313" i="1"/>
  <c r="G475" i="5"/>
  <c r="N475" i="5" s="1"/>
  <c r="N474" i="5"/>
  <c r="K318" i="19" s="1"/>
  <c r="M318" i="19" s="1"/>
  <c r="N318" i="19" s="1"/>
  <c r="P473" i="5"/>
  <c r="L318" i="19" l="1"/>
  <c r="O474" i="5"/>
  <c r="V314" i="1"/>
  <c r="P474" i="5"/>
  <c r="G476" i="5"/>
  <c r="X314" i="1" l="1"/>
  <c r="Y314" i="1" s="1"/>
  <c r="W314" i="1"/>
  <c r="O475" i="5"/>
  <c r="G477" i="5"/>
  <c r="N476" i="5"/>
  <c r="P475" i="5"/>
  <c r="K319" i="19" l="1"/>
  <c r="L319" i="19" s="1"/>
  <c r="O476" i="5"/>
  <c r="V315" i="1"/>
  <c r="P476" i="5"/>
  <c r="G478" i="5"/>
  <c r="N477" i="5"/>
  <c r="M319" i="19" l="1"/>
  <c r="N319" i="19" s="1"/>
  <c r="O477" i="5"/>
  <c r="G479" i="5"/>
  <c r="N478" i="5"/>
  <c r="P477" i="5"/>
  <c r="K320" i="19" l="1"/>
  <c r="M320" i="19" s="1"/>
  <c r="N320" i="19" s="1"/>
  <c r="O478" i="5"/>
  <c r="V316" i="1"/>
  <c r="P478" i="5"/>
  <c r="G480" i="5"/>
  <c r="N479" i="5"/>
  <c r="L320" i="19" l="1"/>
  <c r="X316" i="1"/>
  <c r="O479" i="5"/>
  <c r="G481" i="5"/>
  <c r="N480" i="5"/>
  <c r="P479" i="5"/>
  <c r="O480" i="5" l="1"/>
  <c r="K321" i="19"/>
  <c r="V317" i="1"/>
  <c r="X317" i="1" s="1"/>
  <c r="P480" i="5"/>
  <c r="G482" i="5"/>
  <c r="N481" i="5"/>
  <c r="M321" i="19" l="1"/>
  <c r="N321" i="19" s="1"/>
  <c r="L321" i="19"/>
  <c r="O481" i="5"/>
  <c r="G483" i="5"/>
  <c r="N482" i="5"/>
  <c r="P481" i="5"/>
  <c r="K322" i="19" l="1"/>
  <c r="O482" i="5"/>
  <c r="V318" i="1"/>
  <c r="P482" i="5"/>
  <c r="G484" i="5"/>
  <c r="G485" i="5" s="1"/>
  <c r="N483" i="5"/>
  <c r="M322" i="19" l="1"/>
  <c r="N322" i="19" s="1"/>
  <c r="L322" i="19"/>
  <c r="X318" i="1"/>
  <c r="O483" i="5"/>
  <c r="N484" i="5"/>
  <c r="P483" i="5"/>
  <c r="K323" i="19" l="1"/>
  <c r="M323" i="19" s="1"/>
  <c r="N323" i="19" s="1"/>
  <c r="O484" i="5"/>
  <c r="V319" i="1"/>
  <c r="P484" i="5"/>
  <c r="G486" i="5"/>
  <c r="G489" i="5" s="1"/>
  <c r="G490" i="5" s="1"/>
  <c r="N485" i="5"/>
  <c r="N489" i="5" l="1"/>
  <c r="L323" i="19"/>
  <c r="N486" i="5"/>
  <c r="K35" i="21" s="1"/>
  <c r="X319" i="1"/>
  <c r="O485" i="5"/>
  <c r="O486" i="5" s="1"/>
  <c r="X315" i="1"/>
  <c r="Y315" i="1" s="1"/>
  <c r="W315" i="1"/>
  <c r="P485" i="5"/>
  <c r="P486" i="5" s="1"/>
  <c r="L35" i="21" l="1"/>
  <c r="K36" i="21"/>
  <c r="L36" i="21" s="1"/>
  <c r="O489" i="5"/>
  <c r="P489" i="5"/>
  <c r="V320" i="1"/>
  <c r="X320" i="1" s="1"/>
  <c r="K324" i="19"/>
  <c r="M324" i="19" s="1"/>
  <c r="W316" i="1"/>
  <c r="Y316" i="1"/>
  <c r="L324" i="19" l="1"/>
  <c r="N324" i="19"/>
  <c r="Y317" i="1"/>
  <c r="Y318" i="1" s="1"/>
  <c r="W317" i="1"/>
  <c r="W318" i="1" s="1"/>
  <c r="N490" i="5" l="1"/>
  <c r="G491" i="5"/>
  <c r="W319" i="1"/>
  <c r="Y319" i="1"/>
  <c r="P490" i="5" l="1"/>
  <c r="V327" i="1"/>
  <c r="W327" i="1" s="1"/>
  <c r="K331" i="19"/>
  <c r="L331" i="19" s="1"/>
  <c r="G492" i="5"/>
  <c r="N491" i="5"/>
  <c r="O490" i="5"/>
  <c r="Y320" i="1"/>
  <c r="W320" i="1"/>
  <c r="X327" i="1" l="1"/>
  <c r="Y327" i="1" s="1"/>
  <c r="M331" i="19"/>
  <c r="N331" i="19" s="1"/>
  <c r="P491" i="5"/>
  <c r="O491" i="5"/>
  <c r="N492" i="5"/>
  <c r="G493" i="5"/>
  <c r="K332" i="19" l="1"/>
  <c r="M332" i="19" s="1"/>
  <c r="N332" i="19" s="1"/>
  <c r="V328" i="1"/>
  <c r="W328" i="1" s="1"/>
  <c r="O492" i="5"/>
  <c r="G494" i="5"/>
  <c r="N493" i="5"/>
  <c r="P492" i="5"/>
  <c r="L332" i="19" l="1"/>
  <c r="P493" i="5"/>
  <c r="O493" i="5"/>
  <c r="X328" i="1"/>
  <c r="Y328" i="1" s="1"/>
  <c r="N494" i="5"/>
  <c r="G495" i="5"/>
  <c r="V329" i="1" l="1"/>
  <c r="X329" i="1" s="1"/>
  <c r="Y329" i="1" s="1"/>
  <c r="K333" i="19"/>
  <c r="N495" i="5"/>
  <c r="G496" i="5"/>
  <c r="O494" i="5"/>
  <c r="P494" i="5"/>
  <c r="W329" i="1" l="1"/>
  <c r="P495" i="5"/>
  <c r="M333" i="19"/>
  <c r="N333" i="19" s="1"/>
  <c r="L333" i="19"/>
  <c r="G497" i="5"/>
  <c r="N496" i="5"/>
  <c r="O495" i="5"/>
  <c r="P496" i="5" l="1"/>
  <c r="O496" i="5"/>
  <c r="K334" i="19"/>
  <c r="V330" i="1"/>
  <c r="G498" i="5"/>
  <c r="N497" i="5"/>
  <c r="M334" i="19" l="1"/>
  <c r="N334" i="19" s="1"/>
  <c r="L334" i="19"/>
  <c r="O497" i="5"/>
  <c r="X330" i="1"/>
  <c r="Y330" i="1" s="1"/>
  <c r="W330" i="1"/>
  <c r="G499" i="5"/>
  <c r="N498" i="5"/>
  <c r="P497" i="5"/>
  <c r="V331" i="1" l="1"/>
  <c r="X331" i="1" s="1"/>
  <c r="Y331" i="1" s="1"/>
  <c r="K335" i="19"/>
  <c r="M335" i="19" s="1"/>
  <c r="N335" i="19" s="1"/>
  <c r="W331" i="1"/>
  <c r="P498" i="5"/>
  <c r="N499" i="5"/>
  <c r="G500" i="5"/>
  <c r="O498" i="5"/>
  <c r="L335" i="19" l="1"/>
  <c r="O499" i="5"/>
  <c r="N500" i="5"/>
  <c r="G501" i="5"/>
  <c r="P499" i="5"/>
  <c r="V332" i="1" l="1"/>
  <c r="K336" i="19"/>
  <c r="M336" i="19" s="1"/>
  <c r="N336" i="19" s="1"/>
  <c r="O500" i="5"/>
  <c r="P500" i="5"/>
  <c r="X332" i="1"/>
  <c r="Y332" i="1" s="1"/>
  <c r="W332" i="1"/>
  <c r="N501" i="5"/>
  <c r="G502" i="5"/>
  <c r="L336" i="19" l="1"/>
  <c r="O501" i="5"/>
  <c r="G503" i="5"/>
  <c r="N502" i="5"/>
  <c r="P501" i="5"/>
  <c r="K337" i="19" l="1"/>
  <c r="O502" i="5"/>
  <c r="M337" i="19"/>
  <c r="N337" i="19" s="1"/>
  <c r="V333" i="1"/>
  <c r="P502" i="5"/>
  <c r="G504" i="5"/>
  <c r="N503" i="5"/>
  <c r="L337" i="19" l="1"/>
  <c r="O503" i="5"/>
  <c r="X333" i="1"/>
  <c r="Y333" i="1" s="1"/>
  <c r="W333" i="1"/>
  <c r="N504" i="5"/>
  <c r="G505" i="5"/>
  <c r="P503" i="5"/>
  <c r="O504" i="5" l="1"/>
  <c r="K338" i="19"/>
  <c r="M338" i="19" s="1"/>
  <c r="N338" i="19" s="1"/>
  <c r="P504" i="5"/>
  <c r="V334" i="1"/>
  <c r="N505" i="5"/>
  <c r="G506" i="5"/>
  <c r="X334" i="1" l="1"/>
  <c r="Y334" i="1" s="1"/>
  <c r="L338" i="19"/>
  <c r="P505" i="5"/>
  <c r="O505" i="5"/>
  <c r="W334" i="1"/>
  <c r="G507" i="5"/>
  <c r="N506" i="5"/>
  <c r="O506" i="5" l="1"/>
  <c r="K339" i="19"/>
  <c r="M339" i="19" s="1"/>
  <c r="N339" i="19" s="1"/>
  <c r="V335" i="1"/>
  <c r="X335" i="1" s="1"/>
  <c r="Y335" i="1" s="1"/>
  <c r="P506" i="5"/>
  <c r="N507" i="5"/>
  <c r="G508" i="5"/>
  <c r="W335" i="1" l="1"/>
  <c r="L339" i="19"/>
  <c r="O507" i="5"/>
  <c r="G509" i="5"/>
  <c r="N508" i="5"/>
  <c r="P507" i="5"/>
  <c r="O508" i="5" l="1"/>
  <c r="K340" i="19"/>
  <c r="M340" i="19" s="1"/>
  <c r="N340" i="19" s="1"/>
  <c r="V336" i="1"/>
  <c r="P508" i="5"/>
  <c r="N509" i="5"/>
  <c r="G510" i="5"/>
  <c r="L340" i="19" l="1"/>
  <c r="O509" i="5"/>
  <c r="X336" i="1"/>
  <c r="Y336" i="1" s="1"/>
  <c r="W336" i="1"/>
  <c r="N510" i="5"/>
  <c r="P509" i="5"/>
  <c r="V337" i="1" l="1"/>
  <c r="X337" i="1" s="1"/>
  <c r="Y337" i="1" s="1"/>
  <c r="O510" i="5"/>
  <c r="P510" i="5"/>
  <c r="K341" i="19"/>
  <c r="M341" i="19" s="1"/>
  <c r="N341" i="19" s="1"/>
  <c r="G513" i="5"/>
  <c r="N513" i="5" s="1"/>
  <c r="N512" i="5"/>
  <c r="W337" i="1" l="1"/>
  <c r="K37" i="21"/>
  <c r="K38" i="21" s="1"/>
  <c r="D11" i="32" s="1"/>
  <c r="F11" i="32" s="1"/>
  <c r="K342" i="19"/>
  <c r="M342" i="19" s="1"/>
  <c r="N342" i="19" s="1"/>
  <c r="N344" i="19" s="1"/>
  <c r="L341" i="19"/>
  <c r="O512" i="5"/>
  <c r="O513" i="5" s="1"/>
  <c r="V338" i="1"/>
  <c r="X338" i="1" s="1"/>
  <c r="Y338" i="1" s="1"/>
  <c r="Y345" i="1" s="1"/>
  <c r="P513" i="5"/>
  <c r="F12" i="32" l="1"/>
  <c r="D12" i="32"/>
  <c r="D17" i="32" s="1"/>
  <c r="L37" i="21"/>
  <c r="L38" i="21" s="1"/>
  <c r="Y348" i="1"/>
  <c r="L342" i="19"/>
  <c r="L344" i="19" s="1"/>
  <c r="W338" i="1"/>
  <c r="W345" i="1" s="1"/>
  <c r="F17" i="32" l="1"/>
  <c r="D18" i="32"/>
  <c r="E18" i="32"/>
  <c r="W348" i="1"/>
</calcChain>
</file>

<file path=xl/comments1.xml><?xml version="1.0" encoding="utf-8"?>
<comments xmlns="http://schemas.openxmlformats.org/spreadsheetml/2006/main">
  <authors>
    <author>Liu, Yiou</author>
    <author>amoore</author>
  </authors>
  <commentList>
    <comment ref="H12" authorId="0" shapeId="0">
      <text>
        <r>
          <rPr>
            <b/>
            <sz val="9"/>
            <color indexed="81"/>
            <rFont val="Tahoma"/>
            <family val="2"/>
          </rPr>
          <t>Liu, Yiou:</t>
        </r>
        <r>
          <rPr>
            <sz val="9"/>
            <color indexed="81"/>
            <rFont val="Tahoma"/>
            <family val="2"/>
          </rPr>
          <t xml:space="preserve">
We don't have $40M cap anymore.</t>
        </r>
      </text>
    </comment>
    <comment ref="A87" authorId="1" shapeId="0">
      <text>
        <r>
          <rPr>
            <b/>
            <sz val="8"/>
            <color indexed="81"/>
            <rFont val="Tahoma"/>
            <family val="2"/>
          </rPr>
          <t>amoore:</t>
        </r>
        <r>
          <rPr>
            <sz val="8"/>
            <color indexed="81"/>
            <rFont val="Tahoma"/>
            <family val="2"/>
          </rPr>
          <t xml:space="preserve">
PCA 7 runs January - December 2008</t>
        </r>
      </text>
    </comment>
    <comment ref="A100" authorId="1" shapeId="0">
      <text>
        <r>
          <rPr>
            <b/>
            <sz val="8"/>
            <color indexed="81"/>
            <rFont val="Tahoma"/>
            <family val="2"/>
          </rPr>
          <t>amoore:</t>
        </r>
        <r>
          <rPr>
            <sz val="8"/>
            <color indexed="81"/>
            <rFont val="Tahoma"/>
            <family val="2"/>
          </rPr>
          <t xml:space="preserve">
PCA 8 runs January - December 2009</t>
        </r>
      </text>
    </comment>
    <comment ref="A113" authorId="1" shapeId="0">
      <text>
        <r>
          <rPr>
            <b/>
            <sz val="8"/>
            <color indexed="81"/>
            <rFont val="Tahoma"/>
            <family val="2"/>
          </rPr>
          <t>amoore:</t>
        </r>
        <r>
          <rPr>
            <sz val="8"/>
            <color indexed="81"/>
            <rFont val="Tahoma"/>
            <family val="2"/>
          </rPr>
          <t xml:space="preserve">
PCA 9 runs January - December 2010</t>
        </r>
      </text>
    </comment>
    <comment ref="A126" authorId="1" shapeId="0">
      <text>
        <r>
          <rPr>
            <b/>
            <sz val="8"/>
            <color indexed="81"/>
            <rFont val="Tahoma"/>
            <family val="2"/>
          </rPr>
          <t>amoore:</t>
        </r>
        <r>
          <rPr>
            <sz val="8"/>
            <color indexed="81"/>
            <rFont val="Tahoma"/>
            <family val="2"/>
          </rPr>
          <t xml:space="preserve">
PCA 10 runs January - December 2011.
</t>
        </r>
      </text>
    </comment>
    <comment ref="A139" authorId="1" shapeId="0">
      <text>
        <r>
          <rPr>
            <b/>
            <sz val="8"/>
            <color indexed="81"/>
            <rFont val="Tahoma"/>
            <family val="2"/>
          </rPr>
          <t>amoore:</t>
        </r>
        <r>
          <rPr>
            <sz val="8"/>
            <color indexed="81"/>
            <rFont val="Tahoma"/>
            <family val="2"/>
          </rPr>
          <t xml:space="preserve">
PCA 11 runs January - December 2012.
</t>
        </r>
      </text>
    </comment>
    <comment ref="A152" authorId="1" shapeId="0">
      <text>
        <r>
          <rPr>
            <b/>
            <sz val="8"/>
            <color indexed="81"/>
            <rFont val="Tahoma"/>
            <family val="2"/>
          </rPr>
          <t>amoore:</t>
        </r>
        <r>
          <rPr>
            <sz val="8"/>
            <color indexed="81"/>
            <rFont val="Tahoma"/>
            <family val="2"/>
          </rPr>
          <t xml:space="preserve">
PCA 12 runs January - December 2013
.
</t>
        </r>
      </text>
    </comment>
    <comment ref="A165" authorId="1" shapeId="0">
      <text>
        <r>
          <rPr>
            <b/>
            <sz val="8"/>
            <color indexed="81"/>
            <rFont val="Tahoma"/>
            <family val="2"/>
          </rPr>
          <t>amoore:</t>
        </r>
        <r>
          <rPr>
            <sz val="8"/>
            <color indexed="81"/>
            <rFont val="Tahoma"/>
            <family val="2"/>
          </rPr>
          <t xml:space="preserve">
PCA 13 runs January - December 2014.
</t>
        </r>
      </text>
    </comment>
    <comment ref="A178" authorId="1" shapeId="0">
      <text>
        <r>
          <rPr>
            <b/>
            <sz val="8"/>
            <color indexed="81"/>
            <rFont val="Tahoma"/>
            <family val="2"/>
          </rPr>
          <t>amoore:</t>
        </r>
        <r>
          <rPr>
            <sz val="8"/>
            <color indexed="81"/>
            <rFont val="Tahoma"/>
            <family val="2"/>
          </rPr>
          <t xml:space="preserve">
PCA 14 runs January - December 2015.
</t>
        </r>
      </text>
    </comment>
    <comment ref="A191" authorId="1" shapeId="0">
      <text>
        <r>
          <rPr>
            <b/>
            <sz val="8"/>
            <color indexed="81"/>
            <rFont val="Tahoma"/>
            <family val="2"/>
          </rPr>
          <t>amoore:</t>
        </r>
        <r>
          <rPr>
            <sz val="8"/>
            <color indexed="81"/>
            <rFont val="Tahoma"/>
            <family val="2"/>
          </rPr>
          <t xml:space="preserve">
PCA 15 runs January - December 2016.
</t>
        </r>
      </text>
    </comment>
    <comment ref="A204" authorId="1" shapeId="0">
      <text>
        <r>
          <rPr>
            <b/>
            <sz val="8"/>
            <color indexed="81"/>
            <rFont val="Tahoma"/>
            <family val="2"/>
          </rPr>
          <t>amoore:</t>
        </r>
        <r>
          <rPr>
            <sz val="8"/>
            <color indexed="81"/>
            <rFont val="Tahoma"/>
            <family val="2"/>
          </rPr>
          <t xml:space="preserve">
PCA 16 runs January - December 2017.
</t>
        </r>
      </text>
    </comment>
    <comment ref="A217" authorId="1" shapeId="0">
      <text>
        <r>
          <rPr>
            <b/>
            <sz val="8"/>
            <color indexed="81"/>
            <rFont val="Tahoma"/>
            <family val="2"/>
          </rPr>
          <t>amoore:</t>
        </r>
        <r>
          <rPr>
            <sz val="8"/>
            <color indexed="81"/>
            <rFont val="Tahoma"/>
            <family val="2"/>
          </rPr>
          <t xml:space="preserve">
PCA 17 runs January - December 2018.
</t>
        </r>
      </text>
    </comment>
    <comment ref="A230" authorId="1" shapeId="0">
      <text>
        <r>
          <rPr>
            <b/>
            <sz val="8"/>
            <color indexed="81"/>
            <rFont val="Tahoma"/>
            <family val="2"/>
          </rPr>
          <t>amoore:</t>
        </r>
        <r>
          <rPr>
            <sz val="8"/>
            <color indexed="81"/>
            <rFont val="Tahoma"/>
            <family val="2"/>
          </rPr>
          <t xml:space="preserve">
PCA 18 runs January - December 2019.
</t>
        </r>
      </text>
    </comment>
    <comment ref="A245" authorId="1" shapeId="0">
      <text>
        <r>
          <rPr>
            <b/>
            <sz val="8"/>
            <color indexed="81"/>
            <rFont val="Tahoma"/>
            <family val="2"/>
          </rPr>
          <t>amoore:</t>
        </r>
        <r>
          <rPr>
            <sz val="8"/>
            <color indexed="81"/>
            <rFont val="Tahoma"/>
            <family val="2"/>
          </rPr>
          <t xml:space="preserve">
PCA 19 runs January - December 2020.
</t>
        </r>
      </text>
    </comment>
    <comment ref="A260" authorId="1" shapeId="0">
      <text>
        <r>
          <rPr>
            <b/>
            <sz val="8"/>
            <color indexed="81"/>
            <rFont val="Tahoma"/>
            <family val="2"/>
          </rPr>
          <t>amoore:</t>
        </r>
        <r>
          <rPr>
            <sz val="8"/>
            <color indexed="81"/>
            <rFont val="Tahoma"/>
            <family val="2"/>
          </rPr>
          <t xml:space="preserve">
PCA 20 runs January - December 2021.
</t>
        </r>
      </text>
    </comment>
    <comment ref="B273" authorId="0" shapeId="0">
      <text>
        <r>
          <rPr>
            <b/>
            <sz val="9"/>
            <color indexed="81"/>
            <rFont val="Tahoma"/>
            <family val="2"/>
          </rPr>
          <t>Liu, Yiou:</t>
        </r>
        <r>
          <rPr>
            <sz val="9"/>
            <color indexed="81"/>
            <rFont val="Tahoma"/>
            <family val="2"/>
          </rPr>
          <t xml:space="preserve">
PCA 21 runs January - December 2022.</t>
        </r>
      </text>
    </comment>
    <comment ref="B291" authorId="0" shapeId="0">
      <text>
        <r>
          <rPr>
            <b/>
            <sz val="9"/>
            <color indexed="81"/>
            <rFont val="Tahoma"/>
            <family val="2"/>
          </rPr>
          <t>Liu, Yiou:</t>
        </r>
        <r>
          <rPr>
            <sz val="9"/>
            <color indexed="81"/>
            <rFont val="Tahoma"/>
            <family val="2"/>
          </rPr>
          <t xml:space="preserve">
PCA 22 runs January - December 2023.</t>
        </r>
      </text>
    </comment>
  </commentList>
</comments>
</file>

<file path=xl/comments2.xml><?xml version="1.0" encoding="utf-8"?>
<comments xmlns="http://schemas.openxmlformats.org/spreadsheetml/2006/main">
  <authors>
    <author>amoore</author>
    <author>PSE</author>
    <author>Moore, Annette</author>
  </authors>
  <commentList>
    <comment ref="K35"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K39"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N43" authorId="1" shapeId="0">
      <text>
        <r>
          <rPr>
            <b/>
            <sz val="8"/>
            <color indexed="81"/>
            <rFont val="Tahoma"/>
            <family val="2"/>
          </rPr>
          <t>PSE:</t>
        </r>
        <r>
          <rPr>
            <sz val="8"/>
            <color indexed="81"/>
            <rFont val="Tahoma"/>
            <family val="2"/>
          </rPr>
          <t xml:space="preserve">
Interest reduced 437.54 due to incorrect rate used for July 4.25% was used, it should have been 4.00%
</t>
        </r>
      </text>
    </comment>
    <comment ref="N44" authorId="1" shapeId="0">
      <text>
        <r>
          <rPr>
            <b/>
            <sz val="8"/>
            <color indexed="81"/>
            <rFont val="Tahoma"/>
            <family val="2"/>
          </rPr>
          <t>PSE:</t>
        </r>
        <r>
          <rPr>
            <sz val="8"/>
            <color indexed="81"/>
            <rFont val="Tahoma"/>
            <family val="2"/>
          </rPr>
          <t xml:space="preserve">
Interest reduced 14.59 due to incorrect rate used for July 4.25% was used, it should have been 4.00%
</t>
        </r>
      </text>
    </comment>
    <comment ref="K59"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N67" authorId="1" shapeId="0">
      <text>
        <r>
          <rPr>
            <b/>
            <sz val="8"/>
            <color indexed="81"/>
            <rFont val="Tahoma"/>
            <family val="2"/>
          </rPr>
          <t>PSE:</t>
        </r>
        <r>
          <rPr>
            <sz val="8"/>
            <color indexed="81"/>
            <rFont val="Tahoma"/>
            <family val="2"/>
          </rPr>
          <t xml:space="preserve">
Interest reduced 437.54 due to incorrect rate used for July 4.25% was used, it should have been 4.00%
</t>
        </r>
      </text>
    </comment>
    <comment ref="N68" authorId="1" shapeId="0">
      <text>
        <r>
          <rPr>
            <b/>
            <sz val="8"/>
            <color indexed="81"/>
            <rFont val="Tahoma"/>
            <family val="2"/>
          </rPr>
          <t>PSE:</t>
        </r>
        <r>
          <rPr>
            <sz val="8"/>
            <color indexed="81"/>
            <rFont val="Tahoma"/>
            <family val="2"/>
          </rPr>
          <t xml:space="preserve">
Interest reduced 14.59 due to incorrect rate used for July 4.25% was used, it should have been 4.00%
</t>
        </r>
      </text>
    </comment>
    <comment ref="K83"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N85" authorId="0" shapeId="0">
      <text>
        <r>
          <rPr>
            <b/>
            <sz val="8"/>
            <color indexed="81"/>
            <rFont val="Tahoma"/>
            <family val="2"/>
          </rPr>
          <t>amoore:</t>
        </r>
        <r>
          <rPr>
            <sz val="8"/>
            <color indexed="81"/>
            <rFont val="Tahoma"/>
            <family val="2"/>
          </rPr>
          <t xml:space="preserve">
Includes $(7,999.01) for correction of prior period  interest. April'04,'05,'06 and June'04.</t>
        </r>
      </text>
    </comment>
    <comment ref="N87" authorId="0" shapeId="0">
      <text>
        <r>
          <rPr>
            <b/>
            <sz val="8"/>
            <color indexed="81"/>
            <rFont val="Tahoma"/>
            <family val="2"/>
          </rPr>
          <t>amoore:</t>
        </r>
        <r>
          <rPr>
            <sz val="8"/>
            <color indexed="81"/>
            <rFont val="Tahoma"/>
            <family val="2"/>
          </rPr>
          <t xml:space="preserve">
Includes adj of $(1,472) for correction of Hopkins Ridge tax depreciaton (from Rates Dept.)</t>
        </r>
      </text>
    </comment>
    <comment ref="B89" authorId="0" shapeId="0">
      <text>
        <r>
          <rPr>
            <b/>
            <sz val="8"/>
            <color indexed="81"/>
            <rFont val="Tahoma"/>
            <family val="2"/>
          </rPr>
          <t>amoore:</t>
        </r>
        <r>
          <rPr>
            <sz val="8"/>
            <color indexed="81"/>
            <rFont val="Tahoma"/>
            <family val="2"/>
          </rPr>
          <t xml:space="preserve">
July 2006</t>
        </r>
      </text>
    </comment>
    <comment ref="B101" authorId="0" shapeId="0">
      <text>
        <r>
          <rPr>
            <b/>
            <sz val="8"/>
            <color indexed="81"/>
            <rFont val="Tahoma"/>
            <family val="2"/>
          </rPr>
          <t>amoore:</t>
        </r>
        <r>
          <rPr>
            <sz val="8"/>
            <color indexed="81"/>
            <rFont val="Tahoma"/>
            <family val="2"/>
          </rPr>
          <t xml:space="preserve">
January 2007
</t>
        </r>
      </text>
    </comment>
    <comment ref="B125" authorId="0" shapeId="0">
      <text>
        <r>
          <rPr>
            <b/>
            <sz val="8"/>
            <color indexed="81"/>
            <rFont val="Tahoma"/>
            <family val="2"/>
          </rPr>
          <t>amoore:</t>
        </r>
        <r>
          <rPr>
            <sz val="8"/>
            <color indexed="81"/>
            <rFont val="Tahoma"/>
            <family val="2"/>
          </rPr>
          <t xml:space="preserve">
January 2008
</t>
        </r>
      </text>
    </comment>
    <comment ref="B149" authorId="0" shapeId="0">
      <text>
        <r>
          <rPr>
            <b/>
            <sz val="8"/>
            <color indexed="81"/>
            <rFont val="Tahoma"/>
            <family val="2"/>
          </rPr>
          <t>amoore:</t>
        </r>
        <r>
          <rPr>
            <sz val="8"/>
            <color indexed="81"/>
            <rFont val="Tahoma"/>
            <family val="2"/>
          </rPr>
          <t xml:space="preserve">
January 2009
</t>
        </r>
      </text>
    </comment>
    <comment ref="B173" authorId="0" shapeId="0">
      <text>
        <r>
          <rPr>
            <b/>
            <sz val="8"/>
            <color indexed="81"/>
            <rFont val="Tahoma"/>
            <family val="2"/>
          </rPr>
          <t>amoore:</t>
        </r>
        <r>
          <rPr>
            <sz val="8"/>
            <color indexed="81"/>
            <rFont val="Tahoma"/>
            <family val="2"/>
          </rPr>
          <t xml:space="preserve">
January 2010
</t>
        </r>
      </text>
    </comment>
    <comment ref="B197" authorId="0" shapeId="0">
      <text>
        <r>
          <rPr>
            <b/>
            <sz val="8"/>
            <color indexed="81"/>
            <rFont val="Tahoma"/>
            <family val="2"/>
          </rPr>
          <t>amoore:</t>
        </r>
        <r>
          <rPr>
            <sz val="8"/>
            <color indexed="81"/>
            <rFont val="Tahoma"/>
            <family val="2"/>
          </rPr>
          <t xml:space="preserve">
January 2011
</t>
        </r>
      </text>
    </comment>
    <comment ref="B221" authorId="0" shapeId="0">
      <text>
        <r>
          <rPr>
            <b/>
            <sz val="8"/>
            <color indexed="81"/>
            <rFont val="Tahoma"/>
            <family val="2"/>
          </rPr>
          <t>amoore:</t>
        </r>
        <r>
          <rPr>
            <sz val="8"/>
            <color indexed="81"/>
            <rFont val="Tahoma"/>
            <family val="2"/>
          </rPr>
          <t xml:space="preserve">
January 2012
</t>
        </r>
      </text>
    </comment>
    <comment ref="B245" authorId="0" shapeId="0">
      <text>
        <r>
          <rPr>
            <b/>
            <sz val="8"/>
            <color indexed="81"/>
            <rFont val="Tahoma"/>
            <family val="2"/>
          </rPr>
          <t>amoore:</t>
        </r>
        <r>
          <rPr>
            <sz val="8"/>
            <color indexed="81"/>
            <rFont val="Tahoma"/>
            <family val="2"/>
          </rPr>
          <t xml:space="preserve">
January 2013
</t>
        </r>
      </text>
    </comment>
    <comment ref="B269" authorId="0" shapeId="0">
      <text>
        <r>
          <rPr>
            <b/>
            <sz val="8"/>
            <color indexed="81"/>
            <rFont val="Tahoma"/>
            <family val="2"/>
          </rPr>
          <t>amoore:</t>
        </r>
        <r>
          <rPr>
            <sz val="8"/>
            <color indexed="81"/>
            <rFont val="Tahoma"/>
            <family val="2"/>
          </rPr>
          <t xml:space="preserve">
January 2014
</t>
        </r>
      </text>
    </comment>
    <comment ref="B293" authorId="0" shapeId="0">
      <text>
        <r>
          <rPr>
            <b/>
            <sz val="8"/>
            <color indexed="81"/>
            <rFont val="Tahoma"/>
            <family val="2"/>
          </rPr>
          <t>amoore:</t>
        </r>
        <r>
          <rPr>
            <sz val="8"/>
            <color indexed="81"/>
            <rFont val="Tahoma"/>
            <family val="2"/>
          </rPr>
          <t xml:space="preserve">
January 2015
</t>
        </r>
      </text>
    </comment>
    <comment ref="B317" authorId="0" shapeId="0">
      <text>
        <r>
          <rPr>
            <b/>
            <sz val="8"/>
            <color indexed="81"/>
            <rFont val="Tahoma"/>
            <family val="2"/>
          </rPr>
          <t>amoore:</t>
        </r>
        <r>
          <rPr>
            <sz val="8"/>
            <color indexed="81"/>
            <rFont val="Tahoma"/>
            <family val="2"/>
          </rPr>
          <t xml:space="preserve">
January 2016
</t>
        </r>
      </text>
    </comment>
    <comment ref="B341" authorId="0" shapeId="0">
      <text>
        <r>
          <rPr>
            <b/>
            <sz val="8"/>
            <color indexed="81"/>
            <rFont val="Tahoma"/>
            <family val="2"/>
          </rPr>
          <t>amoore:</t>
        </r>
        <r>
          <rPr>
            <sz val="8"/>
            <color indexed="81"/>
            <rFont val="Tahoma"/>
            <family val="2"/>
          </rPr>
          <t xml:space="preserve">
January 2017</t>
        </r>
      </text>
    </comment>
    <comment ref="B365" authorId="0" shapeId="0">
      <text>
        <r>
          <rPr>
            <b/>
            <sz val="8"/>
            <color indexed="81"/>
            <rFont val="Tahoma"/>
            <family val="2"/>
          </rPr>
          <t>amoore:</t>
        </r>
        <r>
          <rPr>
            <sz val="8"/>
            <color indexed="81"/>
            <rFont val="Tahoma"/>
            <family val="2"/>
          </rPr>
          <t xml:space="preserve">
January 2018
</t>
        </r>
      </text>
    </comment>
    <comment ref="N387" authorId="2" shapeId="0">
      <text>
        <r>
          <rPr>
            <b/>
            <sz val="8"/>
            <color indexed="81"/>
            <rFont val="Tahoma"/>
            <family val="2"/>
          </rPr>
          <t>Moore, Annette:</t>
        </r>
        <r>
          <rPr>
            <sz val="8"/>
            <color indexed="81"/>
            <rFont val="Tahoma"/>
            <family val="2"/>
          </rPr>
          <t xml:space="preserve">
Dec'18 interest was written off in Nov'20 so that PCA #17 would properly align with the 2019 PCA filing in UE-200398.</t>
        </r>
      </text>
    </comment>
    <comment ref="N388" authorId="2" shapeId="0">
      <text>
        <r>
          <rPr>
            <b/>
            <sz val="8"/>
            <color indexed="81"/>
            <rFont val="Tahoma"/>
            <family val="2"/>
          </rPr>
          <t>Moore, Annette:</t>
        </r>
        <r>
          <rPr>
            <sz val="8"/>
            <color indexed="81"/>
            <rFont val="Tahoma"/>
            <family val="2"/>
          </rPr>
          <t xml:space="preserve">
Dec'18 interest was written off in Nov'20 so that PCA #17 would properly align with the 2019 PCA filing in UE-200398.</t>
        </r>
      </text>
    </comment>
    <comment ref="B389" authorId="0" shapeId="0">
      <text>
        <r>
          <rPr>
            <b/>
            <sz val="8"/>
            <color indexed="81"/>
            <rFont val="Tahoma"/>
            <family val="2"/>
          </rPr>
          <t>amoore:</t>
        </r>
        <r>
          <rPr>
            <sz val="8"/>
            <color indexed="81"/>
            <rFont val="Tahoma"/>
            <family val="2"/>
          </rPr>
          <t xml:space="preserve">
January 2019
</t>
        </r>
      </text>
    </comment>
    <comment ref="B413" authorId="0" shapeId="0">
      <text>
        <r>
          <rPr>
            <b/>
            <sz val="8"/>
            <color indexed="81"/>
            <rFont val="Tahoma"/>
            <family val="2"/>
          </rPr>
          <t>amoore:</t>
        </r>
        <r>
          <rPr>
            <sz val="8"/>
            <color indexed="81"/>
            <rFont val="Tahoma"/>
            <family val="2"/>
          </rPr>
          <t xml:space="preserve">
January 2020
</t>
        </r>
      </text>
    </comment>
    <comment ref="B438" authorId="0" shapeId="0">
      <text>
        <r>
          <rPr>
            <b/>
            <sz val="8"/>
            <color indexed="81"/>
            <rFont val="Tahoma"/>
            <family val="2"/>
          </rPr>
          <t>amoore:</t>
        </r>
        <r>
          <rPr>
            <sz val="8"/>
            <color indexed="81"/>
            <rFont val="Tahoma"/>
            <family val="2"/>
          </rPr>
          <t xml:space="preserve">
January 2021
</t>
        </r>
      </text>
    </comment>
  </commentList>
</comments>
</file>

<file path=xl/comments3.xml><?xml version="1.0" encoding="utf-8"?>
<comments xmlns="http://schemas.openxmlformats.org/spreadsheetml/2006/main">
  <authors>
    <author>Liu, Yiou</author>
  </authors>
  <commentList>
    <comment ref="L33" authorId="0" shapeId="0">
      <text>
        <r>
          <rPr>
            <b/>
            <sz val="9"/>
            <color indexed="81"/>
            <rFont val="Tahoma"/>
            <family val="2"/>
          </rPr>
          <t>Liu, Yiou:</t>
        </r>
        <r>
          <rPr>
            <sz val="9"/>
            <color indexed="81"/>
            <rFont val="Tahoma"/>
            <family val="2"/>
          </rPr>
          <t xml:space="preserve">
The residual transfer of $3.5M was put back from regulatory account to PCA account together with the $38M PCA transfer to the regulatory account. They happened in the same time in January 2023. We keep the $38M together with the 2021 ending balance and we keep the $3.5M together with the $38M after 2021 lines. But in fact these transfers were done after 2022 year end. </t>
        </r>
      </text>
    </comment>
    <comment ref="L34" authorId="0" shapeId="0">
      <text>
        <r>
          <rPr>
            <b/>
            <sz val="9"/>
            <color indexed="81"/>
            <rFont val="Tahoma"/>
            <family val="2"/>
          </rPr>
          <t>Liu, Yiou:</t>
        </r>
        <r>
          <rPr>
            <sz val="9"/>
            <color indexed="81"/>
            <rFont val="Tahoma"/>
            <family val="2"/>
          </rPr>
          <t xml:space="preserve">
The residual transfer of $3.5M was put back from regulartory account to PCA account together with the $38M PCA transfer to the regulatory account. They happened in the same time in January 2023. We keep the $38M together with the 2021 ending balance and we keep the $3.5M together with the $38M after 2021 lines. But in fact these transfers were done after 2022 year end. </t>
        </r>
      </text>
    </comment>
  </commentList>
</comments>
</file>

<file path=xl/comments4.xml><?xml version="1.0" encoding="utf-8"?>
<comments xmlns="http://schemas.openxmlformats.org/spreadsheetml/2006/main">
  <authors>
    <author>Mueller, Brennan</author>
  </authors>
  <commentList>
    <comment ref="F15" authorId="0" shapeId="0">
      <text>
        <r>
          <rPr>
            <b/>
            <sz val="9"/>
            <color indexed="81"/>
            <rFont val="Tahoma"/>
            <family val="2"/>
          </rPr>
          <t>Weighted-average price during events</t>
        </r>
        <r>
          <rPr>
            <sz val="9"/>
            <color indexed="81"/>
            <rFont val="Tahoma"/>
            <family val="2"/>
          </rPr>
          <t xml:space="preserve">
</t>
        </r>
      </text>
    </comment>
  </commentList>
</comments>
</file>

<file path=xl/comments5.xml><?xml version="1.0" encoding="utf-8"?>
<comments xmlns="http://schemas.openxmlformats.org/spreadsheetml/2006/main">
  <authors>
    <author>amoore</author>
    <author>Moore, Annette</author>
  </authors>
  <commentList>
    <comment ref="C21" authorId="0" shapeId="0">
      <text>
        <r>
          <rPr>
            <b/>
            <sz val="8"/>
            <color indexed="81"/>
            <rFont val="Tahoma"/>
            <family val="2"/>
          </rPr>
          <t>amoore:</t>
        </r>
        <r>
          <rPr>
            <sz val="8"/>
            <color indexed="81"/>
            <rFont val="Tahoma"/>
            <family val="2"/>
          </rPr>
          <t xml:space="preserve">
B1 used to be B..  Re-lettered when revised Summary
</t>
        </r>
      </text>
    </comment>
    <comment ref="C31" authorId="0" shapeId="0">
      <text>
        <r>
          <rPr>
            <b/>
            <sz val="8"/>
            <color indexed="81"/>
            <rFont val="Tahoma"/>
            <family val="2"/>
          </rPr>
          <t>amoore:</t>
        </r>
        <r>
          <rPr>
            <sz val="8"/>
            <color indexed="81"/>
            <rFont val="Tahoma"/>
            <family val="2"/>
          </rPr>
          <t xml:space="preserve">
C1 used to be C..  Re-lettered when revised Summary
</t>
        </r>
      </text>
    </comment>
    <comment ref="Z35" authorId="0" shapeId="0">
      <text>
        <r>
          <rPr>
            <b/>
            <sz val="8"/>
            <color indexed="81"/>
            <rFont val="Tahoma"/>
            <family val="2"/>
          </rPr>
          <t>amoore:</t>
        </r>
        <r>
          <rPr>
            <sz val="8"/>
            <color indexed="81"/>
            <rFont val="Tahoma"/>
            <family val="2"/>
          </rPr>
          <t xml:space="preserve">
B used to be note D.  Re-lettered when revised summary.</t>
        </r>
      </text>
    </comment>
    <comment ref="C39" authorId="0" shapeId="0">
      <text>
        <r>
          <rPr>
            <b/>
            <sz val="8"/>
            <color indexed="81"/>
            <rFont val="Tahoma"/>
            <family val="2"/>
          </rPr>
          <t>amoore:</t>
        </r>
        <r>
          <rPr>
            <sz val="8"/>
            <color indexed="81"/>
            <rFont val="Tahoma"/>
            <family val="2"/>
          </rPr>
          <t xml:space="preserve">
B used to be note D.  Re-lettered when revised summary.</t>
        </r>
      </text>
    </comment>
    <comment ref="C45" authorId="0" shapeId="0">
      <text>
        <r>
          <rPr>
            <b/>
            <sz val="8"/>
            <color indexed="81"/>
            <rFont val="Tahoma"/>
            <family val="2"/>
          </rPr>
          <t>amoore:</t>
        </r>
        <r>
          <rPr>
            <sz val="8"/>
            <color indexed="81"/>
            <rFont val="Tahoma"/>
            <family val="2"/>
          </rPr>
          <t xml:space="preserve">
(C) used to be (E)</t>
        </r>
      </text>
    </comment>
    <comment ref="C47" authorId="0" shapeId="0">
      <text>
        <r>
          <rPr>
            <b/>
            <sz val="8"/>
            <color indexed="81"/>
            <rFont val="Tahoma"/>
            <family val="2"/>
          </rPr>
          <t>amoore:</t>
        </r>
        <r>
          <rPr>
            <sz val="8"/>
            <color indexed="81"/>
            <rFont val="Tahoma"/>
            <family val="2"/>
          </rPr>
          <t xml:space="preserve">
(D) used to be (F)</t>
        </r>
      </text>
    </comment>
    <comment ref="Y277" authorId="1" shapeId="0">
      <text>
        <r>
          <rPr>
            <b/>
            <sz val="9"/>
            <color indexed="81"/>
            <rFont val="Tahoma"/>
            <family val="2"/>
          </rPr>
          <t>Moore, Annette:</t>
        </r>
        <r>
          <rPr>
            <sz val="9"/>
            <color indexed="81"/>
            <rFont val="Tahoma"/>
            <family val="2"/>
          </rPr>
          <t xml:space="preserve">
-1  for rounding</t>
        </r>
      </text>
    </comment>
    <comment ref="P348" authorId="1" shapeId="0">
      <text>
        <r>
          <rPr>
            <b/>
            <sz val="9"/>
            <color indexed="81"/>
            <rFont val="Tahoma"/>
            <family val="2"/>
          </rPr>
          <t>Moore, Annette:</t>
        </r>
        <r>
          <rPr>
            <sz val="9"/>
            <color indexed="81"/>
            <rFont val="Tahoma"/>
            <family val="2"/>
          </rPr>
          <t xml:space="preserve">
PCA #17 was revised for disallowed costs</t>
        </r>
      </text>
    </comment>
  </commentList>
</comments>
</file>

<file path=xl/comments6.xml><?xml version="1.0" encoding="utf-8"?>
<comments xmlns="http://schemas.openxmlformats.org/spreadsheetml/2006/main">
  <authors>
    <author>amoore</author>
  </authors>
  <commentList>
    <comment ref="O35" authorId="0" shapeId="0">
      <text>
        <r>
          <rPr>
            <b/>
            <sz val="8"/>
            <color indexed="81"/>
            <rFont val="Tahoma"/>
            <family val="2"/>
          </rPr>
          <t>amoore:</t>
        </r>
        <r>
          <rPr>
            <sz val="8"/>
            <color indexed="81"/>
            <rFont val="Tahoma"/>
            <family val="2"/>
          </rPr>
          <t xml:space="preserve">
B used to be note D.  Re-lettered when revised summary.</t>
        </r>
      </text>
    </comment>
  </commentList>
</comments>
</file>

<file path=xl/comments7.xml><?xml version="1.0" encoding="utf-8"?>
<comments xmlns="http://schemas.openxmlformats.org/spreadsheetml/2006/main">
  <authors>
    <author>amoore</author>
    <author>PSE</author>
    <author>Moore, Annette</author>
  </authors>
  <commentList>
    <comment ref="K35"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K39"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N43" authorId="1" shapeId="0">
      <text>
        <r>
          <rPr>
            <b/>
            <sz val="8"/>
            <color indexed="81"/>
            <rFont val="Tahoma"/>
            <family val="2"/>
          </rPr>
          <t>PSE:</t>
        </r>
        <r>
          <rPr>
            <sz val="8"/>
            <color indexed="81"/>
            <rFont val="Tahoma"/>
            <family val="2"/>
          </rPr>
          <t xml:space="preserve">
Interest reduced 437.54 due to incorrect rate used for July 4.25% was used, it should have been 4.00%
</t>
        </r>
      </text>
    </comment>
    <comment ref="N44" authorId="1" shapeId="0">
      <text>
        <r>
          <rPr>
            <b/>
            <sz val="8"/>
            <color indexed="81"/>
            <rFont val="Tahoma"/>
            <family val="2"/>
          </rPr>
          <t>PSE:</t>
        </r>
        <r>
          <rPr>
            <sz val="8"/>
            <color indexed="81"/>
            <rFont val="Tahoma"/>
            <family val="2"/>
          </rPr>
          <t xml:space="preserve">
Interest reduced 14.59 due to incorrect rate used for July 4.25% was used, it should have been 4.00%
</t>
        </r>
      </text>
    </comment>
    <comment ref="K59"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N67" authorId="1" shapeId="0">
      <text>
        <r>
          <rPr>
            <b/>
            <sz val="8"/>
            <color indexed="81"/>
            <rFont val="Tahoma"/>
            <family val="2"/>
          </rPr>
          <t>PSE:</t>
        </r>
        <r>
          <rPr>
            <sz val="8"/>
            <color indexed="81"/>
            <rFont val="Tahoma"/>
            <family val="2"/>
          </rPr>
          <t xml:space="preserve">
Interest reduced 437.54 due to incorrect rate used for July 4.25% was used, it should have been 4.00%
</t>
        </r>
      </text>
    </comment>
    <comment ref="N68" authorId="1" shapeId="0">
      <text>
        <r>
          <rPr>
            <b/>
            <sz val="8"/>
            <color indexed="81"/>
            <rFont val="Tahoma"/>
            <family val="2"/>
          </rPr>
          <t>PSE:</t>
        </r>
        <r>
          <rPr>
            <sz val="8"/>
            <color indexed="81"/>
            <rFont val="Tahoma"/>
            <family val="2"/>
          </rPr>
          <t xml:space="preserve">
Interest reduced 14.59 due to incorrect rate used for July 4.25% was used, it should have been 4.00%
</t>
        </r>
      </text>
    </comment>
    <comment ref="K83"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N85" authorId="0" shapeId="0">
      <text>
        <r>
          <rPr>
            <b/>
            <sz val="8"/>
            <color indexed="81"/>
            <rFont val="Tahoma"/>
            <family val="2"/>
          </rPr>
          <t>amoore:</t>
        </r>
        <r>
          <rPr>
            <sz val="8"/>
            <color indexed="81"/>
            <rFont val="Tahoma"/>
            <family val="2"/>
          </rPr>
          <t xml:space="preserve">
Includes $(7,999.01) for correction of prior period  interest. April'04,'05,'06 and June'04.</t>
        </r>
      </text>
    </comment>
    <comment ref="N87" authorId="0" shapeId="0">
      <text>
        <r>
          <rPr>
            <b/>
            <sz val="8"/>
            <color indexed="81"/>
            <rFont val="Tahoma"/>
            <family val="2"/>
          </rPr>
          <t>amoore:</t>
        </r>
        <r>
          <rPr>
            <sz val="8"/>
            <color indexed="81"/>
            <rFont val="Tahoma"/>
            <family val="2"/>
          </rPr>
          <t xml:space="preserve">
Includes adj of $(1,472) for correction of Hopkins Ridge tax depreciation (from Rates Dept.)</t>
        </r>
      </text>
    </comment>
    <comment ref="B89" authorId="0" shapeId="0">
      <text>
        <r>
          <rPr>
            <b/>
            <sz val="8"/>
            <color indexed="81"/>
            <rFont val="Tahoma"/>
            <family val="2"/>
          </rPr>
          <t>amoore:</t>
        </r>
        <r>
          <rPr>
            <sz val="8"/>
            <color indexed="81"/>
            <rFont val="Tahoma"/>
            <family val="2"/>
          </rPr>
          <t xml:space="preserve">
July 2006</t>
        </r>
      </text>
    </comment>
    <comment ref="B101" authorId="0" shapeId="0">
      <text>
        <r>
          <rPr>
            <b/>
            <sz val="8"/>
            <color indexed="81"/>
            <rFont val="Tahoma"/>
            <family val="2"/>
          </rPr>
          <t>amoore:</t>
        </r>
        <r>
          <rPr>
            <sz val="8"/>
            <color indexed="81"/>
            <rFont val="Tahoma"/>
            <family val="2"/>
          </rPr>
          <t xml:space="preserve">
January 2007
</t>
        </r>
      </text>
    </comment>
    <comment ref="B125" authorId="0" shapeId="0">
      <text>
        <r>
          <rPr>
            <b/>
            <sz val="8"/>
            <color indexed="81"/>
            <rFont val="Tahoma"/>
            <family val="2"/>
          </rPr>
          <t>amoore:</t>
        </r>
        <r>
          <rPr>
            <sz val="8"/>
            <color indexed="81"/>
            <rFont val="Tahoma"/>
            <family val="2"/>
          </rPr>
          <t xml:space="preserve">
January 2008
</t>
        </r>
      </text>
    </comment>
    <comment ref="B149" authorId="0" shapeId="0">
      <text>
        <r>
          <rPr>
            <b/>
            <sz val="8"/>
            <color indexed="81"/>
            <rFont val="Tahoma"/>
            <family val="2"/>
          </rPr>
          <t>amoore:</t>
        </r>
        <r>
          <rPr>
            <sz val="8"/>
            <color indexed="81"/>
            <rFont val="Tahoma"/>
            <family val="2"/>
          </rPr>
          <t xml:space="preserve">
January 2009
</t>
        </r>
      </text>
    </comment>
    <comment ref="B173" authorId="0" shapeId="0">
      <text>
        <r>
          <rPr>
            <b/>
            <sz val="8"/>
            <color indexed="81"/>
            <rFont val="Tahoma"/>
            <family val="2"/>
          </rPr>
          <t>amoore:</t>
        </r>
        <r>
          <rPr>
            <sz val="8"/>
            <color indexed="81"/>
            <rFont val="Tahoma"/>
            <family val="2"/>
          </rPr>
          <t xml:space="preserve">
January 2010
</t>
        </r>
      </text>
    </comment>
    <comment ref="B197" authorId="0" shapeId="0">
      <text>
        <r>
          <rPr>
            <b/>
            <sz val="8"/>
            <color indexed="81"/>
            <rFont val="Tahoma"/>
            <family val="2"/>
          </rPr>
          <t>amoore:</t>
        </r>
        <r>
          <rPr>
            <sz val="8"/>
            <color indexed="81"/>
            <rFont val="Tahoma"/>
            <family val="2"/>
          </rPr>
          <t xml:space="preserve">
January 2011
</t>
        </r>
      </text>
    </comment>
    <comment ref="B221" authorId="0" shapeId="0">
      <text>
        <r>
          <rPr>
            <b/>
            <sz val="8"/>
            <color indexed="81"/>
            <rFont val="Tahoma"/>
            <family val="2"/>
          </rPr>
          <t>amoore:</t>
        </r>
        <r>
          <rPr>
            <sz val="8"/>
            <color indexed="81"/>
            <rFont val="Tahoma"/>
            <family val="2"/>
          </rPr>
          <t xml:space="preserve">
January 2012
</t>
        </r>
      </text>
    </comment>
    <comment ref="B245" authorId="0" shapeId="0">
      <text>
        <r>
          <rPr>
            <b/>
            <sz val="8"/>
            <color indexed="81"/>
            <rFont val="Tahoma"/>
            <family val="2"/>
          </rPr>
          <t>amoore:</t>
        </r>
        <r>
          <rPr>
            <sz val="8"/>
            <color indexed="81"/>
            <rFont val="Tahoma"/>
            <family val="2"/>
          </rPr>
          <t xml:space="preserve">
January 2013
</t>
        </r>
      </text>
    </comment>
    <comment ref="B269" authorId="0" shapeId="0">
      <text>
        <r>
          <rPr>
            <b/>
            <sz val="8"/>
            <color indexed="81"/>
            <rFont val="Tahoma"/>
            <family val="2"/>
          </rPr>
          <t>amoore:</t>
        </r>
        <r>
          <rPr>
            <sz val="8"/>
            <color indexed="81"/>
            <rFont val="Tahoma"/>
            <family val="2"/>
          </rPr>
          <t xml:space="preserve">
January 2014
</t>
        </r>
      </text>
    </comment>
    <comment ref="B293" authorId="0" shapeId="0">
      <text>
        <r>
          <rPr>
            <b/>
            <sz val="8"/>
            <color indexed="81"/>
            <rFont val="Tahoma"/>
            <family val="2"/>
          </rPr>
          <t>amoore:</t>
        </r>
        <r>
          <rPr>
            <sz val="8"/>
            <color indexed="81"/>
            <rFont val="Tahoma"/>
            <family val="2"/>
          </rPr>
          <t xml:space="preserve">
January 2015
</t>
        </r>
      </text>
    </comment>
    <comment ref="B317" authorId="0" shapeId="0">
      <text>
        <r>
          <rPr>
            <b/>
            <sz val="8"/>
            <color indexed="81"/>
            <rFont val="Tahoma"/>
            <family val="2"/>
          </rPr>
          <t>amoore:</t>
        </r>
        <r>
          <rPr>
            <sz val="8"/>
            <color indexed="81"/>
            <rFont val="Tahoma"/>
            <family val="2"/>
          </rPr>
          <t xml:space="preserve">
January 2016
</t>
        </r>
      </text>
    </comment>
    <comment ref="B341" authorId="0" shapeId="0">
      <text>
        <r>
          <rPr>
            <b/>
            <sz val="8"/>
            <color indexed="81"/>
            <rFont val="Tahoma"/>
            <family val="2"/>
          </rPr>
          <t>amoore:</t>
        </r>
        <r>
          <rPr>
            <sz val="8"/>
            <color indexed="81"/>
            <rFont val="Tahoma"/>
            <family val="2"/>
          </rPr>
          <t xml:space="preserve">
January 2017</t>
        </r>
      </text>
    </comment>
    <comment ref="B365" authorId="0" shapeId="0">
      <text>
        <r>
          <rPr>
            <b/>
            <sz val="8"/>
            <color indexed="81"/>
            <rFont val="Tahoma"/>
            <family val="2"/>
          </rPr>
          <t>amoore:</t>
        </r>
        <r>
          <rPr>
            <sz val="8"/>
            <color indexed="81"/>
            <rFont val="Tahoma"/>
            <family val="2"/>
          </rPr>
          <t xml:space="preserve">
January 2018
</t>
        </r>
      </text>
    </comment>
    <comment ref="N387" authorId="2" shapeId="0">
      <text>
        <r>
          <rPr>
            <b/>
            <sz val="8"/>
            <color indexed="81"/>
            <rFont val="Tahoma"/>
            <family val="2"/>
          </rPr>
          <t>Moore, Annette:</t>
        </r>
        <r>
          <rPr>
            <sz val="8"/>
            <color indexed="81"/>
            <rFont val="Tahoma"/>
            <family val="2"/>
          </rPr>
          <t xml:space="preserve">
Dec'18 interest was written off in Nov'20 so that PCA #17 would properly align with the 2019 PCA filing in UE-200398.</t>
        </r>
      </text>
    </comment>
    <comment ref="N388" authorId="2" shapeId="0">
      <text>
        <r>
          <rPr>
            <b/>
            <sz val="8"/>
            <color indexed="81"/>
            <rFont val="Tahoma"/>
            <family val="2"/>
          </rPr>
          <t>Moore, Annette:</t>
        </r>
        <r>
          <rPr>
            <sz val="8"/>
            <color indexed="81"/>
            <rFont val="Tahoma"/>
            <family val="2"/>
          </rPr>
          <t xml:space="preserve">
Dec'18 interest was written off in Nov'20 so that PCA #17 would properly align with the 2019 PCA filing in UE-200398.</t>
        </r>
      </text>
    </comment>
    <comment ref="B389" authorId="0" shapeId="0">
      <text>
        <r>
          <rPr>
            <b/>
            <sz val="8"/>
            <color indexed="81"/>
            <rFont val="Tahoma"/>
            <family val="2"/>
          </rPr>
          <t>amoore:</t>
        </r>
        <r>
          <rPr>
            <sz val="8"/>
            <color indexed="81"/>
            <rFont val="Tahoma"/>
            <family val="2"/>
          </rPr>
          <t xml:space="preserve">
January 2019
</t>
        </r>
      </text>
    </comment>
    <comment ref="B413" authorId="0" shapeId="0">
      <text>
        <r>
          <rPr>
            <b/>
            <sz val="8"/>
            <color indexed="81"/>
            <rFont val="Tahoma"/>
            <family val="2"/>
          </rPr>
          <t>amoore:</t>
        </r>
        <r>
          <rPr>
            <sz val="8"/>
            <color indexed="81"/>
            <rFont val="Tahoma"/>
            <family val="2"/>
          </rPr>
          <t xml:space="preserve">
January 2020
</t>
        </r>
      </text>
    </comment>
    <comment ref="B438" authorId="0" shapeId="0">
      <text>
        <r>
          <rPr>
            <b/>
            <sz val="8"/>
            <color indexed="81"/>
            <rFont val="Tahoma"/>
            <family val="2"/>
          </rPr>
          <t>amoore:</t>
        </r>
        <r>
          <rPr>
            <sz val="8"/>
            <color indexed="81"/>
            <rFont val="Tahoma"/>
            <family val="2"/>
          </rPr>
          <t xml:space="preserve">
January 2021
</t>
        </r>
      </text>
    </comment>
  </commentList>
</comments>
</file>

<file path=xl/comments8.xml><?xml version="1.0" encoding="utf-8"?>
<comments xmlns="http://schemas.openxmlformats.org/spreadsheetml/2006/main">
  <authors>
    <author>amoore</author>
    <author>PSE</author>
    <author>Moore, Annette</author>
  </authors>
  <commentList>
    <comment ref="K35"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K39"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N43" authorId="1" shapeId="0">
      <text>
        <r>
          <rPr>
            <b/>
            <sz val="8"/>
            <color indexed="81"/>
            <rFont val="Tahoma"/>
            <family val="2"/>
          </rPr>
          <t>PSE:</t>
        </r>
        <r>
          <rPr>
            <sz val="8"/>
            <color indexed="81"/>
            <rFont val="Tahoma"/>
            <family val="2"/>
          </rPr>
          <t xml:space="preserve">
Interest reduced 437.54 due to incorrect rate used for July 4.25% was used, it should have been 4.00%
</t>
        </r>
      </text>
    </comment>
    <comment ref="N44" authorId="1" shapeId="0">
      <text>
        <r>
          <rPr>
            <b/>
            <sz val="8"/>
            <color indexed="81"/>
            <rFont val="Tahoma"/>
            <family val="2"/>
          </rPr>
          <t>PSE:</t>
        </r>
        <r>
          <rPr>
            <sz val="8"/>
            <color indexed="81"/>
            <rFont val="Tahoma"/>
            <family val="2"/>
          </rPr>
          <t xml:space="preserve">
Interest reduced 14.59 due to incorrect rate used for July 4.25% was used, it should have been 4.00%
</t>
        </r>
      </text>
    </comment>
    <comment ref="K59"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N67" authorId="1" shapeId="0">
      <text>
        <r>
          <rPr>
            <b/>
            <sz val="8"/>
            <color indexed="81"/>
            <rFont val="Tahoma"/>
            <family val="2"/>
          </rPr>
          <t>PSE:</t>
        </r>
        <r>
          <rPr>
            <sz val="8"/>
            <color indexed="81"/>
            <rFont val="Tahoma"/>
            <family val="2"/>
          </rPr>
          <t xml:space="preserve">
Interest reduced 437.54 due to incorrect rate used for July 4.25% was used, it should have been 4.00%
</t>
        </r>
      </text>
    </comment>
    <comment ref="N68" authorId="1" shapeId="0">
      <text>
        <r>
          <rPr>
            <b/>
            <sz val="8"/>
            <color indexed="81"/>
            <rFont val="Tahoma"/>
            <family val="2"/>
          </rPr>
          <t>PSE:</t>
        </r>
        <r>
          <rPr>
            <sz val="8"/>
            <color indexed="81"/>
            <rFont val="Tahoma"/>
            <family val="2"/>
          </rPr>
          <t xml:space="preserve">
Interest reduced 14.59 due to incorrect rate used for July 4.25% was used, it should have been 4.00%
</t>
        </r>
      </text>
    </comment>
    <comment ref="K83"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N85" authorId="0" shapeId="0">
      <text>
        <r>
          <rPr>
            <b/>
            <sz val="8"/>
            <color indexed="81"/>
            <rFont val="Tahoma"/>
            <family val="2"/>
          </rPr>
          <t>amoore:</t>
        </r>
        <r>
          <rPr>
            <sz val="8"/>
            <color indexed="81"/>
            <rFont val="Tahoma"/>
            <family val="2"/>
          </rPr>
          <t xml:space="preserve">
Includes $(7,999.01) for correction of prior period  interest. April'04,'05,'06 and June'04.</t>
        </r>
      </text>
    </comment>
    <comment ref="N87" authorId="0" shapeId="0">
      <text>
        <r>
          <rPr>
            <b/>
            <sz val="8"/>
            <color indexed="81"/>
            <rFont val="Tahoma"/>
            <family val="2"/>
          </rPr>
          <t>amoore:</t>
        </r>
        <r>
          <rPr>
            <sz val="8"/>
            <color indexed="81"/>
            <rFont val="Tahoma"/>
            <family val="2"/>
          </rPr>
          <t xml:space="preserve">
Includes adj of $(1,472) for correction of Hopkins Ridge tax depreciation (from Rates Dept.)</t>
        </r>
      </text>
    </comment>
    <comment ref="B89" authorId="0" shapeId="0">
      <text>
        <r>
          <rPr>
            <b/>
            <sz val="8"/>
            <color indexed="81"/>
            <rFont val="Tahoma"/>
            <family val="2"/>
          </rPr>
          <t>amoore:</t>
        </r>
        <r>
          <rPr>
            <sz val="8"/>
            <color indexed="81"/>
            <rFont val="Tahoma"/>
            <family val="2"/>
          </rPr>
          <t xml:space="preserve">
July 2006</t>
        </r>
      </text>
    </comment>
    <comment ref="B101" authorId="0" shapeId="0">
      <text>
        <r>
          <rPr>
            <b/>
            <sz val="8"/>
            <color indexed="81"/>
            <rFont val="Tahoma"/>
            <family val="2"/>
          </rPr>
          <t>amoore:</t>
        </r>
        <r>
          <rPr>
            <sz val="8"/>
            <color indexed="81"/>
            <rFont val="Tahoma"/>
            <family val="2"/>
          </rPr>
          <t xml:space="preserve">
January 2007
</t>
        </r>
      </text>
    </comment>
    <comment ref="B125" authorId="0" shapeId="0">
      <text>
        <r>
          <rPr>
            <b/>
            <sz val="8"/>
            <color indexed="81"/>
            <rFont val="Tahoma"/>
            <family val="2"/>
          </rPr>
          <t>amoore:</t>
        </r>
        <r>
          <rPr>
            <sz val="8"/>
            <color indexed="81"/>
            <rFont val="Tahoma"/>
            <family val="2"/>
          </rPr>
          <t xml:space="preserve">
January 2008
</t>
        </r>
      </text>
    </comment>
    <comment ref="B149" authorId="0" shapeId="0">
      <text>
        <r>
          <rPr>
            <b/>
            <sz val="8"/>
            <color indexed="81"/>
            <rFont val="Tahoma"/>
            <family val="2"/>
          </rPr>
          <t>amoore:</t>
        </r>
        <r>
          <rPr>
            <sz val="8"/>
            <color indexed="81"/>
            <rFont val="Tahoma"/>
            <family val="2"/>
          </rPr>
          <t xml:space="preserve">
January 2009
</t>
        </r>
      </text>
    </comment>
    <comment ref="B173" authorId="0" shapeId="0">
      <text>
        <r>
          <rPr>
            <b/>
            <sz val="8"/>
            <color indexed="81"/>
            <rFont val="Tahoma"/>
            <family val="2"/>
          </rPr>
          <t>amoore:</t>
        </r>
        <r>
          <rPr>
            <sz val="8"/>
            <color indexed="81"/>
            <rFont val="Tahoma"/>
            <family val="2"/>
          </rPr>
          <t xml:space="preserve">
January 2010
</t>
        </r>
      </text>
    </comment>
    <comment ref="B197" authorId="0" shapeId="0">
      <text>
        <r>
          <rPr>
            <b/>
            <sz val="8"/>
            <color indexed="81"/>
            <rFont val="Tahoma"/>
            <family val="2"/>
          </rPr>
          <t>amoore:</t>
        </r>
        <r>
          <rPr>
            <sz val="8"/>
            <color indexed="81"/>
            <rFont val="Tahoma"/>
            <family val="2"/>
          </rPr>
          <t xml:space="preserve">
January 2011
</t>
        </r>
      </text>
    </comment>
    <comment ref="B221" authorId="0" shapeId="0">
      <text>
        <r>
          <rPr>
            <b/>
            <sz val="8"/>
            <color indexed="81"/>
            <rFont val="Tahoma"/>
            <family val="2"/>
          </rPr>
          <t>amoore:</t>
        </r>
        <r>
          <rPr>
            <sz val="8"/>
            <color indexed="81"/>
            <rFont val="Tahoma"/>
            <family val="2"/>
          </rPr>
          <t xml:space="preserve">
January 2012
</t>
        </r>
      </text>
    </comment>
    <comment ref="B245" authorId="0" shapeId="0">
      <text>
        <r>
          <rPr>
            <b/>
            <sz val="8"/>
            <color indexed="81"/>
            <rFont val="Tahoma"/>
            <family val="2"/>
          </rPr>
          <t>amoore:</t>
        </r>
        <r>
          <rPr>
            <sz val="8"/>
            <color indexed="81"/>
            <rFont val="Tahoma"/>
            <family val="2"/>
          </rPr>
          <t xml:space="preserve">
January 2013
</t>
        </r>
      </text>
    </comment>
    <comment ref="B269" authorId="0" shapeId="0">
      <text>
        <r>
          <rPr>
            <b/>
            <sz val="8"/>
            <color indexed="81"/>
            <rFont val="Tahoma"/>
            <family val="2"/>
          </rPr>
          <t>amoore:</t>
        </r>
        <r>
          <rPr>
            <sz val="8"/>
            <color indexed="81"/>
            <rFont val="Tahoma"/>
            <family val="2"/>
          </rPr>
          <t xml:space="preserve">
January 2014
</t>
        </r>
      </text>
    </comment>
    <comment ref="B293" authorId="0" shapeId="0">
      <text>
        <r>
          <rPr>
            <b/>
            <sz val="8"/>
            <color indexed="81"/>
            <rFont val="Tahoma"/>
            <family val="2"/>
          </rPr>
          <t>amoore:</t>
        </r>
        <r>
          <rPr>
            <sz val="8"/>
            <color indexed="81"/>
            <rFont val="Tahoma"/>
            <family val="2"/>
          </rPr>
          <t xml:space="preserve">
January 2015
</t>
        </r>
      </text>
    </comment>
    <comment ref="B317" authorId="0" shapeId="0">
      <text>
        <r>
          <rPr>
            <b/>
            <sz val="8"/>
            <color indexed="81"/>
            <rFont val="Tahoma"/>
            <family val="2"/>
          </rPr>
          <t>amoore:</t>
        </r>
        <r>
          <rPr>
            <sz val="8"/>
            <color indexed="81"/>
            <rFont val="Tahoma"/>
            <family val="2"/>
          </rPr>
          <t xml:space="preserve">
January 2016
</t>
        </r>
      </text>
    </comment>
    <comment ref="B341" authorId="0" shapeId="0">
      <text>
        <r>
          <rPr>
            <b/>
            <sz val="8"/>
            <color indexed="81"/>
            <rFont val="Tahoma"/>
            <family val="2"/>
          </rPr>
          <t>amoore:</t>
        </r>
        <r>
          <rPr>
            <sz val="8"/>
            <color indexed="81"/>
            <rFont val="Tahoma"/>
            <family val="2"/>
          </rPr>
          <t xml:space="preserve">
January 2017</t>
        </r>
      </text>
    </comment>
    <comment ref="B365" authorId="0" shapeId="0">
      <text>
        <r>
          <rPr>
            <b/>
            <sz val="8"/>
            <color indexed="81"/>
            <rFont val="Tahoma"/>
            <family val="2"/>
          </rPr>
          <t>amoore:</t>
        </r>
        <r>
          <rPr>
            <sz val="8"/>
            <color indexed="81"/>
            <rFont val="Tahoma"/>
            <family val="2"/>
          </rPr>
          <t xml:space="preserve">
January 2018
</t>
        </r>
      </text>
    </comment>
    <comment ref="N387" authorId="2" shapeId="0">
      <text>
        <r>
          <rPr>
            <b/>
            <sz val="8"/>
            <color indexed="81"/>
            <rFont val="Tahoma"/>
            <family val="2"/>
          </rPr>
          <t>Moore, Annette:</t>
        </r>
        <r>
          <rPr>
            <sz val="8"/>
            <color indexed="81"/>
            <rFont val="Tahoma"/>
            <family val="2"/>
          </rPr>
          <t xml:space="preserve">
Dec'18 interest was written off in Nov'20 so that PCA #17 would properly align with the 2019 PCA filing in UE-200398.</t>
        </r>
      </text>
    </comment>
    <comment ref="N388" authorId="2" shapeId="0">
      <text>
        <r>
          <rPr>
            <b/>
            <sz val="8"/>
            <color indexed="81"/>
            <rFont val="Tahoma"/>
            <family val="2"/>
          </rPr>
          <t>Moore, Annette:</t>
        </r>
        <r>
          <rPr>
            <sz val="8"/>
            <color indexed="81"/>
            <rFont val="Tahoma"/>
            <family val="2"/>
          </rPr>
          <t xml:space="preserve">
Dec'18 interest was written off in Nov'20 so that PCA #17 would properly align with the 2019 PCA filing in UE-200398.</t>
        </r>
      </text>
    </comment>
    <comment ref="B389" authorId="0" shapeId="0">
      <text>
        <r>
          <rPr>
            <b/>
            <sz val="8"/>
            <color indexed="81"/>
            <rFont val="Tahoma"/>
            <family val="2"/>
          </rPr>
          <t>amoore:</t>
        </r>
        <r>
          <rPr>
            <sz val="8"/>
            <color indexed="81"/>
            <rFont val="Tahoma"/>
            <family val="2"/>
          </rPr>
          <t xml:space="preserve">
January 2019
</t>
        </r>
      </text>
    </comment>
    <comment ref="B413" authorId="0" shapeId="0">
      <text>
        <r>
          <rPr>
            <b/>
            <sz val="8"/>
            <color indexed="81"/>
            <rFont val="Tahoma"/>
            <family val="2"/>
          </rPr>
          <t>amoore:</t>
        </r>
        <r>
          <rPr>
            <sz val="8"/>
            <color indexed="81"/>
            <rFont val="Tahoma"/>
            <family val="2"/>
          </rPr>
          <t xml:space="preserve">
January 2020
</t>
        </r>
      </text>
    </comment>
    <comment ref="B438" authorId="0" shapeId="0">
      <text>
        <r>
          <rPr>
            <b/>
            <sz val="8"/>
            <color indexed="81"/>
            <rFont val="Tahoma"/>
            <family val="2"/>
          </rPr>
          <t>amoore:</t>
        </r>
        <r>
          <rPr>
            <sz val="8"/>
            <color indexed="81"/>
            <rFont val="Tahoma"/>
            <family val="2"/>
          </rPr>
          <t xml:space="preserve">
January 2021
</t>
        </r>
      </text>
    </comment>
  </commentList>
</comments>
</file>

<file path=xl/comments9.xml><?xml version="1.0" encoding="utf-8"?>
<comments xmlns="http://schemas.openxmlformats.org/spreadsheetml/2006/main">
  <authors>
    <author>Moore, Annette</author>
  </authors>
  <commentList>
    <comment ref="S32" authorId="0" shapeId="0">
      <text>
        <r>
          <rPr>
            <b/>
            <sz val="9"/>
            <color indexed="81"/>
            <rFont val="Tahoma"/>
            <family val="2"/>
          </rPr>
          <t>Moore, Annette:</t>
        </r>
        <r>
          <rPr>
            <sz val="9"/>
            <color indexed="81"/>
            <rFont val="Tahoma"/>
            <family val="2"/>
          </rPr>
          <t xml:space="preserve">
from JE730 rather than the equation</t>
        </r>
      </text>
    </comment>
    <comment ref="T32" authorId="0" shapeId="0">
      <text>
        <r>
          <rPr>
            <b/>
            <sz val="9"/>
            <color indexed="81"/>
            <rFont val="Tahoma"/>
            <family val="2"/>
          </rPr>
          <t>Moore, Annette:</t>
        </r>
        <r>
          <rPr>
            <sz val="9"/>
            <color indexed="81"/>
            <rFont val="Tahoma"/>
            <family val="2"/>
          </rPr>
          <t xml:space="preserve">
from JE730 rather than the equation</t>
        </r>
      </text>
    </comment>
    <comment ref="S34" authorId="0" shapeId="0">
      <text>
        <r>
          <rPr>
            <b/>
            <sz val="9"/>
            <color indexed="81"/>
            <rFont val="Tahoma"/>
            <family val="2"/>
          </rPr>
          <t>Moore, Annette:</t>
        </r>
        <r>
          <rPr>
            <sz val="9"/>
            <color indexed="81"/>
            <rFont val="Tahoma"/>
            <family val="2"/>
          </rPr>
          <t xml:space="preserve">
from JE730 rather than the equation</t>
        </r>
      </text>
    </comment>
    <comment ref="T34" authorId="0" shapeId="0">
      <text>
        <r>
          <rPr>
            <b/>
            <sz val="9"/>
            <color indexed="81"/>
            <rFont val="Tahoma"/>
            <family val="2"/>
          </rPr>
          <t>Moore, Annette:</t>
        </r>
        <r>
          <rPr>
            <sz val="9"/>
            <color indexed="81"/>
            <rFont val="Tahoma"/>
            <family val="2"/>
          </rPr>
          <t xml:space="preserve">
from JE730 rather than the equation</t>
        </r>
      </text>
    </comment>
    <comment ref="S36" authorId="0" shapeId="0">
      <text>
        <r>
          <rPr>
            <b/>
            <sz val="9"/>
            <color indexed="81"/>
            <rFont val="Tahoma"/>
            <family val="2"/>
          </rPr>
          <t>Moore, Annette:</t>
        </r>
        <r>
          <rPr>
            <sz val="9"/>
            <color indexed="81"/>
            <rFont val="Tahoma"/>
            <family val="2"/>
          </rPr>
          <t xml:space="preserve">
from JE730 rather than the equation</t>
        </r>
      </text>
    </comment>
    <comment ref="T36" authorId="0" shapeId="0">
      <text>
        <r>
          <rPr>
            <b/>
            <sz val="9"/>
            <color indexed="81"/>
            <rFont val="Tahoma"/>
            <family val="2"/>
          </rPr>
          <t>Moore, Annette:</t>
        </r>
        <r>
          <rPr>
            <sz val="9"/>
            <color indexed="81"/>
            <rFont val="Tahoma"/>
            <family val="2"/>
          </rPr>
          <t xml:space="preserve">
from JE730 rather than the equation</t>
        </r>
      </text>
    </comment>
    <comment ref="S38" authorId="0" shapeId="0">
      <text>
        <r>
          <rPr>
            <b/>
            <sz val="9"/>
            <color indexed="81"/>
            <rFont val="Tahoma"/>
            <family val="2"/>
          </rPr>
          <t>Moore, Annette:</t>
        </r>
        <r>
          <rPr>
            <sz val="9"/>
            <color indexed="81"/>
            <rFont val="Tahoma"/>
            <family val="2"/>
          </rPr>
          <t xml:space="preserve">
from JE730 rather than the equation</t>
        </r>
      </text>
    </comment>
    <comment ref="T38" authorId="0" shapeId="0">
      <text>
        <r>
          <rPr>
            <b/>
            <sz val="9"/>
            <color indexed="81"/>
            <rFont val="Tahoma"/>
            <family val="2"/>
          </rPr>
          <t>Moore, Annette:</t>
        </r>
        <r>
          <rPr>
            <sz val="9"/>
            <color indexed="81"/>
            <rFont val="Tahoma"/>
            <family val="2"/>
          </rPr>
          <t xml:space="preserve">
from JE730 rather than the equation</t>
        </r>
      </text>
    </comment>
    <comment ref="S40" authorId="0" shapeId="0">
      <text>
        <r>
          <rPr>
            <b/>
            <sz val="9"/>
            <color indexed="81"/>
            <rFont val="Tahoma"/>
            <family val="2"/>
          </rPr>
          <t>Moore, Annette:</t>
        </r>
        <r>
          <rPr>
            <sz val="9"/>
            <color indexed="81"/>
            <rFont val="Tahoma"/>
            <family val="2"/>
          </rPr>
          <t xml:space="preserve">
from JE730 rather than the equation</t>
        </r>
      </text>
    </comment>
    <comment ref="T40" authorId="0" shapeId="0">
      <text>
        <r>
          <rPr>
            <b/>
            <sz val="9"/>
            <color indexed="81"/>
            <rFont val="Tahoma"/>
            <family val="2"/>
          </rPr>
          <t>Moore, Annette:</t>
        </r>
        <r>
          <rPr>
            <sz val="9"/>
            <color indexed="81"/>
            <rFont val="Tahoma"/>
            <family val="2"/>
          </rPr>
          <t xml:space="preserve">
from JE730 rather than the equation</t>
        </r>
      </text>
    </comment>
  </commentList>
</comments>
</file>

<file path=xl/sharedStrings.xml><?xml version="1.0" encoding="utf-8"?>
<sst xmlns="http://schemas.openxmlformats.org/spreadsheetml/2006/main" count="2554" uniqueCount="649">
  <si>
    <t>PCA Year 12</t>
  </si>
  <si>
    <t>(2013)</t>
  </si>
  <si>
    <t>Schedule C</t>
  </si>
  <si>
    <t>Gross PCA Roll Forward &amp; Sharing Provision</t>
  </si>
  <si>
    <t>Customer</t>
  </si>
  <si>
    <t>Company</t>
  </si>
  <si>
    <t xml:space="preserve">PCA Year </t>
  </si>
  <si>
    <t>Month</t>
  </si>
  <si>
    <t>Accumulated Imbalance for Sharing</t>
  </si>
  <si>
    <t>Amount Subject to Band 1</t>
  </si>
  <si>
    <t>Amount Subject to Band 2</t>
  </si>
  <si>
    <t>Amount Subject to Band 3</t>
  </si>
  <si>
    <t>Amount Subject to Band 4</t>
  </si>
  <si>
    <t>Band 2 Deferral</t>
  </si>
  <si>
    <t>Band 3 Deferral</t>
  </si>
  <si>
    <t xml:space="preserve">Band 4 Deferral </t>
  </si>
  <si>
    <t>Accumulated Customer Deferral W/O $40M Cap</t>
  </si>
  <si>
    <t>99% of Company Deferral Exceeding $40M</t>
  </si>
  <si>
    <t>Accum Cust Deferral including 99% of Company Excess over $40M</t>
  </si>
  <si>
    <t>Total Monthly Customer Deferal</t>
  </si>
  <si>
    <t>Overall Cap Spread</t>
  </si>
  <si>
    <t>Band 1 Deferral</t>
  </si>
  <si>
    <t>Accumulated Company Deferral W/O $40M Cap</t>
  </si>
  <si>
    <t>Company Deferral Excess Over $40M Cap</t>
  </si>
  <si>
    <t>Accumulated Company Deferral  Adjusted to $40M Cap</t>
  </si>
  <si>
    <t>1% of Excess Company Deferral</t>
  </si>
  <si>
    <t>Accumulated Company Deferral Including $40M Cap</t>
  </si>
  <si>
    <t>Total Monthly Company Deferral</t>
  </si>
  <si>
    <t>99% over $40M</t>
  </si>
  <si>
    <t>July</t>
  </si>
  <si>
    <t>August</t>
  </si>
  <si>
    <t>September</t>
  </si>
  <si>
    <t>October</t>
  </si>
  <si>
    <t>November</t>
  </si>
  <si>
    <t>December</t>
  </si>
  <si>
    <t>January</t>
  </si>
  <si>
    <t>February</t>
  </si>
  <si>
    <t>March</t>
  </si>
  <si>
    <t>April</t>
  </si>
  <si>
    <t>May</t>
  </si>
  <si>
    <t>June</t>
  </si>
  <si>
    <t>Sharing bands</t>
  </si>
  <si>
    <t>Company &gt; $40</t>
  </si>
  <si>
    <t>(A)  This schedule was derived from original PCA collaborative exhibit C</t>
  </si>
  <si>
    <t>(B)  A credit balance represents an overrecovery of power costs (baseline rate was greater than actual rate).</t>
  </si>
  <si>
    <t xml:space="preserve">      A debit balance represents an underrecovery of power costs (actual rate was greater than baseline rate)</t>
  </si>
  <si>
    <t>(C) Beginning with PCA 5, the $40 million cap no longer applies so equations in columns N, AB and AD were zeroed out for rows 64 - 69.</t>
  </si>
  <si>
    <t xml:space="preserve">     Also, PCA 5 is for six months only so the sharing bands have been cut in half and show on row 10.</t>
  </si>
  <si>
    <t>(D) PCA 6 is for calendar year 2007 so sharing bands have been returned to the full amounts as shown in row 9</t>
  </si>
  <si>
    <t>Schedule C-1</t>
  </si>
  <si>
    <t>PCA -- Customer Portion and Interest Calculation</t>
  </si>
  <si>
    <t>Customer Portion</t>
  </si>
  <si>
    <t>Account</t>
  </si>
  <si>
    <t>JE Reference</t>
  </si>
  <si>
    <t>JE286</t>
  </si>
  <si>
    <t>Total Deferred</t>
  </si>
  <si>
    <t>Quarterly</t>
  </si>
  <si>
    <t>Net Change</t>
  </si>
  <si>
    <t>Surcharges</t>
  </si>
  <si>
    <t>Credits</t>
  </si>
  <si>
    <t>Change</t>
  </si>
  <si>
    <t>Balance</t>
  </si>
  <si>
    <t>Date</t>
  </si>
  <si>
    <t>Date To</t>
  </si>
  <si>
    <t>Days</t>
  </si>
  <si>
    <t>Interest Rate</t>
  </si>
  <si>
    <t>Interest</t>
  </si>
  <si>
    <t>Calc Interest</t>
  </si>
  <si>
    <t>PCA Year 1</t>
  </si>
  <si>
    <t>PCA Year 2</t>
  </si>
  <si>
    <t>"</t>
  </si>
  <si>
    <t>PCA Year 3</t>
  </si>
  <si>
    <t>PCA Year 4</t>
  </si>
  <si>
    <t>PCA Year 5</t>
  </si>
  <si>
    <t>PCA Year 6</t>
  </si>
  <si>
    <t>(2007)</t>
  </si>
  <si>
    <t>PCA Year 7</t>
  </si>
  <si>
    <t>(2008)</t>
  </si>
  <si>
    <t>PCA Year 8</t>
  </si>
  <si>
    <t>(2009)</t>
  </si>
  <si>
    <t>PCA Year 9</t>
  </si>
  <si>
    <t>(2010)</t>
  </si>
  <si>
    <t>PCA Year 10</t>
  </si>
  <si>
    <t>(2011)</t>
  </si>
  <si>
    <t>PCA Year 11</t>
  </si>
  <si>
    <t>(2012)</t>
  </si>
  <si>
    <t>Description</t>
  </si>
  <si>
    <t>1-9 - Cumulative Amounts</t>
  </si>
  <si>
    <t>N/A</t>
  </si>
  <si>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</si>
  <si>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</si>
  <si>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</si>
  <si>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</si>
  <si>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</si>
  <si>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</si>
  <si>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</si>
  <si>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</si>
  <si>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</si>
  <si>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</si>
  <si>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</si>
  <si>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</si>
  <si>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</si>
  <si>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</si>
  <si>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</si>
  <si>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</si>
  <si>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</si>
  <si>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</si>
  <si>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</si>
  <si>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</si>
  <si>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</si>
  <si>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</si>
  <si>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</si>
  <si>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</si>
  <si>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</si>
  <si>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</si>
  <si>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</si>
  <si>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</si>
  <si>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</si>
  <si>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</si>
  <si>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</si>
  <si>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</si>
  <si>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</si>
  <si>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</si>
  <si>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</si>
  <si>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</si>
  <si>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 xml:space="preserve">Monthly </t>
  </si>
  <si>
    <t>1-8 - Cumulative Amounts</t>
  </si>
  <si>
    <t>(C)</t>
  </si>
  <si>
    <t xml:space="preserve">Notes: </t>
  </si>
  <si>
    <t>NOTE:   In March 2010 PSE and its partners at Colstrip 3&amp;4 reached a settlement of a dispute with Western Energy regarding reclamation costs built into the price of coal in 2007.  PSE will receive $1.625 million which was recorded as a credit to a 501 ord</t>
  </si>
  <si>
    <t>Subject to PCA Sharing</t>
  </si>
  <si>
    <t>UE-011570</t>
  </si>
  <si>
    <t>Period</t>
  </si>
  <si>
    <t>Row</t>
  </si>
  <si>
    <t>to Date</t>
  </si>
  <si>
    <t>Explanation or source</t>
  </si>
  <si>
    <t>Total Variable Component Actual</t>
  </si>
  <si>
    <t>FERC Acct.</t>
  </si>
  <si>
    <t>SAP - actual Report GR55 Group Z006 (do not include true-ups prior to July 2002).</t>
  </si>
  <si>
    <t>Wheeling</t>
  </si>
  <si>
    <t>Subtotal Variable Components</t>
  </si>
  <si>
    <t>Total allowable costs</t>
  </si>
  <si>
    <t>From Subtotal line on Sales of Electricity Report</t>
  </si>
  <si>
    <t>Less Firm Wholesale</t>
  </si>
  <si>
    <t>Gross PCA</t>
  </si>
  <si>
    <t>Gross PCA Contra</t>
  </si>
  <si>
    <t>Cumulative Gross PCA</t>
  </si>
  <si>
    <t>Cumulative Gross PCA Contra</t>
  </si>
  <si>
    <t>FERC/Account</t>
  </si>
  <si>
    <t>Actual Power Costs:</t>
  </si>
  <si>
    <t>PCA Year 13</t>
  </si>
  <si>
    <t>(2014)</t>
  </si>
  <si>
    <t>1-10- Cumulative Amounts</t>
  </si>
  <si>
    <t>1-11- Cumulative Amounts</t>
  </si>
  <si>
    <t>PCA Year 14</t>
  </si>
  <si>
    <t>(2015)</t>
  </si>
  <si>
    <t>(I)</t>
  </si>
  <si>
    <t>Montana Electric Energy Tax</t>
  </si>
  <si>
    <t>1-12- Cumulative Amounts</t>
  </si>
  <si>
    <t>45600080, 81</t>
  </si>
  <si>
    <t xml:space="preserve">Power Costs Included in PCA Schedule B </t>
  </si>
  <si>
    <t>Power Costs</t>
  </si>
  <si>
    <t>Allocation of Power Costs</t>
  </si>
  <si>
    <t>Time Period</t>
  </si>
  <si>
    <t>Actual</t>
  </si>
  <si>
    <t>Difference</t>
  </si>
  <si>
    <t>Wholesale Customers</t>
  </si>
  <si>
    <t>Total Cost Over (Under) Baseline</t>
  </si>
  <si>
    <t>Customers</t>
  </si>
  <si>
    <t>Customer Interest</t>
  </si>
  <si>
    <t>Total Customer Share With Interest</t>
  </si>
  <si>
    <t>12 mo end 6.30.03</t>
  </si>
  <si>
    <t>12 mo end 6.30.04</t>
  </si>
  <si>
    <t>12 mo end 6.30.05</t>
  </si>
  <si>
    <t>12 mo end 6.30.06</t>
  </si>
  <si>
    <t>6 mo end 12.31.06</t>
  </si>
  <si>
    <t>12 mo end 12.31.07</t>
  </si>
  <si>
    <t>12 mo end 12.31.08</t>
  </si>
  <si>
    <t>12 mo end 12.31.09</t>
  </si>
  <si>
    <t>12 mo end 12.31.10</t>
  </si>
  <si>
    <t>12 mo end 12.31.11</t>
  </si>
  <si>
    <t>12 mo end 12.31.12</t>
  </si>
  <si>
    <t>12 mo end 12.31.13</t>
  </si>
  <si>
    <t>12 mo end 12.31.14</t>
  </si>
  <si>
    <t xml:space="preserve">Puget Sound Energy </t>
  </si>
  <si>
    <t>Cumulative Amounts</t>
  </si>
  <si>
    <t xml:space="preserve"> 3A</t>
  </si>
  <si>
    <t xml:space="preserve"> A</t>
  </si>
  <si>
    <t xml:space="preserve"> 16A</t>
  </si>
  <si>
    <t xml:space="preserve"> C</t>
  </si>
  <si>
    <t xml:space="preserve"> D</t>
  </si>
  <si>
    <t xml:space="preserve"> E</t>
  </si>
  <si>
    <t>17A</t>
  </si>
  <si>
    <t>PCA Year 15</t>
  </si>
  <si>
    <t>(2016)</t>
  </si>
  <si>
    <t>12 mo end 12.31.15</t>
  </si>
  <si>
    <t>1-13- Cumulative Amounts</t>
  </si>
  <si>
    <t>FERC: Interest Rates</t>
  </si>
  <si>
    <t>(A)</t>
  </si>
  <si>
    <t>(D)</t>
  </si>
  <si>
    <t>(E)</t>
  </si>
  <si>
    <t>(G)</t>
  </si>
  <si>
    <t>(H)</t>
  </si>
  <si>
    <t>(J)</t>
  </si>
  <si>
    <t>(A) + (C)</t>
  </si>
  <si>
    <t>(B) + (D)</t>
  </si>
  <si>
    <t>(C) + (G)</t>
  </si>
  <si>
    <t>(D) + (H)</t>
  </si>
  <si>
    <t>Distribute electronically to the PCA distribution list.</t>
  </si>
  <si>
    <t xml:space="preserve">  Revised for change in coal costs.</t>
  </si>
  <si>
    <t>PCA Year 16</t>
  </si>
  <si>
    <t>(2017)</t>
  </si>
  <si>
    <t>1-14 - Cumulative Amounts</t>
  </si>
  <si>
    <t xml:space="preserve">  Centralia PPA ROR Equity Adjustment</t>
  </si>
  <si>
    <t>Variable Baseline Rate</t>
  </si>
  <si>
    <t xml:space="preserve"> Surcharge or underrecovery/(refund or overrecovery)</t>
  </si>
  <si>
    <t>Brokerage Fees</t>
  </si>
  <si>
    <t>Revised PCA Exhibit B</t>
  </si>
  <si>
    <t>UE-130617</t>
  </si>
  <si>
    <t xml:space="preserve"> N/A</t>
  </si>
  <si>
    <t>As of January 1, 2017</t>
  </si>
  <si>
    <t>2a</t>
  </si>
  <si>
    <t>2b</t>
  </si>
  <si>
    <t>12 mo end 12.31.16</t>
  </si>
  <si>
    <t>Other Power Generation Fuel</t>
  </si>
  <si>
    <t>Schedule B Backup  - Actual Costs</t>
  </si>
  <si>
    <t>UE-130617 as of January 2017</t>
  </si>
  <si>
    <t>As of January 2017</t>
  </si>
  <si>
    <t>Monthly (a)</t>
  </si>
  <si>
    <t>Cumulative (a)</t>
  </si>
  <si>
    <t>Monthly Monthly Difference (a)</t>
  </si>
  <si>
    <t>Cumulative Difference (a)</t>
  </si>
  <si>
    <t>PCA Year  (b)</t>
  </si>
  <si>
    <t>(a)  A credit balance represents an overrecovery of power costs (baseline rate was greater than actual rate).  A debit balance represents an underrecovery of power costs (actual rate was greater than baseline rate.)  The difference excludes any adjustment for Firm Wholesale Customers.</t>
  </si>
  <si>
    <t>(c)</t>
  </si>
  <si>
    <t>45600080,81,74</t>
  </si>
  <si>
    <t xml:space="preserve">Note: As of January 1, 2017, the PCA includes variable costs only.  Calculation of the PCA fixed costs deferral was done separately in 2017 before moving the fixed costs to the decoupling mechanism when the new GRC went into effect on December 19, 2017.  </t>
  </si>
  <si>
    <t>(d)</t>
  </si>
  <si>
    <t>1-15 - Cumulative Amounts</t>
  </si>
  <si>
    <t>(E) Sharing bands were revised as of January 2017</t>
  </si>
  <si>
    <t>PCA Year 17</t>
  </si>
  <si>
    <t>(2018)</t>
  </si>
  <si>
    <t>12 mo end 12.31.17</t>
  </si>
  <si>
    <t>(D) A new PCA rate went into effect on December 19, 2017 with the implementation of the 2017 GRC. Also included in the GRC is the addition of an Energy Imbalance Market fixed cost adjustment to the PCA allowable costs.</t>
  </si>
  <si>
    <t>(d) A new PCA rate went into effect on December 19, 2017 with the implementation of the 2017 GRC. Also included in the GRC is the addition of an Energy Imbalance Market fixed cost adjustment to the PCA allowable costs.</t>
  </si>
  <si>
    <t>(A)  A credit balance represents an overrecovery of power costs (baseline rate was greater than actual rate) and is a credit to the deferral account.  A debit balance represents an underrecovery of power costs (actual rate was greater than baseline rate) and is a debit to the deferral account.  The difference excludes any adjustment for Firm Wholesale Customers.</t>
  </si>
  <si>
    <t>Current</t>
  </si>
  <si>
    <t>1:  This schedule was derived from the PCA collaborative Exhibit B which was approved in Exhibit B to Attachment A to the Settlement Stipulation approved in Order 11 of Docket UE-130617 which is also included as Exhibit A in this petition. The row numbers presented correspond to that approved exhibit.</t>
  </si>
  <si>
    <t>Baseline Power Costs</t>
  </si>
  <si>
    <t>Steam Operating Fuel</t>
  </si>
  <si>
    <t>Purchased &amp; Interchanged</t>
  </si>
  <si>
    <t>Purchases/Sales of Non-Core Gas</t>
  </si>
  <si>
    <t>Sales to Others</t>
  </si>
  <si>
    <r>
      <t>Row</t>
    </r>
    <r>
      <rPr>
        <vertAlign val="superscript"/>
        <sz val="10"/>
        <rFont val="Arial"/>
        <family val="2"/>
      </rPr>
      <t>1</t>
    </r>
  </si>
  <si>
    <t>Adjustments</t>
  </si>
  <si>
    <t>Credit is a decrease to the deferral account.  Debit is an increase to the deferral account.</t>
  </si>
  <si>
    <t>12 mo end 12.31.18</t>
  </si>
  <si>
    <t>PCA Year 18</t>
  </si>
  <si>
    <t>(2019)</t>
  </si>
  <si>
    <t>1-16 - Cumulative Amounts</t>
  </si>
  <si>
    <t xml:space="preserve"> </t>
  </si>
  <si>
    <t>PCA Year 19</t>
  </si>
  <si>
    <t>(2020)</t>
  </si>
  <si>
    <t>12 mo end 12.31.19</t>
  </si>
  <si>
    <t>Adjustments for Power Costs  -  (refer to Section 11 of Attachment A to the 2015 PCA Settlement in UE-130617).</t>
  </si>
  <si>
    <t>5A</t>
  </si>
  <si>
    <t>5B</t>
  </si>
  <si>
    <t>https://ferc.gov/enforcement-legal/enforcement/interest-rates</t>
  </si>
  <si>
    <t>45600080/81</t>
  </si>
  <si>
    <t>Year</t>
  </si>
  <si>
    <t>Actual amounts on Rows 1 - 8 are loaded automatically from SAP  PCA report GR55/ Z006 as of Aug'20.</t>
  </si>
  <si>
    <t>JE283 - total deferral</t>
  </si>
  <si>
    <t>JE283 - company</t>
  </si>
  <si>
    <t>JE283 - customer</t>
  </si>
  <si>
    <t>JE283 - interest</t>
  </si>
  <si>
    <t xml:space="preserve">(C) A revised PCA mechanism went into effect January 1, 2017 per the Washington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</si>
  <si>
    <t xml:space="preserve">(c) A revised PCA mechanism went into effect January 1, 2017 per the Washington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</si>
  <si>
    <t>Note: PCA Year #17 was revised to properly align with the 2019 PCA filing in UE-200398.  To do so, the December 2018 period interest in the amount of $14,551.78 was written-off and removed from the 2018 interest total, which resulted in the reduction of 2018 interest from $158,717.14 to $144,165.36.</t>
  </si>
  <si>
    <t xml:space="preserve">Note: PCA Year #17 was revised in June 2020 due to the settlement of the Colstrip Outage investigation in Docket UE-190882 which disallowed $11,739,548 of replacement power costs purchased when Colstrip was idled in June - September 2018.  The settlement in the 2018 PCA Compliance Docket-190324 approved the methodology of flowing the disallowed costs through the PCA bands in 2018. </t>
  </si>
  <si>
    <t>PCA Year 20</t>
  </si>
  <si>
    <t>(2021)</t>
  </si>
  <si>
    <t>Interest Calculation: Rates and Methodology | Federal Energy Regulatory Commission (ferc.gov)</t>
  </si>
  <si>
    <t>FERC Rate:</t>
  </si>
  <si>
    <t>UE-200893</t>
  </si>
  <si>
    <t>Schedule C-2</t>
  </si>
  <si>
    <t>Remove Rec</t>
  </si>
  <si>
    <t>Interest Balance</t>
  </si>
  <si>
    <t>Interest Amortization</t>
  </si>
  <si>
    <t>Ending Balance</t>
  </si>
  <si>
    <t>Customer Balance with Interest</t>
  </si>
  <si>
    <t>Period Interest</t>
  </si>
  <si>
    <t>PCA Period 18 Rec</t>
  </si>
  <si>
    <t>PCA Transfer</t>
  </si>
  <si>
    <t>Beginning Balance (Princ + Int)</t>
  </si>
  <si>
    <t>Customer Balance (Princ Only)</t>
  </si>
  <si>
    <t>Total Monthly Amortization</t>
  </si>
  <si>
    <t>Principal Amortization</t>
  </si>
  <si>
    <t>The cumulative 2019 PCA customer imbalance and interest were transferred to a separate regulatory asset account in Dec'20 for amortization as the amounts are collected in a supplemental Sched 95 rate.</t>
  </si>
  <si>
    <t>1-17 - Cumulative Amounts</t>
  </si>
  <si>
    <t>12 mo end 12.31.20</t>
  </si>
  <si>
    <t>Rate Year Power Costs</t>
  </si>
  <si>
    <r>
      <t xml:space="preserve">2019 GRC Rebuttal </t>
    </r>
    <r>
      <rPr>
        <b/>
        <sz val="14"/>
        <rFont val="Calibri"/>
        <family val="2"/>
        <scheme val="minor"/>
      </rPr>
      <t>without Skookumchuck and Lund Hill</t>
    </r>
  </si>
  <si>
    <t>Acct.</t>
  </si>
  <si>
    <t>($ in thousands)</t>
  </si>
  <si>
    <t>2019 GRC Rebuttal w/o GD resources</t>
  </si>
  <si>
    <t>2019 GRC Rebuttal</t>
  </si>
  <si>
    <t>Increase / (Decrease)</t>
  </si>
  <si>
    <t>Coal fuel</t>
  </si>
  <si>
    <t>Natural gas fuel</t>
  </si>
  <si>
    <t>555WS</t>
  </si>
  <si>
    <t>Wind and solar purchases</t>
  </si>
  <si>
    <t>555H</t>
  </si>
  <si>
    <t>Hydro purchases</t>
  </si>
  <si>
    <t>555MP</t>
  </si>
  <si>
    <t>Market purchases</t>
  </si>
  <si>
    <t>Other contract purchases</t>
  </si>
  <si>
    <t>Secondary sales</t>
  </si>
  <si>
    <t>Transmission</t>
  </si>
  <si>
    <t>Other revenues</t>
  </si>
  <si>
    <t>Other power supply expense</t>
  </si>
  <si>
    <t>Total Rate Year Power Costs</t>
  </si>
  <si>
    <r>
      <t>Total load (</t>
    </r>
    <r>
      <rPr>
        <sz val="9"/>
        <color indexed="8"/>
        <rFont val="Calibri"/>
        <family val="2"/>
        <scheme val="minor"/>
      </rPr>
      <t>MW</t>
    </r>
    <r>
      <rPr>
        <sz val="11"/>
        <color indexed="8"/>
        <rFont val="Calibri"/>
        <family val="2"/>
        <scheme val="minor"/>
      </rPr>
      <t>h)</t>
    </r>
  </si>
  <si>
    <t>Rate year: May 2020 through April 2021</t>
  </si>
  <si>
    <t>Gas price date: 12/05/2019</t>
  </si>
  <si>
    <t>Rate year</t>
  </si>
  <si>
    <t>Skookumchuck energy in rebuttal (MWh)</t>
  </si>
  <si>
    <t>Lund Hill energy in rebuttal (MWh)</t>
  </si>
  <si>
    <t>GD replacement energy total (MWh)</t>
  </si>
  <si>
    <t>Skookumchuck energy cost in rebuttal</t>
  </si>
  <si>
    <t>Lund Hill energy cost in rebuttal</t>
  </si>
  <si>
    <t>GD energy cost total</t>
  </si>
  <si>
    <t>Total Aurora cost in rebuttal</t>
  </si>
  <si>
    <t>Total Aurora cost without GD resources</t>
  </si>
  <si>
    <t>Total Aurora cost decrease/(increase) from GD removal</t>
  </si>
  <si>
    <t>Not-in-Aurora cost decrease/(increase) from dispatch changes</t>
  </si>
  <si>
    <t>Adjustment to match $13.053 million net reduction</t>
  </si>
  <si>
    <t>Total cost to replace GD resources in power cost model</t>
  </si>
  <si>
    <t>Average replacement cost per MWh</t>
  </si>
  <si>
    <t>GD energy cost removed from Aurora</t>
  </si>
  <si>
    <t>Skookumchuck balancing cost removed</t>
  </si>
  <si>
    <t>Skookumchuck DA wind int. cost removed</t>
  </si>
  <si>
    <t>Total GD costs removed</t>
  </si>
  <si>
    <t>Replacement energy costs</t>
  </si>
  <si>
    <t>Net cost decrease from removing GD resources</t>
  </si>
  <si>
    <t>Check against simple calculation based on average market prices</t>
  </si>
  <si>
    <t>Mid C flat market price per MWh</t>
  </si>
  <si>
    <t>Mid C on-peak market price per MWh</t>
  </si>
  <si>
    <t>Cost to replace Skookumchuck wind energy</t>
  </si>
  <si>
    <t>Cost to replace Lund Hill solar energy</t>
  </si>
  <si>
    <t>Cost to replace GD resources based on market prices</t>
  </si>
  <si>
    <t>Average replacement cost per kWh</t>
  </si>
  <si>
    <t>13a</t>
  </si>
  <si>
    <t>13b</t>
  </si>
  <si>
    <t xml:space="preserve">Note:  Removal of the Green Direct load for Jan'21 - Jun'21 is priced at the monthly embedded market $/kWh used in the incremental cost analysis provided by PSE in the 2019 GRC.  Per the 2020 PCORC, as of July 2021 the Green Direct load is removed from the PCA period delivered load and the net delivered load is multiplied by the baseline rate.  </t>
  </si>
  <si>
    <t>Note: Following ongoing discussion with UTC Staff around Green Direct, it was determined that the Green Direct load should be removed in the tracking of the PCA mechanism.  Additionally, for the period between the program inception in November 2020 through the 2021 PCORC rate effective date, the load should be removed priced at the monthly prices used in the incremental cost analysis provided in the 2019 GRC.  PCA Yr #19 was revised and the cumulative revision was recorded in May 2021.  The cumulative revision to PCA Yr #20 was included in the May 2021 PCA.  As of July 2021, the Green Direct load is removed at the baseline rate per the 2020 PCORC.</t>
  </si>
  <si>
    <t>Note: Following ongoing discussion with UTC Staff around Green Direct, it was determined that the Green Direct load should be removed in the tracking of the PCA mechanism.  Additionally, for the period between the program inception in November 2020 through the 2021 PCORC rate effective date, the load should be removed priced at the monthly prices used in the incremental cost analysis provided in the 2019 GRC.  PCA Yr #19 was revised and the cumulative revision was recorded in May 2021.  The cumulative revision to PCA Yr #20 was included in the May 2021 PCA. As of July 2021, the Green Direct load is removed at the baseline rate per the 2020 PCORC.</t>
  </si>
  <si>
    <t>(b) The PCA mechanism was a July through June fiscal period from July 2002 through June 2006 with a cumulative cap on excess power costs of $40 million.  The Washington Commission changed the PCA mechanism period to a calendar year basis without a cumulative cap starting January 2007.</t>
  </si>
  <si>
    <t>(B) The PCA mechanism was a July through June fiscal period from July 2002 through June 2006 with a cumulative cap on excess power costs of $40 million.  The Washington Commission changed the PCA mechanism period to a calendar year basis without a cumulative cap starting January 2007.</t>
  </si>
  <si>
    <t>The 2020 PCA customer imbalance and interest were transferred to a separate regulatory asset account in Dec'21 for amortization as the amounts are collected in a supplemental Sched 95 rate.</t>
  </si>
  <si>
    <t xml:space="preserve">New schedule to calculate interest on the cumulative 2019 PCA customer balance. The 2020 PCA customer balance was added in December 2021.
The balance will decrease each month as the monthly amortization is added. </t>
  </si>
  <si>
    <t>PCA Period 19 Rec</t>
  </si>
  <si>
    <t xml:space="preserve">Note: A revision to the Schedule 95 Tarriff under Docket UE-200893 was filed to collect the customer share of the cumulative 2019 imbalance in the PCA mechanism beginning in December 2020. The surcharge is structured as a supplemental rate under the schedule in order to be tracked separately. The customer cumulative 2019 imbalance was transferred to a separate regulatory asset account and removed from the imbalance totals in December 2020.  The customer 2020 imbalance was transferred in December 2021 for collection per UE-210300.  </t>
  </si>
  <si>
    <t xml:space="preserve">Note: A revision to the Schedule 95 Tarriff under Docket UE-200893 was filed to collect the customer share of the cumulative 2019 imbalance in the PCA mechanism beginning in December 2020. The surcharge is structured as a supplemental rate under the schedule in order to be tracked separately. The customer cumulative 2019 imbalance was transferred to a separate regulatory asset account and removed from the imbalance totals in December 2020. The customer 2020 imbalance was transferred in December 2021 for collection per UE-210300.  </t>
  </si>
  <si>
    <t>PCA Year 21</t>
  </si>
  <si>
    <t>(2022)</t>
  </si>
  <si>
    <t>12 mo end 12.31.21</t>
  </si>
  <si>
    <t>1-18 - Cumulative Amounts</t>
  </si>
  <si>
    <t>1-18</t>
  </si>
  <si>
    <t xml:space="preserve">PCA period net delivered load (Kwh)   </t>
  </si>
  <si>
    <t>MWh from OATI report times $1.23</t>
  </si>
  <si>
    <t xml:space="preserve">From billed/unbilled report in back-up for JE283A </t>
  </si>
  <si>
    <t>HH</t>
  </si>
  <si>
    <t>PCA Year 22</t>
  </si>
  <si>
    <t>(2023)</t>
  </si>
  <si>
    <t>PCA Period 21:  January 1, 2023 through December 31, 2023</t>
  </si>
  <si>
    <t>Schedule B:  Monthly Power Costs -- PCA PERIOD 22</t>
  </si>
  <si>
    <t>12 mo end 12.31.22</t>
  </si>
  <si>
    <t>Jul 1, 2021 -   Jan 10, 2023</t>
  </si>
  <si>
    <t>PCA period delivered load (Kwh) Jan 1- Jan 10, 2023</t>
  </si>
  <si>
    <t>Green Direct - load Jan 1 - Jan 10,2023</t>
  </si>
  <si>
    <t>Residual Transfer</t>
  </si>
  <si>
    <t>Residual Balance Transfer</t>
  </si>
  <si>
    <t>1-19 - Cumulative Amounts</t>
  </si>
  <si>
    <t>PCA 2021Transfer</t>
  </si>
  <si>
    <t xml:space="preserve">Jan 11, 2023 - </t>
  </si>
  <si>
    <t>3B</t>
  </si>
  <si>
    <t>3C</t>
  </si>
  <si>
    <t>3D</t>
  </si>
  <si>
    <t>3E</t>
  </si>
  <si>
    <t>3A</t>
  </si>
  <si>
    <t>PCA Period 20 Rec</t>
  </si>
  <si>
    <t xml:space="preserve">Green Direct - load Jan 11,2023 - </t>
  </si>
  <si>
    <r>
      <t xml:space="preserve">PCA period delivered load (Kwh) </t>
    </r>
    <r>
      <rPr>
        <sz val="9"/>
        <rFont val="Arial"/>
        <family val="2"/>
      </rPr>
      <t xml:space="preserve">Jan 11, 2023 - </t>
    </r>
  </si>
  <si>
    <t>Note: Removing Montana Energy Tax in PCA per 22GRC accounting instruction as the tax will be included in the Colstrip Tracker starting the 22GGRC effective rate date Jan 11 2023. This is the Acct 18239811 bal as of 06-2023 booked by GA with support from Tax that already has January prorated.</t>
  </si>
  <si>
    <t>PCA Period 21 Rec</t>
  </si>
  <si>
    <t xml:space="preserve">Residual Transfer Return </t>
  </si>
  <si>
    <t>Residual Transfer Return</t>
  </si>
  <si>
    <t>Residual Balance Transfer Return</t>
  </si>
  <si>
    <t>Note: A revision to the Schedule 95 Tarriff under Docket UE-200893 was filed to collect the customer share of the cumulative 2019 imbalance in the PCA mechanism beginning in December 2020. The surcharge is structured as a supplemental rate under the schedule in order to be tracked separately. The customer cumulative 2019 imbalance was transferred to a separate regulatory asset account and removed from the imbalance totals in December 2020. The customer 2020 imbalance was transferred in December 2021 for collection per UE-210300.  The customer 2021 imbalance was transfered in January 2023. The residual balance at the end of 2022 was transferred back to the PCA mechanism in January 2023. The 2022 imbalance was transfered in December 2023.</t>
  </si>
  <si>
    <t>*Note 2: Adjusting out the Demand Response in load by increased 86,780 KWh to increase revenue by $4,036. This adjustment is to comply with the Commision's order.</t>
  </si>
  <si>
    <t>Exh. SEF-3 page 1 of 6</t>
  </si>
  <si>
    <t xml:space="preserve">      Puget Sound Energy</t>
  </si>
  <si>
    <t>Power Cost Adjustment Mechanism</t>
  </si>
  <si>
    <t xml:space="preserve">Index </t>
  </si>
  <si>
    <t>Tab Name</t>
  </si>
  <si>
    <t>1.</t>
  </si>
  <si>
    <t xml:space="preserve">Exhibits in Support of Updated Power Cost Rate: </t>
  </si>
  <si>
    <t>2.</t>
  </si>
  <si>
    <t>Power Cost Summary</t>
  </si>
  <si>
    <t>SEF-3 p 1 PC Summary</t>
  </si>
  <si>
    <t>3.</t>
  </si>
  <si>
    <t>SEF-3 p 2 Actual BLR</t>
  </si>
  <si>
    <t>4.</t>
  </si>
  <si>
    <t>SEF-3 p 3 Sch B</t>
  </si>
  <si>
    <t>5.</t>
  </si>
  <si>
    <t>Application of the Sharing Bands to the PCA Mechanism Calculation</t>
  </si>
  <si>
    <t>SEF-3 p 4 Bands</t>
  </si>
  <si>
    <t>6.</t>
  </si>
  <si>
    <t>Calculation of Customer Interest Portion</t>
  </si>
  <si>
    <t>SEF-3 p 5 Interest</t>
  </si>
  <si>
    <t>7.</t>
  </si>
  <si>
    <t>Exhibit A-1 – Power Cost Rate Approved in UE-200980</t>
  </si>
  <si>
    <t>2023 Annual Report</t>
  </si>
  <si>
    <t>Twelve Months Ended December 31, 2023</t>
  </si>
  <si>
    <t>1/1/23 – 12/31/23</t>
  </si>
  <si>
    <t>Exhibit A-1 – Power Cost Rate - Updated Actual (1/1/23 - 12/31/23)</t>
  </si>
  <si>
    <t>Exhibit B – PCA Mechanism Calculation (1/1/23 - 12/31/23)</t>
  </si>
  <si>
    <t>Variable Power Cost Rate</t>
  </si>
  <si>
    <t>Items (the adjusted baseline)</t>
  </si>
  <si>
    <t>Power Cost in Rates with Revenue Sensitive</t>
  </si>
  <si>
    <t>Sensitive Items</t>
  </si>
  <si>
    <t>Before Rev.</t>
  </si>
  <si>
    <t xml:space="preserve"> (incl. Firm Whlsl)</t>
  </si>
  <si>
    <t>Test Year DELIVERED Load (MWH's)</t>
  </si>
  <si>
    <t>check</t>
  </si>
  <si>
    <t>Revenue Sensitive Items</t>
  </si>
  <si>
    <t>Subtotal &amp; Baseline Rate</t>
  </si>
  <si>
    <t>F</t>
  </si>
  <si>
    <t>Hedging Line of Credit</t>
  </si>
  <si>
    <t>Amortization  - Regulatory Assets (1)</t>
  </si>
  <si>
    <t>Depreciation-Transmission</t>
  </si>
  <si>
    <t>Depreciation-Production (FERC 403)</t>
  </si>
  <si>
    <t>Transmission Exp - 500KV</t>
  </si>
  <si>
    <t>V</t>
  </si>
  <si>
    <t>456-Purch/Sales Non-Core Gas</t>
  </si>
  <si>
    <t>447-Sales to Others</t>
  </si>
  <si>
    <t>Production O&amp;M</t>
  </si>
  <si>
    <t>Transmission Revenue 456.1</t>
  </si>
  <si>
    <t>565-Wheeling</t>
  </si>
  <si>
    <t>547-Fuel</t>
  </si>
  <si>
    <t>Brokerage Fees 55700003</t>
  </si>
  <si>
    <t>15e</t>
  </si>
  <si>
    <t>Payroll Taxes on Production Wages</t>
  </si>
  <si>
    <t>15d</t>
  </si>
  <si>
    <t>15c</t>
  </si>
  <si>
    <t>Property Insurance</t>
  </si>
  <si>
    <t>15b</t>
  </si>
  <si>
    <t>Payroll Overheads - Benefits (Inc. Worker's Comp)</t>
  </si>
  <si>
    <t>15a</t>
  </si>
  <si>
    <t>557-Other Power Exp</t>
  </si>
  <si>
    <t>555-Purchased power</t>
  </si>
  <si>
    <t>501-Steam Fuel</t>
  </si>
  <si>
    <t>Fixed Asset Recovery-Prod Factored (on Row 5)</t>
  </si>
  <si>
    <t>Fixed Asset Recovery Other (on Row 4)</t>
  </si>
  <si>
    <t>Energy Imbalance Market Fixed Cost Adjustment</t>
  </si>
  <si>
    <t>10b</t>
  </si>
  <si>
    <t>Equity Adder Centralia Coal Transition PPA</t>
  </si>
  <si>
    <t>10a</t>
  </si>
  <si>
    <t>Regulatory Asset Recovery (on Row 3)</t>
  </si>
  <si>
    <t>Test Year</t>
  </si>
  <si>
    <t>$/MWh</t>
  </si>
  <si>
    <t xml:space="preserve">Test Year </t>
  </si>
  <si>
    <t>Costs</t>
  </si>
  <si>
    <t>Test Yr</t>
  </si>
  <si>
    <t>Production</t>
  </si>
  <si>
    <t xml:space="preserve">Variable </t>
  </si>
  <si>
    <t>PCA MECHANISM ANNUAL REPORT</t>
  </si>
  <si>
    <t>PUGET SOUND ENERGY</t>
  </si>
  <si>
    <t>Exh. SEF-3 page 2 of 5</t>
  </si>
  <si>
    <t>TWELVE MONTHS ENDED DECEMBER 31, 2023</t>
  </si>
  <si>
    <t>Exhibit A-1 Power Cost Rate Updated:  1/1/2023 - 12/31/2023</t>
  </si>
  <si>
    <t>Power Cost Adjustment</t>
  </si>
  <si>
    <t>PCA Recovery</t>
  </si>
  <si>
    <t>Total 2022</t>
  </si>
  <si>
    <t>Customer Share of PCA as of 12/31/2022 plus Transfers</t>
  </si>
  <si>
    <t xml:space="preserve">Interest on Customer Share </t>
  </si>
  <si>
    <t xml:space="preserve">Customer Share with Interest </t>
  </si>
  <si>
    <t>Grossing Up for Revenue Sensitive Items:</t>
  </si>
  <si>
    <t>Pretax Conversion Factor With Updated Filing Fee</t>
  </si>
  <si>
    <t>Customer Share of PCA Balance to be Recovered</t>
  </si>
  <si>
    <t>PUGET SOUND ENERGY - ELECTRIC</t>
  </si>
  <si>
    <t>ELECTRIC RESULTS OF OPERATIONS</t>
  </si>
  <si>
    <t>2022 GENERAL RATE CASE</t>
  </si>
  <si>
    <t>12 MONTHS ENDED JUNE 30, 2021</t>
  </si>
  <si>
    <t>CONVERSION FACTOR</t>
  </si>
  <si>
    <t>LINE</t>
  </si>
  <si>
    <t>NO.</t>
  </si>
  <si>
    <t>DESCRIPTION</t>
  </si>
  <si>
    <t>BAD DEBTS</t>
  </si>
  <si>
    <t>ANNUAL FILING FEE</t>
  </si>
  <si>
    <t>SUM OF TAXES OTHER</t>
  </si>
  <si>
    <t>FIT</t>
  </si>
  <si>
    <t>NOTE: Variable Power Costs will be updated in 2024 per paragraph 28 of the settlement and paragraph 257 of the Final Order.</t>
  </si>
  <si>
    <t>Power Cost Baseline Rate</t>
  </si>
  <si>
    <t>Variable Production Costs</t>
  </si>
  <si>
    <t xml:space="preserve">Fixed Production Costs </t>
  </si>
  <si>
    <t>Rev Req (Column (II) )</t>
  </si>
  <si>
    <t>After Rev.</t>
  </si>
  <si>
    <t>For PCA Mechanism</t>
  </si>
  <si>
    <t>Rate Year DELIVERED Load (MWh's)</t>
  </si>
  <si>
    <t>Grossed up for RSI</t>
  </si>
  <si>
    <t>Amortization  - Reg Assets - Non PC Only</t>
  </si>
  <si>
    <t>456-1 OATT Transmission Income</t>
  </si>
  <si>
    <t>565-Wheeling Incl Reg Amort</t>
  </si>
  <si>
    <t>547-Fuel Incl Reg Amort</t>
  </si>
  <si>
    <t>Brokerage Fees #55700003</t>
  </si>
  <si>
    <t>in tracker</t>
  </si>
  <si>
    <t xml:space="preserve">Montana Electric Energy Tax </t>
  </si>
  <si>
    <t>Property Insurance (A&amp;G)</t>
  </si>
  <si>
    <t>Payroll Overheads - Benefits</t>
  </si>
  <si>
    <t>555-Purchased power Incl Reg Amort</t>
  </si>
  <si>
    <t>501-Steam Fuel Incl Reg Amort</t>
  </si>
  <si>
    <t>Fixed Asset Return Production (on Row 5)</t>
  </si>
  <si>
    <t>Fixed Asset Return Transmission (on Row 4)</t>
  </si>
  <si>
    <t>Fixed Asset Return Reg Assets (on Row 3)</t>
  </si>
  <si>
    <t>(V)</t>
  </si>
  <si>
    <t>(IV)</t>
  </si>
  <si>
    <t>(III)</t>
  </si>
  <si>
    <t>(II)</t>
  </si>
  <si>
    <t>9A</t>
  </si>
  <si>
    <t>in PCA</t>
  </si>
  <si>
    <t>In Decoupling</t>
  </si>
  <si>
    <t>Prod Costs</t>
  </si>
  <si>
    <t>Variable</t>
  </si>
  <si>
    <t>Fixed</t>
  </si>
  <si>
    <t xml:space="preserve">Net of tax rate of return </t>
  </si>
  <si>
    <t xml:space="preserve">     Net Rate Base for Exh. A-1</t>
  </si>
  <si>
    <t>Production Rate Base</t>
  </si>
  <si>
    <t>Transmission Rate Base</t>
  </si>
  <si>
    <t>Regulatory Assets</t>
  </si>
  <si>
    <t>AMA Rate Year 2</t>
  </si>
  <si>
    <t>AMA Rate Year 1</t>
  </si>
  <si>
    <t>22GRC Rate Year 2 - 2024</t>
  </si>
  <si>
    <t>22GRC Rate Year 1 - 2023</t>
  </si>
  <si>
    <t>Exhibit A-1 Power Cost Baseline Rate</t>
  </si>
  <si>
    <t>Per Compliance Filing in UE-220066</t>
  </si>
  <si>
    <t>Exh. SEF-3 page 4 of 5</t>
  </si>
  <si>
    <t>As Included in Compliance Filing in UE-200980</t>
  </si>
  <si>
    <t>&lt;=2020 PCORC=&gt;</t>
  </si>
  <si>
    <t>Regulatory Assets (1) (Fixed)</t>
  </si>
  <si>
    <t>Transmission Rate Base (Fixed)</t>
  </si>
  <si>
    <t>Production Rate Base (Fixed)</t>
  </si>
  <si>
    <t>Net of tax rate of return</t>
  </si>
  <si>
    <t>501-Steam Fuel Incl PC Reg Amort</t>
  </si>
  <si>
    <t>555-Purchased power Incl PC Reg Amort</t>
  </si>
  <si>
    <t>547-Fuel Incl PC Reg Amort</t>
  </si>
  <si>
    <t>565-Wheeling Incl PC Reg Amort</t>
  </si>
  <si>
    <t>Amortization  - Regulatory Assets &amp; Liab - Non PC Only (1)</t>
  </si>
  <si>
    <t>N/A (formerly hedging line of credit)</t>
  </si>
  <si>
    <t xml:space="preserve">Fixed </t>
  </si>
  <si>
    <t>Baseline Rate Summarized</t>
  </si>
  <si>
    <t>BLR Net of RSI</t>
  </si>
  <si>
    <t>BLR Grossed Up for RSI</t>
  </si>
  <si>
    <t>(1) - Amortization is picked up in Regulatory Assets and Liabilities Adjustment and White River Adjustment.</t>
  </si>
  <si>
    <t>8.</t>
  </si>
  <si>
    <t>2023 PCA Imbalance</t>
  </si>
  <si>
    <t>SEF-3 p 7 2023 Imbalance</t>
  </si>
  <si>
    <t>SEF-3 p 6a/b Approved BLRs</t>
  </si>
  <si>
    <t>Total 2023</t>
  </si>
  <si>
    <t xml:space="preserve">Exhibit B:  Power Costs </t>
  </si>
  <si>
    <t>YTD PCA imbalance</t>
  </si>
  <si>
    <t>2022 PCA Outlook</t>
  </si>
  <si>
    <t>monthly imbalance</t>
  </si>
  <si>
    <t>cumulative imbalance</t>
  </si>
  <si>
    <t>monthly company imbalance</t>
  </si>
  <si>
    <t>monthly customer imbalance</t>
  </si>
  <si>
    <t>New Rate</t>
  </si>
  <si>
    <t>Actuals:</t>
  </si>
  <si>
    <t>Subject to PCA Sharing =  Based on Calendar Year</t>
  </si>
  <si>
    <t>Forecast:</t>
  </si>
  <si>
    <t xml:space="preserve">Variable Component </t>
  </si>
  <si>
    <t>45600012, 18</t>
  </si>
  <si>
    <t>Sales to Other Util</t>
  </si>
  <si>
    <t>Demand Response</t>
  </si>
  <si>
    <t>557DR</t>
  </si>
  <si>
    <t>Montana Energy Tax</t>
  </si>
  <si>
    <t>Centralia PPA Equity Return</t>
  </si>
  <si>
    <t>Total allowable cost</t>
  </si>
  <si>
    <t>Full Load (kWh)</t>
  </si>
  <si>
    <t>Delivered Load (kWh) less GD Jan 1 - Dec 31</t>
  </si>
  <si>
    <t>Losses + GD %</t>
  </si>
  <si>
    <t>Jan 1, 2024 - Dec 31, 2024</t>
  </si>
  <si>
    <t xml:space="preserve">Baseline Power Cost </t>
  </si>
  <si>
    <t>Imbalance Less Firm Wholesale</t>
  </si>
  <si>
    <t>Cumulative Imbalance</t>
  </si>
  <si>
    <t>Assignment of Imbalance to Bands</t>
  </si>
  <si>
    <t>First band - deadband</t>
  </si>
  <si>
    <t>2nd Band - next</t>
  </si>
  <si>
    <t xml:space="preserve">3rd Band - next </t>
  </si>
  <si>
    <t>4th Band greater than</t>
  </si>
  <si>
    <t>Company's Share</t>
  </si>
  <si>
    <t>band limit +/-</t>
  </si>
  <si>
    <t>Subtotal Company Share before Cap</t>
  </si>
  <si>
    <t xml:space="preserve">Company Share monthly </t>
  </si>
  <si>
    <t>Customer Share: positive is potential customer surcharge, negative is potential customer credit</t>
  </si>
  <si>
    <t>Customer Share (deferral account)</t>
  </si>
  <si>
    <t>Customer Share monthly (deferral account)</t>
  </si>
  <si>
    <t>check:</t>
  </si>
  <si>
    <t>Cumulative Imbalance per EDA:</t>
  </si>
  <si>
    <t>monthly company imbalance Per EDA:</t>
  </si>
  <si>
    <t>monthly customer imbalance Per EDA:</t>
  </si>
  <si>
    <r>
      <t xml:space="preserve">This is the amount by which "Baseline Power Cost" in PCA Schedule B should be </t>
    </r>
    <r>
      <rPr>
        <b/>
        <i/>
        <sz val="10"/>
        <color rgb="FFFF0000"/>
        <rFont val="Calibri"/>
        <family val="2"/>
        <scheme val="minor"/>
      </rPr>
      <t>increased</t>
    </r>
    <r>
      <rPr>
        <i/>
        <sz val="10"/>
        <color rgb="FFFF0000"/>
        <rFont val="Calibri"/>
        <family val="2"/>
        <scheme val="minor"/>
      </rPr>
      <t xml:space="preserve"> to remove DR impacts from 2023 PCA actuals (alternatively, increase "delivered load" in Schedule B by 86,780 kWh)</t>
    </r>
  </si>
  <si>
    <t xml:space="preserve">&gt;&gt;&gt; </t>
  </si>
  <si>
    <t>Estimated reduction to baseline rate revenue:</t>
  </si>
  <si>
    <t>PCA variable baseline rate:</t>
  </si>
  <si>
    <r>
      <t xml:space="preserve">This is the reduction to the 2023 deferral of demand response contract costs </t>
    </r>
    <r>
      <rPr>
        <i/>
        <u/>
        <sz val="10"/>
        <color rgb="FFFF0000"/>
        <rFont val="Calibri"/>
        <family val="2"/>
        <scheme val="minor"/>
      </rPr>
      <t>AND</t>
    </r>
    <r>
      <rPr>
        <i/>
        <sz val="10"/>
        <color rgb="FFFF0000"/>
        <rFont val="Calibri"/>
        <family val="2"/>
        <scheme val="minor"/>
      </rPr>
      <t xml:space="preserve"> the amount by which FERC account 555 PCA actuals in Schedule B should be </t>
    </r>
    <r>
      <rPr>
        <b/>
        <i/>
        <sz val="10"/>
        <color rgb="FFFF0000"/>
        <rFont val="Calibri"/>
        <family val="2"/>
        <scheme val="minor"/>
      </rPr>
      <t>increased</t>
    </r>
    <r>
      <rPr>
        <i/>
        <sz val="10"/>
        <color rgb="FFFF0000"/>
        <rFont val="Calibri"/>
        <family val="2"/>
        <scheme val="minor"/>
      </rPr>
      <t xml:space="preserve"> to remove DR impacts from 2023 PCA actuals</t>
    </r>
  </si>
  <si>
    <t>Total 2023:</t>
  </si>
  <si>
    <t>Event 2:</t>
  </si>
  <si>
    <t>Event 1:</t>
  </si>
  <si>
    <t>Estimated power cost reduction ($)</t>
  </si>
  <si>
    <t>Mid-C DA peak power price ($/MWh)</t>
  </si>
  <si>
    <t>Avoided energy purchases (MWh)</t>
  </si>
  <si>
    <t>Event duration (hours)</t>
  </si>
  <si>
    <t>Capacity deployed (MW)</t>
  </si>
  <si>
    <r>
      <t>*</t>
    </r>
    <r>
      <rPr>
        <sz val="8"/>
        <color theme="1"/>
        <rFont val="Calibri"/>
        <family val="2"/>
        <scheme val="minor"/>
      </rPr>
      <t>Actual results of deployment not yet available as of 12/31/2023. Load reductions and event durations above assume contract maximums.</t>
    </r>
  </si>
  <si>
    <t xml:space="preserve">AutoGrid contract (Flex Rewards and Flex Smart programs) deployed for 4 hours @ 5.7 MW load reduction </t>
  </si>
  <si>
    <t>Oracle/Opower contract (Flex Events program) deployed for 4 hours @ 12.4 MW load reduction</t>
  </si>
  <si>
    <t>Event 2: December 22, 2023*</t>
  </si>
  <si>
    <t>Oracle/Opower contract (Flex Events program) deployed for 2 hours @ 7.19 MW load reduction</t>
  </si>
  <si>
    <t>Event 1: August 15, 2023</t>
  </si>
  <si>
    <t>Estimated impacts embedded in actual 2023 power cost results</t>
  </si>
  <si>
    <t>2023 demand response events</t>
  </si>
  <si>
    <t>theoretical</t>
  </si>
  <si>
    <t>PCA Period 23 Rec</t>
  </si>
  <si>
    <t>PCA Period 22 Pay</t>
  </si>
  <si>
    <t>actuals end here</t>
  </si>
  <si>
    <t>Combined 2023 &amp; 2024</t>
  </si>
  <si>
    <t>Total 2024 Estimate 3&amp;9</t>
  </si>
  <si>
    <t>Period over Period Change in PCA Balance→</t>
  </si>
  <si>
    <r>
      <t>2022 GENERAL RATE CASE</t>
    </r>
    <r>
      <rPr>
        <sz val="10"/>
        <color theme="1"/>
        <rFont val="Times New Roman"/>
        <family val="1"/>
      </rPr>
      <t xml:space="preserve"> + </t>
    </r>
    <r>
      <rPr>
        <b/>
        <sz val="10"/>
        <color rgb="FFFF0000"/>
        <rFont val="Times New Roman"/>
        <family val="1"/>
      </rPr>
      <t>March 2024 Filing Fee Update</t>
    </r>
  </si>
  <si>
    <t>Shaded information is designated as confidential per WAC 480-07-160</t>
  </si>
  <si>
    <t>PCA Year 23</t>
  </si>
  <si>
    <t>(2024)</t>
  </si>
  <si>
    <t>(2025)</t>
  </si>
  <si>
    <t>(2026)</t>
  </si>
  <si>
    <t>REDACTED VERSION</t>
  </si>
  <si>
    <t>xxx</t>
  </si>
  <si>
    <t/>
  </si>
  <si>
    <t>SEF-3 p7 20 PCORC BLR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</si>
</sst>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00_);_(* \(#,##0.000\);_(* &quot;-&quot;??_);_(@_)"/>
    <numFmt numFmtId="167" formatCode="0_);\(0\)"/>
    <numFmt numFmtId="168" formatCode="&quot;$&quot;#,##0.000_);\(&quot;$&quot;#,##0.000\)"/>
    <numFmt numFmtId="169" formatCode="mm/dd/yy"/>
    <numFmt numFmtId="170" formatCode="&quot;$&quot;#,##0.000000_);\(&quot;$&quot;#,##0.000000\)"/>
    <numFmt numFmtId="171" formatCode="0.000000"/>
    <numFmt numFmtId="172" formatCode="_(* #,##0.00000_);_(* \(#,##0.00000\);_(* &quot;-&quot;??_);_(@_)"/>
    <numFmt numFmtId="173" formatCode="0.00000%"/>
    <numFmt numFmtId="174" formatCode="[$-409]mmm\-yy;@"/>
    <numFmt numFmtId="175" formatCode="_(* #,##0.0_);_(* \(#,##0.0\);_(* &quot;-&quot;??_);_(@_)"/>
    <numFmt numFmtId="176" formatCode="&quot;As of&quot;\ mmmm\ dd\,\ yyyy"/>
    <numFmt numFmtId="177" formatCode="&quot;Year to Date&quot;\ mm\.dd\.yy"/>
    <numFmt numFmtId="178" formatCode="_(* #,##0.0_);_(* \(#,##0.0\);_(* &quot;-&quot;?_);_(@_)"/>
    <numFmt numFmtId="179" formatCode="mmmm\ yyyy"/>
    <numFmt numFmtId="180" formatCode="_(&quot;$&quot;* #,##0.00_);_(&quot;$&quot;* \(#,##0.00\);_(&quot;$&quot;* &quot;-&quot;_);_(@_)"/>
    <numFmt numFmtId="181" formatCode="&quot;$&quot;#,##0.00000_);\(&quot;$&quot;#,##0.00000\)"/>
    <numFmt numFmtId="182" formatCode="0.0%"/>
    <numFmt numFmtId="183" formatCode="_(&quot;$&quot;* #,##0.000_);_(&quot;$&quot;* \(#,##0.000\);_(&quot;$&quot;* &quot;-&quot;??_);_(@_)"/>
    <numFmt numFmtId="184" formatCode="_(&quot;$&quot;* #,##0.000_);_(&quot;$&quot;* \(#,##0.000\);_(&quot;$&quot;* &quot;-&quot;???_);_(@_)"/>
    <numFmt numFmtId="185" formatCode="_(* #,##0.0000000_);_(* \(#,##0.0000000\);_(* &quot;-&quot;??_);_(@_)"/>
    <numFmt numFmtId="186" formatCode="_(* #,##0.000_);_(* \(#,##0.000\);_(* &quot;-&quot;???_);_(@_)"/>
    <numFmt numFmtId="187" formatCode="0.00000"/>
    <numFmt numFmtId="188" formatCode="0.0000%"/>
    <numFmt numFmtId="189" formatCode="0.000"/>
    <numFmt numFmtId="190" formatCode="_(* #,##0.000000_);_(* \(#,##0.000000\);_(* &quot;-&quot;??_);_(@_)"/>
    <numFmt numFmtId="191" formatCode="_(* #,##0.0000_);_(* \(#,##0.0000\);_(* &quot;-&quot;??_);_(@_)"/>
    <numFmt numFmtId="192" formatCode="0.0"/>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2"/>
      <name val="Arial"/>
      <family val="2"/>
    </font>
    <font>
      <sz val="10"/>
      <color indexed="12"/>
      <name val="Arial"/>
      <family val="2"/>
    </font>
    <font>
      <b/>
      <sz val="10"/>
      <name val="Arial"/>
      <family val="2"/>
    </font>
    <font>
      <b/>
      <sz val="10"/>
      <name val="Arial"/>
      <family val="2"/>
    </font>
    <font>
      <b/>
      <sz val="10"/>
      <color indexed="10"/>
      <name val="Arial"/>
      <family val="2"/>
    </font>
    <font>
      <b/>
      <sz val="12"/>
      <name val="Arial"/>
      <family val="2"/>
    </font>
    <font>
      <sz val="9"/>
      <name val="Arial"/>
      <family val="2"/>
    </font>
    <font>
      <sz val="11"/>
      <name val="Arial"/>
      <family val="2"/>
    </font>
    <font>
      <b/>
      <sz val="8"/>
      <color indexed="81"/>
      <name val="Tahoma"/>
      <family val="2"/>
    </font>
    <font>
      <sz val="8"/>
      <color indexed="81"/>
      <name val="Tahoma"/>
      <family val="2"/>
    </font>
    <font>
      <b/>
      <sz val="14"/>
      <name val="Arial"/>
      <family val="2"/>
    </font>
    <font>
      <u val="singleAccounting"/>
      <sz val="10"/>
      <name val="Arial"/>
      <family val="2"/>
    </font>
    <font>
      <sz val="9"/>
      <name val="Arial"/>
      <family val="2"/>
    </font>
    <font>
      <b/>
      <u/>
      <sz val="10"/>
      <name val="Arial"/>
      <family val="2"/>
    </font>
    <font>
      <sz val="10"/>
      <color indexed="12"/>
      <name val="Arial"/>
      <family val="2"/>
    </font>
    <font>
      <b/>
      <sz val="18"/>
      <name val="Arial"/>
      <family val="2"/>
    </font>
    <font>
      <sz val="10"/>
      <name val="Arial"/>
      <family val="2"/>
    </font>
    <font>
      <b/>
      <sz val="10"/>
      <color indexed="10"/>
      <name val="Arial"/>
      <family val="2"/>
    </font>
    <font>
      <sz val="10"/>
      <name val="Arial"/>
      <family val="2"/>
    </font>
    <font>
      <b/>
      <sz val="11"/>
      <name val="Arial"/>
      <family val="2"/>
    </font>
    <font>
      <sz val="10"/>
      <name val="Arial"/>
      <family val="2"/>
    </font>
    <font>
      <sz val="10"/>
      <name val="Arial"/>
      <family val="2"/>
    </font>
    <font>
      <b/>
      <u/>
      <sz val="10"/>
      <name val="Arial"/>
      <family val="2"/>
    </font>
    <font>
      <sz val="10"/>
      <name val="Arial"/>
      <family val="2"/>
    </font>
    <font>
      <b/>
      <u/>
      <sz val="12"/>
      <name val="Arial"/>
      <family val="2"/>
    </font>
    <font>
      <sz val="10"/>
      <name val="Arial"/>
      <family val="2"/>
    </font>
    <font>
      <b/>
      <sz val="12"/>
      <color indexed="10"/>
      <name val="Arial"/>
      <family val="2"/>
    </font>
    <font>
      <b/>
      <sz val="14"/>
      <color indexed="10"/>
      <name val="Arial"/>
      <family val="2"/>
    </font>
    <font>
      <b/>
      <sz val="10"/>
      <color rgb="FFFF0000"/>
      <name val="Arial"/>
      <family val="2"/>
    </font>
    <font>
      <sz val="10"/>
      <color rgb="FFFF0000"/>
      <name val="Arial"/>
      <family val="2"/>
    </font>
    <font>
      <sz val="11"/>
      <color indexed="8"/>
      <name val="Calibri"/>
      <family val="2"/>
      <scheme val="minor"/>
    </font>
    <font>
      <b/>
      <sz val="11"/>
      <color theme="1"/>
      <name val="Calibri"/>
      <family val="2"/>
      <scheme val="minor"/>
    </font>
    <font>
      <b/>
      <sz val="10"/>
      <color theme="1"/>
      <name val="Arial"/>
      <family val="2"/>
    </font>
    <font>
      <sz val="10"/>
      <color theme="1"/>
      <name val="Arial"/>
      <family val="2"/>
    </font>
    <font>
      <u/>
      <sz val="10"/>
      <color theme="10"/>
      <name val="Arial"/>
      <family val="2"/>
    </font>
    <font>
      <sz val="9"/>
      <color indexed="81"/>
      <name val="Tahoma"/>
      <family val="2"/>
    </font>
    <font>
      <b/>
      <sz val="9"/>
      <color indexed="81"/>
      <name val="Tahoma"/>
      <family val="2"/>
    </font>
    <font>
      <vertAlign val="superscript"/>
      <sz val="10"/>
      <name val="Arial"/>
      <family val="2"/>
    </font>
    <font>
      <sz val="20"/>
      <name val="Arial"/>
      <family val="2"/>
    </font>
    <font>
      <b/>
      <sz val="18"/>
      <color rgb="FFFF0000"/>
      <name val="Arial"/>
      <family val="2"/>
    </font>
    <font>
      <b/>
      <sz val="12"/>
      <color rgb="FFFF0000"/>
      <name val="Arial"/>
      <family val="2"/>
    </font>
    <font>
      <b/>
      <sz val="10"/>
      <color rgb="FF0000FF"/>
      <name val="Arial"/>
      <family val="2"/>
    </font>
    <font>
      <b/>
      <sz val="11"/>
      <color rgb="FFFF0000"/>
      <name val="Arial"/>
      <family val="2"/>
    </font>
    <font>
      <b/>
      <sz val="9"/>
      <color rgb="FFFF0000"/>
      <name val="Arial"/>
      <family val="2"/>
    </font>
    <font>
      <b/>
      <u val="singleAccounting"/>
      <sz val="10"/>
      <name val="Arial"/>
      <family val="2"/>
    </font>
    <font>
      <sz val="10"/>
      <color rgb="FF000000"/>
      <name val="Arial"/>
      <family val="2"/>
    </font>
    <font>
      <b/>
      <sz val="14"/>
      <color rgb="FF0000FF"/>
      <name val="Arial"/>
      <family val="2"/>
    </font>
    <font>
      <sz val="10"/>
      <color theme="4"/>
      <name val="Arial"/>
      <family val="2"/>
    </font>
    <font>
      <b/>
      <sz val="14"/>
      <name val="Calibri"/>
      <family val="2"/>
      <scheme val="minor"/>
    </font>
    <font>
      <b/>
      <sz val="16"/>
      <color theme="1"/>
      <name val="Calibri"/>
      <family val="2"/>
      <scheme val="minor"/>
    </font>
    <font>
      <b/>
      <sz val="12"/>
      <name val="Calibri"/>
      <family val="2"/>
      <scheme val="minor"/>
    </font>
    <font>
      <sz val="11"/>
      <name val="Calibri"/>
      <family val="2"/>
      <scheme val="minor"/>
    </font>
    <font>
      <b/>
      <sz val="12"/>
      <color theme="1"/>
      <name val="Calibri"/>
      <family val="2"/>
      <scheme val="minor"/>
    </font>
    <font>
      <sz val="9"/>
      <name val="Calibri"/>
      <family val="2"/>
      <scheme val="minor"/>
    </font>
    <font>
      <b/>
      <sz val="10"/>
      <name val="Calibri"/>
      <family val="2"/>
      <scheme val="minor"/>
    </font>
    <font>
      <b/>
      <sz val="10"/>
      <color theme="1"/>
      <name val="Calibri"/>
      <family val="2"/>
      <scheme val="minor"/>
    </font>
    <font>
      <sz val="9"/>
      <color indexed="8"/>
      <name val="Calibri"/>
      <family val="2"/>
      <scheme val="minor"/>
    </font>
    <font>
      <sz val="10"/>
      <name val="Calibri"/>
      <family val="2"/>
      <scheme val="minor"/>
    </font>
    <font>
      <b/>
      <sz val="11"/>
      <color indexed="8"/>
      <name val="Calibri"/>
      <family val="2"/>
      <scheme val="minor"/>
    </font>
    <font>
      <sz val="7"/>
      <name val="Calibri"/>
      <family val="2"/>
      <scheme val="minor"/>
    </font>
    <font>
      <sz val="10"/>
      <color rgb="FF0070C0"/>
      <name val="Calibri"/>
      <family val="2"/>
      <scheme val="minor"/>
    </font>
    <font>
      <b/>
      <u/>
      <sz val="14"/>
      <color indexed="12"/>
      <name val="Calibri"/>
      <family val="2"/>
      <scheme val="minor"/>
    </font>
    <font>
      <sz val="9"/>
      <color theme="1"/>
      <name val="Calibri"/>
      <family val="2"/>
      <scheme val="minor"/>
    </font>
    <font>
      <b/>
      <u/>
      <sz val="10"/>
      <name val="Calibri"/>
      <family val="2"/>
      <scheme val="minor"/>
    </font>
    <font>
      <b/>
      <sz val="11"/>
      <name val="Calibri"/>
      <family val="2"/>
      <scheme val="minor"/>
    </font>
    <font>
      <b/>
      <sz val="14"/>
      <color theme="1"/>
      <name val="Calibri"/>
      <family val="2"/>
      <scheme val="minor"/>
    </font>
    <font>
      <sz val="14"/>
      <name val="Calibri"/>
      <family val="2"/>
      <scheme val="minor"/>
    </font>
    <font>
      <sz val="8"/>
      <name val="Calibri"/>
      <family val="2"/>
      <scheme val="minor"/>
    </font>
    <font>
      <b/>
      <sz val="16"/>
      <name val="Calibri"/>
      <family val="2"/>
      <scheme val="minor"/>
    </font>
    <font>
      <sz val="10"/>
      <name val="Arial"/>
      <family val="2"/>
    </font>
    <font>
      <b/>
      <sz val="12"/>
      <name val="Times New Roman"/>
      <family val="1"/>
    </font>
    <font>
      <sz val="12"/>
      <name val="Times New Roman"/>
      <family val="1"/>
    </font>
    <font>
      <b/>
      <i/>
      <sz val="10"/>
      <color rgb="FF0000FF"/>
      <name val="Arial"/>
      <family val="2"/>
    </font>
    <font>
      <sz val="10"/>
      <color rgb="FFFF5050"/>
      <name val="Arial"/>
      <family val="2"/>
    </font>
    <font>
      <u/>
      <sz val="10"/>
      <name val="Arial"/>
      <family val="2"/>
    </font>
    <font>
      <u/>
      <sz val="9"/>
      <color rgb="FFFF5050"/>
      <name val="Arial"/>
      <family val="2"/>
    </font>
    <font>
      <u/>
      <sz val="9"/>
      <name val="Arial"/>
      <family val="2"/>
    </font>
    <font>
      <sz val="8"/>
      <color rgb="FFFF0000"/>
      <name val="Arial"/>
      <family val="2"/>
    </font>
    <font>
      <b/>
      <sz val="10"/>
      <color rgb="FFFF5050"/>
      <name val="Arial"/>
      <family val="2"/>
    </font>
    <font>
      <b/>
      <i/>
      <sz val="10"/>
      <name val="Arial"/>
      <family val="2"/>
    </font>
    <font>
      <b/>
      <sz val="11"/>
      <color theme="1"/>
      <name val="Times New Roman"/>
      <family val="1"/>
    </font>
    <font>
      <sz val="11"/>
      <color theme="1"/>
      <name val="Times New Roman"/>
      <family val="1"/>
    </font>
    <font>
      <sz val="11"/>
      <name val="Times New Roman"/>
      <family val="1"/>
    </font>
    <font>
      <u/>
      <sz val="11"/>
      <name val="Times New Roman"/>
      <family val="1"/>
    </font>
    <font>
      <b/>
      <sz val="11"/>
      <name val="Times New Roman"/>
      <family val="1"/>
    </font>
    <font>
      <b/>
      <sz val="10"/>
      <color theme="1"/>
      <name val="Times New Roman"/>
      <family val="1"/>
    </font>
    <font>
      <sz val="10"/>
      <color theme="1"/>
      <name val="Times New Roman"/>
      <family val="1"/>
    </font>
    <font>
      <b/>
      <sz val="10"/>
      <color rgb="FF0000FF"/>
      <name val="Times New Roman"/>
      <family val="1"/>
    </font>
    <font>
      <b/>
      <sz val="10"/>
      <color rgb="FFFF0000"/>
      <name val="Times New Roman"/>
      <family val="1"/>
    </font>
    <font>
      <sz val="11"/>
      <color theme="1"/>
      <name val="Arial"/>
      <family val="2"/>
    </font>
    <font>
      <sz val="9"/>
      <color theme="1"/>
      <name val="Arial"/>
      <family val="2"/>
    </font>
    <font>
      <b/>
      <i/>
      <sz val="11"/>
      <color rgb="FFFF0000"/>
      <name val="Calibri"/>
      <family val="2"/>
      <scheme val="minor"/>
    </font>
    <font>
      <sz val="8"/>
      <color theme="1"/>
      <name val="Arial"/>
      <family val="2"/>
    </font>
    <font>
      <b/>
      <u/>
      <sz val="11"/>
      <color theme="1"/>
      <name val="Arial"/>
      <family val="2"/>
    </font>
    <font>
      <sz val="16"/>
      <color theme="1"/>
      <name val="Arial"/>
      <family val="2"/>
    </font>
    <font>
      <b/>
      <sz val="16"/>
      <color theme="1"/>
      <name val="Arial"/>
      <family val="2"/>
    </font>
    <font>
      <b/>
      <sz val="11"/>
      <color rgb="FF0000FF"/>
      <name val="Arial"/>
      <family val="2"/>
    </font>
    <font>
      <sz val="8"/>
      <name val="Helv"/>
    </font>
    <font>
      <b/>
      <sz val="9"/>
      <color rgb="FF0000FF"/>
      <name val="Arial"/>
      <family val="2"/>
    </font>
    <font>
      <b/>
      <sz val="14"/>
      <name val="Times New Roman"/>
      <family val="1"/>
    </font>
    <font>
      <b/>
      <sz val="14"/>
      <color rgb="FFFF0000"/>
      <name val="Calibri"/>
      <family val="2"/>
      <scheme val="minor"/>
    </font>
    <font>
      <b/>
      <sz val="11"/>
      <color rgb="FFFF0000"/>
      <name val="Calibri"/>
      <family val="2"/>
      <scheme val="minor"/>
    </font>
    <font>
      <b/>
      <sz val="14"/>
      <color rgb="FFFF0000"/>
      <name val="Times New Roman"/>
      <family val="1"/>
    </font>
    <font>
      <sz val="14"/>
      <color rgb="FFFF0000"/>
      <name val="Helv"/>
    </font>
    <font>
      <b/>
      <sz val="9"/>
      <name val="Arial"/>
      <family val="2"/>
    </font>
    <font>
      <b/>
      <sz val="9"/>
      <name val="Calibri"/>
      <family val="2"/>
      <scheme val="minor"/>
    </font>
    <font>
      <b/>
      <i/>
      <sz val="10"/>
      <color rgb="FF0000FF"/>
      <name val="Times New Roman"/>
      <family val="1"/>
    </font>
    <font>
      <b/>
      <sz val="11"/>
      <color theme="1" tint="0.499984740745262"/>
      <name val="Times New Roman"/>
      <family val="1"/>
    </font>
    <font>
      <sz val="11"/>
      <color theme="1" tint="0.499984740745262"/>
      <name val="Calibri"/>
      <family val="2"/>
      <scheme val="minor"/>
    </font>
    <font>
      <sz val="11"/>
      <color theme="1" tint="0.499984740745262"/>
      <name val="Times New Roman"/>
      <family val="1"/>
    </font>
    <font>
      <sz val="10"/>
      <color theme="1" tint="0.499984740745262"/>
      <name val="Arial"/>
      <family val="2"/>
    </font>
    <font>
      <i/>
      <sz val="10"/>
      <color rgb="FFFF0000"/>
      <name val="Arial"/>
      <family val="2"/>
    </font>
    <font>
      <i/>
      <sz val="10"/>
      <name val="Arial"/>
      <family val="2"/>
    </font>
    <font>
      <b/>
      <sz val="8"/>
      <name val="Arial"/>
      <family val="2"/>
    </font>
    <font>
      <sz val="11"/>
      <color rgb="FFFF0000"/>
      <name val="Calibri"/>
      <family val="2"/>
      <scheme val="minor"/>
    </font>
    <font>
      <i/>
      <sz val="10"/>
      <color rgb="FFFF0000"/>
      <name val="Calibri"/>
      <family val="2"/>
      <scheme val="minor"/>
    </font>
    <font>
      <b/>
      <i/>
      <sz val="10"/>
      <color rgb="FFFF0000"/>
      <name val="Calibri"/>
      <family val="2"/>
      <scheme val="minor"/>
    </font>
    <font>
      <i/>
      <u/>
      <sz val="10"/>
      <color rgb="FFFF0000"/>
      <name val="Calibri"/>
      <family val="2"/>
      <scheme val="minor"/>
    </font>
    <font>
      <sz val="11"/>
      <color theme="4" tint="-0.499984740745262"/>
      <name val="Calibri"/>
      <family val="2"/>
      <scheme val="minor"/>
    </font>
    <font>
      <sz val="8"/>
      <color theme="1"/>
      <name val="Calibri"/>
      <family val="2"/>
      <scheme val="minor"/>
    </font>
    <font>
      <b/>
      <u/>
      <sz val="11"/>
      <color theme="1"/>
      <name val="Calibri"/>
      <family val="2"/>
      <scheme val="minor"/>
    </font>
    <font>
      <b/>
      <sz val="24"/>
      <name val="Arial"/>
      <family val="2"/>
    </font>
    <font>
      <sz val="10"/>
      <color rgb="FF0000FF"/>
      <name val="Arial"/>
      <family val="2"/>
    </font>
    <font>
      <b/>
      <sz val="9"/>
      <color rgb="FFFF0000"/>
      <name val="Calibri"/>
      <family val="2"/>
      <scheme val="minor"/>
    </font>
    <font>
      <b/>
      <sz val="10"/>
      <color rgb="FFFF0000"/>
      <name val="Calibri"/>
      <family val="2"/>
      <scheme val="minor"/>
    </font>
    <font>
      <sz val="12"/>
      <color indexed="24"/>
      <name val="Arial"/>
      <family val="2"/>
    </font>
    <font>
      <b/>
      <sz val="20"/>
      <name val="Arial"/>
      <family val="2"/>
    </font>
  </fonts>
  <fills count="25">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39997558519241921"/>
        <bgColor indexed="64"/>
      </patternFill>
    </fill>
    <fill>
      <patternFill patternType="solid">
        <fgColor theme="0"/>
        <bgColor indexed="64"/>
      </patternFill>
    </fill>
    <fill>
      <patternFill patternType="solid">
        <fgColor rgb="FFCCFF33"/>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3" tint="0.59999389629810485"/>
        <bgColor indexed="64"/>
      </patternFill>
    </fill>
    <fill>
      <patternFill patternType="solid">
        <fgColor theme="9"/>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rgb="FF99FF33"/>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rgb="FFFF0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1"/>
        <bgColor indexed="64"/>
      </patternFill>
    </fill>
  </fills>
  <borders count="83">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right/>
      <top style="double">
        <color indexed="64"/>
      </top>
      <bottom/>
      <diagonal/>
    </border>
    <border>
      <left/>
      <right/>
      <top style="dotted">
        <color indexed="64"/>
      </top>
      <bottom style="dotted">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style="thin">
        <color indexed="64"/>
      </right>
      <top style="medium">
        <color indexed="64"/>
      </top>
      <bottom/>
      <diagonal/>
    </border>
    <border>
      <left/>
      <right/>
      <top/>
      <bottom style="double">
        <color indexed="64"/>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auto="1"/>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ck">
        <color rgb="FFFFFF00"/>
      </left>
      <right/>
      <top style="thick">
        <color rgb="FFFFFF00"/>
      </top>
      <bottom/>
      <diagonal/>
    </border>
    <border>
      <left/>
      <right/>
      <top style="thick">
        <color rgb="FFFFFF00"/>
      </top>
      <bottom/>
      <diagonal/>
    </border>
    <border>
      <left/>
      <right style="thick">
        <color rgb="FFFFFF00"/>
      </right>
      <top style="thick">
        <color rgb="FFFFFF00"/>
      </top>
      <bottom/>
      <diagonal/>
    </border>
    <border>
      <left style="thick">
        <color rgb="FFFFFF00"/>
      </left>
      <right/>
      <top/>
      <bottom/>
      <diagonal/>
    </border>
    <border>
      <left/>
      <right style="thick">
        <color rgb="FFFFFF00"/>
      </right>
      <top/>
      <bottom/>
      <diagonal/>
    </border>
    <border>
      <left/>
      <right style="thick">
        <color rgb="FFFFFF00"/>
      </right>
      <top/>
      <bottom style="double">
        <color indexed="64"/>
      </bottom>
      <diagonal/>
    </border>
    <border>
      <left style="thick">
        <color rgb="FFFFFF00"/>
      </left>
      <right/>
      <top style="double">
        <color indexed="64"/>
      </top>
      <bottom style="thick">
        <color rgb="FFFFFF00"/>
      </bottom>
      <diagonal/>
    </border>
    <border>
      <left/>
      <right/>
      <top style="double">
        <color indexed="64"/>
      </top>
      <bottom style="thick">
        <color rgb="FFFFFF00"/>
      </bottom>
      <diagonal/>
    </border>
    <border>
      <left/>
      <right style="thick">
        <color rgb="FFFFFF00"/>
      </right>
      <top style="double">
        <color indexed="64"/>
      </top>
      <bottom style="thick">
        <color rgb="FFFFFF00"/>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rgb="FFFFFF00"/>
      </left>
      <right/>
      <top style="thin">
        <color rgb="FFFFFF00"/>
      </top>
      <bottom/>
      <diagonal/>
    </border>
    <border>
      <left/>
      <right/>
      <top style="thin">
        <color rgb="FFFFFF00"/>
      </top>
      <bottom/>
      <diagonal/>
    </border>
    <border>
      <left/>
      <right style="thin">
        <color rgb="FFFFFF00"/>
      </right>
      <top style="thin">
        <color rgb="FFFFFF00"/>
      </top>
      <bottom/>
      <diagonal/>
    </border>
    <border>
      <left style="thin">
        <color rgb="FFFFFF00"/>
      </left>
      <right/>
      <top/>
      <bottom style="thin">
        <color auto="1"/>
      </bottom>
      <diagonal/>
    </border>
    <border>
      <left/>
      <right style="thin">
        <color rgb="FFFFFF00"/>
      </right>
      <top/>
      <bottom style="thin">
        <color auto="1"/>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style="thin">
        <color rgb="FFFFFF00"/>
      </left>
      <right/>
      <top/>
      <bottom style="thin">
        <color auto="1"/>
      </bottom>
      <diagonal/>
    </border>
    <border>
      <left style="thin">
        <color auto="1"/>
      </left>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FFFF00"/>
      </left>
      <right/>
      <top/>
      <bottom/>
      <diagonal/>
    </border>
    <border>
      <left/>
      <right style="thin">
        <color rgb="FFFFFF00"/>
      </right>
      <top/>
      <bottom/>
      <diagonal/>
    </border>
    <border>
      <left style="hair">
        <color indexed="64"/>
      </left>
      <right/>
      <top/>
      <bottom/>
      <diagonal/>
    </border>
    <border>
      <left/>
      <right style="thin">
        <color indexed="64"/>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auto="1"/>
      </bottom>
      <diagonal/>
    </border>
    <border>
      <left style="thick">
        <color rgb="FFFFFF00"/>
      </left>
      <right/>
      <top/>
      <bottom style="thin">
        <color auto="1"/>
      </bottom>
      <diagonal/>
    </border>
    <border>
      <left/>
      <right style="thick">
        <color rgb="FFFFFF00"/>
      </right>
      <top/>
      <bottom style="thin">
        <color auto="1"/>
      </bottom>
      <diagonal/>
    </border>
    <border>
      <left style="thick">
        <color rgb="FFFFFF00"/>
      </left>
      <right/>
      <top style="thin">
        <color indexed="64"/>
      </top>
      <bottom style="thick">
        <color rgb="FFFFFF00"/>
      </bottom>
      <diagonal/>
    </border>
    <border>
      <left/>
      <right/>
      <top style="thin">
        <color indexed="64"/>
      </top>
      <bottom style="thick">
        <color rgb="FFFFFF00"/>
      </bottom>
      <diagonal/>
    </border>
    <border>
      <left/>
      <right style="thick">
        <color rgb="FFFFFF00"/>
      </right>
      <top style="thin">
        <color indexed="64"/>
      </top>
      <bottom style="thick">
        <color rgb="FFFFFF00"/>
      </bottom>
      <diagonal/>
    </border>
  </borders>
  <cellStyleXfs count="24">
    <xf numFmtId="171" fontId="0" fillId="0" borderId="0">
      <alignment horizontal="left" wrapText="1"/>
    </xf>
    <xf numFmtId="43" fontId="7" fillId="0" borderId="0" applyFont="0" applyFill="0" applyBorder="0" applyAlignment="0" applyProtection="0"/>
    <xf numFmtId="43" fontId="79" fillId="0" borderId="0" applyFont="0" applyFill="0" applyBorder="0" applyAlignment="0" applyProtection="0"/>
    <xf numFmtId="171" fontId="44" fillId="0" borderId="0" applyNumberFormat="0" applyFill="0" applyBorder="0" applyAlignment="0" applyProtection="0">
      <alignment horizontal="left" wrapText="1"/>
    </xf>
    <xf numFmtId="171" fontId="7" fillId="0" borderId="0">
      <alignment horizontal="left" wrapText="1"/>
    </xf>
    <xf numFmtId="171" fontId="7" fillId="0" borderId="0">
      <alignment horizontal="left" wrapText="1"/>
    </xf>
    <xf numFmtId="9" fontId="7"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3" fontId="7" fillId="0" borderId="0" applyFont="0" applyFill="0" applyBorder="0" applyAlignment="0" applyProtection="0"/>
    <xf numFmtId="0" fontId="4" fillId="0" borderId="0"/>
    <xf numFmtId="0" fontId="3" fillId="0" borderId="0"/>
    <xf numFmtId="0" fontId="7" fillId="0" borderId="0"/>
    <xf numFmtId="0" fontId="7" fillId="0" borderId="0"/>
    <xf numFmtId="0" fontId="3"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171" fontId="7" fillId="0" borderId="0">
      <alignment horizontal="left" wrapText="1"/>
    </xf>
    <xf numFmtId="9" fontId="2" fillId="0" borderId="0" applyFont="0" applyFill="0" applyBorder="0" applyAlignment="0" applyProtection="0"/>
    <xf numFmtId="0" fontId="1" fillId="0" borderId="0"/>
    <xf numFmtId="171" fontId="7" fillId="0" borderId="0">
      <alignment horizontal="left" wrapText="1"/>
    </xf>
    <xf numFmtId="0" fontId="135" fillId="0" borderId="0"/>
  </cellStyleXfs>
  <cellXfs count="1536">
    <xf numFmtId="0" fontId="0" fillId="0" borderId="0" xfId="0" applyNumberFormat="1" applyAlignment="1"/>
    <xf numFmtId="165" fontId="60" fillId="7" borderId="0" xfId="0" applyNumberFormat="1" applyFont="1" applyFill="1" applyBorder="1" applyAlignment="1">
      <alignment horizontal="center"/>
    </xf>
    <xf numFmtId="42" fontId="6" fillId="0" borderId="31" xfId="0" applyNumberFormat="1" applyFont="1" applyFill="1" applyBorder="1" applyAlignment="1"/>
    <xf numFmtId="17" fontId="64" fillId="0" borderId="0" xfId="0" applyNumberFormat="1" applyFont="1" applyFill="1" applyBorder="1" applyAlignment="1">
      <alignment horizontal="center" wrapText="1"/>
    </xf>
    <xf numFmtId="7" fontId="74" fillId="7" borderId="0" xfId="0" applyNumberFormat="1" applyFont="1" applyFill="1" applyBorder="1" applyAlignment="1"/>
    <xf numFmtId="7" fontId="61" fillId="5" borderId="55" xfId="0" applyNumberFormat="1" applyFont="1" applyFill="1" applyBorder="1" applyAlignment="1"/>
    <xf numFmtId="7" fontId="61" fillId="5" borderId="54" xfId="0" applyNumberFormat="1" applyFont="1" applyFill="1" applyBorder="1" applyAlignment="1"/>
    <xf numFmtId="7" fontId="61" fillId="5" borderId="53" xfId="0" applyNumberFormat="1" applyFont="1" applyFill="1" applyBorder="1" applyAlignment="1"/>
    <xf numFmtId="0" fontId="6" fillId="7" borderId="0" xfId="0" applyNumberFormat="1" applyFont="1" applyFill="1" applyBorder="1" applyAlignment="1">
      <alignment horizontal="right"/>
    </xf>
    <xf numFmtId="42" fontId="6" fillId="5" borderId="61" xfId="0" applyNumberFormat="1" applyFont="1" applyFill="1" applyBorder="1" applyAlignment="1"/>
    <xf numFmtId="42" fontId="6" fillId="5" borderId="60" xfId="0" applyNumberFormat="1" applyFont="1" applyFill="1" applyBorder="1" applyAlignment="1"/>
    <xf numFmtId="42" fontId="6" fillId="5" borderId="52" xfId="0" applyNumberFormat="1" applyFont="1" applyFill="1" applyBorder="1" applyAlignment="1"/>
    <xf numFmtId="42" fontId="6" fillId="5" borderId="31" xfId="0" applyNumberFormat="1" applyFont="1" applyFill="1" applyBorder="1" applyAlignment="1"/>
    <xf numFmtId="42" fontId="6" fillId="5" borderId="56" xfId="0" applyNumberFormat="1" applyFont="1" applyFill="1" applyBorder="1" applyAlignment="1"/>
    <xf numFmtId="164" fontId="6" fillId="0" borderId="0" xfId="0" applyNumberFormat="1" applyFont="1" applyBorder="1" applyAlignment="1">
      <alignment horizontal="center"/>
    </xf>
    <xf numFmtId="180" fontId="6" fillId="5" borderId="55" xfId="0" applyNumberFormat="1" applyFont="1" applyFill="1" applyBorder="1" applyAlignment="1"/>
    <xf numFmtId="180" fontId="6" fillId="5" borderId="54" xfId="0" applyNumberFormat="1" applyFont="1" applyFill="1" applyBorder="1" applyAlignment="1"/>
    <xf numFmtId="180" fontId="6" fillId="5" borderId="53" xfId="0" applyNumberFormat="1" applyFont="1" applyFill="1" applyBorder="1" applyAlignment="1"/>
    <xf numFmtId="180" fontId="6" fillId="5" borderId="50" xfId="0" applyNumberFormat="1" applyFont="1" applyFill="1" applyBorder="1" applyAlignment="1"/>
    <xf numFmtId="180" fontId="6" fillId="5" borderId="49" xfId="0" applyNumberFormat="1" applyFont="1" applyFill="1" applyBorder="1" applyAlignment="1"/>
    <xf numFmtId="180" fontId="6" fillId="5" borderId="48" xfId="0" applyNumberFormat="1" applyFont="1" applyFill="1" applyBorder="1" applyAlignment="1"/>
    <xf numFmtId="165" fontId="78" fillId="0" borderId="0" xfId="0" applyNumberFormat="1" applyFont="1" applyFill="1" applyBorder="1" applyAlignment="1">
      <alignment horizontal="center"/>
    </xf>
    <xf numFmtId="0" fontId="78" fillId="0" borderId="0" xfId="0" applyNumberFormat="1" applyFont="1" applyFill="1" applyBorder="1" applyAlignment="1"/>
    <xf numFmtId="0" fontId="6" fillId="0" borderId="0" xfId="0" applyNumberFormat="1" applyFont="1" applyFill="1" applyBorder="1" applyAlignment="1">
      <alignment horizontal="center"/>
    </xf>
    <xf numFmtId="165" fontId="60" fillId="0" borderId="0" xfId="0" applyNumberFormat="1" applyFont="1" applyFill="1" applyBorder="1" applyAlignment="1">
      <alignment horizontal="center"/>
    </xf>
    <xf numFmtId="0" fontId="62" fillId="0" borderId="0" xfId="0" applyNumberFormat="1" applyFont="1" applyFill="1" applyBorder="1" applyAlignment="1">
      <alignment horizontal="right"/>
    </xf>
    <xf numFmtId="165" fontId="67" fillId="0" borderId="0" xfId="0" applyNumberFormat="1" applyFont="1" applyFill="1" applyBorder="1" applyAlignment="1">
      <alignment horizontal="center"/>
    </xf>
    <xf numFmtId="165" fontId="60" fillId="6" borderId="59" xfId="0" applyNumberFormat="1" applyFont="1" applyFill="1" applyBorder="1" applyAlignment="1">
      <alignment horizontal="center"/>
    </xf>
    <xf numFmtId="0" fontId="62" fillId="0" borderId="58" xfId="0" applyNumberFormat="1" applyFont="1" applyFill="1" applyBorder="1" applyAlignment="1">
      <alignment horizontal="right"/>
    </xf>
    <xf numFmtId="17" fontId="64" fillId="0" borderId="15" xfId="0" applyNumberFormat="1" applyFont="1" applyFill="1" applyBorder="1" applyAlignment="1">
      <alignment horizontal="center"/>
    </xf>
    <xf numFmtId="0" fontId="73" fillId="0" borderId="16" xfId="0" applyNumberFormat="1" applyFont="1" applyFill="1" applyBorder="1" applyAlignment="1"/>
    <xf numFmtId="0" fontId="67" fillId="0" borderId="0" xfId="0" applyNumberFormat="1" applyFont="1" applyFill="1" applyBorder="1" applyAlignment="1">
      <alignment horizontal="center"/>
    </xf>
    <xf numFmtId="164" fontId="77" fillId="0" borderId="15" xfId="0" applyNumberFormat="1" applyFont="1" applyFill="1" applyBorder="1" applyAlignment="1">
      <alignment horizontal="center"/>
    </xf>
    <xf numFmtId="0" fontId="64" fillId="0" borderId="16" xfId="0" applyNumberFormat="1" applyFont="1" applyFill="1" applyBorder="1" applyAlignment="1"/>
    <xf numFmtId="164" fontId="77" fillId="0" borderId="0" xfId="0" applyNumberFormat="1" applyFont="1" applyFill="1" applyBorder="1" applyAlignment="1">
      <alignment horizontal="center"/>
    </xf>
    <xf numFmtId="164" fontId="67" fillId="0" borderId="0" xfId="0" applyNumberFormat="1" applyFont="1" applyFill="1" applyBorder="1" applyAlignment="1">
      <alignment horizontal="center"/>
    </xf>
    <xf numFmtId="42" fontId="6" fillId="0" borderId="59" xfId="0" applyNumberFormat="1" applyFont="1" applyFill="1" applyBorder="1" applyAlignment="1"/>
    <xf numFmtId="0" fontId="6" fillId="0" borderId="58" xfId="0" applyNumberFormat="1" applyFont="1" applyFill="1" applyBorder="1" applyAlignment="1">
      <alignment horizontal="right"/>
    </xf>
    <xf numFmtId="42" fontId="6" fillId="0" borderId="15" xfId="0" applyNumberFormat="1" applyFont="1" applyFill="1" applyBorder="1" applyAlignment="1"/>
    <xf numFmtId="0" fontId="6" fillId="0" borderId="16" xfId="0" applyNumberFormat="1" applyFont="1" applyFill="1" applyBorder="1" applyAlignment="1">
      <alignment horizontal="right"/>
    </xf>
    <xf numFmtId="42" fontId="6" fillId="0" borderId="32" xfId="0" applyNumberFormat="1" applyFont="1" applyFill="1" applyBorder="1" applyAlignment="1"/>
    <xf numFmtId="0" fontId="6" fillId="0" borderId="57" xfId="0" applyNumberFormat="1" applyFont="1" applyFill="1" applyBorder="1" applyAlignment="1">
      <alignment horizontal="right"/>
    </xf>
    <xf numFmtId="7" fontId="61" fillId="0" borderId="0" xfId="0" applyNumberFormat="1" applyFont="1" applyFill="1" applyBorder="1" applyAlignment="1"/>
    <xf numFmtId="7" fontId="58" fillId="6" borderId="0" xfId="0" applyNumberFormat="1" applyFont="1" applyFill="1" applyBorder="1" applyAlignment="1"/>
    <xf numFmtId="7" fontId="76" fillId="5" borderId="55" xfId="0" applyNumberFormat="1" applyFont="1" applyFill="1" applyBorder="1" applyAlignment="1"/>
    <xf numFmtId="7" fontId="76" fillId="5" borderId="54" xfId="0" applyNumberFormat="1" applyFont="1" applyFill="1" applyBorder="1" applyAlignment="1"/>
    <xf numFmtId="7" fontId="76" fillId="5" borderId="53" xfId="0" applyNumberFormat="1" applyFont="1" applyFill="1" applyBorder="1" applyAlignment="1"/>
    <xf numFmtId="0" fontId="75" fillId="6" borderId="0" xfId="0" applyNumberFormat="1" applyFont="1" applyFill="1" applyBorder="1" applyAlignment="1">
      <alignment horizontal="right"/>
    </xf>
    <xf numFmtId="42" fontId="6" fillId="5" borderId="55" xfId="0" applyNumberFormat="1" applyFont="1" applyFill="1" applyBorder="1" applyAlignment="1"/>
    <xf numFmtId="42" fontId="6" fillId="5" borderId="54" xfId="0" applyNumberFormat="1" applyFont="1" applyFill="1" applyBorder="1" applyAlignment="1"/>
    <xf numFmtId="42" fontId="6" fillId="5" borderId="53" xfId="0" applyNumberFormat="1" applyFont="1" applyFill="1" applyBorder="1" applyAlignment="1"/>
    <xf numFmtId="42" fontId="6" fillId="5" borderId="50" xfId="0" applyNumberFormat="1" applyFont="1" applyFill="1" applyBorder="1" applyAlignment="1"/>
    <xf numFmtId="42" fontId="6" fillId="5" borderId="49" xfId="0" applyNumberFormat="1" applyFont="1" applyFill="1" applyBorder="1" applyAlignment="1"/>
    <xf numFmtId="42" fontId="6" fillId="5" borderId="48" xfId="0" applyNumberFormat="1" applyFont="1" applyFill="1" applyBorder="1" applyAlignment="1"/>
    <xf numFmtId="42" fontId="6" fillId="0" borderId="0" xfId="0" applyNumberFormat="1" applyFont="1" applyFill="1" applyBorder="1" applyAlignment="1"/>
    <xf numFmtId="164" fontId="61" fillId="5" borderId="56" xfId="0" applyNumberFormat="1" applyFont="1" applyFill="1" applyBorder="1" applyAlignment="1"/>
    <xf numFmtId="42" fontId="41" fillId="0" borderId="31" xfId="0" applyNumberFormat="1" applyFont="1" applyFill="1" applyBorder="1" applyAlignment="1"/>
    <xf numFmtId="0" fontId="6" fillId="0" borderId="31" xfId="0" applyNumberFormat="1" applyFont="1" applyFill="1" applyBorder="1" applyAlignment="1">
      <alignment horizontal="right"/>
    </xf>
    <xf numFmtId="0" fontId="6" fillId="0" borderId="0" xfId="0" applyNumberFormat="1" applyFont="1" applyFill="1" applyBorder="1" applyAlignment="1"/>
    <xf numFmtId="42" fontId="41" fillId="0" borderId="0" xfId="0" applyNumberFormat="1" applyFont="1" applyFill="1" applyBorder="1" applyAlignment="1"/>
    <xf numFmtId="0" fontId="6" fillId="0" borderId="0" xfId="0" applyNumberFormat="1" applyFont="1" applyFill="1" applyBorder="1" applyAlignment="1">
      <alignment horizontal="right"/>
    </xf>
    <xf numFmtId="164" fontId="61" fillId="5" borderId="55" xfId="0" applyNumberFormat="1" applyFont="1" applyFill="1" applyBorder="1" applyAlignment="1"/>
    <xf numFmtId="164" fontId="61" fillId="5" borderId="54" xfId="0" applyNumberFormat="1" applyFont="1" applyFill="1" applyBorder="1" applyAlignment="1"/>
    <xf numFmtId="164" fontId="61" fillId="5" borderId="53" xfId="0" applyNumberFormat="1" applyFont="1" applyFill="1" applyBorder="1" applyAlignment="1"/>
    <xf numFmtId="5" fontId="64" fillId="0" borderId="0" xfId="0" applyNumberFormat="1" applyFont="1" applyFill="1" applyBorder="1" applyAlignment="1">
      <alignment horizontal="center"/>
    </xf>
    <xf numFmtId="164" fontId="74" fillId="0" borderId="31" xfId="0" applyNumberFormat="1" applyFont="1" applyFill="1" applyBorder="1" applyAlignment="1"/>
    <xf numFmtId="164" fontId="61" fillId="5" borderId="52" xfId="0" applyNumberFormat="1" applyFont="1" applyFill="1" applyBorder="1" applyAlignment="1"/>
    <xf numFmtId="164" fontId="61" fillId="5" borderId="31" xfId="0" applyNumberFormat="1" applyFont="1" applyFill="1" applyBorder="1" applyAlignment="1"/>
    <xf numFmtId="164" fontId="61" fillId="5" borderId="51" xfId="0" applyNumberFormat="1" applyFont="1" applyFill="1" applyBorder="1" applyAlignment="1"/>
    <xf numFmtId="0" fontId="6" fillId="0" borderId="31" xfId="0" applyNumberFormat="1" applyFont="1" applyBorder="1" applyAlignment="1">
      <alignment horizontal="right"/>
    </xf>
    <xf numFmtId="164" fontId="74" fillId="0" borderId="0" xfId="0" applyNumberFormat="1" applyFont="1" applyFill="1" applyAlignment="1"/>
    <xf numFmtId="164" fontId="61" fillId="5" borderId="50" xfId="0" applyNumberFormat="1" applyFont="1" applyFill="1" applyBorder="1" applyAlignment="1"/>
    <xf numFmtId="164" fontId="61" fillId="5" borderId="49" xfId="0" applyNumberFormat="1" applyFont="1" applyFill="1" applyBorder="1" applyAlignment="1"/>
    <xf numFmtId="164" fontId="61" fillId="5" borderId="48" xfId="0" applyNumberFormat="1" applyFont="1" applyFill="1" applyBorder="1" applyAlignment="1"/>
    <xf numFmtId="0" fontId="6" fillId="0" borderId="0" xfId="0" applyNumberFormat="1" applyFont="1" applyBorder="1" applyAlignment="1">
      <alignment horizontal="right"/>
    </xf>
    <xf numFmtId="0" fontId="73" fillId="0" borderId="0" xfId="0" applyNumberFormat="1" applyFont="1" applyFill="1" applyBorder="1" applyAlignment="1">
      <alignment horizontal="center"/>
    </xf>
    <xf numFmtId="0" fontId="6" fillId="0" borderId="0" xfId="0" applyNumberFormat="1" applyFont="1" applyBorder="1" applyAlignment="1">
      <alignment horizontal="center"/>
    </xf>
    <xf numFmtId="0" fontId="64" fillId="0" borderId="0" xfId="0" applyNumberFormat="1" applyFont="1" applyFill="1" applyBorder="1" applyAlignment="1">
      <alignment horizontal="center"/>
    </xf>
    <xf numFmtId="5" fontId="41" fillId="0" borderId="0" xfId="0" applyNumberFormat="1" applyFont="1" applyBorder="1" applyAlignment="1">
      <alignment horizontal="right"/>
    </xf>
    <xf numFmtId="42" fontId="73" fillId="0" borderId="0" xfId="0" applyNumberFormat="1" applyFont="1" applyFill="1" applyBorder="1" applyAlignment="1"/>
    <xf numFmtId="0" fontId="64" fillId="0" borderId="0" xfId="0" applyNumberFormat="1" applyFont="1" applyFill="1" applyBorder="1" applyAlignment="1"/>
    <xf numFmtId="0" fontId="67" fillId="0" borderId="0" xfId="0" applyNumberFormat="1" applyFont="1" applyFill="1" applyBorder="1" applyAlignment="1">
      <alignment horizontal="left"/>
    </xf>
    <xf numFmtId="5" fontId="6" fillId="0" borderId="0" xfId="0" applyNumberFormat="1" applyFont="1" applyBorder="1" applyAlignment="1">
      <alignment horizontal="center"/>
    </xf>
    <xf numFmtId="17" fontId="64" fillId="0" borderId="0" xfId="0" applyNumberFormat="1" applyFont="1" applyFill="1" applyBorder="1" applyAlignment="1">
      <alignment horizontal="center"/>
    </xf>
    <xf numFmtId="0" fontId="73" fillId="0" borderId="0" xfId="0" applyNumberFormat="1" applyFont="1" applyFill="1" applyBorder="1" applyAlignment="1"/>
    <xf numFmtId="175" fontId="72" fillId="0" borderId="0" xfId="0" applyNumberFormat="1" applyFont="1" applyBorder="1" applyAlignment="1">
      <alignment horizontal="center"/>
    </xf>
    <xf numFmtId="17" fontId="67" fillId="0" borderId="0" xfId="0" applyNumberFormat="1" applyFont="1" applyFill="1" applyBorder="1" applyAlignment="1">
      <alignment horizontal="center"/>
    </xf>
    <xf numFmtId="171" fontId="71" fillId="0" borderId="0" xfId="0" applyNumberFormat="1" applyFont="1" applyFill="1" applyBorder="1" applyAlignment="1"/>
    <xf numFmtId="0" fontId="67" fillId="0" borderId="0" xfId="0" applyNumberFormat="1" applyFont="1" applyFill="1" applyBorder="1" applyAlignment="1"/>
    <xf numFmtId="43" fontId="6" fillId="0" borderId="0" xfId="0" applyNumberFormat="1" applyFont="1" applyAlignment="1">
      <alignment horizontal="center"/>
    </xf>
    <xf numFmtId="166" fontId="6" fillId="0" borderId="0" xfId="0" applyNumberFormat="1" applyFont="1" applyAlignment="1">
      <alignment horizontal="center"/>
    </xf>
    <xf numFmtId="164" fontId="70" fillId="0" borderId="0" xfId="0" applyNumberFormat="1" applyFont="1" applyAlignment="1">
      <alignment horizontal="center"/>
    </xf>
    <xf numFmtId="164" fontId="70" fillId="0" borderId="0" xfId="0" applyNumberFormat="1" applyFont="1" applyBorder="1" applyAlignment="1"/>
    <xf numFmtId="164" fontId="61" fillId="0" borderId="19" xfId="0" applyNumberFormat="1" applyFont="1" applyBorder="1" applyAlignment="1"/>
    <xf numFmtId="164" fontId="61" fillId="0" borderId="31" xfId="0" applyNumberFormat="1" applyFont="1" applyFill="1" applyBorder="1" applyAlignment="1"/>
    <xf numFmtId="0" fontId="40" fillId="0" borderId="31" xfId="0" applyNumberFormat="1" applyFont="1" applyFill="1" applyBorder="1" applyAlignment="1">
      <alignment horizontal="right"/>
    </xf>
    <xf numFmtId="0" fontId="63" fillId="0" borderId="17" xfId="0" applyNumberFormat="1" applyFont="1" applyFill="1" applyBorder="1" applyAlignment="1">
      <alignment horizontal="left"/>
    </xf>
    <xf numFmtId="164" fontId="6" fillId="0" borderId="15" xfId="0" applyNumberFormat="1" applyFont="1" applyBorder="1" applyAlignment="1"/>
    <xf numFmtId="164" fontId="67" fillId="0" borderId="28" xfId="0" applyNumberFormat="1" applyFont="1" applyBorder="1" applyAlignment="1"/>
    <xf numFmtId="164" fontId="6" fillId="0" borderId="28" xfId="0" applyNumberFormat="1" applyFont="1" applyBorder="1" applyAlignment="1"/>
    <xf numFmtId="164" fontId="6" fillId="0" borderId="0" xfId="0" applyNumberFormat="1" applyFont="1" applyFill="1" applyBorder="1" applyAlignment="1"/>
    <xf numFmtId="164" fontId="69" fillId="0" borderId="0" xfId="0" applyNumberFormat="1" applyFont="1" applyBorder="1" applyAlignment="1"/>
    <xf numFmtId="43" fontId="6" fillId="0" borderId="0" xfId="0" applyNumberFormat="1" applyFont="1" applyBorder="1" applyAlignment="1"/>
    <xf numFmtId="42" fontId="6" fillId="0" borderId="46" xfId="0" applyNumberFormat="1" applyFont="1" applyBorder="1" applyAlignment="1"/>
    <xf numFmtId="42" fontId="61" fillId="0" borderId="47" xfId="0" applyNumberFormat="1" applyFont="1" applyBorder="1" applyAlignment="1"/>
    <xf numFmtId="42" fontId="41" fillId="0" borderId="46" xfId="0" applyNumberFormat="1" applyFont="1" applyBorder="1" applyAlignment="1"/>
    <xf numFmtId="42" fontId="41" fillId="5" borderId="45" xfId="0" applyNumberFormat="1" applyFont="1" applyFill="1" applyBorder="1" applyAlignment="1"/>
    <xf numFmtId="42" fontId="41" fillId="5" borderId="44" xfId="0" applyNumberFormat="1" applyFont="1" applyFill="1" applyBorder="1" applyAlignment="1"/>
    <xf numFmtId="42" fontId="41" fillId="5" borderId="43" xfId="0" applyNumberFormat="1" applyFont="1" applyFill="1" applyBorder="1" applyAlignment="1"/>
    <xf numFmtId="0" fontId="68" fillId="0" borderId="7" xfId="0" applyNumberFormat="1" applyFont="1" applyFill="1" applyBorder="1" applyAlignment="1">
      <alignment horizontal="right"/>
    </xf>
    <xf numFmtId="0" fontId="61" fillId="0" borderId="0" xfId="0" applyNumberFormat="1" applyFont="1" applyAlignment="1"/>
    <xf numFmtId="164" fontId="67" fillId="0" borderId="0" xfId="0" applyNumberFormat="1" applyFont="1" applyFill="1" applyBorder="1" applyAlignment="1"/>
    <xf numFmtId="42" fontId="6" fillId="5" borderId="42" xfId="0" applyNumberFormat="1" applyFont="1" applyFill="1" applyBorder="1" applyAlignment="1"/>
    <xf numFmtId="0" fontId="67" fillId="0" borderId="0" xfId="0" applyNumberFormat="1" applyFont="1" applyBorder="1" applyAlignment="1"/>
    <xf numFmtId="164" fontId="6" fillId="0" borderId="0" xfId="0" applyNumberFormat="1" applyFont="1" applyBorder="1" applyAlignment="1"/>
    <xf numFmtId="0" fontId="63" fillId="0" borderId="16" xfId="0" applyNumberFormat="1" applyFont="1" applyFill="1" applyBorder="1" applyAlignment="1">
      <alignment horizontal="left"/>
    </xf>
    <xf numFmtId="42" fontId="61" fillId="0" borderId="28" xfId="0" applyNumberFormat="1" applyFont="1" applyBorder="1" applyAlignment="1"/>
    <xf numFmtId="42" fontId="61" fillId="0" borderId="15" xfId="0" applyNumberFormat="1" applyFont="1" applyBorder="1" applyAlignment="1"/>
    <xf numFmtId="42" fontId="6" fillId="5" borderId="41" xfId="0" applyNumberFormat="1" applyFont="1" applyFill="1" applyBorder="1" applyAlignment="1"/>
    <xf numFmtId="42" fontId="6" fillId="5" borderId="0" xfId="0" applyNumberFormat="1" applyFont="1" applyFill="1" applyBorder="1" applyAlignment="1"/>
    <xf numFmtId="42" fontId="6" fillId="5" borderId="40" xfId="0" applyNumberFormat="1" applyFont="1" applyFill="1" applyBorder="1" applyAlignment="1"/>
    <xf numFmtId="0" fontId="40" fillId="0" borderId="0" xfId="0" applyNumberFormat="1" applyFont="1" applyFill="1" applyBorder="1" applyAlignment="1">
      <alignment horizontal="right"/>
    </xf>
    <xf numFmtId="165" fontId="67" fillId="0" borderId="0" xfId="0" applyNumberFormat="1" applyFont="1" applyFill="1" applyBorder="1" applyAlignment="1"/>
    <xf numFmtId="42" fontId="61" fillId="0" borderId="22" xfId="0" applyNumberFormat="1" applyFont="1" applyBorder="1" applyAlignment="1"/>
    <xf numFmtId="42" fontId="61" fillId="0" borderId="32" xfId="0" applyNumberFormat="1" applyFont="1" applyBorder="1" applyAlignment="1"/>
    <xf numFmtId="42" fontId="6" fillId="5" borderId="39" xfId="0" applyNumberFormat="1" applyFont="1" applyFill="1" applyBorder="1" applyAlignment="1"/>
    <xf numFmtId="42" fontId="6" fillId="5" borderId="38" xfId="0" applyNumberFormat="1" applyFont="1" applyFill="1" applyBorder="1" applyAlignment="1"/>
    <xf numFmtId="42" fontId="6" fillId="5" borderId="37" xfId="0" applyNumberFormat="1" applyFont="1" applyFill="1" applyBorder="1" applyAlignment="1"/>
    <xf numFmtId="0" fontId="40" fillId="0" borderId="35" xfId="0" applyNumberFormat="1" applyFont="1" applyFill="1" applyBorder="1" applyAlignment="1">
      <alignment horizontal="right"/>
    </xf>
    <xf numFmtId="0" fontId="66" fillId="0" borderId="16" xfId="0" applyNumberFormat="1" applyFont="1" applyFill="1" applyBorder="1" applyAlignment="1">
      <alignment horizontal="left"/>
    </xf>
    <xf numFmtId="0" fontId="6" fillId="0" borderId="0" xfId="0" applyNumberFormat="1" applyFont="1" applyBorder="1" applyAlignment="1">
      <alignment wrapText="1"/>
    </xf>
    <xf numFmtId="17" fontId="64" fillId="0" borderId="0" xfId="0" applyNumberFormat="1" applyFont="1" applyBorder="1" applyAlignment="1">
      <alignment horizontal="center"/>
    </xf>
    <xf numFmtId="17" fontId="64" fillId="0" borderId="0" xfId="0" applyNumberFormat="1" applyFont="1" applyBorder="1" applyAlignment="1">
      <alignment horizontal="center" wrapText="1"/>
    </xf>
    <xf numFmtId="0" fontId="65" fillId="0" borderId="36" xfId="0" applyNumberFormat="1" applyFont="1" applyFill="1" applyBorder="1" applyAlignment="1">
      <alignment horizontal="center" wrapText="1"/>
    </xf>
    <xf numFmtId="17" fontId="64" fillId="0" borderId="35" xfId="0" applyNumberFormat="1" applyFont="1" applyFill="1" applyBorder="1" applyAlignment="1">
      <alignment horizontal="center"/>
    </xf>
    <xf numFmtId="17" fontId="64" fillId="0" borderId="35" xfId="0" applyNumberFormat="1" applyFont="1" applyBorder="1" applyAlignment="1">
      <alignment horizontal="center"/>
    </xf>
    <xf numFmtId="0" fontId="63" fillId="0" borderId="35" xfId="0" applyNumberFormat="1" applyFont="1" applyBorder="1" applyAlignment="1">
      <alignment horizontal="center"/>
    </xf>
    <xf numFmtId="0" fontId="63" fillId="0" borderId="33" xfId="0" applyNumberFormat="1" applyFont="1" applyBorder="1" applyAlignment="1">
      <alignment horizontal="left"/>
    </xf>
    <xf numFmtId="0" fontId="61" fillId="0" borderId="0" xfId="0" applyNumberFormat="1" applyFont="1" applyBorder="1" applyAlignment="1">
      <alignment horizontal="centerContinuous"/>
    </xf>
    <xf numFmtId="0" fontId="62" fillId="0" borderId="0" xfId="0" applyNumberFormat="1" applyFont="1" applyAlignment="1">
      <alignment horizontal="right"/>
    </xf>
    <xf numFmtId="0" fontId="61" fillId="0" borderId="0" xfId="0" applyNumberFormat="1" applyFont="1" applyBorder="1" applyAlignment="1">
      <alignment horizontal="center"/>
    </xf>
    <xf numFmtId="0" fontId="61" fillId="0" borderId="0" xfId="0" applyNumberFormat="1" applyFont="1" applyFill="1" applyAlignment="1">
      <alignment horizontal="centerContinuous" vertical="top"/>
    </xf>
    <xf numFmtId="0" fontId="61" fillId="0" borderId="0" xfId="0" applyNumberFormat="1" applyFont="1" applyAlignment="1">
      <alignment horizontal="center"/>
    </xf>
    <xf numFmtId="0" fontId="61" fillId="0" borderId="0" xfId="0" applyNumberFormat="1" applyFont="1" applyFill="1" applyAlignment="1">
      <alignment horizontal="center"/>
    </xf>
    <xf numFmtId="0" fontId="6" fillId="0" borderId="0" xfId="0" applyNumberFormat="1" applyFont="1" applyFill="1" applyAlignment="1">
      <alignment horizontal="centerContinuous"/>
    </xf>
    <xf numFmtId="0" fontId="58" fillId="0" borderId="0" xfId="0" applyNumberFormat="1" applyFont="1" applyFill="1" applyAlignment="1">
      <alignment horizontal="center"/>
    </xf>
    <xf numFmtId="0" fontId="60" fillId="0" borderId="0" xfId="0" applyNumberFormat="1" applyFont="1" applyFill="1" applyAlignment="1">
      <alignment horizontal="left"/>
    </xf>
    <xf numFmtId="0" fontId="58" fillId="0" borderId="0" xfId="0" applyNumberFormat="1" applyFont="1" applyFill="1" applyAlignment="1">
      <alignment horizontal="centerContinuous"/>
    </xf>
    <xf numFmtId="0" fontId="59" fillId="0" borderId="0" xfId="0" applyNumberFormat="1" applyFont="1" applyAlignment="1"/>
    <xf numFmtId="0" fontId="6" fillId="0" borderId="0" xfId="0" applyNumberFormat="1" applyFont="1" applyAlignment="1"/>
    <xf numFmtId="0" fontId="6" fillId="0" borderId="0" xfId="0" applyNumberFormat="1" applyFont="1" applyBorder="1" applyAlignment="1"/>
    <xf numFmtId="0" fontId="58" fillId="0" borderId="0" xfId="0" applyNumberFormat="1" applyFont="1" applyBorder="1" applyAlignment="1">
      <alignment horizontal="centerContinuous"/>
    </xf>
    <xf numFmtId="0" fontId="58" fillId="0" borderId="0" xfId="0" applyNumberFormat="1" applyFont="1" applyAlignment="1">
      <alignment horizontal="centerContinuous"/>
    </xf>
    <xf numFmtId="0" fontId="6" fillId="0" borderId="0" xfId="0" applyNumberFormat="1" applyFont="1" applyAlignment="1">
      <alignment horizontal="center"/>
    </xf>
    <xf numFmtId="0" fontId="58" fillId="0" borderId="0" xfId="0" applyNumberFormat="1" applyFont="1" applyAlignment="1">
      <alignment horizontal="center"/>
    </xf>
    <xf numFmtId="0" fontId="6" fillId="0" borderId="0" xfId="0" applyNumberFormat="1" applyFont="1" applyAlignment="1">
      <alignment horizontal="centerContinuous"/>
    </xf>
    <xf numFmtId="0" fontId="58" fillId="0" borderId="0" xfId="0" applyNumberFormat="1" applyFont="1" applyAlignment="1">
      <alignment horizontal="left"/>
    </xf>
    <xf numFmtId="0" fontId="0" fillId="0" borderId="0" xfId="0" applyNumberFormat="1" applyFill="1" applyAlignment="1"/>
    <xf numFmtId="0" fontId="0" fillId="0" borderId="0" xfId="0" applyNumberFormat="1" applyAlignment="1">
      <alignment horizontal="center"/>
    </xf>
    <xf numFmtId="165" fontId="7" fillId="0" borderId="0" xfId="0" applyNumberFormat="1" applyFont="1" applyFill="1" applyBorder="1" applyAlignment="1"/>
    <xf numFmtId="43" fontId="7" fillId="0" borderId="0" xfId="0" applyNumberFormat="1" applyFont="1" applyAlignment="1"/>
    <xf numFmtId="43" fontId="0" fillId="0" borderId="0" xfId="0" applyNumberFormat="1" applyAlignment="1"/>
    <xf numFmtId="43" fontId="7" fillId="0" borderId="0" xfId="0" applyNumberFormat="1" applyFont="1" applyFill="1" applyBorder="1" applyAlignment="1"/>
    <xf numFmtId="43" fontId="7" fillId="0" borderId="0" xfId="0" applyNumberFormat="1" applyFont="1" applyFill="1" applyAlignment="1"/>
    <xf numFmtId="43" fontId="7" fillId="0" borderId="0" xfId="0" applyNumberFormat="1" applyFont="1" applyBorder="1" applyAlignment="1"/>
    <xf numFmtId="0" fontId="8" fillId="0" borderId="0" xfId="0" applyNumberFormat="1" applyFont="1" applyAlignment="1">
      <alignment horizontal="center"/>
    </xf>
    <xf numFmtId="0" fontId="8" fillId="0" borderId="0" xfId="0" applyNumberFormat="1" applyFont="1" applyFill="1" applyAlignment="1">
      <alignment horizontal="center"/>
    </xf>
    <xf numFmtId="0" fontId="13" fillId="0" borderId="0" xfId="0" applyNumberFormat="1" applyFont="1" applyAlignment="1">
      <alignment horizontal="center"/>
    </xf>
    <xf numFmtId="0" fontId="8" fillId="0" borderId="0" xfId="0" applyNumberFormat="1" applyFont="1" applyAlignment="1"/>
    <xf numFmtId="0" fontId="0" fillId="0" borderId="0" xfId="0" applyNumberFormat="1" applyBorder="1" applyAlignment="1"/>
    <xf numFmtId="0" fontId="13" fillId="0" borderId="0" xfId="0" applyNumberFormat="1" applyFont="1" applyBorder="1" applyAlignment="1"/>
    <xf numFmtId="0" fontId="0" fillId="0" borderId="0" xfId="0" applyNumberFormat="1" applyFill="1" applyBorder="1" applyAlignment="1"/>
    <xf numFmtId="0" fontId="0" fillId="0" borderId="0" xfId="0" applyNumberFormat="1" applyFill="1" applyAlignment="1">
      <alignment wrapText="1"/>
    </xf>
    <xf numFmtId="0" fontId="13" fillId="0" borderId="0" xfId="0" applyNumberFormat="1" applyFont="1" applyAlignment="1"/>
    <xf numFmtId="0" fontId="17" fillId="0" borderId="0" xfId="0" applyNumberFormat="1" applyFont="1" applyAlignment="1"/>
    <xf numFmtId="0" fontId="17" fillId="0" borderId="0" xfId="0" applyNumberFormat="1" applyFont="1" applyFill="1" applyAlignment="1"/>
    <xf numFmtId="171" fontId="13" fillId="0" borderId="0" xfId="0" applyFont="1" applyAlignment="1">
      <alignment wrapText="1"/>
    </xf>
    <xf numFmtId="0" fontId="20" fillId="0" borderId="0" xfId="0" applyNumberFormat="1" applyFont="1" applyAlignment="1">
      <alignment horizontal="left"/>
    </xf>
    <xf numFmtId="171" fontId="14" fillId="0" borderId="0" xfId="0" applyFont="1" applyAlignment="1">
      <alignment horizontal="left"/>
    </xf>
    <xf numFmtId="0" fontId="15" fillId="0" borderId="0" xfId="0" applyNumberFormat="1" applyFont="1" applyAlignment="1">
      <alignment horizontal="left"/>
    </xf>
    <xf numFmtId="0" fontId="0" fillId="0" borderId="0" xfId="0" applyNumberFormat="1" applyAlignment="1">
      <alignment horizontal="left"/>
    </xf>
    <xf numFmtId="0" fontId="13" fillId="0" borderId="0" xfId="0" applyNumberFormat="1" applyFont="1" applyFill="1" applyBorder="1" applyAlignment="1">
      <alignment horizontal="centerContinuous"/>
    </xf>
    <xf numFmtId="0" fontId="0" fillId="0" borderId="0" xfId="0" applyNumberFormat="1" applyBorder="1" applyAlignment="1">
      <alignment horizontal="center"/>
    </xf>
    <xf numFmtId="17" fontId="13" fillId="0" borderId="0" xfId="0" applyNumberFormat="1" applyFont="1" applyBorder="1" applyAlignment="1">
      <alignment horizontal="center"/>
    </xf>
    <xf numFmtId="0" fontId="0" fillId="0" borderId="8" xfId="0" applyNumberFormat="1" applyBorder="1" applyAlignment="1">
      <alignment wrapText="1"/>
    </xf>
    <xf numFmtId="165" fontId="8" fillId="0" borderId="0" xfId="0" applyNumberFormat="1" applyFont="1" applyFill="1" applyBorder="1" applyAlignment="1"/>
    <xf numFmtId="43" fontId="21" fillId="0" borderId="0" xfId="0" applyNumberFormat="1" applyFont="1" applyAlignment="1">
      <alignment horizontal="center"/>
    </xf>
    <xf numFmtId="165" fontId="7" fillId="0" borderId="0" xfId="0" applyNumberFormat="1" applyFont="1" applyBorder="1" applyAlignment="1"/>
    <xf numFmtId="165" fontId="11" fillId="0" borderId="0" xfId="0" applyNumberFormat="1" applyFont="1" applyBorder="1" applyAlignment="1"/>
    <xf numFmtId="0" fontId="0" fillId="0" borderId="0" xfId="0" applyNumberFormat="1" applyAlignment="1">
      <alignment horizontal="left" indent="1"/>
    </xf>
    <xf numFmtId="167" fontId="7" fillId="0" borderId="0" xfId="0" applyNumberFormat="1" applyFont="1" applyAlignment="1">
      <alignment horizontal="center"/>
    </xf>
    <xf numFmtId="165" fontId="8" fillId="0" borderId="0" xfId="0" applyNumberFormat="1" applyFont="1" applyBorder="1" applyAlignment="1"/>
    <xf numFmtId="0" fontId="0" fillId="0" borderId="8" xfId="0" applyNumberFormat="1" applyFill="1" applyBorder="1" applyAlignment="1">
      <alignment wrapText="1"/>
    </xf>
    <xf numFmtId="164" fontId="8" fillId="0" borderId="0" xfId="0" applyNumberFormat="1" applyFont="1" applyFill="1" applyBorder="1" applyAlignment="1"/>
    <xf numFmtId="0" fontId="0" fillId="0" borderId="0" xfId="0" applyNumberFormat="1" applyFill="1" applyAlignment="1">
      <alignment horizontal="left" indent="1"/>
    </xf>
    <xf numFmtId="167" fontId="7" fillId="0" borderId="0" xfId="0" applyNumberFormat="1" applyFont="1" applyFill="1" applyAlignment="1">
      <alignment horizontal="center"/>
    </xf>
    <xf numFmtId="165" fontId="8" fillId="0" borderId="6" xfId="0" applyNumberFormat="1" applyFont="1" applyFill="1" applyBorder="1" applyAlignment="1"/>
    <xf numFmtId="165" fontId="11" fillId="0" borderId="0" xfId="0" applyNumberFormat="1" applyFont="1" applyFill="1" applyBorder="1" applyAlignment="1"/>
    <xf numFmtId="164" fontId="11" fillId="0" borderId="0" xfId="0" applyNumberFormat="1" applyFont="1" applyFill="1" applyBorder="1" applyAlignment="1"/>
    <xf numFmtId="165" fontId="0" fillId="0" borderId="0" xfId="0" applyNumberFormat="1" applyAlignment="1"/>
    <xf numFmtId="0" fontId="23" fillId="0" borderId="0" xfId="0" applyNumberFormat="1" applyFont="1" applyAlignment="1"/>
    <xf numFmtId="37" fontId="7" fillId="0" borderId="0" xfId="0" applyNumberFormat="1" applyFont="1" applyAlignment="1"/>
    <xf numFmtId="37" fontId="7" fillId="0" borderId="0" xfId="0" applyNumberFormat="1" applyFont="1" applyFill="1" applyAlignment="1"/>
    <xf numFmtId="168" fontId="7" fillId="0" borderId="0" xfId="0" applyNumberFormat="1" applyFont="1" applyBorder="1" applyAlignment="1"/>
    <xf numFmtId="165" fontId="8" fillId="0" borderId="0" xfId="0" applyNumberFormat="1" applyFont="1" applyAlignment="1"/>
    <xf numFmtId="165" fontId="7" fillId="0" borderId="9" xfId="0" applyNumberFormat="1" applyFont="1" applyBorder="1" applyAlignment="1"/>
    <xf numFmtId="37" fontId="7" fillId="0" borderId="0" xfId="0" applyNumberFormat="1" applyFont="1" applyBorder="1" applyAlignment="1"/>
    <xf numFmtId="37" fontId="11" fillId="0" borderId="0" xfId="0" applyNumberFormat="1" applyFont="1" applyFill="1" applyBorder="1" applyAlignment="1"/>
    <xf numFmtId="164" fontId="11" fillId="0" borderId="0" xfId="0" applyNumberFormat="1" applyFont="1" applyBorder="1" applyAlignment="1"/>
    <xf numFmtId="170" fontId="22" fillId="0" borderId="0" xfId="0" applyNumberFormat="1" applyFont="1" applyFill="1" applyBorder="1" applyAlignment="1"/>
    <xf numFmtId="0" fontId="16" fillId="0" borderId="0" xfId="0" applyNumberFormat="1" applyFont="1" applyAlignment="1"/>
    <xf numFmtId="165" fontId="0" fillId="0" borderId="0" xfId="0" applyNumberFormat="1" applyFill="1" applyBorder="1" applyAlignment="1">
      <alignment horizontal="left" wrapText="1"/>
    </xf>
    <xf numFmtId="0" fontId="0" fillId="0" borderId="0" xfId="0" applyNumberFormat="1" applyBorder="1" applyAlignment="1">
      <alignment horizontal="left" wrapText="1"/>
    </xf>
    <xf numFmtId="0" fontId="0" fillId="0" borderId="0" xfId="0" applyNumberFormat="1" applyBorder="1" applyAlignment="1">
      <alignment wrapText="1"/>
    </xf>
    <xf numFmtId="0" fontId="0" fillId="0" borderId="0" xfId="0" applyNumberFormat="1" applyAlignment="1" applyProtection="1">
      <alignment horizontal="center"/>
      <protection locked="0"/>
    </xf>
    <xf numFmtId="165" fontId="7" fillId="0" borderId="0" xfId="0" applyNumberFormat="1" applyFont="1" applyFill="1" applyBorder="1" applyAlignment="1"/>
    <xf numFmtId="164" fontId="24" fillId="0" borderId="0" xfId="0" applyNumberFormat="1" applyFont="1" applyAlignment="1"/>
    <xf numFmtId="0" fontId="7" fillId="0" borderId="0" xfId="0" applyNumberFormat="1" applyFont="1" applyAlignment="1"/>
    <xf numFmtId="164" fontId="24" fillId="0" borderId="0" xfId="0" applyNumberFormat="1" applyFont="1" applyFill="1" applyAlignment="1"/>
    <xf numFmtId="164" fontId="22" fillId="0" borderId="0" xfId="0" applyNumberFormat="1" applyFont="1" applyAlignment="1">
      <alignment horizontal="center"/>
    </xf>
    <xf numFmtId="0" fontId="15" fillId="2" borderId="0" xfId="0" applyNumberFormat="1" applyFont="1" applyFill="1" applyAlignment="1">
      <alignment horizontal="center"/>
    </xf>
    <xf numFmtId="0" fontId="0" fillId="2" borderId="0" xfId="0" applyNumberFormat="1" applyFill="1" applyAlignment="1"/>
    <xf numFmtId="0" fontId="0" fillId="2" borderId="0" xfId="0" applyNumberFormat="1" applyFill="1" applyAlignment="1">
      <alignment horizontal="center"/>
    </xf>
    <xf numFmtId="0" fontId="0" fillId="0" borderId="0" xfId="0" applyNumberFormat="1" applyFill="1" applyAlignment="1">
      <alignment horizontal="center"/>
    </xf>
    <xf numFmtId="0" fontId="13" fillId="0" borderId="0" xfId="0" applyNumberFormat="1" applyFont="1" applyAlignment="1">
      <alignment horizontal="center" wrapText="1"/>
    </xf>
    <xf numFmtId="0" fontId="0" fillId="2" borderId="0" xfId="0" applyNumberFormat="1" applyFill="1" applyAlignment="1">
      <alignment horizontal="center" wrapText="1"/>
    </xf>
    <xf numFmtId="0" fontId="0" fillId="0" borderId="0" xfId="0" applyNumberFormat="1" applyAlignment="1">
      <alignment wrapText="1"/>
    </xf>
    <xf numFmtId="164" fontId="7" fillId="2" borderId="0" xfId="0" applyNumberFormat="1" applyFont="1" applyFill="1" applyAlignment="1">
      <alignment horizontal="center"/>
    </xf>
    <xf numFmtId="43" fontId="7" fillId="2" borderId="0" xfId="0" applyNumberFormat="1" applyFont="1" applyFill="1" applyAlignment="1">
      <alignment horizontal="center"/>
    </xf>
    <xf numFmtId="0" fontId="11" fillId="0" borderId="0" xfId="0" applyNumberFormat="1" applyFont="1" applyFill="1" applyAlignment="1">
      <alignment horizontal="center"/>
    </xf>
    <xf numFmtId="0" fontId="11" fillId="0" borderId="0" xfId="0" applyNumberFormat="1" applyFont="1" applyFill="1" applyAlignment="1"/>
    <xf numFmtId="43" fontId="11" fillId="0" borderId="0" xfId="0" applyNumberFormat="1" applyFont="1" applyFill="1" applyAlignment="1"/>
    <xf numFmtId="0" fontId="0" fillId="0" borderId="0" xfId="0" applyNumberFormat="1" applyFill="1" applyBorder="1" applyAlignment="1">
      <alignment horizontal="center"/>
    </xf>
    <xf numFmtId="43" fontId="22" fillId="0" borderId="0" xfId="0" applyNumberFormat="1" applyFont="1" applyAlignment="1"/>
    <xf numFmtId="174" fontId="0" fillId="0" borderId="0" xfId="0" applyNumberFormat="1" applyAlignment="1"/>
    <xf numFmtId="174" fontId="0" fillId="0" borderId="0" xfId="0" applyNumberFormat="1" applyFill="1" applyAlignment="1"/>
    <xf numFmtId="43" fontId="0" fillId="0" borderId="0" xfId="0" applyNumberFormat="1" applyFill="1" applyAlignment="1"/>
    <xf numFmtId="43" fontId="22" fillId="0" borderId="0" xfId="0" applyNumberFormat="1" applyFont="1" applyFill="1" applyAlignment="1"/>
    <xf numFmtId="0" fontId="8" fillId="3" borderId="0" xfId="0" applyNumberFormat="1" applyFont="1" applyFill="1" applyAlignment="1">
      <alignment horizontal="center"/>
    </xf>
    <xf numFmtId="0" fontId="8" fillId="3" borderId="0" xfId="0" applyNumberFormat="1" applyFont="1" applyFill="1" applyAlignment="1"/>
    <xf numFmtId="9" fontId="8" fillId="3" borderId="0" xfId="0" applyNumberFormat="1" applyFont="1" applyFill="1" applyAlignment="1"/>
    <xf numFmtId="9" fontId="7" fillId="0" borderId="0" xfId="0" applyNumberFormat="1" applyFont="1" applyAlignment="1"/>
    <xf numFmtId="0" fontId="13" fillId="0" borderId="0" xfId="0" applyNumberFormat="1" applyFont="1" applyAlignment="1">
      <alignment horizontal="right"/>
    </xf>
    <xf numFmtId="0" fontId="8" fillId="0" borderId="0" xfId="0" applyNumberFormat="1" applyFont="1" applyFill="1" applyAlignment="1"/>
    <xf numFmtId="43" fontId="8" fillId="0" borderId="0" xfId="0" applyNumberFormat="1" applyFont="1" applyAlignment="1"/>
    <xf numFmtId="164" fontId="8" fillId="0" borderId="0" xfId="0" applyNumberFormat="1" applyFont="1" applyFill="1" applyAlignment="1" applyProtection="1">
      <protection locked="0"/>
    </xf>
    <xf numFmtId="10" fontId="8" fillId="0" borderId="0" xfId="0" applyNumberFormat="1" applyFont="1" applyAlignment="1"/>
    <xf numFmtId="43" fontId="8" fillId="0" borderId="0" xfId="0" applyNumberFormat="1" applyFont="1" applyFill="1" applyAlignment="1"/>
    <xf numFmtId="43" fontId="8" fillId="0" borderId="0" xfId="0" applyNumberFormat="1" applyFont="1" applyAlignment="1"/>
    <xf numFmtId="10" fontId="8" fillId="0" borderId="0" xfId="0" applyNumberFormat="1" applyFont="1" applyFill="1" applyAlignment="1"/>
    <xf numFmtId="49" fontId="8" fillId="0" borderId="0" xfId="0" applyNumberFormat="1" applyFont="1" applyAlignment="1">
      <alignment horizontal="center"/>
    </xf>
    <xf numFmtId="43" fontId="8" fillId="0" borderId="0" xfId="0" applyNumberFormat="1" applyFont="1" applyFill="1" applyAlignment="1"/>
    <xf numFmtId="169" fontId="8" fillId="0" borderId="0" xfId="0" applyNumberFormat="1" applyFont="1" applyAlignment="1" applyProtection="1">
      <protection locked="0"/>
    </xf>
    <xf numFmtId="169" fontId="8" fillId="0" borderId="0" xfId="0" applyNumberFormat="1" applyFont="1" applyAlignment="1" applyProtection="1">
      <alignment horizontal="right"/>
      <protection locked="0"/>
    </xf>
    <xf numFmtId="14" fontId="8" fillId="0" borderId="0" xfId="0" applyNumberFormat="1" applyFont="1" applyAlignment="1"/>
    <xf numFmtId="0" fontId="7" fillId="0" borderId="0" xfId="0" applyNumberFormat="1" applyFont="1" applyFill="1" applyAlignment="1"/>
    <xf numFmtId="0" fontId="26" fillId="0" borderId="0" xfId="0" applyNumberFormat="1" applyFont="1" applyAlignment="1"/>
    <xf numFmtId="0" fontId="26" fillId="0" borderId="0" xfId="0" applyNumberFormat="1" applyFont="1" applyFill="1" applyAlignment="1"/>
    <xf numFmtId="0" fontId="27" fillId="0" borderId="0" xfId="0" applyNumberFormat="1" applyFont="1" applyFill="1" applyAlignment="1"/>
    <xf numFmtId="0" fontId="28" fillId="0" borderId="0" xfId="0" applyNumberFormat="1" applyFont="1" applyAlignment="1"/>
    <xf numFmtId="0" fontId="28" fillId="0" borderId="0" xfId="0" applyNumberFormat="1" applyFont="1" applyFill="1" applyAlignment="1"/>
    <xf numFmtId="0" fontId="28" fillId="0" borderId="0" xfId="0" applyNumberFormat="1" applyFont="1" applyBorder="1" applyAlignment="1"/>
    <xf numFmtId="0" fontId="30" fillId="0" borderId="0" xfId="0" applyNumberFormat="1" applyFont="1" applyAlignment="1"/>
    <xf numFmtId="0" fontId="29" fillId="0" borderId="10" xfId="0" applyNumberFormat="1" applyFont="1" applyFill="1" applyBorder="1" applyAlignment="1">
      <alignment horizontal="center"/>
    </xf>
    <xf numFmtId="0" fontId="26" fillId="0" borderId="11" xfId="0" applyNumberFormat="1" applyFont="1" applyBorder="1" applyAlignment="1"/>
    <xf numFmtId="0" fontId="26" fillId="0" borderId="12" xfId="0" applyNumberFormat="1" applyFont="1" applyFill="1" applyBorder="1" applyAlignment="1">
      <alignment horizontal="center"/>
    </xf>
    <xf numFmtId="0" fontId="26" fillId="0" borderId="13" xfId="0" applyNumberFormat="1" applyFont="1" applyFill="1" applyBorder="1" applyAlignment="1">
      <alignment horizontal="center" wrapText="1"/>
    </xf>
    <xf numFmtId="0" fontId="26" fillId="0" borderId="12" xfId="0" applyNumberFormat="1" applyFont="1" applyFill="1" applyBorder="1" applyAlignment="1">
      <alignment horizontal="center" wrapText="1"/>
    </xf>
    <xf numFmtId="0" fontId="26" fillId="0" borderId="14" xfId="0" applyNumberFormat="1" applyFont="1" applyFill="1" applyBorder="1" applyAlignment="1">
      <alignment horizontal="center" wrapText="1"/>
    </xf>
    <xf numFmtId="0" fontId="26" fillId="0" borderId="3" xfId="0" applyNumberFormat="1" applyFont="1" applyFill="1" applyBorder="1" applyAlignment="1">
      <alignment horizontal="center" wrapText="1"/>
    </xf>
    <xf numFmtId="0" fontId="26" fillId="0" borderId="0" xfId="0" applyNumberFormat="1" applyFont="1" applyFill="1" applyAlignment="1">
      <alignment horizontal="center" wrapText="1"/>
    </xf>
    <xf numFmtId="0" fontId="26" fillId="0" borderId="0" xfId="0" applyNumberFormat="1" applyFont="1" applyAlignment="1">
      <alignment horizontal="center"/>
    </xf>
    <xf numFmtId="0" fontId="26" fillId="0" borderId="5" xfId="0" applyNumberFormat="1" applyFont="1" applyFill="1" applyBorder="1" applyAlignment="1"/>
    <xf numFmtId="0" fontId="26" fillId="0" borderId="10" xfId="0" applyNumberFormat="1" applyFont="1" applyFill="1" applyBorder="1" applyAlignment="1"/>
    <xf numFmtId="165" fontId="26" fillId="0" borderId="15" xfId="0" applyNumberFormat="1" applyFont="1" applyFill="1" applyBorder="1" applyAlignment="1"/>
    <xf numFmtId="165" fontId="26" fillId="0" borderId="16" xfId="0" applyNumberFormat="1" applyFont="1" applyFill="1" applyBorder="1" applyAlignment="1"/>
    <xf numFmtId="165" fontId="26" fillId="0" borderId="0" xfId="0" applyNumberFormat="1" applyFont="1" applyFill="1" applyBorder="1" applyAlignment="1"/>
    <xf numFmtId="164" fontId="26" fillId="0" borderId="16" xfId="0" applyNumberFormat="1" applyFont="1" applyBorder="1" applyAlignment="1"/>
    <xf numFmtId="164" fontId="26" fillId="0" borderId="15" xfId="0" applyNumberFormat="1" applyFont="1" applyFill="1" applyBorder="1" applyAlignment="1"/>
    <xf numFmtId="164" fontId="26" fillId="0" borderId="15" xfId="0" applyNumberFormat="1" applyFont="1" applyBorder="1" applyAlignment="1"/>
    <xf numFmtId="164" fontId="26" fillId="0" borderId="16" xfId="0" applyNumberFormat="1" applyFont="1" applyFill="1" applyBorder="1" applyAlignment="1"/>
    <xf numFmtId="164" fontId="26" fillId="0" borderId="0" xfId="0" applyNumberFormat="1" applyFont="1" applyFill="1" applyBorder="1" applyAlignment="1"/>
    <xf numFmtId="164" fontId="31" fillId="0" borderId="17" xfId="0" applyNumberFormat="1" applyFont="1" applyBorder="1" applyAlignment="1"/>
    <xf numFmtId="164" fontId="31" fillId="0" borderId="18" xfId="0" applyNumberFormat="1" applyFont="1" applyFill="1" applyBorder="1" applyAlignment="1"/>
    <xf numFmtId="164" fontId="31" fillId="0" borderId="18" xfId="0" applyNumberFormat="1" applyFont="1" applyBorder="1" applyAlignment="1"/>
    <xf numFmtId="164" fontId="31" fillId="0" borderId="18" xfId="0" applyNumberFormat="1" applyFont="1" applyBorder="1" applyAlignment="1"/>
    <xf numFmtId="164" fontId="31" fillId="0" borderId="17" xfId="0" applyNumberFormat="1" applyFont="1" applyFill="1" applyBorder="1" applyAlignment="1"/>
    <xf numFmtId="164" fontId="31" fillId="0" borderId="5" xfId="0" applyNumberFormat="1" applyFont="1" applyBorder="1" applyAlignment="1"/>
    <xf numFmtId="164" fontId="31" fillId="0" borderId="5" xfId="0" applyNumberFormat="1" applyFont="1" applyFill="1" applyBorder="1" applyAlignment="1"/>
    <xf numFmtId="43" fontId="31" fillId="0" borderId="5" xfId="0" applyNumberFormat="1" applyFont="1" applyBorder="1" applyAlignment="1"/>
    <xf numFmtId="43" fontId="26" fillId="0" borderId="0" xfId="0" applyNumberFormat="1" applyFont="1" applyFill="1" applyBorder="1" applyAlignment="1"/>
    <xf numFmtId="164" fontId="26" fillId="0" borderId="15" xfId="0" applyNumberFormat="1" applyFont="1" applyFill="1" applyBorder="1" applyAlignment="1"/>
    <xf numFmtId="43" fontId="26" fillId="0" borderId="16" xfId="0" applyNumberFormat="1" applyFont="1" applyFill="1" applyBorder="1" applyAlignment="1"/>
    <xf numFmtId="43" fontId="26" fillId="0" borderId="0" xfId="0" applyNumberFormat="1" applyFont="1" applyFill="1" applyBorder="1" applyAlignment="1"/>
    <xf numFmtId="164" fontId="26" fillId="0" borderId="17" xfId="0" applyNumberFormat="1" applyFont="1" applyFill="1" applyBorder="1" applyAlignment="1"/>
    <xf numFmtId="164" fontId="26" fillId="0" borderId="18" xfId="0" applyNumberFormat="1" applyFont="1" applyFill="1" applyBorder="1" applyAlignment="1"/>
    <xf numFmtId="164" fontId="26" fillId="0" borderId="5" xfId="0" applyNumberFormat="1" applyFont="1" applyFill="1" applyBorder="1" applyAlignment="1"/>
    <xf numFmtId="43" fontId="26" fillId="0" borderId="0" xfId="0" applyNumberFormat="1" applyFont="1" applyFill="1" applyAlignment="1"/>
    <xf numFmtId="164" fontId="26" fillId="0" borderId="5" xfId="0" applyNumberFormat="1" applyFont="1" applyFill="1" applyBorder="1" applyAlignment="1"/>
    <xf numFmtId="164" fontId="26" fillId="0" borderId="18" xfId="0" applyNumberFormat="1" applyFont="1" applyFill="1" applyBorder="1" applyAlignment="1"/>
    <xf numFmtId="43" fontId="26" fillId="0" borderId="17" xfId="0" applyNumberFormat="1" applyFont="1" applyFill="1" applyBorder="1" applyAlignment="1"/>
    <xf numFmtId="43" fontId="26" fillId="0" borderId="18" xfId="0" applyNumberFormat="1" applyFont="1" applyFill="1" applyBorder="1" applyAlignment="1"/>
    <xf numFmtId="0" fontId="26" fillId="0" borderId="18" xfId="0" applyNumberFormat="1" applyFont="1" applyFill="1" applyBorder="1" applyAlignment="1"/>
    <xf numFmtId="164" fontId="26" fillId="0" borderId="17" xfId="0" applyNumberFormat="1" applyFont="1" applyFill="1" applyBorder="1" applyAlignment="1"/>
    <xf numFmtId="164" fontId="26" fillId="0" borderId="0" xfId="0" applyNumberFormat="1" applyFont="1" applyBorder="1" applyAlignment="1"/>
    <xf numFmtId="164" fontId="26" fillId="0" borderId="0" xfId="0" applyNumberFormat="1" applyFont="1" applyFill="1" applyBorder="1" applyAlignment="1"/>
    <xf numFmtId="164" fontId="31" fillId="0" borderId="0" xfId="0" applyNumberFormat="1" applyFont="1" applyBorder="1" applyAlignment="1"/>
    <xf numFmtId="164" fontId="31" fillId="0" borderId="15" xfId="0" applyNumberFormat="1" applyFont="1" applyBorder="1" applyAlignment="1"/>
    <xf numFmtId="164" fontId="31" fillId="0" borderId="16" xfId="0" applyNumberFormat="1" applyFont="1" applyBorder="1" applyAlignment="1"/>
    <xf numFmtId="164" fontId="31" fillId="0" borderId="15" xfId="0" applyNumberFormat="1" applyFont="1" applyBorder="1" applyAlignment="1"/>
    <xf numFmtId="164" fontId="31" fillId="0" borderId="16" xfId="0" applyNumberFormat="1" applyFont="1" applyFill="1" applyBorder="1" applyAlignment="1"/>
    <xf numFmtId="164" fontId="31" fillId="0" borderId="15" xfId="0" applyNumberFormat="1" applyFont="1" applyFill="1" applyBorder="1" applyAlignment="1"/>
    <xf numFmtId="164" fontId="31" fillId="0" borderId="0" xfId="0" applyNumberFormat="1" applyFont="1" applyBorder="1" applyAlignment="1"/>
    <xf numFmtId="43" fontId="31" fillId="0" borderId="0" xfId="0" applyNumberFormat="1" applyFont="1" applyAlignment="1"/>
    <xf numFmtId="164" fontId="31" fillId="0" borderId="0" xfId="0" applyNumberFormat="1" applyFont="1" applyFill="1" applyBorder="1" applyAlignment="1"/>
    <xf numFmtId="0" fontId="31" fillId="0" borderId="0" xfId="0" applyNumberFormat="1" applyFont="1" applyAlignment="1"/>
    <xf numFmtId="43" fontId="31" fillId="0" borderId="0" xfId="0" applyNumberFormat="1" applyFont="1" applyFill="1" applyAlignment="1"/>
    <xf numFmtId="164" fontId="31" fillId="0" borderId="15" xfId="0" applyNumberFormat="1" applyFont="1" applyFill="1" applyBorder="1" applyAlignment="1"/>
    <xf numFmtId="164" fontId="31" fillId="0" borderId="5" xfId="0" applyNumberFormat="1" applyFont="1" applyFill="1" applyBorder="1" applyAlignment="1"/>
    <xf numFmtId="164" fontId="31" fillId="0" borderId="17" xfId="0" applyNumberFormat="1" applyFont="1" applyBorder="1" applyAlignment="1"/>
    <xf numFmtId="43" fontId="31" fillId="0" borderId="5" xfId="0" applyNumberFormat="1" applyFont="1" applyFill="1" applyBorder="1" applyAlignment="1"/>
    <xf numFmtId="164" fontId="31" fillId="0" borderId="18" xfId="0" applyNumberFormat="1" applyFont="1" applyFill="1" applyBorder="1" applyAlignment="1"/>
    <xf numFmtId="164" fontId="26" fillId="0" borderId="18" xfId="0" applyNumberFormat="1" applyFont="1" applyBorder="1" applyAlignment="1"/>
    <xf numFmtId="164" fontId="26" fillId="0" borderId="5" xfId="0" applyNumberFormat="1" applyFont="1" applyBorder="1" applyAlignment="1"/>
    <xf numFmtId="0" fontId="26" fillId="0" borderId="5" xfId="0" applyNumberFormat="1" applyFont="1" applyBorder="1" applyAlignment="1"/>
    <xf numFmtId="0" fontId="12" fillId="0" borderId="0" xfId="0" applyNumberFormat="1" applyFont="1" applyFill="1" applyAlignment="1">
      <alignment horizontal="center"/>
    </xf>
    <xf numFmtId="164" fontId="26" fillId="0" borderId="0" xfId="0" applyNumberFormat="1" applyFont="1" applyAlignment="1"/>
    <xf numFmtId="17" fontId="26" fillId="0" borderId="0" xfId="0" applyNumberFormat="1" applyFont="1" applyAlignment="1">
      <alignment horizontal="left"/>
    </xf>
    <xf numFmtId="0" fontId="12" fillId="0" borderId="0" xfId="0" applyNumberFormat="1" applyFont="1" applyAlignment="1">
      <alignment horizontal="center"/>
    </xf>
    <xf numFmtId="0" fontId="26" fillId="0" borderId="0" xfId="0" applyNumberFormat="1" applyFont="1" applyFill="1" applyAlignment="1">
      <alignment horizontal="center"/>
    </xf>
    <xf numFmtId="0" fontId="12" fillId="0" borderId="19" xfId="0" applyNumberFormat="1" applyFont="1" applyBorder="1" applyAlignment="1">
      <alignment horizontal="center"/>
    </xf>
    <xf numFmtId="0" fontId="26" fillId="0" borderId="0" xfId="0" applyNumberFormat="1" applyFont="1" applyAlignment="1">
      <alignment horizontal="left"/>
    </xf>
    <xf numFmtId="9" fontId="26" fillId="0" borderId="5" xfId="0" applyNumberFormat="1" applyFont="1" applyBorder="1" applyAlignment="1"/>
    <xf numFmtId="164" fontId="26" fillId="0" borderId="5" xfId="0" applyNumberFormat="1" applyFont="1" applyBorder="1" applyAlignment="1"/>
    <xf numFmtId="43" fontId="26" fillId="0" borderId="5" xfId="0" quotePrefix="1" applyNumberFormat="1" applyFont="1" applyBorder="1" applyAlignment="1"/>
    <xf numFmtId="9" fontId="26" fillId="0" borderId="5" xfId="0" applyNumberFormat="1" applyFont="1" applyFill="1" applyBorder="1" applyAlignment="1"/>
    <xf numFmtId="9" fontId="26" fillId="0" borderId="5" xfId="0" quotePrefix="1" applyNumberFormat="1" applyFont="1" applyBorder="1" applyAlignment="1"/>
    <xf numFmtId="43" fontId="26" fillId="0" borderId="5" xfId="0" applyNumberFormat="1" applyFont="1" applyBorder="1" applyAlignment="1"/>
    <xf numFmtId="0" fontId="26" fillId="0" borderId="0" xfId="0" applyNumberFormat="1" applyFont="1" applyBorder="1" applyAlignment="1"/>
    <xf numFmtId="164" fontId="31" fillId="0" borderId="20" xfId="0" applyNumberFormat="1" applyFont="1" applyBorder="1" applyAlignment="1"/>
    <xf numFmtId="164" fontId="31" fillId="0" borderId="21" xfId="0" applyNumberFormat="1" applyFont="1" applyBorder="1" applyAlignment="1"/>
    <xf numFmtId="164" fontId="31" fillId="0" borderId="6" xfId="0" applyNumberFormat="1" applyFont="1" applyBorder="1" applyAlignment="1"/>
    <xf numFmtId="164" fontId="31" fillId="0" borderId="21" xfId="0" applyNumberFormat="1" applyFont="1" applyBorder="1" applyAlignment="1"/>
    <xf numFmtId="164" fontId="31" fillId="0" borderId="6" xfId="0" applyNumberFormat="1" applyFont="1" applyBorder="1" applyAlignment="1"/>
    <xf numFmtId="43" fontId="31" fillId="0" borderId="22" xfId="0" applyNumberFormat="1" applyFont="1" applyBorder="1" applyAlignment="1"/>
    <xf numFmtId="164" fontId="31" fillId="0" borderId="6" xfId="0" applyNumberFormat="1" applyFont="1" applyFill="1" applyBorder="1" applyAlignment="1"/>
    <xf numFmtId="0" fontId="31" fillId="0" borderId="0" xfId="0" applyNumberFormat="1" applyFont="1" applyBorder="1" applyAlignment="1"/>
    <xf numFmtId="164" fontId="31" fillId="0" borderId="16" xfId="0" applyNumberFormat="1" applyFont="1" applyBorder="1" applyAlignment="1"/>
    <xf numFmtId="43" fontId="31" fillId="0" borderId="0" xfId="0" applyNumberFormat="1" applyFont="1" applyBorder="1" applyAlignment="1"/>
    <xf numFmtId="43" fontId="31" fillId="0" borderId="0" xfId="0" applyNumberFormat="1" applyFont="1" applyFill="1" applyBorder="1" applyAlignment="1"/>
    <xf numFmtId="0" fontId="12" fillId="0" borderId="0" xfId="0" applyNumberFormat="1" applyFont="1" applyBorder="1" applyAlignment="1">
      <alignment horizontal="center"/>
    </xf>
    <xf numFmtId="0" fontId="12" fillId="0" borderId="0" xfId="0" applyNumberFormat="1" applyFont="1" applyBorder="1" applyAlignment="1"/>
    <xf numFmtId="16" fontId="26" fillId="0" borderId="0" xfId="0" quotePrefix="1" applyNumberFormat="1" applyFont="1" applyFill="1" applyAlignment="1">
      <alignment horizontal="left"/>
    </xf>
    <xf numFmtId="164" fontId="31" fillId="0" borderId="0" xfId="0" applyNumberFormat="1" applyFont="1" applyFill="1" applyBorder="1" applyAlignment="1"/>
    <xf numFmtId="0" fontId="12" fillId="0" borderId="10" xfId="0" applyNumberFormat="1" applyFont="1" applyFill="1" applyBorder="1" applyAlignment="1">
      <alignment horizontal="center"/>
    </xf>
    <xf numFmtId="0" fontId="26" fillId="0" borderId="0" xfId="0" applyNumberFormat="1" applyFont="1" applyFill="1" applyBorder="1" applyAlignment="1"/>
    <xf numFmtId="0" fontId="31" fillId="0" borderId="23" xfId="0" applyNumberFormat="1" applyFont="1" applyFill="1" applyBorder="1" applyAlignment="1">
      <alignment horizontal="center"/>
    </xf>
    <xf numFmtId="0" fontId="31" fillId="0" borderId="14" xfId="0" applyNumberFormat="1" applyFont="1" applyFill="1" applyBorder="1" applyAlignment="1">
      <alignment horizontal="center" wrapText="1"/>
    </xf>
    <xf numFmtId="0" fontId="31" fillId="0" borderId="23" xfId="0" applyNumberFormat="1" applyFont="1" applyFill="1" applyBorder="1" applyAlignment="1">
      <alignment horizontal="center" wrapText="1"/>
    </xf>
    <xf numFmtId="0" fontId="31" fillId="0" borderId="3" xfId="0" applyNumberFormat="1" applyFont="1" applyFill="1" applyBorder="1" applyAlignment="1">
      <alignment horizontal="center" wrapText="1"/>
    </xf>
    <xf numFmtId="0" fontId="31" fillId="0" borderId="14" xfId="0" applyNumberFormat="1" applyFont="1" applyFill="1" applyBorder="1" applyAlignment="1">
      <alignment wrapText="1"/>
    </xf>
    <xf numFmtId="0" fontId="31" fillId="0" borderId="0" xfId="0" applyNumberFormat="1" applyFont="1" applyFill="1" applyAlignment="1">
      <alignment wrapText="1"/>
    </xf>
    <xf numFmtId="164" fontId="31" fillId="0" borderId="20" xfId="0" applyNumberFormat="1" applyFont="1" applyBorder="1" applyAlignment="1"/>
    <xf numFmtId="164" fontId="31" fillId="0" borderId="21" xfId="0" applyNumberFormat="1" applyFont="1" applyFill="1" applyBorder="1" applyAlignment="1">
      <alignment horizontal="center"/>
    </xf>
    <xf numFmtId="164" fontId="31" fillId="0" borderId="21" xfId="0" applyNumberFormat="1" applyFont="1" applyFill="1" applyBorder="1" applyAlignment="1"/>
    <xf numFmtId="164" fontId="31" fillId="0" borderId="21" xfId="0" applyNumberFormat="1" applyFont="1" applyFill="1" applyBorder="1" applyAlignment="1">
      <alignment horizontal="center"/>
    </xf>
    <xf numFmtId="164" fontId="31" fillId="0" borderId="24" xfId="0" applyNumberFormat="1" applyFont="1" applyBorder="1" applyAlignment="1"/>
    <xf numFmtId="0" fontId="31" fillId="0" borderId="0" xfId="0" applyNumberFormat="1" applyFont="1" applyFill="1" applyBorder="1" applyAlignment="1"/>
    <xf numFmtId="0" fontId="31" fillId="0" borderId="0" xfId="0" applyNumberFormat="1" applyFont="1" applyFill="1" applyAlignment="1"/>
    <xf numFmtId="164" fontId="31" fillId="0" borderId="15" xfId="0" applyNumberFormat="1" applyFont="1" applyFill="1" applyBorder="1" applyAlignment="1">
      <alignment horizontal="center"/>
    </xf>
    <xf numFmtId="164" fontId="31" fillId="0" borderId="15" xfId="0" applyNumberFormat="1" applyFont="1" applyFill="1" applyBorder="1" applyAlignment="1">
      <alignment horizontal="center"/>
    </xf>
    <xf numFmtId="164" fontId="31" fillId="0" borderId="0" xfId="0" applyNumberFormat="1" applyFont="1" applyFill="1" applyBorder="1" applyAlignment="1">
      <alignment horizontal="center"/>
    </xf>
    <xf numFmtId="164" fontId="31" fillId="0" borderId="5" xfId="0" applyNumberFormat="1" applyFont="1" applyBorder="1" applyAlignment="1"/>
    <xf numFmtId="164" fontId="31" fillId="0" borderId="18" xfId="0" applyNumberFormat="1" applyFont="1" applyFill="1" applyBorder="1" applyAlignment="1">
      <alignment horizontal="center"/>
    </xf>
    <xf numFmtId="164" fontId="31" fillId="0" borderId="0" xfId="0" applyNumberFormat="1" applyFont="1" applyFill="1" applyBorder="1" applyAlignment="1">
      <alignment horizontal="center"/>
    </xf>
    <xf numFmtId="0" fontId="26" fillId="0" borderId="0" xfId="0" applyNumberFormat="1" applyFont="1" applyFill="1" applyAlignment="1">
      <alignment horizontal="left"/>
    </xf>
    <xf numFmtId="0" fontId="31" fillId="0" borderId="12" xfId="0" applyNumberFormat="1" applyFont="1" applyFill="1" applyBorder="1" applyAlignment="1">
      <alignment horizontal="center" wrapText="1"/>
    </xf>
    <xf numFmtId="164" fontId="31" fillId="0" borderId="21" xfId="0" applyNumberFormat="1" applyFont="1" applyFill="1" applyBorder="1" applyAlignment="1"/>
    <xf numFmtId="164" fontId="31" fillId="0" borderId="20" xfId="0" applyNumberFormat="1" applyFont="1" applyFill="1" applyBorder="1" applyAlignment="1"/>
    <xf numFmtId="164" fontId="31" fillId="0" borderId="6" xfId="0" applyNumberFormat="1" applyFont="1" applyFill="1" applyBorder="1" applyAlignment="1"/>
    <xf numFmtId="0" fontId="26" fillId="0" borderId="0" xfId="0" applyNumberFormat="1" applyFont="1" applyFill="1" applyAlignment="1">
      <alignment wrapText="1"/>
    </xf>
    <xf numFmtId="164" fontId="31" fillId="0" borderId="16" xfId="0" applyNumberFormat="1" applyFont="1" applyFill="1" applyBorder="1" applyAlignment="1"/>
    <xf numFmtId="0" fontId="31" fillId="0" borderId="13" xfId="0" applyNumberFormat="1" applyFont="1" applyFill="1" applyBorder="1" applyAlignment="1">
      <alignment horizontal="center" wrapText="1"/>
    </xf>
    <xf numFmtId="43" fontId="31" fillId="0" borderId="6" xfId="0" applyNumberFormat="1" applyFont="1" applyFill="1" applyBorder="1" applyAlignment="1"/>
    <xf numFmtId="164" fontId="31" fillId="0" borderId="6" xfId="0" applyNumberFormat="1" applyFont="1" applyFill="1" applyBorder="1" applyAlignment="1">
      <alignment horizontal="center"/>
    </xf>
    <xf numFmtId="164" fontId="26" fillId="0" borderId="16" xfId="0" applyNumberFormat="1" applyFont="1" applyFill="1" applyBorder="1" applyAlignment="1"/>
    <xf numFmtId="164" fontId="26" fillId="0" borderId="15" xfId="0" applyNumberFormat="1" applyFont="1" applyFill="1" applyBorder="1" applyAlignment="1">
      <alignment horizontal="center"/>
    </xf>
    <xf numFmtId="164" fontId="26" fillId="0" borderId="0" xfId="0" applyNumberFormat="1" applyFont="1" applyAlignment="1"/>
    <xf numFmtId="164" fontId="26" fillId="0" borderId="0" xfId="0" applyNumberFormat="1" applyFont="1" applyAlignment="1"/>
    <xf numFmtId="9" fontId="17" fillId="0" borderId="0" xfId="0" applyNumberFormat="1" applyFont="1" applyFill="1" applyAlignment="1"/>
    <xf numFmtId="9" fontId="17" fillId="0" borderId="0" xfId="0" applyNumberFormat="1" applyFont="1" applyAlignment="1"/>
    <xf numFmtId="0" fontId="12" fillId="0" borderId="0" xfId="0" applyNumberFormat="1" applyFont="1" applyAlignment="1"/>
    <xf numFmtId="0" fontId="30" fillId="0" borderId="0" xfId="0" applyNumberFormat="1" applyFont="1" applyFill="1" applyAlignment="1"/>
    <xf numFmtId="43" fontId="8" fillId="0" borderId="0" xfId="0" applyNumberFormat="1" applyFont="1" applyBorder="1" applyAlignment="1"/>
    <xf numFmtId="0" fontId="10" fillId="0" borderId="0" xfId="0" applyNumberFormat="1" applyFont="1" applyAlignment="1"/>
    <xf numFmtId="171" fontId="27" fillId="0" borderId="0" xfId="0" applyFont="1" applyAlignment="1">
      <alignment horizontal="left"/>
    </xf>
    <xf numFmtId="0" fontId="27" fillId="0" borderId="0" xfId="0" applyNumberFormat="1" applyFont="1" applyAlignment="1"/>
    <xf numFmtId="0" fontId="32" fillId="0" borderId="0" xfId="0" applyNumberFormat="1" applyFont="1" applyAlignment="1">
      <alignment horizontal="center"/>
    </xf>
    <xf numFmtId="17" fontId="32" fillId="0" borderId="0" xfId="0" applyNumberFormat="1" applyFont="1" applyAlignment="1">
      <alignment horizontal="center"/>
    </xf>
    <xf numFmtId="0" fontId="33" fillId="0" borderId="0" xfId="0" applyNumberFormat="1" applyFont="1" applyAlignment="1"/>
    <xf numFmtId="0" fontId="34" fillId="0" borderId="0" xfId="0" applyNumberFormat="1" applyFont="1" applyAlignment="1"/>
    <xf numFmtId="0" fontId="35" fillId="0" borderId="0" xfId="0" applyNumberFormat="1" applyFont="1" applyAlignment="1"/>
    <xf numFmtId="164" fontId="35" fillId="0" borderId="0" xfId="0" applyNumberFormat="1" applyFont="1" applyAlignment="1"/>
    <xf numFmtId="164" fontId="35" fillId="0" borderId="0" xfId="0" applyNumberFormat="1" applyFont="1" applyFill="1" applyAlignment="1"/>
    <xf numFmtId="164" fontId="26" fillId="0" borderId="0" xfId="0" applyNumberFormat="1" applyFont="1" applyFill="1" applyAlignment="1"/>
    <xf numFmtId="164" fontId="26" fillId="0" borderId="1" xfId="0" applyNumberFormat="1" applyFont="1" applyBorder="1" applyAlignment="1"/>
    <xf numFmtId="0" fontId="26" fillId="0" borderId="0" xfId="0" applyNumberFormat="1" applyFont="1" applyAlignment="1">
      <alignment horizontal="right"/>
    </xf>
    <xf numFmtId="164" fontId="12" fillId="0" borderId="0" xfId="0" applyNumberFormat="1" applyFont="1" applyFill="1" applyAlignment="1"/>
    <xf numFmtId="164" fontId="35" fillId="0" borderId="1" xfId="0" applyNumberFormat="1" applyFont="1" applyBorder="1" applyAlignment="1"/>
    <xf numFmtId="164" fontId="35" fillId="0" borderId="0" xfId="0" applyNumberFormat="1" applyFont="1" applyBorder="1" applyAlignment="1"/>
    <xf numFmtId="0" fontId="35" fillId="0" borderId="0" xfId="0" applyNumberFormat="1" applyFont="1" applyAlignment="1">
      <alignment horizontal="center"/>
    </xf>
    <xf numFmtId="164" fontId="33" fillId="0" borderId="0" xfId="0" applyNumberFormat="1" applyFont="1" applyAlignment="1"/>
    <xf numFmtId="164" fontId="12" fillId="0" borderId="0" xfId="0" applyNumberFormat="1" applyFont="1" applyAlignment="1"/>
    <xf numFmtId="0" fontId="7" fillId="0" borderId="0" xfId="0" applyNumberFormat="1" applyFont="1" applyFill="1" applyAlignment="1">
      <alignment horizontal="center"/>
    </xf>
    <xf numFmtId="0" fontId="12" fillId="0" borderId="0" xfId="0" applyNumberFormat="1" applyFont="1" applyFill="1" applyAlignment="1"/>
    <xf numFmtId="165" fontId="26" fillId="0" borderId="0" xfId="0" applyNumberFormat="1" applyFont="1" applyFill="1" applyAlignment="1"/>
    <xf numFmtId="0" fontId="8" fillId="0" borderId="0" xfId="0" applyNumberFormat="1" applyFont="1" applyAlignment="1">
      <alignment wrapText="1"/>
    </xf>
    <xf numFmtId="43" fontId="7" fillId="0" borderId="5" xfId="0" quotePrefix="1" applyNumberFormat="1" applyFont="1" applyBorder="1" applyAlignment="1"/>
    <xf numFmtId="9" fontId="7" fillId="0" borderId="5" xfId="0" quotePrefix="1" applyNumberFormat="1" applyFont="1" applyBorder="1" applyAlignment="1"/>
    <xf numFmtId="164" fontId="7" fillId="0" borderId="21" xfId="0" applyNumberFormat="1" applyFont="1" applyFill="1" applyBorder="1" applyAlignment="1">
      <alignment horizontal="center"/>
    </xf>
    <xf numFmtId="164" fontId="7" fillId="0" borderId="15" xfId="0" applyNumberFormat="1" applyFont="1" applyFill="1" applyBorder="1" applyAlignment="1">
      <alignment horizontal="center"/>
    </xf>
    <xf numFmtId="164" fontId="7" fillId="0" borderId="18" xfId="0" applyNumberFormat="1" applyFont="1" applyFill="1" applyBorder="1" applyAlignment="1">
      <alignment horizontal="center"/>
    </xf>
    <xf numFmtId="164" fontId="7" fillId="0" borderId="0" xfId="0" applyNumberFormat="1" applyFont="1" applyFill="1" applyBorder="1" applyAlignment="1">
      <alignment horizontal="center"/>
    </xf>
    <xf numFmtId="0" fontId="8" fillId="0" borderId="0" xfId="0" applyNumberFormat="1" applyFont="1" applyFill="1" applyBorder="1" applyAlignment="1"/>
    <xf numFmtId="164" fontId="7" fillId="0" borderId="6" xfId="0" applyNumberFormat="1" applyFont="1" applyFill="1" applyBorder="1" applyAlignment="1">
      <alignment horizontal="center"/>
    </xf>
    <xf numFmtId="0" fontId="8" fillId="0" borderId="0" xfId="0" applyNumberFormat="1" applyFont="1" applyBorder="1" applyAlignment="1"/>
    <xf numFmtId="0" fontId="7" fillId="0" borderId="0" xfId="0" applyNumberFormat="1" applyFont="1" applyAlignment="1">
      <alignment horizontal="center"/>
    </xf>
    <xf numFmtId="0" fontId="7" fillId="0" borderId="0" xfId="0" applyNumberFormat="1" applyFont="1" applyAlignment="1">
      <alignment wrapText="1"/>
    </xf>
    <xf numFmtId="43" fontId="7" fillId="0" borderId="0" xfId="0" applyNumberFormat="1" applyFont="1" applyAlignment="1"/>
    <xf numFmtId="43" fontId="7" fillId="0" borderId="0" xfId="0" applyNumberFormat="1" applyFont="1" applyFill="1" applyAlignment="1"/>
    <xf numFmtId="9" fontId="7" fillId="0" borderId="0" xfId="0" applyNumberFormat="1" applyFont="1" applyAlignment="1"/>
    <xf numFmtId="9" fontId="8" fillId="0" borderId="0" xfId="0" applyNumberFormat="1" applyFont="1" applyAlignment="1"/>
    <xf numFmtId="9" fontId="8" fillId="0" borderId="0" xfId="0" applyNumberFormat="1" applyFont="1" applyFill="1" applyAlignment="1"/>
    <xf numFmtId="174" fontId="26" fillId="0" borderId="0" xfId="0" applyNumberFormat="1" applyFont="1" applyAlignment="1">
      <alignment horizontal="right"/>
    </xf>
    <xf numFmtId="164" fontId="26" fillId="0" borderId="0" xfId="0" applyNumberFormat="1" applyFont="1" applyFill="1" applyAlignment="1"/>
    <xf numFmtId="9" fontId="26" fillId="0" borderId="0" xfId="0" applyNumberFormat="1" applyFont="1" applyFill="1" applyAlignment="1"/>
    <xf numFmtId="174" fontId="26" fillId="0" borderId="0" xfId="0" applyNumberFormat="1" applyFont="1" applyFill="1" applyAlignment="1">
      <alignment horizontal="right"/>
    </xf>
    <xf numFmtId="174" fontId="26" fillId="0" borderId="0" xfId="0" applyNumberFormat="1" applyFont="1" applyFill="1" applyAlignment="1"/>
    <xf numFmtId="174" fontId="26" fillId="0" borderId="0" xfId="0" applyNumberFormat="1" applyFont="1" applyAlignment="1">
      <alignment horizontal="left"/>
    </xf>
    <xf numFmtId="164" fontId="7" fillId="0" borderId="5" xfId="0" applyNumberFormat="1" applyFont="1" applyFill="1" applyBorder="1" applyAlignment="1">
      <alignment horizontal="center"/>
    </xf>
    <xf numFmtId="0" fontId="26" fillId="0" borderId="26" xfId="0" applyNumberFormat="1" applyFont="1" applyFill="1" applyBorder="1" applyAlignment="1"/>
    <xf numFmtId="0" fontId="26" fillId="0" borderId="23" xfId="0" applyNumberFormat="1" applyFont="1" applyFill="1" applyBorder="1" applyAlignment="1">
      <alignment horizontal="center"/>
    </xf>
    <xf numFmtId="0" fontId="26" fillId="0" borderId="14" xfId="0" applyNumberFormat="1" applyFont="1" applyFill="1" applyBorder="1" applyAlignment="1">
      <alignment horizontal="center"/>
    </xf>
    <xf numFmtId="0" fontId="26" fillId="0" borderId="27" xfId="0" applyNumberFormat="1" applyFont="1" applyFill="1" applyBorder="1" applyAlignment="1"/>
    <xf numFmtId="0" fontId="26" fillId="0" borderId="24" xfId="0" applyNumberFormat="1" applyFont="1" applyFill="1" applyBorder="1" applyAlignment="1"/>
    <xf numFmtId="44" fontId="26" fillId="0" borderId="16" xfId="0" applyNumberFormat="1" applyFont="1" applyFill="1" applyBorder="1" applyAlignment="1"/>
    <xf numFmtId="43" fontId="26" fillId="0" borderId="15" xfId="0" applyNumberFormat="1" applyFont="1" applyFill="1" applyBorder="1" applyAlignment="1"/>
    <xf numFmtId="43" fontId="26" fillId="0" borderId="0" xfId="0" applyNumberFormat="1" applyFont="1" applyFill="1" applyAlignment="1"/>
    <xf numFmtId="43" fontId="31" fillId="0" borderId="17" xfId="0" applyNumberFormat="1" applyFont="1" applyFill="1" applyBorder="1" applyAlignment="1"/>
    <xf numFmtId="43" fontId="31" fillId="0" borderId="18" xfId="0" applyNumberFormat="1" applyFont="1" applyFill="1" applyBorder="1" applyAlignment="1"/>
    <xf numFmtId="0" fontId="12" fillId="0" borderId="5" xfId="0" applyNumberFormat="1" applyFont="1" applyFill="1" applyBorder="1" applyAlignment="1">
      <alignment horizontal="center"/>
    </xf>
    <xf numFmtId="164" fontId="26" fillId="0" borderId="18" xfId="0" applyNumberFormat="1" applyFont="1" applyFill="1" applyBorder="1" applyAlignment="1">
      <alignment horizontal="right"/>
    </xf>
    <xf numFmtId="164" fontId="26" fillId="0" borderId="21" xfId="0" applyNumberFormat="1" applyFont="1" applyFill="1" applyBorder="1" applyAlignment="1"/>
    <xf numFmtId="164" fontId="26" fillId="0" borderId="21" xfId="0" applyNumberFormat="1" applyFont="1" applyFill="1" applyBorder="1" applyAlignment="1"/>
    <xf numFmtId="43" fontId="26" fillId="0" borderId="21" xfId="0" applyNumberFormat="1" applyFont="1" applyFill="1" applyBorder="1" applyAlignment="1"/>
    <xf numFmtId="0" fontId="26" fillId="0" borderId="21" xfId="0" applyNumberFormat="1" applyFont="1" applyFill="1" applyBorder="1" applyAlignment="1"/>
    <xf numFmtId="0" fontId="31" fillId="0" borderId="15" xfId="0" applyNumberFormat="1" applyFont="1" applyFill="1" applyBorder="1" applyAlignment="1"/>
    <xf numFmtId="164" fontId="31" fillId="0" borderId="17" xfId="0" applyNumberFormat="1" applyFont="1" applyFill="1" applyBorder="1" applyAlignment="1"/>
    <xf numFmtId="0" fontId="12" fillId="0" borderId="18" xfId="0" applyNumberFormat="1" applyFont="1" applyFill="1" applyBorder="1" applyAlignment="1">
      <alignment horizontal="center"/>
    </xf>
    <xf numFmtId="164" fontId="31" fillId="0" borderId="0" xfId="0" applyNumberFormat="1" applyFont="1" applyFill="1" applyAlignment="1"/>
    <xf numFmtId="0" fontId="12" fillId="0" borderId="15" xfId="0" applyNumberFormat="1" applyFont="1" applyFill="1" applyBorder="1" applyAlignment="1"/>
    <xf numFmtId="0" fontId="12" fillId="0" borderId="28" xfId="0" applyNumberFormat="1" applyFont="1" applyFill="1" applyBorder="1" applyAlignment="1"/>
    <xf numFmtId="165" fontId="12" fillId="0" borderId="28" xfId="0" applyNumberFormat="1" applyFont="1" applyFill="1" applyBorder="1" applyAlignment="1"/>
    <xf numFmtId="174" fontId="26" fillId="0" borderId="0" xfId="0" applyNumberFormat="1" applyFont="1" applyAlignment="1"/>
    <xf numFmtId="16" fontId="26" fillId="0" borderId="0" xfId="0" quotePrefix="1" applyNumberFormat="1" applyFont="1" applyFill="1" applyAlignment="1"/>
    <xf numFmtId="164" fontId="26" fillId="0" borderId="0" xfId="0" applyNumberFormat="1" applyFont="1" applyFill="1" applyAlignment="1"/>
    <xf numFmtId="164" fontId="31" fillId="0" borderId="5" xfId="0" applyNumberFormat="1" applyFont="1" applyFill="1" applyBorder="1" applyAlignment="1">
      <alignment horizontal="center"/>
    </xf>
    <xf numFmtId="0" fontId="26" fillId="0" borderId="15" xfId="0" applyNumberFormat="1" applyFont="1" applyFill="1" applyBorder="1" applyAlignment="1"/>
    <xf numFmtId="0" fontId="36" fillId="0" borderId="0" xfId="0" applyNumberFormat="1" applyFont="1" applyAlignment="1"/>
    <xf numFmtId="0" fontId="36" fillId="0" borderId="0" xfId="0" applyNumberFormat="1" applyFont="1" applyAlignment="1">
      <alignment horizontal="center"/>
    </xf>
    <xf numFmtId="167" fontId="7" fillId="0" borderId="0" xfId="0" applyNumberFormat="1" applyFont="1" applyAlignment="1">
      <alignment horizontal="right"/>
    </xf>
    <xf numFmtId="14" fontId="8" fillId="0" borderId="0" xfId="0" applyNumberFormat="1" applyFont="1" applyFill="1" applyAlignment="1"/>
    <xf numFmtId="49" fontId="8" fillId="0" borderId="0" xfId="0" applyNumberFormat="1" applyFont="1" applyFill="1" applyAlignment="1">
      <alignment horizontal="center"/>
    </xf>
    <xf numFmtId="0" fontId="7" fillId="0" borderId="0" xfId="0" applyNumberFormat="1" applyFont="1" applyBorder="1" applyAlignment="1"/>
    <xf numFmtId="0" fontId="7" fillId="0" borderId="11" xfId="0" applyNumberFormat="1" applyFont="1" applyBorder="1" applyAlignment="1"/>
    <xf numFmtId="0" fontId="7" fillId="0" borderId="0" xfId="0" applyNumberFormat="1" applyFont="1" applyFill="1" applyAlignment="1">
      <alignment wrapText="1"/>
    </xf>
    <xf numFmtId="0" fontId="7" fillId="0" borderId="13" xfId="0" applyNumberFormat="1" applyFont="1" applyFill="1" applyBorder="1" applyAlignment="1">
      <alignment horizontal="center" wrapText="1"/>
    </xf>
    <xf numFmtId="0" fontId="7" fillId="0" borderId="12" xfId="0" applyNumberFormat="1" applyFont="1" applyFill="1" applyBorder="1" applyAlignment="1">
      <alignment horizontal="center" wrapText="1"/>
    </xf>
    <xf numFmtId="0" fontId="7" fillId="0" borderId="14" xfId="0" applyNumberFormat="1" applyFont="1" applyFill="1" applyBorder="1" applyAlignment="1">
      <alignment horizontal="center" wrapText="1"/>
    </xf>
    <xf numFmtId="0" fontId="7" fillId="0" borderId="3" xfId="0" applyNumberFormat="1" applyFont="1" applyFill="1" applyBorder="1" applyAlignment="1">
      <alignment horizontal="center" wrapText="1"/>
    </xf>
    <xf numFmtId="0" fontId="7" fillId="0" borderId="26" xfId="0" applyNumberFormat="1" applyFont="1" applyFill="1" applyBorder="1" applyAlignment="1"/>
    <xf numFmtId="0" fontId="7" fillId="0" borderId="23" xfId="0" applyNumberFormat="1" applyFont="1" applyFill="1" applyBorder="1" applyAlignment="1">
      <alignment horizontal="center"/>
    </xf>
    <xf numFmtId="0" fontId="7" fillId="0" borderId="14" xfId="0" applyNumberFormat="1" applyFont="1" applyFill="1" applyBorder="1" applyAlignment="1">
      <alignment horizontal="center"/>
    </xf>
    <xf numFmtId="0" fontId="7" fillId="0" borderId="5" xfId="0" applyNumberFormat="1" applyFont="1" applyFill="1" applyBorder="1" applyAlignment="1"/>
    <xf numFmtId="0" fontId="7" fillId="0" borderId="27" xfId="0" applyNumberFormat="1" applyFont="1" applyFill="1" applyBorder="1" applyAlignment="1"/>
    <xf numFmtId="0" fontId="7" fillId="0" borderId="24" xfId="0" applyNumberFormat="1" applyFont="1" applyFill="1" applyBorder="1" applyAlignment="1"/>
    <xf numFmtId="174" fontId="7" fillId="0" borderId="0" xfId="0" applyNumberFormat="1" applyFont="1" applyFill="1" applyAlignment="1"/>
    <xf numFmtId="165" fontId="7" fillId="0" borderId="16" xfId="0" applyNumberFormat="1" applyFont="1" applyFill="1" applyBorder="1" applyAlignment="1"/>
    <xf numFmtId="165" fontId="7" fillId="0" borderId="15" xfId="0" applyNumberFormat="1" applyFont="1" applyFill="1" applyBorder="1" applyAlignment="1"/>
    <xf numFmtId="165" fontId="7" fillId="0" borderId="0" xfId="0" applyNumberFormat="1" applyFont="1" applyFill="1" applyAlignment="1"/>
    <xf numFmtId="44" fontId="7" fillId="0" borderId="16" xfId="0" applyNumberFormat="1" applyFont="1" applyFill="1" applyBorder="1" applyAlignment="1"/>
    <xf numFmtId="164" fontId="7" fillId="0" borderId="16" xfId="0" applyNumberFormat="1" applyFont="1" applyFill="1" applyBorder="1" applyAlignment="1"/>
    <xf numFmtId="164" fontId="7" fillId="0" borderId="15" xfId="0" applyNumberFormat="1" applyFont="1" applyFill="1" applyBorder="1" applyAlignment="1"/>
    <xf numFmtId="164" fontId="7" fillId="0" borderId="15" xfId="0" applyNumberFormat="1" applyFont="1" applyFill="1" applyBorder="1" applyAlignment="1"/>
    <xf numFmtId="164" fontId="7" fillId="0" borderId="0" xfId="0" applyNumberFormat="1" applyFont="1" applyFill="1" applyBorder="1" applyAlignment="1"/>
    <xf numFmtId="43" fontId="7" fillId="0" borderId="16" xfId="0" applyNumberFormat="1" applyFont="1" applyFill="1" applyBorder="1" applyAlignment="1"/>
    <xf numFmtId="43" fontId="7" fillId="0" borderId="15" xfId="0" applyNumberFormat="1" applyFont="1" applyFill="1" applyBorder="1" applyAlignment="1"/>
    <xf numFmtId="43" fontId="7" fillId="0" borderId="0" xfId="0" applyNumberFormat="1" applyFont="1" applyFill="1" applyAlignment="1"/>
    <xf numFmtId="164" fontId="7" fillId="0" borderId="17" xfId="0" applyNumberFormat="1" applyFont="1" applyFill="1" applyBorder="1" applyAlignment="1"/>
    <xf numFmtId="164" fontId="7" fillId="0" borderId="18" xfId="0" applyNumberFormat="1" applyFont="1" applyFill="1" applyBorder="1" applyAlignment="1"/>
    <xf numFmtId="164" fontId="7" fillId="0" borderId="18" xfId="0" applyNumberFormat="1" applyFont="1" applyFill="1" applyBorder="1" applyAlignment="1"/>
    <xf numFmtId="164" fontId="7" fillId="0" borderId="5" xfId="0" applyNumberFormat="1" applyFont="1" applyFill="1" applyBorder="1" applyAlignment="1"/>
    <xf numFmtId="43" fontId="7" fillId="0" borderId="5" xfId="0" applyNumberFormat="1" applyFont="1" applyFill="1" applyBorder="1" applyAlignment="1"/>
    <xf numFmtId="43" fontId="7" fillId="0" borderId="17" xfId="0" applyNumberFormat="1" applyFont="1" applyFill="1" applyBorder="1" applyAlignment="1"/>
    <xf numFmtId="43" fontId="7" fillId="0" borderId="18" xfId="0" applyNumberFormat="1" applyFont="1" applyFill="1" applyBorder="1" applyAlignment="1"/>
    <xf numFmtId="174" fontId="7" fillId="0" borderId="0" xfId="0" applyNumberFormat="1" applyFont="1" applyFill="1" applyAlignment="1">
      <alignment horizontal="right"/>
    </xf>
    <xf numFmtId="43" fontId="7" fillId="0" borderId="0" xfId="0" applyNumberFormat="1" applyFont="1" applyFill="1" applyBorder="1" applyAlignment="1"/>
    <xf numFmtId="43" fontId="7" fillId="0" borderId="0" xfId="0" applyNumberFormat="1" applyFont="1" applyFill="1" applyBorder="1" applyAlignment="1"/>
    <xf numFmtId="164" fontId="7" fillId="0" borderId="5" xfId="0" applyNumberFormat="1" applyFont="1" applyFill="1" applyBorder="1" applyAlignment="1"/>
    <xf numFmtId="0" fontId="7" fillId="0" borderId="18" xfId="0" applyNumberFormat="1" applyFont="1" applyFill="1" applyBorder="1" applyAlignment="1"/>
    <xf numFmtId="164" fontId="7" fillId="0" borderId="17" xfId="0" applyNumberFormat="1" applyFont="1" applyFill="1" applyBorder="1" applyAlignment="1"/>
    <xf numFmtId="0" fontId="7" fillId="0" borderId="15" xfId="0" applyNumberFormat="1" applyFont="1" applyFill="1" applyBorder="1" applyAlignment="1"/>
    <xf numFmtId="164" fontId="7" fillId="0" borderId="0" xfId="0" applyNumberFormat="1" applyFont="1" applyFill="1" applyBorder="1" applyAlignment="1"/>
    <xf numFmtId="164" fontId="7" fillId="0" borderId="21" xfId="0" applyNumberFormat="1" applyFont="1" applyFill="1" applyBorder="1" applyAlignment="1"/>
    <xf numFmtId="164" fontId="7" fillId="0" borderId="21" xfId="0" applyNumberFormat="1" applyFont="1" applyFill="1" applyBorder="1" applyAlignment="1"/>
    <xf numFmtId="43" fontId="7" fillId="0" borderId="21" xfId="0" applyNumberFormat="1" applyFont="1" applyFill="1" applyBorder="1" applyAlignment="1"/>
    <xf numFmtId="0" fontId="7" fillId="0" borderId="21" xfId="0" applyNumberFormat="1" applyFont="1" applyFill="1" applyBorder="1" applyAlignment="1"/>
    <xf numFmtId="164" fontId="7" fillId="0" borderId="18" xfId="0" applyNumberFormat="1" applyFont="1" applyBorder="1" applyAlignment="1"/>
    <xf numFmtId="174" fontId="7" fillId="0" borderId="0" xfId="0" applyNumberFormat="1" applyFont="1" applyAlignment="1"/>
    <xf numFmtId="0" fontId="7" fillId="0" borderId="5" xfId="0" applyNumberFormat="1" applyFont="1" applyBorder="1" applyAlignment="1"/>
    <xf numFmtId="164" fontId="7" fillId="0" borderId="5" xfId="0" applyNumberFormat="1" applyFont="1" applyBorder="1" applyAlignment="1"/>
    <xf numFmtId="164" fontId="7" fillId="0" borderId="5" xfId="0" applyNumberFormat="1" applyFont="1" applyBorder="1" applyAlignment="1"/>
    <xf numFmtId="9" fontId="7" fillId="0" borderId="5" xfId="0" applyNumberFormat="1" applyFont="1" applyFill="1" applyBorder="1" applyAlignment="1"/>
    <xf numFmtId="43" fontId="7" fillId="0" borderId="5" xfId="0" applyNumberFormat="1" applyFont="1" applyBorder="1" applyAlignment="1"/>
    <xf numFmtId="164" fontId="7" fillId="0" borderId="20" xfId="0" applyNumberFormat="1" applyFont="1" applyBorder="1" applyAlignment="1"/>
    <xf numFmtId="164" fontId="7" fillId="0" borderId="21" xfId="0" applyNumberFormat="1" applyFont="1" applyBorder="1" applyAlignment="1"/>
    <xf numFmtId="164" fontId="7" fillId="0" borderId="6" xfId="0" applyNumberFormat="1" applyFont="1" applyBorder="1" applyAlignment="1"/>
    <xf numFmtId="164" fontId="7" fillId="0" borderId="21" xfId="0" applyNumberFormat="1" applyFont="1" applyBorder="1" applyAlignment="1"/>
    <xf numFmtId="164" fontId="7" fillId="0" borderId="16" xfId="0" applyNumberFormat="1" applyFont="1" applyBorder="1" applyAlignment="1"/>
    <xf numFmtId="164" fontId="7" fillId="0" borderId="6" xfId="0" applyNumberFormat="1" applyFont="1" applyFill="1" applyBorder="1" applyAlignment="1"/>
    <xf numFmtId="164" fontId="7" fillId="0" borderId="0" xfId="0" applyNumberFormat="1" applyFont="1" applyBorder="1" applyAlignment="1"/>
    <xf numFmtId="164" fontId="7" fillId="0" borderId="15" xfId="0" applyNumberFormat="1" applyFont="1" applyBorder="1" applyAlignment="1"/>
    <xf numFmtId="164" fontId="7" fillId="0" borderId="15" xfId="0" applyNumberFormat="1" applyFont="1" applyBorder="1" applyAlignment="1"/>
    <xf numFmtId="164" fontId="7" fillId="0" borderId="0" xfId="0" applyNumberFormat="1" applyFont="1" applyBorder="1" applyAlignment="1"/>
    <xf numFmtId="43" fontId="7" fillId="0" borderId="0" xfId="0" applyNumberFormat="1" applyFont="1" applyBorder="1" applyAlignment="1"/>
    <xf numFmtId="164" fontId="7" fillId="0" borderId="17" xfId="0" applyNumberFormat="1" applyFont="1" applyBorder="1" applyAlignment="1"/>
    <xf numFmtId="16" fontId="7" fillId="0" borderId="0" xfId="0" quotePrefix="1" applyNumberFormat="1" applyFont="1" applyFill="1" applyAlignment="1"/>
    <xf numFmtId="0" fontId="7" fillId="0" borderId="0" xfId="0" applyNumberFormat="1" applyFont="1" applyFill="1" applyBorder="1" applyAlignment="1"/>
    <xf numFmtId="0" fontId="7" fillId="0" borderId="23" xfId="0" applyNumberFormat="1" applyFont="1" applyFill="1" applyBorder="1" applyAlignment="1">
      <alignment horizontal="center" wrapText="1"/>
    </xf>
    <xf numFmtId="164" fontId="7" fillId="0" borderId="24" xfId="0" applyNumberFormat="1" applyFont="1" applyBorder="1" applyAlignment="1"/>
    <xf numFmtId="174" fontId="7" fillId="0" borderId="0" xfId="0" applyNumberFormat="1" applyFont="1" applyAlignment="1">
      <alignment horizontal="left"/>
    </xf>
    <xf numFmtId="164" fontId="7" fillId="0" borderId="5" xfId="0" applyNumberFormat="1" applyFont="1" applyBorder="1" applyAlignment="1"/>
    <xf numFmtId="0" fontId="7" fillId="0" borderId="0" xfId="0" applyNumberFormat="1" applyFont="1" applyFill="1" applyAlignment="1">
      <alignment horizontal="left"/>
    </xf>
    <xf numFmtId="174" fontId="7" fillId="0" borderId="0" xfId="0" applyNumberFormat="1" applyFont="1" applyAlignment="1">
      <alignment horizontal="right"/>
    </xf>
    <xf numFmtId="164" fontId="7" fillId="0" borderId="20" xfId="0" applyNumberFormat="1" applyFont="1" applyFill="1" applyBorder="1" applyAlignment="1"/>
    <xf numFmtId="164" fontId="7" fillId="0" borderId="6" xfId="0" applyNumberFormat="1" applyFont="1" applyFill="1" applyBorder="1" applyAlignment="1"/>
    <xf numFmtId="16" fontId="7" fillId="0" borderId="0" xfId="0" quotePrefix="1" applyNumberFormat="1" applyFont="1" applyFill="1" applyAlignment="1">
      <alignment horizontal="left"/>
    </xf>
    <xf numFmtId="17" fontId="7" fillId="0" borderId="0" xfId="0" applyNumberFormat="1" applyFont="1" applyAlignment="1">
      <alignment horizontal="left"/>
    </xf>
    <xf numFmtId="165" fontId="7" fillId="0" borderId="25" xfId="0" applyNumberFormat="1" applyFont="1" applyFill="1" applyBorder="1" applyAlignment="1"/>
    <xf numFmtId="164" fontId="7" fillId="0" borderId="0" xfId="0" applyNumberFormat="1" applyFont="1" applyAlignment="1"/>
    <xf numFmtId="164" fontId="7" fillId="0" borderId="0" xfId="0" applyNumberFormat="1" applyFont="1" applyAlignment="1"/>
    <xf numFmtId="0" fontId="29" fillId="0" borderId="0" xfId="0" applyNumberFormat="1" applyFont="1" applyFill="1" applyBorder="1" applyAlignment="1"/>
    <xf numFmtId="164" fontId="8" fillId="0" borderId="0" xfId="0" applyNumberFormat="1" applyFont="1" applyFill="1" applyAlignment="1"/>
    <xf numFmtId="173" fontId="22" fillId="0" borderId="0" xfId="0" applyNumberFormat="1" applyFont="1" applyFill="1" applyAlignment="1"/>
    <xf numFmtId="164" fontId="17" fillId="0" borderId="0" xfId="0" applyNumberFormat="1" applyFont="1" applyFill="1" applyAlignment="1"/>
    <xf numFmtId="165" fontId="26" fillId="0" borderId="0" xfId="0" applyNumberFormat="1" applyFont="1" applyAlignment="1"/>
    <xf numFmtId="165" fontId="7" fillId="0" borderId="0" xfId="0" applyNumberFormat="1" applyFont="1" applyAlignment="1"/>
    <xf numFmtId="49" fontId="7" fillId="0" borderId="0" xfId="0" applyNumberFormat="1" applyFont="1" applyFill="1" applyAlignment="1">
      <alignment horizontal="center"/>
    </xf>
    <xf numFmtId="164" fontId="39" fillId="0" borderId="6" xfId="0" applyNumberFormat="1" applyFont="1" applyFill="1" applyBorder="1" applyAlignment="1"/>
    <xf numFmtId="164" fontId="39" fillId="0" borderId="6" xfId="0" applyNumberFormat="1" applyFont="1" applyBorder="1" applyAlignment="1"/>
    <xf numFmtId="164" fontId="39" fillId="0" borderId="6" xfId="0" applyNumberFormat="1" applyFont="1" applyFill="1" applyBorder="1" applyAlignment="1"/>
    <xf numFmtId="164" fontId="39" fillId="0" borderId="6" xfId="0" applyNumberFormat="1" applyFont="1" applyBorder="1" applyAlignment="1"/>
    <xf numFmtId="43" fontId="39" fillId="0" borderId="6" xfId="0" applyNumberFormat="1" applyFont="1" applyFill="1" applyBorder="1" applyAlignment="1"/>
    <xf numFmtId="164" fontId="39" fillId="0" borderId="6" xfId="0" applyNumberFormat="1" applyFont="1" applyFill="1" applyBorder="1" applyAlignment="1">
      <alignment horizontal="center"/>
    </xf>
    <xf numFmtId="164" fontId="7" fillId="0" borderId="20" xfId="0" applyNumberFormat="1" applyFont="1" applyBorder="1" applyAlignment="1"/>
    <xf numFmtId="164" fontId="7" fillId="0" borderId="16" xfId="0" applyNumberFormat="1" applyFont="1" applyBorder="1" applyAlignment="1"/>
    <xf numFmtId="164" fontId="7" fillId="0" borderId="16" xfId="0" applyNumberFormat="1" applyFont="1" applyFill="1" applyBorder="1" applyAlignment="1"/>
    <xf numFmtId="164" fontId="7" fillId="0" borderId="17" xfId="0" applyNumberFormat="1" applyFont="1" applyBorder="1" applyAlignment="1"/>
    <xf numFmtId="165" fontId="31" fillId="0" borderId="0" xfId="0" applyNumberFormat="1" applyFont="1" applyFill="1" applyBorder="1" applyAlignment="1"/>
    <xf numFmtId="0" fontId="16" fillId="0" borderId="0" xfId="0" quotePrefix="1" applyNumberFormat="1" applyFont="1" applyAlignment="1">
      <alignment horizontal="center"/>
    </xf>
    <xf numFmtId="0" fontId="38" fillId="0" borderId="0" xfId="0" applyNumberFormat="1" applyFont="1" applyAlignment="1"/>
    <xf numFmtId="0" fontId="7" fillId="0" borderId="0" xfId="0" applyNumberFormat="1" applyFont="1" applyFill="1" applyAlignment="1">
      <alignment horizontal="left" indent="1"/>
    </xf>
    <xf numFmtId="43" fontId="39" fillId="0" borderId="0" xfId="0" applyNumberFormat="1" applyFont="1" applyFill="1" applyBorder="1" applyAlignment="1"/>
    <xf numFmtId="164" fontId="39" fillId="0" borderId="0" xfId="0" applyNumberFormat="1" applyFont="1" applyBorder="1" applyAlignment="1"/>
    <xf numFmtId="164" fontId="39" fillId="0" borderId="0" xfId="0" applyNumberFormat="1" applyFont="1" applyFill="1" applyBorder="1" applyAlignment="1"/>
    <xf numFmtId="164" fontId="39" fillId="0" borderId="0" xfId="0" applyNumberFormat="1" applyFont="1" applyBorder="1" applyAlignment="1"/>
    <xf numFmtId="164" fontId="39" fillId="0" borderId="0" xfId="0" applyNumberFormat="1" applyFont="1" applyFill="1" applyBorder="1" applyAlignment="1"/>
    <xf numFmtId="164" fontId="39" fillId="0" borderId="0" xfId="0" applyNumberFormat="1" applyFont="1" applyFill="1" applyBorder="1" applyAlignment="1">
      <alignment horizontal="center"/>
    </xf>
    <xf numFmtId="17" fontId="13" fillId="0" borderId="0" xfId="0" applyNumberFormat="1" applyFont="1" applyFill="1" applyBorder="1" applyAlignment="1">
      <alignment horizontal="center"/>
    </xf>
    <xf numFmtId="17" fontId="32" fillId="0" borderId="0" xfId="0" applyNumberFormat="1" applyFont="1" applyFill="1" applyAlignment="1">
      <alignment horizontal="center"/>
    </xf>
    <xf numFmtId="0" fontId="12" fillId="0" borderId="0" xfId="0" applyNumberFormat="1" applyFont="1" applyAlignment="1">
      <alignment horizontal="right"/>
    </xf>
    <xf numFmtId="171" fontId="42" fillId="0" borderId="20" xfId="0" applyFont="1" applyBorder="1" applyAlignment="1">
      <alignment horizontal="centerContinuous" vertical="center"/>
    </xf>
    <xf numFmtId="171" fontId="42" fillId="0" borderId="32" xfId="0" applyFont="1" applyBorder="1" applyAlignment="1">
      <alignment horizontal="centerContinuous" vertical="center"/>
    </xf>
    <xf numFmtId="171" fontId="42" fillId="0" borderId="33" xfId="0" applyFont="1" applyBorder="1" applyAlignment="1">
      <alignment horizontal="centerContinuous" vertical="center"/>
    </xf>
    <xf numFmtId="0" fontId="42" fillId="0" borderId="1" xfId="0" applyNumberFormat="1" applyFont="1" applyBorder="1" applyAlignment="1">
      <alignment horizontal="centerContinuous" vertical="center"/>
    </xf>
    <xf numFmtId="0" fontId="42" fillId="0" borderId="34" xfId="0" applyNumberFormat="1" applyFont="1" applyBorder="1" applyAlignment="1">
      <alignment horizontal="centerContinuous" vertical="center"/>
    </xf>
    <xf numFmtId="0" fontId="41" fillId="0" borderId="33" xfId="0" applyNumberFormat="1" applyFont="1" applyBorder="1" applyAlignment="1">
      <alignment horizontal="center" vertical="center"/>
    </xf>
    <xf numFmtId="0" fontId="41" fillId="0" borderId="33" xfId="0" applyNumberFormat="1" applyFont="1" applyBorder="1" applyAlignment="1">
      <alignment horizontal="center" vertical="center" wrapText="1"/>
    </xf>
    <xf numFmtId="0" fontId="42" fillId="0" borderId="33" xfId="0" applyNumberFormat="1" applyFont="1" applyBorder="1" applyAlignment="1">
      <alignment horizontal="center" vertical="center" wrapText="1"/>
    </xf>
    <xf numFmtId="0" fontId="42" fillId="0" borderId="1" xfId="0" applyNumberFormat="1" applyFont="1" applyBorder="1" applyAlignment="1">
      <alignment horizontal="center" vertical="center" wrapText="1"/>
    </xf>
    <xf numFmtId="0" fontId="42" fillId="0" borderId="34" xfId="0" applyNumberFormat="1" applyFont="1" applyBorder="1" applyAlignment="1">
      <alignment horizontal="center" vertical="center" wrapText="1"/>
    </xf>
    <xf numFmtId="42" fontId="43" fillId="0" borderId="20" xfId="0" applyNumberFormat="1" applyFont="1" applyBorder="1" applyAlignment="1"/>
    <xf numFmtId="42" fontId="0" fillId="0" borderId="0" xfId="0" applyNumberFormat="1" applyAlignment="1"/>
    <xf numFmtId="42" fontId="43" fillId="0" borderId="15" xfId="0" applyNumberFormat="1" applyFont="1" applyBorder="1" applyAlignment="1"/>
    <xf numFmtId="41" fontId="43" fillId="0" borderId="16" xfId="0" applyNumberFormat="1" applyFont="1" applyBorder="1" applyAlignment="1"/>
    <xf numFmtId="41" fontId="0" fillId="0" borderId="0" xfId="0" applyNumberFormat="1" applyAlignment="1"/>
    <xf numFmtId="41" fontId="43" fillId="0" borderId="15" xfId="0" applyNumberFormat="1" applyFont="1" applyBorder="1" applyAlignment="1"/>
    <xf numFmtId="0" fontId="42" fillId="0" borderId="33" xfId="0" applyNumberFormat="1" applyFont="1" applyBorder="1" applyAlignment="1"/>
    <xf numFmtId="0" fontId="42" fillId="0" borderId="34" xfId="0" applyNumberFormat="1" applyFont="1" applyBorder="1" applyAlignment="1"/>
    <xf numFmtId="42" fontId="42" fillId="0" borderId="33" xfId="0" applyNumberFormat="1" applyFont="1" applyBorder="1" applyAlignment="1"/>
    <xf numFmtId="43" fontId="8" fillId="4" borderId="0" xfId="0" applyNumberFormat="1" applyFont="1" applyFill="1" applyAlignment="1"/>
    <xf numFmtId="0" fontId="43" fillId="0" borderId="22" xfId="0" applyNumberFormat="1" applyFont="1" applyBorder="1" applyAlignment="1"/>
    <xf numFmtId="0" fontId="43" fillId="0" borderId="28" xfId="0" applyNumberFormat="1" applyFont="1" applyBorder="1" applyAlignment="1"/>
    <xf numFmtId="172" fontId="31" fillId="0" borderId="0" xfId="0" applyNumberFormat="1" applyFont="1" applyFill="1" applyBorder="1" applyAlignment="1"/>
    <xf numFmtId="177" fontId="43" fillId="0" borderId="19" xfId="0" applyNumberFormat="1" applyFont="1" applyBorder="1" applyAlignment="1">
      <alignment horizontal="left"/>
    </xf>
    <xf numFmtId="0" fontId="29" fillId="0" borderId="0" xfId="0" applyNumberFormat="1" applyFont="1" applyAlignment="1"/>
    <xf numFmtId="164" fontId="7" fillId="0" borderId="0" xfId="0" applyNumberFormat="1" applyFont="1" applyAlignment="1"/>
    <xf numFmtId="41" fontId="0" fillId="0" borderId="0" xfId="0" applyNumberFormat="1" applyFill="1" applyAlignment="1"/>
    <xf numFmtId="164" fontId="7" fillId="0" borderId="35" xfId="0" applyNumberFormat="1" applyFont="1" applyFill="1" applyBorder="1" applyAlignment="1"/>
    <xf numFmtId="164" fontId="7" fillId="0" borderId="35" xfId="0" applyNumberFormat="1" applyFont="1" applyFill="1" applyBorder="1" applyAlignment="1"/>
    <xf numFmtId="164" fontId="7" fillId="0" borderId="35" xfId="0" applyNumberFormat="1" applyFont="1" applyFill="1" applyBorder="1" applyAlignment="1">
      <alignment horizontal="center"/>
    </xf>
    <xf numFmtId="164" fontId="7" fillId="0" borderId="35" xfId="0" applyNumberFormat="1" applyFont="1" applyBorder="1" applyAlignment="1"/>
    <xf numFmtId="14" fontId="7" fillId="0" borderId="0" xfId="0" applyNumberFormat="1" applyFont="1" applyFill="1" applyAlignment="1"/>
    <xf numFmtId="0" fontId="44" fillId="0" borderId="0" xfId="0" applyNumberFormat="1" applyFont="1" applyAlignment="1"/>
    <xf numFmtId="0" fontId="25" fillId="0" borderId="0" xfId="0" applyNumberFormat="1" applyFont="1" applyAlignment="1">
      <alignment horizontal="center"/>
    </xf>
    <xf numFmtId="0" fontId="17" fillId="0" borderId="0" xfId="0" applyNumberFormat="1" applyFont="1" applyFill="1" applyAlignment="1">
      <alignment horizontal="center"/>
    </xf>
    <xf numFmtId="0" fontId="17" fillId="0" borderId="0" xfId="0" applyNumberFormat="1" applyFont="1" applyAlignment="1">
      <alignment horizontal="center"/>
    </xf>
    <xf numFmtId="0" fontId="7" fillId="0" borderId="31" xfId="0" applyNumberFormat="1" applyFont="1" applyBorder="1" applyAlignment="1">
      <alignment horizontal="center"/>
    </xf>
    <xf numFmtId="0" fontId="7" fillId="0" borderId="31" xfId="0" applyNumberFormat="1" applyFont="1" applyFill="1" applyBorder="1" applyAlignment="1">
      <alignment horizontal="center"/>
    </xf>
    <xf numFmtId="0" fontId="7" fillId="0" borderId="0" xfId="0" applyNumberFormat="1" applyFont="1" applyBorder="1" applyAlignment="1">
      <alignment horizontal="center"/>
    </xf>
    <xf numFmtId="0" fontId="7" fillId="0" borderId="0" xfId="0" applyNumberFormat="1" applyFont="1" applyFill="1" applyBorder="1" applyAlignment="1">
      <alignment horizontal="center"/>
    </xf>
    <xf numFmtId="0" fontId="7" fillId="0" borderId="15" xfId="0" applyNumberFormat="1" applyFont="1" applyFill="1" applyBorder="1" applyAlignment="1">
      <alignment horizontal="center"/>
    </xf>
    <xf numFmtId="0" fontId="25" fillId="0" borderId="0" xfId="0" applyNumberFormat="1" applyFont="1" applyAlignment="1">
      <alignment horizontal="center"/>
    </xf>
    <xf numFmtId="0" fontId="26" fillId="0" borderId="0" xfId="0" applyNumberFormat="1" applyFont="1" applyFill="1" applyAlignment="1">
      <alignment wrapText="1"/>
    </xf>
    <xf numFmtId="0" fontId="7" fillId="0" borderId="0" xfId="0" applyNumberFormat="1" applyFont="1" applyFill="1" applyAlignment="1">
      <alignment wrapText="1"/>
    </xf>
    <xf numFmtId="43" fontId="8" fillId="0" borderId="0" xfId="0" applyNumberFormat="1" applyFont="1" applyAlignment="1"/>
    <xf numFmtId="164" fontId="12" fillId="0" borderId="0" xfId="0" applyNumberFormat="1" applyFont="1" applyAlignment="1">
      <alignment horizontal="left"/>
    </xf>
    <xf numFmtId="0" fontId="0" fillId="0" borderId="0" xfId="0" applyNumberFormat="1" applyAlignment="1">
      <alignment horizontal="right"/>
    </xf>
    <xf numFmtId="164" fontId="38" fillId="0" borderId="0" xfId="0" applyNumberFormat="1" applyFont="1" applyAlignment="1"/>
    <xf numFmtId="0" fontId="0" fillId="0" borderId="0" xfId="0" quotePrefix="1" applyNumberFormat="1" applyAlignment="1"/>
    <xf numFmtId="43" fontId="12" fillId="0" borderId="0" xfId="0" applyNumberFormat="1" applyFont="1" applyFill="1" applyBorder="1" applyAlignment="1"/>
    <xf numFmtId="0" fontId="10" fillId="0" borderId="0" xfId="0" applyNumberFormat="1" applyFont="1" applyAlignment="1">
      <alignment horizontal="left"/>
    </xf>
    <xf numFmtId="0" fontId="7" fillId="3" borderId="0" xfId="0" applyNumberFormat="1" applyFont="1" applyFill="1" applyAlignment="1">
      <alignment horizontal="right"/>
    </xf>
    <xf numFmtId="164" fontId="31" fillId="0" borderId="35" xfId="0" applyNumberFormat="1" applyFont="1" applyBorder="1" applyAlignment="1"/>
    <xf numFmtId="164" fontId="31" fillId="0" borderId="35" xfId="0" applyNumberFormat="1" applyFont="1" applyFill="1" applyBorder="1" applyAlignment="1"/>
    <xf numFmtId="164" fontId="31" fillId="0" borderId="35" xfId="0" applyNumberFormat="1" applyFont="1" applyFill="1" applyBorder="1" applyAlignment="1"/>
    <xf numFmtId="164" fontId="31" fillId="0" borderId="35" xfId="0" applyNumberFormat="1" applyFont="1" applyBorder="1" applyAlignment="1"/>
    <xf numFmtId="43" fontId="31" fillId="0" borderId="35" xfId="0" applyNumberFormat="1" applyFont="1" applyFill="1" applyBorder="1" applyAlignment="1"/>
    <xf numFmtId="164" fontId="31" fillId="0" borderId="35" xfId="0" applyNumberFormat="1" applyFont="1" applyFill="1" applyBorder="1" applyAlignment="1">
      <alignment horizontal="center"/>
    </xf>
    <xf numFmtId="0" fontId="7" fillId="0" borderId="0" xfId="0" applyNumberFormat="1" applyFont="1" applyFill="1" applyAlignment="1">
      <alignment wrapText="1"/>
    </xf>
    <xf numFmtId="0" fontId="26" fillId="0" borderId="0" xfId="0" applyNumberFormat="1" applyFont="1" applyFill="1" applyAlignment="1">
      <alignment wrapText="1"/>
    </xf>
    <xf numFmtId="164" fontId="9" fillId="2" borderId="0" xfId="0" applyNumberFormat="1" applyFont="1" applyFill="1" applyAlignment="1">
      <alignment horizontal="center"/>
    </xf>
    <xf numFmtId="0" fontId="12" fillId="3" borderId="0" xfId="0" applyNumberFormat="1" applyFont="1" applyFill="1" applyAlignment="1"/>
    <xf numFmtId="164" fontId="7" fillId="4" borderId="20" xfId="0" applyNumberFormat="1" applyFont="1" applyFill="1" applyBorder="1" applyAlignment="1"/>
    <xf numFmtId="164" fontId="7" fillId="4" borderId="16" xfId="0" applyNumberFormat="1" applyFont="1" applyFill="1" applyBorder="1" applyAlignment="1"/>
    <xf numFmtId="164" fontId="7" fillId="4" borderId="0" xfId="0" applyNumberFormat="1" applyFont="1" applyFill="1" applyBorder="1" applyAlignment="1"/>
    <xf numFmtId="164" fontId="7" fillId="4" borderId="17" xfId="0" applyNumberFormat="1" applyFont="1" applyFill="1" applyBorder="1" applyAlignment="1"/>
    <xf numFmtId="41" fontId="43" fillId="0" borderId="16" xfId="0" applyNumberFormat="1" applyFont="1" applyFill="1" applyBorder="1" applyAlignment="1"/>
    <xf numFmtId="0" fontId="16" fillId="0" borderId="0" xfId="0" applyNumberFormat="1" applyFont="1" applyFill="1" applyAlignment="1">
      <alignment horizontal="right"/>
    </xf>
    <xf numFmtId="0" fontId="7" fillId="0" borderId="0" xfId="0" applyNumberFormat="1" applyFont="1" applyAlignment="1">
      <alignment horizontal="right"/>
    </xf>
    <xf numFmtId="0" fontId="7" fillId="0" borderId="0" xfId="0" applyNumberFormat="1" applyFont="1" applyFill="1" applyAlignment="1">
      <alignment horizontal="right"/>
    </xf>
    <xf numFmtId="0" fontId="7" fillId="0" borderId="0" xfId="0" applyNumberFormat="1" applyFont="1" applyFill="1" applyAlignment="1">
      <alignment wrapText="1"/>
    </xf>
    <xf numFmtId="0" fontId="26" fillId="0" borderId="0" xfId="0" applyNumberFormat="1" applyFont="1" applyFill="1" applyAlignment="1">
      <alignment wrapText="1"/>
    </xf>
    <xf numFmtId="44" fontId="0" fillId="0" borderId="0" xfId="0" applyNumberFormat="1" applyAlignment="1"/>
    <xf numFmtId="164" fontId="17" fillId="0" borderId="0" xfId="0" applyNumberFormat="1" applyFont="1" applyAlignment="1"/>
    <xf numFmtId="164" fontId="17" fillId="0" borderId="0" xfId="0" applyNumberFormat="1" applyFont="1" applyFill="1" applyAlignment="1"/>
    <xf numFmtId="43" fontId="35" fillId="0" borderId="0" xfId="0" applyNumberFormat="1" applyFont="1" applyAlignment="1"/>
    <xf numFmtId="43" fontId="26" fillId="0" borderId="0" xfId="0" applyNumberFormat="1" applyFont="1" applyAlignment="1"/>
    <xf numFmtId="0" fontId="7" fillId="0" borderId="0" xfId="0" applyNumberFormat="1" applyFont="1" applyFill="1" applyAlignment="1"/>
    <xf numFmtId="164" fontId="26" fillId="0" borderId="1" xfId="0" applyNumberFormat="1" applyFont="1" applyFill="1" applyBorder="1" applyAlignment="1"/>
    <xf numFmtId="0" fontId="7" fillId="0" borderId="0" xfId="0" applyNumberFormat="1" applyFont="1" applyFill="1" applyAlignment="1"/>
    <xf numFmtId="0" fontId="7" fillId="0" borderId="0" xfId="0" applyNumberFormat="1" applyFont="1" applyFill="1" applyAlignment="1"/>
    <xf numFmtId="0" fontId="7" fillId="0" borderId="0" xfId="0" applyNumberFormat="1" applyFont="1" applyFill="1" applyAlignment="1">
      <alignment wrapText="1"/>
    </xf>
    <xf numFmtId="0" fontId="26" fillId="0" borderId="0" xfId="0" applyNumberFormat="1" applyFont="1" applyFill="1" applyAlignment="1">
      <alignment wrapText="1"/>
    </xf>
    <xf numFmtId="0" fontId="7" fillId="0" borderId="0" xfId="0" applyNumberFormat="1" applyFont="1" applyFill="1" applyAlignment="1"/>
    <xf numFmtId="0" fontId="39" fillId="0" borderId="0" xfId="0" applyNumberFormat="1" applyFont="1" applyFill="1" applyAlignment="1"/>
    <xf numFmtId="164" fontId="35" fillId="0" borderId="0" xfId="0" applyNumberFormat="1" applyFont="1" applyFill="1" applyBorder="1" applyAlignment="1"/>
    <xf numFmtId="0" fontId="38" fillId="0" borderId="0" xfId="0" applyNumberFormat="1" applyFont="1" applyFill="1" applyAlignment="1"/>
    <xf numFmtId="0" fontId="23" fillId="0" borderId="0" xfId="0" applyNumberFormat="1" applyFont="1" applyAlignment="1">
      <alignment horizontal="left"/>
    </xf>
    <xf numFmtId="165" fontId="7" fillId="0" borderId="1" xfId="0" applyNumberFormat="1" applyFont="1" applyBorder="1" applyAlignment="1"/>
    <xf numFmtId="0" fontId="12" fillId="0" borderId="0" xfId="0" quotePrefix="1" applyNumberFormat="1" applyFont="1" applyAlignment="1" applyProtection="1">
      <alignment horizontal="left"/>
      <protection locked="0"/>
    </xf>
    <xf numFmtId="0" fontId="10" fillId="0" borderId="0" xfId="0" applyNumberFormat="1" applyFont="1" applyFill="1" applyAlignment="1">
      <alignment horizontal="left"/>
    </xf>
    <xf numFmtId="164" fontId="10" fillId="0" borderId="0" xfId="0" applyNumberFormat="1" applyFont="1" applyBorder="1" applyAlignment="1"/>
    <xf numFmtId="0" fontId="48" fillId="0" borderId="0" xfId="0" applyNumberFormat="1" applyFont="1" applyAlignment="1"/>
    <xf numFmtId="164" fontId="0" fillId="0" borderId="0" xfId="0" applyNumberFormat="1" applyFont="1" applyAlignment="1"/>
    <xf numFmtId="164" fontId="0" fillId="0" borderId="0" xfId="0" applyNumberFormat="1" applyAlignment="1"/>
    <xf numFmtId="17" fontId="26" fillId="0" borderId="0" xfId="0" applyNumberFormat="1" applyFont="1" applyFill="1" applyAlignment="1">
      <alignment horizontal="center"/>
    </xf>
    <xf numFmtId="164" fontId="12" fillId="0" borderId="35" xfId="0" applyNumberFormat="1" applyFont="1" applyBorder="1" applyAlignment="1"/>
    <xf numFmtId="41" fontId="0" fillId="0" borderId="0" xfId="0" applyNumberFormat="1" applyBorder="1" applyAlignment="1"/>
    <xf numFmtId="174" fontId="26" fillId="0" borderId="0" xfId="0" applyNumberFormat="1" applyFont="1" applyBorder="1" applyAlignment="1"/>
    <xf numFmtId="9" fontId="35" fillId="0" borderId="0" xfId="0" applyNumberFormat="1" applyFont="1" applyAlignment="1"/>
    <xf numFmtId="164" fontId="7" fillId="0" borderId="32" xfId="0" applyNumberFormat="1" applyFont="1" applyBorder="1" applyAlignment="1"/>
    <xf numFmtId="164" fontId="31" fillId="0" borderId="0" xfId="0" applyNumberFormat="1" applyFont="1" applyFill="1" applyBorder="1" applyAlignment="1"/>
    <xf numFmtId="164" fontId="7" fillId="0" borderId="32" xfId="0" applyNumberFormat="1" applyFont="1" applyFill="1" applyBorder="1" applyAlignment="1"/>
    <xf numFmtId="164" fontId="7" fillId="0" borderId="32" xfId="0" applyNumberFormat="1" applyFont="1" applyFill="1" applyBorder="1" applyAlignment="1"/>
    <xf numFmtId="164" fontId="7" fillId="0" borderId="32" xfId="0" applyNumberFormat="1" applyFont="1" applyFill="1" applyBorder="1" applyAlignment="1">
      <alignment horizontal="center"/>
    </xf>
    <xf numFmtId="164" fontId="12" fillId="0" borderId="0" xfId="0" applyNumberFormat="1" applyFont="1" applyBorder="1" applyAlignment="1">
      <alignment horizontal="center"/>
    </xf>
    <xf numFmtId="42" fontId="42" fillId="0" borderId="2" xfId="0" applyNumberFormat="1" applyFont="1" applyBorder="1" applyAlignment="1"/>
    <xf numFmtId="43" fontId="26" fillId="0" borderId="0" xfId="0" applyNumberFormat="1" applyFont="1" applyFill="1" applyAlignment="1"/>
    <xf numFmtId="178" fontId="26" fillId="0" borderId="0" xfId="0" applyNumberFormat="1" applyFont="1" applyAlignment="1"/>
    <xf numFmtId="164" fontId="7" fillId="0" borderId="0" xfId="0" applyNumberFormat="1" applyFont="1" applyFill="1" applyAlignment="1">
      <alignment horizontal="center"/>
    </xf>
    <xf numFmtId="43" fontId="7" fillId="0" borderId="0" xfId="0" applyNumberFormat="1" applyFont="1" applyFill="1" applyAlignment="1">
      <alignment horizontal="center"/>
    </xf>
    <xf numFmtId="164" fontId="7" fillId="0" borderId="0" xfId="0" applyNumberFormat="1" applyFont="1" applyFill="1" applyAlignment="1"/>
    <xf numFmtId="164" fontId="9" fillId="0" borderId="0" xfId="0" applyNumberFormat="1" applyFont="1" applyFill="1" applyAlignment="1"/>
    <xf numFmtId="164" fontId="9" fillId="0" borderId="0" xfId="0" applyNumberFormat="1" applyFont="1" applyFill="1" applyAlignment="1"/>
    <xf numFmtId="43" fontId="7" fillId="0" borderId="0" xfId="0" applyNumberFormat="1" applyFont="1" applyFill="1" applyAlignment="1"/>
    <xf numFmtId="0" fontId="50" fillId="0" borderId="0" xfId="0" applyNumberFormat="1" applyFont="1" applyFill="1" applyAlignment="1"/>
    <xf numFmtId="0" fontId="53" fillId="0" borderId="0" xfId="0" applyNumberFormat="1" applyFont="1" applyAlignment="1">
      <alignment horizontal="right" vertical="top"/>
    </xf>
    <xf numFmtId="49" fontId="50" fillId="0" borderId="0" xfId="0" applyNumberFormat="1" applyFont="1" applyAlignment="1">
      <alignment horizontal="left"/>
    </xf>
    <xf numFmtId="49" fontId="50" fillId="0" borderId="0" xfId="0" applyNumberFormat="1" applyFont="1" applyFill="1" applyAlignment="1" applyProtection="1">
      <alignment horizontal="right"/>
      <protection locked="0"/>
    </xf>
    <xf numFmtId="43" fontId="0" fillId="0" borderId="0" xfId="0" applyNumberFormat="1" applyFont="1" applyAlignment="1"/>
    <xf numFmtId="164" fontId="37" fillId="0" borderId="0" xfId="0" applyNumberFormat="1" applyFont="1" applyAlignment="1"/>
    <xf numFmtId="43" fontId="31" fillId="0" borderId="0" xfId="0" applyNumberFormat="1" applyFont="1" applyBorder="1" applyAlignment="1"/>
    <xf numFmtId="43" fontId="26" fillId="0" borderId="0" xfId="0" applyNumberFormat="1" applyFont="1" applyAlignment="1"/>
    <xf numFmtId="17" fontId="17" fillId="0" borderId="0" xfId="0" applyNumberFormat="1" applyFont="1" applyFill="1" applyAlignment="1">
      <alignment horizontal="center"/>
    </xf>
    <xf numFmtId="174" fontId="17" fillId="0" borderId="0" xfId="0" applyNumberFormat="1" applyFont="1" applyAlignment="1"/>
    <xf numFmtId="0" fontId="29" fillId="0" borderId="0" xfId="0" applyNumberFormat="1" applyFont="1" applyBorder="1" applyAlignment="1"/>
    <xf numFmtId="164" fontId="52" fillId="0" borderId="35" xfId="0" applyNumberFormat="1" applyFont="1" applyBorder="1" applyAlignment="1">
      <alignment horizontal="center"/>
    </xf>
    <xf numFmtId="164" fontId="17" fillId="0" borderId="35" xfId="0" applyNumberFormat="1" applyFont="1" applyFill="1" applyBorder="1" applyAlignment="1"/>
    <xf numFmtId="164" fontId="17" fillId="0" borderId="35" xfId="0" applyNumberFormat="1" applyFont="1" applyBorder="1" applyAlignment="1"/>
    <xf numFmtId="164" fontId="17" fillId="0" borderId="35" xfId="0" applyNumberFormat="1" applyFont="1" applyBorder="1" applyAlignment="1"/>
    <xf numFmtId="43" fontId="17" fillId="0" borderId="35" xfId="0" applyNumberFormat="1" applyFont="1" applyFill="1" applyBorder="1" applyAlignment="1"/>
    <xf numFmtId="164" fontId="17" fillId="0" borderId="35" xfId="0" applyNumberFormat="1" applyFont="1" applyFill="1" applyBorder="1" applyAlignment="1"/>
    <xf numFmtId="164" fontId="17" fillId="0" borderId="35" xfId="0" applyNumberFormat="1" applyFont="1" applyFill="1" applyBorder="1" applyAlignment="1">
      <alignment horizontal="center"/>
    </xf>
    <xf numFmtId="0" fontId="29" fillId="0" borderId="0" xfId="0" applyNumberFormat="1" applyFont="1" applyBorder="1" applyAlignment="1">
      <alignment horizontal="center"/>
    </xf>
    <xf numFmtId="164" fontId="17" fillId="0" borderId="0" xfId="0" applyNumberFormat="1" applyFont="1" applyFill="1" applyBorder="1" applyAlignment="1"/>
    <xf numFmtId="164" fontId="17" fillId="0" borderId="0" xfId="0" applyNumberFormat="1" applyFont="1" applyBorder="1" applyAlignment="1"/>
    <xf numFmtId="0" fontId="17" fillId="0" borderId="0" xfId="0" applyNumberFormat="1" applyFont="1" applyFill="1" applyBorder="1" applyAlignment="1"/>
    <xf numFmtId="0" fontId="38" fillId="0" borderId="0" xfId="0" applyNumberFormat="1" applyFont="1" applyFill="1" applyAlignment="1">
      <alignment horizontal="right"/>
    </xf>
    <xf numFmtId="0" fontId="38" fillId="0" borderId="0" xfId="0" applyNumberFormat="1" applyFont="1" applyFill="1" applyAlignment="1">
      <alignment horizontal="right" vertical="top"/>
    </xf>
    <xf numFmtId="49" fontId="52" fillId="0" borderId="0" xfId="0" applyNumberFormat="1" applyFont="1" applyFill="1" applyAlignment="1">
      <alignment horizontal="center" vertical="top"/>
    </xf>
    <xf numFmtId="164" fontId="52" fillId="0" borderId="0" xfId="0" applyNumberFormat="1" applyFont="1" applyBorder="1" applyAlignment="1">
      <alignment horizontal="center"/>
    </xf>
    <xf numFmtId="164" fontId="17" fillId="0" borderId="0" xfId="0" applyNumberFormat="1" applyFont="1" applyFill="1" applyBorder="1" applyAlignment="1"/>
    <xf numFmtId="164" fontId="17" fillId="0" borderId="0" xfId="0" applyNumberFormat="1" applyFont="1" applyBorder="1" applyAlignment="1"/>
    <xf numFmtId="43" fontId="17" fillId="0" borderId="0" xfId="0" applyNumberFormat="1" applyFont="1" applyFill="1" applyBorder="1" applyAlignment="1"/>
    <xf numFmtId="164" fontId="17" fillId="0" borderId="0" xfId="0" applyNumberFormat="1" applyFont="1" applyFill="1" applyBorder="1" applyAlignment="1">
      <alignment horizontal="center"/>
    </xf>
    <xf numFmtId="17" fontId="17" fillId="0" borderId="0" xfId="0" applyNumberFormat="1" applyFont="1" applyFill="1" applyBorder="1" applyAlignment="1">
      <alignment horizontal="center"/>
    </xf>
    <xf numFmtId="174" fontId="17" fillId="0" borderId="0" xfId="0" applyNumberFormat="1" applyFont="1" applyBorder="1" applyAlignment="1"/>
    <xf numFmtId="43" fontId="28" fillId="0" borderId="0" xfId="0" applyNumberFormat="1" applyFont="1" applyAlignment="1"/>
    <xf numFmtId="43" fontId="17" fillId="0" borderId="0" xfId="0" applyNumberFormat="1" applyFont="1" applyFill="1" applyAlignment="1"/>
    <xf numFmtId="165" fontId="31" fillId="0" borderId="5" xfId="0" applyNumberFormat="1" applyFont="1" applyFill="1" applyBorder="1" applyAlignment="1"/>
    <xf numFmtId="49" fontId="52" fillId="0" borderId="0" xfId="0" applyNumberFormat="1" applyFont="1" applyAlignment="1">
      <alignment horizontal="right" vertical="top"/>
    </xf>
    <xf numFmtId="0" fontId="12" fillId="0" borderId="0" xfId="0" applyNumberFormat="1" applyFont="1" applyAlignment="1">
      <alignment wrapText="1"/>
    </xf>
    <xf numFmtId="0" fontId="26" fillId="0" borderId="2" xfId="0" applyNumberFormat="1" applyFont="1" applyBorder="1" applyAlignment="1"/>
    <xf numFmtId="49" fontId="26" fillId="0" borderId="2" xfId="0" applyNumberFormat="1" applyFont="1" applyBorder="1" applyAlignment="1"/>
    <xf numFmtId="164" fontId="54" fillId="0" borderId="2" xfId="0" applyNumberFormat="1" applyFont="1" applyBorder="1" applyAlignment="1"/>
    <xf numFmtId="17" fontId="56" fillId="0" borderId="0" xfId="0" applyNumberFormat="1" applyFont="1" applyAlignment="1">
      <alignment horizontal="left"/>
    </xf>
    <xf numFmtId="17" fontId="7" fillId="0" borderId="0" xfId="0" applyNumberFormat="1" applyFont="1" applyFill="1" applyAlignment="1">
      <alignment horizontal="center"/>
    </xf>
    <xf numFmtId="164" fontId="7" fillId="0" borderId="0" xfId="0" applyNumberFormat="1" applyFont="1" applyFill="1" applyBorder="1" applyAlignment="1"/>
    <xf numFmtId="0" fontId="38" fillId="0" borderId="0" xfId="0" applyNumberFormat="1" applyFont="1" applyAlignment="1">
      <alignment horizontal="center" vertical="top"/>
    </xf>
    <xf numFmtId="165" fontId="38" fillId="0" borderId="0" xfId="0" applyNumberFormat="1" applyFont="1" applyBorder="1" applyAlignment="1">
      <alignment horizontal="center" vertical="top"/>
    </xf>
    <xf numFmtId="0" fontId="43" fillId="0" borderId="28" xfId="0" applyNumberFormat="1" applyFont="1" applyFill="1" applyBorder="1" applyAlignment="1"/>
    <xf numFmtId="49" fontId="52" fillId="0" borderId="0" xfId="0" applyNumberFormat="1" applyFont="1" applyBorder="1" applyAlignment="1">
      <alignment horizontal="center"/>
    </xf>
    <xf numFmtId="165" fontId="7" fillId="0" borderId="0" xfId="0" applyNumberFormat="1" applyFont="1" applyBorder="1" applyAlignment="1"/>
    <xf numFmtId="164" fontId="26" fillId="0" borderId="0" xfId="0" applyNumberFormat="1" applyFont="1" applyFill="1" applyAlignment="1"/>
    <xf numFmtId="164" fontId="31" fillId="4" borderId="16" xfId="0" applyNumberFormat="1" applyFont="1" applyFill="1" applyBorder="1" applyAlignment="1"/>
    <xf numFmtId="0" fontId="7" fillId="0" borderId="0" xfId="0" applyNumberFormat="1" applyFont="1" applyAlignment="1">
      <alignment wrapText="1"/>
    </xf>
    <xf numFmtId="164" fontId="31" fillId="4" borderId="0" xfId="0" applyNumberFormat="1" applyFont="1" applyFill="1" applyBorder="1" applyAlignment="1">
      <alignment horizontal="center"/>
    </xf>
    <xf numFmtId="43" fontId="7" fillId="0" borderId="0" xfId="0" applyNumberFormat="1" applyFont="1" applyAlignment="1"/>
    <xf numFmtId="164" fontId="7" fillId="0" borderId="0" xfId="0" applyNumberFormat="1" applyFont="1" applyFill="1" applyAlignment="1" applyProtection="1">
      <protection locked="0"/>
    </xf>
    <xf numFmtId="10" fontId="7" fillId="0" borderId="0" xfId="0" applyNumberFormat="1" applyFont="1" applyFill="1" applyAlignment="1"/>
    <xf numFmtId="41" fontId="43" fillId="0" borderId="0" xfId="0" applyNumberFormat="1" applyFont="1" applyBorder="1" applyAlignment="1"/>
    <xf numFmtId="164" fontId="7" fillId="0" borderId="0" xfId="0" applyNumberFormat="1" applyFont="1" applyFill="1" applyAlignment="1"/>
    <xf numFmtId="0" fontId="7" fillId="0" borderId="0" xfId="0" applyNumberFormat="1" applyFont="1" applyAlignment="1"/>
    <xf numFmtId="43" fontId="7" fillId="0" borderId="0" xfId="0" applyNumberFormat="1" applyFont="1" applyAlignment="1"/>
    <xf numFmtId="164" fontId="7" fillId="0" borderId="0" xfId="0" applyNumberFormat="1" applyFont="1" applyBorder="1" applyAlignment="1"/>
    <xf numFmtId="0" fontId="12" fillId="0" borderId="0" xfId="0" applyNumberFormat="1" applyFont="1" applyFill="1" applyBorder="1" applyAlignment="1"/>
    <xf numFmtId="164" fontId="7" fillId="0" borderId="21" xfId="0" applyNumberFormat="1" applyFont="1" applyFill="1" applyBorder="1" applyAlignment="1"/>
    <xf numFmtId="164" fontId="7" fillId="0" borderId="15" xfId="0" applyNumberFormat="1" applyFont="1" applyFill="1" applyBorder="1" applyAlignment="1"/>
    <xf numFmtId="43" fontId="7" fillId="0" borderId="5" xfId="0" applyNumberFormat="1" applyFont="1" applyFill="1" applyBorder="1" applyAlignment="1"/>
    <xf numFmtId="164" fontId="7" fillId="0" borderId="32" xfId="0" applyNumberFormat="1" applyFont="1" applyBorder="1" applyAlignment="1"/>
    <xf numFmtId="164" fontId="7" fillId="0" borderId="18" xfId="0" applyNumberFormat="1" applyFont="1" applyBorder="1" applyAlignment="1"/>
    <xf numFmtId="164" fontId="7" fillId="0" borderId="18" xfId="0" applyNumberFormat="1" applyFont="1" applyFill="1" applyBorder="1" applyAlignment="1"/>
    <xf numFmtId="0" fontId="7" fillId="0" borderId="0" xfId="0" applyNumberFormat="1" applyFont="1" applyAlignment="1">
      <alignment horizontal="center"/>
    </xf>
    <xf numFmtId="164" fontId="12" fillId="0" borderId="0" xfId="0" applyNumberFormat="1" applyFont="1" applyBorder="1" applyAlignment="1"/>
    <xf numFmtId="174" fontId="12" fillId="0" borderId="0" xfId="0" applyNumberFormat="1" applyFont="1" applyAlignment="1"/>
    <xf numFmtId="49" fontId="52" fillId="0" borderId="0" xfId="0" applyNumberFormat="1" applyFont="1" applyAlignment="1"/>
    <xf numFmtId="0" fontId="7" fillId="0" borderId="0" xfId="0" applyNumberFormat="1" applyFont="1" applyFill="1" applyAlignment="1">
      <alignment wrapText="1"/>
    </xf>
    <xf numFmtId="17" fontId="56" fillId="0" borderId="0" xfId="0" applyNumberFormat="1" applyFont="1" applyAlignment="1">
      <alignment wrapText="1"/>
    </xf>
    <xf numFmtId="17" fontId="7" fillId="0" borderId="0" xfId="0" applyNumberFormat="1" applyFont="1" applyAlignment="1">
      <alignment wrapText="1"/>
    </xf>
    <xf numFmtId="0" fontId="7" fillId="0" borderId="0" xfId="0" applyNumberFormat="1" applyFont="1" applyAlignment="1" applyProtection="1">
      <alignment horizontal="left"/>
      <protection locked="0"/>
    </xf>
    <xf numFmtId="43" fontId="26" fillId="0" borderId="0" xfId="0" applyNumberFormat="1" applyFont="1" applyAlignment="1"/>
    <xf numFmtId="37" fontId="38" fillId="0" borderId="0" xfId="0" applyNumberFormat="1" applyFont="1" applyFill="1" applyBorder="1" applyAlignment="1"/>
    <xf numFmtId="165" fontId="38" fillId="0" borderId="0" xfId="0" applyNumberFormat="1" applyFont="1" applyBorder="1" applyAlignment="1"/>
    <xf numFmtId="0" fontId="75" fillId="4" borderId="0" xfId="0" applyNumberFormat="1" applyFont="1" applyFill="1" applyBorder="1" applyAlignment="1">
      <alignment horizontal="right"/>
    </xf>
    <xf numFmtId="181" fontId="74" fillId="0" borderId="0" xfId="0" applyNumberFormat="1" applyFont="1" applyFill="1" applyBorder="1" applyAlignment="1"/>
    <xf numFmtId="7" fontId="74" fillId="0" borderId="0" xfId="0" applyNumberFormat="1" applyFont="1" applyFill="1" applyBorder="1" applyAlignment="1"/>
    <xf numFmtId="181" fontId="74" fillId="4" borderId="0" xfId="0" applyNumberFormat="1" applyFont="1" applyFill="1" applyBorder="1" applyAlignment="1"/>
    <xf numFmtId="49" fontId="12" fillId="0" borderId="0" xfId="0" applyNumberFormat="1" applyFont="1" applyBorder="1" applyAlignment="1">
      <alignment horizontal="center" vertical="top"/>
    </xf>
    <xf numFmtId="0" fontId="7" fillId="0" borderId="0" xfId="0" applyNumberFormat="1" applyFont="1" applyFill="1" applyAlignment="1">
      <alignment wrapText="1"/>
    </xf>
    <xf numFmtId="0" fontId="7" fillId="0" borderId="0" xfId="0" applyNumberFormat="1" applyFont="1" applyFill="1" applyAlignment="1">
      <alignment wrapText="1"/>
    </xf>
    <xf numFmtId="164" fontId="29" fillId="0" borderId="35" xfId="0" applyNumberFormat="1" applyFont="1" applyBorder="1" applyAlignment="1">
      <alignment horizontal="center"/>
    </xf>
    <xf numFmtId="44" fontId="7" fillId="0" borderId="0" xfId="0" applyNumberFormat="1" applyFont="1" applyBorder="1" applyAlignment="1"/>
    <xf numFmtId="164" fontId="0" fillId="0" borderId="0" xfId="1" applyNumberFormat="1" applyFont="1" applyAlignment="1"/>
    <xf numFmtId="0" fontId="7" fillId="0" borderId="0" xfId="0" applyNumberFormat="1" applyFont="1" applyFill="1" applyAlignment="1">
      <alignment wrapText="1"/>
    </xf>
    <xf numFmtId="0" fontId="42" fillId="0" borderId="1" xfId="0" applyNumberFormat="1" applyFont="1" applyFill="1" applyBorder="1" applyAlignment="1">
      <alignment horizontal="center" vertical="center" wrapText="1"/>
    </xf>
    <xf numFmtId="42" fontId="0" fillId="0" borderId="0" xfId="0" applyNumberFormat="1" applyFill="1" applyAlignment="1"/>
    <xf numFmtId="41" fontId="43" fillId="0" borderId="0" xfId="0" applyNumberFormat="1" applyFont="1" applyFill="1" applyBorder="1" applyAlignment="1"/>
    <xf numFmtId="42" fontId="42" fillId="0" borderId="33" xfId="0" applyNumberFormat="1" applyFont="1" applyFill="1" applyBorder="1" applyAlignment="1"/>
    <xf numFmtId="17" fontId="56" fillId="0" borderId="0" xfId="0" applyNumberFormat="1" applyFont="1" applyFill="1" applyAlignment="1">
      <alignment wrapText="1"/>
    </xf>
    <xf numFmtId="0" fontId="12" fillId="0" borderId="0" xfId="0" applyNumberFormat="1" applyFont="1" applyFill="1" applyAlignment="1">
      <alignment wrapText="1"/>
    </xf>
    <xf numFmtId="164" fontId="7" fillId="0" borderId="35" xfId="2" applyNumberFormat="1" applyFont="1" applyBorder="1" applyAlignment="1"/>
    <xf numFmtId="164" fontId="31" fillId="0" borderId="16" xfId="2" applyNumberFormat="1" applyFont="1" applyFill="1" applyBorder="1" applyAlignment="1"/>
    <xf numFmtId="164" fontId="26" fillId="0" borderId="0" xfId="2" applyNumberFormat="1" applyFont="1" applyAlignment="1"/>
    <xf numFmtId="164" fontId="29" fillId="0" borderId="0" xfId="0" applyNumberFormat="1" applyFont="1" applyBorder="1" applyAlignment="1">
      <alignment horizontal="center"/>
    </xf>
    <xf numFmtId="0" fontId="20" fillId="0" borderId="0" xfId="4" applyNumberFormat="1" applyFont="1" applyAlignment="1">
      <alignment horizontal="left"/>
    </xf>
    <xf numFmtId="0" fontId="7" fillId="0" borderId="0" xfId="4" applyNumberFormat="1" applyFont="1" applyAlignment="1"/>
    <xf numFmtId="0" fontId="7" fillId="0" borderId="0" xfId="5" applyNumberFormat="1" applyAlignment="1"/>
    <xf numFmtId="0" fontId="10" fillId="0" borderId="0" xfId="4" applyNumberFormat="1" applyFont="1" applyAlignment="1">
      <alignment horizontal="left"/>
    </xf>
    <xf numFmtId="0" fontId="7" fillId="0" borderId="0" xfId="4" applyNumberFormat="1" applyAlignment="1"/>
    <xf numFmtId="0" fontId="38" fillId="0" borderId="0" xfId="4" applyNumberFormat="1" applyFont="1" applyFill="1" applyAlignment="1"/>
    <xf numFmtId="0" fontId="44" fillId="0" borderId="0" xfId="3" applyNumberFormat="1" applyAlignment="1">
      <alignment horizontal="right"/>
    </xf>
    <xf numFmtId="0" fontId="7" fillId="0" borderId="0" xfId="5" applyNumberFormat="1" applyAlignment="1">
      <alignment horizontal="center"/>
    </xf>
    <xf numFmtId="0" fontId="12" fillId="0" borderId="0" xfId="5" applyNumberFormat="1" applyFont="1" applyAlignment="1">
      <alignment horizontal="center" wrapText="1"/>
    </xf>
    <xf numFmtId="0" fontId="12" fillId="0" borderId="0" xfId="4" applyNumberFormat="1" applyFont="1" applyAlignment="1">
      <alignment horizontal="center" wrapText="1"/>
    </xf>
    <xf numFmtId="179" fontId="7" fillId="0" borderId="0" xfId="5" applyNumberFormat="1" applyAlignment="1"/>
    <xf numFmtId="16" fontId="52" fillId="0" borderId="0" xfId="5" applyNumberFormat="1" applyFont="1" applyAlignment="1">
      <alignment horizontal="right"/>
    </xf>
    <xf numFmtId="164" fontId="7" fillId="0" borderId="0" xfId="5" applyNumberFormat="1" applyAlignment="1"/>
    <xf numFmtId="14" fontId="7" fillId="0" borderId="0" xfId="4" applyNumberFormat="1" applyFont="1" applyFill="1" applyAlignment="1"/>
    <xf numFmtId="10" fontId="7" fillId="0" borderId="0" xfId="6" applyNumberFormat="1" applyAlignment="1"/>
    <xf numFmtId="164" fontId="7" fillId="0" borderId="0" xfId="5" applyNumberFormat="1" applyFill="1" applyAlignment="1"/>
    <xf numFmtId="164" fontId="0" fillId="0" borderId="0" xfId="1" applyNumberFormat="1" applyFont="1" applyFill="1" applyAlignment="1"/>
    <xf numFmtId="16" fontId="7" fillId="0" borderId="0" xfId="5" applyNumberFormat="1" applyAlignment="1"/>
    <xf numFmtId="164" fontId="51" fillId="0" borderId="0" xfId="5" applyNumberFormat="1" applyFont="1" applyAlignment="1">
      <alignment horizontal="left"/>
    </xf>
    <xf numFmtId="49" fontId="52" fillId="0" borderId="0" xfId="5" applyNumberFormat="1" applyFont="1" applyFill="1" applyAlignment="1">
      <alignment horizontal="right"/>
    </xf>
    <xf numFmtId="164" fontId="7" fillId="0" borderId="0" xfId="5" applyNumberFormat="1" applyBorder="1" applyAlignment="1"/>
    <xf numFmtId="164" fontId="7" fillId="0" borderId="0" xfId="5" applyNumberFormat="1" applyFill="1" applyBorder="1" applyAlignment="1"/>
    <xf numFmtId="43" fontId="7" fillId="0" borderId="0" xfId="5" applyNumberFormat="1" applyAlignment="1"/>
    <xf numFmtId="0" fontId="7" fillId="0" borderId="0" xfId="5" applyNumberFormat="1" applyAlignment="1">
      <alignment horizontal="left"/>
    </xf>
    <xf numFmtId="0" fontId="12" fillId="0" borderId="0" xfId="5" applyNumberFormat="1" applyFont="1" applyAlignment="1">
      <alignment horizontal="right"/>
    </xf>
    <xf numFmtId="175" fontId="7" fillId="0" borderId="0" xfId="5" applyNumberFormat="1" applyAlignment="1"/>
    <xf numFmtId="0" fontId="57" fillId="0" borderId="0" xfId="5" applyNumberFormat="1" applyFont="1" applyAlignment="1"/>
    <xf numFmtId="0" fontId="7" fillId="0" borderId="0" xfId="5" applyNumberFormat="1" applyBorder="1" applyAlignment="1"/>
    <xf numFmtId="165" fontId="7" fillId="0" borderId="0" xfId="8" applyNumberFormat="1" applyFont="1" applyBorder="1" applyAlignment="1"/>
    <xf numFmtId="164" fontId="7" fillId="0" borderId="0" xfId="7" applyNumberFormat="1" applyFont="1" applyBorder="1" applyAlignment="1"/>
    <xf numFmtId="165" fontId="7" fillId="0" borderId="0" xfId="5" applyNumberFormat="1" applyBorder="1" applyAlignment="1"/>
    <xf numFmtId="182" fontId="7" fillId="0" borderId="0" xfId="9" applyNumberFormat="1" applyFont="1" applyAlignment="1"/>
    <xf numFmtId="164" fontId="7" fillId="0" borderId="0" xfId="7" applyNumberFormat="1" applyFont="1" applyFill="1" applyAlignment="1"/>
    <xf numFmtId="164" fontId="7" fillId="0" borderId="0" xfId="5" applyNumberFormat="1" applyFont="1" applyAlignment="1"/>
    <xf numFmtId="16" fontId="7" fillId="0" borderId="0" xfId="0" quotePrefix="1" applyNumberFormat="1" applyFont="1" applyFill="1" applyAlignment="1">
      <alignment horizontal="center"/>
    </xf>
    <xf numFmtId="0" fontId="7" fillId="0" borderId="8" xfId="0" applyNumberFormat="1" applyFont="1" applyBorder="1" applyAlignment="1">
      <alignment wrapText="1"/>
    </xf>
    <xf numFmtId="0" fontId="7" fillId="0" borderId="8" xfId="0" applyNumberFormat="1" applyFont="1" applyFill="1" applyBorder="1" applyAlignment="1">
      <alignment wrapText="1"/>
    </xf>
    <xf numFmtId="49" fontId="7" fillId="0" borderId="0" xfId="0" quotePrefix="1" applyNumberFormat="1" applyFont="1" applyFill="1" applyAlignment="1">
      <alignment horizontal="center"/>
    </xf>
    <xf numFmtId="49" fontId="7" fillId="0" borderId="0" xfId="0" quotePrefix="1" applyNumberFormat="1" applyFont="1" applyFill="1" applyAlignment="1"/>
    <xf numFmtId="164" fontId="52" fillId="0" borderId="0" xfId="5" applyNumberFormat="1" applyFont="1" applyFill="1" applyAlignment="1">
      <alignment horizontal="right"/>
    </xf>
    <xf numFmtId="0" fontId="38" fillId="0" borderId="0" xfId="0" applyNumberFormat="1" applyFont="1" applyFill="1" applyAlignment="1">
      <alignment horizontal="center"/>
    </xf>
    <xf numFmtId="174" fontId="12" fillId="0" borderId="0" xfId="0" applyNumberFormat="1" applyFont="1" applyFill="1" applyAlignment="1"/>
    <xf numFmtId="0" fontId="12" fillId="0" borderId="0" xfId="0" applyNumberFormat="1" applyFont="1" applyFill="1" applyBorder="1" applyAlignment="1">
      <alignment horizontal="center"/>
    </xf>
    <xf numFmtId="164" fontId="52" fillId="0" borderId="0" xfId="0" applyNumberFormat="1" applyFont="1" applyFill="1" applyBorder="1" applyAlignment="1">
      <alignment horizontal="center"/>
    </xf>
    <xf numFmtId="0" fontId="7" fillId="0" borderId="0" xfId="0" applyNumberFormat="1" applyFont="1" applyFill="1" applyAlignment="1" applyProtection="1">
      <alignment horizontal="left"/>
      <protection locked="0"/>
    </xf>
    <xf numFmtId="164" fontId="7" fillId="0" borderId="0" xfId="0" applyNumberFormat="1" applyFont="1" applyAlignment="1">
      <alignment horizontal="right"/>
    </xf>
    <xf numFmtId="0" fontId="39" fillId="0" borderId="0" xfId="0" applyNumberFormat="1" applyFont="1" applyAlignment="1"/>
    <xf numFmtId="0" fontId="7" fillId="8" borderId="0" xfId="4" applyNumberFormat="1" applyFill="1" applyAlignment="1"/>
    <xf numFmtId="0" fontId="51" fillId="0" borderId="0" xfId="4" applyNumberFormat="1" applyFont="1" applyFill="1" applyAlignment="1">
      <alignment horizontal="right"/>
    </xf>
    <xf numFmtId="0" fontId="7" fillId="8" borderId="0" xfId="4" applyNumberFormat="1" applyFill="1" applyAlignment="1">
      <alignment horizontal="right"/>
    </xf>
    <xf numFmtId="0" fontId="80" fillId="8" borderId="0" xfId="4" applyNumberFormat="1" applyFont="1" applyFill="1" applyAlignment="1">
      <alignment horizontal="centerContinuous" vertical="center"/>
    </xf>
    <xf numFmtId="0" fontId="7" fillId="8" borderId="0" xfId="4" applyNumberFormat="1" applyFill="1" applyAlignment="1">
      <alignment horizontal="centerContinuous"/>
    </xf>
    <xf numFmtId="0" fontId="81" fillId="8" borderId="0" xfId="4" applyNumberFormat="1" applyFont="1" applyFill="1" applyAlignment="1">
      <alignment vertical="center"/>
    </xf>
    <xf numFmtId="0" fontId="80" fillId="8" borderId="0" xfId="4" applyNumberFormat="1" applyFont="1" applyFill="1" applyAlignment="1">
      <alignment vertical="center"/>
    </xf>
    <xf numFmtId="0" fontId="80" fillId="8" borderId="0" xfId="4" applyNumberFormat="1" applyFont="1" applyFill="1" applyAlignment="1">
      <alignment horizontal="left" vertical="center"/>
    </xf>
    <xf numFmtId="0" fontId="80" fillId="8" borderId="57" xfId="4" applyNumberFormat="1" applyFont="1" applyFill="1" applyBorder="1" applyAlignment="1">
      <alignment vertical="center"/>
    </xf>
    <xf numFmtId="0" fontId="7" fillId="8" borderId="35" xfId="4" applyNumberFormat="1" applyFill="1" applyBorder="1" applyAlignment="1"/>
    <xf numFmtId="0" fontId="7" fillId="8" borderId="32" xfId="4" applyNumberFormat="1" applyFill="1" applyBorder="1" applyAlignment="1"/>
    <xf numFmtId="0" fontId="80" fillId="8" borderId="16" xfId="4" quotePrefix="1" applyNumberFormat="1" applyFont="1" applyFill="1" applyBorder="1" applyAlignment="1">
      <alignment horizontal="left" vertical="center"/>
    </xf>
    <xf numFmtId="0" fontId="80" fillId="8" borderId="0" xfId="4" applyNumberFormat="1" applyFont="1" applyFill="1" applyBorder="1" applyAlignment="1">
      <alignment vertical="center"/>
    </xf>
    <xf numFmtId="0" fontId="7" fillId="8" borderId="0" xfId="4" applyNumberFormat="1" applyFill="1" applyBorder="1" applyAlignment="1"/>
    <xf numFmtId="0" fontId="7" fillId="8" borderId="15" xfId="4" applyNumberFormat="1" applyFill="1" applyBorder="1" applyAlignment="1"/>
    <xf numFmtId="0" fontId="80" fillId="8" borderId="16" xfId="4" applyNumberFormat="1" applyFont="1" applyFill="1" applyBorder="1" applyAlignment="1">
      <alignment horizontal="left" vertical="center"/>
    </xf>
    <xf numFmtId="0" fontId="80" fillId="8" borderId="58" xfId="4" applyNumberFormat="1" applyFont="1" applyFill="1" applyBorder="1" applyAlignment="1">
      <alignment horizontal="left" vertical="center"/>
    </xf>
    <xf numFmtId="0" fontId="7" fillId="8" borderId="31" xfId="4" applyNumberFormat="1" applyFill="1" applyBorder="1" applyAlignment="1"/>
    <xf numFmtId="0" fontId="7" fillId="8" borderId="59" xfId="4" applyNumberFormat="1" applyFill="1" applyBorder="1" applyAlignment="1"/>
    <xf numFmtId="0" fontId="80" fillId="8" borderId="0" xfId="4" applyNumberFormat="1" applyFont="1" applyFill="1" applyBorder="1" applyAlignment="1">
      <alignment horizontal="left" vertical="center"/>
    </xf>
    <xf numFmtId="0" fontId="81" fillId="8" borderId="0" xfId="4" quotePrefix="1" applyNumberFormat="1" applyFont="1" applyFill="1" applyAlignment="1">
      <alignment horizontal="left" vertical="center"/>
    </xf>
    <xf numFmtId="0" fontId="81" fillId="8" borderId="0" xfId="4" applyNumberFormat="1" applyFont="1" applyFill="1" applyAlignment="1">
      <alignment horizontal="left" vertical="center"/>
    </xf>
    <xf numFmtId="0" fontId="81" fillId="8" borderId="0" xfId="4" applyNumberFormat="1" applyFont="1" applyFill="1" applyAlignment="1"/>
    <xf numFmtId="0" fontId="4" fillId="0" borderId="0" xfId="11"/>
    <xf numFmtId="0" fontId="7" fillId="0" borderId="0" xfId="4" applyNumberFormat="1" applyFont="1" applyBorder="1" applyAlignment="1"/>
    <xf numFmtId="41" fontId="7" fillId="0" borderId="0" xfId="4" applyNumberFormat="1" applyFont="1" applyAlignment="1"/>
    <xf numFmtId="164" fontId="7" fillId="0" borderId="0" xfId="4" applyNumberFormat="1" applyFont="1" applyFill="1" applyAlignment="1"/>
    <xf numFmtId="43" fontId="7" fillId="0" borderId="0" xfId="4" applyNumberFormat="1" applyFont="1" applyFill="1" applyAlignment="1"/>
    <xf numFmtId="0" fontId="7" fillId="0" borderId="0" xfId="4" applyNumberFormat="1" applyFont="1" applyFill="1" applyAlignment="1"/>
    <xf numFmtId="0" fontId="82" fillId="0" borderId="0" xfId="4" applyNumberFormat="1" applyFont="1" applyFill="1" applyAlignment="1">
      <alignment horizontal="left"/>
    </xf>
    <xf numFmtId="166" fontId="7" fillId="0" borderId="0" xfId="4" applyNumberFormat="1" applyFont="1" applyFill="1" applyAlignment="1"/>
    <xf numFmtId="0" fontId="7" fillId="0" borderId="0" xfId="4" applyNumberFormat="1" applyFont="1" applyFill="1" applyAlignment="1">
      <alignment wrapText="1"/>
    </xf>
    <xf numFmtId="0" fontId="7" fillId="0" borderId="0" xfId="4" applyNumberFormat="1" applyFont="1" applyFill="1" applyAlignment="1">
      <alignment horizontal="center"/>
    </xf>
    <xf numFmtId="0" fontId="7" fillId="0" borderId="0" xfId="4" applyNumberFormat="1" applyFont="1" applyFill="1" applyBorder="1" applyAlignment="1"/>
    <xf numFmtId="183" fontId="7" fillId="0" borderId="0" xfId="4" applyNumberFormat="1" applyFont="1" applyFill="1" applyAlignment="1"/>
    <xf numFmtId="183" fontId="83" fillId="0" borderId="0" xfId="4" applyNumberFormat="1" applyFont="1" applyFill="1" applyBorder="1" applyAlignment="1"/>
    <xf numFmtId="184" fontId="7" fillId="0" borderId="0" xfId="4" applyNumberFormat="1" applyFont="1" applyFill="1" applyAlignment="1"/>
    <xf numFmtId="164" fontId="83" fillId="0" borderId="0" xfId="4" applyNumberFormat="1" applyFont="1" applyFill="1" applyBorder="1" applyAlignment="1"/>
    <xf numFmtId="164" fontId="7" fillId="0" borderId="0" xfId="4" applyNumberFormat="1" applyFont="1" applyFill="1" applyBorder="1" applyAlignment="1"/>
    <xf numFmtId="166" fontId="84" fillId="0" borderId="0" xfId="4" applyNumberFormat="1" applyFont="1" applyFill="1" applyAlignment="1">
      <alignment horizontal="center"/>
    </xf>
    <xf numFmtId="0" fontId="7" fillId="0" borderId="0" xfId="4" applyNumberFormat="1" applyFont="1" applyAlignment="1">
      <alignment horizontal="center"/>
    </xf>
    <xf numFmtId="166" fontId="23" fillId="0" borderId="0" xfId="4" applyNumberFormat="1" applyFont="1" applyFill="1" applyAlignment="1">
      <alignment horizontal="center"/>
    </xf>
    <xf numFmtId="166" fontId="23" fillId="0" borderId="0" xfId="4" applyNumberFormat="1" applyFont="1" applyFill="1" applyAlignment="1"/>
    <xf numFmtId="0" fontId="7" fillId="0" borderId="0" xfId="4" quotePrefix="1" applyNumberFormat="1" applyFont="1" applyFill="1" applyAlignment="1">
      <alignment horizontal="left"/>
    </xf>
    <xf numFmtId="0" fontId="85" fillId="0" borderId="0" xfId="4" applyNumberFormat="1" applyFont="1" applyFill="1" applyBorder="1" applyAlignment="1"/>
    <xf numFmtId="0" fontId="86" fillId="0" borderId="0" xfId="4" applyNumberFormat="1" applyFont="1" applyFill="1" applyAlignment="1">
      <alignment horizontal="right"/>
    </xf>
    <xf numFmtId="166" fontId="85" fillId="0" borderId="0" xfId="4" applyNumberFormat="1" applyFont="1" applyFill="1" applyBorder="1" applyAlignment="1">
      <alignment horizontal="left"/>
    </xf>
    <xf numFmtId="166" fontId="86" fillId="0" borderId="0" xfId="4" applyNumberFormat="1" applyFont="1" applyFill="1" applyAlignment="1">
      <alignment horizontal="right"/>
    </xf>
    <xf numFmtId="166" fontId="7" fillId="0" borderId="0" xfId="4" applyNumberFormat="1" applyFont="1" applyFill="1" applyBorder="1" applyAlignment="1">
      <alignment horizontal="left"/>
    </xf>
    <xf numFmtId="41" fontId="7" fillId="0" borderId="0" xfId="4" applyNumberFormat="1" applyFont="1" applyFill="1" applyBorder="1" applyAlignment="1"/>
    <xf numFmtId="42" fontId="7" fillId="0" borderId="35" xfId="4" applyNumberFormat="1" applyFont="1" applyFill="1" applyBorder="1" applyAlignment="1">
      <alignment horizontal="right"/>
    </xf>
    <xf numFmtId="164" fontId="87" fillId="0" borderId="0" xfId="4" applyNumberFormat="1" applyFont="1" applyFill="1" applyAlignment="1"/>
    <xf numFmtId="185" fontId="7" fillId="0" borderId="0" xfId="4" applyNumberFormat="1" applyFont="1" applyFill="1" applyBorder="1" applyAlignment="1"/>
    <xf numFmtId="185" fontId="7" fillId="0" borderId="31" xfId="4" applyNumberFormat="1" applyFont="1" applyFill="1" applyBorder="1" applyAlignment="1"/>
    <xf numFmtId="41" fontId="9" fillId="9" borderId="36" xfId="4" applyNumberFormat="1" applyFont="1" applyFill="1" applyBorder="1" applyAlignment="1"/>
    <xf numFmtId="184" fontId="12" fillId="0" borderId="36" xfId="4" applyNumberFormat="1" applyFont="1" applyFill="1" applyBorder="1" applyAlignment="1">
      <alignment vertical="center"/>
    </xf>
    <xf numFmtId="39" fontId="7" fillId="0" borderId="0" xfId="4" applyNumberFormat="1" applyFont="1" applyFill="1" applyAlignment="1">
      <alignment vertical="center"/>
    </xf>
    <xf numFmtId="0" fontId="7" fillId="0" borderId="0" xfId="4" applyNumberFormat="1" applyFont="1" applyFill="1" applyAlignment="1">
      <alignment horizontal="left" vertical="center" indent="1"/>
    </xf>
    <xf numFmtId="43" fontId="7" fillId="0" borderId="0" xfId="4" applyNumberFormat="1" applyFont="1" applyAlignment="1"/>
    <xf numFmtId="0" fontId="7" fillId="0" borderId="31" xfId="4" applyNumberFormat="1" applyFont="1" applyBorder="1" applyAlignment="1"/>
    <xf numFmtId="41" fontId="7" fillId="0" borderId="0" xfId="4" applyNumberFormat="1" applyFont="1" applyFill="1" applyBorder="1" applyAlignment="1">
      <alignment horizontal="right"/>
    </xf>
    <xf numFmtId="41" fontId="7" fillId="0" borderId="0" xfId="4" applyNumberFormat="1" applyFont="1" applyFill="1" applyAlignment="1"/>
    <xf numFmtId="0" fontId="7" fillId="0" borderId="0" xfId="4" quotePrefix="1" applyNumberFormat="1" applyFont="1" applyFill="1" applyBorder="1" applyAlignment="1">
      <alignment horizontal="left"/>
    </xf>
    <xf numFmtId="186" fontId="7" fillId="0" borderId="0" xfId="4" applyNumberFormat="1" applyFont="1" applyFill="1" applyAlignment="1"/>
    <xf numFmtId="0" fontId="7" fillId="0" borderId="0" xfId="4" applyNumberFormat="1" applyFont="1" applyFill="1" applyAlignment="1">
      <alignment horizontal="center" vertical="top"/>
    </xf>
    <xf numFmtId="0" fontId="7" fillId="0" borderId="0" xfId="4" applyNumberFormat="1" applyFont="1" applyFill="1" applyBorder="1" applyAlignment="1">
      <alignment horizontal="left" indent="1"/>
    </xf>
    <xf numFmtId="165" fontId="7" fillId="0" borderId="0" xfId="4" applyNumberFormat="1" applyFont="1" applyFill="1" applyAlignment="1"/>
    <xf numFmtId="0" fontId="7" fillId="0" borderId="0" xfId="4" applyNumberFormat="1" applyFont="1" applyFill="1" applyAlignment="1">
      <alignment horizontal="left"/>
    </xf>
    <xf numFmtId="42" fontId="7" fillId="0" borderId="0" xfId="4" applyNumberFormat="1" applyFont="1" applyFill="1" applyBorder="1" applyAlignment="1"/>
    <xf numFmtId="0" fontId="88" fillId="0" borderId="0" xfId="4" applyNumberFormat="1" applyFont="1" applyFill="1" applyBorder="1" applyAlignment="1">
      <alignment horizontal="center"/>
    </xf>
    <xf numFmtId="164" fontId="12" fillId="0" borderId="0" xfId="4" applyNumberFormat="1" applyFont="1" applyFill="1" applyBorder="1" applyAlignment="1">
      <alignment horizontal="center"/>
    </xf>
    <xf numFmtId="0" fontId="12" fillId="0" borderId="0" xfId="4" applyNumberFormat="1" applyFont="1" applyFill="1" applyBorder="1" applyAlignment="1">
      <alignment horizontal="center"/>
    </xf>
    <xf numFmtId="164" fontId="12" fillId="0" borderId="31" xfId="4" applyNumberFormat="1" applyFont="1" applyFill="1" applyBorder="1" applyAlignment="1">
      <alignment horizontal="center"/>
    </xf>
    <xf numFmtId="0" fontId="12" fillId="0" borderId="31" xfId="4" applyNumberFormat="1" applyFont="1" applyFill="1" applyBorder="1" applyAlignment="1">
      <alignment horizontal="center"/>
    </xf>
    <xf numFmtId="0" fontId="7" fillId="0" borderId="31" xfId="4" applyNumberFormat="1" applyFont="1" applyFill="1" applyBorder="1" applyAlignment="1">
      <alignment horizontal="center"/>
    </xf>
    <xf numFmtId="0" fontId="42" fillId="0" borderId="0" xfId="4" applyNumberFormat="1" applyFont="1" applyFill="1" applyAlignment="1">
      <alignment horizontal="center"/>
    </xf>
    <xf numFmtId="187" fontId="7" fillId="0" borderId="0" xfId="4" applyNumberFormat="1" applyFont="1" applyFill="1" applyAlignment="1">
      <alignment horizontal="center"/>
    </xf>
    <xf numFmtId="0" fontId="12" fillId="0" borderId="0" xfId="4" applyNumberFormat="1" applyFont="1" applyFill="1" applyAlignment="1">
      <alignment horizontal="center"/>
    </xf>
    <xf numFmtId="10" fontId="7" fillId="0" borderId="0" xfId="4" applyNumberFormat="1" applyFont="1" applyFill="1" applyAlignment="1">
      <alignment horizontal="right"/>
    </xf>
    <xf numFmtId="165" fontId="7" fillId="0" borderId="0" xfId="4" applyNumberFormat="1" applyFont="1" applyFill="1" applyAlignment="1">
      <alignment horizontal="left"/>
    </xf>
    <xf numFmtId="43" fontId="83" fillId="0" borderId="0" xfId="4" applyNumberFormat="1" applyFont="1" applyFill="1" applyBorder="1" applyAlignment="1">
      <alignment horizontal="right"/>
    </xf>
    <xf numFmtId="164" fontId="7" fillId="0" borderId="0" xfId="4" applyNumberFormat="1" applyFont="1" applyFill="1" applyAlignment="1">
      <alignment horizontal="center"/>
    </xf>
    <xf numFmtId="43" fontId="7" fillId="0" borderId="0" xfId="4" applyNumberFormat="1" applyFont="1" applyFill="1" applyAlignment="1">
      <alignment horizontal="right"/>
    </xf>
    <xf numFmtId="43" fontId="7" fillId="0" borderId="0" xfId="4" applyNumberFormat="1" applyFont="1" applyFill="1" applyAlignment="1">
      <alignment horizontal="center"/>
    </xf>
    <xf numFmtId="0" fontId="83" fillId="0" borderId="0" xfId="4" applyNumberFormat="1" applyFont="1" applyFill="1" applyBorder="1" applyAlignment="1"/>
    <xf numFmtId="42" fontId="7" fillId="0" borderId="0" xfId="4" applyNumberFormat="1" applyFont="1" applyFill="1" applyBorder="1" applyAlignment="1">
      <alignment horizontal="right"/>
    </xf>
    <xf numFmtId="0" fontId="83" fillId="0" borderId="0" xfId="4" applyNumberFormat="1" applyFont="1" applyFill="1" applyBorder="1" applyAlignment="1">
      <alignment horizontal="right"/>
    </xf>
    <xf numFmtId="0" fontId="89" fillId="0" borderId="0" xfId="4" applyNumberFormat="1" applyFont="1" applyFill="1" applyAlignment="1">
      <alignment horizontal="center"/>
    </xf>
    <xf numFmtId="0" fontId="7" fillId="0" borderId="34" xfId="4" applyNumberFormat="1" applyFont="1" applyFill="1" applyBorder="1" applyAlignment="1">
      <alignment horizontal="centerContinuous"/>
    </xf>
    <xf numFmtId="0" fontId="12" fillId="0" borderId="1" xfId="4" applyNumberFormat="1" applyFont="1" applyFill="1" applyBorder="1" applyAlignment="1">
      <alignment horizontal="centerContinuous"/>
    </xf>
    <xf numFmtId="0" fontId="12" fillId="0" borderId="33" xfId="4" applyNumberFormat="1" applyFont="1" applyFill="1" applyBorder="1" applyAlignment="1">
      <alignment horizontal="centerContinuous"/>
    </xf>
    <xf numFmtId="0" fontId="7" fillId="0" borderId="0" xfId="4" applyNumberFormat="1" applyFont="1" applyFill="1" applyAlignment="1">
      <alignment horizontal="centerContinuous"/>
    </xf>
    <xf numFmtId="0" fontId="12" fillId="0" borderId="0" xfId="4" applyNumberFormat="1" applyFont="1" applyFill="1" applyAlignment="1">
      <alignment horizontal="centerContinuous"/>
    </xf>
    <xf numFmtId="0" fontId="7" fillId="0" borderId="0" xfId="4" applyNumberFormat="1" applyFont="1" applyAlignment="1">
      <alignment horizontal="centerContinuous"/>
    </xf>
    <xf numFmtId="0" fontId="7" fillId="0" borderId="0" xfId="4" applyNumberFormat="1" applyFill="1" applyAlignment="1">
      <alignment horizontal="right"/>
    </xf>
    <xf numFmtId="0" fontId="3" fillId="0" borderId="0" xfId="12" applyNumberFormat="1" applyAlignment="1"/>
    <xf numFmtId="0" fontId="39" fillId="0" borderId="0" xfId="12" applyNumberFormat="1" applyFont="1" applyAlignment="1"/>
    <xf numFmtId="0" fontId="38" fillId="0" borderId="0" xfId="12" applyNumberFormat="1" applyFont="1" applyAlignment="1">
      <alignment horizontal="right"/>
    </xf>
    <xf numFmtId="0" fontId="12" fillId="0" borderId="0" xfId="12" applyNumberFormat="1" applyFont="1" applyAlignment="1">
      <alignment horizontal="right"/>
    </xf>
    <xf numFmtId="0" fontId="10" fillId="0" borderId="0" xfId="12" applyNumberFormat="1" applyFont="1" applyAlignment="1">
      <alignment horizontal="centerContinuous"/>
    </xf>
    <xf numFmtId="0" fontId="10" fillId="0" borderId="0" xfId="12" applyNumberFormat="1" applyFont="1" applyAlignment="1"/>
    <xf numFmtId="176" fontId="10" fillId="0" borderId="0" xfId="12" applyNumberFormat="1" applyFont="1" applyAlignment="1">
      <alignment horizontal="centerContinuous" wrapText="1"/>
    </xf>
    <xf numFmtId="176" fontId="10" fillId="0" borderId="0" xfId="12" applyNumberFormat="1" applyFont="1" applyAlignment="1">
      <alignment wrapText="1"/>
    </xf>
    <xf numFmtId="0" fontId="3" fillId="0" borderId="0" xfId="12" applyNumberFormat="1" applyAlignment="1">
      <alignment horizontal="centerContinuous"/>
    </xf>
    <xf numFmtId="0" fontId="3" fillId="0" borderId="0" xfId="12" applyNumberFormat="1" applyFill="1" applyAlignment="1"/>
    <xf numFmtId="0" fontId="12" fillId="0" borderId="0" xfId="12" applyFont="1" applyFill="1" applyBorder="1" applyAlignment="1">
      <alignment horizontal="left"/>
    </xf>
    <xf numFmtId="0" fontId="3" fillId="0" borderId="35" xfId="12" applyNumberFormat="1" applyFill="1" applyBorder="1" applyAlignment="1"/>
    <xf numFmtId="0" fontId="91" fillId="0" borderId="0" xfId="12" applyNumberFormat="1" applyFont="1" applyFill="1" applyAlignment="1">
      <alignment horizontal="right"/>
    </xf>
    <xf numFmtId="0" fontId="92" fillId="0" borderId="0" xfId="12" applyNumberFormat="1" applyFont="1" applyFill="1" applyBorder="1" applyAlignment="1"/>
    <xf numFmtId="0" fontId="92" fillId="0" borderId="0" xfId="12" applyNumberFormat="1" applyFont="1" applyFill="1" applyAlignment="1"/>
    <xf numFmtId="0" fontId="93" fillId="0" borderId="62" xfId="12" applyFont="1" applyFill="1" applyBorder="1" applyAlignment="1"/>
    <xf numFmtId="0" fontId="91" fillId="0" borderId="0" xfId="15" applyNumberFormat="1" applyFont="1" applyFill="1" applyAlignment="1">
      <alignment horizontal="left"/>
    </xf>
    <xf numFmtId="171" fontId="92" fillId="0" borderId="62" xfId="12" applyNumberFormat="1" applyFont="1" applyFill="1" applyBorder="1" applyAlignment="1"/>
    <xf numFmtId="0" fontId="12" fillId="0" borderId="0" xfId="12" applyNumberFormat="1" applyFont="1" applyAlignment="1"/>
    <xf numFmtId="0" fontId="95" fillId="0" borderId="57" xfId="12" applyFont="1" applyFill="1" applyBorder="1" applyAlignment="1">
      <alignment horizontal="centerContinuous"/>
    </xf>
    <xf numFmtId="0" fontId="95" fillId="0" borderId="35" xfId="12" applyFont="1" applyFill="1" applyBorder="1" applyAlignment="1">
      <alignment horizontal="centerContinuous"/>
    </xf>
    <xf numFmtId="0" fontId="96" fillId="0" borderId="35" xfId="12" applyFont="1" applyFill="1" applyBorder="1" applyAlignment="1">
      <alignment horizontal="centerContinuous"/>
    </xf>
    <xf numFmtId="0" fontId="96" fillId="0" borderId="32" xfId="12" applyFont="1" applyFill="1" applyBorder="1" applyAlignment="1">
      <alignment horizontal="centerContinuous"/>
    </xf>
    <xf numFmtId="0" fontId="95" fillId="0" borderId="16" xfId="12" applyFont="1" applyFill="1" applyBorder="1" applyAlignment="1">
      <alignment horizontal="centerContinuous"/>
    </xf>
    <xf numFmtId="0" fontId="95" fillId="0" borderId="0" xfId="12" applyFont="1" applyFill="1" applyBorder="1" applyAlignment="1">
      <alignment horizontal="centerContinuous"/>
    </xf>
    <xf numFmtId="0" fontId="96" fillId="0" borderId="0" xfId="12" applyFont="1" applyFill="1" applyBorder="1" applyAlignment="1">
      <alignment horizontal="centerContinuous"/>
    </xf>
    <xf numFmtId="0" fontId="96" fillId="0" borderId="15" xfId="12" applyFont="1" applyFill="1" applyBorder="1" applyAlignment="1">
      <alignment horizontal="centerContinuous"/>
    </xf>
    <xf numFmtId="0" fontId="97" fillId="0" borderId="16" xfId="12" applyFont="1" applyFill="1" applyBorder="1" applyAlignment="1">
      <alignment horizontal="centerContinuous"/>
    </xf>
    <xf numFmtId="0" fontId="97" fillId="0" borderId="0" xfId="12" applyFont="1" applyFill="1" applyBorder="1" applyAlignment="1">
      <alignment horizontal="centerContinuous"/>
    </xf>
    <xf numFmtId="0" fontId="97" fillId="0" borderId="15" xfId="12" applyFont="1" applyFill="1" applyBorder="1" applyAlignment="1">
      <alignment horizontal="centerContinuous"/>
    </xf>
    <xf numFmtId="0" fontId="96" fillId="0" borderId="16" xfId="12" applyFont="1" applyFill="1" applyBorder="1" applyAlignment="1">
      <alignment horizontal="centerContinuous"/>
    </xf>
    <xf numFmtId="0" fontId="96" fillId="0" borderId="15" xfId="12" applyFont="1" applyFill="1" applyBorder="1"/>
    <xf numFmtId="0" fontId="95" fillId="0" borderId="16" xfId="12" applyNumberFormat="1" applyFont="1" applyFill="1" applyBorder="1" applyAlignment="1">
      <alignment horizontal="center"/>
    </xf>
    <xf numFmtId="0" fontId="95" fillId="0" borderId="0" xfId="12" applyNumberFormat="1" applyFont="1" applyFill="1" applyBorder="1" applyAlignment="1">
      <alignment horizontal="center"/>
    </xf>
    <xf numFmtId="0" fontId="96" fillId="0" borderId="0" xfId="12" applyFont="1" applyFill="1" applyBorder="1"/>
    <xf numFmtId="0" fontId="95" fillId="0" borderId="58" xfId="12" applyNumberFormat="1" applyFont="1" applyFill="1" applyBorder="1" applyAlignment="1">
      <alignment horizontal="center"/>
    </xf>
    <xf numFmtId="0" fontId="95" fillId="0" borderId="31" xfId="12" applyNumberFormat="1" applyFont="1" applyFill="1" applyBorder="1" applyAlignment="1">
      <alignment horizontal="center"/>
    </xf>
    <xf numFmtId="0" fontId="96" fillId="0" borderId="31" xfId="12" applyFont="1" applyFill="1" applyBorder="1"/>
    <xf numFmtId="0" fontId="96" fillId="0" borderId="59" xfId="12" applyFont="1" applyFill="1" applyBorder="1"/>
    <xf numFmtId="0" fontId="96" fillId="0" borderId="16" xfId="12" applyFont="1" applyFill="1" applyBorder="1"/>
    <xf numFmtId="0" fontId="96" fillId="0" borderId="16" xfId="12" applyNumberFormat="1" applyFont="1" applyFill="1" applyBorder="1" applyAlignment="1">
      <alignment horizontal="center"/>
    </xf>
    <xf numFmtId="0" fontId="96" fillId="0" borderId="0" xfId="12" applyNumberFormat="1" applyFont="1" applyFill="1" applyBorder="1" applyAlignment="1">
      <alignment horizontal="left"/>
    </xf>
    <xf numFmtId="0" fontId="96" fillId="0" borderId="0" xfId="12" applyNumberFormat="1" applyFont="1" applyFill="1" applyBorder="1" applyAlignment="1"/>
    <xf numFmtId="171" fontId="96" fillId="0" borderId="15" xfId="12" applyNumberFormat="1" applyFont="1" applyFill="1" applyBorder="1" applyAlignment="1"/>
    <xf numFmtId="171" fontId="98" fillId="0" borderId="15" xfId="12" applyNumberFormat="1" applyFont="1" applyFill="1" applyBorder="1" applyAlignment="1"/>
    <xf numFmtId="188" fontId="96" fillId="0" borderId="0" xfId="12" applyNumberFormat="1" applyFont="1" applyFill="1" applyBorder="1" applyAlignment="1"/>
    <xf numFmtId="171" fontId="96" fillId="0" borderId="59" xfId="12" applyNumberFormat="1" applyFont="1" applyFill="1" applyBorder="1" applyAlignment="1"/>
    <xf numFmtId="9" fontId="96" fillId="0" borderId="0" xfId="12" applyNumberFormat="1" applyFont="1" applyFill="1" applyBorder="1" applyAlignment="1"/>
    <xf numFmtId="171" fontId="96" fillId="0" borderId="63" xfId="12" applyNumberFormat="1" applyFont="1" applyFill="1" applyBorder="1" applyAlignment="1" applyProtection="1">
      <protection locked="0"/>
    </xf>
    <xf numFmtId="0" fontId="3" fillId="0" borderId="58" xfId="12" applyNumberFormat="1" applyBorder="1" applyAlignment="1"/>
    <xf numFmtId="0" fontId="3" fillId="0" borderId="31" xfId="12" applyNumberFormat="1" applyBorder="1" applyAlignment="1"/>
    <xf numFmtId="0" fontId="3" fillId="0" borderId="59" xfId="12" applyNumberFormat="1" applyBorder="1" applyAlignment="1"/>
    <xf numFmtId="0" fontId="3" fillId="0" borderId="0" xfId="12"/>
    <xf numFmtId="0" fontId="99" fillId="0" borderId="0" xfId="15" applyFont="1" applyFill="1"/>
    <xf numFmtId="0" fontId="3" fillId="0" borderId="0" xfId="15" applyFill="1"/>
    <xf numFmtId="0" fontId="100" fillId="0" borderId="0" xfId="15" applyFont="1" applyFill="1"/>
    <xf numFmtId="0" fontId="3" fillId="0" borderId="0" xfId="15"/>
    <xf numFmtId="0" fontId="99" fillId="0" borderId="0" xfId="15" applyFont="1" applyFill="1" applyAlignment="1">
      <alignment horizontal="center"/>
    </xf>
    <xf numFmtId="0" fontId="101" fillId="0" borderId="0" xfId="15" applyFont="1"/>
    <xf numFmtId="183" fontId="7" fillId="0" borderId="0" xfId="15" applyNumberFormat="1" applyFont="1" applyFill="1" applyBorder="1" applyAlignment="1"/>
    <xf numFmtId="183" fontId="17" fillId="0" borderId="34" xfId="15" applyNumberFormat="1" applyFont="1" applyFill="1" applyBorder="1" applyAlignment="1"/>
    <xf numFmtId="183" fontId="17" fillId="0" borderId="33" xfId="15" applyNumberFormat="1" applyFont="1" applyFill="1" applyBorder="1" applyAlignment="1"/>
    <xf numFmtId="0" fontId="17" fillId="0" borderId="0" xfId="15" applyNumberFormat="1" applyFont="1" applyFill="1" applyBorder="1" applyAlignment="1"/>
    <xf numFmtId="0" fontId="99" fillId="0" borderId="0" xfId="15" applyNumberFormat="1" applyFont="1" applyFill="1" applyAlignment="1">
      <alignment horizontal="center"/>
    </xf>
    <xf numFmtId="183" fontId="17" fillId="0" borderId="59" xfId="15" applyNumberFormat="1" applyFont="1" applyFill="1" applyBorder="1" applyAlignment="1"/>
    <xf numFmtId="183" fontId="17" fillId="0" borderId="58" xfId="15" applyNumberFormat="1" applyFont="1" applyFill="1" applyBorder="1" applyAlignment="1"/>
    <xf numFmtId="166" fontId="84" fillId="0" borderId="0" xfId="15" applyNumberFormat="1" applyFont="1" applyFill="1" applyBorder="1" applyAlignment="1">
      <alignment horizontal="center"/>
    </xf>
    <xf numFmtId="183" fontId="17" fillId="0" borderId="15" xfId="15" applyNumberFormat="1" applyFont="1" applyFill="1" applyBorder="1" applyAlignment="1"/>
    <xf numFmtId="183" fontId="17" fillId="0" borderId="16" xfId="15" applyNumberFormat="1" applyFont="1" applyFill="1" applyBorder="1" applyAlignment="1"/>
    <xf numFmtId="0" fontId="7" fillId="0" borderId="15" xfId="15" applyNumberFormat="1" applyFont="1" applyFill="1" applyBorder="1" applyAlignment="1">
      <alignment horizontal="centerContinuous"/>
    </xf>
    <xf numFmtId="166" fontId="84" fillId="0" borderId="16" xfId="15" applyNumberFormat="1" applyFont="1" applyFill="1" applyBorder="1" applyAlignment="1">
      <alignment horizontal="centerContinuous"/>
    </xf>
    <xf numFmtId="0" fontId="7" fillId="0" borderId="0" xfId="15" applyNumberFormat="1" applyFont="1" applyFill="1" applyBorder="1" applyAlignment="1"/>
    <xf numFmtId="0" fontId="84" fillId="0" borderId="15" xfId="15" applyNumberFormat="1" applyFont="1" applyFill="1" applyBorder="1" applyAlignment="1">
      <alignment horizontal="center"/>
    </xf>
    <xf numFmtId="0" fontId="84" fillId="0" borderId="16" xfId="15" applyNumberFormat="1" applyFont="1" applyFill="1" applyBorder="1" applyAlignment="1">
      <alignment horizontal="center"/>
    </xf>
    <xf numFmtId="166" fontId="84" fillId="0" borderId="15" xfId="15" applyNumberFormat="1" applyFont="1" applyFill="1" applyBorder="1" applyAlignment="1">
      <alignment horizontal="center"/>
    </xf>
    <xf numFmtId="166" fontId="84" fillId="0" borderId="16" xfId="15" applyNumberFormat="1" applyFont="1" applyFill="1" applyBorder="1" applyAlignment="1">
      <alignment horizontal="center"/>
    </xf>
    <xf numFmtId="189" fontId="7" fillId="0" borderId="0" xfId="15" applyNumberFormat="1" applyFont="1" applyFill="1" applyBorder="1" applyAlignment="1"/>
    <xf numFmtId="189" fontId="7" fillId="0" borderId="32" xfId="15" applyNumberFormat="1" applyFont="1" applyFill="1" applyBorder="1" applyAlignment="1">
      <alignment horizontal="centerContinuous"/>
    </xf>
    <xf numFmtId="44" fontId="7" fillId="0" borderId="57" xfId="15" applyNumberFormat="1" applyFont="1" applyFill="1" applyBorder="1" applyAlignment="1">
      <alignment horizontal="centerContinuous"/>
    </xf>
    <xf numFmtId="41" fontId="16" fillId="0" borderId="0" xfId="15" applyNumberFormat="1" applyFont="1" applyFill="1" applyBorder="1" applyAlignment="1"/>
    <xf numFmtId="41" fontId="17" fillId="0" borderId="0" xfId="15" applyNumberFormat="1" applyFont="1" applyFill="1" applyBorder="1" applyAlignment="1"/>
    <xf numFmtId="164" fontId="17" fillId="0" borderId="0" xfId="15" applyNumberFormat="1" applyFont="1" applyFill="1" applyBorder="1" applyAlignment="1"/>
    <xf numFmtId="165" fontId="102" fillId="0" borderId="0" xfId="15" applyNumberFormat="1" applyFont="1" applyFill="1"/>
    <xf numFmtId="165" fontId="17" fillId="0" borderId="35" xfId="15" applyNumberFormat="1" applyFont="1" applyFill="1" applyBorder="1" applyAlignment="1"/>
    <xf numFmtId="0" fontId="61" fillId="0" borderId="0" xfId="15" applyFont="1" applyFill="1"/>
    <xf numFmtId="190" fontId="17" fillId="0" borderId="0" xfId="15" applyNumberFormat="1" applyFont="1" applyFill="1" applyBorder="1" applyAlignment="1"/>
    <xf numFmtId="166" fontId="17" fillId="0" borderId="0" xfId="15" applyNumberFormat="1" applyFont="1" applyFill="1" applyBorder="1" applyAlignment="1"/>
    <xf numFmtId="185" fontId="17" fillId="0" borderId="31" xfId="15" applyNumberFormat="1" applyFont="1" applyFill="1" applyBorder="1" applyAlignment="1"/>
    <xf numFmtId="165" fontId="17" fillId="0" borderId="35" xfId="15" applyNumberFormat="1" applyFont="1" applyFill="1" applyBorder="1" applyAlignment="1">
      <alignment vertical="center"/>
    </xf>
    <xf numFmtId="183" fontId="17" fillId="0" borderId="35" xfId="15" applyNumberFormat="1" applyFont="1" applyFill="1" applyBorder="1" applyAlignment="1">
      <alignment vertical="center"/>
    </xf>
    <xf numFmtId="183" fontId="17" fillId="0" borderId="64" xfId="15" applyNumberFormat="1" applyFont="1" applyFill="1" applyBorder="1" applyAlignment="1">
      <alignment vertical="center"/>
    </xf>
    <xf numFmtId="165" fontId="17" fillId="0" borderId="65" xfId="15" applyNumberFormat="1" applyFont="1" applyFill="1" applyBorder="1" applyAlignment="1">
      <alignment vertical="center"/>
    </xf>
    <xf numFmtId="0" fontId="17" fillId="0" borderId="0" xfId="15" applyNumberFormat="1" applyFont="1" applyFill="1" applyBorder="1" applyAlignment="1">
      <alignment horizontal="left" vertical="center" indent="1"/>
    </xf>
    <xf numFmtId="164" fontId="99" fillId="0" borderId="0" xfId="15" applyNumberFormat="1" applyFont="1" applyFill="1"/>
    <xf numFmtId="183" fontId="17" fillId="0" borderId="0" xfId="15" applyNumberFormat="1" applyFont="1" applyFill="1" applyBorder="1" applyAlignment="1">
      <alignment horizontal="center"/>
    </xf>
    <xf numFmtId="183" fontId="17" fillId="0" borderId="0" xfId="15" applyNumberFormat="1" applyFont="1" applyFill="1" applyBorder="1" applyAlignment="1"/>
    <xf numFmtId="0" fontId="17" fillId="0" borderId="0" xfId="15" quotePrefix="1" applyNumberFormat="1" applyFont="1" applyFill="1" applyBorder="1" applyAlignment="1">
      <alignment horizontal="left"/>
    </xf>
    <xf numFmtId="0" fontId="17" fillId="0" borderId="0" xfId="15" applyNumberFormat="1" applyFont="1" applyFill="1" applyBorder="1" applyAlignment="1">
      <alignment vertical="top"/>
    </xf>
    <xf numFmtId="0" fontId="17" fillId="0" borderId="0" xfId="15" applyNumberFormat="1" applyFont="1" applyFill="1" applyBorder="1" applyAlignment="1">
      <alignment horizontal="left" indent="1"/>
    </xf>
    <xf numFmtId="164" fontId="7" fillId="0" borderId="0" xfId="15" applyNumberFormat="1" applyFont="1" applyFill="1" applyBorder="1" applyAlignment="1">
      <alignment horizontal="center"/>
    </xf>
    <xf numFmtId="0" fontId="17" fillId="0" borderId="0" xfId="15" applyNumberFormat="1" applyFont="1" applyFill="1" applyBorder="1" applyAlignment="1">
      <alignment horizontal="left"/>
    </xf>
    <xf numFmtId="165" fontId="17" fillId="0" borderId="0" xfId="15" applyNumberFormat="1" applyFont="1" applyFill="1" applyBorder="1" applyAlignment="1"/>
    <xf numFmtId="164" fontId="17" fillId="0" borderId="0" xfId="15" applyNumberFormat="1" applyFont="1" applyFill="1" applyBorder="1" applyAlignment="1">
      <alignment horizontal="center"/>
    </xf>
    <xf numFmtId="0" fontId="17" fillId="0" borderId="0" xfId="15" applyNumberFormat="1" applyFont="1" applyFill="1" applyBorder="1" applyAlignment="1">
      <alignment horizontal="center"/>
    </xf>
    <xf numFmtId="164" fontId="17" fillId="0" borderId="31" xfId="15" applyNumberFormat="1" applyFont="1" applyFill="1" applyBorder="1" applyAlignment="1">
      <alignment horizontal="center"/>
    </xf>
    <xf numFmtId="0" fontId="17" fillId="0" borderId="31" xfId="15" applyNumberFormat="1" applyFont="1" applyFill="1" applyBorder="1" applyAlignment="1">
      <alignment horizontal="center"/>
    </xf>
    <xf numFmtId="10" fontId="17" fillId="0" borderId="0" xfId="15" applyNumberFormat="1" applyFont="1" applyFill="1" applyBorder="1" applyAlignment="1"/>
    <xf numFmtId="164" fontId="17" fillId="0" borderId="0" xfId="15" applyNumberFormat="1" applyFont="1" applyFill="1" applyBorder="1" applyAlignment="1">
      <alignment horizontal="left"/>
    </xf>
    <xf numFmtId="43" fontId="17" fillId="0" borderId="0" xfId="15" applyNumberFormat="1" applyFont="1" applyFill="1" applyBorder="1" applyAlignment="1">
      <alignment horizontal="right"/>
    </xf>
    <xf numFmtId="0" fontId="17" fillId="0" borderId="0" xfId="15" applyFont="1" applyFill="1"/>
    <xf numFmtId="165" fontId="17" fillId="0" borderId="35" xfId="15" applyNumberFormat="1" applyFont="1" applyFill="1" applyBorder="1"/>
    <xf numFmtId="41" fontId="17" fillId="0" borderId="0" xfId="15" applyNumberFormat="1" applyFont="1" applyFill="1"/>
    <xf numFmtId="165" fontId="17" fillId="0" borderId="0" xfId="15" applyNumberFormat="1" applyFont="1" applyFill="1"/>
    <xf numFmtId="0" fontId="103" fillId="0" borderId="0" xfId="15" applyFont="1" applyFill="1" applyAlignment="1">
      <alignment horizontal="center"/>
    </xf>
    <xf numFmtId="0" fontId="104" fillId="0" borderId="0" xfId="15" applyFont="1" applyFill="1"/>
    <xf numFmtId="0" fontId="3" fillId="0" borderId="0" xfId="15" applyFill="1" applyAlignment="1">
      <alignment horizontal="centerContinuous"/>
    </xf>
    <xf numFmtId="0" fontId="99" fillId="0" borderId="0" xfId="15" applyFont="1" applyFill="1" applyAlignment="1">
      <alignment horizontal="centerContinuous"/>
    </xf>
    <xf numFmtId="0" fontId="105" fillId="0" borderId="0" xfId="15" applyFont="1" applyFill="1" applyAlignment="1">
      <alignment horizontal="centerContinuous"/>
    </xf>
    <xf numFmtId="0" fontId="106" fillId="0" borderId="0" xfId="15" applyFont="1" applyFill="1" applyAlignment="1">
      <alignment horizontal="right"/>
    </xf>
    <xf numFmtId="0" fontId="38" fillId="0" borderId="0" xfId="4" applyNumberFormat="1" applyFont="1" applyAlignment="1"/>
    <xf numFmtId="0" fontId="61" fillId="0" borderId="0" xfId="4" applyNumberFormat="1" applyFont="1" applyAlignment="1"/>
    <xf numFmtId="171" fontId="107" fillId="0" borderId="0" xfId="4" applyFont="1">
      <alignment horizontal="left" wrapText="1"/>
    </xf>
    <xf numFmtId="0" fontId="108" fillId="0" borderId="0" xfId="4" applyNumberFormat="1" applyFont="1" applyAlignment="1">
      <alignment horizontal="right"/>
    </xf>
    <xf numFmtId="171" fontId="20" fillId="0" borderId="0" xfId="4" applyFont="1" applyFill="1" applyAlignment="1">
      <alignment horizontal="left"/>
    </xf>
    <xf numFmtId="0" fontId="10" fillId="0" borderId="0" xfId="4" applyNumberFormat="1" applyFont="1" applyFill="1" applyAlignment="1"/>
    <xf numFmtId="0" fontId="61" fillId="0" borderId="0" xfId="4" applyNumberFormat="1" applyFont="1" applyAlignment="1">
      <alignment horizontal="center"/>
    </xf>
    <xf numFmtId="0" fontId="98" fillId="0" borderId="0" xfId="4" applyNumberFormat="1" applyFont="1" applyFill="1" applyAlignment="1">
      <alignment horizontal="left"/>
    </xf>
    <xf numFmtId="171" fontId="109" fillId="0" borderId="0" xfId="4" applyFont="1" applyFill="1" applyAlignment="1">
      <alignment horizontal="centerContinuous"/>
    </xf>
    <xf numFmtId="0" fontId="110" fillId="10" borderId="66" xfId="4" applyNumberFormat="1" applyFont="1" applyFill="1" applyBorder="1" applyAlignment="1">
      <alignment horizontal="centerContinuous"/>
    </xf>
    <xf numFmtId="0" fontId="111" fillId="10" borderId="67" xfId="4" applyNumberFormat="1" applyFont="1" applyFill="1" applyBorder="1" applyAlignment="1">
      <alignment horizontal="centerContinuous"/>
    </xf>
    <xf numFmtId="0" fontId="111" fillId="10" borderId="68" xfId="4" applyNumberFormat="1" applyFont="1" applyFill="1" applyBorder="1" applyAlignment="1">
      <alignment horizontal="centerContinuous"/>
    </xf>
    <xf numFmtId="0" fontId="12" fillId="0" borderId="0" xfId="4" applyNumberFormat="1" applyFont="1" applyFill="1" applyAlignment="1">
      <alignment horizontal="left"/>
    </xf>
    <xf numFmtId="0" fontId="76" fillId="0" borderId="0" xfId="4" applyNumberFormat="1" applyFont="1" applyAlignment="1"/>
    <xf numFmtId="0" fontId="112" fillId="9" borderId="66" xfId="4" applyNumberFormat="1" applyFont="1" applyFill="1" applyBorder="1" applyAlignment="1">
      <alignment horizontal="centerContinuous"/>
    </xf>
    <xf numFmtId="0" fontId="112" fillId="9" borderId="67" xfId="4" applyNumberFormat="1" applyFont="1" applyFill="1" applyBorder="1" applyAlignment="1">
      <alignment horizontal="centerContinuous"/>
    </xf>
    <xf numFmtId="171" fontId="113" fillId="9" borderId="67" xfId="4" applyFont="1" applyFill="1" applyBorder="1" applyAlignment="1">
      <alignment horizontal="centerContinuous" wrapText="1"/>
    </xf>
    <xf numFmtId="171" fontId="113" fillId="9" borderId="68" xfId="4" applyFont="1" applyFill="1" applyBorder="1" applyAlignment="1">
      <alignment horizontal="centerContinuous" wrapText="1"/>
    </xf>
    <xf numFmtId="0" fontId="16" fillId="0" borderId="0" xfId="4" applyNumberFormat="1" applyFont="1" applyFill="1" applyAlignment="1">
      <alignment horizontal="center"/>
    </xf>
    <xf numFmtId="0" fontId="16" fillId="0" borderId="0" xfId="4" quotePrefix="1" applyNumberFormat="1" applyFont="1" applyFill="1" applyAlignment="1">
      <alignment horizontal="left"/>
    </xf>
    <xf numFmtId="0" fontId="114" fillId="0" borderId="69" xfId="4" applyNumberFormat="1" applyFont="1" applyFill="1" applyBorder="1" applyAlignment="1">
      <alignment horizontal="center"/>
    </xf>
    <xf numFmtId="0" fontId="61" fillId="0" borderId="70" xfId="4" applyNumberFormat="1" applyFont="1" applyBorder="1" applyAlignment="1"/>
    <xf numFmtId="0" fontId="61" fillId="0" borderId="71" xfId="4" applyNumberFormat="1" applyFont="1" applyBorder="1" applyAlignment="1"/>
    <xf numFmtId="0" fontId="16" fillId="0" borderId="0" xfId="4" applyNumberFormat="1" applyFont="1" applyFill="1" applyAlignment="1">
      <alignment horizontal="left"/>
    </xf>
    <xf numFmtId="165" fontId="16" fillId="0" borderId="72" xfId="4" applyNumberFormat="1" applyFont="1" applyFill="1" applyBorder="1" applyAlignment="1"/>
    <xf numFmtId="171" fontId="107" fillId="0" borderId="0" xfId="4" applyFont="1" applyBorder="1">
      <alignment horizontal="left" wrapText="1"/>
    </xf>
    <xf numFmtId="171" fontId="107" fillId="0" borderId="73" xfId="4" applyFont="1" applyBorder="1">
      <alignment horizontal="left" wrapText="1"/>
    </xf>
    <xf numFmtId="164" fontId="16" fillId="0" borderId="72" xfId="4" applyNumberFormat="1" applyFont="1" applyFill="1" applyBorder="1" applyAlignment="1">
      <alignment horizontal="right"/>
    </xf>
    <xf numFmtId="0" fontId="16" fillId="0" borderId="0" xfId="4" applyNumberFormat="1" applyFont="1" applyBorder="1" applyAlignment="1"/>
    <xf numFmtId="0" fontId="63" fillId="0" borderId="0" xfId="4" applyNumberFormat="1" applyFont="1" applyBorder="1" applyAlignment="1">
      <alignment horizontal="right"/>
    </xf>
    <xf numFmtId="0" fontId="16" fillId="0" borderId="0" xfId="4" applyNumberFormat="1" applyFont="1" applyFill="1" applyAlignment="1"/>
    <xf numFmtId="165" fontId="16" fillId="0" borderId="74" xfId="4" applyNumberFormat="1" applyFont="1" applyFill="1" applyBorder="1" applyAlignment="1">
      <alignment horizontal="right"/>
    </xf>
    <xf numFmtId="0" fontId="16" fillId="0" borderId="0" xfId="4" applyNumberFormat="1" applyFont="1" applyFill="1" applyBorder="1" applyAlignment="1"/>
    <xf numFmtId="0" fontId="16" fillId="0" borderId="0" xfId="4" applyNumberFormat="1" applyFont="1" applyFill="1" applyBorder="1" applyAlignment="1">
      <alignment horizontal="center"/>
    </xf>
    <xf numFmtId="0" fontId="63" fillId="0" borderId="0" xfId="4" applyNumberFormat="1" applyFont="1" applyFill="1" applyBorder="1" applyAlignment="1">
      <alignment horizontal="center"/>
    </xf>
    <xf numFmtId="10" fontId="16" fillId="0" borderId="72" xfId="4" applyNumberFormat="1" applyFont="1" applyBorder="1" applyAlignment="1"/>
    <xf numFmtId="43" fontId="16" fillId="0" borderId="0" xfId="4" applyNumberFormat="1" applyFont="1" applyFill="1" applyBorder="1" applyAlignment="1">
      <alignment horizontal="right"/>
    </xf>
    <xf numFmtId="0" fontId="114" fillId="0" borderId="0" xfId="4" applyNumberFormat="1" applyFont="1" applyFill="1" applyBorder="1" applyAlignment="1">
      <alignment horizontal="center"/>
    </xf>
    <xf numFmtId="0" fontId="114" fillId="0" borderId="73" xfId="4" applyNumberFormat="1" applyFont="1" applyFill="1" applyBorder="1" applyAlignment="1">
      <alignment horizontal="center"/>
    </xf>
    <xf numFmtId="165" fontId="16" fillId="0" borderId="0" xfId="4" applyNumberFormat="1" applyFont="1" applyFill="1" applyAlignment="1">
      <alignment horizontal="left"/>
    </xf>
    <xf numFmtId="0" fontId="16" fillId="0" borderId="72" xfId="4" applyNumberFormat="1" applyFont="1" applyBorder="1" applyAlignment="1"/>
    <xf numFmtId="43" fontId="16" fillId="0" borderId="0" xfId="4" applyNumberFormat="1" applyFont="1" applyFill="1" applyAlignment="1">
      <alignment horizontal="left"/>
    </xf>
    <xf numFmtId="0" fontId="61" fillId="0" borderId="0" xfId="4" applyNumberFormat="1" applyFont="1" applyFill="1" applyAlignment="1"/>
    <xf numFmtId="164" fontId="114" fillId="0" borderId="0" xfId="4" applyNumberFormat="1" applyFont="1" applyFill="1" applyBorder="1" applyAlignment="1">
      <alignment horizontal="center"/>
    </xf>
    <xf numFmtId="164" fontId="114" fillId="0" borderId="73" xfId="4" applyNumberFormat="1" applyFont="1" applyFill="1" applyBorder="1" applyAlignment="1">
      <alignment horizontal="center"/>
    </xf>
    <xf numFmtId="0" fontId="114" fillId="0" borderId="72" xfId="4" applyNumberFormat="1" applyFont="1" applyFill="1" applyBorder="1" applyAlignment="1">
      <alignment horizontal="center"/>
    </xf>
    <xf numFmtId="164" fontId="61" fillId="0" borderId="0" xfId="4" applyNumberFormat="1" applyFont="1" applyFill="1" applyAlignment="1"/>
    <xf numFmtId="164" fontId="16" fillId="0" borderId="0" xfId="4" applyNumberFormat="1" applyFont="1" applyFill="1" applyBorder="1" applyAlignment="1">
      <alignment horizontal="center"/>
    </xf>
    <xf numFmtId="165" fontId="16" fillId="0" borderId="0" xfId="4" applyNumberFormat="1" applyFont="1" applyBorder="1" applyAlignment="1"/>
    <xf numFmtId="165" fontId="16" fillId="0" borderId="73" xfId="4" applyNumberFormat="1" applyFont="1" applyBorder="1" applyAlignment="1"/>
    <xf numFmtId="164" fontId="16" fillId="0" borderId="73" xfId="4" applyNumberFormat="1" applyFont="1" applyBorder="1" applyAlignment="1"/>
    <xf numFmtId="164" fontId="16" fillId="0" borderId="72" xfId="4" applyNumberFormat="1" applyFont="1" applyFill="1" applyBorder="1" applyAlignment="1"/>
    <xf numFmtId="164" fontId="16" fillId="0" borderId="0" xfId="4" applyNumberFormat="1" applyFont="1" applyBorder="1" applyAlignment="1"/>
    <xf numFmtId="0" fontId="16" fillId="0" borderId="73" xfId="4" applyNumberFormat="1" applyFont="1" applyBorder="1" applyAlignment="1"/>
    <xf numFmtId="0" fontId="16" fillId="0" borderId="0" xfId="4" applyNumberFormat="1" applyFont="1" applyFill="1" applyBorder="1" applyAlignment="1">
      <alignment horizontal="left" indent="1"/>
    </xf>
    <xf numFmtId="0" fontId="16" fillId="0" borderId="0" xfId="4" applyNumberFormat="1" applyFont="1" applyFill="1" applyAlignment="1">
      <alignment horizontal="center" vertical="top"/>
    </xf>
    <xf numFmtId="0" fontId="16" fillId="0" borderId="0" xfId="4" applyNumberFormat="1" applyFont="1" applyFill="1" applyAlignment="1">
      <alignment vertical="top"/>
    </xf>
    <xf numFmtId="0" fontId="16" fillId="0" borderId="0" xfId="4" quotePrefix="1" applyNumberFormat="1" applyFont="1" applyFill="1" applyBorder="1" applyAlignment="1">
      <alignment horizontal="left"/>
    </xf>
    <xf numFmtId="0" fontId="115" fillId="0" borderId="0" xfId="4" applyNumberFormat="1" applyFont="1" applyAlignment="1"/>
    <xf numFmtId="0" fontId="63" fillId="0" borderId="72" xfId="4" applyNumberFormat="1" applyFont="1" applyFill="1" applyBorder="1" applyAlignment="1"/>
    <xf numFmtId="0" fontId="63" fillId="0" borderId="0" xfId="4" applyNumberFormat="1" applyFont="1" applyFill="1" applyBorder="1" applyAlignment="1"/>
    <xf numFmtId="0" fontId="63" fillId="0" borderId="73" xfId="4" applyNumberFormat="1" applyFont="1" applyFill="1" applyBorder="1" applyAlignment="1"/>
    <xf numFmtId="0" fontId="16" fillId="0" borderId="0" xfId="4" applyNumberFormat="1" applyFont="1" applyFill="1" applyAlignment="1">
      <alignment horizontal="left" vertical="center" indent="1"/>
    </xf>
    <xf numFmtId="165" fontId="16" fillId="0" borderId="74" xfId="4" applyNumberFormat="1" applyFont="1" applyFill="1" applyBorder="1" applyAlignment="1"/>
    <xf numFmtId="183" fontId="16" fillId="0" borderId="35" xfId="4" applyNumberFormat="1" applyFont="1" applyBorder="1" applyAlignment="1"/>
    <xf numFmtId="165" fontId="16" fillId="0" borderId="35" xfId="4" applyNumberFormat="1" applyFont="1" applyFill="1" applyBorder="1" applyAlignment="1"/>
    <xf numFmtId="165" fontId="16" fillId="0" borderId="65" xfId="4" applyNumberFormat="1" applyFont="1" applyFill="1" applyBorder="1" applyAlignment="1"/>
    <xf numFmtId="185" fontId="16" fillId="0" borderId="72" xfId="4" applyNumberFormat="1" applyFont="1" applyFill="1" applyBorder="1" applyAlignment="1">
      <alignment horizontal="right"/>
    </xf>
    <xf numFmtId="185" fontId="16" fillId="0" borderId="0" xfId="4" applyNumberFormat="1" applyFont="1" applyFill="1" applyBorder="1" applyAlignment="1">
      <alignment horizontal="right"/>
    </xf>
    <xf numFmtId="185" fontId="16" fillId="0" borderId="0" xfId="4" applyNumberFormat="1" applyFont="1" applyBorder="1" applyAlignment="1"/>
    <xf numFmtId="185" fontId="16" fillId="0" borderId="73" xfId="4" applyNumberFormat="1" applyFont="1" applyBorder="1" applyAlignment="1"/>
    <xf numFmtId="164" fontId="16" fillId="0" borderId="0" xfId="4" applyNumberFormat="1" applyFont="1" applyFill="1" applyBorder="1" applyAlignment="1"/>
    <xf numFmtId="165" fontId="16" fillId="0" borderId="72" xfId="4" applyNumberFormat="1" applyFont="1" applyBorder="1" applyAlignment="1"/>
    <xf numFmtId="0" fontId="16" fillId="0" borderId="0" xfId="4" applyNumberFormat="1" applyFont="1" applyBorder="1" applyAlignment="1">
      <alignment horizontal="center" wrapText="1"/>
    </xf>
    <xf numFmtId="0" fontId="16" fillId="0" borderId="73" xfId="4" applyNumberFormat="1" applyFont="1" applyBorder="1" applyAlignment="1">
      <alignment horizontal="center" wrapText="1"/>
    </xf>
    <xf numFmtId="0" fontId="63" fillId="0" borderId="72" xfId="4" applyNumberFormat="1" applyFont="1" applyBorder="1" applyAlignment="1"/>
    <xf numFmtId="0" fontId="63" fillId="0" borderId="0" xfId="4" applyNumberFormat="1" applyFont="1" applyBorder="1" applyAlignment="1"/>
    <xf numFmtId="0" fontId="63" fillId="0" borderId="73" xfId="4" applyNumberFormat="1" applyFont="1" applyBorder="1" applyAlignment="1"/>
    <xf numFmtId="165" fontId="63" fillId="0" borderId="72" xfId="4" applyNumberFormat="1" applyFont="1" applyBorder="1" applyAlignment="1"/>
    <xf numFmtId="183" fontId="16" fillId="0" borderId="0" xfId="4" applyNumberFormat="1" applyFont="1" applyBorder="1" applyAlignment="1"/>
    <xf numFmtId="0" fontId="63" fillId="0" borderId="23" xfId="4" applyNumberFormat="1" applyFont="1" applyBorder="1" applyAlignment="1"/>
    <xf numFmtId="183" fontId="16" fillId="0" borderId="3" xfId="4" applyNumberFormat="1" applyFont="1" applyBorder="1" applyAlignment="1"/>
    <xf numFmtId="183" fontId="16" fillId="0" borderId="14" xfId="4" applyNumberFormat="1" applyFont="1" applyBorder="1" applyAlignment="1"/>
    <xf numFmtId="0" fontId="63" fillId="0" borderId="0" xfId="4" applyNumberFormat="1" applyFont="1" applyFill="1" applyAlignment="1"/>
    <xf numFmtId="171" fontId="116" fillId="0" borderId="0" xfId="4" applyFont="1" applyFill="1" applyBorder="1" applyAlignment="1"/>
    <xf numFmtId="0" fontId="107" fillId="0" borderId="0" xfId="4" applyNumberFormat="1" applyFont="1" applyAlignment="1"/>
    <xf numFmtId="0" fontId="9" fillId="0" borderId="0" xfId="4" applyNumberFormat="1" applyFont="1" applyBorder="1" applyAlignment="1"/>
    <xf numFmtId="0" fontId="3" fillId="0" borderId="75" xfId="12" applyNumberFormat="1" applyBorder="1" applyAlignment="1"/>
    <xf numFmtId="165" fontId="92" fillId="0" borderId="76" xfId="14" applyNumberFormat="1" applyFont="1" applyFill="1" applyBorder="1"/>
    <xf numFmtId="165" fontId="92" fillId="0" borderId="75" xfId="14" applyNumberFormat="1" applyFont="1" applyFill="1" applyBorder="1"/>
    <xf numFmtId="0" fontId="92" fillId="0" borderId="76" xfId="12" applyNumberFormat="1" applyFont="1" applyFill="1" applyBorder="1" applyAlignment="1"/>
    <xf numFmtId="171" fontId="91" fillId="0" borderId="76" xfId="15" applyNumberFormat="1" applyFont="1" applyFill="1" applyBorder="1" applyAlignment="1" applyProtection="1">
      <protection locked="0"/>
    </xf>
    <xf numFmtId="165" fontId="7" fillId="0" borderId="77" xfId="14" applyNumberFormat="1" applyFont="1" applyFill="1" applyBorder="1"/>
    <xf numFmtId="165" fontId="94" fillId="0" borderId="64" xfId="14" applyNumberFormat="1" applyFont="1" applyFill="1" applyBorder="1"/>
    <xf numFmtId="0" fontId="117" fillId="0" borderId="0" xfId="13" applyFont="1" applyFill="1" applyBorder="1" applyAlignment="1">
      <alignment horizontal="center"/>
    </xf>
    <xf numFmtId="0" fontId="118" fillId="0" borderId="35" xfId="12" applyNumberFormat="1" applyFont="1" applyBorder="1" applyAlignment="1"/>
    <xf numFmtId="165" fontId="119" fillId="0" borderId="0" xfId="14" applyNumberFormat="1" applyFont="1" applyFill="1" applyBorder="1"/>
    <xf numFmtId="165" fontId="119" fillId="0" borderId="35" xfId="14" applyNumberFormat="1" applyFont="1" applyFill="1" applyBorder="1"/>
    <xf numFmtId="0" fontId="119" fillId="0" borderId="0" xfId="0" applyNumberFormat="1" applyFont="1" applyFill="1" applyAlignment="1"/>
    <xf numFmtId="171" fontId="119" fillId="0" borderId="0" xfId="15" applyNumberFormat="1" applyFont="1" applyFill="1" applyBorder="1" applyAlignment="1" applyProtection="1">
      <protection locked="0"/>
    </xf>
    <xf numFmtId="165" fontId="120" fillId="0" borderId="31" xfId="14" applyNumberFormat="1" applyFont="1" applyFill="1" applyBorder="1"/>
    <xf numFmtId="165" fontId="117" fillId="0" borderId="4" xfId="14" applyNumberFormat="1" applyFont="1" applyFill="1" applyBorder="1"/>
    <xf numFmtId="0" fontId="7" fillId="0" borderId="0" xfId="16" applyNumberFormat="1" applyFont="1" applyFill="1" applyAlignment="1">
      <alignment horizontal="center"/>
    </xf>
    <xf numFmtId="0" fontId="20" fillId="0" borderId="0" xfId="16" applyNumberFormat="1" applyFont="1" applyFill="1" applyAlignment="1">
      <alignment horizontal="left"/>
    </xf>
    <xf numFmtId="0" fontId="7" fillId="0" borderId="0" xfId="16" applyNumberFormat="1" applyFont="1" applyFill="1" applyAlignment="1"/>
    <xf numFmtId="0" fontId="7" fillId="4" borderId="2" xfId="16" applyNumberFormat="1" applyFont="1" applyFill="1" applyBorder="1" applyAlignment="1">
      <alignment horizontal="center" vertical="center"/>
    </xf>
    <xf numFmtId="0" fontId="7" fillId="11" borderId="2" xfId="16" applyNumberFormat="1" applyFont="1" applyFill="1" applyBorder="1" applyAlignment="1">
      <alignment horizontal="center" vertical="center"/>
    </xf>
    <xf numFmtId="0" fontId="7" fillId="12" borderId="2" xfId="16" applyFont="1" applyFill="1" applyBorder="1" applyAlignment="1">
      <alignment horizontal="center" vertical="center"/>
    </xf>
    <xf numFmtId="164" fontId="7" fillId="16" borderId="2" xfId="16" applyNumberFormat="1" applyFont="1" applyFill="1" applyBorder="1" applyAlignment="1">
      <alignment horizontal="center" vertical="center"/>
    </xf>
    <xf numFmtId="164" fontId="7" fillId="0" borderId="0" xfId="16" applyNumberFormat="1" applyFont="1" applyFill="1" applyAlignment="1"/>
    <xf numFmtId="0" fontId="61" fillId="0" borderId="0" xfId="16" applyFont="1" applyFill="1" applyBorder="1" applyAlignment="1">
      <alignment horizontal="right"/>
    </xf>
    <xf numFmtId="0" fontId="64" fillId="0" borderId="2" xfId="16" applyFont="1" applyFill="1" applyBorder="1" applyAlignment="1">
      <alignment horizontal="center" wrapText="1"/>
    </xf>
    <xf numFmtId="0" fontId="7" fillId="0" borderId="0" xfId="16" applyNumberFormat="1" applyFont="1" applyFill="1" applyAlignment="1">
      <alignment horizontal="left"/>
    </xf>
    <xf numFmtId="0" fontId="10" fillId="0" borderId="0" xfId="16" applyNumberFormat="1" applyFont="1" applyFill="1" applyAlignment="1">
      <alignment horizontal="left"/>
    </xf>
    <xf numFmtId="0" fontId="121" fillId="0" borderId="0" xfId="16" applyNumberFormat="1" applyFont="1" applyFill="1" applyAlignment="1"/>
    <xf numFmtId="0" fontId="122" fillId="0" borderId="0" xfId="16" applyNumberFormat="1" applyFont="1" applyFill="1" applyAlignment="1"/>
    <xf numFmtId="5" fontId="12" fillId="0" borderId="0" xfId="16" applyNumberFormat="1" applyFont="1" applyFill="1" applyAlignment="1">
      <alignment horizontal="left"/>
    </xf>
    <xf numFmtId="0" fontId="12" fillId="0" borderId="0" xfId="16" applyNumberFormat="1" applyFont="1" applyFill="1" applyAlignment="1">
      <alignment horizontal="left"/>
    </xf>
    <xf numFmtId="0" fontId="64" fillId="17" borderId="2" xfId="16" applyFont="1" applyFill="1" applyBorder="1" applyAlignment="1">
      <alignment horizontal="center" wrapText="1"/>
    </xf>
    <xf numFmtId="0" fontId="7" fillId="0" borderId="0" xfId="16" applyNumberFormat="1" applyFont="1" applyFill="1" applyBorder="1" applyAlignment="1">
      <alignment horizontal="center"/>
    </xf>
    <xf numFmtId="0" fontId="12" fillId="0" borderId="3" xfId="16" applyNumberFormat="1" applyFont="1" applyFill="1" applyBorder="1" applyAlignment="1">
      <alignment horizontal="center"/>
    </xf>
    <xf numFmtId="17" fontId="12" fillId="0" borderId="3" xfId="16" applyNumberFormat="1" applyFont="1" applyFill="1" applyBorder="1" applyAlignment="1">
      <alignment horizontal="center"/>
    </xf>
    <xf numFmtId="0" fontId="12" fillId="0" borderId="0" xfId="16" applyNumberFormat="1" applyFont="1" applyAlignment="1">
      <alignment horizontal="left"/>
    </xf>
    <xf numFmtId="0" fontId="12" fillId="0" borderId="0" xfId="16" applyNumberFormat="1" applyFont="1" applyFill="1" applyAlignment="1">
      <alignment horizontal="center"/>
    </xf>
    <xf numFmtId="0" fontId="7" fillId="0" borderId="0" xfId="16" applyNumberFormat="1" applyFont="1" applyFill="1" applyBorder="1" applyAlignment="1"/>
    <xf numFmtId="165" fontId="7" fillId="0" borderId="0" xfId="16" applyNumberFormat="1" applyFont="1" applyFill="1" applyBorder="1" applyAlignment="1"/>
    <xf numFmtId="41" fontId="7" fillId="0" borderId="0" xfId="16" applyNumberFormat="1" applyFont="1" applyFill="1" applyBorder="1" applyAlignment="1"/>
    <xf numFmtId="167" fontId="7" fillId="0" borderId="0" xfId="16" applyNumberFormat="1" applyFont="1" applyFill="1" applyAlignment="1">
      <alignment horizontal="center"/>
    </xf>
    <xf numFmtId="43" fontId="7" fillId="0" borderId="0" xfId="16" applyNumberFormat="1" applyFont="1" applyFill="1" applyAlignment="1"/>
    <xf numFmtId="164" fontId="12" fillId="0" borderId="0" xfId="17" applyNumberFormat="1" applyFont="1" applyFill="1" applyBorder="1" applyAlignment="1"/>
    <xf numFmtId="164" fontId="7" fillId="0" borderId="0" xfId="17" applyNumberFormat="1" applyFont="1" applyFill="1" applyBorder="1" applyAlignment="1"/>
    <xf numFmtId="5" fontId="7" fillId="0" borderId="0" xfId="16" applyNumberFormat="1" applyFont="1" applyFill="1" applyAlignment="1"/>
    <xf numFmtId="164" fontId="12" fillId="0" borderId="31" xfId="17" applyNumberFormat="1" applyFont="1" applyFill="1" applyBorder="1" applyAlignment="1"/>
    <xf numFmtId="164" fontId="7" fillId="0" borderId="31" xfId="17" applyNumberFormat="1" applyFont="1" applyFill="1" applyBorder="1" applyAlignment="1"/>
    <xf numFmtId="0" fontId="12" fillId="0" borderId="0" xfId="16" applyNumberFormat="1" applyFont="1" applyFill="1" applyAlignment="1">
      <alignment horizontal="left" indent="1"/>
    </xf>
    <xf numFmtId="165" fontId="12" fillId="0" borderId="0" xfId="18" applyNumberFormat="1" applyFont="1" applyFill="1" applyBorder="1" applyAlignment="1">
      <alignment horizontal="right"/>
    </xf>
    <xf numFmtId="165" fontId="7" fillId="0" borderId="0" xfId="18" applyNumberFormat="1" applyFont="1" applyFill="1" applyBorder="1" applyAlignment="1">
      <alignment horizontal="right"/>
    </xf>
    <xf numFmtId="37" fontId="12" fillId="0" borderId="0" xfId="16" applyNumberFormat="1" applyFont="1" applyFill="1" applyBorder="1" applyAlignment="1">
      <alignment horizontal="right"/>
    </xf>
    <xf numFmtId="165" fontId="12" fillId="0" borderId="0" xfId="17" applyNumberFormat="1" applyFont="1" applyFill="1" applyBorder="1" applyAlignment="1">
      <alignment horizontal="right"/>
    </xf>
    <xf numFmtId="0" fontId="12" fillId="0" borderId="0" xfId="16" applyNumberFormat="1" applyFont="1" applyAlignment="1"/>
    <xf numFmtId="37" fontId="7" fillId="0" borderId="0" xfId="16" applyNumberFormat="1" applyFont="1" applyFill="1" applyBorder="1" applyAlignment="1">
      <alignment horizontal="right"/>
    </xf>
    <xf numFmtId="9" fontId="7" fillId="0" borderId="0" xfId="16" applyNumberFormat="1" applyFont="1" applyFill="1" applyAlignment="1"/>
    <xf numFmtId="43" fontId="7" fillId="0" borderId="0" xfId="16" applyNumberFormat="1" applyFont="1" applyFill="1" applyBorder="1" applyAlignment="1"/>
    <xf numFmtId="165" fontId="12" fillId="0" borderId="9" xfId="18" applyNumberFormat="1" applyFont="1" applyFill="1" applyBorder="1" applyAlignment="1"/>
    <xf numFmtId="165" fontId="7" fillId="0" borderId="9" xfId="18" applyNumberFormat="1" applyFont="1" applyFill="1" applyBorder="1" applyAlignment="1"/>
    <xf numFmtId="0" fontId="12" fillId="0" borderId="0" xfId="16" applyNumberFormat="1" applyFont="1" applyFill="1" applyAlignment="1"/>
    <xf numFmtId="164" fontId="12" fillId="0" borderId="0" xfId="16" applyNumberFormat="1" applyFont="1" applyFill="1" applyBorder="1" applyAlignment="1"/>
    <xf numFmtId="0" fontId="7" fillId="0" borderId="0" xfId="16" applyNumberFormat="1" applyFont="1" applyFill="1" applyAlignment="1" applyProtection="1">
      <alignment horizontal="left"/>
      <protection locked="0"/>
    </xf>
    <xf numFmtId="37" fontId="123" fillId="0" borderId="0" xfId="16" applyNumberFormat="1" applyFont="1" applyFill="1" applyBorder="1" applyAlignment="1"/>
    <xf numFmtId="37" fontId="9" fillId="0" borderId="0" xfId="16" applyNumberFormat="1" applyFont="1" applyFill="1" applyBorder="1" applyAlignment="1"/>
    <xf numFmtId="37" fontId="7" fillId="0" borderId="0" xfId="16" applyNumberFormat="1" applyFont="1" applyFill="1" applyBorder="1" applyAlignment="1"/>
    <xf numFmtId="0" fontId="7" fillId="0" borderId="0" xfId="19" applyNumberFormat="1" applyFont="1" applyFill="1" applyAlignment="1" applyProtection="1">
      <alignment horizontal="left"/>
      <protection locked="0"/>
    </xf>
    <xf numFmtId="37" fontId="43" fillId="0" borderId="0" xfId="16" applyNumberFormat="1" applyFont="1" applyFill="1" applyBorder="1" applyAlignment="1"/>
    <xf numFmtId="171" fontId="7" fillId="0" borderId="0" xfId="16" applyNumberFormat="1" applyFont="1" applyFill="1" applyAlignment="1">
      <alignment horizontal="right"/>
    </xf>
    <xf numFmtId="0" fontId="9" fillId="0" borderId="0" xfId="16" applyNumberFormat="1" applyFont="1" applyFill="1" applyAlignment="1"/>
    <xf numFmtId="182" fontId="9" fillId="0" borderId="0" xfId="16" applyNumberFormat="1" applyFont="1" applyFill="1" applyBorder="1" applyAlignment="1"/>
    <xf numFmtId="164" fontId="7" fillId="0" borderId="0" xfId="17" applyNumberFormat="1" applyFont="1" applyFill="1" applyAlignment="1"/>
    <xf numFmtId="37" fontId="7" fillId="0" borderId="0" xfId="16" applyNumberFormat="1" applyFont="1" applyFill="1" applyAlignment="1"/>
    <xf numFmtId="43" fontId="9" fillId="0" borderId="0" xfId="17" applyFont="1" applyFill="1" applyBorder="1" applyAlignment="1"/>
    <xf numFmtId="5" fontId="7" fillId="0" borderId="0" xfId="16" applyNumberFormat="1" applyFont="1" applyFill="1" applyBorder="1" applyAlignment="1"/>
    <xf numFmtId="10" fontId="9" fillId="0" borderId="0" xfId="20" applyNumberFormat="1" applyFont="1" applyFill="1" applyBorder="1" applyAlignment="1"/>
    <xf numFmtId="17" fontId="9" fillId="0" borderId="0" xfId="16" applyNumberFormat="1" applyFont="1" applyFill="1" applyAlignment="1"/>
    <xf numFmtId="171" fontId="7" fillId="16" borderId="0" xfId="16" applyNumberFormat="1" applyFont="1" applyFill="1" applyAlignment="1">
      <alignment horizontal="right"/>
    </xf>
    <xf numFmtId="5" fontId="12" fillId="0" borderId="9" xfId="16" applyNumberFormat="1" applyFont="1" applyFill="1" applyBorder="1" applyAlignment="1"/>
    <xf numFmtId="5" fontId="7" fillId="0" borderId="9" xfId="16" applyNumberFormat="1" applyFont="1" applyFill="1" applyBorder="1" applyAlignment="1"/>
    <xf numFmtId="0" fontId="12" fillId="0" borderId="0" xfId="16" applyNumberFormat="1" applyFont="1" applyFill="1" applyAlignment="1" applyProtection="1">
      <alignment horizontal="left"/>
      <protection locked="0"/>
    </xf>
    <xf numFmtId="185" fontId="7" fillId="0" borderId="0" xfId="16" applyNumberFormat="1" applyFont="1" applyFill="1" applyAlignment="1"/>
    <xf numFmtId="164" fontId="12" fillId="0" borderId="25" xfId="17" applyNumberFormat="1" applyFont="1" applyFill="1" applyBorder="1" applyAlignment="1"/>
    <xf numFmtId="164" fontId="7" fillId="0" borderId="25" xfId="17" applyNumberFormat="1" applyFont="1" applyFill="1" applyBorder="1" applyAlignment="1"/>
    <xf numFmtId="0" fontId="7" fillId="0" borderId="0" xfId="16" applyFont="1" applyFill="1"/>
    <xf numFmtId="5" fontId="12" fillId="0" borderId="0" xfId="16" applyNumberFormat="1" applyFont="1" applyFill="1" applyBorder="1" applyAlignment="1"/>
    <xf numFmtId="173" fontId="7" fillId="0" borderId="0" xfId="19" applyNumberFormat="1" applyFont="1" applyFill="1" applyAlignment="1"/>
    <xf numFmtId="37" fontId="12" fillId="0" borderId="0" xfId="16" applyNumberFormat="1" applyFont="1" applyFill="1" applyAlignment="1">
      <alignment horizontal="right" wrapText="1"/>
    </xf>
    <xf numFmtId="37" fontId="7" fillId="12" borderId="0" xfId="16" applyNumberFormat="1" applyFont="1" applyFill="1" applyBorder="1" applyAlignment="1">
      <alignment horizontal="right"/>
    </xf>
    <xf numFmtId="0" fontId="7" fillId="0" borderId="0" xfId="16" applyFont="1" applyFill="1" applyAlignment="1">
      <alignment horizontal="left"/>
    </xf>
    <xf numFmtId="0" fontId="9" fillId="0" borderId="0" xfId="16" applyNumberFormat="1" applyFont="1" applyFill="1" applyAlignment="1">
      <alignment horizontal="left"/>
    </xf>
    <xf numFmtId="173" fontId="16" fillId="0" borderId="0" xfId="20" applyNumberFormat="1" applyFont="1" applyFill="1"/>
    <xf numFmtId="37" fontId="12" fillId="0" borderId="0" xfId="16" applyNumberFormat="1" applyFont="1" applyFill="1" applyAlignment="1">
      <alignment horizontal="left"/>
    </xf>
    <xf numFmtId="37" fontId="7" fillId="13" borderId="0" xfId="16" applyNumberFormat="1" applyFont="1" applyFill="1" applyAlignment="1">
      <alignment horizontal="right" wrapText="1"/>
    </xf>
    <xf numFmtId="37" fontId="12" fillId="0" borderId="0" xfId="16" applyNumberFormat="1" applyFont="1" applyFill="1"/>
    <xf numFmtId="37" fontId="7" fillId="0" borderId="0" xfId="16" applyNumberFormat="1" applyFont="1" applyFill="1"/>
    <xf numFmtId="37" fontId="12" fillId="0" borderId="0" xfId="16" applyNumberFormat="1" applyFont="1" applyFill="1" applyAlignment="1">
      <alignment horizontal="right"/>
    </xf>
    <xf numFmtId="37" fontId="7" fillId="0" borderId="0" xfId="16" applyNumberFormat="1" applyFont="1" applyFill="1" applyAlignment="1">
      <alignment horizontal="right"/>
    </xf>
    <xf numFmtId="37" fontId="12" fillId="11" borderId="1" xfId="16" applyNumberFormat="1" applyFont="1" applyFill="1" applyBorder="1" applyAlignment="1">
      <alignment horizontal="right"/>
    </xf>
    <xf numFmtId="37" fontId="7" fillId="0" borderId="1" xfId="16" applyNumberFormat="1" applyFont="1" applyFill="1" applyBorder="1" applyAlignment="1">
      <alignment horizontal="right"/>
    </xf>
    <xf numFmtId="165" fontId="7" fillId="0" borderId="0" xfId="16" applyNumberFormat="1" applyFont="1" applyFill="1" applyAlignment="1"/>
    <xf numFmtId="9" fontId="7" fillId="0" borderId="0" xfId="16" applyNumberFormat="1" applyFont="1" applyFill="1" applyBorder="1" applyAlignment="1"/>
    <xf numFmtId="37" fontId="12" fillId="0" borderId="31" xfId="16" applyNumberFormat="1" applyFont="1" applyFill="1" applyBorder="1" applyAlignment="1">
      <alignment horizontal="right"/>
    </xf>
    <xf numFmtId="37" fontId="7" fillId="0" borderId="31" xfId="16" applyNumberFormat="1" applyFont="1" applyFill="1" applyBorder="1" applyAlignment="1">
      <alignment horizontal="right"/>
    </xf>
    <xf numFmtId="0" fontId="12" fillId="0" borderId="0" xfId="16" applyFont="1" applyFill="1" applyAlignment="1">
      <alignment horizontal="left"/>
    </xf>
    <xf numFmtId="43" fontId="39" fillId="0" borderId="0" xfId="16" applyNumberFormat="1" applyFont="1" applyFill="1" applyAlignment="1"/>
    <xf numFmtId="37" fontId="7" fillId="14" borderId="0" xfId="16" applyNumberFormat="1" applyFont="1" applyFill="1" applyAlignment="1">
      <alignment horizontal="right"/>
    </xf>
    <xf numFmtId="0" fontId="38" fillId="0" borderId="0" xfId="16" applyFont="1" applyFill="1" applyAlignment="1">
      <alignment horizontal="left"/>
    </xf>
    <xf numFmtId="37" fontId="7" fillId="0" borderId="34" xfId="16" applyNumberFormat="1" applyFont="1" applyFill="1" applyBorder="1" applyAlignment="1">
      <alignment horizontal="right"/>
    </xf>
    <xf numFmtId="37" fontId="7" fillId="0" borderId="2" xfId="16" applyNumberFormat="1" applyFont="1" applyFill="1" applyBorder="1" applyAlignment="1">
      <alignment horizontal="right"/>
    </xf>
    <xf numFmtId="43" fontId="7" fillId="0" borderId="0" xfId="16" quotePrefix="1" applyNumberFormat="1" applyFont="1" applyFill="1" applyAlignment="1"/>
    <xf numFmtId="37" fontId="7" fillId="15" borderId="0" xfId="16" applyNumberFormat="1" applyFont="1" applyFill="1" applyBorder="1" applyAlignment="1">
      <alignment horizontal="right"/>
    </xf>
    <xf numFmtId="37" fontId="12" fillId="0" borderId="0" xfId="16" applyNumberFormat="1" applyFont="1" applyFill="1" applyBorder="1" applyAlignment="1"/>
    <xf numFmtId="1" fontId="7" fillId="0" borderId="0" xfId="16" applyNumberFormat="1" applyFont="1" applyFill="1" applyAlignment="1"/>
    <xf numFmtId="43" fontId="7" fillId="0" borderId="0" xfId="17" applyNumberFormat="1" applyFont="1" applyFill="1" applyAlignment="1"/>
    <xf numFmtId="0" fontId="7" fillId="0" borderId="0" xfId="16" applyNumberFormat="1" applyFont="1" applyFill="1" applyBorder="1" applyAlignment="1">
      <alignment horizontal="left"/>
    </xf>
    <xf numFmtId="0" fontId="7" fillId="0" borderId="0" xfId="16" applyNumberFormat="1" applyFont="1" applyFill="1" applyAlignment="1">
      <alignment horizontal="right"/>
    </xf>
    <xf numFmtId="0" fontId="38" fillId="0" borderId="0" xfId="16" applyNumberFormat="1" applyFont="1" applyFill="1" applyBorder="1" applyAlignment="1">
      <alignment horizontal="left"/>
    </xf>
    <xf numFmtId="164" fontId="7" fillId="0" borderId="0" xfId="16" applyNumberFormat="1" applyFont="1" applyFill="1" applyAlignment="1">
      <alignment horizontal="right"/>
    </xf>
    <xf numFmtId="166" fontId="7" fillId="0" borderId="0" xfId="17" applyNumberFormat="1" applyFont="1" applyFill="1" applyAlignment="1"/>
    <xf numFmtId="191" fontId="7" fillId="0" borderId="0" xfId="17" applyNumberFormat="1" applyFont="1" applyFill="1" applyAlignment="1"/>
    <xf numFmtId="183" fontId="16" fillId="18" borderId="73" xfId="4" applyNumberFormat="1" applyFont="1" applyFill="1" applyBorder="1" applyAlignment="1"/>
    <xf numFmtId="183" fontId="17" fillId="18" borderId="58" xfId="15" applyNumberFormat="1" applyFont="1" applyFill="1" applyBorder="1" applyAlignment="1"/>
    <xf numFmtId="0" fontId="42" fillId="0" borderId="33" xfId="0" applyNumberFormat="1" applyFont="1" applyBorder="1" applyAlignment="1">
      <alignment horizontal="center" vertical="center" wrapText="1"/>
    </xf>
    <xf numFmtId="0" fontId="42" fillId="0" borderId="1" xfId="0" applyNumberFormat="1" applyFont="1" applyBorder="1" applyAlignment="1">
      <alignment horizontal="center" vertical="center" wrapText="1"/>
    </xf>
    <xf numFmtId="0" fontId="42" fillId="0" borderId="34" xfId="0" applyNumberFormat="1" applyFont="1" applyBorder="1" applyAlignment="1">
      <alignment horizontal="center" vertical="center" wrapText="1"/>
    </xf>
    <xf numFmtId="17" fontId="7" fillId="0" borderId="0" xfId="0" applyNumberFormat="1" applyFont="1" applyAlignment="1">
      <alignment wrapText="1"/>
    </xf>
    <xf numFmtId="0" fontId="7" fillId="0" borderId="0" xfId="0" applyNumberFormat="1" applyFont="1" applyAlignment="1">
      <alignment wrapText="1"/>
    </xf>
    <xf numFmtId="0" fontId="0" fillId="0" borderId="0" xfId="0" applyNumberFormat="1" applyAlignment="1">
      <alignment wrapText="1"/>
    </xf>
    <xf numFmtId="0" fontId="7" fillId="0" borderId="0" xfId="0" applyNumberFormat="1" applyFont="1" applyFill="1" applyAlignment="1">
      <alignment wrapText="1"/>
    </xf>
    <xf numFmtId="0" fontId="1" fillId="0" borderId="0" xfId="21"/>
    <xf numFmtId="5" fontId="1" fillId="0" borderId="0" xfId="21" applyNumberFormat="1"/>
    <xf numFmtId="0" fontId="1" fillId="0" borderId="0" xfId="21" applyAlignment="1">
      <alignment horizontal="right"/>
    </xf>
    <xf numFmtId="0" fontId="125" fillId="0" borderId="0" xfId="21" applyFont="1" applyAlignment="1">
      <alignment horizontal="left" wrapText="1"/>
    </xf>
    <xf numFmtId="0" fontId="124" fillId="0" borderId="0" xfId="21" applyFont="1" applyAlignment="1">
      <alignment horizontal="center" vertical="center"/>
    </xf>
    <xf numFmtId="5" fontId="62" fillId="0" borderId="36" xfId="21" applyNumberFormat="1" applyFont="1" applyBorder="1" applyAlignment="1">
      <alignment horizontal="center" vertical="center"/>
    </xf>
    <xf numFmtId="0" fontId="1" fillId="0" borderId="0" xfId="21" applyAlignment="1">
      <alignment horizontal="right" vertical="center"/>
    </xf>
    <xf numFmtId="7" fontId="1" fillId="0" borderId="0" xfId="21" applyNumberFormat="1" applyAlignment="1">
      <alignment horizontal="center"/>
    </xf>
    <xf numFmtId="0" fontId="1" fillId="0" borderId="0" xfId="21" applyAlignment="1">
      <alignment wrapText="1"/>
    </xf>
    <xf numFmtId="0" fontId="125" fillId="0" borderId="0" xfId="21" applyFont="1" applyAlignment="1">
      <alignment vertical="center" wrapText="1"/>
    </xf>
    <xf numFmtId="7" fontId="128" fillId="0" borderId="0" xfId="21" applyNumberFormat="1" applyFont="1" applyAlignment="1">
      <alignment horizontal="center" vertical="center"/>
    </xf>
    <xf numFmtId="2" fontId="1" fillId="0" borderId="0" xfId="21" applyNumberFormat="1" applyAlignment="1">
      <alignment horizontal="center" vertical="center"/>
    </xf>
    <xf numFmtId="0" fontId="1" fillId="0" borderId="0" xfId="21" applyAlignment="1">
      <alignment horizontal="center" vertical="center"/>
    </xf>
    <xf numFmtId="0" fontId="1" fillId="0" borderId="0" xfId="21" applyAlignment="1">
      <alignment vertical="center"/>
    </xf>
    <xf numFmtId="0" fontId="41" fillId="0" borderId="0" xfId="21" applyFont="1" applyAlignment="1">
      <alignment horizontal="right" vertical="center"/>
    </xf>
    <xf numFmtId="5" fontId="1" fillId="0" borderId="0" xfId="21" applyNumberFormat="1" applyBorder="1" applyAlignment="1">
      <alignment horizontal="center"/>
    </xf>
    <xf numFmtId="7" fontId="1" fillId="0" borderId="31" xfId="21" applyNumberFormat="1" applyBorder="1" applyAlignment="1">
      <alignment horizontal="center"/>
    </xf>
    <xf numFmtId="192" fontId="1" fillId="0" borderId="31" xfId="21" applyNumberFormat="1" applyBorder="1" applyAlignment="1">
      <alignment horizontal="center"/>
    </xf>
    <xf numFmtId="0" fontId="1" fillId="0" borderId="31" xfId="21" applyBorder="1" applyAlignment="1">
      <alignment horizontal="center"/>
    </xf>
    <xf numFmtId="0" fontId="41" fillId="0" borderId="31" xfId="21" applyFont="1" applyBorder="1" applyAlignment="1">
      <alignment horizontal="right"/>
    </xf>
    <xf numFmtId="5" fontId="1" fillId="0" borderId="0" xfId="21" applyNumberFormat="1" applyAlignment="1">
      <alignment horizontal="center"/>
    </xf>
    <xf numFmtId="192" fontId="1" fillId="0" borderId="0" xfId="21" applyNumberFormat="1" applyAlignment="1">
      <alignment horizontal="center"/>
    </xf>
    <xf numFmtId="0" fontId="1" fillId="0" borderId="0" xfId="21" applyAlignment="1">
      <alignment horizontal="center"/>
    </xf>
    <xf numFmtId="0" fontId="41" fillId="0" borderId="0" xfId="21" applyFont="1" applyAlignment="1">
      <alignment horizontal="right"/>
    </xf>
    <xf numFmtId="0" fontId="1" fillId="0" borderId="0" xfId="21" applyAlignment="1">
      <alignment horizontal="center" wrapText="1"/>
    </xf>
    <xf numFmtId="15" fontId="130" fillId="0" borderId="0" xfId="21" quotePrefix="1" applyNumberFormat="1" applyFont="1"/>
    <xf numFmtId="0" fontId="75" fillId="0" borderId="0" xfId="21" applyFont="1"/>
    <xf numFmtId="37" fontId="39" fillId="0" borderId="0" xfId="16" applyNumberFormat="1" applyFont="1" applyFill="1" applyBorder="1" applyAlignment="1">
      <alignment horizontal="right"/>
    </xf>
    <xf numFmtId="37" fontId="131" fillId="9" borderId="36" xfId="16" applyNumberFormat="1" applyFont="1" applyFill="1" applyBorder="1" applyAlignment="1">
      <alignment horizontal="right"/>
    </xf>
    <xf numFmtId="41" fontId="39" fillId="0" borderId="15" xfId="0" applyNumberFormat="1" applyFont="1" applyBorder="1" applyAlignment="1"/>
    <xf numFmtId="41" fontId="39" fillId="0" borderId="0" xfId="0" applyNumberFormat="1" applyFont="1" applyFill="1" applyAlignment="1"/>
    <xf numFmtId="41" fontId="39" fillId="0" borderId="0" xfId="0" applyNumberFormat="1" applyFont="1" applyAlignment="1"/>
    <xf numFmtId="41" fontId="39" fillId="0" borderId="16" xfId="0" applyNumberFormat="1" applyFont="1" applyBorder="1" applyAlignment="1"/>
    <xf numFmtId="41" fontId="39" fillId="0" borderId="0" xfId="0" applyNumberFormat="1" applyFont="1" applyBorder="1" applyAlignment="1"/>
    <xf numFmtId="5" fontId="39" fillId="0" borderId="0" xfId="0" applyNumberFormat="1" applyFont="1" applyAlignment="1"/>
    <xf numFmtId="0" fontId="39" fillId="0" borderId="0" xfId="0" applyNumberFormat="1" applyFont="1" applyAlignment="1">
      <alignment horizontal="center"/>
    </xf>
    <xf numFmtId="177" fontId="39" fillId="0" borderId="19" xfId="0" applyNumberFormat="1" applyFont="1" applyBorder="1" applyAlignment="1">
      <alignment horizontal="left"/>
    </xf>
    <xf numFmtId="0" fontId="132" fillId="0" borderId="0" xfId="0" applyNumberFormat="1" applyFont="1" applyAlignment="1"/>
    <xf numFmtId="41" fontId="132" fillId="0" borderId="15" xfId="0" applyNumberFormat="1" applyFont="1" applyBorder="1" applyAlignment="1"/>
    <xf numFmtId="41" fontId="132" fillId="0" borderId="0" xfId="0" applyNumberFormat="1" applyFont="1" applyBorder="1" applyAlignment="1"/>
    <xf numFmtId="41" fontId="132" fillId="0" borderId="16" xfId="0" applyNumberFormat="1" applyFont="1" applyBorder="1" applyAlignment="1"/>
    <xf numFmtId="5" fontId="132" fillId="0" borderId="0" xfId="0" applyNumberFormat="1" applyFont="1" applyBorder="1" applyAlignment="1"/>
    <xf numFmtId="0" fontId="132" fillId="0" borderId="0" xfId="0" applyNumberFormat="1" applyFont="1" applyBorder="1" applyAlignment="1">
      <alignment horizontal="center"/>
    </xf>
    <xf numFmtId="0" fontId="132" fillId="0" borderId="28" xfId="0" applyNumberFormat="1" applyFont="1" applyBorder="1" applyAlignment="1"/>
    <xf numFmtId="41" fontId="132" fillId="0" borderId="0" xfId="0" applyNumberFormat="1" applyFont="1" applyFill="1" applyBorder="1" applyAlignment="1"/>
    <xf numFmtId="177" fontId="132" fillId="0" borderId="28" xfId="0" applyNumberFormat="1" applyFont="1" applyBorder="1" applyAlignment="1">
      <alignment horizontal="left"/>
    </xf>
    <xf numFmtId="41" fontId="132" fillId="0" borderId="32" xfId="0" applyNumberFormat="1" applyFont="1" applyBorder="1" applyAlignment="1"/>
    <xf numFmtId="41" fontId="132" fillId="0" borderId="35" xfId="0" applyNumberFormat="1" applyFont="1" applyFill="1" applyBorder="1" applyAlignment="1"/>
    <xf numFmtId="41" fontId="132" fillId="0" borderId="57" xfId="0" applyNumberFormat="1" applyFont="1" applyBorder="1" applyAlignment="1"/>
    <xf numFmtId="41" fontId="132" fillId="0" borderId="35" xfId="0" applyNumberFormat="1" applyFont="1" applyBorder="1" applyAlignment="1"/>
    <xf numFmtId="0" fontId="132" fillId="0" borderId="35" xfId="0" applyNumberFormat="1" applyFont="1" applyBorder="1" applyAlignment="1">
      <alignment horizontal="center"/>
    </xf>
    <xf numFmtId="0" fontId="132" fillId="0" borderId="22" xfId="0" applyNumberFormat="1" applyFont="1" applyBorder="1" applyAlignment="1"/>
    <xf numFmtId="177" fontId="43" fillId="0" borderId="28" xfId="0" applyNumberFormat="1" applyFont="1" applyBorder="1" applyAlignment="1">
      <alignment horizontal="left"/>
    </xf>
    <xf numFmtId="41" fontId="0" fillId="19" borderId="0" xfId="0" applyNumberFormat="1" applyFill="1" applyAlignment="1"/>
    <xf numFmtId="41" fontId="43" fillId="19" borderId="0" xfId="0" applyNumberFormat="1" applyFont="1" applyFill="1" applyBorder="1" applyAlignment="1"/>
    <xf numFmtId="42" fontId="43" fillId="0" borderId="57" xfId="0" applyNumberFormat="1" applyFont="1" applyBorder="1" applyAlignment="1"/>
    <xf numFmtId="171" fontId="42" fillId="0" borderId="57" xfId="0" applyFont="1" applyBorder="1" applyAlignment="1">
      <alignment horizontal="centerContinuous" vertical="center"/>
    </xf>
    <xf numFmtId="0" fontId="90" fillId="0" borderId="11" xfId="13" applyFont="1" applyFill="1" applyBorder="1" applyAlignment="1">
      <alignment horizontal="center" vertical="center"/>
    </xf>
    <xf numFmtId="0" fontId="90" fillId="19" borderId="11" xfId="13" applyFont="1" applyFill="1" applyBorder="1" applyAlignment="1">
      <alignment horizontal="center" vertical="center" wrapText="1"/>
    </xf>
    <xf numFmtId="0" fontId="3" fillId="19" borderId="75" xfId="12" applyNumberFormat="1" applyFill="1" applyBorder="1" applyAlignment="1"/>
    <xf numFmtId="165" fontId="92" fillId="19" borderId="76" xfId="14" applyNumberFormat="1" applyFont="1" applyFill="1" applyBorder="1"/>
    <xf numFmtId="165" fontId="92" fillId="19" borderId="75" xfId="14" applyNumberFormat="1" applyFont="1" applyFill="1" applyBorder="1"/>
    <xf numFmtId="0" fontId="92" fillId="19" borderId="76" xfId="12" applyNumberFormat="1" applyFont="1" applyFill="1" applyBorder="1" applyAlignment="1"/>
    <xf numFmtId="171" fontId="91" fillId="19" borderId="76" xfId="15" applyNumberFormat="1" applyFont="1" applyFill="1" applyBorder="1" applyAlignment="1" applyProtection="1">
      <protection locked="0"/>
    </xf>
    <xf numFmtId="165" fontId="7" fillId="19" borderId="77" xfId="14" applyNumberFormat="1" applyFont="1" applyFill="1" applyBorder="1"/>
    <xf numFmtId="165" fontId="94" fillId="19" borderId="64" xfId="14" applyNumberFormat="1" applyFont="1" applyFill="1" applyBorder="1"/>
    <xf numFmtId="0" fontId="90" fillId="0" borderId="11" xfId="13" applyFont="1" applyFill="1" applyBorder="1" applyAlignment="1">
      <alignment horizontal="center" vertical="center" wrapText="1"/>
    </xf>
    <xf numFmtId="0" fontId="124" fillId="0" borderId="0" xfId="12" applyNumberFormat="1" applyFont="1" applyAlignment="1">
      <alignment horizontal="right"/>
    </xf>
    <xf numFmtId="165" fontId="124" fillId="0" borderId="0" xfId="12" applyNumberFormat="1" applyFont="1" applyAlignment="1"/>
    <xf numFmtId="0" fontId="133" fillId="0" borderId="0" xfId="12" applyNumberFormat="1" applyFont="1" applyAlignment="1"/>
    <xf numFmtId="0" fontId="134" fillId="0" borderId="0" xfId="12" applyNumberFormat="1" applyFont="1" applyAlignment="1">
      <alignment horizontal="right"/>
    </xf>
    <xf numFmtId="165" fontId="134" fillId="0" borderId="0" xfId="12" applyNumberFormat="1" applyFont="1" applyAlignment="1"/>
    <xf numFmtId="0" fontId="136" fillId="20" borderId="0" xfId="23" applyFont="1" applyFill="1" applyAlignment="1"/>
    <xf numFmtId="0" fontId="7" fillId="5" borderId="0" xfId="22" applyNumberFormat="1" applyFont="1" applyFill="1" applyAlignment="1"/>
    <xf numFmtId="0" fontId="7" fillId="21" borderId="0" xfId="0" applyNumberFormat="1" applyFont="1" applyFill="1" applyAlignment="1">
      <alignment horizontal="center"/>
    </xf>
    <xf numFmtId="169" fontId="7" fillId="0" borderId="0" xfId="0" applyNumberFormat="1" applyFont="1" applyAlignment="1" applyProtection="1">
      <protection locked="0"/>
    </xf>
    <xf numFmtId="10" fontId="7" fillId="0" borderId="0" xfId="0" applyNumberFormat="1" applyFont="1" applyAlignment="1"/>
    <xf numFmtId="169" fontId="7" fillId="0" borderId="0" xfId="0" applyNumberFormat="1" applyFont="1" applyAlignment="1" applyProtection="1">
      <alignment horizontal="right"/>
      <protection locked="0"/>
    </xf>
    <xf numFmtId="14" fontId="7" fillId="0" borderId="0" xfId="0" applyNumberFormat="1" applyFont="1" applyAlignment="1"/>
    <xf numFmtId="49" fontId="7" fillId="0" borderId="0" xfId="0" applyNumberFormat="1" applyFont="1" applyAlignment="1">
      <alignment horizontal="center"/>
    </xf>
    <xf numFmtId="175" fontId="7" fillId="0" borderId="0" xfId="0" applyNumberFormat="1" applyFont="1" applyFill="1" applyAlignment="1" applyProtection="1">
      <protection locked="0"/>
    </xf>
    <xf numFmtId="164" fontId="7" fillId="21" borderId="0" xfId="0" applyNumberFormat="1" applyFont="1" applyFill="1" applyAlignment="1" applyProtection="1">
      <protection locked="0"/>
    </xf>
    <xf numFmtId="43" fontId="7" fillId="4" borderId="0" xfId="0" applyNumberFormat="1" applyFont="1" applyFill="1" applyAlignment="1"/>
    <xf numFmtId="41" fontId="7" fillId="0" borderId="0" xfId="0" applyNumberFormat="1" applyFont="1" applyAlignment="1"/>
    <xf numFmtId="14" fontId="7" fillId="22" borderId="0" xfId="0" applyNumberFormat="1" applyFont="1" applyFill="1" applyAlignment="1"/>
    <xf numFmtId="43" fontId="7" fillId="22" borderId="0" xfId="0" applyNumberFormat="1" applyFont="1" applyFill="1" applyAlignment="1"/>
    <xf numFmtId="0" fontId="7" fillId="0" borderId="35" xfId="0" applyNumberFormat="1" applyFont="1" applyFill="1" applyBorder="1" applyAlignment="1"/>
    <xf numFmtId="43" fontId="7" fillId="0" borderId="35" xfId="0" applyNumberFormat="1" applyFont="1" applyBorder="1" applyAlignment="1"/>
    <xf numFmtId="0" fontId="7" fillId="0" borderId="35" xfId="0" applyNumberFormat="1" applyFont="1" applyBorder="1" applyAlignment="1"/>
    <xf numFmtId="43" fontId="7" fillId="0" borderId="35" xfId="0" applyNumberFormat="1" applyFont="1" applyFill="1" applyBorder="1" applyAlignment="1"/>
    <xf numFmtId="14" fontId="7" fillId="23" borderId="35" xfId="0" applyNumberFormat="1" applyFont="1" applyFill="1" applyBorder="1" applyAlignment="1"/>
    <xf numFmtId="14" fontId="7" fillId="0" borderId="35" xfId="0" applyNumberFormat="1" applyFont="1" applyFill="1" applyBorder="1" applyAlignment="1"/>
    <xf numFmtId="164" fontId="7" fillId="0" borderId="35" xfId="0" applyNumberFormat="1" applyFont="1" applyFill="1" applyBorder="1" applyAlignment="1" applyProtection="1">
      <protection locked="0"/>
    </xf>
    <xf numFmtId="10" fontId="7" fillId="0" borderId="35" xfId="0" applyNumberFormat="1" applyFont="1" applyFill="1" applyBorder="1" applyAlignment="1"/>
    <xf numFmtId="43" fontId="7" fillId="23" borderId="35" xfId="0" applyNumberFormat="1" applyFont="1" applyFill="1" applyBorder="1" applyAlignment="1"/>
    <xf numFmtId="49" fontId="7" fillId="0" borderId="0" xfId="0" applyNumberFormat="1" applyFont="1" applyFill="1" applyBorder="1" applyAlignment="1">
      <alignment horizontal="center"/>
    </xf>
    <xf numFmtId="14" fontId="7" fillId="23" borderId="0" xfId="0" applyNumberFormat="1" applyFont="1" applyFill="1" applyBorder="1" applyAlignment="1"/>
    <xf numFmtId="14" fontId="7" fillId="0" borderId="0" xfId="0" applyNumberFormat="1" applyFont="1" applyFill="1" applyBorder="1" applyAlignment="1"/>
    <xf numFmtId="164" fontId="7" fillId="0" borderId="0" xfId="0" applyNumberFormat="1" applyFont="1" applyFill="1" applyBorder="1" applyAlignment="1" applyProtection="1">
      <protection locked="0"/>
    </xf>
    <xf numFmtId="10" fontId="7" fillId="0" borderId="0" xfId="0" applyNumberFormat="1" applyFont="1" applyFill="1" applyBorder="1" applyAlignment="1"/>
    <xf numFmtId="43" fontId="7" fillId="23" borderId="0" xfId="0" applyNumberFormat="1" applyFont="1" applyFill="1" applyBorder="1" applyAlignment="1"/>
    <xf numFmtId="14" fontId="7" fillId="23" borderId="0" xfId="0" applyNumberFormat="1" applyFont="1" applyFill="1" applyAlignment="1"/>
    <xf numFmtId="43" fontId="7" fillId="23" borderId="0" xfId="0" applyNumberFormat="1" applyFont="1" applyFill="1" applyAlignment="1"/>
    <xf numFmtId="0" fontId="132" fillId="0" borderId="0" xfId="0" applyNumberFormat="1" applyFont="1" applyFill="1" applyAlignment="1"/>
    <xf numFmtId="43" fontId="132" fillId="0" borderId="0" xfId="0" applyNumberFormat="1" applyFont="1" applyAlignment="1"/>
    <xf numFmtId="43" fontId="132" fillId="0" borderId="0" xfId="0" applyNumberFormat="1" applyFont="1" applyFill="1" applyAlignment="1"/>
    <xf numFmtId="14" fontId="132" fillId="23" borderId="0" xfId="0" applyNumberFormat="1" applyFont="1" applyFill="1" applyAlignment="1"/>
    <xf numFmtId="14" fontId="132" fillId="0" borderId="0" xfId="0" applyNumberFormat="1" applyFont="1" applyFill="1" applyAlignment="1"/>
    <xf numFmtId="10" fontId="132" fillId="0" borderId="0" xfId="0" applyNumberFormat="1" applyFont="1" applyFill="1" applyAlignment="1"/>
    <xf numFmtId="43" fontId="132" fillId="23" borderId="0" xfId="0" applyNumberFormat="1" applyFont="1" applyFill="1" applyAlignment="1"/>
    <xf numFmtId="41" fontId="7" fillId="4" borderId="0" xfId="0" applyNumberFormat="1" applyFont="1" applyFill="1" applyAlignment="1"/>
    <xf numFmtId="41" fontId="132" fillId="0" borderId="0" xfId="0" applyNumberFormat="1" applyFont="1" applyAlignment="1"/>
    <xf numFmtId="49" fontId="7" fillId="0" borderId="35" xfId="0" applyNumberFormat="1" applyFont="1" applyFill="1" applyBorder="1" applyAlignment="1">
      <alignment horizontal="center"/>
    </xf>
    <xf numFmtId="0" fontId="132" fillId="0" borderId="35" xfId="0" applyNumberFormat="1" applyFont="1" applyBorder="1" applyAlignment="1"/>
    <xf numFmtId="43" fontId="132" fillId="0" borderId="35" xfId="0" applyNumberFormat="1" applyFont="1" applyBorder="1" applyAlignment="1"/>
    <xf numFmtId="43" fontId="132" fillId="0" borderId="35" xfId="0" applyNumberFormat="1" applyFont="1" applyFill="1" applyBorder="1" applyAlignment="1"/>
    <xf numFmtId="14" fontId="132" fillId="0" borderId="35" xfId="0" applyNumberFormat="1" applyFont="1" applyFill="1" applyBorder="1" applyAlignment="1"/>
    <xf numFmtId="164" fontId="132" fillId="0" borderId="35" xfId="0" applyNumberFormat="1" applyFont="1" applyFill="1" applyBorder="1" applyAlignment="1" applyProtection="1">
      <protection locked="0"/>
    </xf>
    <xf numFmtId="10" fontId="132" fillId="0" borderId="35" xfId="0" applyNumberFormat="1" applyFont="1" applyFill="1" applyBorder="1" applyAlignment="1"/>
    <xf numFmtId="49" fontId="132" fillId="0" borderId="0" xfId="0" applyNumberFormat="1" applyFont="1" applyFill="1" applyBorder="1" applyAlignment="1">
      <alignment horizontal="center"/>
    </xf>
    <xf numFmtId="0" fontId="132" fillId="0" borderId="0" xfId="0" applyNumberFormat="1" applyFont="1" applyFill="1" applyBorder="1" applyAlignment="1"/>
    <xf numFmtId="0" fontId="132" fillId="0" borderId="0" xfId="0" applyNumberFormat="1" applyFont="1" applyBorder="1" applyAlignment="1"/>
    <xf numFmtId="43" fontId="132" fillId="0" borderId="0" xfId="0" applyNumberFormat="1" applyFont="1" applyFill="1" applyBorder="1" applyAlignment="1"/>
    <xf numFmtId="14" fontId="132" fillId="0" borderId="0" xfId="0" applyNumberFormat="1" applyFont="1" applyFill="1" applyBorder="1" applyAlignment="1"/>
    <xf numFmtId="164" fontId="132" fillId="0" borderId="0" xfId="0" applyNumberFormat="1" applyFont="1" applyFill="1" applyBorder="1" applyAlignment="1" applyProtection="1">
      <protection locked="0"/>
    </xf>
    <xf numFmtId="10" fontId="132" fillId="0" borderId="0" xfId="0" applyNumberFormat="1" applyFont="1" applyFill="1" applyBorder="1" applyAlignment="1"/>
    <xf numFmtId="49" fontId="132" fillId="0" borderId="0" xfId="0" applyNumberFormat="1" applyFont="1" applyFill="1" applyAlignment="1">
      <alignment horizontal="center"/>
    </xf>
    <xf numFmtId="164" fontId="132" fillId="0" borderId="0" xfId="0" applyNumberFormat="1" applyFont="1" applyFill="1" applyAlignment="1" applyProtection="1">
      <protection locked="0"/>
    </xf>
    <xf numFmtId="0" fontId="132" fillId="0" borderId="35" xfId="0" applyNumberFormat="1" applyFont="1" applyFill="1" applyBorder="1" applyAlignment="1"/>
    <xf numFmtId="164" fontId="132" fillId="0" borderId="0" xfId="0" applyNumberFormat="1" applyFont="1" applyFill="1" applyBorder="1" applyAlignment="1"/>
    <xf numFmtId="43" fontId="51" fillId="0" borderId="0" xfId="0" applyNumberFormat="1" applyFont="1" applyFill="1" applyAlignment="1"/>
    <xf numFmtId="164" fontId="7" fillId="24" borderId="38" xfId="17" applyNumberFormat="1" applyFont="1" applyFill="1" applyBorder="1" applyAlignment="1">
      <alignment horizontal="right"/>
    </xf>
    <xf numFmtId="164" fontId="7" fillId="24" borderId="39" xfId="17" applyNumberFormat="1" applyFont="1" applyFill="1" applyBorder="1" applyAlignment="1">
      <alignment horizontal="right"/>
    </xf>
    <xf numFmtId="164" fontId="7" fillId="24" borderId="0" xfId="17" applyNumberFormat="1" applyFont="1" applyFill="1" applyBorder="1" applyAlignment="1">
      <alignment horizontal="right"/>
    </xf>
    <xf numFmtId="164" fontId="7" fillId="24" borderId="41" xfId="17" applyNumberFormat="1" applyFont="1" applyFill="1" applyBorder="1" applyAlignment="1">
      <alignment horizontal="right"/>
    </xf>
    <xf numFmtId="0" fontId="20" fillId="0" borderId="0" xfId="5" applyNumberFormat="1" applyFont="1" applyAlignment="1">
      <alignment horizontal="left"/>
    </xf>
    <xf numFmtId="0" fontId="7" fillId="0" borderId="0" xfId="5" applyNumberFormat="1" applyFont="1" applyAlignment="1"/>
    <xf numFmtId="0" fontId="7" fillId="0" borderId="0" xfId="5" applyNumberFormat="1" applyFont="1" applyFill="1" applyAlignment="1"/>
    <xf numFmtId="0" fontId="10" fillId="0" borderId="0" xfId="5" applyNumberFormat="1" applyFont="1" applyAlignment="1">
      <alignment horizontal="left"/>
    </xf>
    <xf numFmtId="0" fontId="38" fillId="0" borderId="0" xfId="5" applyNumberFormat="1" applyFont="1" applyFill="1" applyAlignment="1"/>
    <xf numFmtId="0" fontId="44" fillId="0" borderId="0" xfId="5" applyNumberFormat="1" applyFont="1" applyAlignment="1"/>
    <xf numFmtId="0" fontId="12" fillId="0" borderId="0" xfId="5" applyNumberFormat="1" applyFont="1" applyAlignment="1"/>
    <xf numFmtId="0" fontId="7" fillId="0" borderId="0" xfId="5" applyNumberFormat="1" applyFont="1" applyAlignment="1">
      <alignment horizontal="center"/>
    </xf>
    <xf numFmtId="0" fontId="7" fillId="21" borderId="0" xfId="5" applyNumberFormat="1" applyFont="1" applyFill="1" applyAlignment="1">
      <alignment horizontal="center"/>
    </xf>
    <xf numFmtId="0" fontId="7" fillId="0" borderId="0" xfId="5" applyNumberFormat="1" applyFont="1" applyFill="1" applyAlignment="1">
      <alignment horizontal="center"/>
    </xf>
    <xf numFmtId="43" fontId="7" fillId="0" borderId="0" xfId="5" applyNumberFormat="1" applyFont="1" applyAlignment="1"/>
    <xf numFmtId="169" fontId="7" fillId="0" borderId="0" xfId="5" applyNumberFormat="1" applyFont="1" applyAlignment="1" applyProtection="1">
      <protection locked="0"/>
    </xf>
    <xf numFmtId="164" fontId="7" fillId="0" borderId="0" xfId="5" applyNumberFormat="1" applyFont="1" applyFill="1" applyAlignment="1" applyProtection="1">
      <protection locked="0"/>
    </xf>
    <xf numFmtId="10" fontId="7" fillId="0" borderId="0" xfId="5" applyNumberFormat="1" applyFont="1" applyAlignment="1"/>
    <xf numFmtId="43" fontId="7" fillId="0" borderId="0" xfId="5" applyNumberFormat="1" applyFont="1" applyFill="1" applyAlignment="1"/>
    <xf numFmtId="169" fontId="7" fillId="0" borderId="0" xfId="5" applyNumberFormat="1" applyFont="1" applyAlignment="1" applyProtection="1">
      <alignment horizontal="right"/>
      <protection locked="0"/>
    </xf>
    <xf numFmtId="10" fontId="7" fillId="0" borderId="0" xfId="5" applyNumberFormat="1" applyFont="1" applyFill="1" applyAlignment="1"/>
    <xf numFmtId="14" fontId="7" fillId="0" borderId="0" xfId="5" applyNumberFormat="1" applyFont="1" applyAlignment="1"/>
    <xf numFmtId="49" fontId="7" fillId="0" borderId="0" xfId="5" applyNumberFormat="1" applyFont="1" applyAlignment="1">
      <alignment horizontal="center"/>
    </xf>
    <xf numFmtId="175" fontId="7" fillId="0" borderId="0" xfId="5" applyNumberFormat="1" applyFont="1" applyFill="1" applyAlignment="1" applyProtection="1">
      <protection locked="0"/>
    </xf>
    <xf numFmtId="164" fontId="7" fillId="21" borderId="0" xfId="5" applyNumberFormat="1" applyFont="1" applyFill="1" applyAlignment="1" applyProtection="1">
      <protection locked="0"/>
    </xf>
    <xf numFmtId="14" fontId="7" fillId="0" borderId="0" xfId="5" applyNumberFormat="1" applyFont="1" applyFill="1" applyAlignment="1"/>
    <xf numFmtId="49" fontId="7" fillId="0" borderId="0" xfId="5" applyNumberFormat="1" applyFont="1" applyFill="1" applyAlignment="1">
      <alignment horizontal="center"/>
    </xf>
    <xf numFmtId="43" fontId="7" fillId="4" borderId="0" xfId="5" applyNumberFormat="1" applyFont="1" applyFill="1" applyAlignment="1"/>
    <xf numFmtId="49" fontId="50" fillId="0" borderId="0" xfId="5" applyNumberFormat="1" applyFont="1" applyFill="1" applyAlignment="1" applyProtection="1">
      <alignment horizontal="right"/>
      <protection locked="0"/>
    </xf>
    <xf numFmtId="41" fontId="7" fillId="0" borderId="0" xfId="5" applyNumberFormat="1" applyFont="1" applyAlignment="1"/>
    <xf numFmtId="14" fontId="7" fillId="22" borderId="0" xfId="5" applyNumberFormat="1" applyFont="1" applyFill="1" applyAlignment="1"/>
    <xf numFmtId="43" fontId="7" fillId="22" borderId="0" xfId="5" applyNumberFormat="1" applyFont="1" applyFill="1" applyAlignment="1"/>
    <xf numFmtId="0" fontId="7" fillId="0" borderId="35" xfId="5" applyNumberFormat="1" applyFont="1" applyFill="1" applyBorder="1" applyAlignment="1"/>
    <xf numFmtId="43" fontId="7" fillId="0" borderId="35" xfId="5" applyNumberFormat="1" applyFont="1" applyBorder="1" applyAlignment="1"/>
    <xf numFmtId="0" fontId="7" fillId="0" borderId="35" xfId="5" applyNumberFormat="1" applyFont="1" applyBorder="1" applyAlignment="1"/>
    <xf numFmtId="43" fontId="7" fillId="0" borderId="35" xfId="5" applyNumberFormat="1" applyFont="1" applyFill="1" applyBorder="1" applyAlignment="1"/>
    <xf numFmtId="14" fontId="7" fillId="23" borderId="35" xfId="5" applyNumberFormat="1" applyFont="1" applyFill="1" applyBorder="1" applyAlignment="1"/>
    <xf numFmtId="14" fontId="7" fillId="0" borderId="35" xfId="5" applyNumberFormat="1" applyFont="1" applyFill="1" applyBorder="1" applyAlignment="1"/>
    <xf numFmtId="164" fontId="7" fillId="0" borderId="35" xfId="5" applyNumberFormat="1" applyFont="1" applyFill="1" applyBorder="1" applyAlignment="1" applyProtection="1">
      <protection locked="0"/>
    </xf>
    <xf numFmtId="10" fontId="7" fillId="0" borderId="35" xfId="5" applyNumberFormat="1" applyFont="1" applyFill="1" applyBorder="1" applyAlignment="1"/>
    <xf numFmtId="43" fontId="7" fillId="23" borderId="35" xfId="5" applyNumberFormat="1" applyFont="1" applyFill="1" applyBorder="1" applyAlignment="1"/>
    <xf numFmtId="49" fontId="7" fillId="0" borderId="0" xfId="5" applyNumberFormat="1" applyFont="1" applyFill="1" applyBorder="1" applyAlignment="1">
      <alignment horizontal="center"/>
    </xf>
    <xf numFmtId="0" fontId="7" fillId="0" borderId="0" xfId="5" applyNumberFormat="1" applyFont="1" applyFill="1" applyBorder="1" applyAlignment="1"/>
    <xf numFmtId="43" fontId="7" fillId="0" borderId="0" xfId="5" applyNumberFormat="1" applyFont="1" applyBorder="1" applyAlignment="1"/>
    <xf numFmtId="0" fontId="7" fillId="0" borderId="0" xfId="5" applyNumberFormat="1" applyFont="1" applyBorder="1" applyAlignment="1"/>
    <xf numFmtId="43" fontId="7" fillId="0" borderId="0" xfId="5" applyNumberFormat="1" applyFont="1" applyFill="1" applyBorder="1" applyAlignment="1"/>
    <xf numFmtId="14" fontId="7" fillId="23" borderId="0" xfId="5" applyNumberFormat="1" applyFont="1" applyFill="1" applyBorder="1" applyAlignment="1"/>
    <xf numFmtId="14" fontId="7" fillId="0" borderId="0" xfId="5" applyNumberFormat="1" applyFont="1" applyFill="1" applyBorder="1" applyAlignment="1"/>
    <xf numFmtId="164" fontId="7" fillId="0" borderId="0" xfId="5" applyNumberFormat="1" applyFont="1" applyFill="1" applyBorder="1" applyAlignment="1" applyProtection="1">
      <protection locked="0"/>
    </xf>
    <xf numFmtId="10" fontId="7" fillId="0" borderId="0" xfId="5" applyNumberFormat="1" applyFont="1" applyFill="1" applyBorder="1" applyAlignment="1"/>
    <xf numFmtId="43" fontId="7" fillId="23" borderId="0" xfId="5" applyNumberFormat="1" applyFont="1" applyFill="1" applyBorder="1" applyAlignment="1"/>
    <xf numFmtId="14" fontId="7" fillId="23" borderId="0" xfId="5" applyNumberFormat="1" applyFont="1" applyFill="1" applyAlignment="1"/>
    <xf numFmtId="43" fontId="7" fillId="23" borderId="0" xfId="5" applyNumberFormat="1" applyFont="1" applyFill="1" applyAlignment="1"/>
    <xf numFmtId="0" fontId="132" fillId="0" borderId="0" xfId="5" applyNumberFormat="1" applyFont="1" applyFill="1" applyAlignment="1"/>
    <xf numFmtId="43" fontId="132" fillId="0" borderId="0" xfId="5" applyNumberFormat="1" applyFont="1" applyAlignment="1"/>
    <xf numFmtId="0" fontId="132" fillId="0" borderId="0" xfId="5" applyNumberFormat="1" applyFont="1" applyAlignment="1"/>
    <xf numFmtId="43" fontId="132" fillId="0" borderId="0" xfId="5" applyNumberFormat="1" applyFont="1" applyFill="1" applyAlignment="1"/>
    <xf numFmtId="14" fontId="132" fillId="23" borderId="0" xfId="5" applyNumberFormat="1" applyFont="1" applyFill="1" applyAlignment="1"/>
    <xf numFmtId="14" fontId="132" fillId="0" borderId="0" xfId="5" applyNumberFormat="1" applyFont="1" applyFill="1" applyAlignment="1"/>
    <xf numFmtId="10" fontId="132" fillId="0" borderId="0" xfId="5" applyNumberFormat="1" applyFont="1" applyFill="1" applyAlignment="1"/>
    <xf numFmtId="43" fontId="132" fillId="23" borderId="0" xfId="5" applyNumberFormat="1" applyFont="1" applyFill="1" applyAlignment="1"/>
    <xf numFmtId="41" fontId="7" fillId="4" borderId="0" xfId="5" applyNumberFormat="1" applyFont="1" applyFill="1" applyAlignment="1"/>
    <xf numFmtId="41" fontId="132" fillId="0" borderId="0" xfId="5" applyNumberFormat="1" applyFont="1" applyAlignment="1"/>
    <xf numFmtId="49" fontId="7" fillId="0" borderId="35" xfId="5" applyNumberFormat="1" applyFont="1" applyFill="1" applyBorder="1" applyAlignment="1">
      <alignment horizontal="center"/>
    </xf>
    <xf numFmtId="0" fontId="132" fillId="0" borderId="35" xfId="5" applyNumberFormat="1" applyFont="1" applyBorder="1" applyAlignment="1"/>
    <xf numFmtId="43" fontId="132" fillId="0" borderId="35" xfId="5" applyNumberFormat="1" applyFont="1" applyBorder="1" applyAlignment="1"/>
    <xf numFmtId="43" fontId="132" fillId="0" borderId="35" xfId="5" applyNumberFormat="1" applyFont="1" applyFill="1" applyBorder="1" applyAlignment="1"/>
    <xf numFmtId="14" fontId="132" fillId="0" borderId="35" xfId="5" applyNumberFormat="1" applyFont="1" applyFill="1" applyBorder="1" applyAlignment="1"/>
    <xf numFmtId="164" fontId="132" fillId="0" borderId="35" xfId="5" applyNumberFormat="1" applyFont="1" applyFill="1" applyBorder="1" applyAlignment="1" applyProtection="1">
      <protection locked="0"/>
    </xf>
    <xf numFmtId="10" fontId="132" fillId="0" borderId="35" xfId="5" applyNumberFormat="1" applyFont="1" applyFill="1" applyBorder="1" applyAlignment="1"/>
    <xf numFmtId="49" fontId="132" fillId="0" borderId="0" xfId="5" applyNumberFormat="1" applyFont="1" applyFill="1" applyBorder="1" applyAlignment="1">
      <alignment horizontal="center"/>
    </xf>
    <xf numFmtId="0" fontId="132" fillId="0" borderId="0" xfId="5" applyNumberFormat="1" applyFont="1" applyFill="1" applyBorder="1" applyAlignment="1"/>
    <xf numFmtId="0" fontId="132" fillId="0" borderId="0" xfId="5" applyNumberFormat="1" applyFont="1" applyBorder="1" applyAlignment="1"/>
    <xf numFmtId="41" fontId="132" fillId="0" borderId="0" xfId="5" applyNumberFormat="1" applyFont="1" applyBorder="1" applyAlignment="1"/>
    <xf numFmtId="43" fontId="132" fillId="0" borderId="0" xfId="5" applyNumberFormat="1" applyFont="1" applyFill="1" applyBorder="1" applyAlignment="1"/>
    <xf numFmtId="14" fontId="132" fillId="0" borderId="0" xfId="5" applyNumberFormat="1" applyFont="1" applyFill="1" applyBorder="1" applyAlignment="1"/>
    <xf numFmtId="164" fontId="132" fillId="0" borderId="0" xfId="5" applyNumberFormat="1" applyFont="1" applyFill="1" applyBorder="1" applyAlignment="1" applyProtection="1">
      <protection locked="0"/>
    </xf>
    <xf numFmtId="10" fontId="132" fillId="0" borderId="0" xfId="5" applyNumberFormat="1" applyFont="1" applyFill="1" applyBorder="1" applyAlignment="1"/>
    <xf numFmtId="49" fontId="132" fillId="0" borderId="0" xfId="5" applyNumberFormat="1" applyFont="1" applyFill="1" applyAlignment="1">
      <alignment horizontal="center"/>
    </xf>
    <xf numFmtId="164" fontId="132" fillId="0" borderId="0" xfId="5" applyNumberFormat="1" applyFont="1" applyFill="1" applyAlignment="1" applyProtection="1">
      <protection locked="0"/>
    </xf>
    <xf numFmtId="0" fontId="132" fillId="0" borderId="35" xfId="5" applyNumberFormat="1" applyFont="1" applyFill="1" applyBorder="1" applyAlignment="1"/>
    <xf numFmtId="41" fontId="132" fillId="0" borderId="35" xfId="5" applyNumberFormat="1" applyFont="1" applyBorder="1" applyAlignment="1"/>
    <xf numFmtId="164" fontId="132" fillId="0" borderId="0" xfId="5" applyNumberFormat="1" applyFont="1" applyFill="1" applyBorder="1" applyAlignment="1"/>
    <xf numFmtId="43" fontId="51" fillId="0" borderId="0" xfId="5" applyNumberFormat="1" applyFont="1" applyFill="1" applyAlignment="1"/>
    <xf numFmtId="0" fontId="42" fillId="0" borderId="33" xfId="0" applyNumberFormat="1" applyFont="1" applyBorder="1" applyAlignment="1">
      <alignment horizontal="center" vertical="center" wrapText="1"/>
    </xf>
    <xf numFmtId="0" fontId="42" fillId="0" borderId="1" xfId="0" applyNumberFormat="1" applyFont="1" applyBorder="1" applyAlignment="1">
      <alignment horizontal="center" vertical="center" wrapText="1"/>
    </xf>
    <xf numFmtId="0" fontId="42" fillId="0" borderId="34" xfId="0" applyNumberFormat="1" applyFont="1" applyBorder="1" applyAlignment="1">
      <alignment horizontal="center" vertical="center" wrapText="1"/>
    </xf>
    <xf numFmtId="0" fontId="10" fillId="0" borderId="0" xfId="0" applyNumberFormat="1" applyFont="1" applyAlignment="1">
      <alignment horizontal="center"/>
    </xf>
    <xf numFmtId="176" fontId="10" fillId="0" borderId="0" xfId="0" applyNumberFormat="1" applyFont="1" applyAlignment="1">
      <alignment horizontal="center" wrapText="1"/>
    </xf>
    <xf numFmtId="17" fontId="7" fillId="0" borderId="0" xfId="0" applyNumberFormat="1" applyFont="1" applyAlignment="1">
      <alignment wrapText="1"/>
    </xf>
    <xf numFmtId="0" fontId="7" fillId="0" borderId="0" xfId="0" applyNumberFormat="1" applyFont="1" applyAlignment="1">
      <alignment wrapText="1"/>
    </xf>
    <xf numFmtId="0" fontId="0" fillId="0" borderId="0" xfId="0" applyNumberFormat="1" applyAlignment="1">
      <alignment wrapText="1"/>
    </xf>
    <xf numFmtId="0" fontId="7" fillId="0" borderId="0" xfId="0" applyNumberFormat="1" applyFont="1" applyFill="1" applyAlignment="1">
      <alignment wrapText="1"/>
    </xf>
    <xf numFmtId="176" fontId="10" fillId="0" borderId="0" xfId="0" applyNumberFormat="1" applyFont="1" applyFill="1" applyAlignment="1">
      <alignment horizontal="center" wrapText="1"/>
    </xf>
    <xf numFmtId="0" fontId="7" fillId="13" borderId="2" xfId="16" applyFont="1" applyFill="1" applyBorder="1" applyAlignment="1">
      <alignment horizontal="center" vertical="center"/>
    </xf>
    <xf numFmtId="0" fontId="7" fillId="14" borderId="2" xfId="16" applyNumberFormat="1" applyFont="1" applyFill="1" applyBorder="1" applyAlignment="1">
      <alignment horizontal="center" vertical="center"/>
    </xf>
    <xf numFmtId="0" fontId="7" fillId="15" borderId="2" xfId="16" applyNumberFormat="1" applyFont="1" applyFill="1" applyBorder="1" applyAlignment="1">
      <alignment horizontal="center" vertical="center"/>
    </xf>
    <xf numFmtId="0" fontId="136" fillId="8" borderId="0" xfId="23" applyFont="1" applyFill="1" applyAlignment="1">
      <alignment horizontal="center"/>
    </xf>
    <xf numFmtId="0" fontId="10" fillId="0" borderId="29" xfId="0" applyNumberFormat="1" applyFont="1" applyFill="1" applyBorder="1" applyAlignment="1">
      <alignment horizontal="center"/>
    </xf>
    <xf numFmtId="0" fontId="10" fillId="0" borderId="30" xfId="0" applyNumberFormat="1" applyFont="1" applyFill="1" applyBorder="1" applyAlignment="1">
      <alignment horizontal="center"/>
    </xf>
    <xf numFmtId="0" fontId="10" fillId="0" borderId="10" xfId="0" applyNumberFormat="1" applyFont="1" applyFill="1" applyBorder="1" applyAlignment="1">
      <alignment horizontal="center"/>
    </xf>
    <xf numFmtId="0" fontId="7" fillId="0" borderId="0" xfId="0" applyNumberFormat="1" applyFont="1" applyFill="1" applyAlignment="1">
      <alignment horizontal="left" wrapText="1"/>
    </xf>
    <xf numFmtId="0" fontId="25" fillId="0" borderId="0" xfId="0" applyNumberFormat="1" applyFont="1" applyAlignment="1">
      <alignment horizontal="center"/>
    </xf>
    <xf numFmtId="0" fontId="29" fillId="0" borderId="0" xfId="0" applyNumberFormat="1" applyFont="1" applyFill="1" applyBorder="1" applyAlignment="1">
      <alignment horizontal="center"/>
    </xf>
    <xf numFmtId="0" fontId="29" fillId="0" borderId="29" xfId="0" applyNumberFormat="1" applyFont="1" applyBorder="1" applyAlignment="1">
      <alignment horizontal="center"/>
    </xf>
    <xf numFmtId="0" fontId="29" fillId="0" borderId="30" xfId="0" applyNumberFormat="1" applyFont="1" applyBorder="1" applyAlignment="1">
      <alignment horizontal="center"/>
    </xf>
    <xf numFmtId="171" fontId="29" fillId="0" borderId="0" xfId="0" applyFont="1" applyAlignment="1">
      <alignment wrapText="1"/>
    </xf>
    <xf numFmtId="0" fontId="8" fillId="0" borderId="0" xfId="0" applyNumberFormat="1" applyFont="1" applyAlignment="1">
      <alignment wrapText="1"/>
    </xf>
    <xf numFmtId="0" fontId="26" fillId="0" borderId="0" xfId="0" applyNumberFormat="1" applyFont="1" applyFill="1" applyAlignment="1">
      <alignment wrapText="1"/>
    </xf>
    <xf numFmtId="0" fontId="49" fillId="0" borderId="0" xfId="0" applyNumberFormat="1" applyFont="1" applyAlignment="1">
      <alignment horizontal="center"/>
    </xf>
    <xf numFmtId="0" fontId="7" fillId="0" borderId="0" xfId="5" applyNumberFormat="1" applyFont="1" applyFill="1" applyAlignment="1">
      <alignment wrapText="1"/>
    </xf>
    <xf numFmtId="164" fontId="12" fillId="0" borderId="0" xfId="17" applyNumberFormat="1" applyFont="1" applyFill="1" applyBorder="1" applyAlignment="1">
      <alignment horizontal="center"/>
    </xf>
    <xf numFmtId="164" fontId="7" fillId="0" borderId="0" xfId="17" applyNumberFormat="1" applyFont="1" applyFill="1" applyBorder="1" applyAlignment="1">
      <alignment horizontal="center"/>
    </xf>
    <xf numFmtId="164" fontId="7" fillId="0" borderId="0" xfId="17" applyNumberFormat="1" applyFont="1" applyFill="1" applyBorder="1" applyAlignment="1">
      <alignment horizontal="right"/>
    </xf>
    <xf numFmtId="164" fontId="7" fillId="24" borderId="37" xfId="17" applyNumberFormat="1" applyFont="1" applyFill="1" applyBorder="1" applyAlignment="1">
      <alignment horizontal="right"/>
    </xf>
    <xf numFmtId="164" fontId="7" fillId="24" borderId="40" xfId="17" applyNumberFormat="1" applyFont="1" applyFill="1" applyBorder="1" applyAlignment="1">
      <alignment horizontal="right"/>
    </xf>
    <xf numFmtId="164" fontId="7" fillId="24" borderId="78" xfId="17" applyNumberFormat="1" applyFont="1" applyFill="1" applyBorder="1" applyAlignment="1"/>
    <xf numFmtId="164" fontId="7" fillId="24" borderId="31" xfId="17" applyNumberFormat="1" applyFont="1" applyFill="1" applyBorder="1" applyAlignment="1"/>
    <xf numFmtId="164" fontId="7" fillId="24" borderId="79" xfId="17" applyNumberFormat="1" applyFont="1" applyFill="1" applyBorder="1" applyAlignment="1"/>
    <xf numFmtId="165" fontId="7" fillId="24" borderId="40" xfId="18" applyNumberFormat="1" applyFont="1" applyFill="1" applyBorder="1" applyAlignment="1">
      <alignment horizontal="right"/>
    </xf>
    <xf numFmtId="165" fontId="7" fillId="24" borderId="0" xfId="18" applyNumberFormat="1" applyFont="1" applyFill="1" applyBorder="1" applyAlignment="1">
      <alignment horizontal="right"/>
    </xf>
    <xf numFmtId="165" fontId="7" fillId="24" borderId="41" xfId="18" applyNumberFormat="1" applyFont="1" applyFill="1" applyBorder="1" applyAlignment="1">
      <alignment horizontal="right"/>
    </xf>
    <xf numFmtId="165" fontId="12" fillId="24" borderId="40" xfId="17" applyNumberFormat="1" applyFont="1" applyFill="1" applyBorder="1" applyAlignment="1">
      <alignment horizontal="right"/>
    </xf>
    <xf numFmtId="165" fontId="12" fillId="24" borderId="0" xfId="17" applyNumberFormat="1" applyFont="1" applyFill="1" applyBorder="1" applyAlignment="1">
      <alignment horizontal="right"/>
    </xf>
    <xf numFmtId="165" fontId="12" fillId="24" borderId="41" xfId="17" applyNumberFormat="1" applyFont="1" applyFill="1" applyBorder="1" applyAlignment="1">
      <alignment horizontal="right"/>
    </xf>
    <xf numFmtId="37" fontId="7" fillId="24" borderId="40" xfId="16" applyNumberFormat="1" applyFont="1" applyFill="1" applyBorder="1" applyAlignment="1">
      <alignment horizontal="right"/>
    </xf>
    <xf numFmtId="37" fontId="7" fillId="24" borderId="0" xfId="16" applyNumberFormat="1" applyFont="1" applyFill="1" applyBorder="1" applyAlignment="1">
      <alignment horizontal="right"/>
    </xf>
    <xf numFmtId="37" fontId="7" fillId="24" borderId="41" xfId="16" applyNumberFormat="1" applyFont="1" applyFill="1" applyBorder="1" applyAlignment="1">
      <alignment horizontal="right"/>
    </xf>
    <xf numFmtId="164" fontId="7" fillId="24" borderId="40" xfId="17" applyNumberFormat="1" applyFont="1" applyFill="1" applyBorder="1" applyAlignment="1"/>
    <xf numFmtId="164" fontId="7" fillId="24" borderId="0" xfId="17" applyNumberFormat="1" applyFont="1" applyFill="1" applyBorder="1" applyAlignment="1"/>
    <xf numFmtId="164" fontId="7" fillId="24" borderId="41" xfId="17" applyNumberFormat="1" applyFont="1" applyFill="1" applyBorder="1" applyAlignment="1"/>
    <xf numFmtId="165" fontId="7" fillId="24" borderId="80" xfId="18" applyNumberFormat="1" applyFont="1" applyFill="1" applyBorder="1" applyAlignment="1"/>
    <xf numFmtId="165" fontId="7" fillId="24" borderId="81" xfId="18" applyNumberFormat="1" applyFont="1" applyFill="1" applyBorder="1" applyAlignment="1"/>
    <xf numFmtId="165" fontId="7" fillId="24" borderId="82" xfId="18" applyNumberFormat="1" applyFont="1" applyFill="1" applyBorder="1" applyAlignment="1"/>
  </cellXfs>
  <cellStyles count="24">
    <cellStyle name="Comma" xfId="2" builtinId="3"/>
    <cellStyle name="Comma 17" xfId="10"/>
    <cellStyle name="Comma 2" xfId="1"/>
    <cellStyle name="Comma 3" xfId="7"/>
    <cellStyle name="Comma 4" xfId="17"/>
    <cellStyle name="Currency 10 3 4 2" xfId="14"/>
    <cellStyle name="Currency 2" xfId="8"/>
    <cellStyle name="Currency 3" xfId="18"/>
    <cellStyle name="Hyperlink" xfId="3" builtinId="8"/>
    <cellStyle name="Normal" xfId="0" builtinId="0"/>
    <cellStyle name="Normal 100 4 2 3" xfId="5"/>
    <cellStyle name="Normal 157 3" xfId="15"/>
    <cellStyle name="Normal 172" xfId="21"/>
    <cellStyle name="Normal 2" xfId="4"/>
    <cellStyle name="Normal 3" xfId="11"/>
    <cellStyle name="Normal 3 2" xfId="13"/>
    <cellStyle name="Normal 4" xfId="12"/>
    <cellStyle name="Normal 4 2" xfId="22"/>
    <cellStyle name="Normal 5" xfId="16"/>
    <cellStyle name="Normal 56 2" xfId="19"/>
    <cellStyle name="Normal 6" xfId="23"/>
    <cellStyle name="Percent 2" xfId="6"/>
    <cellStyle name="Percent 3" xfId="9"/>
    <cellStyle name="Percent 4" xfId="20"/>
  </cellStyles>
  <dxfs count="0"/>
  <tableStyles count="0" defaultTableStyle="TableStyleMedium9" defaultPivotStyle="PivotStyleLight16"/>
  <colors>
    <mruColors>
      <color rgb="FFCCFF33"/>
      <color rgb="FF99FF33"/>
      <color rgb="FF99CC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editAs="absolute">
    <xdr:from>
      <xdr:col>6</xdr:col>
      <xdr:colOff>586596</xdr:colOff>
      <xdr:row>27</xdr:row>
      <xdr:rowOff>205183</xdr:rowOff>
    </xdr:from>
    <xdr:to>
      <xdr:col>9</xdr:col>
      <xdr:colOff>126646</xdr:colOff>
      <xdr:row>32</xdr:row>
      <xdr:rowOff>156636</xdr:rowOff>
    </xdr:to>
    <xdr:sp macro="" textlink="">
      <xdr:nvSpPr>
        <xdr:cNvPr id="2049" name="Text Box 1" hidden="1"/>
        <xdr:cNvSpPr txBox="1">
          <a:spLocks noChangeArrowheads="1"/>
        </xdr:cNvSpPr>
      </xdr:nvSpPr>
      <xdr:spPr bwMode="auto">
        <a:xfrm>
          <a:off x="6675120" y="5074920"/>
          <a:ext cx="2804160" cy="102870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7</xdr:col>
      <xdr:colOff>415891</xdr:colOff>
      <xdr:row>24</xdr:row>
      <xdr:rowOff>89025</xdr:rowOff>
    </xdr:from>
    <xdr:to>
      <xdr:col>7</xdr:col>
      <xdr:colOff>446371</xdr:colOff>
      <xdr:row>27</xdr:row>
      <xdr:rowOff>61920</xdr:rowOff>
    </xdr:to>
    <xdr:sp macro="" textlink="">
      <xdr:nvSpPr>
        <xdr:cNvPr id="2050" name="Text Box 2" hidden="1"/>
        <xdr:cNvSpPr txBox="1">
          <a:spLocks noChangeArrowheads="1"/>
        </xdr:cNvSpPr>
      </xdr:nvSpPr>
      <xdr:spPr bwMode="auto">
        <a:xfrm>
          <a:off x="7627620" y="4404360"/>
          <a:ext cx="30480" cy="51816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38100</xdr:colOff>
          <xdr:row>4</xdr:row>
          <xdr:rowOff>19050</xdr:rowOff>
        </xdr:from>
        <xdr:to>
          <xdr:col>22</xdr:col>
          <xdr:colOff>0</xdr:colOff>
          <xdr:row>6</xdr:row>
          <xdr:rowOff>28575</xdr:rowOff>
        </xdr:to>
        <xdr:sp macro="" textlink="">
          <xdr:nvSpPr>
            <xdr:cNvPr id="20485" name="Button 5" hidden="1">
              <a:extLst>
                <a:ext uri="{63B3BB69-23CF-44E3-9099-C40C66FF867C}">
                  <a14:compatExt spid="_x0000_s2048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Get Actuals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37622</xdr:colOff>
      <xdr:row>3</xdr:row>
      <xdr:rowOff>173355</xdr:rowOff>
    </xdr:from>
    <xdr:to>
      <xdr:col>12</xdr:col>
      <xdr:colOff>654843</xdr:colOff>
      <xdr:row>4</xdr:row>
      <xdr:rowOff>59531</xdr:rowOff>
    </xdr:to>
    <xdr:sp macro="" textlink="">
      <xdr:nvSpPr>
        <xdr:cNvPr id="2" name="TextBox 1"/>
        <xdr:cNvSpPr txBox="1"/>
      </xdr:nvSpPr>
      <xdr:spPr>
        <a:xfrm>
          <a:off x="4904897" y="916305"/>
          <a:ext cx="8675371" cy="229076"/>
        </a:xfrm>
        <a:prstGeom prst="rect">
          <a:avLst/>
        </a:prstGeom>
        <a:solidFill>
          <a:schemeClr val="bg1">
            <a:lumMod val="85000"/>
          </a:schemeClr>
        </a:solidFill>
        <a:ln w="254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0"/>
            <a:t>Shaded information</a:t>
          </a:r>
          <a:r>
            <a:rPr lang="en-US" sz="1100" b="0" baseline="0"/>
            <a:t> is designated as confidential per Protective Order in Dockets UE-190529 and UG-190530</a:t>
          </a:r>
        </a:p>
        <a:p>
          <a:pPr algn="ctr"/>
          <a:endParaRPr lang="en-US" sz="1100" b="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rasmr\AppData\Local\Temp\Workshare\n5oke4np.bgm\1\Documents%20and%20Settings\wgho\Local%20Settings\Temporary%20Internet%20Files\Content.Outlook\MYT8SSOH\14stat10%20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asmr\AppData\Local\Temp\Workshare\n5oke4np.bgm\1\Documents%20and%20Settings\wgho\Local%20Settings\Temporary%20Internet%20Files\OLKCA\14stat01%202008%20re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pRevnu/PUBLIC/%23%202019%20GRC/Compliance%20Filing/190529-30-PSE-WP-Cmpl-RevReq-COS-(9-23-20)(C)/190529-30-PSE-WP-SEF-18.00E-ELECTRIC-MODEL-REBUTTAL-19GRC-01-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pRevnu/PUBLIC/%23%202022%20GRC/Compliance%20Filing%20for%20New%20Rates/220066-67-PSE-WP-REVREC-COS-22GRC-Compliance%20Revised-1-9-2023%20(C)/%23Not%20Filed%20-%20E%20Model%20Final%20Rev%20Req.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nbuchf\AppData\Local\Microsoft\Windows\INetCache\Content.Outlook\0L219ATN\PCA_11.Nov_2020_V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rpRevnu/PUBLIC/%23%20PCA%20Compliance/PCA%20Monthly/PCA%202023/Copy%20of%20PCA_01.JAN_202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rasmr\AppData\Local\Temp\Workshare\n5oke4np.bgm\1\Documents%20and%20Settings\wgho\Local%20Settings\Temporary%20Internet%20Files\OLKCA\14stat07%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MW Sum"/>
      <sheetName val="U1"/>
      <sheetName val="U2"/>
      <sheetName val="U2HtRt"/>
      <sheetName val="U3"/>
      <sheetName val="U4"/>
      <sheetName val="U4 HP"/>
      <sheetName val="12Perf"/>
      <sheetName val="1HR"/>
      <sheetName val="2HR"/>
      <sheetName val="12Mo08"/>
      <sheetName val="34Mo08"/>
      <sheetName val="34Perf"/>
      <sheetName val="3HR"/>
      <sheetName val="4HR"/>
    </sheetNames>
    <sheetDataSet>
      <sheetData sheetId="0"/>
      <sheetData sheetId="1"/>
      <sheetData sheetId="2"/>
      <sheetData sheetId="3" refreshError="1"/>
      <sheetData sheetId="4"/>
      <sheetData sheetId="5"/>
      <sheetData sheetId="6" refreshError="1"/>
      <sheetData sheetId="7"/>
      <sheetData sheetId="8" refreshError="1"/>
      <sheetData sheetId="9" refreshError="1"/>
      <sheetData sheetId="10"/>
      <sheetData sheetId="11"/>
      <sheetData sheetId="12"/>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MW Sum"/>
      <sheetName val="U1"/>
      <sheetName val="U2"/>
      <sheetName val="U2HtRt"/>
      <sheetName val="U3"/>
      <sheetName val="U4"/>
      <sheetName val="U4 HP"/>
      <sheetName val="12Perf"/>
      <sheetName val="1HR"/>
      <sheetName val="2HR"/>
      <sheetName val="12Mo08"/>
      <sheetName val="34Mo08"/>
      <sheetName val="34Perf"/>
      <sheetName val="3HR"/>
      <sheetName val="4HR"/>
    </sheetNames>
    <sheetDataSet>
      <sheetData sheetId="0"/>
      <sheetData sheetId="1"/>
      <sheetData sheetId="2"/>
      <sheetData sheetId="3" refreshError="1"/>
      <sheetData sheetId="4"/>
      <sheetData sheetId="5"/>
      <sheetData sheetId="6" refreshError="1"/>
      <sheetData sheetId="7"/>
      <sheetData sheetId="8" refreshError="1"/>
      <sheetData sheetId="9" refreshError="1"/>
      <sheetData sheetId="10"/>
      <sheetData sheetId="11"/>
      <sheetData sheetId="12"/>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Appendix"/>
      <sheetName val="141X&amp;141Z"/>
      <sheetName val="Summary"/>
      <sheetName val="Detailed Summary"/>
      <sheetName val="COC-Restating"/>
      <sheetName val="Common Adj"/>
      <sheetName val="Electric Adj"/>
      <sheetName val="Power Cost Bridge to A-1"/>
      <sheetName val="Named Ranges E"/>
      <sheetName val="Impacts"/>
      <sheetName val="admin n tracking==&gt;"/>
      <sheetName val="Track diff for Impacts"/>
    </sheetNames>
    <sheetDataSet>
      <sheetData sheetId="0"/>
      <sheetData sheetId="1"/>
      <sheetData sheetId="2"/>
      <sheetData sheetId="3"/>
      <sheetData sheetId="4"/>
      <sheetData sheetId="5">
        <row r="7">
          <cell r="AA7" t="str">
            <v>RESTATING</v>
          </cell>
        </row>
      </sheetData>
      <sheetData sheetId="6"/>
      <sheetData sheetId="7"/>
      <sheetData sheetId="8"/>
      <sheetData sheetId="9"/>
      <sheetData sheetId="10">
        <row r="3">
          <cell r="C3">
            <v>0.21</v>
          </cell>
        </row>
        <row r="4">
          <cell r="C4" t="str">
            <v>2019 GENERAL RATE CASE</v>
          </cell>
        </row>
        <row r="5">
          <cell r="C5" t="str">
            <v>12 MONTHS ENDED DECEMBER 31, 2018</v>
          </cell>
        </row>
      </sheetData>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Rollforward Other Schedules"/>
      <sheetName val="Def, COC, ConvF"/>
      <sheetName val="Compare"/>
      <sheetName val="Subject to Refund"/>
      <sheetName val="Summary"/>
      <sheetName val="W CCA"/>
      <sheetName val="Diff"/>
      <sheetName val="Detailed Summary"/>
      <sheetName val="Common Adj"/>
      <sheetName val="Electric Adj"/>
      <sheetName val="Settlement O&amp;M Changes"/>
      <sheetName val="Rev Exp change"/>
      <sheetName val="DEC13"/>
      <sheetName val="BDJ Exh Summary"/>
      <sheetName val="SEF-13 p 1 Elect wp"/>
      <sheetName val="SEF-13 p 2 Elect wp"/>
      <sheetName val="Adj List"/>
      <sheetName val="Final Rate Years"/>
      <sheetName val="SEF-21 Original E"/>
      <sheetName val="Named Ranges E"/>
      <sheetName val="Proofs=&gt;"/>
      <sheetName val="TBPI, ETR, Rev"/>
      <sheetName val="557 &amp; 555"/>
      <sheetName val="Prod O&amp;M"/>
      <sheetName val="Schedule 141A 2023"/>
      <sheetName val="Schedule 141A 2024"/>
    </sheetNames>
    <sheetDataSet>
      <sheetData sheetId="0"/>
      <sheetData sheetId="1"/>
      <sheetData sheetId="2">
        <row r="4">
          <cell r="A4" t="str">
            <v>2022 GENERAL RATE CASE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B2" t="str">
            <v>PUGET SOUND ENERGY - ELECTRIC</v>
          </cell>
        </row>
        <row r="10">
          <cell r="B10">
            <v>0.21</v>
          </cell>
        </row>
      </sheetData>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Lists"/>
      <sheetName val="Schedule_C"/>
      <sheetName val="Schedule_C1"/>
      <sheetName val="Schedule_C2 Stacy "/>
      <sheetName val="Change Control"/>
      <sheetName val="Sheet1"/>
    </sheetNames>
    <sheetDataSet>
      <sheetData sheetId="0"/>
      <sheetData sheetId="1"/>
      <sheetData sheetId="2"/>
      <sheetData sheetId="3"/>
      <sheetData sheetId="4"/>
      <sheetData sheetId="5"/>
      <sheetData sheetId="6">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7">
        <row r="241">
          <cell r="O241">
            <v>39463265.87375465</v>
          </cell>
        </row>
      </sheetData>
      <sheetData sheetId="8">
        <row r="412">
          <cell r="P412">
            <v>2267159.8499999968</v>
          </cell>
        </row>
      </sheetData>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Reporting"/>
      <sheetName val="Summary- Detailed"/>
      <sheetName val="Schedule_B"/>
      <sheetName val="Actuals"/>
      <sheetName val="Lists"/>
      <sheetName val="Schedule_C"/>
      <sheetName val="Schedule_C1"/>
      <sheetName val="GRC GD rplcmt pc (C)"/>
      <sheetName val="Sheet1"/>
      <sheetName val="Schedule_C2 "/>
      <sheetName val="Summary- Cumulative"/>
    </sheetNames>
    <sheetDataSet>
      <sheetData sheetId="0"/>
      <sheetData sheetId="1">
        <row r="276">
          <cell r="I276">
            <v>-39463265.023754649</v>
          </cell>
        </row>
      </sheetData>
      <sheetData sheetId="2"/>
      <sheetData sheetId="3"/>
      <sheetData sheetId="4"/>
      <sheetData sheetId="5">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6">
        <row r="15">
          <cell r="P15">
            <v>0</v>
          </cell>
        </row>
      </sheetData>
      <sheetData sheetId="7">
        <row r="17">
          <cell r="N17">
            <v>0</v>
          </cell>
        </row>
      </sheetData>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MW Sum"/>
      <sheetName val="U1"/>
      <sheetName val="U2"/>
      <sheetName val="U2HtRt"/>
      <sheetName val="U3"/>
      <sheetName val="U4"/>
      <sheetName val="U4 HP"/>
      <sheetName val="12Perf"/>
      <sheetName val="1HR"/>
      <sheetName val="2HR"/>
      <sheetName val="12Mo08"/>
      <sheetName val="34Mo08"/>
      <sheetName val="34Perf"/>
      <sheetName val="3HR"/>
      <sheetName val="4HR"/>
    </sheetNames>
    <sheetDataSet>
      <sheetData sheetId="0"/>
      <sheetData sheetId="1"/>
      <sheetData sheetId="2"/>
      <sheetData sheetId="3" refreshError="1"/>
      <sheetData sheetId="4"/>
      <sheetData sheetId="5"/>
      <sheetData sheetId="6" refreshError="1"/>
      <sheetData sheetId="7"/>
      <sheetData sheetId="8" refreshError="1"/>
      <sheetData sheetId="9" refreshError="1"/>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12.bin"/><Relationship Id="rId6" Type="http://schemas.openxmlformats.org/officeDocument/2006/relationships/ctrlProp" Target="../ctrlProps/ctrlProp1.xml"/><Relationship Id="rId5" Type="http://schemas.openxmlformats.org/officeDocument/2006/relationships/vmlDrawing" Target="../drawings/vmlDrawing4.vml"/><Relationship Id="rId4"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15.bin"/><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16.bin"/><Relationship Id="rId4"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7.bin"/><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ferc.gov/enforcement-legal/enforcement/interest-rates" TargetMode="External"/><Relationship Id="rId1" Type="http://schemas.openxmlformats.org/officeDocument/2006/relationships/hyperlink" Target="http://www.ferc.gov/enforcement/acct-matts/interest-rates.asp" TargetMode="External"/><Relationship Id="rId5" Type="http://schemas.openxmlformats.org/officeDocument/2006/relationships/comments" Target="../comments7.xml"/><Relationship Id="rId4"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hyperlink" Target="https://ferc.gov/enforcement-legal/enforcement/interest-rates" TargetMode="External"/><Relationship Id="rId1" Type="http://schemas.openxmlformats.org/officeDocument/2006/relationships/hyperlink" Target="http://www.ferc.gov/enforcement/acct-matts/interest-rates.asp" TargetMode="External"/><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printerSettings" Target="../printerSettings/printerSettings19.bin"/><Relationship Id="rId1" Type="http://schemas.openxmlformats.org/officeDocument/2006/relationships/hyperlink" Target="https://www.ferc.gov/enforcement-legal/enforcement/interest-calculation-rates-and-methodology" TargetMode="External"/><Relationship Id="rId6" Type="http://schemas.openxmlformats.org/officeDocument/2006/relationships/comments" Target="../comments9.xml"/><Relationship Id="rId5" Type="http://schemas.openxmlformats.org/officeDocument/2006/relationships/vmlDrawing" Target="../drawings/vmlDrawing10.vml"/><Relationship Id="rId4" Type="http://schemas.openxmlformats.org/officeDocument/2006/relationships/customProperty" Target="../customProperty2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comments" Target="../comments2.xml"/><Relationship Id="rId2" Type="http://schemas.openxmlformats.org/officeDocument/2006/relationships/hyperlink" Target="https://ferc.gov/enforcement-legal/enforcement/interest-rates" TargetMode="External"/><Relationship Id="rId1" Type="http://schemas.openxmlformats.org/officeDocument/2006/relationships/hyperlink" Target="http://www.ferc.gov/enforcement/acct-matts/interest-rates.asp" TargetMode="External"/><Relationship Id="rId6" Type="http://schemas.openxmlformats.org/officeDocument/2006/relationships/vmlDrawing" Target="../drawings/vmlDrawing2.vml"/><Relationship Id="rId5" Type="http://schemas.openxmlformats.org/officeDocument/2006/relationships/customProperty" Target="../customProperty9.bin"/><Relationship Id="rId4" Type="http://schemas.openxmlformats.org/officeDocument/2006/relationships/customProperty" Target="../customProperty8.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
  <sheetViews>
    <sheetView topLeftCell="A13" workbookViewId="0">
      <selection activeCell="E55" sqref="E55"/>
    </sheetView>
  </sheetViews>
  <sheetFormatPr defaultColWidth="8.85546875" defaultRowHeight="12.75" x14ac:dyDescent="0.2"/>
  <cols>
    <col min="1" max="16384" width="8.85546875" style="1344"/>
  </cols>
  <sheetData>
    <row r="1" spans="1:1" ht="26.25" x14ac:dyDescent="0.4">
      <c r="A1" s="1343" t="s">
        <v>640</v>
      </c>
    </row>
    <row r="14" spans="1:1" ht="26.25" x14ac:dyDescent="0.4">
      <c r="A14" s="1343" t="s">
        <v>645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A1:L74"/>
  <sheetViews>
    <sheetView zoomScaleNormal="100" workbookViewId="0">
      <selection activeCell="J29" sqref="J29"/>
    </sheetView>
  </sheetViews>
  <sheetFormatPr defaultRowHeight="15" x14ac:dyDescent="0.25"/>
  <cols>
    <col min="1" max="1" width="5" style="937" bestFit="1" customWidth="1"/>
    <col min="2" max="2" width="48.5703125" style="937" customWidth="1"/>
    <col min="3" max="5" width="14.7109375" style="937" customWidth="1"/>
    <col min="6" max="6" width="14" style="937" bestFit="1" customWidth="1"/>
    <col min="7" max="7" width="14.7109375" style="937" bestFit="1" customWidth="1"/>
    <col min="8" max="8" width="2.85546875" style="937" customWidth="1"/>
    <col min="9" max="9" width="15" style="937" customWidth="1"/>
    <col min="10" max="10" width="14.7109375" style="937" bestFit="1" customWidth="1"/>
    <col min="11" max="12" width="15" style="937" customWidth="1"/>
    <col min="13" max="13" width="25.42578125" style="937" customWidth="1"/>
    <col min="14" max="16384" width="9.140625" style="937"/>
  </cols>
  <sheetData>
    <row r="1" spans="1:12" x14ac:dyDescent="0.25">
      <c r="C1" s="938"/>
      <c r="D1" s="938"/>
      <c r="E1" s="938"/>
      <c r="F1" s="939"/>
    </row>
    <row r="2" spans="1:12" x14ac:dyDescent="0.25">
      <c r="F2" s="940"/>
    </row>
    <row r="3" spans="1:12" ht="15.75" x14ac:dyDescent="0.25">
      <c r="A3" s="941" t="s">
        <v>184</v>
      </c>
      <c r="B3" s="941"/>
      <c r="C3" s="941"/>
      <c r="D3" s="942"/>
      <c r="E3" s="942"/>
      <c r="F3" s="942"/>
    </row>
    <row r="4" spans="1:12" ht="15.75" x14ac:dyDescent="0.25">
      <c r="A4" s="941" t="s">
        <v>481</v>
      </c>
      <c r="B4" s="941"/>
      <c r="C4" s="941"/>
      <c r="D4" s="942"/>
      <c r="E4" s="942"/>
      <c r="F4" s="942"/>
    </row>
    <row r="5" spans="1:12" ht="15.75" x14ac:dyDescent="0.25">
      <c r="A5" s="941" t="s">
        <v>482</v>
      </c>
      <c r="B5" s="941"/>
      <c r="C5" s="941"/>
      <c r="D5" s="942"/>
      <c r="E5" s="942"/>
      <c r="F5" s="942"/>
    </row>
    <row r="6" spans="1:12" ht="15.75" x14ac:dyDescent="0.25">
      <c r="A6" s="943"/>
      <c r="B6" s="943"/>
      <c r="C6" s="943"/>
      <c r="D6" s="944"/>
      <c r="E6" s="944"/>
      <c r="F6" s="944"/>
    </row>
    <row r="7" spans="1:12" ht="15.75" thickBot="1" x14ac:dyDescent="0.3">
      <c r="A7" s="945"/>
      <c r="B7" s="945"/>
      <c r="C7" s="945"/>
      <c r="G7"/>
      <c r="I7" s="945"/>
    </row>
    <row r="8" spans="1:12" ht="28.5" x14ac:dyDescent="0.25">
      <c r="A8" s="946"/>
      <c r="B8" s="947"/>
      <c r="C8" s="1150" t="s">
        <v>483</v>
      </c>
      <c r="D8" s="1328" t="s">
        <v>568</v>
      </c>
      <c r="E8" s="1337" t="s">
        <v>637</v>
      </c>
      <c r="F8" s="1329" t="s">
        <v>636</v>
      </c>
      <c r="G8"/>
      <c r="I8"/>
      <c r="J8"/>
      <c r="K8"/>
      <c r="L8"/>
    </row>
    <row r="9" spans="1:12" x14ac:dyDescent="0.25">
      <c r="B9" s="948"/>
      <c r="C9" s="1151"/>
      <c r="D9" s="1143"/>
      <c r="E9" s="1143"/>
      <c r="F9" s="1330"/>
      <c r="G9"/>
      <c r="I9"/>
      <c r="J9"/>
      <c r="K9"/>
      <c r="L9"/>
    </row>
    <row r="10" spans="1:12" x14ac:dyDescent="0.25">
      <c r="A10" s="949">
        <f>A8+1</f>
        <v>1</v>
      </c>
      <c r="B10" s="950" t="s">
        <v>484</v>
      </c>
      <c r="C10" s="1152">
        <v>71076510.12494643</v>
      </c>
      <c r="D10" s="1144">
        <f>+'SEF-3 p 1 PC Summary'!J38</f>
        <v>-24948344.515741721</v>
      </c>
      <c r="E10" s="1144">
        <f>SUM('2024 Estimated Imbalance'!J10:J39)</f>
        <v>90267621.332082495</v>
      </c>
      <c r="F10" s="1331">
        <f>SUM(D10:E10)</f>
        <v>65319276.816340774</v>
      </c>
      <c r="G10"/>
      <c r="I10"/>
      <c r="J10"/>
      <c r="K10"/>
      <c r="L10"/>
    </row>
    <row r="11" spans="1:12" x14ac:dyDescent="0.25">
      <c r="A11" s="949">
        <f t="shared" ref="A11:A18" si="0">A10+1</f>
        <v>2</v>
      </c>
      <c r="B11" s="951" t="s">
        <v>485</v>
      </c>
      <c r="C11" s="1152">
        <v>1525117.1700000002</v>
      </c>
      <c r="D11" s="1144">
        <f>+'SEF-3 p 1 PC Summary'!K38</f>
        <v>3869128.57</v>
      </c>
      <c r="E11" s="1144">
        <f>SUM('2024 Estimated Imbalance'!K10:K39)</f>
        <v>2953591.27</v>
      </c>
      <c r="F11" s="1331">
        <f>SUM(D11:E11)</f>
        <v>6822719.8399999999</v>
      </c>
      <c r="G11"/>
      <c r="I11"/>
      <c r="J11"/>
      <c r="K11"/>
      <c r="L11"/>
    </row>
    <row r="12" spans="1:12" x14ac:dyDescent="0.25">
      <c r="A12" s="949">
        <f t="shared" si="0"/>
        <v>3</v>
      </c>
      <c r="B12" s="951" t="s">
        <v>486</v>
      </c>
      <c r="C12" s="1153">
        <f>SUM(C10:C11)</f>
        <v>72601627.294946432</v>
      </c>
      <c r="D12" s="1145">
        <f>SUM(D10:D11)</f>
        <v>-21079215.94574172</v>
      </c>
      <c r="E12" s="1145">
        <f>SUM(E10:E11)</f>
        <v>93221212.602082491</v>
      </c>
      <c r="F12" s="1332">
        <f>SUM(F10:F11)</f>
        <v>72141996.656340778</v>
      </c>
      <c r="G12"/>
      <c r="I12"/>
      <c r="J12"/>
      <c r="K12"/>
      <c r="L12"/>
    </row>
    <row r="13" spans="1:12" x14ac:dyDescent="0.25">
      <c r="A13" s="949">
        <f t="shared" si="0"/>
        <v>4</v>
      </c>
      <c r="B13" s="951"/>
      <c r="C13" s="1152"/>
      <c r="D13" s="1144"/>
      <c r="E13" s="1144"/>
      <c r="F13" s="1331"/>
      <c r="G13"/>
      <c r="I13"/>
      <c r="J13"/>
      <c r="K13"/>
      <c r="L13"/>
    </row>
    <row r="14" spans="1:12" x14ac:dyDescent="0.25">
      <c r="A14" s="949">
        <f t="shared" si="0"/>
        <v>5</v>
      </c>
      <c r="B14" s="952" t="s">
        <v>487</v>
      </c>
      <c r="C14" s="1154"/>
      <c r="D14" s="1146"/>
      <c r="E14" s="1146"/>
      <c r="F14" s="1333"/>
      <c r="G14"/>
      <c r="I14"/>
      <c r="J14"/>
      <c r="K14"/>
      <c r="L14"/>
    </row>
    <row r="15" spans="1:12" x14ac:dyDescent="0.25">
      <c r="A15" s="949">
        <f t="shared" si="0"/>
        <v>6</v>
      </c>
      <c r="B15" s="953" t="s">
        <v>488</v>
      </c>
      <c r="C15" s="1155">
        <f>+E58</f>
        <v>0.95034799999999997</v>
      </c>
      <c r="D15" s="1147">
        <f>+E37</f>
        <v>0.94934799999999997</v>
      </c>
      <c r="E15" s="1147">
        <f>+D15</f>
        <v>0.94934799999999997</v>
      </c>
      <c r="F15" s="1334">
        <f>+E15</f>
        <v>0.94934799999999997</v>
      </c>
      <c r="G15"/>
      <c r="I15"/>
      <c r="J15"/>
      <c r="K15"/>
      <c r="L15"/>
    </row>
    <row r="16" spans="1:12" x14ac:dyDescent="0.25">
      <c r="A16" s="949">
        <f t="shared" si="0"/>
        <v>7</v>
      </c>
      <c r="B16" s="951"/>
      <c r="C16" s="1156"/>
      <c r="D16" s="1148"/>
      <c r="E16" s="1148"/>
      <c r="F16" s="1335"/>
      <c r="G16"/>
      <c r="I16"/>
      <c r="J16"/>
      <c r="K16"/>
      <c r="L16"/>
    </row>
    <row r="17" spans="1:12" ht="15.75" thickBot="1" x14ac:dyDescent="0.3">
      <c r="A17" s="949">
        <f t="shared" si="0"/>
        <v>8</v>
      </c>
      <c r="B17" s="954" t="s">
        <v>489</v>
      </c>
      <c r="C17" s="1157">
        <f>C12/C15</f>
        <v>76394780.95912911</v>
      </c>
      <c r="D17" s="1149">
        <f>D12/D15</f>
        <v>-22203887.242340766</v>
      </c>
      <c r="E17" s="1149">
        <f>E12/E15</f>
        <v>98194984.981358245</v>
      </c>
      <c r="F17" s="1336">
        <f>F12/F15</f>
        <v>75991097.739017501</v>
      </c>
      <c r="G17"/>
      <c r="I17"/>
      <c r="J17"/>
      <c r="K17"/>
      <c r="L17"/>
    </row>
    <row r="18" spans="1:12" ht="15.75" thickTop="1" x14ac:dyDescent="0.25">
      <c r="A18" s="949">
        <f t="shared" si="0"/>
        <v>9</v>
      </c>
      <c r="B18" s="1340"/>
      <c r="C18" s="1341" t="s">
        <v>638</v>
      </c>
      <c r="D18" s="1342">
        <f>+D17-C17</f>
        <v>-98598668.201469868</v>
      </c>
      <c r="E18" s="1342">
        <f>+E17-D17</f>
        <v>120398872.223699</v>
      </c>
      <c r="G18"/>
      <c r="I18"/>
      <c r="J18"/>
      <c r="K18"/>
      <c r="L18"/>
    </row>
    <row r="19" spans="1:12" x14ac:dyDescent="0.25">
      <c r="C19" s="1338"/>
      <c r="D19" s="1339"/>
      <c r="E19" s="1339"/>
      <c r="G19"/>
      <c r="I19"/>
      <c r="J19"/>
      <c r="K19"/>
      <c r="L19"/>
    </row>
    <row r="20" spans="1:12" x14ac:dyDescent="0.25">
      <c r="C20" s="955"/>
      <c r="G20"/>
      <c r="I20"/>
      <c r="J20"/>
      <c r="K20"/>
      <c r="L20"/>
    </row>
    <row r="21" spans="1:12" x14ac:dyDescent="0.25">
      <c r="A21" s="956" t="s">
        <v>490</v>
      </c>
      <c r="B21" s="957"/>
      <c r="C21" s="958"/>
      <c r="D21" s="958"/>
      <c r="E21" s="959"/>
      <c r="G21"/>
      <c r="I21"/>
      <c r="J21"/>
      <c r="K21"/>
      <c r="L21"/>
    </row>
    <row r="22" spans="1:12" x14ac:dyDescent="0.25">
      <c r="A22" s="960" t="s">
        <v>491</v>
      </c>
      <c r="B22" s="961"/>
      <c r="C22" s="962"/>
      <c r="D22" s="962"/>
      <c r="E22" s="963"/>
      <c r="G22"/>
      <c r="I22"/>
      <c r="J22"/>
      <c r="K22"/>
      <c r="L22"/>
    </row>
    <row r="23" spans="1:12" x14ac:dyDescent="0.25">
      <c r="A23" s="960" t="s">
        <v>639</v>
      </c>
      <c r="B23" s="961"/>
      <c r="C23" s="962"/>
      <c r="D23" s="962"/>
      <c r="E23" s="963"/>
      <c r="G23"/>
      <c r="I23"/>
      <c r="J23"/>
      <c r="K23"/>
      <c r="L23"/>
    </row>
    <row r="24" spans="1:12" x14ac:dyDescent="0.25">
      <c r="A24" s="960" t="s">
        <v>493</v>
      </c>
      <c r="B24" s="961"/>
      <c r="C24" s="962"/>
      <c r="D24" s="962"/>
      <c r="E24" s="963"/>
      <c r="G24"/>
      <c r="I24"/>
      <c r="J24"/>
      <c r="K24"/>
      <c r="L24"/>
    </row>
    <row r="25" spans="1:12" x14ac:dyDescent="0.25">
      <c r="A25" s="964" t="s">
        <v>494</v>
      </c>
      <c r="B25" s="965"/>
      <c r="C25" s="965"/>
      <c r="D25" s="965"/>
      <c r="E25" s="966"/>
      <c r="I25"/>
      <c r="J25"/>
      <c r="K25"/>
      <c r="L25"/>
    </row>
    <row r="26" spans="1:12" x14ac:dyDescent="0.25">
      <c r="A26" s="967"/>
      <c r="B26" s="962"/>
      <c r="C26" s="962"/>
      <c r="D26" s="962"/>
      <c r="E26" s="963"/>
      <c r="I26"/>
      <c r="J26"/>
      <c r="K26"/>
      <c r="L26"/>
    </row>
    <row r="27" spans="1:12" x14ac:dyDescent="0.25">
      <c r="A27" s="967"/>
      <c r="B27" s="962"/>
      <c r="C27" s="962"/>
      <c r="D27" s="962"/>
      <c r="E27" s="968"/>
      <c r="I27"/>
      <c r="J27"/>
      <c r="K27"/>
      <c r="L27"/>
    </row>
    <row r="28" spans="1:12" x14ac:dyDescent="0.25">
      <c r="A28" s="969" t="s">
        <v>495</v>
      </c>
      <c r="B28" s="970"/>
      <c r="C28" s="970"/>
      <c r="D28" s="971"/>
      <c r="E28" s="968"/>
      <c r="I28"/>
      <c r="J28"/>
      <c r="K28"/>
      <c r="L28"/>
    </row>
    <row r="29" spans="1:12" x14ac:dyDescent="0.25">
      <c r="A29" s="972" t="s">
        <v>496</v>
      </c>
      <c r="B29" s="973" t="s">
        <v>497</v>
      </c>
      <c r="C29" s="973"/>
      <c r="D29" s="974"/>
      <c r="E29" s="975"/>
      <c r="I29"/>
      <c r="J29"/>
      <c r="K29"/>
      <c r="L29"/>
    </row>
    <row r="30" spans="1:12" x14ac:dyDescent="0.25">
      <c r="A30" s="976"/>
      <c r="B30" s="971"/>
      <c r="C30" s="971"/>
      <c r="D30" s="971"/>
      <c r="E30" s="968"/>
      <c r="I30"/>
      <c r="J30"/>
      <c r="K30"/>
      <c r="L30"/>
    </row>
    <row r="31" spans="1:12" x14ac:dyDescent="0.25">
      <c r="A31" s="977">
        <f>ROW()</f>
        <v>31</v>
      </c>
      <c r="B31" s="978" t="s">
        <v>498</v>
      </c>
      <c r="C31" s="979"/>
      <c r="D31" s="979"/>
      <c r="E31" s="980">
        <v>7.1970000000000003E-3</v>
      </c>
      <c r="I31"/>
      <c r="J31"/>
      <c r="K31"/>
      <c r="L31"/>
    </row>
    <row r="32" spans="1:12" x14ac:dyDescent="0.25">
      <c r="A32" s="977">
        <f t="shared" ref="A32:A39" si="1">A31+1</f>
        <v>32</v>
      </c>
      <c r="B32" s="978" t="s">
        <v>499</v>
      </c>
      <c r="C32" s="979"/>
      <c r="D32" s="979"/>
      <c r="E32" s="981">
        <v>5.0000000000000001E-3</v>
      </c>
      <c r="I32"/>
      <c r="J32"/>
      <c r="K32"/>
      <c r="L32"/>
    </row>
    <row r="33" spans="1:9" x14ac:dyDescent="0.25">
      <c r="A33" s="977">
        <f t="shared" si="1"/>
        <v>33</v>
      </c>
      <c r="B33" s="978" t="str">
        <f>"STATE UTILITY TAX ( "&amp;E33*100&amp;"% - ( LINE 1 * "&amp;E33*100&amp;"% )  )"</f>
        <v>STATE UTILITY TAX ( 3.8455% - ( LINE 1 * 3.8455% )  )</v>
      </c>
      <c r="C33" s="971"/>
      <c r="D33" s="982">
        <v>3.8733999999999998E-2</v>
      </c>
      <c r="E33" s="983">
        <f>ROUND(D33-(D33*E31),6)</f>
        <v>3.8455000000000003E-2</v>
      </c>
    </row>
    <row r="34" spans="1:9" x14ac:dyDescent="0.25">
      <c r="A34" s="977">
        <f t="shared" si="1"/>
        <v>34</v>
      </c>
      <c r="B34" s="978"/>
      <c r="C34" s="979"/>
      <c r="D34" s="979"/>
      <c r="E34" s="980"/>
    </row>
    <row r="35" spans="1:9" x14ac:dyDescent="0.25">
      <c r="A35" s="977">
        <f t="shared" si="1"/>
        <v>35</v>
      </c>
      <c r="B35" s="978" t="s">
        <v>500</v>
      </c>
      <c r="C35" s="979"/>
      <c r="D35" s="979"/>
      <c r="E35" s="980">
        <f>ROUND(SUM(E31:E33),6)</f>
        <v>5.0652000000000003E-2</v>
      </c>
    </row>
    <row r="36" spans="1:9" x14ac:dyDescent="0.25">
      <c r="A36" s="977">
        <f t="shared" si="1"/>
        <v>36</v>
      </c>
      <c r="B36" s="979"/>
      <c r="C36" s="979"/>
      <c r="D36" s="979"/>
      <c r="E36" s="980"/>
    </row>
    <row r="37" spans="1:9" x14ac:dyDescent="0.25">
      <c r="A37" s="977">
        <f t="shared" si="1"/>
        <v>37</v>
      </c>
      <c r="B37" s="979" t="str">
        <f>"CONVERSION FACTOR EXCLUDING FEDERAL INCOME TAX ( 1 - LINE "&amp;$A$36&amp;" )"</f>
        <v>CONVERSION FACTOR EXCLUDING FEDERAL INCOME TAX ( 1 - LINE 36 )</v>
      </c>
      <c r="C37" s="979"/>
      <c r="D37" s="979"/>
      <c r="E37" s="980">
        <f>ROUND(1-E35,6)</f>
        <v>0.94934799999999997</v>
      </c>
    </row>
    <row r="38" spans="1:9" x14ac:dyDescent="0.25">
      <c r="A38" s="977">
        <f t="shared" si="1"/>
        <v>38</v>
      </c>
      <c r="B38" s="978" t="s">
        <v>501</v>
      </c>
      <c r="C38" s="979"/>
      <c r="D38" s="984">
        <v>0.21</v>
      </c>
      <c r="E38" s="980">
        <f>+E37*D38</f>
        <v>0.19936308</v>
      </c>
    </row>
    <row r="39" spans="1:9" ht="15.75" thickBot="1" x14ac:dyDescent="0.3">
      <c r="A39" s="977">
        <f t="shared" si="1"/>
        <v>39</v>
      </c>
      <c r="B39" s="978" t="str">
        <f>"CONVERSION FACTOR INCL FEDERAL INCOME TAX ( LINE "&amp;A37&amp;" - LINE "&amp;A38&amp;" ) "</f>
        <v xml:space="preserve">CONVERSION FACTOR INCL FEDERAL INCOME TAX ( LINE 37 - LINE 38 ) </v>
      </c>
      <c r="C39" s="979"/>
      <c r="D39" s="979"/>
      <c r="E39" s="985">
        <f>ROUND(1-E38-E35,6)</f>
        <v>0.74998500000000001</v>
      </c>
    </row>
    <row r="40" spans="1:9" ht="15.75" thickTop="1" x14ac:dyDescent="0.25">
      <c r="A40" s="986"/>
      <c r="B40" s="987"/>
      <c r="C40" s="987"/>
      <c r="D40" s="987"/>
      <c r="E40" s="988"/>
    </row>
    <row r="42" spans="1:9" x14ac:dyDescent="0.25">
      <c r="A42" s="956" t="s">
        <v>490</v>
      </c>
      <c r="B42" s="957"/>
      <c r="C42" s="958"/>
      <c r="D42" s="958"/>
      <c r="E42" s="959"/>
    </row>
    <row r="43" spans="1:9" x14ac:dyDescent="0.25">
      <c r="A43" s="960" t="s">
        <v>491</v>
      </c>
      <c r="B43" s="961"/>
      <c r="C43" s="962"/>
      <c r="D43" s="962"/>
      <c r="E43" s="963"/>
      <c r="I43" s="937">
        <f>75.2/0.949348</f>
        <v>79.212259361161557</v>
      </c>
    </row>
    <row r="44" spans="1:9" x14ac:dyDescent="0.25">
      <c r="A44" s="960" t="s">
        <v>492</v>
      </c>
      <c r="B44" s="961"/>
      <c r="C44" s="962"/>
      <c r="D44" s="962"/>
      <c r="E44" s="963"/>
    </row>
    <row r="45" spans="1:9" x14ac:dyDescent="0.25">
      <c r="A45" s="960" t="s">
        <v>493</v>
      </c>
      <c r="B45" s="961"/>
      <c r="C45" s="962"/>
      <c r="D45" s="962"/>
      <c r="E45" s="963"/>
    </row>
    <row r="46" spans="1:9" x14ac:dyDescent="0.25">
      <c r="A46" s="964" t="s">
        <v>494</v>
      </c>
      <c r="B46" s="965"/>
      <c r="C46" s="965"/>
      <c r="D46" s="965"/>
      <c r="E46" s="966"/>
      <c r="F46" s="989"/>
      <c r="G46" s="989"/>
    </row>
    <row r="47" spans="1:9" x14ac:dyDescent="0.25">
      <c r="A47" s="967"/>
      <c r="B47" s="962"/>
      <c r="C47" s="962"/>
      <c r="D47" s="962"/>
      <c r="E47" s="963"/>
      <c r="F47" s="989"/>
      <c r="G47" s="989"/>
    </row>
    <row r="48" spans="1:9" x14ac:dyDescent="0.25">
      <c r="A48" s="967"/>
      <c r="B48" s="962"/>
      <c r="C48" s="962"/>
      <c r="D48" s="962"/>
      <c r="E48" s="968"/>
      <c r="F48" s="989"/>
      <c r="G48" s="989"/>
    </row>
    <row r="49" spans="1:7" x14ac:dyDescent="0.25">
      <c r="A49" s="969" t="s">
        <v>495</v>
      </c>
      <c r="B49" s="970"/>
      <c r="C49" s="970"/>
      <c r="D49" s="971"/>
      <c r="E49" s="968"/>
      <c r="F49" s="989"/>
      <c r="G49" s="989"/>
    </row>
    <row r="50" spans="1:7" x14ac:dyDescent="0.25">
      <c r="A50" s="972" t="s">
        <v>496</v>
      </c>
      <c r="B50" s="973" t="s">
        <v>497</v>
      </c>
      <c r="C50" s="973"/>
      <c r="D50" s="974"/>
      <c r="E50" s="975"/>
      <c r="F50" s="989"/>
      <c r="G50" s="989"/>
    </row>
    <row r="51" spans="1:7" x14ac:dyDescent="0.25">
      <c r="A51" s="976"/>
      <c r="B51" s="971"/>
      <c r="C51" s="971"/>
      <c r="D51" s="971"/>
      <c r="E51" s="968"/>
      <c r="F51" s="989"/>
      <c r="G51" s="989"/>
    </row>
    <row r="52" spans="1:7" x14ac:dyDescent="0.25">
      <c r="A52" s="977">
        <f>ROW()</f>
        <v>52</v>
      </c>
      <c r="B52" s="978" t="s">
        <v>498</v>
      </c>
      <c r="C52" s="979"/>
      <c r="D52" s="979"/>
      <c r="E52" s="980">
        <v>7.1970000000000003E-3</v>
      </c>
      <c r="F52" s="989"/>
      <c r="G52" s="989"/>
    </row>
    <row r="53" spans="1:7" x14ac:dyDescent="0.25">
      <c r="A53" s="977">
        <f t="shared" ref="A53:A60" si="2">A52+1</f>
        <v>53</v>
      </c>
      <c r="B53" s="978" t="s">
        <v>499</v>
      </c>
      <c r="C53" s="979"/>
      <c r="D53" s="979"/>
      <c r="E53" s="981">
        <v>4.0000000000000001E-3</v>
      </c>
      <c r="F53" s="989"/>
      <c r="G53" s="989"/>
    </row>
    <row r="54" spans="1:7" x14ac:dyDescent="0.25">
      <c r="A54" s="977">
        <f t="shared" si="2"/>
        <v>54</v>
      </c>
      <c r="B54" s="978" t="str">
        <f>"STATE UTILITY TAX ( "&amp;E54*100&amp;"% - ( LINE 1 * "&amp;E54*100&amp;"% )  )"</f>
        <v>STATE UTILITY TAX ( 3.8455% - ( LINE 1 * 3.8455% )  )</v>
      </c>
      <c r="C54" s="971"/>
      <c r="D54" s="982">
        <v>3.8733999999999998E-2</v>
      </c>
      <c r="E54" s="983">
        <f>ROUND(D54-(D54*E52),6)</f>
        <v>3.8455000000000003E-2</v>
      </c>
      <c r="F54" s="989"/>
      <c r="G54" s="989"/>
    </row>
    <row r="55" spans="1:7" x14ac:dyDescent="0.25">
      <c r="A55" s="977">
        <f t="shared" si="2"/>
        <v>55</v>
      </c>
      <c r="B55" s="978"/>
      <c r="C55" s="979"/>
      <c r="D55" s="979"/>
      <c r="E55" s="980"/>
      <c r="F55" s="989"/>
      <c r="G55" s="989"/>
    </row>
    <row r="56" spans="1:7" x14ac:dyDescent="0.25">
      <c r="A56" s="977">
        <f t="shared" si="2"/>
        <v>56</v>
      </c>
      <c r="B56" s="978" t="s">
        <v>500</v>
      </c>
      <c r="C56" s="979"/>
      <c r="D56" s="979"/>
      <c r="E56" s="980">
        <f>ROUND(SUM(E52:E54),6)</f>
        <v>4.9652000000000002E-2</v>
      </c>
      <c r="F56" s="989"/>
      <c r="G56" s="989"/>
    </row>
    <row r="57" spans="1:7" x14ac:dyDescent="0.25">
      <c r="A57" s="977">
        <f t="shared" si="2"/>
        <v>57</v>
      </c>
      <c r="B57" s="979"/>
      <c r="C57" s="979"/>
      <c r="D57" s="979"/>
      <c r="E57" s="980"/>
      <c r="F57" s="989"/>
      <c r="G57" s="989"/>
    </row>
    <row r="58" spans="1:7" x14ac:dyDescent="0.25">
      <c r="A58" s="977">
        <f t="shared" si="2"/>
        <v>58</v>
      </c>
      <c r="B58" s="979" t="str">
        <f>"CONVERSION FACTOR EXCLUDING FEDERAL INCOME TAX ( 1 - LINE "&amp;$A$36&amp;" )"</f>
        <v>CONVERSION FACTOR EXCLUDING FEDERAL INCOME TAX ( 1 - LINE 36 )</v>
      </c>
      <c r="C58" s="979"/>
      <c r="D58" s="979"/>
      <c r="E58" s="980">
        <f>ROUND(1-E56,6)</f>
        <v>0.95034799999999997</v>
      </c>
      <c r="F58" s="989"/>
      <c r="G58" s="989"/>
    </row>
    <row r="59" spans="1:7" x14ac:dyDescent="0.25">
      <c r="A59" s="977">
        <f t="shared" si="2"/>
        <v>59</v>
      </c>
      <c r="B59" s="978" t="s">
        <v>501</v>
      </c>
      <c r="C59" s="979"/>
      <c r="D59" s="984">
        <v>0.21</v>
      </c>
      <c r="E59" s="980">
        <f>+E58*D59</f>
        <v>0.19957307999999999</v>
      </c>
      <c r="F59" s="989"/>
      <c r="G59" s="989"/>
    </row>
    <row r="60" spans="1:7" ht="15.75" thickBot="1" x14ac:dyDescent="0.3">
      <c r="A60" s="977">
        <f t="shared" si="2"/>
        <v>60</v>
      </c>
      <c r="B60" s="978" t="str">
        <f>"CONVERSION FACTOR INCL FEDERAL INCOME TAX ( LINE "&amp;A58&amp;" - LINE "&amp;A59&amp;" ) "</f>
        <v xml:space="preserve">CONVERSION FACTOR INCL FEDERAL INCOME TAX ( LINE 58 - LINE 59 ) </v>
      </c>
      <c r="C60" s="979"/>
      <c r="D60" s="979"/>
      <c r="E60" s="985">
        <f>ROUND(1-E59-E56,6)</f>
        <v>0.75077499999999997</v>
      </c>
      <c r="F60" s="989"/>
      <c r="G60" s="989"/>
    </row>
    <row r="61" spans="1:7" ht="15.75" thickTop="1" x14ac:dyDescent="0.25">
      <c r="A61" s="986"/>
      <c r="B61" s="987"/>
      <c r="C61" s="987"/>
      <c r="D61" s="987"/>
      <c r="E61" s="988"/>
      <c r="F61" s="989"/>
      <c r="G61" s="989"/>
    </row>
    <row r="62" spans="1:7" x14ac:dyDescent="0.25">
      <c r="A62" s="989"/>
      <c r="B62" s="989"/>
      <c r="C62" s="989"/>
      <c r="D62" s="989"/>
      <c r="E62" s="989"/>
      <c r="F62" s="989"/>
      <c r="G62" s="989"/>
    </row>
    <row r="63" spans="1:7" x14ac:dyDescent="0.25">
      <c r="A63" s="989"/>
      <c r="B63" s="989"/>
      <c r="C63" s="989"/>
      <c r="D63" s="989"/>
      <c r="E63" s="989"/>
      <c r="F63" s="989"/>
      <c r="G63" s="989"/>
    </row>
    <row r="64" spans="1:7" x14ac:dyDescent="0.25">
      <c r="A64" s="989"/>
      <c r="B64" s="989"/>
      <c r="C64" s="989"/>
      <c r="D64" s="989"/>
      <c r="E64" s="989"/>
      <c r="F64" s="989"/>
      <c r="G64" s="989"/>
    </row>
    <row r="65" spans="1:7" x14ac:dyDescent="0.25">
      <c r="A65" s="989"/>
      <c r="B65" s="989"/>
      <c r="C65" s="989"/>
      <c r="D65" s="989"/>
      <c r="E65" s="989"/>
      <c r="F65" s="989"/>
      <c r="G65" s="989"/>
    </row>
    <row r="66" spans="1:7" x14ac:dyDescent="0.25">
      <c r="A66" s="989"/>
      <c r="B66" s="989"/>
      <c r="C66" s="989"/>
      <c r="D66" s="989"/>
      <c r="E66" s="989"/>
      <c r="F66" s="989"/>
      <c r="G66" s="989"/>
    </row>
    <row r="67" spans="1:7" x14ac:dyDescent="0.25">
      <c r="A67" s="989"/>
      <c r="B67" s="989"/>
      <c r="C67" s="989"/>
      <c r="D67" s="989"/>
      <c r="E67" s="989"/>
      <c r="F67" s="989"/>
      <c r="G67" s="989"/>
    </row>
    <row r="68" spans="1:7" x14ac:dyDescent="0.25">
      <c r="A68" s="989"/>
      <c r="B68" s="989"/>
      <c r="C68" s="989"/>
      <c r="D68" s="989"/>
      <c r="E68" s="989"/>
      <c r="F68" s="989"/>
      <c r="G68" s="989"/>
    </row>
    <row r="69" spans="1:7" x14ac:dyDescent="0.25">
      <c r="A69" s="989"/>
      <c r="B69" s="989"/>
      <c r="C69" s="989"/>
      <c r="D69" s="989"/>
      <c r="E69" s="989"/>
      <c r="F69" s="989"/>
      <c r="G69" s="989"/>
    </row>
    <row r="70" spans="1:7" x14ac:dyDescent="0.25">
      <c r="A70" s="989"/>
      <c r="B70" s="989"/>
      <c r="C70" s="989"/>
      <c r="D70" s="989"/>
      <c r="E70" s="989"/>
      <c r="F70" s="989"/>
      <c r="G70" s="989"/>
    </row>
    <row r="71" spans="1:7" x14ac:dyDescent="0.25">
      <c r="A71" s="989"/>
      <c r="B71" s="989"/>
      <c r="C71" s="989"/>
      <c r="D71" s="989"/>
      <c r="E71" s="989"/>
      <c r="F71" s="989"/>
      <c r="G71" s="989"/>
    </row>
    <row r="72" spans="1:7" x14ac:dyDescent="0.25">
      <c r="A72" s="989"/>
      <c r="B72" s="989"/>
      <c r="C72" s="989"/>
      <c r="D72" s="989"/>
      <c r="E72" s="989"/>
      <c r="F72" s="989"/>
      <c r="G72" s="989"/>
    </row>
    <row r="73" spans="1:7" x14ac:dyDescent="0.25">
      <c r="A73" s="989"/>
      <c r="B73" s="989"/>
      <c r="C73" s="989"/>
      <c r="D73" s="989"/>
      <c r="E73" s="989"/>
      <c r="F73" s="989"/>
      <c r="G73" s="989"/>
    </row>
    <row r="74" spans="1:7" x14ac:dyDescent="0.25">
      <c r="A74" s="989"/>
      <c r="B74" s="989"/>
      <c r="C74" s="989"/>
      <c r="D74" s="989"/>
      <c r="E74" s="989"/>
      <c r="F74" s="989"/>
      <c r="G74" s="989"/>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N56"/>
  <sheetViews>
    <sheetView topLeftCell="A4" workbookViewId="0">
      <pane xSplit="3" ySplit="6" topLeftCell="D10" activePane="bottomRight" state="frozen"/>
      <selection activeCell="A4" sqref="A4"/>
      <selection pane="topRight" activeCell="D4" sqref="D4"/>
      <selection pane="bottomLeft" activeCell="A10" sqref="A10"/>
      <selection pane="bottomRight" activeCell="K45" sqref="K45"/>
    </sheetView>
  </sheetViews>
  <sheetFormatPr defaultRowHeight="12.75" x14ac:dyDescent="0.2"/>
  <cols>
    <col min="1" max="1" width="2.140625" customWidth="1"/>
    <col min="2" max="2" width="22.5703125" customWidth="1"/>
    <col min="3" max="3" width="7.42578125" customWidth="1"/>
    <col min="4" max="4" width="16" bestFit="1" customWidth="1"/>
    <col min="5" max="5" width="16" customWidth="1"/>
    <col min="6" max="6" width="14.28515625" bestFit="1" customWidth="1"/>
    <col min="7" max="7" width="15.28515625" customWidth="1"/>
    <col min="8" max="8" width="14" customWidth="1"/>
    <col min="9" max="9" width="13.28515625" bestFit="1" customWidth="1"/>
    <col min="10" max="10" width="14" bestFit="1" customWidth="1"/>
    <col min="11" max="11" width="12.140625" style="157" bestFit="1" customWidth="1"/>
    <col min="12" max="12" width="14" customWidth="1"/>
    <col min="14" max="14" width="44.85546875" customWidth="1"/>
  </cols>
  <sheetData>
    <row r="1" spans="2:12" x14ac:dyDescent="0.2">
      <c r="L1" s="580"/>
    </row>
    <row r="2" spans="2:12" ht="15.75" x14ac:dyDescent="0.25">
      <c r="B2" s="1489" t="s">
        <v>184</v>
      </c>
      <c r="C2" s="1489"/>
      <c r="D2" s="1489"/>
      <c r="E2" s="1489"/>
      <c r="F2" s="1489"/>
      <c r="G2" s="1489"/>
      <c r="H2" s="1489"/>
      <c r="I2" s="1489"/>
      <c r="J2" s="1489"/>
      <c r="K2" s="1489"/>
      <c r="L2" s="1489"/>
    </row>
    <row r="3" spans="2:12" ht="15.75" x14ac:dyDescent="0.25">
      <c r="B3" s="1489" t="s">
        <v>90</v>
      </c>
      <c r="C3" s="1489"/>
      <c r="D3" s="1489"/>
      <c r="E3" s="1489"/>
      <c r="F3" s="1489"/>
      <c r="G3" s="1489"/>
      <c r="H3" s="1489"/>
      <c r="I3" s="1489"/>
      <c r="J3" s="1489"/>
      <c r="K3" s="1489"/>
      <c r="L3" s="1489"/>
    </row>
    <row r="4" spans="2:12" ht="15.75" x14ac:dyDescent="0.25">
      <c r="B4" s="1489" t="s">
        <v>185</v>
      </c>
      <c r="C4" s="1489"/>
      <c r="D4" s="1489"/>
      <c r="E4" s="1489"/>
      <c r="F4" s="1489"/>
      <c r="G4" s="1489"/>
      <c r="H4" s="1489"/>
      <c r="I4" s="1489"/>
      <c r="J4" s="1489"/>
      <c r="K4" s="1489"/>
      <c r="L4" s="1489"/>
    </row>
    <row r="5" spans="2:12" ht="15.75" x14ac:dyDescent="0.25">
      <c r="B5" s="1495">
        <v>45382</v>
      </c>
      <c r="C5" s="1495"/>
      <c r="D5" s="1495"/>
      <c r="E5" s="1495"/>
      <c r="F5" s="1495"/>
      <c r="G5" s="1495"/>
      <c r="H5" s="1495"/>
      <c r="I5" s="1495"/>
      <c r="J5" s="1495"/>
      <c r="K5" s="1495"/>
      <c r="L5" s="1495"/>
    </row>
    <row r="6" spans="2:12" ht="16.899999999999999" customHeight="1" x14ac:dyDescent="0.2">
      <c r="L6" s="580"/>
    </row>
    <row r="7" spans="2:12" x14ac:dyDescent="0.2">
      <c r="L7" s="580"/>
    </row>
    <row r="8" spans="2:12" ht="15" customHeight="1" x14ac:dyDescent="0.2">
      <c r="B8" s="1327" t="s">
        <v>86</v>
      </c>
      <c r="C8" s="582"/>
      <c r="D8" s="583" t="s">
        <v>161</v>
      </c>
      <c r="E8" s="584"/>
      <c r="F8" s="584"/>
      <c r="G8" s="584"/>
      <c r="H8" s="585"/>
      <c r="I8" s="1486" t="s">
        <v>162</v>
      </c>
      <c r="J8" s="1487"/>
      <c r="K8" s="1487"/>
      <c r="L8" s="1488"/>
    </row>
    <row r="9" spans="2:12" ht="51" x14ac:dyDescent="0.2">
      <c r="B9" s="586" t="s">
        <v>163</v>
      </c>
      <c r="C9" s="587" t="s">
        <v>107</v>
      </c>
      <c r="D9" s="1264" t="s">
        <v>164</v>
      </c>
      <c r="E9" s="1265" t="s">
        <v>93</v>
      </c>
      <c r="F9" s="1265" t="s">
        <v>165</v>
      </c>
      <c r="G9" s="1265" t="s">
        <v>166</v>
      </c>
      <c r="H9" s="1266" t="s">
        <v>167</v>
      </c>
      <c r="I9" s="1265" t="s">
        <v>5</v>
      </c>
      <c r="J9" s="1265" t="s">
        <v>168</v>
      </c>
      <c r="K9" s="785" t="s">
        <v>169</v>
      </c>
      <c r="L9" s="1266" t="s">
        <v>170</v>
      </c>
    </row>
    <row r="10" spans="2:12" x14ac:dyDescent="0.2">
      <c r="B10" s="601" t="s">
        <v>171</v>
      </c>
      <c r="C10" s="158">
        <v>1</v>
      </c>
      <c r="D10" s="1326">
        <v>844964750</v>
      </c>
      <c r="E10" s="592">
        <v>843126410</v>
      </c>
      <c r="F10" s="592">
        <f t="shared" ref="F10:F21" si="0">D10-E10</f>
        <v>1838340</v>
      </c>
      <c r="G10" s="592">
        <v>-10041.857816</v>
      </c>
      <c r="H10" s="592">
        <f>F10+G10</f>
        <v>1828298.142184</v>
      </c>
      <c r="I10" s="1326">
        <v>1828298.1421840005</v>
      </c>
      <c r="J10" s="592">
        <v>0</v>
      </c>
      <c r="K10" s="786">
        <v>0</v>
      </c>
      <c r="L10" s="593">
        <f>SUM(J10:K10)</f>
        <v>0</v>
      </c>
    </row>
    <row r="11" spans="2:12" x14ac:dyDescent="0.2">
      <c r="B11" s="602" t="s">
        <v>172</v>
      </c>
      <c r="C11" s="158">
        <v>2</v>
      </c>
      <c r="D11" s="594">
        <v>902349263.97024715</v>
      </c>
      <c r="E11" s="595">
        <v>872785984.59352458</v>
      </c>
      <c r="F11" s="595">
        <f t="shared" si="0"/>
        <v>29563279.376722574</v>
      </c>
      <c r="G11" s="595">
        <v>-11955.56486819593</v>
      </c>
      <c r="H11" s="595">
        <f>F11+G11</f>
        <v>29551323.811854377</v>
      </c>
      <c r="I11" s="594">
        <v>24775661.905927196</v>
      </c>
      <c r="J11" s="595">
        <v>4775661.905927198</v>
      </c>
      <c r="K11" s="1324">
        <v>59850.54</v>
      </c>
      <c r="L11" s="596">
        <f>SUM(J11:K11)</f>
        <v>4835512.445927198</v>
      </c>
    </row>
    <row r="12" spans="2:12" x14ac:dyDescent="0.2">
      <c r="B12" s="602" t="s">
        <v>173</v>
      </c>
      <c r="C12" s="158">
        <v>3</v>
      </c>
      <c r="D12" s="594">
        <v>959374104.03139043</v>
      </c>
      <c r="E12" s="595">
        <v>949412458.91374898</v>
      </c>
      <c r="F12" s="595">
        <f t="shared" si="0"/>
        <v>9961645.117641449</v>
      </c>
      <c r="G12" s="595">
        <v>-4084.5046275270583</v>
      </c>
      <c r="H12" s="595">
        <f>F12+G12</f>
        <v>9957560.6130139213</v>
      </c>
      <c r="I12" s="594">
        <v>9957560.1130137034</v>
      </c>
      <c r="J12" s="595">
        <v>0</v>
      </c>
      <c r="K12" s="1324">
        <v>318471.18</v>
      </c>
      <c r="L12" s="596">
        <f>SUM(J12:K12)</f>
        <v>318471.18</v>
      </c>
    </row>
    <row r="13" spans="2:12" x14ac:dyDescent="0.2">
      <c r="B13" s="602" t="s">
        <v>174</v>
      </c>
      <c r="C13" s="158">
        <v>4</v>
      </c>
      <c r="D13" s="594">
        <v>1062847819.7545457</v>
      </c>
      <c r="E13" s="595">
        <v>1075227682.880441</v>
      </c>
      <c r="F13" s="595">
        <f t="shared" si="0"/>
        <v>-12379863.125895262</v>
      </c>
      <c r="G13" s="595">
        <v>4375.2658466270659</v>
      </c>
      <c r="H13" s="595">
        <f>F13+G13</f>
        <v>-12375487.860048635</v>
      </c>
      <c r="I13" s="594">
        <v>-12375488</v>
      </c>
      <c r="J13" s="595">
        <v>0</v>
      </c>
      <c r="K13" s="1324">
        <v>633012.99</v>
      </c>
      <c r="L13" s="596">
        <f>SUM(J13:K13)</f>
        <v>633012.99</v>
      </c>
    </row>
    <row r="14" spans="2:12" x14ac:dyDescent="0.2">
      <c r="B14" s="602" t="s">
        <v>175</v>
      </c>
      <c r="C14" s="158">
        <v>5</v>
      </c>
      <c r="D14" s="594">
        <v>596418335.19410086</v>
      </c>
      <c r="E14" s="595">
        <v>597089566.84872186</v>
      </c>
      <c r="F14" s="595">
        <f t="shared" si="0"/>
        <v>-671231.65462100506</v>
      </c>
      <c r="G14" s="595">
        <v>198.48320027138107</v>
      </c>
      <c r="H14" s="595">
        <f>F14+G14</f>
        <v>-671033.17142073368</v>
      </c>
      <c r="I14" s="594">
        <v>-671033.17142074555</v>
      </c>
      <c r="J14" s="595">
        <v>0</v>
      </c>
      <c r="K14" s="1324">
        <v>97548.88</v>
      </c>
      <c r="L14" s="596">
        <f>SUM(J14:K14)</f>
        <v>97548.88</v>
      </c>
    </row>
    <row r="15" spans="2:12" x14ac:dyDescent="0.2">
      <c r="B15" s="602" t="s">
        <v>176</v>
      </c>
      <c r="C15" s="158">
        <v>6</v>
      </c>
      <c r="D15" s="594">
        <v>1222865319.6180968</v>
      </c>
      <c r="E15" s="595">
        <v>1253089187.2173302</v>
      </c>
      <c r="F15" s="595">
        <f t="shared" si="0"/>
        <v>-30223867.599233389</v>
      </c>
      <c r="G15" s="595">
        <v>11197.107687541837</v>
      </c>
      <c r="H15" s="595">
        <f>F15+G15-0.01</f>
        <v>-30212670.50154585</v>
      </c>
      <c r="I15" s="594">
        <v>-25106334.74577</v>
      </c>
      <c r="J15" s="595">
        <v>-5106336.2457729317</v>
      </c>
      <c r="K15" s="1324">
        <v>-57570.279999999977</v>
      </c>
      <c r="L15" s="596">
        <f>SUM(J15:K15)+0.03</f>
        <v>-5163906.4957729317</v>
      </c>
    </row>
    <row r="16" spans="2:12" x14ac:dyDescent="0.2">
      <c r="B16" s="602" t="s">
        <v>177</v>
      </c>
      <c r="C16" s="158">
        <v>7</v>
      </c>
      <c r="D16" s="594">
        <v>1328115191.0171254</v>
      </c>
      <c r="E16" s="595">
        <v>1329880671.323267</v>
      </c>
      <c r="F16" s="595">
        <f t="shared" si="0"/>
        <v>-1765480.3061416149</v>
      </c>
      <c r="G16" s="595">
        <v>555.92425131658092</v>
      </c>
      <c r="H16" s="595">
        <f t="shared" ref="H16:H40" si="1">F16+G16</f>
        <v>-1764924.3818902983</v>
      </c>
      <c r="I16" s="594">
        <v>-1764924.3818904329</v>
      </c>
      <c r="J16" s="595">
        <v>0</v>
      </c>
      <c r="K16" s="1324">
        <v>-140876.32999999999</v>
      </c>
      <c r="L16" s="596">
        <f t="shared" ref="L16:L27" si="2">SUM(J16:K16)</f>
        <v>-140876.32999999999</v>
      </c>
    </row>
    <row r="17" spans="2:12" x14ac:dyDescent="0.2">
      <c r="B17" s="602" t="s">
        <v>178</v>
      </c>
      <c r="C17" s="158">
        <v>8</v>
      </c>
      <c r="D17" s="594">
        <v>1404869952.8157759</v>
      </c>
      <c r="E17" s="595">
        <v>1374588966.0130439</v>
      </c>
      <c r="F17" s="595">
        <f t="shared" si="0"/>
        <v>30280986.802731991</v>
      </c>
      <c r="G17" s="595">
        <v>-10889.345664129194</v>
      </c>
      <c r="H17" s="595">
        <f t="shared" si="1"/>
        <v>30270097.457067862</v>
      </c>
      <c r="I17" s="594">
        <v>25135048.728533998</v>
      </c>
      <c r="J17" s="595">
        <v>5135048.7285339981</v>
      </c>
      <c r="K17" s="1324">
        <v>-28888.25</v>
      </c>
      <c r="L17" s="596">
        <f t="shared" si="2"/>
        <v>5106160.4785339981</v>
      </c>
    </row>
    <row r="18" spans="2:12" x14ac:dyDescent="0.2">
      <c r="B18" s="602" t="s">
        <v>179</v>
      </c>
      <c r="C18" s="158">
        <v>9</v>
      </c>
      <c r="D18" s="594">
        <v>1373029095.7777412</v>
      </c>
      <c r="E18" s="595">
        <v>1336852575.7359295</v>
      </c>
      <c r="F18" s="595">
        <f t="shared" si="0"/>
        <v>36176520.041811705</v>
      </c>
      <c r="G18" s="595">
        <v>-12991.809044456051</v>
      </c>
      <c r="H18" s="595">
        <f t="shared" si="1"/>
        <v>36163528.232767247</v>
      </c>
      <c r="I18" s="594">
        <v>28081764.116383635</v>
      </c>
      <c r="J18" s="595">
        <v>8081764.1163836308</v>
      </c>
      <c r="K18" s="1324">
        <v>228424.27000000002</v>
      </c>
      <c r="L18" s="596">
        <f t="shared" si="2"/>
        <v>8310188.3863836303</v>
      </c>
    </row>
    <row r="19" spans="2:12" x14ac:dyDescent="0.2">
      <c r="B19" s="602" t="s">
        <v>180</v>
      </c>
      <c r="C19" s="158">
        <v>10</v>
      </c>
      <c r="D19" s="594">
        <v>1351667526.8192265</v>
      </c>
      <c r="E19" s="595">
        <v>1386507506.9778061</v>
      </c>
      <c r="F19" s="595">
        <f t="shared" si="0"/>
        <v>-34839980.158579588</v>
      </c>
      <c r="G19" s="595">
        <v>12162.637073359452</v>
      </c>
      <c r="H19" s="595">
        <f t="shared" si="1"/>
        <v>-34827817.521506228</v>
      </c>
      <c r="I19" s="594">
        <v>-27413908.760753103</v>
      </c>
      <c r="J19" s="595">
        <v>-7413908.7607531026</v>
      </c>
      <c r="K19" s="1324">
        <v>235834.49</v>
      </c>
      <c r="L19" s="596">
        <f t="shared" si="2"/>
        <v>-7178074.2707531024</v>
      </c>
    </row>
    <row r="20" spans="2:12" x14ac:dyDescent="0.2">
      <c r="B20" s="602" t="s">
        <v>181</v>
      </c>
      <c r="C20" s="158">
        <v>11</v>
      </c>
      <c r="D20" s="594">
        <v>1291380391.3549569</v>
      </c>
      <c r="E20" s="595">
        <v>1317033977.9436071</v>
      </c>
      <c r="F20" s="595">
        <f t="shared" si="0"/>
        <v>-25653586.588650227</v>
      </c>
      <c r="G20" s="595">
        <v>9022.6316473116167</v>
      </c>
      <c r="H20" s="595">
        <f t="shared" si="1"/>
        <v>-25644563.957002915</v>
      </c>
      <c r="I20" s="594">
        <v>-22822281.978501365</v>
      </c>
      <c r="J20" s="595">
        <v>-2822281.9785013627</v>
      </c>
      <c r="K20" s="1324">
        <v>-222321.84999999998</v>
      </c>
      <c r="L20" s="596">
        <f t="shared" si="2"/>
        <v>-3044603.8285013628</v>
      </c>
    </row>
    <row r="21" spans="2:12" x14ac:dyDescent="0.2">
      <c r="B21" s="602" t="s">
        <v>182</v>
      </c>
      <c r="C21" s="158">
        <v>12</v>
      </c>
      <c r="D21" s="594">
        <v>1274102997.3475122</v>
      </c>
      <c r="E21" s="607">
        <v>1312154858.628</v>
      </c>
      <c r="F21" s="595">
        <f t="shared" si="0"/>
        <v>-38051861.280487776</v>
      </c>
      <c r="G21" s="607">
        <v>12978.624</v>
      </c>
      <c r="H21" s="595">
        <f t="shared" si="1"/>
        <v>-38038882.656487778</v>
      </c>
      <c r="I21" s="647">
        <v>-29019441.328000002</v>
      </c>
      <c r="J21" s="607">
        <v>-9019441.3279999997</v>
      </c>
      <c r="K21" s="1324">
        <v>-213421.28</v>
      </c>
      <c r="L21" s="596">
        <f t="shared" si="2"/>
        <v>-9232862.6079999991</v>
      </c>
    </row>
    <row r="22" spans="2:12" x14ac:dyDescent="0.2">
      <c r="B22" s="602" t="s">
        <v>183</v>
      </c>
      <c r="C22" s="158">
        <v>13</v>
      </c>
      <c r="D22" s="594">
        <v>1287974217.5695443</v>
      </c>
      <c r="E22" s="595">
        <v>1248312258.778192</v>
      </c>
      <c r="F22" s="595">
        <f>D22-E22+1</f>
        <v>39661959.791352272</v>
      </c>
      <c r="G22" s="595">
        <v>-14285.279181989725</v>
      </c>
      <c r="H22" s="595">
        <f t="shared" si="1"/>
        <v>39647674.512170285</v>
      </c>
      <c r="I22" s="594">
        <v>29823837.132318199</v>
      </c>
      <c r="J22" s="595">
        <v>9823837.1323181987</v>
      </c>
      <c r="K22" s="1324">
        <v>-152027.51</v>
      </c>
      <c r="L22" s="596">
        <f t="shared" si="2"/>
        <v>9671809.6223181989</v>
      </c>
    </row>
    <row r="23" spans="2:12" x14ac:dyDescent="0.2">
      <c r="B23" s="602" t="s">
        <v>195</v>
      </c>
      <c r="C23" s="158">
        <v>14</v>
      </c>
      <c r="D23" s="594">
        <v>1236017951.8704073</v>
      </c>
      <c r="E23" s="595">
        <v>1227782112.6010308</v>
      </c>
      <c r="F23" s="595">
        <f t="shared" ref="F23:F33" si="3">D23-E23</f>
        <v>8235839.2693765163</v>
      </c>
      <c r="G23" s="595">
        <v>-2871.0135693038465</v>
      </c>
      <c r="H23" s="595">
        <f t="shared" si="1"/>
        <v>8232968.2558072126</v>
      </c>
      <c r="I23" s="594">
        <v>8232968.2558071353</v>
      </c>
      <c r="J23" s="595">
        <v>0</v>
      </c>
      <c r="K23" s="1324">
        <v>112266.22</v>
      </c>
      <c r="L23" s="596">
        <f t="shared" si="2"/>
        <v>112266.22</v>
      </c>
    </row>
    <row r="24" spans="2:12" x14ac:dyDescent="0.2">
      <c r="B24" s="602" t="s">
        <v>223</v>
      </c>
      <c r="C24" s="158">
        <v>15</v>
      </c>
      <c r="D24" s="594">
        <v>1220596542.9704072</v>
      </c>
      <c r="E24" s="595">
        <v>1218537443.1465518</v>
      </c>
      <c r="F24" s="595">
        <f t="shared" si="3"/>
        <v>2059099.8238554001</v>
      </c>
      <c r="G24" s="595">
        <v>-717.80219859653153</v>
      </c>
      <c r="H24" s="595">
        <f t="shared" si="1"/>
        <v>2058382.0216568036</v>
      </c>
      <c r="I24" s="594">
        <v>2058382.0216568038</v>
      </c>
      <c r="J24" s="595">
        <v>0</v>
      </c>
      <c r="K24" s="1324">
        <v>118735.72000000002</v>
      </c>
      <c r="L24" s="596">
        <f t="shared" si="2"/>
        <v>118735.72000000002</v>
      </c>
    </row>
    <row r="25" spans="2:12" x14ac:dyDescent="0.2">
      <c r="B25" s="602" t="s">
        <v>242</v>
      </c>
      <c r="C25" s="158">
        <v>16</v>
      </c>
      <c r="D25" s="594">
        <v>724504794.36064517</v>
      </c>
      <c r="E25" s="595">
        <v>712806440.73005688</v>
      </c>
      <c r="F25" s="595">
        <f t="shared" si="3"/>
        <v>11698353.630588293</v>
      </c>
      <c r="G25" s="595">
        <v>-4074.8446242641658</v>
      </c>
      <c r="H25" s="595">
        <f t="shared" si="1"/>
        <v>11694278.785964029</v>
      </c>
      <c r="I25" s="594">
        <v>11694278.78596409</v>
      </c>
      <c r="J25" s="595">
        <v>0</v>
      </c>
      <c r="K25" s="1324">
        <v>132897.58000000002</v>
      </c>
      <c r="L25" s="596">
        <f t="shared" si="2"/>
        <v>132897.58000000002</v>
      </c>
    </row>
    <row r="26" spans="2:12" x14ac:dyDescent="0.2">
      <c r="B26" s="741" t="s">
        <v>256</v>
      </c>
      <c r="C26" s="223">
        <v>17</v>
      </c>
      <c r="D26" s="647">
        <v>672820072.63999999</v>
      </c>
      <c r="E26" s="595">
        <v>681067291.78421998</v>
      </c>
      <c r="F26" s="595">
        <f t="shared" si="3"/>
        <v>-8247219.1442199945</v>
      </c>
      <c r="G26" s="595">
        <v>2757.8700818255311</v>
      </c>
      <c r="H26" s="595">
        <f t="shared" si="1"/>
        <v>-8244461.2741381694</v>
      </c>
      <c r="I26" s="594">
        <v>-8244461.2741381861</v>
      </c>
      <c r="J26" s="595">
        <v>0</v>
      </c>
      <c r="K26" s="1324">
        <v>144165.36000000002</v>
      </c>
      <c r="L26" s="596">
        <f t="shared" si="2"/>
        <v>144165.36000000002</v>
      </c>
    </row>
    <row r="27" spans="2:12" x14ac:dyDescent="0.2">
      <c r="B27" s="602" t="s">
        <v>263</v>
      </c>
      <c r="C27" s="158">
        <v>18</v>
      </c>
      <c r="D27" s="594">
        <v>756262068.65999997</v>
      </c>
      <c r="E27" s="595">
        <v>689007443.93178606</v>
      </c>
      <c r="F27" s="595">
        <f t="shared" si="3"/>
        <v>67254624.728213906</v>
      </c>
      <c r="G27" s="678">
        <v>-22489.946509033442</v>
      </c>
      <c r="H27" s="595">
        <f t="shared" si="1"/>
        <v>67232134.781704873</v>
      </c>
      <c r="I27" s="594">
        <v>31223213.478170488</v>
      </c>
      <c r="J27" s="595">
        <v>36008921.303534389</v>
      </c>
      <c r="K27" s="1324">
        <v>1001058.1200000001</v>
      </c>
      <c r="L27" s="596">
        <f t="shared" si="2"/>
        <v>37009979.423534386</v>
      </c>
    </row>
    <row r="28" spans="2:12" x14ac:dyDescent="0.2">
      <c r="B28" s="602" t="s">
        <v>291</v>
      </c>
      <c r="C28" s="158">
        <v>18</v>
      </c>
      <c r="D28" s="594">
        <f>J28</f>
        <v>-39463264.873670019</v>
      </c>
      <c r="E28" s="595"/>
      <c r="F28" s="595">
        <f t="shared" si="3"/>
        <v>-39463264.873670019</v>
      </c>
      <c r="G28" s="678"/>
      <c r="H28" s="595">
        <f t="shared" si="1"/>
        <v>-39463264.873670019</v>
      </c>
      <c r="I28" s="594"/>
      <c r="J28" s="751">
        <f>-SUM(J10:J27)</f>
        <v>-39463264.873670019</v>
      </c>
      <c r="K28" s="1325">
        <f>-SUM(K10:K27)</f>
        <v>-2267159.8500000006</v>
      </c>
      <c r="L28" s="596">
        <f>-SUM(L10:L27)</f>
        <v>-41730424.753670014</v>
      </c>
    </row>
    <row r="29" spans="2:12" x14ac:dyDescent="0.2">
      <c r="B29" s="602" t="s">
        <v>299</v>
      </c>
      <c r="C29" s="158">
        <v>19</v>
      </c>
      <c r="D29" s="594">
        <v>747585116.75419354</v>
      </c>
      <c r="E29" s="595">
        <f>672193615.309545-752158.73</f>
        <v>671441456.57954502</v>
      </c>
      <c r="F29" s="595">
        <f t="shared" si="3"/>
        <v>76143660.174648523</v>
      </c>
      <c r="G29" s="678">
        <v>-25000.775112628937</v>
      </c>
      <c r="H29" s="595">
        <f t="shared" si="1"/>
        <v>76118659.399535894</v>
      </c>
      <c r="I29" s="594">
        <v>32111865.93995592</v>
      </c>
      <c r="J29" s="595">
        <v>44006793.459603339</v>
      </c>
      <c r="K29" s="1324">
        <v>2002495.3099999998</v>
      </c>
      <c r="L29" s="596">
        <f>SUM(J29:K29)</f>
        <v>46009288.769603342</v>
      </c>
    </row>
    <row r="30" spans="2:12" x14ac:dyDescent="0.2">
      <c r="B30" s="602" t="s">
        <v>360</v>
      </c>
      <c r="C30" s="158">
        <v>19</v>
      </c>
      <c r="D30" s="594">
        <f>J30</f>
        <v>-44006793.459603339</v>
      </c>
      <c r="E30" s="595"/>
      <c r="F30" s="595">
        <f t="shared" si="3"/>
        <v>-44006793.459603339</v>
      </c>
      <c r="G30" s="678"/>
      <c r="H30" s="595">
        <f t="shared" si="1"/>
        <v>-44006793.459603339</v>
      </c>
      <c r="I30" s="594"/>
      <c r="J30" s="595">
        <f>-J29</f>
        <v>-44006793.459603339</v>
      </c>
      <c r="K30" s="1324">
        <f>-K29</f>
        <v>-2002495.3099999998</v>
      </c>
      <c r="L30" s="596">
        <f>-L29</f>
        <v>-46009288.769603342</v>
      </c>
    </row>
    <row r="31" spans="2:12" x14ac:dyDescent="0.2">
      <c r="B31" s="602" t="s">
        <v>365</v>
      </c>
      <c r="C31" s="158">
        <v>20</v>
      </c>
      <c r="D31" s="594">
        <v>825196883.17000008</v>
      </c>
      <c r="E31" s="595">
        <v>757171008.84383881</v>
      </c>
      <c r="F31" s="595">
        <f t="shared" si="3"/>
        <v>68025874.326161265</v>
      </c>
      <c r="G31" s="678">
        <v>-23634.527035430074</v>
      </c>
      <c r="H31" s="595">
        <f t="shared" si="1"/>
        <v>68002239.799125835</v>
      </c>
      <c r="I31" s="594">
        <v>31300223.979912579</v>
      </c>
      <c r="J31" s="595">
        <v>36702015.819213256</v>
      </c>
      <c r="K31" s="1324">
        <v>1656378.0399999996</v>
      </c>
      <c r="L31" s="596">
        <f t="shared" ref="L31:L40" si="4">SUM(J31:K31)</f>
        <v>38358393.859213255</v>
      </c>
    </row>
    <row r="32" spans="2:12" x14ac:dyDescent="0.2">
      <c r="B32" s="602" t="s">
        <v>390</v>
      </c>
      <c r="C32" s="158">
        <v>20</v>
      </c>
      <c r="D32" s="594">
        <f>+J32</f>
        <v>-36702015.819213256</v>
      </c>
      <c r="E32" s="595"/>
      <c r="F32" s="595">
        <f t="shared" si="3"/>
        <v>-36702015.819213256</v>
      </c>
      <c r="G32" s="678"/>
      <c r="H32" s="595">
        <f t="shared" si="1"/>
        <v>-36702015.819213256</v>
      </c>
      <c r="I32" s="594"/>
      <c r="J32" s="595">
        <f>-J31</f>
        <v>-36702015.819213256</v>
      </c>
      <c r="K32" s="1301">
        <f>-K31</f>
        <v>-1656378.0399999996</v>
      </c>
      <c r="L32" s="596">
        <f t="shared" si="4"/>
        <v>-38358393.859213255</v>
      </c>
    </row>
    <row r="33" spans="2:14" x14ac:dyDescent="0.2">
      <c r="B33" s="602" t="s">
        <v>380</v>
      </c>
      <c r="C33" s="158">
        <v>20</v>
      </c>
      <c r="D33" s="594">
        <f>+J33</f>
        <v>-3547111.21</v>
      </c>
      <c r="E33" s="595"/>
      <c r="F33" s="595">
        <f t="shared" si="3"/>
        <v>-3547111.21</v>
      </c>
      <c r="G33" s="678"/>
      <c r="H33" s="595">
        <f t="shared" si="1"/>
        <v>-3547111.21</v>
      </c>
      <c r="I33" s="594"/>
      <c r="J33" s="595">
        <v>-3547111.21</v>
      </c>
      <c r="K33" s="607"/>
      <c r="L33" s="596">
        <f t="shared" si="4"/>
        <v>-3547111.21</v>
      </c>
    </row>
    <row r="34" spans="2:14" x14ac:dyDescent="0.2">
      <c r="B34" s="602" t="s">
        <v>395</v>
      </c>
      <c r="C34" s="158">
        <v>21</v>
      </c>
      <c r="D34" s="594">
        <f>J34</f>
        <v>3547111.21</v>
      </c>
      <c r="E34" s="595"/>
      <c r="F34" s="595">
        <f>J34</f>
        <v>3547111.21</v>
      </c>
      <c r="G34" s="678"/>
      <c r="H34" s="595">
        <f t="shared" si="1"/>
        <v>3547111.21</v>
      </c>
      <c r="I34" s="594"/>
      <c r="J34" s="607">
        <f>-J33</f>
        <v>3547111.21</v>
      </c>
      <c r="K34" s="607"/>
      <c r="L34" s="596">
        <f t="shared" si="4"/>
        <v>3547111.21</v>
      </c>
    </row>
    <row r="35" spans="2:14" x14ac:dyDescent="0.2">
      <c r="B35" s="602" t="s">
        <v>376</v>
      </c>
      <c r="C35" s="158">
        <v>21</v>
      </c>
      <c r="D35" s="594">
        <v>924971072.33000004</v>
      </c>
      <c r="E35" s="595">
        <v>814792466.62476671</v>
      </c>
      <c r="F35" s="595">
        <f t="shared" ref="F35:F40" si="5">D35-E35</f>
        <v>110178605.70523334</v>
      </c>
      <c r="G35" s="678">
        <v>-41248.666403979063</v>
      </c>
      <c r="H35" s="595">
        <f t="shared" si="1"/>
        <v>110137357.03882936</v>
      </c>
      <c r="I35" s="594">
        <v>35513735.703882933</v>
      </c>
      <c r="J35" s="607">
        <v>74623621.334946424</v>
      </c>
      <c r="K35" s="607">
        <v>1525117.1700000002</v>
      </c>
      <c r="L35" s="596">
        <f t="shared" si="4"/>
        <v>76148738.504946426</v>
      </c>
    </row>
    <row r="36" spans="2:14" x14ac:dyDescent="0.2">
      <c r="B36" s="602" t="s">
        <v>394</v>
      </c>
      <c r="C36" s="158">
        <v>21</v>
      </c>
      <c r="D36" s="594">
        <f>J36</f>
        <v>-74623621.334946424</v>
      </c>
      <c r="E36" s="595"/>
      <c r="F36" s="595">
        <f t="shared" si="5"/>
        <v>-74623621.334946424</v>
      </c>
      <c r="G36" s="678"/>
      <c r="H36" s="595">
        <f t="shared" si="1"/>
        <v>-74623621.334946424</v>
      </c>
      <c r="I36" s="594"/>
      <c r="J36" s="607">
        <f>-J35</f>
        <v>-74623621.334946424</v>
      </c>
      <c r="K36" s="1301">
        <f>-K35</f>
        <v>-1525117.1700000002</v>
      </c>
      <c r="L36" s="596">
        <f t="shared" si="4"/>
        <v>-76148738.504946426</v>
      </c>
    </row>
    <row r="37" spans="2:14" x14ac:dyDescent="0.2">
      <c r="B37" s="1323">
        <v>45291</v>
      </c>
      <c r="C37" s="158">
        <v>22</v>
      </c>
      <c r="D37" s="594">
        <v>896716974</v>
      </c>
      <c r="E37" s="595">
        <v>947843280.54504228</v>
      </c>
      <c r="F37" s="595">
        <f t="shared" si="5"/>
        <v>-51126306.545042276</v>
      </c>
      <c r="G37" s="678">
        <v>17035.19737342</v>
      </c>
      <c r="H37" s="595">
        <f t="shared" si="1"/>
        <v>-51109271.347668856</v>
      </c>
      <c r="I37" s="594">
        <v>-26160927.134766877</v>
      </c>
      <c r="J37" s="607">
        <v>-24948344.21290198</v>
      </c>
      <c r="K37" s="607">
        <v>3869128.57</v>
      </c>
      <c r="L37" s="596">
        <f t="shared" si="4"/>
        <v>-21079215.642901979</v>
      </c>
      <c r="M37" t="s">
        <v>635</v>
      </c>
    </row>
    <row r="38" spans="2:14" x14ac:dyDescent="0.2">
      <c r="B38" s="1322" t="s">
        <v>634</v>
      </c>
      <c r="C38" s="1321">
        <f>+C37</f>
        <v>22</v>
      </c>
      <c r="D38" s="1319">
        <f>J38</f>
        <v>24948344.21290198</v>
      </c>
      <c r="E38" s="1320"/>
      <c r="F38" s="1320">
        <f t="shared" si="5"/>
        <v>24948344.21290198</v>
      </c>
      <c r="G38" s="1320"/>
      <c r="H38" s="1320">
        <f t="shared" si="1"/>
        <v>24948344.21290198</v>
      </c>
      <c r="I38" s="1319"/>
      <c r="J38" s="1318">
        <f>-J37</f>
        <v>24948344.21290198</v>
      </c>
      <c r="K38" s="1318">
        <f>-K37</f>
        <v>-3869128.57</v>
      </c>
      <c r="L38" s="1317">
        <f t="shared" si="4"/>
        <v>21079215.642901979</v>
      </c>
      <c r="M38" s="1308" t="s">
        <v>632</v>
      </c>
    </row>
    <row r="39" spans="2:14" x14ac:dyDescent="0.2">
      <c r="B39" s="1316">
        <v>45657</v>
      </c>
      <c r="C39" s="1313">
        <v>23</v>
      </c>
      <c r="D39" s="1311">
        <v>1243159574.3771617</v>
      </c>
      <c r="E39" s="1312">
        <v>1115593187.1848402</v>
      </c>
      <c r="F39" s="1310">
        <f t="shared" si="5"/>
        <v>127566387.19232154</v>
      </c>
      <c r="G39" s="1310">
        <v>-46807.934452101588</v>
      </c>
      <c r="H39" s="1310">
        <f t="shared" si="1"/>
        <v>127519579.25786944</v>
      </c>
      <c r="I39" s="1311">
        <v>37251957.925786942</v>
      </c>
      <c r="J39" s="1310">
        <f>'Estim 2024 PCA Cust Share (R)'!F58</f>
        <v>90267621.332082495</v>
      </c>
      <c r="K39" s="1315">
        <f>SUM('Interest PCA Imbalance'!N514:N537)</f>
        <v>2953591.27</v>
      </c>
      <c r="L39" s="1309">
        <f t="shared" si="4"/>
        <v>93221212.602082491</v>
      </c>
      <c r="M39" s="1308" t="s">
        <v>632</v>
      </c>
    </row>
    <row r="40" spans="2:14" x14ac:dyDescent="0.2">
      <c r="B40" s="1314" t="s">
        <v>633</v>
      </c>
      <c r="C40" s="1313">
        <v>23</v>
      </c>
      <c r="D40" s="1311">
        <f>J40</f>
        <v>-90267621.332082495</v>
      </c>
      <c r="E40" s="1312"/>
      <c r="F40" s="1310">
        <f t="shared" si="5"/>
        <v>-90267621.332082495</v>
      </c>
      <c r="G40" s="1310"/>
      <c r="H40" s="1310">
        <f t="shared" si="1"/>
        <v>-90267621.332082495</v>
      </c>
      <c r="I40" s="1311"/>
      <c r="J40" s="1310">
        <f>-J39</f>
        <v>-90267621.332082495</v>
      </c>
      <c r="K40" s="1310">
        <f>-K39</f>
        <v>-2953591.27</v>
      </c>
      <c r="L40" s="1309">
        <f t="shared" si="4"/>
        <v>-93221212.602082491</v>
      </c>
      <c r="M40" s="1308" t="s">
        <v>632</v>
      </c>
    </row>
    <row r="41" spans="2:14" x14ac:dyDescent="0.2">
      <c r="B41" s="1307"/>
      <c r="C41" s="1306"/>
      <c r="D41" s="1303"/>
      <c r="E41" s="1305"/>
      <c r="F41" s="1302"/>
      <c r="G41" s="1304"/>
      <c r="H41" s="1302"/>
      <c r="I41" s="1303"/>
      <c r="J41" s="1302"/>
      <c r="K41" s="1301"/>
      <c r="L41" s="1300"/>
    </row>
    <row r="42" spans="2:14" x14ac:dyDescent="0.2">
      <c r="B42" s="597" t="s">
        <v>105</v>
      </c>
      <c r="C42" s="598"/>
      <c r="D42" s="599">
        <f t="shared" ref="D42:L42" si="6">SUM(D10:D40)</f>
        <v>23887675043.796467</v>
      </c>
      <c r="E42" s="599">
        <f t="shared" si="6"/>
        <v>23732104237.825294</v>
      </c>
      <c r="F42" s="599">
        <f t="shared" si="6"/>
        <v>155570806.97117406</v>
      </c>
      <c r="G42" s="599">
        <f t="shared" si="6"/>
        <v>-160810.12994596214</v>
      </c>
      <c r="H42" s="599">
        <f t="shared" si="6"/>
        <v>155409996.83122814</v>
      </c>
      <c r="I42" s="599">
        <f t="shared" si="6"/>
        <v>155409995.45425692</v>
      </c>
      <c r="J42" s="599">
        <f t="shared" si="6"/>
        <v>0</v>
      </c>
      <c r="K42" s="599">
        <f t="shared" si="6"/>
        <v>0</v>
      </c>
      <c r="L42" s="687">
        <f t="shared" si="6"/>
        <v>0</v>
      </c>
    </row>
    <row r="44" spans="2:14" ht="15.75" customHeight="1" x14ac:dyDescent="0.25">
      <c r="B44" s="736"/>
      <c r="I44" s="592"/>
    </row>
    <row r="45" spans="2:14" ht="15.75" customHeight="1" x14ac:dyDescent="0.25">
      <c r="B45" s="736"/>
      <c r="K45" s="1315"/>
    </row>
    <row r="46" spans="2:14" ht="78.75" customHeight="1" x14ac:dyDescent="0.2">
      <c r="B46" s="1494" t="s">
        <v>355</v>
      </c>
      <c r="C46" s="1494"/>
      <c r="D46" s="1494"/>
      <c r="E46" s="1494"/>
      <c r="F46" s="1494"/>
      <c r="G46" s="1494"/>
      <c r="H46" s="1494"/>
      <c r="I46" s="1270"/>
      <c r="J46" s="1270"/>
      <c r="K46" s="1270"/>
      <c r="L46" s="1270"/>
    </row>
    <row r="47" spans="2:14" ht="11.25" customHeight="1" x14ac:dyDescent="0.25">
      <c r="B47" s="736"/>
    </row>
    <row r="48" spans="2:14" ht="102" customHeight="1" x14ac:dyDescent="0.25">
      <c r="B48" s="1491" t="s">
        <v>398</v>
      </c>
      <c r="C48" s="1491"/>
      <c r="D48" s="1491"/>
      <c r="E48" s="1491"/>
      <c r="F48" s="1491"/>
      <c r="G48" s="1491"/>
      <c r="H48" s="1491"/>
      <c r="I48" s="1267"/>
      <c r="J48" s="768"/>
      <c r="K48" s="789"/>
      <c r="L48" s="768"/>
      <c r="M48" s="768"/>
      <c r="N48" s="768"/>
    </row>
    <row r="49" spans="2:12" ht="10.5" customHeight="1" x14ac:dyDescent="0.2">
      <c r="D49" s="570"/>
    </row>
    <row r="50" spans="2:12" ht="54" customHeight="1" x14ac:dyDescent="0.2">
      <c r="B50" s="1492" t="s">
        <v>278</v>
      </c>
      <c r="C50" s="1492"/>
      <c r="D50" s="1492"/>
      <c r="E50" s="1492"/>
      <c r="F50" s="1492"/>
      <c r="G50" s="1492"/>
      <c r="H50" s="1492"/>
      <c r="I50" s="732"/>
      <c r="J50" s="732"/>
      <c r="K50" s="790"/>
      <c r="L50" s="732"/>
    </row>
    <row r="51" spans="2:12" ht="9.75" customHeight="1" x14ac:dyDescent="0.2">
      <c r="B51" s="753"/>
      <c r="C51" s="753"/>
      <c r="D51" s="753"/>
      <c r="E51" s="753"/>
      <c r="F51" s="753"/>
      <c r="G51" s="753"/>
      <c r="L51" s="1269"/>
    </row>
    <row r="52" spans="2:12" ht="12.75" customHeight="1" x14ac:dyDescent="0.2">
      <c r="B52" s="1492" t="s">
        <v>277</v>
      </c>
      <c r="C52" s="1492"/>
      <c r="D52" s="1492"/>
      <c r="E52" s="1492"/>
      <c r="F52" s="1492"/>
      <c r="G52" s="1492"/>
      <c r="H52" s="1492"/>
      <c r="I52" s="1268"/>
      <c r="J52" s="1268"/>
      <c r="K52" s="1270"/>
      <c r="L52" s="1268"/>
    </row>
    <row r="53" spans="2:12" x14ac:dyDescent="0.2">
      <c r="B53" s="1492"/>
      <c r="C53" s="1492"/>
      <c r="D53" s="1492"/>
      <c r="E53" s="1492"/>
      <c r="F53" s="1492"/>
      <c r="G53" s="1492"/>
      <c r="H53" s="1492"/>
    </row>
    <row r="54" spans="2:12" ht="15" customHeight="1" x14ac:dyDescent="0.2">
      <c r="B54" s="1492"/>
      <c r="C54" s="1492"/>
      <c r="D54" s="1492"/>
      <c r="E54" s="1492"/>
      <c r="F54" s="1492"/>
      <c r="G54" s="1492"/>
      <c r="H54" s="1492"/>
    </row>
    <row r="55" spans="2:12" ht="10.5" customHeight="1" x14ac:dyDescent="0.2"/>
    <row r="56" spans="2:12" ht="41.25" customHeight="1" x14ac:dyDescent="0.2">
      <c r="B56" s="1493" t="s">
        <v>236</v>
      </c>
      <c r="C56" s="1493"/>
      <c r="D56" s="1493"/>
      <c r="E56" s="1493"/>
      <c r="F56" s="1493"/>
      <c r="G56" s="1493"/>
      <c r="H56" s="1493"/>
    </row>
  </sheetData>
  <mergeCells count="10">
    <mergeCell ref="B48:H48"/>
    <mergeCell ref="B50:H50"/>
    <mergeCell ref="B52:H54"/>
    <mergeCell ref="B56:H56"/>
    <mergeCell ref="B2:L2"/>
    <mergeCell ref="B3:L3"/>
    <mergeCell ref="B4:L4"/>
    <mergeCell ref="B5:L5"/>
    <mergeCell ref="I8:L8"/>
    <mergeCell ref="B46:H46"/>
  </mergeCells>
  <printOptions horizontalCentered="1"/>
  <pageMargins left="0.2" right="0.2" top="0.4" bottom="0.5" header="0.3" footer="0.2"/>
  <pageSetup scale="58"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A1"/>
  <sheetViews>
    <sheetView workbookViewId="0">
      <selection activeCell="H23" sqref="H22:H23"/>
    </sheetView>
  </sheetViews>
  <sheetFormatPr defaultRowHeight="15" x14ac:dyDescent="0.25"/>
  <cols>
    <col min="1" max="16384" width="9.140625" style="865"/>
  </cols>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9"/>
  <sheetViews>
    <sheetView tabSelected="1" zoomScale="85" zoomScaleNormal="85" workbookViewId="0">
      <selection activeCell="G17" sqref="G17"/>
    </sheetView>
  </sheetViews>
  <sheetFormatPr defaultColWidth="13.7109375" defaultRowHeight="12.75" x14ac:dyDescent="0.2"/>
  <cols>
    <col min="1" max="1" width="3.42578125" style="1158" customWidth="1"/>
    <col min="2" max="2" width="41.5703125" style="1160" customWidth="1"/>
    <col min="3" max="3" width="16.140625" style="1160" bestFit="1" customWidth="1"/>
    <col min="4" max="4" width="6.140625" style="1160" bestFit="1" customWidth="1"/>
    <col min="5" max="5" width="4.7109375" style="1160" bestFit="1" customWidth="1"/>
    <col min="6" max="6" width="27.140625" style="1160" bestFit="1" customWidth="1"/>
    <col min="7" max="7" width="16.5703125" style="1160" customWidth="1"/>
    <col min="8" max="8" width="16.7109375" style="1160" bestFit="1" customWidth="1"/>
    <col min="9" max="10" width="14.28515625" style="1160" bestFit="1" customWidth="1"/>
    <col min="11" max="11" width="14.5703125" style="1160" bestFit="1" customWidth="1"/>
    <col min="12" max="18" width="14.28515625" style="1160" bestFit="1" customWidth="1"/>
    <col min="19" max="19" width="15.7109375" style="1160" bestFit="1" customWidth="1"/>
    <col min="20" max="20" width="14" style="1160" bestFit="1" customWidth="1"/>
    <col min="21" max="21" width="16.5703125" style="1160" bestFit="1" customWidth="1"/>
    <col min="22" max="16384" width="13.7109375" style="1160"/>
  </cols>
  <sheetData>
    <row r="1" spans="1:21" ht="26.25" x14ac:dyDescent="0.4">
      <c r="A1" s="1499" t="s">
        <v>640</v>
      </c>
      <c r="B1" s="1499"/>
      <c r="C1" s="1499"/>
      <c r="D1" s="1499"/>
      <c r="E1" s="1499"/>
      <c r="F1" s="1499"/>
      <c r="G1" s="1499"/>
      <c r="H1" s="1499"/>
      <c r="I1" s="1499"/>
      <c r="J1" s="1499"/>
      <c r="K1" s="1499"/>
      <c r="L1" s="1499"/>
      <c r="M1" s="1499"/>
      <c r="N1" s="1499"/>
      <c r="O1" s="1499"/>
      <c r="P1" s="1499"/>
      <c r="Q1" s="1499"/>
      <c r="R1" s="1499"/>
      <c r="S1" s="1499"/>
    </row>
    <row r="3" spans="1:21" ht="26.25" x14ac:dyDescent="0.4">
      <c r="A3" s="1499" t="s">
        <v>645</v>
      </c>
      <c r="B3" s="1499"/>
      <c r="C3" s="1499"/>
      <c r="D3" s="1499"/>
      <c r="E3" s="1499"/>
      <c r="F3" s="1499"/>
      <c r="G3" s="1499"/>
      <c r="H3" s="1499"/>
      <c r="I3" s="1499"/>
      <c r="J3" s="1499"/>
      <c r="K3" s="1499"/>
      <c r="L3" s="1499"/>
      <c r="M3" s="1499"/>
      <c r="N3" s="1499"/>
      <c r="O3" s="1499"/>
      <c r="P3" s="1499"/>
      <c r="Q3" s="1499"/>
      <c r="R3" s="1499"/>
      <c r="S3" s="1499"/>
    </row>
    <row r="5" spans="1:21" ht="18" x14ac:dyDescent="0.25">
      <c r="B5" s="1159" t="s">
        <v>569</v>
      </c>
      <c r="F5" s="1161" t="s">
        <v>570</v>
      </c>
      <c r="G5" s="1162" t="s">
        <v>571</v>
      </c>
      <c r="H5" s="1163" t="s">
        <v>572</v>
      </c>
      <c r="I5" s="1496" t="s">
        <v>573</v>
      </c>
      <c r="J5" s="1496"/>
      <c r="K5" s="1497" t="s">
        <v>574</v>
      </c>
      <c r="L5" s="1497"/>
      <c r="M5" s="1498" t="s">
        <v>575</v>
      </c>
      <c r="N5" s="1498"/>
      <c r="O5" s="1164" t="s">
        <v>576</v>
      </c>
      <c r="P5" s="1165"/>
      <c r="Q5" s="1165"/>
      <c r="R5" s="1166" t="s">
        <v>577</v>
      </c>
      <c r="S5" s="1167">
        <v>3</v>
      </c>
    </row>
    <row r="6" spans="1:21" ht="15.75" x14ac:dyDescent="0.25">
      <c r="A6" s="1168"/>
      <c r="B6" s="1169" t="s">
        <v>578</v>
      </c>
      <c r="C6" s="1158"/>
      <c r="D6" s="1158"/>
      <c r="E6" s="1158"/>
      <c r="F6" s="1170"/>
      <c r="G6" s="1171"/>
      <c r="H6" s="1171"/>
      <c r="I6" s="1171"/>
      <c r="J6" s="1171"/>
      <c r="K6" s="1171"/>
      <c r="N6" s="1172"/>
      <c r="O6" s="1173"/>
      <c r="P6" s="1173"/>
      <c r="Q6" s="1173"/>
      <c r="R6" s="1166" t="s">
        <v>579</v>
      </c>
      <c r="S6" s="1174">
        <v>9</v>
      </c>
    </row>
    <row r="7" spans="1:21" ht="13.5" thickBot="1" x14ac:dyDescent="0.25">
      <c r="C7" s="1175"/>
      <c r="D7" s="1175"/>
      <c r="E7" s="1175"/>
      <c r="F7" s="1176">
        <v>2024</v>
      </c>
      <c r="G7" s="1177">
        <v>45292</v>
      </c>
      <c r="H7" s="1177">
        <v>45323</v>
      </c>
      <c r="I7" s="1177">
        <v>45352</v>
      </c>
      <c r="J7" s="1177">
        <v>45383</v>
      </c>
      <c r="K7" s="1177">
        <v>45413</v>
      </c>
      <c r="L7" s="1177">
        <v>45444</v>
      </c>
      <c r="M7" s="1177">
        <v>45474</v>
      </c>
      <c r="N7" s="1177">
        <v>45505</v>
      </c>
      <c r="O7" s="1177">
        <v>45536</v>
      </c>
      <c r="P7" s="1177">
        <v>45566</v>
      </c>
      <c r="Q7" s="1177">
        <v>45597</v>
      </c>
      <c r="R7" s="1177">
        <v>45627</v>
      </c>
    </row>
    <row r="8" spans="1:21" ht="16.5" customHeight="1" thickBot="1" x14ac:dyDescent="0.25">
      <c r="B8" s="1178" t="s">
        <v>580</v>
      </c>
      <c r="C8" s="1179" t="s">
        <v>137</v>
      </c>
      <c r="D8" s="1180"/>
      <c r="E8" s="1180"/>
      <c r="F8" s="1181"/>
      <c r="G8" s="1182"/>
      <c r="H8" s="1182"/>
      <c r="I8" s="1182"/>
      <c r="J8" s="1182"/>
      <c r="K8" s="1182"/>
      <c r="L8" s="1182"/>
      <c r="M8" s="1182"/>
      <c r="N8" s="1182"/>
      <c r="O8" s="1182"/>
      <c r="P8" s="1182"/>
      <c r="Q8" s="1182"/>
      <c r="R8" s="1182"/>
    </row>
    <row r="9" spans="1:21" ht="13.5" thickTop="1" x14ac:dyDescent="0.2">
      <c r="B9" s="1168" t="s">
        <v>249</v>
      </c>
      <c r="C9" s="1183">
        <v>501</v>
      </c>
      <c r="D9" s="1165"/>
      <c r="E9" s="1184"/>
      <c r="F9" s="1513">
        <v>57182467.900000006</v>
      </c>
      <c r="G9" s="1514">
        <v>5332261</v>
      </c>
      <c r="H9" s="1515">
        <v>5264753</v>
      </c>
      <c r="I9" s="1515">
        <v>4085094</v>
      </c>
      <c r="J9" s="1516" t="s">
        <v>646</v>
      </c>
      <c r="K9" s="1402" t="s">
        <v>646</v>
      </c>
      <c r="L9" s="1402" t="s">
        <v>646</v>
      </c>
      <c r="M9" s="1402" t="s">
        <v>646</v>
      </c>
      <c r="N9" s="1402" t="s">
        <v>646</v>
      </c>
      <c r="O9" s="1402" t="s">
        <v>646</v>
      </c>
      <c r="P9" s="1402" t="s">
        <v>646</v>
      </c>
      <c r="Q9" s="1402" t="s">
        <v>646</v>
      </c>
      <c r="R9" s="1403" t="s">
        <v>646</v>
      </c>
      <c r="T9" s="1165"/>
      <c r="U9" s="1184"/>
    </row>
    <row r="10" spans="1:21" x14ac:dyDescent="0.2">
      <c r="B10" s="1168" t="s">
        <v>224</v>
      </c>
      <c r="C10" s="1183">
        <v>547</v>
      </c>
      <c r="D10" s="1165"/>
      <c r="E10" s="1184"/>
      <c r="F10" s="1513">
        <v>400456864.14067209</v>
      </c>
      <c r="G10" s="1514">
        <v>44127707</v>
      </c>
      <c r="H10" s="1515">
        <v>33184241</v>
      </c>
      <c r="I10" s="1515">
        <v>25563177</v>
      </c>
      <c r="J10" s="1517" t="s">
        <v>646</v>
      </c>
      <c r="K10" s="1404" t="s">
        <v>646</v>
      </c>
      <c r="L10" s="1404" t="s">
        <v>646</v>
      </c>
      <c r="M10" s="1404" t="s">
        <v>646</v>
      </c>
      <c r="N10" s="1404" t="s">
        <v>646</v>
      </c>
      <c r="O10" s="1404" t="s">
        <v>646</v>
      </c>
      <c r="P10" s="1404" t="s">
        <v>646</v>
      </c>
      <c r="Q10" s="1404" t="s">
        <v>646</v>
      </c>
      <c r="R10" s="1405" t="s">
        <v>646</v>
      </c>
      <c r="S10" s="1165"/>
      <c r="T10" s="1165"/>
      <c r="U10" s="1184"/>
    </row>
    <row r="11" spans="1:21" x14ac:dyDescent="0.2">
      <c r="B11" s="1168" t="s">
        <v>250</v>
      </c>
      <c r="C11" s="1183">
        <v>555</v>
      </c>
      <c r="D11" s="1165"/>
      <c r="E11" s="1184"/>
      <c r="F11" s="1513">
        <v>1033434945.65573</v>
      </c>
      <c r="G11" s="1514">
        <v>210531905</v>
      </c>
      <c r="H11" s="1515">
        <v>92981824</v>
      </c>
      <c r="I11" s="1515">
        <v>80882165</v>
      </c>
      <c r="J11" s="1517" t="s">
        <v>646</v>
      </c>
      <c r="K11" s="1404" t="s">
        <v>646</v>
      </c>
      <c r="L11" s="1404" t="s">
        <v>646</v>
      </c>
      <c r="M11" s="1404" t="s">
        <v>646</v>
      </c>
      <c r="N11" s="1404" t="s">
        <v>646</v>
      </c>
      <c r="O11" s="1404" t="s">
        <v>646</v>
      </c>
      <c r="P11" s="1404" t="s">
        <v>646</v>
      </c>
      <c r="Q11" s="1404" t="s">
        <v>646</v>
      </c>
      <c r="R11" s="1405" t="s">
        <v>646</v>
      </c>
      <c r="S11" s="1165"/>
      <c r="T11" s="1165"/>
      <c r="U11" s="1184"/>
    </row>
    <row r="12" spans="1:21" x14ac:dyDescent="0.2">
      <c r="B12" s="1168" t="s">
        <v>251</v>
      </c>
      <c r="C12" s="1183" t="s">
        <v>581</v>
      </c>
      <c r="D12" s="1165"/>
      <c r="E12" s="1184"/>
      <c r="F12" s="1513">
        <v>-69230340.324351162</v>
      </c>
      <c r="G12" s="1514">
        <v>-5775975</v>
      </c>
      <c r="H12" s="1515">
        <v>-984841</v>
      </c>
      <c r="I12" s="1515">
        <v>4688047</v>
      </c>
      <c r="J12" s="1517" t="s">
        <v>646</v>
      </c>
      <c r="K12" s="1404" t="s">
        <v>646</v>
      </c>
      <c r="L12" s="1404" t="s">
        <v>646</v>
      </c>
      <c r="M12" s="1404" t="s">
        <v>646</v>
      </c>
      <c r="N12" s="1404" t="s">
        <v>646</v>
      </c>
      <c r="O12" s="1404" t="s">
        <v>646</v>
      </c>
      <c r="P12" s="1404" t="s">
        <v>646</v>
      </c>
      <c r="Q12" s="1404" t="s">
        <v>646</v>
      </c>
      <c r="R12" s="1405" t="s">
        <v>646</v>
      </c>
      <c r="S12" s="1165"/>
      <c r="T12" s="1165"/>
      <c r="U12" s="1184"/>
    </row>
    <row r="13" spans="1:21" x14ac:dyDescent="0.2">
      <c r="B13" s="1168" t="s">
        <v>216</v>
      </c>
      <c r="C13" s="1183">
        <v>55700003</v>
      </c>
      <c r="D13" s="1165"/>
      <c r="E13" s="1184"/>
      <c r="F13" s="1513">
        <v>535166.91372800013</v>
      </c>
      <c r="G13" s="1514">
        <v>20425</v>
      </c>
      <c r="H13" s="1515">
        <v>67591</v>
      </c>
      <c r="I13" s="1515">
        <v>46731</v>
      </c>
      <c r="J13" s="1517" t="s">
        <v>646</v>
      </c>
      <c r="K13" s="1404" t="s">
        <v>646</v>
      </c>
      <c r="L13" s="1404" t="s">
        <v>646</v>
      </c>
      <c r="M13" s="1404" t="s">
        <v>646</v>
      </c>
      <c r="N13" s="1404" t="s">
        <v>646</v>
      </c>
      <c r="O13" s="1404" t="s">
        <v>646</v>
      </c>
      <c r="P13" s="1404" t="s">
        <v>646</v>
      </c>
      <c r="Q13" s="1404" t="s">
        <v>646</v>
      </c>
      <c r="R13" s="1405" t="s">
        <v>646</v>
      </c>
      <c r="S13" s="1165"/>
      <c r="T13" s="1165"/>
      <c r="U13" s="1184"/>
    </row>
    <row r="14" spans="1:21" x14ac:dyDescent="0.2">
      <c r="B14" s="1168" t="s">
        <v>582</v>
      </c>
      <c r="C14" s="1183">
        <v>447</v>
      </c>
      <c r="D14" s="1165"/>
      <c r="E14" s="1184"/>
      <c r="F14" s="1513">
        <v>-352217187.97570598</v>
      </c>
      <c r="G14" s="1514">
        <v>-59960620</v>
      </c>
      <c r="H14" s="1515">
        <v>-37485269</v>
      </c>
      <c r="I14" s="1515">
        <v>-19475825</v>
      </c>
      <c r="J14" s="1517" t="s">
        <v>646</v>
      </c>
      <c r="K14" s="1404" t="s">
        <v>646</v>
      </c>
      <c r="L14" s="1404" t="s">
        <v>646</v>
      </c>
      <c r="M14" s="1404" t="s">
        <v>646</v>
      </c>
      <c r="N14" s="1404" t="s">
        <v>646</v>
      </c>
      <c r="O14" s="1404" t="s">
        <v>646</v>
      </c>
      <c r="P14" s="1404" t="s">
        <v>646</v>
      </c>
      <c r="Q14" s="1404" t="s">
        <v>646</v>
      </c>
      <c r="R14" s="1405" t="s">
        <v>646</v>
      </c>
    </row>
    <row r="15" spans="1:21" x14ac:dyDescent="0.2">
      <c r="B15" s="1168" t="s">
        <v>139</v>
      </c>
      <c r="C15" s="1183">
        <v>565</v>
      </c>
      <c r="D15" s="1165"/>
      <c r="E15" s="1184"/>
      <c r="F15" s="1513">
        <v>159495817.29100189</v>
      </c>
      <c r="G15" s="1514">
        <v>19152378</v>
      </c>
      <c r="H15" s="1515">
        <v>13670723</v>
      </c>
      <c r="I15" s="1515">
        <v>13206137</v>
      </c>
      <c r="J15" s="1517" t="s">
        <v>646</v>
      </c>
      <c r="K15" s="1404" t="s">
        <v>646</v>
      </c>
      <c r="L15" s="1404" t="s">
        <v>646</v>
      </c>
      <c r="M15" s="1404" t="s">
        <v>646</v>
      </c>
      <c r="N15" s="1404" t="s">
        <v>646</v>
      </c>
      <c r="O15" s="1404" t="s">
        <v>646</v>
      </c>
      <c r="P15" s="1404" t="s">
        <v>646</v>
      </c>
      <c r="Q15" s="1404" t="s">
        <v>646</v>
      </c>
      <c r="R15" s="1405" t="s">
        <v>646</v>
      </c>
      <c r="S15" s="1165"/>
      <c r="T15" s="1165"/>
      <c r="U15" s="1184"/>
    </row>
    <row r="16" spans="1:21" x14ac:dyDescent="0.2">
      <c r="B16" s="1168" t="s">
        <v>583</v>
      </c>
      <c r="C16" s="1183" t="s">
        <v>584</v>
      </c>
      <c r="D16" s="1165"/>
      <c r="E16" s="1184"/>
      <c r="F16" s="1513">
        <v>9396666.576086957</v>
      </c>
      <c r="G16" s="1514">
        <v>0</v>
      </c>
      <c r="H16" s="1515">
        <v>0</v>
      </c>
      <c r="I16" s="1515">
        <v>0</v>
      </c>
      <c r="J16" s="1517" t="s">
        <v>646</v>
      </c>
      <c r="K16" s="1404" t="s">
        <v>646</v>
      </c>
      <c r="L16" s="1404" t="s">
        <v>646</v>
      </c>
      <c r="M16" s="1404" t="s">
        <v>646</v>
      </c>
      <c r="N16" s="1404" t="s">
        <v>646</v>
      </c>
      <c r="O16" s="1404" t="s">
        <v>646</v>
      </c>
      <c r="P16" s="1404" t="s">
        <v>646</v>
      </c>
      <c r="Q16" s="1404" t="s">
        <v>646</v>
      </c>
      <c r="R16" s="1405" t="s">
        <v>646</v>
      </c>
      <c r="S16" s="1165"/>
      <c r="T16" s="1165"/>
      <c r="U16" s="1184"/>
    </row>
    <row r="17" spans="2:31" x14ac:dyDescent="0.2">
      <c r="B17" s="1168" t="s">
        <v>585</v>
      </c>
      <c r="C17" s="1184"/>
      <c r="D17" s="1165"/>
      <c r="E17" s="1187"/>
      <c r="F17" s="1188">
        <v>0</v>
      </c>
      <c r="G17" s="1189">
        <v>0</v>
      </c>
      <c r="H17" s="1189">
        <v>0</v>
      </c>
      <c r="I17" s="1189">
        <v>0</v>
      </c>
      <c r="J17" s="1518">
        <v>0</v>
      </c>
      <c r="K17" s="1519">
        <v>0</v>
      </c>
      <c r="L17" s="1519">
        <v>0</v>
      </c>
      <c r="M17" s="1519">
        <v>0</v>
      </c>
      <c r="N17" s="1519">
        <v>0</v>
      </c>
      <c r="O17" s="1519">
        <v>0</v>
      </c>
      <c r="P17" s="1519">
        <v>0</v>
      </c>
      <c r="Q17" s="1519">
        <v>0</v>
      </c>
      <c r="R17" s="1520">
        <v>0</v>
      </c>
      <c r="S17" s="1165"/>
      <c r="T17" s="1165"/>
      <c r="U17" s="1184"/>
    </row>
    <row r="18" spans="2:31" x14ac:dyDescent="0.2">
      <c r="B18" s="1190" t="s">
        <v>140</v>
      </c>
      <c r="C18" s="1183"/>
      <c r="D18" s="1165"/>
      <c r="F18" s="1191">
        <v>1239054400.1771619</v>
      </c>
      <c r="G18" s="1192">
        <v>213428081</v>
      </c>
      <c r="H18" s="1192">
        <v>106699022</v>
      </c>
      <c r="I18" s="1192">
        <v>108995526</v>
      </c>
      <c r="J18" s="1521"/>
      <c r="K18" s="1522"/>
      <c r="L18" s="1522"/>
      <c r="M18" s="1522"/>
      <c r="N18" s="1522"/>
      <c r="O18" s="1522"/>
      <c r="P18" s="1522"/>
      <c r="Q18" s="1522"/>
      <c r="R18" s="1523"/>
      <c r="S18" s="1165"/>
      <c r="T18" s="1165"/>
      <c r="U18" s="1184"/>
    </row>
    <row r="19" spans="2:31" x14ac:dyDescent="0.2">
      <c r="B19" s="1179"/>
      <c r="C19" s="1183"/>
      <c r="D19" s="1165"/>
      <c r="F19" s="1193"/>
      <c r="G19" s="1194"/>
      <c r="H19" s="1194"/>
      <c r="I19" s="1194"/>
      <c r="J19" s="1524"/>
      <c r="K19" s="1525"/>
      <c r="L19" s="1525"/>
      <c r="M19" s="1525"/>
      <c r="N19" s="1525"/>
      <c r="O19" s="1525"/>
      <c r="P19" s="1525"/>
      <c r="Q19" s="1525"/>
      <c r="R19" s="1526"/>
      <c r="S19" s="1165"/>
      <c r="T19" s="1165"/>
      <c r="U19" s="1165"/>
      <c r="V19" s="1165"/>
      <c r="W19" s="1165"/>
      <c r="X19" s="1165"/>
      <c r="Y19" s="1165"/>
      <c r="Z19" s="1165"/>
      <c r="AA19" s="1165"/>
      <c r="AB19" s="1165"/>
      <c r="AC19" s="1165"/>
      <c r="AD19" s="1165"/>
      <c r="AE19" s="1165"/>
    </row>
    <row r="20" spans="2:31" x14ac:dyDescent="0.2">
      <c r="B20" s="1195" t="s">
        <v>254</v>
      </c>
      <c r="C20" s="1183"/>
      <c r="D20" s="1165"/>
      <c r="F20" s="1193"/>
      <c r="G20" s="1196"/>
      <c r="H20" s="1196"/>
      <c r="I20" s="1196"/>
      <c r="J20" s="1527"/>
      <c r="K20" s="1528"/>
      <c r="L20" s="1528"/>
      <c r="M20" s="1528"/>
      <c r="N20" s="1528"/>
      <c r="O20" s="1528"/>
      <c r="P20" s="1528"/>
      <c r="Q20" s="1528"/>
      <c r="R20" s="1529"/>
      <c r="S20" s="1165"/>
      <c r="T20" s="1165"/>
      <c r="U20" s="1165"/>
      <c r="V20" s="1165"/>
      <c r="W20" s="1165"/>
      <c r="X20" s="1165"/>
      <c r="Y20" s="1165"/>
      <c r="Z20" s="1165"/>
      <c r="AA20" s="1165"/>
      <c r="AB20" s="1165"/>
      <c r="AC20" s="1165"/>
      <c r="AD20" s="1165"/>
      <c r="AE20" s="1165"/>
    </row>
    <row r="21" spans="2:31" x14ac:dyDescent="0.2">
      <c r="B21" s="1160" t="s">
        <v>586</v>
      </c>
      <c r="C21" s="1197"/>
      <c r="D21" s="1165"/>
      <c r="E21" s="1165"/>
      <c r="F21" s="1185">
        <v>4105174.2</v>
      </c>
      <c r="G21" s="1186">
        <v>347745.6</v>
      </c>
      <c r="H21" s="1186">
        <v>325310.40000000002</v>
      </c>
      <c r="I21" s="1186">
        <v>347278.2</v>
      </c>
      <c r="J21" s="1530"/>
      <c r="K21" s="1531"/>
      <c r="L21" s="1531"/>
      <c r="M21" s="1531"/>
      <c r="N21" s="1531"/>
      <c r="O21" s="1531"/>
      <c r="P21" s="1531"/>
      <c r="Q21" s="1531"/>
      <c r="R21" s="1532"/>
      <c r="S21" s="1165"/>
      <c r="T21" s="1165"/>
      <c r="U21" s="1165"/>
      <c r="V21" s="1165"/>
      <c r="W21" s="1165"/>
      <c r="X21" s="1165"/>
      <c r="Y21" s="1165"/>
      <c r="Z21" s="1165"/>
      <c r="AA21" s="1165"/>
      <c r="AB21" s="1165"/>
      <c r="AC21" s="1165"/>
      <c r="AD21" s="1165"/>
      <c r="AE21" s="1165"/>
    </row>
    <row r="22" spans="2:31" ht="13.5" thickBot="1" x14ac:dyDescent="0.25">
      <c r="B22" s="1173" t="s">
        <v>587</v>
      </c>
      <c r="D22" s="1184"/>
      <c r="E22" s="1198"/>
      <c r="F22" s="1199">
        <v>1243159574.3771617</v>
      </c>
      <c r="G22" s="1200">
        <v>213775826.59999999</v>
      </c>
      <c r="H22" s="1200">
        <v>107024332.40000001</v>
      </c>
      <c r="I22" s="1200">
        <v>109342804.2</v>
      </c>
      <c r="J22" s="1533"/>
      <c r="K22" s="1534"/>
      <c r="L22" s="1534"/>
      <c r="M22" s="1534"/>
      <c r="N22" s="1534"/>
      <c r="O22" s="1534"/>
      <c r="P22" s="1534"/>
      <c r="Q22" s="1534"/>
      <c r="R22" s="1535"/>
      <c r="T22" s="1165"/>
      <c r="U22" s="1165"/>
      <c r="V22" s="1165"/>
      <c r="W22" s="1165"/>
      <c r="X22" s="1165"/>
      <c r="Y22" s="1165"/>
      <c r="Z22" s="1165"/>
      <c r="AA22" s="1165"/>
      <c r="AB22" s="1165"/>
      <c r="AC22" s="1165"/>
      <c r="AD22" s="1165"/>
      <c r="AE22" s="1165"/>
    </row>
    <row r="23" spans="2:31" x14ac:dyDescent="0.2">
      <c r="B23" s="1201"/>
      <c r="D23" s="1184"/>
      <c r="E23" s="1198"/>
      <c r="F23" s="1202"/>
      <c r="G23" s="1186"/>
      <c r="H23" s="1186"/>
      <c r="I23" s="1186"/>
      <c r="J23" s="1186"/>
      <c r="K23" s="1186"/>
      <c r="L23" s="1186"/>
      <c r="M23" s="1186"/>
      <c r="N23" s="1186"/>
      <c r="O23" s="1186"/>
      <c r="P23" s="1186"/>
      <c r="Q23" s="1186"/>
      <c r="R23" s="1186"/>
      <c r="T23" s="1165"/>
      <c r="U23" s="1165"/>
      <c r="V23" s="1165"/>
      <c r="W23" s="1165"/>
      <c r="X23" s="1165"/>
      <c r="Y23" s="1165"/>
      <c r="Z23" s="1165"/>
      <c r="AA23" s="1165"/>
      <c r="AB23" s="1165"/>
      <c r="AC23" s="1165"/>
      <c r="AD23" s="1165"/>
      <c r="AE23" s="1165"/>
    </row>
    <row r="24" spans="2:31" x14ac:dyDescent="0.2">
      <c r="B24" s="1203"/>
      <c r="D24" s="1184"/>
      <c r="E24" s="1198"/>
      <c r="F24" s="1204"/>
      <c r="G24" s="1205"/>
      <c r="H24" s="1205"/>
      <c r="I24" s="1205"/>
      <c r="J24" s="1205"/>
      <c r="K24" s="1205"/>
      <c r="L24" s="1205"/>
      <c r="M24" s="1205"/>
      <c r="N24" s="1205"/>
      <c r="O24" s="1205"/>
      <c r="P24" s="1205"/>
      <c r="Q24" s="1205"/>
      <c r="R24" s="1205"/>
      <c r="T24" s="1165"/>
      <c r="U24" s="1165"/>
      <c r="V24" s="1165"/>
      <c r="W24" s="1165"/>
      <c r="X24" s="1165"/>
      <c r="Y24" s="1165"/>
      <c r="Z24" s="1165"/>
      <c r="AA24" s="1165"/>
      <c r="AB24" s="1165"/>
      <c r="AC24" s="1165"/>
      <c r="AD24" s="1165"/>
      <c r="AE24" s="1165"/>
    </row>
    <row r="25" spans="2:31" x14ac:dyDescent="0.2">
      <c r="B25" s="1203" t="s">
        <v>588</v>
      </c>
      <c r="E25" s="1184"/>
      <c r="F25" s="1204">
        <v>23102908808.5238</v>
      </c>
      <c r="G25" s="1206">
        <v>2390946990</v>
      </c>
      <c r="H25" s="1206">
        <v>2021588001.0000002</v>
      </c>
      <c r="I25" s="1206">
        <v>2014468999.9999995</v>
      </c>
      <c r="J25" s="1206">
        <v>1809159049.46</v>
      </c>
      <c r="K25" s="1206">
        <v>1697939058.52</v>
      </c>
      <c r="L25" s="1206">
        <v>1658112987.0500007</v>
      </c>
      <c r="M25" s="1206">
        <v>1806076799.2200007</v>
      </c>
      <c r="N25" s="1206">
        <v>1821480900.9400001</v>
      </c>
      <c r="O25" s="1206">
        <v>1652583085.7799995</v>
      </c>
      <c r="P25" s="1206">
        <v>1830968018.8000004</v>
      </c>
      <c r="Q25" s="1206">
        <v>2038912905.2979999</v>
      </c>
      <c r="R25" s="1206">
        <v>2360672012.4558001</v>
      </c>
      <c r="S25" s="1165"/>
      <c r="T25" s="1165"/>
      <c r="U25" s="1165"/>
      <c r="V25" s="1165"/>
      <c r="W25" s="1165"/>
      <c r="X25" s="1165"/>
      <c r="Y25" s="1165"/>
      <c r="Z25" s="1165"/>
      <c r="AA25" s="1165"/>
      <c r="AB25" s="1165"/>
      <c r="AC25" s="1165"/>
      <c r="AD25" s="1165"/>
      <c r="AE25" s="1165"/>
    </row>
    <row r="26" spans="2:31" x14ac:dyDescent="0.2">
      <c r="B26" s="1207" t="s">
        <v>589</v>
      </c>
      <c r="E26" s="1184"/>
      <c r="F26" s="1204">
        <v>20670616772</v>
      </c>
      <c r="G26" s="1208">
        <v>2237480540</v>
      </c>
      <c r="H26" s="1208">
        <v>1865474574</v>
      </c>
      <c r="I26" s="1208">
        <v>1814762658</v>
      </c>
      <c r="J26" s="1208">
        <v>1599376000</v>
      </c>
      <c r="K26" s="1208">
        <v>1498476000</v>
      </c>
      <c r="L26" s="1208">
        <v>1460739000</v>
      </c>
      <c r="M26" s="1208">
        <v>1596229000</v>
      </c>
      <c r="N26" s="1208">
        <v>1610098000</v>
      </c>
      <c r="O26" s="1208">
        <v>1454080000</v>
      </c>
      <c r="P26" s="1208">
        <v>1619995000</v>
      </c>
      <c r="Q26" s="1208">
        <v>1811802000</v>
      </c>
      <c r="R26" s="1208">
        <v>2102104000</v>
      </c>
      <c r="S26" s="1165"/>
      <c r="T26" s="1165"/>
      <c r="U26" s="1165"/>
      <c r="V26" s="1165"/>
      <c r="W26" s="1165"/>
      <c r="X26" s="1165"/>
      <c r="Y26" s="1165"/>
      <c r="Z26" s="1165"/>
      <c r="AA26" s="1165"/>
      <c r="AB26" s="1165"/>
      <c r="AC26" s="1165"/>
      <c r="AD26" s="1165"/>
      <c r="AE26" s="1165"/>
    </row>
    <row r="27" spans="2:31" x14ac:dyDescent="0.2">
      <c r="B27" s="1207" t="s">
        <v>590</v>
      </c>
      <c r="C27" s="1209"/>
      <c r="D27" s="1210"/>
      <c r="E27" s="1184"/>
      <c r="F27" s="1204"/>
      <c r="G27" s="1211">
        <v>-6.418647115216887E-2</v>
      </c>
      <c r="H27" s="1211">
        <v>-7.7223166601096294E-2</v>
      </c>
      <c r="I27" s="1211">
        <v>-9.9135971811926404E-2</v>
      </c>
      <c r="J27" s="1211">
        <v>-0.11595611205251209</v>
      </c>
      <c r="K27" s="1211">
        <v>-0.11747362634667285</v>
      </c>
      <c r="L27" s="1211">
        <v>-0.11903530615314385</v>
      </c>
      <c r="M27" s="1211">
        <v>-0.11618985378175986</v>
      </c>
      <c r="N27" s="1211">
        <v>-0.11605002327002882</v>
      </c>
      <c r="O27" s="1211">
        <v>-0.12011685674872341</v>
      </c>
      <c r="P27" s="1211">
        <v>-0.11522485190007317</v>
      </c>
      <c r="Q27" s="1211">
        <v>-0.11138823277240779</v>
      </c>
      <c r="R27" s="1211">
        <v>-0.10953152792573354</v>
      </c>
      <c r="S27" s="1165"/>
      <c r="T27" s="1165"/>
      <c r="U27" s="1165"/>
      <c r="V27" s="1165"/>
      <c r="W27" s="1165"/>
      <c r="X27" s="1165"/>
      <c r="Y27" s="1165"/>
      <c r="Z27" s="1165"/>
      <c r="AA27" s="1165"/>
      <c r="AB27" s="1165"/>
      <c r="AC27" s="1165"/>
      <c r="AD27" s="1165"/>
      <c r="AE27" s="1165"/>
    </row>
    <row r="28" spans="2:31" x14ac:dyDescent="0.2">
      <c r="G28" s="1212"/>
      <c r="S28" s="1165"/>
      <c r="T28" s="1213"/>
      <c r="U28" s="1184"/>
    </row>
    <row r="29" spans="2:31" x14ac:dyDescent="0.2">
      <c r="B29" s="1203"/>
      <c r="C29" s="1209"/>
      <c r="D29" s="1210"/>
      <c r="E29" s="1184"/>
      <c r="F29" s="1204"/>
      <c r="G29" s="1208"/>
      <c r="H29" s="1214"/>
      <c r="I29" s="1214"/>
      <c r="J29" s="1214"/>
      <c r="K29" s="1214"/>
      <c r="L29" s="1214"/>
      <c r="M29" s="1214"/>
      <c r="N29" s="1214"/>
      <c r="O29" s="1214"/>
      <c r="P29" s="1214"/>
      <c r="Q29" s="1214"/>
      <c r="R29" s="1214"/>
      <c r="S29" s="1165"/>
      <c r="T29" s="1213"/>
      <c r="U29" s="1165"/>
    </row>
    <row r="30" spans="2:31" x14ac:dyDescent="0.2">
      <c r="B30" s="1195" t="s">
        <v>214</v>
      </c>
      <c r="C30" s="1209"/>
      <c r="D30" s="1210"/>
      <c r="E30" s="1184"/>
      <c r="F30" s="1204"/>
      <c r="G30" s="1215"/>
      <c r="H30" s="1216"/>
      <c r="I30" s="1216"/>
      <c r="J30" s="1216"/>
      <c r="K30" s="1216"/>
      <c r="L30" s="1216"/>
      <c r="M30" s="1216"/>
      <c r="N30" s="1216"/>
      <c r="O30" s="1216"/>
      <c r="P30" s="1216"/>
      <c r="Q30" s="1216"/>
      <c r="R30" s="1216"/>
      <c r="S30" s="1165"/>
      <c r="T30" s="1213"/>
      <c r="U30" s="1165"/>
    </row>
    <row r="31" spans="2:31" x14ac:dyDescent="0.2">
      <c r="B31" s="1217"/>
      <c r="C31" s="1209"/>
      <c r="E31" s="1184"/>
      <c r="F31" s="1204"/>
      <c r="G31" s="1215"/>
      <c r="H31" s="1215"/>
      <c r="I31" s="1215"/>
      <c r="J31" s="1215"/>
      <c r="K31" s="1215"/>
      <c r="L31" s="1215"/>
      <c r="M31" s="1215"/>
      <c r="N31" s="1215"/>
      <c r="O31" s="1215"/>
      <c r="P31" s="1215"/>
      <c r="Q31" s="1215"/>
      <c r="R31" s="1215"/>
      <c r="S31" s="1165"/>
      <c r="T31" s="1213"/>
      <c r="U31" s="1165"/>
    </row>
    <row r="32" spans="2:31" x14ac:dyDescent="0.2">
      <c r="B32" s="1210" t="s">
        <v>591</v>
      </c>
      <c r="C32" s="1218">
        <v>5.3969999999999997E-2</v>
      </c>
      <c r="D32" s="1210"/>
      <c r="E32" s="1184"/>
      <c r="F32" s="1204">
        <v>1115593187.1848402</v>
      </c>
      <c r="G32" s="1215">
        <v>120756824.7438</v>
      </c>
      <c r="H32" s="1215">
        <v>100679662.75877999</v>
      </c>
      <c r="I32" s="1215">
        <v>97942740.652259991</v>
      </c>
      <c r="J32" s="1215">
        <v>86318322.719999999</v>
      </c>
      <c r="K32" s="1215">
        <v>80872749.719999999</v>
      </c>
      <c r="L32" s="1215">
        <v>78836083.829999998</v>
      </c>
      <c r="M32" s="1215">
        <v>86148479.129999995</v>
      </c>
      <c r="N32" s="1215">
        <v>86896989.060000002</v>
      </c>
      <c r="O32" s="1215">
        <v>78476697.599999994</v>
      </c>
      <c r="P32" s="1215">
        <v>87431130.149999991</v>
      </c>
      <c r="Q32" s="1215">
        <v>97782953.939999998</v>
      </c>
      <c r="R32" s="1215">
        <v>113450552.88</v>
      </c>
      <c r="S32" s="1165"/>
      <c r="T32" s="1213"/>
      <c r="U32" s="1165"/>
    </row>
    <row r="33" spans="2:21" ht="13.5" thickBot="1" x14ac:dyDescent="0.25">
      <c r="B33" s="1201" t="s">
        <v>592</v>
      </c>
      <c r="C33" s="1209"/>
      <c r="D33" s="1210"/>
      <c r="E33" s="1184"/>
      <c r="F33" s="1219">
        <v>1115593187.1848402</v>
      </c>
      <c r="G33" s="1220">
        <v>120756824.7438</v>
      </c>
      <c r="H33" s="1220">
        <v>100679662.75877999</v>
      </c>
      <c r="I33" s="1220">
        <v>97942740.652259991</v>
      </c>
      <c r="J33" s="1220">
        <v>86318322.719999999</v>
      </c>
      <c r="K33" s="1220">
        <v>80872749.719999999</v>
      </c>
      <c r="L33" s="1220">
        <v>78836083.829999998</v>
      </c>
      <c r="M33" s="1220">
        <v>86148479.129999995</v>
      </c>
      <c r="N33" s="1220">
        <v>86896989.060000002</v>
      </c>
      <c r="O33" s="1220">
        <v>78476697.599999994</v>
      </c>
      <c r="P33" s="1220">
        <v>87431130.149999991</v>
      </c>
      <c r="Q33" s="1220">
        <v>97782953.939999998</v>
      </c>
      <c r="R33" s="1220">
        <v>113450552.88</v>
      </c>
      <c r="S33" s="1165"/>
      <c r="T33" s="1213"/>
      <c r="U33" s="1165"/>
    </row>
    <row r="34" spans="2:21" x14ac:dyDescent="0.2">
      <c r="E34" s="1198"/>
    </row>
    <row r="35" spans="2:21" ht="13.5" thickBot="1" x14ac:dyDescent="0.25">
      <c r="B35" s="1221" t="s">
        <v>96</v>
      </c>
      <c r="C35" s="1222"/>
      <c r="D35" s="1184"/>
      <c r="E35" s="1184"/>
      <c r="F35" s="1223">
        <v>127566387.19232154</v>
      </c>
      <c r="G35" s="1224">
        <v>93019001.856199995</v>
      </c>
      <c r="H35" s="1224">
        <v>6344669.6412200183</v>
      </c>
      <c r="I35" s="1224">
        <v>11400063.547740012</v>
      </c>
      <c r="J35" s="1224">
        <v>-2785923.7140458822</v>
      </c>
      <c r="K35" s="1224">
        <v>4968860.6705493331</v>
      </c>
      <c r="L35" s="1224">
        <v>4014620.3863891214</v>
      </c>
      <c r="M35" s="1224">
        <v>11919654.803090289</v>
      </c>
      <c r="N35" s="1224">
        <v>5262330.357689321</v>
      </c>
      <c r="O35" s="1224">
        <v>7647974.8851635009</v>
      </c>
      <c r="P35" s="1224">
        <v>-5116659.4014203399</v>
      </c>
      <c r="Q35" s="1224">
        <v>-7114863.4458048046</v>
      </c>
      <c r="R35" s="1224">
        <v>-1993342.3944486678</v>
      </c>
      <c r="S35" s="1225"/>
    </row>
    <row r="36" spans="2:21" ht="13.5" thickTop="1" x14ac:dyDescent="0.2">
      <c r="B36" s="1203"/>
      <c r="D36" s="1184"/>
      <c r="E36" s="1184"/>
      <c r="F36" s="1226"/>
      <c r="G36" s="1215"/>
      <c r="H36" s="1215"/>
      <c r="I36" s="1215"/>
      <c r="J36" s="1215"/>
      <c r="K36" s="1215"/>
      <c r="L36" s="1215"/>
      <c r="M36" s="1215"/>
      <c r="N36" s="1215"/>
      <c r="O36" s="1215"/>
      <c r="P36" s="1215"/>
      <c r="Q36" s="1215"/>
      <c r="R36" s="1215"/>
      <c r="S36" s="1225"/>
    </row>
    <row r="37" spans="2:21" x14ac:dyDescent="0.2">
      <c r="B37" s="1221" t="s">
        <v>593</v>
      </c>
      <c r="C37" s="1210"/>
      <c r="D37" s="1184"/>
      <c r="E37" s="1184"/>
      <c r="F37" s="1226"/>
      <c r="G37" s="1215"/>
      <c r="H37" s="1215"/>
      <c r="I37" s="1215"/>
      <c r="J37" s="1215"/>
      <c r="K37" s="1215"/>
      <c r="L37" s="1215"/>
      <c r="M37" s="1215"/>
      <c r="N37" s="1215"/>
      <c r="O37" s="1215"/>
      <c r="P37" s="1215"/>
      <c r="Q37" s="1215"/>
      <c r="R37" s="1215"/>
      <c r="S37" s="1225"/>
    </row>
    <row r="38" spans="2:21" x14ac:dyDescent="0.2">
      <c r="B38" s="1210" t="s">
        <v>591</v>
      </c>
      <c r="C38" s="1227">
        <v>3.6693000000000001E-4</v>
      </c>
      <c r="F38" s="1228">
        <v>127519579.25786944</v>
      </c>
      <c r="G38" s="1229">
        <v>92984870.393848896</v>
      </c>
      <c r="H38" s="1229">
        <v>6342341.5915885651</v>
      </c>
      <c r="I38" s="1229">
        <v>11395880.52242244</v>
      </c>
      <c r="J38" s="1229">
        <v>-2784901.4750574874</v>
      </c>
      <c r="K38" s="1229">
        <v>4967037.4465034883</v>
      </c>
      <c r="L38" s="1229">
        <v>4013147.3017307436</v>
      </c>
      <c r="M38" s="1229">
        <v>11915281.124153392</v>
      </c>
      <c r="N38" s="1229">
        <v>5260399.4508111738</v>
      </c>
      <c r="O38" s="1229">
        <v>7645168.6137388879</v>
      </c>
      <c r="P38" s="1229">
        <v>-5114781.9455861766</v>
      </c>
      <c r="Q38" s="1229">
        <v>-7112252.7889606357</v>
      </c>
      <c r="R38" s="1229">
        <v>-1992610.9773238727</v>
      </c>
      <c r="S38" s="1230"/>
    </row>
    <row r="39" spans="2:21" x14ac:dyDescent="0.2">
      <c r="B39" s="1231"/>
      <c r="C39" s="1232"/>
      <c r="F39" s="1298">
        <v>-46807.934452101588</v>
      </c>
      <c r="G39" s="1298">
        <v>-34131.462351098657</v>
      </c>
      <c r="H39" s="1298">
        <v>-2328.0496314531192</v>
      </c>
      <c r="I39" s="1298">
        <v>-4183.0253175720572</v>
      </c>
      <c r="J39" s="1298">
        <v>1022.238988394849</v>
      </c>
      <c r="K39" s="1298">
        <v>-1823.2240458447486</v>
      </c>
      <c r="L39" s="1298">
        <v>-1473.0846583778039</v>
      </c>
      <c r="M39" s="1298">
        <v>-4373.6789368968457</v>
      </c>
      <c r="N39" s="1298">
        <v>-1930.9068781472743</v>
      </c>
      <c r="O39" s="1298">
        <v>-2806.2714246129617</v>
      </c>
      <c r="P39" s="1298">
        <v>1877.4558341633528</v>
      </c>
      <c r="Q39" s="1298">
        <v>2610.6568441689014</v>
      </c>
      <c r="R39" s="1298">
        <v>731.41712479502894</v>
      </c>
      <c r="S39" s="1230"/>
    </row>
    <row r="40" spans="2:21" x14ac:dyDescent="0.2">
      <c r="B40" s="1233" t="s">
        <v>594</v>
      </c>
      <c r="F40" s="1228">
        <v>127519579.25786944</v>
      </c>
      <c r="G40" s="1234">
        <v>92984870.393848896</v>
      </c>
      <c r="H40" s="1234">
        <v>99327211.985437468</v>
      </c>
      <c r="I40" s="1234">
        <v>110723092.50785992</v>
      </c>
      <c r="J40" s="1234">
        <v>107938191.03280243</v>
      </c>
      <c r="K40" s="1234">
        <v>112905228.47930592</v>
      </c>
      <c r="L40" s="1234">
        <v>116918375.78103666</v>
      </c>
      <c r="M40" s="1234">
        <v>128833656.90519005</v>
      </c>
      <c r="N40" s="1234">
        <v>134094056.35600123</v>
      </c>
      <c r="O40" s="1234">
        <v>141739224.96974012</v>
      </c>
      <c r="P40" s="1234">
        <v>136624443.02415395</v>
      </c>
      <c r="Q40" s="1234">
        <v>129512190.23519331</v>
      </c>
      <c r="R40" s="1234">
        <v>127519579.25786944</v>
      </c>
      <c r="S40" s="1230"/>
    </row>
    <row r="41" spans="2:21" x14ac:dyDescent="0.2">
      <c r="B41" s="1233"/>
      <c r="F41" s="1228"/>
      <c r="G41" s="1233"/>
      <c r="H41" s="1233"/>
      <c r="I41" s="1233"/>
      <c r="J41" s="1233"/>
      <c r="K41" s="1233"/>
      <c r="L41" s="1233"/>
      <c r="M41" s="1233"/>
      <c r="N41" s="1233"/>
      <c r="O41" s="1233"/>
      <c r="P41" s="1233"/>
      <c r="Q41" s="1233"/>
      <c r="R41" s="1233"/>
      <c r="S41" s="1230"/>
    </row>
    <row r="42" spans="2:21" x14ac:dyDescent="0.2">
      <c r="B42" s="1201" t="s">
        <v>595</v>
      </c>
      <c r="F42" s="1235"/>
      <c r="G42" s="1236"/>
      <c r="H42" s="1236"/>
      <c r="I42" s="1236"/>
      <c r="J42" s="1236"/>
      <c r="K42" s="1236"/>
      <c r="L42" s="1236"/>
      <c r="M42" s="1236"/>
      <c r="N42" s="1236"/>
      <c r="O42" s="1236"/>
      <c r="P42" s="1236"/>
      <c r="Q42" s="1236"/>
      <c r="R42" s="1236"/>
      <c r="S42" s="1230"/>
    </row>
    <row r="43" spans="2:21" x14ac:dyDescent="0.2">
      <c r="B43" s="1160" t="s">
        <v>596</v>
      </c>
      <c r="F43" s="1237">
        <v>17000000</v>
      </c>
      <c r="G43" s="1238">
        <v>17000000</v>
      </c>
      <c r="H43" s="1238">
        <v>17000000</v>
      </c>
      <c r="I43" s="1238">
        <v>17000000</v>
      </c>
      <c r="J43" s="1238">
        <v>17000000</v>
      </c>
      <c r="K43" s="1238">
        <v>17000000</v>
      </c>
      <c r="L43" s="1238">
        <v>17000000</v>
      </c>
      <c r="M43" s="1238">
        <v>17000000</v>
      </c>
      <c r="N43" s="1238">
        <v>17000000</v>
      </c>
      <c r="O43" s="1238">
        <v>17000000</v>
      </c>
      <c r="P43" s="1238">
        <v>17000000</v>
      </c>
      <c r="Q43" s="1238">
        <v>17000000</v>
      </c>
      <c r="R43" s="1238">
        <v>17000000</v>
      </c>
      <c r="S43" s="1230"/>
    </row>
    <row r="44" spans="2:21" x14ac:dyDescent="0.2">
      <c r="B44" s="1160" t="s">
        <v>597</v>
      </c>
      <c r="F44" s="1237">
        <v>23000000</v>
      </c>
      <c r="G44" s="1238">
        <v>23000000</v>
      </c>
      <c r="H44" s="1238">
        <v>23000000</v>
      </c>
      <c r="I44" s="1238">
        <v>23000000</v>
      </c>
      <c r="J44" s="1238">
        <v>23000000</v>
      </c>
      <c r="K44" s="1238">
        <v>23000000</v>
      </c>
      <c r="L44" s="1238">
        <v>23000000</v>
      </c>
      <c r="M44" s="1238">
        <v>23000000</v>
      </c>
      <c r="N44" s="1238">
        <v>23000000</v>
      </c>
      <c r="O44" s="1238">
        <v>23000000</v>
      </c>
      <c r="P44" s="1238">
        <v>23000000</v>
      </c>
      <c r="Q44" s="1238">
        <v>23000000</v>
      </c>
      <c r="R44" s="1238">
        <v>23000000</v>
      </c>
      <c r="S44" s="1230"/>
    </row>
    <row r="45" spans="2:21" x14ac:dyDescent="0.2">
      <c r="B45" s="1160" t="s">
        <v>598</v>
      </c>
      <c r="F45" s="1237">
        <v>87519579.257869437</v>
      </c>
      <c r="G45" s="1238">
        <v>52984870.393848896</v>
      </c>
      <c r="H45" s="1238">
        <v>59327211.985437468</v>
      </c>
      <c r="I45" s="1238">
        <v>70723092.507859915</v>
      </c>
      <c r="J45" s="1238">
        <v>67938191.032802433</v>
      </c>
      <c r="K45" s="1238">
        <v>72905228.479305923</v>
      </c>
      <c r="L45" s="1238">
        <v>76918375.78103666</v>
      </c>
      <c r="M45" s="1238">
        <v>88833656.905190051</v>
      </c>
      <c r="N45" s="1238">
        <v>94094056.356001228</v>
      </c>
      <c r="O45" s="1238">
        <v>101739224.96974012</v>
      </c>
      <c r="P45" s="1238">
        <v>96624443.024153948</v>
      </c>
      <c r="Q45" s="1238">
        <v>89512190.235193312</v>
      </c>
      <c r="R45" s="1238">
        <v>87519579.257869437</v>
      </c>
      <c r="S45" s="1230"/>
    </row>
    <row r="46" spans="2:21" x14ac:dyDescent="0.2">
      <c r="B46" s="1160" t="s">
        <v>599</v>
      </c>
      <c r="F46" s="1237">
        <v>0</v>
      </c>
      <c r="G46" s="1238">
        <v>0</v>
      </c>
      <c r="H46" s="1238">
        <v>0</v>
      </c>
      <c r="I46" s="1238">
        <v>0</v>
      </c>
      <c r="J46" s="1238">
        <v>0</v>
      </c>
      <c r="K46" s="1238">
        <v>0</v>
      </c>
      <c r="L46" s="1238">
        <v>0</v>
      </c>
      <c r="M46" s="1238">
        <v>0</v>
      </c>
      <c r="N46" s="1238">
        <v>0</v>
      </c>
      <c r="O46" s="1238">
        <v>0</v>
      </c>
      <c r="P46" s="1238">
        <v>0</v>
      </c>
      <c r="Q46" s="1238">
        <v>0</v>
      </c>
      <c r="R46" s="1238">
        <v>0</v>
      </c>
      <c r="S46" s="1230"/>
    </row>
    <row r="47" spans="2:21" x14ac:dyDescent="0.2">
      <c r="B47" s="1160" t="s">
        <v>99</v>
      </c>
      <c r="F47" s="1239">
        <v>127519579.25786944</v>
      </c>
      <c r="G47" s="1240">
        <v>92984870.393848896</v>
      </c>
      <c r="H47" s="1240">
        <v>99327211.985437468</v>
      </c>
      <c r="I47" s="1240">
        <v>110723092.50785992</v>
      </c>
      <c r="J47" s="1240">
        <v>107938191.03280243</v>
      </c>
      <c r="K47" s="1240">
        <v>112905228.47930592</v>
      </c>
      <c r="L47" s="1240">
        <v>116918375.78103666</v>
      </c>
      <c r="M47" s="1240">
        <v>128833656.90519005</v>
      </c>
      <c r="N47" s="1240">
        <v>134094056.35600123</v>
      </c>
      <c r="O47" s="1240">
        <v>141739224.96974012</v>
      </c>
      <c r="P47" s="1240">
        <v>136624443.02415395</v>
      </c>
      <c r="Q47" s="1240">
        <v>129512190.23519331</v>
      </c>
      <c r="R47" s="1240">
        <v>127519579.25786944</v>
      </c>
      <c r="S47" s="1230"/>
    </row>
    <row r="48" spans="2:21" x14ac:dyDescent="0.2">
      <c r="B48" s="1233"/>
      <c r="F48" s="1228"/>
      <c r="G48" s="1233"/>
      <c r="H48" s="1233"/>
      <c r="I48" s="1233"/>
      <c r="J48" s="1233"/>
      <c r="K48" s="1233"/>
      <c r="L48" s="1233"/>
      <c r="M48" s="1233"/>
      <c r="N48" s="1233"/>
      <c r="O48" s="1233"/>
      <c r="P48" s="1233"/>
      <c r="Q48" s="1233"/>
      <c r="R48" s="1233"/>
      <c r="S48" s="1230"/>
    </row>
    <row r="49" spans="2:20" x14ac:dyDescent="0.2">
      <c r="B49" s="1221" t="s">
        <v>600</v>
      </c>
      <c r="C49" s="1160" t="s">
        <v>601</v>
      </c>
      <c r="S49" s="1230"/>
    </row>
    <row r="50" spans="2:20" x14ac:dyDescent="0.2">
      <c r="B50" s="1160" t="s">
        <v>596</v>
      </c>
      <c r="C50" s="1241">
        <v>17000000</v>
      </c>
      <c r="D50" s="1197">
        <v>1</v>
      </c>
      <c r="F50" s="1237">
        <v>17000000</v>
      </c>
      <c r="G50" s="1238">
        <v>17000000</v>
      </c>
      <c r="H50" s="1238">
        <v>17000000</v>
      </c>
      <c r="I50" s="1238">
        <v>17000000</v>
      </c>
      <c r="J50" s="1238">
        <v>17000000</v>
      </c>
      <c r="K50" s="1238">
        <v>17000000</v>
      </c>
      <c r="L50" s="1238">
        <v>17000000</v>
      </c>
      <c r="M50" s="1238">
        <v>17000000</v>
      </c>
      <c r="N50" s="1238">
        <v>17000000</v>
      </c>
      <c r="O50" s="1238">
        <v>17000000</v>
      </c>
      <c r="P50" s="1238">
        <v>17000000</v>
      </c>
      <c r="Q50" s="1238">
        <v>17000000</v>
      </c>
      <c r="R50" s="1238">
        <v>17000000</v>
      </c>
    </row>
    <row r="51" spans="2:20" x14ac:dyDescent="0.2">
      <c r="B51" s="1160" t="s">
        <v>597</v>
      </c>
      <c r="C51" s="1241">
        <v>23000000</v>
      </c>
      <c r="D51" s="1197">
        <v>0.5</v>
      </c>
      <c r="E51" s="1197">
        <v>0.35</v>
      </c>
      <c r="F51" s="1237">
        <v>11500000</v>
      </c>
      <c r="G51" s="1238">
        <v>11500000</v>
      </c>
      <c r="H51" s="1238">
        <v>11500000</v>
      </c>
      <c r="I51" s="1238">
        <v>11500000</v>
      </c>
      <c r="J51" s="1238">
        <v>11500000</v>
      </c>
      <c r="K51" s="1238">
        <v>11500000</v>
      </c>
      <c r="L51" s="1238">
        <v>11500000</v>
      </c>
      <c r="M51" s="1238">
        <v>11500000</v>
      </c>
      <c r="N51" s="1238">
        <v>11500000</v>
      </c>
      <c r="O51" s="1238">
        <v>11500000</v>
      </c>
      <c r="P51" s="1238">
        <v>11500000</v>
      </c>
      <c r="Q51" s="1238">
        <v>11500000</v>
      </c>
      <c r="R51" s="1238">
        <v>11500000</v>
      </c>
    </row>
    <row r="52" spans="2:20" x14ac:dyDescent="0.2">
      <c r="B52" s="1160" t="s">
        <v>598</v>
      </c>
      <c r="C52" s="1241">
        <v>1000000000</v>
      </c>
      <c r="D52" s="1197">
        <v>0.1</v>
      </c>
      <c r="F52" s="1237">
        <v>8751957.9257869441</v>
      </c>
      <c r="G52" s="1238">
        <v>5298487.0393848903</v>
      </c>
      <c r="H52" s="1238">
        <v>5932721.198543747</v>
      </c>
      <c r="I52" s="1238">
        <v>7072309.2507859915</v>
      </c>
      <c r="J52" s="1238">
        <v>6793819.1032802435</v>
      </c>
      <c r="K52" s="1238">
        <v>7290522.8479305925</v>
      </c>
      <c r="L52" s="1238">
        <v>7691837.5781036662</v>
      </c>
      <c r="M52" s="1238">
        <v>8883365.6905190051</v>
      </c>
      <c r="N52" s="1238">
        <v>9409405.6356001236</v>
      </c>
      <c r="O52" s="1238">
        <v>10173922.496974014</v>
      </c>
      <c r="P52" s="1238">
        <v>9662444.3024153952</v>
      </c>
      <c r="Q52" s="1238">
        <v>8951219.0235193316</v>
      </c>
      <c r="R52" s="1238">
        <v>8751957.9257869441</v>
      </c>
    </row>
    <row r="53" spans="2:20" x14ac:dyDescent="0.2">
      <c r="B53" s="1160" t="s">
        <v>599</v>
      </c>
      <c r="C53" s="1181"/>
      <c r="D53" s="1242"/>
      <c r="F53" s="1243">
        <v>0</v>
      </c>
      <c r="G53" s="1244">
        <v>0</v>
      </c>
      <c r="H53" s="1244">
        <v>0</v>
      </c>
      <c r="I53" s="1244">
        <v>0</v>
      </c>
      <c r="J53" s="1244">
        <v>0</v>
      </c>
      <c r="K53" s="1244">
        <v>0</v>
      </c>
      <c r="L53" s="1244">
        <v>0</v>
      </c>
      <c r="M53" s="1244">
        <v>0</v>
      </c>
      <c r="N53" s="1244">
        <v>0</v>
      </c>
      <c r="O53" s="1244">
        <v>0</v>
      </c>
      <c r="P53" s="1244">
        <v>0</v>
      </c>
      <c r="Q53" s="1244">
        <v>0</v>
      </c>
      <c r="R53" s="1244">
        <v>0</v>
      </c>
    </row>
    <row r="54" spans="2:20" x14ac:dyDescent="0.2">
      <c r="B54" s="1160" t="s">
        <v>602</v>
      </c>
      <c r="C54" s="1165"/>
      <c r="D54" s="1165"/>
      <c r="F54" s="1237">
        <v>37251957.925786942</v>
      </c>
      <c r="G54" s="1238">
        <v>33798487.039384887</v>
      </c>
      <c r="H54" s="1238">
        <v>34432721.19854375</v>
      </c>
      <c r="I54" s="1238">
        <v>35572309.250785992</v>
      </c>
      <c r="J54" s="1238">
        <v>35293819.103280246</v>
      </c>
      <c r="K54" s="1238">
        <v>35790522.847930595</v>
      </c>
      <c r="L54" s="1238">
        <v>36191837.578103669</v>
      </c>
      <c r="M54" s="1238">
        <v>37383365.690519005</v>
      </c>
      <c r="N54" s="1238">
        <v>37909405.63560012</v>
      </c>
      <c r="O54" s="1238">
        <v>38673922.496974014</v>
      </c>
      <c r="P54" s="1238">
        <v>38162444.302415393</v>
      </c>
      <c r="Q54" s="1238">
        <v>37451219.02351933</v>
      </c>
      <c r="R54" s="1238">
        <v>37251957.925786942</v>
      </c>
    </row>
    <row r="55" spans="2:20" x14ac:dyDescent="0.2">
      <c r="B55" s="1245" t="s">
        <v>603</v>
      </c>
      <c r="C55" s="1245"/>
      <c r="D55" s="1246"/>
      <c r="E55" s="1246"/>
      <c r="F55" s="1237"/>
      <c r="G55" s="1247">
        <v>33798487.039384887</v>
      </c>
      <c r="H55" s="1247">
        <v>634234.15915886313</v>
      </c>
      <c r="I55" s="1247">
        <v>1139588.0522422418</v>
      </c>
      <c r="J55" s="1247">
        <v>-278490.14750574529</v>
      </c>
      <c r="K55" s="1247">
        <v>496703.74465034902</v>
      </c>
      <c r="L55" s="1247">
        <v>401314.73017307371</v>
      </c>
      <c r="M55" s="1247">
        <v>1191528.1124153361</v>
      </c>
      <c r="N55" s="1247">
        <v>526039.94508111477</v>
      </c>
      <c r="O55" s="1247">
        <v>764516.86137389392</v>
      </c>
      <c r="P55" s="1247">
        <v>-511478.19455862045</v>
      </c>
      <c r="Q55" s="1247">
        <v>-711225.27889606357</v>
      </c>
      <c r="R55" s="1247">
        <v>-199261.09773238748</v>
      </c>
    </row>
    <row r="56" spans="2:20" x14ac:dyDescent="0.2">
      <c r="B56" s="1245"/>
      <c r="C56" s="1245"/>
      <c r="D56" s="1246"/>
      <c r="E56" s="1246"/>
      <c r="F56" s="1237"/>
      <c r="G56" s="1238"/>
      <c r="H56" s="1238"/>
      <c r="I56" s="1238"/>
      <c r="J56" s="1238"/>
      <c r="K56" s="1238"/>
      <c r="L56" s="1238"/>
      <c r="M56" s="1238"/>
      <c r="N56" s="1238"/>
      <c r="O56" s="1238"/>
      <c r="P56" s="1238"/>
      <c r="Q56" s="1238">
        <v>65</v>
      </c>
      <c r="R56" s="1238"/>
    </row>
    <row r="57" spans="2:20" ht="13.5" thickBot="1" x14ac:dyDescent="0.25">
      <c r="B57" s="1248" t="s">
        <v>604</v>
      </c>
      <c r="C57" s="1246"/>
      <c r="D57" s="1246"/>
      <c r="E57" s="1246"/>
      <c r="F57" s="1237"/>
      <c r="G57" s="1238"/>
      <c r="H57" s="1238"/>
      <c r="I57" s="1238"/>
      <c r="J57" s="1238"/>
      <c r="K57" s="1238"/>
      <c r="L57" s="1238"/>
      <c r="M57" s="1238"/>
      <c r="N57" s="1238"/>
      <c r="O57" s="1238"/>
      <c r="P57" s="1238"/>
      <c r="Q57" s="1238"/>
      <c r="R57" s="1238"/>
    </row>
    <row r="58" spans="2:20" ht="30.75" thickBot="1" x14ac:dyDescent="0.45">
      <c r="B58" s="1201" t="s">
        <v>605</v>
      </c>
      <c r="C58" s="1184"/>
      <c r="D58" s="1184"/>
      <c r="E58" s="1184"/>
      <c r="F58" s="1299">
        <v>90267621.332082495</v>
      </c>
      <c r="G58" s="1249">
        <v>59186383.354464009</v>
      </c>
      <c r="H58" s="1250">
        <v>64894490.786893718</v>
      </c>
      <c r="I58" s="1250">
        <v>75150783.257073924</v>
      </c>
      <c r="J58" s="1250">
        <v>72644371.929522187</v>
      </c>
      <c r="K58" s="1250">
        <v>77114705.631375328</v>
      </c>
      <c r="L58" s="1250">
        <v>80726538.202932984</v>
      </c>
      <c r="M58" s="1250">
        <v>91450291.214671046</v>
      </c>
      <c r="N58" s="1250">
        <v>96184650.720401108</v>
      </c>
      <c r="O58" s="1250">
        <v>103065302.4727661</v>
      </c>
      <c r="P58" s="1250">
        <v>98461998.721738547</v>
      </c>
      <c r="Q58" s="1250">
        <v>92060971.211673975</v>
      </c>
      <c r="R58" s="1250">
        <v>90267621.332082495</v>
      </c>
      <c r="S58" s="1251"/>
    </row>
    <row r="59" spans="2:20" x14ac:dyDescent="0.2">
      <c r="B59" s="1245" t="s">
        <v>606</v>
      </c>
      <c r="C59" s="1184"/>
      <c r="D59" s="1184"/>
      <c r="E59" s="1184"/>
      <c r="F59" s="1193"/>
      <c r="G59" s="1252">
        <v>59186383.354464009</v>
      </c>
      <c r="H59" s="1252">
        <v>5708107.4324297085</v>
      </c>
      <c r="I59" s="1252">
        <v>10256292.470180206</v>
      </c>
      <c r="J59" s="1252">
        <v>-2506411.3275517374</v>
      </c>
      <c r="K59" s="1252">
        <v>4470333.7018531412</v>
      </c>
      <c r="L59" s="1252">
        <v>3611832.5715576559</v>
      </c>
      <c r="M59" s="1252">
        <v>10723753.011738062</v>
      </c>
      <c r="N59" s="1252">
        <v>4734359.5057300627</v>
      </c>
      <c r="O59" s="1252">
        <v>6880651.7523649931</v>
      </c>
      <c r="P59" s="1252">
        <v>-4603303.7510275543</v>
      </c>
      <c r="Q59" s="1252">
        <v>-6401027.5100645721</v>
      </c>
      <c r="R59" s="1252">
        <v>-1793349.8795914799</v>
      </c>
      <c r="T59" s="1213"/>
    </row>
    <row r="60" spans="2:20" x14ac:dyDescent="0.2">
      <c r="B60" s="1201"/>
      <c r="C60" s="1184"/>
      <c r="D60" s="1184"/>
      <c r="E60" s="1184"/>
      <c r="F60" s="1253"/>
      <c r="G60" s="1206"/>
      <c r="H60" s="1206"/>
      <c r="I60" s="1206"/>
      <c r="J60" s="1206"/>
      <c r="K60" s="1206"/>
      <c r="L60" s="1206"/>
      <c r="M60" s="1206"/>
      <c r="N60" s="1206"/>
      <c r="O60" s="1206"/>
      <c r="P60" s="1206"/>
      <c r="Q60" s="1206"/>
      <c r="R60" s="1206"/>
      <c r="S60" s="1251"/>
    </row>
    <row r="62" spans="2:20" x14ac:dyDescent="0.2">
      <c r="B62" s="1168"/>
      <c r="G62" s="1254"/>
      <c r="H62" s="1254"/>
      <c r="I62" s="1254"/>
      <c r="J62" s="1254"/>
      <c r="K62" s="1254"/>
      <c r="L62" s="1254"/>
      <c r="M62" s="1254"/>
      <c r="N62" s="1254"/>
      <c r="O62" s="1254"/>
      <c r="P62" s="1254"/>
      <c r="Q62" s="1254"/>
      <c r="R62" s="1254"/>
    </row>
    <row r="63" spans="2:20" x14ac:dyDescent="0.2">
      <c r="B63" s="1168" t="s">
        <v>607</v>
      </c>
      <c r="F63" s="1168"/>
      <c r="G63" s="1212">
        <v>0</v>
      </c>
      <c r="H63" s="1212">
        <v>0</v>
      </c>
      <c r="I63" s="1212">
        <v>0</v>
      </c>
      <c r="J63" s="1212">
        <v>-4.6566128730773926E-9</v>
      </c>
      <c r="K63" s="1212">
        <v>0</v>
      </c>
      <c r="L63" s="1212">
        <v>1.3969838619232178E-8</v>
      </c>
      <c r="M63" s="1212">
        <v>0</v>
      </c>
      <c r="N63" s="1212">
        <v>0</v>
      </c>
      <c r="O63" s="1212">
        <v>0</v>
      </c>
      <c r="P63" s="1212">
        <v>0</v>
      </c>
      <c r="Q63" s="1212">
        <v>0</v>
      </c>
      <c r="R63" s="1212">
        <v>-5.3551048040390015E-9</v>
      </c>
    </row>
    <row r="64" spans="2:20" x14ac:dyDescent="0.2">
      <c r="G64" s="1212"/>
      <c r="H64" s="1255"/>
      <c r="I64" s="1255"/>
      <c r="J64" s="1255"/>
      <c r="K64" s="1255"/>
      <c r="L64" s="1255"/>
      <c r="M64" s="1255"/>
      <c r="N64" s="1255"/>
      <c r="O64" s="1255"/>
      <c r="P64" s="1255"/>
      <c r="Q64" s="1255"/>
      <c r="R64" s="1255"/>
    </row>
    <row r="65" spans="2:18" x14ac:dyDescent="0.2">
      <c r="F65" s="1168"/>
      <c r="H65" s="1180"/>
      <c r="L65" s="1165"/>
      <c r="M65" s="1213"/>
      <c r="N65" s="1213"/>
      <c r="O65" s="1213"/>
    </row>
    <row r="66" spans="2:18" x14ac:dyDescent="0.2">
      <c r="B66" s="1180" t="s">
        <v>608</v>
      </c>
      <c r="D66" s="1180"/>
      <c r="E66" s="1180"/>
      <c r="F66" s="1256"/>
      <c r="G66" s="1165"/>
      <c r="H66" s="1165"/>
      <c r="I66" s="1165"/>
      <c r="J66" s="1165"/>
      <c r="K66" s="1165"/>
      <c r="L66" s="1165"/>
      <c r="M66" s="1165"/>
      <c r="N66" s="1165"/>
      <c r="O66" s="1165"/>
      <c r="P66" s="1165"/>
    </row>
    <row r="67" spans="2:18" x14ac:dyDescent="0.2">
      <c r="B67" s="1168" t="s">
        <v>607</v>
      </c>
      <c r="G67" s="1255"/>
      <c r="H67" s="1212"/>
      <c r="I67" s="1212"/>
      <c r="J67" s="1212"/>
      <c r="K67" s="1212"/>
      <c r="L67" s="1212"/>
      <c r="M67" s="1212"/>
      <c r="N67" s="1212"/>
      <c r="O67" s="1212"/>
      <c r="P67" s="1212"/>
    </row>
    <row r="68" spans="2:18" x14ac:dyDescent="0.2">
      <c r="F68" s="1168"/>
      <c r="H68" s="1165"/>
      <c r="I68" s="1165"/>
      <c r="J68" s="1165"/>
      <c r="K68" s="1165"/>
      <c r="L68" s="1165"/>
    </row>
    <row r="69" spans="2:18" ht="15" customHeight="1" x14ac:dyDescent="0.2">
      <c r="B69" s="1180" t="s">
        <v>609</v>
      </c>
      <c r="D69" s="1180"/>
      <c r="E69" s="1180"/>
      <c r="F69" s="1256"/>
      <c r="G69" s="1165"/>
      <c r="H69" s="1165"/>
      <c r="I69" s="1165"/>
      <c r="J69" s="1165"/>
      <c r="K69" s="1165"/>
      <c r="L69" s="1165"/>
      <c r="M69" s="1165"/>
      <c r="N69" s="1165"/>
      <c r="O69" s="1165"/>
      <c r="P69" s="1165"/>
    </row>
    <row r="70" spans="2:18" x14ac:dyDescent="0.2">
      <c r="B70" s="1168" t="s">
        <v>607</v>
      </c>
      <c r="E70" s="1257"/>
      <c r="G70" s="1213"/>
      <c r="H70" s="1165"/>
      <c r="I70" s="1165"/>
      <c r="J70" s="1165"/>
      <c r="K70" s="1165"/>
      <c r="L70" s="1165"/>
      <c r="M70" s="1165"/>
      <c r="N70" s="1165"/>
      <c r="O70" s="1165"/>
      <c r="P70" s="1165"/>
    </row>
    <row r="71" spans="2:18" x14ac:dyDescent="0.2">
      <c r="E71" s="1257"/>
      <c r="F71" s="1258"/>
      <c r="G71" s="1165"/>
      <c r="H71" s="1165"/>
      <c r="I71" s="1165"/>
      <c r="J71" s="1165"/>
      <c r="K71" s="1165"/>
      <c r="L71" s="1165"/>
      <c r="M71" s="1165"/>
      <c r="N71" s="1165"/>
      <c r="O71" s="1165"/>
      <c r="P71" s="1165"/>
    </row>
    <row r="72" spans="2:18" x14ac:dyDescent="0.2">
      <c r="B72" s="1180" t="s">
        <v>610</v>
      </c>
      <c r="F72" s="1256"/>
      <c r="H72" s="1165"/>
      <c r="I72" s="1165"/>
      <c r="J72" s="1165"/>
      <c r="K72" s="1165"/>
      <c r="L72" s="1165"/>
      <c r="M72" s="1165"/>
      <c r="N72" s="1165"/>
      <c r="O72" s="1165"/>
      <c r="P72" s="1165"/>
    </row>
    <row r="73" spans="2:18" x14ac:dyDescent="0.2">
      <c r="B73" s="1168" t="s">
        <v>607</v>
      </c>
      <c r="G73" s="1259"/>
      <c r="H73" s="1259"/>
      <c r="I73" s="1259"/>
      <c r="J73" s="1259"/>
      <c r="K73" s="1259"/>
      <c r="L73" s="1259"/>
      <c r="M73" s="1259"/>
      <c r="N73" s="1259"/>
      <c r="O73" s="1259"/>
      <c r="P73" s="1259"/>
    </row>
    <row r="78" spans="2:18" x14ac:dyDescent="0.2">
      <c r="G78" s="1212"/>
      <c r="H78" s="1212"/>
      <c r="I78" s="1212"/>
      <c r="J78" s="1212"/>
      <c r="K78" s="1212"/>
      <c r="L78" s="1212"/>
      <c r="M78" s="1212"/>
      <c r="N78" s="1212"/>
      <c r="O78" s="1212"/>
      <c r="P78" s="1212"/>
      <c r="Q78" s="1212"/>
      <c r="R78" s="1212"/>
    </row>
    <row r="79" spans="2:18" x14ac:dyDescent="0.2">
      <c r="G79" s="1212"/>
      <c r="H79" s="1212"/>
      <c r="I79" s="1212"/>
      <c r="J79" s="1212"/>
      <c r="K79" s="1212"/>
      <c r="L79" s="1212"/>
      <c r="M79" s="1212"/>
      <c r="N79" s="1212"/>
      <c r="O79" s="1212"/>
      <c r="P79" s="1212"/>
      <c r="Q79" s="1212"/>
      <c r="R79" s="1212"/>
    </row>
    <row r="80" spans="2:18" x14ac:dyDescent="0.2">
      <c r="G80" s="1212"/>
      <c r="H80" s="1212"/>
      <c r="I80" s="1212"/>
      <c r="J80" s="1212"/>
      <c r="K80" s="1212"/>
      <c r="L80" s="1212"/>
      <c r="M80" s="1212"/>
      <c r="N80" s="1212"/>
      <c r="O80" s="1212"/>
      <c r="P80" s="1212"/>
      <c r="Q80" s="1212"/>
      <c r="R80" s="1212"/>
    </row>
    <row r="81" spans="7:18" x14ac:dyDescent="0.2">
      <c r="G81" s="1260"/>
      <c r="H81" s="1260"/>
      <c r="I81" s="1260"/>
      <c r="J81" s="1260"/>
      <c r="K81" s="1260"/>
      <c r="L81" s="1260"/>
      <c r="M81" s="1260"/>
      <c r="N81" s="1260"/>
      <c r="O81" s="1260"/>
      <c r="P81" s="1260"/>
      <c r="Q81" s="1260"/>
      <c r="R81" s="1260"/>
    </row>
    <row r="86" spans="7:18" x14ac:dyDescent="0.2">
      <c r="G86" s="1212"/>
      <c r="H86" s="1212"/>
      <c r="I86" s="1212"/>
      <c r="J86" s="1212"/>
      <c r="K86" s="1212"/>
      <c r="L86" s="1212"/>
      <c r="M86" s="1212"/>
      <c r="N86" s="1212"/>
      <c r="O86" s="1212"/>
      <c r="P86" s="1212"/>
      <c r="Q86" s="1212"/>
      <c r="R86" s="1212"/>
    </row>
    <row r="87" spans="7:18" x14ac:dyDescent="0.2">
      <c r="G87" s="1212"/>
      <c r="H87" s="1212"/>
      <c r="I87" s="1212"/>
      <c r="J87" s="1212"/>
      <c r="K87" s="1212"/>
      <c r="L87" s="1212"/>
      <c r="M87" s="1212"/>
      <c r="N87" s="1212"/>
      <c r="O87" s="1212"/>
      <c r="P87" s="1212"/>
      <c r="Q87" s="1212"/>
      <c r="R87" s="1212"/>
    </row>
    <row r="88" spans="7:18" x14ac:dyDescent="0.2">
      <c r="G88" s="1212"/>
      <c r="H88" s="1212"/>
      <c r="I88" s="1212"/>
      <c r="J88" s="1212"/>
      <c r="K88" s="1212"/>
      <c r="L88" s="1212"/>
      <c r="M88" s="1212"/>
      <c r="N88" s="1212"/>
      <c r="O88" s="1212"/>
      <c r="P88" s="1212"/>
      <c r="Q88" s="1212"/>
      <c r="R88" s="1212"/>
    </row>
    <row r="89" spans="7:18" x14ac:dyDescent="0.2">
      <c r="G89" s="1261"/>
      <c r="H89" s="1261"/>
      <c r="I89" s="1261"/>
      <c r="J89" s="1261"/>
      <c r="K89" s="1261"/>
      <c r="L89" s="1261"/>
      <c r="M89" s="1261"/>
      <c r="N89" s="1261"/>
      <c r="O89" s="1261"/>
      <c r="P89" s="1261"/>
      <c r="Q89" s="1261"/>
      <c r="R89" s="1261"/>
    </row>
  </sheetData>
  <mergeCells count="5">
    <mergeCell ref="I5:J5"/>
    <mergeCell ref="K5:L5"/>
    <mergeCell ref="M5:N5"/>
    <mergeCell ref="A1:S1"/>
    <mergeCell ref="A3:S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ksActual"/>
  <dimension ref="A1:IM301"/>
  <sheetViews>
    <sheetView workbookViewId="0">
      <selection activeCell="H41" sqref="H41"/>
    </sheetView>
  </sheetViews>
  <sheetFormatPr defaultColWidth="9.140625" defaultRowHeight="12.75" x14ac:dyDescent="0.2"/>
  <cols>
    <col min="1" max="1" width="3.42578125" style="256" customWidth="1"/>
    <col min="2" max="2" width="5" style="256" customWidth="1"/>
    <col min="3" max="3" width="32.7109375" style="256" customWidth="1"/>
    <col min="4" max="4" width="11.42578125" style="256" customWidth="1"/>
    <col min="5" max="5" width="3.42578125" style="256" customWidth="1"/>
    <col min="6" max="6" width="13.28515625" style="256" customWidth="1"/>
    <col min="7" max="7" width="14.42578125" style="256" customWidth="1"/>
    <col min="8" max="8" width="13.140625" style="256" customWidth="1"/>
    <col min="9" max="9" width="12.140625" style="256" customWidth="1"/>
    <col min="10" max="10" width="12" style="256" customWidth="1"/>
    <col min="11" max="11" width="12.7109375" style="256" customWidth="1"/>
    <col min="12" max="12" width="12.42578125" style="256" customWidth="1"/>
    <col min="13" max="14" width="12.140625" style="256" customWidth="1"/>
    <col min="15" max="15" width="12.5703125" style="256" bestFit="1" customWidth="1"/>
    <col min="16" max="16" width="12.28515625" style="256" customWidth="1"/>
    <col min="17" max="18" width="13" style="256" customWidth="1"/>
    <col min="19" max="19" width="4.85546875" style="256" customWidth="1"/>
    <col min="20" max="20" width="9.28515625" style="256" customWidth="1"/>
    <col min="21" max="21" width="8.7109375" style="256" customWidth="1"/>
    <col min="22" max="22" width="17.85546875" style="256" customWidth="1"/>
    <col min="23" max="16384" width="9.140625" style="256"/>
  </cols>
  <sheetData>
    <row r="1" spans="2:247" s="259" customFormat="1" ht="19.5" customHeight="1" x14ac:dyDescent="0.25">
      <c r="B1" s="394" t="s">
        <v>225</v>
      </c>
      <c r="C1" s="256"/>
      <c r="D1" s="256"/>
      <c r="E1" s="256"/>
      <c r="F1" s="395"/>
    </row>
    <row r="2" spans="2:247" s="259" customFormat="1" ht="15.75" x14ac:dyDescent="0.25">
      <c r="B2" s="394" t="s">
        <v>374</v>
      </c>
      <c r="C2" s="256"/>
      <c r="D2" s="256"/>
      <c r="E2" s="256"/>
      <c r="F2" s="570"/>
      <c r="G2" s="258"/>
      <c r="H2" s="570"/>
      <c r="K2" s="396"/>
      <c r="L2" s="260"/>
    </row>
    <row r="3" spans="2:247" ht="9.75" customHeight="1" x14ac:dyDescent="0.2">
      <c r="B3" s="391"/>
    </row>
    <row r="4" spans="2:247" ht="6.75" customHeight="1" x14ac:dyDescent="0.2"/>
    <row r="5" spans="2:247" s="397" customFormat="1" ht="15" x14ac:dyDescent="0.35">
      <c r="B5" s="397" t="s">
        <v>133</v>
      </c>
      <c r="D5" s="397" t="s">
        <v>148</v>
      </c>
      <c r="F5" s="397" t="s">
        <v>99</v>
      </c>
      <c r="G5" s="579">
        <f>'SEF-3 p 3 Sch_B'!F5</f>
        <v>44927</v>
      </c>
      <c r="H5" s="398">
        <f>'SEF-3 p 3 Sch_B'!G5</f>
        <v>44958</v>
      </c>
      <c r="I5" s="398">
        <f>'SEF-3 p 3 Sch_B'!H5</f>
        <v>44986</v>
      </c>
      <c r="J5" s="398">
        <f>'SEF-3 p 3 Sch_B'!I5</f>
        <v>45017</v>
      </c>
      <c r="K5" s="398">
        <f>'SEF-3 p 3 Sch_B'!J5</f>
        <v>45047</v>
      </c>
      <c r="L5" s="398">
        <f>'SEF-3 p 3 Sch_B'!K5</f>
        <v>45078</v>
      </c>
      <c r="M5" s="398">
        <f>'SEF-3 p 3 Sch_B'!L5</f>
        <v>45108</v>
      </c>
      <c r="N5" s="398">
        <f>'SEF-3 p 3 Sch_B'!M5</f>
        <v>45139</v>
      </c>
      <c r="O5" s="398">
        <f>'SEF-3 p 3 Sch_B'!N5</f>
        <v>45170</v>
      </c>
      <c r="P5" s="398">
        <f>'SEF-3 p 3 Sch_B'!O5</f>
        <v>45200</v>
      </c>
      <c r="Q5" s="398">
        <f>'SEF-3 p 3 Sch_B'!P5</f>
        <v>45231</v>
      </c>
      <c r="R5" s="398">
        <f>'SEF-3 p 3 Sch_B'!Q5</f>
        <v>45261</v>
      </c>
      <c r="T5" s="735" t="s">
        <v>7</v>
      </c>
      <c r="U5" s="735" t="s">
        <v>269</v>
      </c>
    </row>
    <row r="6" spans="2:247" s="401" customFormat="1" ht="15.75" x14ac:dyDescent="0.25">
      <c r="B6" s="399"/>
      <c r="C6" s="400" t="s">
        <v>149</v>
      </c>
      <c r="F6" s="402"/>
      <c r="G6" s="402"/>
      <c r="H6" s="402"/>
      <c r="I6" s="402"/>
      <c r="J6" s="402"/>
      <c r="K6" s="402"/>
      <c r="L6" s="402"/>
      <c r="M6" s="402"/>
      <c r="N6" s="402"/>
      <c r="O6" s="402"/>
      <c r="P6" s="402"/>
      <c r="Q6" s="402"/>
      <c r="R6" s="402"/>
      <c r="S6" s="402"/>
      <c r="T6" s="733"/>
      <c r="U6" s="734"/>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2"/>
      <c r="BA6" s="402"/>
      <c r="BB6" s="402"/>
      <c r="BC6" s="402"/>
      <c r="BD6" s="402"/>
      <c r="BE6" s="402"/>
      <c r="BF6" s="402"/>
      <c r="BG6" s="402"/>
      <c r="BH6" s="402"/>
      <c r="BI6" s="402"/>
      <c r="BJ6" s="402"/>
      <c r="BK6" s="402"/>
      <c r="BL6" s="402"/>
      <c r="BM6" s="402"/>
      <c r="BN6" s="402"/>
      <c r="BO6" s="402"/>
      <c r="BP6" s="402"/>
      <c r="BQ6" s="402"/>
      <c r="BR6" s="402"/>
      <c r="BS6" s="402"/>
      <c r="BT6" s="402"/>
      <c r="BU6" s="402"/>
      <c r="BV6" s="402"/>
      <c r="BW6" s="402"/>
      <c r="BX6" s="402"/>
      <c r="BY6" s="402"/>
      <c r="BZ6" s="402"/>
      <c r="CA6" s="402"/>
      <c r="CB6" s="402"/>
      <c r="CC6" s="402"/>
      <c r="CD6" s="402"/>
      <c r="CE6" s="402"/>
      <c r="CF6" s="402"/>
      <c r="CG6" s="402"/>
      <c r="CH6" s="402"/>
      <c r="CI6" s="402"/>
      <c r="CJ6" s="402"/>
      <c r="CK6" s="402"/>
      <c r="CL6" s="402"/>
      <c r="CM6" s="402"/>
      <c r="CN6" s="402"/>
      <c r="CO6" s="402"/>
      <c r="CP6" s="402"/>
      <c r="CQ6" s="402"/>
      <c r="CR6" s="402"/>
      <c r="CS6" s="402"/>
      <c r="CT6" s="402"/>
      <c r="CU6" s="402"/>
      <c r="CV6" s="402"/>
      <c r="CW6" s="402"/>
      <c r="CX6" s="402"/>
      <c r="CY6" s="402"/>
      <c r="CZ6" s="402"/>
      <c r="DA6" s="402"/>
      <c r="DB6" s="402"/>
      <c r="DC6" s="402"/>
      <c r="DD6" s="402"/>
      <c r="DE6" s="402"/>
      <c r="DF6" s="402"/>
      <c r="DG6" s="402"/>
      <c r="DH6" s="402"/>
      <c r="DI6" s="402"/>
      <c r="DJ6" s="402"/>
      <c r="DK6" s="402"/>
      <c r="DL6" s="402"/>
      <c r="DM6" s="402"/>
      <c r="DN6" s="402"/>
      <c r="DO6" s="402"/>
      <c r="DP6" s="402"/>
      <c r="DQ6" s="402"/>
      <c r="DR6" s="402"/>
      <c r="DS6" s="402"/>
      <c r="DT6" s="402"/>
      <c r="DU6" s="402"/>
      <c r="DV6" s="402"/>
      <c r="DW6" s="402"/>
      <c r="DX6" s="402"/>
      <c r="DY6" s="402"/>
      <c r="DZ6" s="402"/>
      <c r="EA6" s="402"/>
      <c r="EB6" s="402"/>
      <c r="EC6" s="402"/>
      <c r="ED6" s="402"/>
      <c r="EE6" s="402"/>
      <c r="EF6" s="402"/>
      <c r="EG6" s="402"/>
      <c r="EH6" s="402"/>
      <c r="EI6" s="402"/>
      <c r="EJ6" s="402"/>
      <c r="EK6" s="402"/>
      <c r="EL6" s="402"/>
      <c r="EM6" s="402"/>
      <c r="EN6" s="402"/>
      <c r="EO6" s="402"/>
      <c r="EP6" s="402"/>
      <c r="EQ6" s="402"/>
      <c r="ER6" s="402"/>
      <c r="ES6" s="402"/>
      <c r="ET6" s="402"/>
      <c r="EU6" s="402"/>
      <c r="EV6" s="402"/>
      <c r="EW6" s="402"/>
      <c r="EX6" s="402"/>
      <c r="EY6" s="402"/>
      <c r="EZ6" s="402"/>
      <c r="FA6" s="402"/>
      <c r="FB6" s="402"/>
      <c r="FC6" s="402"/>
      <c r="FD6" s="402"/>
      <c r="FE6" s="402"/>
      <c r="FF6" s="402"/>
      <c r="FG6" s="402"/>
      <c r="FH6" s="402"/>
      <c r="FI6" s="402"/>
      <c r="FJ6" s="402"/>
      <c r="FK6" s="402"/>
      <c r="FL6" s="402"/>
      <c r="FM6" s="402"/>
      <c r="FN6" s="402"/>
      <c r="FO6" s="402"/>
      <c r="FP6" s="402"/>
      <c r="FQ6" s="402"/>
      <c r="FR6" s="402"/>
      <c r="FS6" s="402"/>
      <c r="FT6" s="402"/>
      <c r="FU6" s="402"/>
      <c r="FV6" s="402"/>
      <c r="FW6" s="402"/>
      <c r="FX6" s="402"/>
      <c r="FY6" s="402"/>
      <c r="FZ6" s="402"/>
      <c r="GA6" s="402"/>
      <c r="GB6" s="402"/>
      <c r="GC6" s="402"/>
      <c r="GD6" s="402"/>
      <c r="GE6" s="402"/>
      <c r="GF6" s="402"/>
      <c r="GG6" s="402"/>
      <c r="GH6" s="402"/>
      <c r="GI6" s="402"/>
      <c r="GJ6" s="402"/>
      <c r="GK6" s="402"/>
      <c r="GL6" s="402"/>
      <c r="GM6" s="402"/>
      <c r="GN6" s="402"/>
      <c r="GO6" s="402"/>
      <c r="GP6" s="402"/>
      <c r="GQ6" s="402"/>
      <c r="GR6" s="402"/>
      <c r="GS6" s="402"/>
      <c r="GT6" s="402"/>
      <c r="GU6" s="402"/>
      <c r="GV6" s="402"/>
      <c r="GW6" s="402"/>
      <c r="GX6" s="402"/>
      <c r="GY6" s="402"/>
      <c r="GZ6" s="402"/>
      <c r="HA6" s="402"/>
      <c r="HB6" s="402"/>
      <c r="HC6" s="402"/>
      <c r="HD6" s="402"/>
      <c r="HE6" s="402"/>
      <c r="HF6" s="402"/>
      <c r="HG6" s="402"/>
      <c r="HH6" s="402"/>
      <c r="HI6" s="402"/>
      <c r="HJ6" s="402"/>
      <c r="HK6" s="402"/>
      <c r="HL6" s="402"/>
      <c r="HM6" s="402"/>
      <c r="HN6" s="402"/>
      <c r="HO6" s="402"/>
      <c r="HP6" s="402"/>
      <c r="HQ6" s="402"/>
      <c r="HR6" s="402"/>
      <c r="HS6" s="402"/>
      <c r="HT6" s="402"/>
      <c r="HU6" s="402"/>
      <c r="HV6" s="402"/>
      <c r="HW6" s="402"/>
      <c r="HX6" s="402"/>
      <c r="HY6" s="402"/>
      <c r="HZ6" s="402"/>
      <c r="IA6" s="402"/>
      <c r="IB6" s="402"/>
      <c r="IC6" s="402"/>
      <c r="ID6" s="402"/>
      <c r="IE6" s="402"/>
      <c r="IF6" s="402"/>
      <c r="IG6" s="402"/>
      <c r="IH6" s="402"/>
      <c r="II6" s="402"/>
      <c r="IJ6" s="402"/>
      <c r="IK6" s="402"/>
      <c r="IL6" s="402"/>
      <c r="IM6" s="402"/>
    </row>
    <row r="7" spans="2:247" ht="15.75" customHeight="1" x14ac:dyDescent="0.2">
      <c r="B7" s="401">
        <v>1</v>
      </c>
      <c r="C7" s="189" t="s">
        <v>249</v>
      </c>
      <c r="D7" s="401">
        <v>501</v>
      </c>
      <c r="E7" s="401"/>
      <c r="F7" s="403">
        <f>SUM(G7:R7)</f>
        <v>60636604</v>
      </c>
      <c r="G7" s="403">
        <v>4661658</v>
      </c>
      <c r="H7" s="752">
        <v>5182095</v>
      </c>
      <c r="I7" s="752">
        <v>6135642</v>
      </c>
      <c r="J7" s="752">
        <v>5212720</v>
      </c>
      <c r="K7" s="752">
        <v>2742241</v>
      </c>
      <c r="L7" s="752">
        <v>3800244</v>
      </c>
      <c r="M7" s="752">
        <v>6377868</v>
      </c>
      <c r="N7" s="752">
        <v>5648202</v>
      </c>
      <c r="O7" s="752">
        <v>5313681</v>
      </c>
      <c r="P7" s="752">
        <v>4829250</v>
      </c>
      <c r="Q7" s="752">
        <v>5286267</v>
      </c>
      <c r="R7" s="752">
        <v>5446736</v>
      </c>
      <c r="S7" s="412"/>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6"/>
      <c r="EP7" s="326"/>
      <c r="EQ7" s="326"/>
      <c r="ER7" s="326"/>
      <c r="ES7" s="326"/>
      <c r="ET7" s="326"/>
      <c r="EU7" s="326"/>
      <c r="EV7" s="326"/>
      <c r="EW7" s="326"/>
      <c r="EX7" s="326"/>
      <c r="EY7" s="326"/>
      <c r="EZ7" s="326"/>
      <c r="FA7" s="326"/>
      <c r="FB7" s="326"/>
      <c r="FC7" s="326"/>
      <c r="FD7" s="326"/>
      <c r="FE7" s="326"/>
      <c r="FF7" s="326"/>
      <c r="FG7" s="326"/>
      <c r="FH7" s="326"/>
      <c r="FI7" s="326"/>
      <c r="FJ7" s="326"/>
      <c r="FK7" s="326"/>
      <c r="FL7" s="326"/>
      <c r="FM7" s="326"/>
      <c r="FN7" s="326"/>
      <c r="FO7" s="326"/>
      <c r="FP7" s="326"/>
      <c r="FQ7" s="326"/>
      <c r="FR7" s="326"/>
      <c r="FS7" s="326"/>
      <c r="FT7" s="326"/>
      <c r="FU7" s="326"/>
      <c r="FV7" s="326"/>
      <c r="FW7" s="326"/>
      <c r="FX7" s="326"/>
      <c r="FY7" s="326"/>
      <c r="FZ7" s="326"/>
      <c r="GA7" s="326"/>
      <c r="GB7" s="326"/>
      <c r="GC7" s="326"/>
      <c r="GD7" s="326"/>
      <c r="GE7" s="326"/>
      <c r="GF7" s="326"/>
      <c r="GG7" s="326"/>
      <c r="GH7" s="326"/>
      <c r="GI7" s="326"/>
      <c r="GJ7" s="326"/>
      <c r="GK7" s="326"/>
      <c r="GL7" s="326"/>
      <c r="GM7" s="326"/>
      <c r="GN7" s="326"/>
      <c r="GO7" s="326"/>
      <c r="GP7" s="326"/>
      <c r="GQ7" s="326"/>
      <c r="GR7" s="326"/>
      <c r="GS7" s="326"/>
      <c r="GT7" s="326"/>
      <c r="GU7" s="326"/>
      <c r="GV7" s="326"/>
      <c r="GW7" s="326"/>
      <c r="GX7" s="326"/>
      <c r="GY7" s="326"/>
      <c r="GZ7" s="326"/>
      <c r="HA7" s="326"/>
      <c r="HB7" s="326"/>
      <c r="HC7" s="326"/>
      <c r="HD7" s="326"/>
      <c r="HE7" s="326"/>
      <c r="HF7" s="326"/>
      <c r="HG7" s="326"/>
      <c r="HH7" s="326"/>
      <c r="HI7" s="326"/>
      <c r="HJ7" s="326"/>
      <c r="HK7" s="326"/>
      <c r="HL7" s="326"/>
      <c r="HM7" s="326"/>
      <c r="HN7" s="326"/>
      <c r="HO7" s="326"/>
      <c r="HP7" s="326"/>
      <c r="HQ7" s="326"/>
      <c r="HR7" s="326"/>
      <c r="HS7" s="326"/>
      <c r="HT7" s="326"/>
      <c r="HU7" s="326"/>
      <c r="HV7" s="326"/>
      <c r="HW7" s="326"/>
      <c r="HX7" s="326"/>
      <c r="HY7" s="326"/>
      <c r="HZ7" s="326"/>
      <c r="IA7" s="326"/>
      <c r="IB7" s="326"/>
      <c r="IC7" s="326"/>
      <c r="ID7" s="326"/>
      <c r="IE7" s="326"/>
      <c r="IF7" s="326"/>
      <c r="IG7" s="326"/>
      <c r="IH7" s="326"/>
      <c r="II7" s="326"/>
      <c r="IJ7" s="326"/>
      <c r="IK7" s="326"/>
      <c r="IL7" s="326"/>
      <c r="IM7" s="326"/>
    </row>
    <row r="8" spans="2:247" x14ac:dyDescent="0.2">
      <c r="B8" s="399">
        <v>2</v>
      </c>
      <c r="C8" s="189" t="s">
        <v>224</v>
      </c>
      <c r="D8" s="256">
        <v>547</v>
      </c>
      <c r="F8" s="403">
        <f t="shared" ref="F8:F14" si="0">SUM(G8:R8)</f>
        <v>396650165</v>
      </c>
      <c r="G8" s="744">
        <v>68809958</v>
      </c>
      <c r="H8" s="752">
        <v>29065705</v>
      </c>
      <c r="I8" s="752">
        <v>36399182</v>
      </c>
      <c r="J8" s="752">
        <v>29372887</v>
      </c>
      <c r="K8" s="752">
        <v>7807255</v>
      </c>
      <c r="L8" s="752">
        <v>15210926</v>
      </c>
      <c r="M8" s="752">
        <v>35166496</v>
      </c>
      <c r="N8" s="752">
        <v>39516544</v>
      </c>
      <c r="O8" s="752">
        <v>35706807</v>
      </c>
      <c r="P8" s="752">
        <v>26179346</v>
      </c>
      <c r="Q8" s="752">
        <v>37427995</v>
      </c>
      <c r="R8" s="752">
        <v>35987064</v>
      </c>
      <c r="S8" s="412"/>
      <c r="T8" s="60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6"/>
      <c r="BS8" s="326"/>
      <c r="BT8" s="326"/>
      <c r="BU8" s="326"/>
      <c r="BV8" s="326"/>
      <c r="BW8" s="326"/>
      <c r="BX8" s="326"/>
      <c r="BY8" s="326"/>
      <c r="BZ8" s="326"/>
      <c r="CA8" s="326"/>
      <c r="CB8" s="326"/>
      <c r="CC8" s="326"/>
      <c r="CD8" s="326"/>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6"/>
      <c r="EP8" s="326"/>
      <c r="EQ8" s="326"/>
      <c r="ER8" s="326"/>
      <c r="ES8" s="326"/>
      <c r="ET8" s="326"/>
      <c r="EU8" s="326"/>
      <c r="EV8" s="326"/>
      <c r="EW8" s="326"/>
      <c r="EX8" s="326"/>
      <c r="EY8" s="326"/>
      <c r="EZ8" s="326"/>
      <c r="FA8" s="326"/>
      <c r="FB8" s="326"/>
      <c r="FC8" s="326"/>
      <c r="FD8" s="326"/>
      <c r="FE8" s="326"/>
      <c r="FF8" s="326"/>
      <c r="FG8" s="326"/>
      <c r="FH8" s="326"/>
      <c r="FI8" s="326"/>
      <c r="FJ8" s="326"/>
      <c r="FK8" s="326"/>
      <c r="FL8" s="326"/>
      <c r="FM8" s="326"/>
      <c r="FN8" s="326"/>
      <c r="FO8" s="326"/>
      <c r="FP8" s="326"/>
      <c r="FQ8" s="326"/>
      <c r="FR8" s="326"/>
      <c r="FS8" s="326"/>
      <c r="FT8" s="326"/>
      <c r="FU8" s="326"/>
      <c r="FV8" s="326"/>
      <c r="FW8" s="326"/>
      <c r="FX8" s="326"/>
      <c r="FY8" s="326"/>
      <c r="FZ8" s="326"/>
      <c r="GA8" s="326"/>
      <c r="GB8" s="326"/>
      <c r="GC8" s="326"/>
      <c r="GD8" s="326"/>
      <c r="GE8" s="326"/>
      <c r="GF8" s="326"/>
      <c r="GG8" s="326"/>
      <c r="GH8" s="326"/>
      <c r="GI8" s="326"/>
      <c r="GJ8" s="326"/>
      <c r="GK8" s="326"/>
      <c r="GL8" s="326"/>
      <c r="GM8" s="326"/>
      <c r="GN8" s="326"/>
      <c r="GO8" s="326"/>
      <c r="GP8" s="326"/>
      <c r="GQ8" s="326"/>
      <c r="GR8" s="326"/>
      <c r="GS8" s="326"/>
      <c r="GT8" s="326"/>
      <c r="GU8" s="326"/>
      <c r="GV8" s="326"/>
      <c r="GW8" s="326"/>
      <c r="GX8" s="326"/>
      <c r="GY8" s="326"/>
      <c r="GZ8" s="326"/>
      <c r="HA8" s="326"/>
      <c r="HB8" s="326"/>
      <c r="HC8" s="326"/>
      <c r="HD8" s="326"/>
      <c r="HE8" s="326"/>
      <c r="HF8" s="326"/>
      <c r="HG8" s="326"/>
      <c r="HH8" s="326"/>
      <c r="HI8" s="326"/>
      <c r="HJ8" s="326"/>
      <c r="HK8" s="326"/>
      <c r="HL8" s="326"/>
      <c r="HM8" s="326"/>
      <c r="HN8" s="326"/>
      <c r="HO8" s="326"/>
      <c r="HP8" s="326"/>
      <c r="HQ8" s="326"/>
      <c r="HR8" s="326"/>
      <c r="HS8" s="326"/>
      <c r="HT8" s="326"/>
      <c r="HU8" s="326"/>
      <c r="HV8" s="326"/>
      <c r="HW8" s="326"/>
      <c r="HX8" s="326"/>
      <c r="HY8" s="326"/>
      <c r="HZ8" s="326"/>
      <c r="IA8" s="326"/>
      <c r="IB8" s="326"/>
      <c r="IC8" s="326"/>
      <c r="ID8" s="326"/>
      <c r="IE8" s="326"/>
      <c r="IF8" s="326"/>
      <c r="IG8" s="326"/>
      <c r="IH8" s="326"/>
      <c r="II8" s="326"/>
      <c r="IJ8" s="326"/>
      <c r="IK8" s="326"/>
      <c r="IL8" s="326"/>
      <c r="IM8" s="326"/>
    </row>
    <row r="9" spans="2:247" x14ac:dyDescent="0.2">
      <c r="B9" s="401">
        <v>3</v>
      </c>
      <c r="C9" s="194" t="s">
        <v>250</v>
      </c>
      <c r="D9" s="255">
        <v>555</v>
      </c>
      <c r="F9" s="403">
        <f t="shared" si="0"/>
        <v>819083603</v>
      </c>
      <c r="G9" s="744">
        <v>97229888</v>
      </c>
      <c r="H9" s="752">
        <v>88048407</v>
      </c>
      <c r="I9" s="752">
        <v>86367398</v>
      </c>
      <c r="J9" s="752">
        <v>60312325</v>
      </c>
      <c r="K9" s="752">
        <v>48360169</v>
      </c>
      <c r="L9" s="752">
        <v>56164508</v>
      </c>
      <c r="M9" s="752">
        <v>65371119</v>
      </c>
      <c r="N9" s="752">
        <v>53552986</v>
      </c>
      <c r="O9" s="752">
        <v>27453721</v>
      </c>
      <c r="P9" s="752">
        <v>58904191</v>
      </c>
      <c r="Q9" s="752">
        <v>84322573</v>
      </c>
      <c r="R9" s="752">
        <v>92996318</v>
      </c>
      <c r="S9" s="412"/>
      <c r="T9" s="606" t="s">
        <v>270</v>
      </c>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6"/>
      <c r="BU9" s="326"/>
      <c r="BV9" s="326"/>
      <c r="BW9" s="326"/>
      <c r="BX9" s="326"/>
      <c r="BY9" s="326"/>
      <c r="BZ9" s="326"/>
      <c r="CA9" s="326"/>
      <c r="CB9" s="326"/>
      <c r="CC9" s="326"/>
      <c r="CD9" s="326"/>
      <c r="CE9" s="326"/>
      <c r="CF9" s="326"/>
      <c r="CG9" s="326"/>
      <c r="CH9" s="326"/>
      <c r="CI9" s="326"/>
      <c r="CJ9" s="326"/>
      <c r="CK9" s="326"/>
      <c r="CL9" s="326"/>
      <c r="CM9" s="326"/>
      <c r="CN9" s="326"/>
      <c r="CO9" s="326"/>
      <c r="CP9" s="326"/>
      <c r="CQ9" s="326"/>
      <c r="CR9" s="326"/>
      <c r="CS9" s="326"/>
      <c r="CT9" s="326"/>
      <c r="CU9" s="326"/>
      <c r="CV9" s="326"/>
      <c r="CW9" s="326"/>
      <c r="CX9" s="326"/>
      <c r="CY9" s="326"/>
      <c r="CZ9" s="326"/>
      <c r="DA9" s="326"/>
      <c r="DB9" s="326"/>
      <c r="DC9" s="326"/>
      <c r="DD9" s="326"/>
      <c r="DE9" s="326"/>
      <c r="DF9" s="326"/>
      <c r="DG9" s="326"/>
      <c r="DH9" s="326"/>
      <c r="DI9" s="326"/>
      <c r="DJ9" s="326"/>
      <c r="DK9" s="326"/>
      <c r="DL9" s="326"/>
      <c r="DM9" s="326"/>
      <c r="DN9" s="326"/>
      <c r="DO9" s="326"/>
      <c r="DP9" s="326"/>
      <c r="DQ9" s="326"/>
      <c r="DR9" s="326"/>
      <c r="DS9" s="326"/>
      <c r="DT9" s="326"/>
      <c r="DU9" s="326"/>
      <c r="DV9" s="326"/>
      <c r="DW9" s="326"/>
      <c r="DX9" s="326"/>
      <c r="DY9" s="326"/>
      <c r="DZ9" s="326"/>
      <c r="EA9" s="326"/>
      <c r="EB9" s="326"/>
      <c r="EC9" s="326"/>
      <c r="ED9" s="326"/>
      <c r="EE9" s="326"/>
      <c r="EF9" s="326"/>
      <c r="EG9" s="326"/>
      <c r="EH9" s="326"/>
      <c r="EI9" s="326"/>
      <c r="EJ9" s="326"/>
      <c r="EK9" s="326"/>
      <c r="EL9" s="326"/>
      <c r="EM9" s="326"/>
      <c r="EN9" s="326"/>
      <c r="EO9" s="326"/>
      <c r="EP9" s="326"/>
      <c r="EQ9" s="326"/>
      <c r="ER9" s="326"/>
      <c r="ES9" s="326"/>
      <c r="ET9" s="326"/>
      <c r="EU9" s="326"/>
      <c r="EV9" s="326"/>
      <c r="EW9" s="326"/>
      <c r="EX9" s="326"/>
      <c r="EY9" s="326"/>
      <c r="EZ9" s="326"/>
      <c r="FA9" s="326"/>
      <c r="FB9" s="326"/>
      <c r="FC9" s="326"/>
      <c r="FD9" s="326"/>
      <c r="FE9" s="326"/>
      <c r="FF9" s="326"/>
      <c r="FG9" s="326"/>
      <c r="FH9" s="326"/>
      <c r="FI9" s="326"/>
      <c r="FJ9" s="326"/>
      <c r="FK9" s="326"/>
      <c r="FL9" s="326"/>
      <c r="FM9" s="326"/>
      <c r="FN9" s="326"/>
      <c r="FO9" s="326"/>
      <c r="FP9" s="326"/>
      <c r="FQ9" s="326"/>
      <c r="FR9" s="326"/>
      <c r="FS9" s="326"/>
      <c r="FT9" s="326"/>
      <c r="FU9" s="326"/>
      <c r="FV9" s="326"/>
      <c r="FW9" s="326"/>
      <c r="FX9" s="326"/>
      <c r="FY9" s="326"/>
      <c r="FZ9" s="326"/>
      <c r="GA9" s="326"/>
      <c r="GB9" s="326"/>
      <c r="GC9" s="326"/>
      <c r="GD9" s="326"/>
      <c r="GE9" s="326"/>
      <c r="GF9" s="326"/>
      <c r="GG9" s="326"/>
      <c r="GH9" s="326"/>
      <c r="GI9" s="326"/>
      <c r="GJ9" s="326"/>
      <c r="GK9" s="326"/>
      <c r="GL9" s="326"/>
      <c r="GM9" s="326"/>
      <c r="GN9" s="326"/>
      <c r="GO9" s="326"/>
      <c r="GP9" s="326"/>
      <c r="GQ9" s="326"/>
      <c r="GR9" s="326"/>
      <c r="GS9" s="326"/>
      <c r="GT9" s="326"/>
      <c r="GU9" s="326"/>
      <c r="GV9" s="326"/>
      <c r="GW9" s="326"/>
      <c r="GX9" s="326"/>
      <c r="GY9" s="326"/>
      <c r="GZ9" s="326"/>
      <c r="HA9" s="326"/>
      <c r="HB9" s="326"/>
      <c r="HC9" s="326"/>
      <c r="HD9" s="326"/>
      <c r="HE9" s="326"/>
      <c r="HF9" s="326"/>
      <c r="HG9" s="326"/>
      <c r="HH9" s="326"/>
      <c r="HI9" s="326"/>
      <c r="HJ9" s="326"/>
      <c r="HK9" s="326"/>
      <c r="HL9" s="326"/>
      <c r="HM9" s="326"/>
      <c r="HN9" s="326"/>
      <c r="HO9" s="326"/>
      <c r="HP9" s="326"/>
      <c r="HQ9" s="326"/>
      <c r="HR9" s="326"/>
      <c r="HS9" s="326"/>
      <c r="HT9" s="326"/>
      <c r="HU9" s="326"/>
      <c r="HV9" s="326"/>
      <c r="HW9" s="326"/>
      <c r="HX9" s="326"/>
      <c r="HY9" s="326"/>
      <c r="HZ9" s="326"/>
      <c r="IA9" s="326"/>
      <c r="IB9" s="326"/>
      <c r="IC9" s="326"/>
      <c r="ID9" s="326"/>
      <c r="IE9" s="326"/>
      <c r="IF9" s="326"/>
      <c r="IG9" s="326"/>
      <c r="IH9" s="326"/>
      <c r="II9" s="326"/>
      <c r="IJ9" s="326"/>
      <c r="IK9" s="326"/>
      <c r="IL9" s="326"/>
      <c r="IM9" s="326"/>
    </row>
    <row r="10" spans="2:247" x14ac:dyDescent="0.2">
      <c r="B10" s="399">
        <v>4</v>
      </c>
      <c r="C10" s="189" t="s">
        <v>251</v>
      </c>
      <c r="D10" s="650" t="s">
        <v>268</v>
      </c>
      <c r="F10" s="403">
        <f t="shared" si="0"/>
        <v>-47574897</v>
      </c>
      <c r="G10" s="744">
        <v>-44051900</v>
      </c>
      <c r="H10" s="752">
        <v>-13135761</v>
      </c>
      <c r="I10" s="752">
        <v>-4003266</v>
      </c>
      <c r="J10" s="752">
        <v>-421996</v>
      </c>
      <c r="K10" s="752">
        <v>3032432</v>
      </c>
      <c r="L10" s="752">
        <v>2621583</v>
      </c>
      <c r="M10" s="752">
        <v>2166867</v>
      </c>
      <c r="N10" s="752">
        <v>1339113</v>
      </c>
      <c r="O10" s="752">
        <v>4786486</v>
      </c>
      <c r="P10" s="752">
        <v>3682422</v>
      </c>
      <c r="Q10" s="752">
        <v>-1220997</v>
      </c>
      <c r="R10" s="752">
        <v>-2369880</v>
      </c>
      <c r="S10" s="412"/>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c r="BZ10" s="326"/>
      <c r="CA10" s="326"/>
      <c r="CB10" s="326"/>
      <c r="CC10" s="326"/>
      <c r="CD10" s="326"/>
      <c r="CE10" s="326"/>
      <c r="CF10" s="326"/>
      <c r="CG10" s="326"/>
      <c r="CH10" s="326"/>
      <c r="CI10" s="326"/>
      <c r="CJ10" s="326"/>
      <c r="CK10" s="326"/>
      <c r="CL10" s="326"/>
      <c r="CM10" s="326"/>
      <c r="CN10" s="326"/>
      <c r="CO10" s="326"/>
      <c r="CP10" s="326"/>
      <c r="CQ10" s="326"/>
      <c r="CR10" s="326"/>
      <c r="CS10" s="326"/>
      <c r="CT10" s="326"/>
      <c r="CU10" s="326"/>
      <c r="CV10" s="326"/>
      <c r="CW10" s="326"/>
      <c r="CX10" s="326"/>
      <c r="CY10" s="326"/>
      <c r="CZ10" s="326"/>
      <c r="DA10" s="326"/>
      <c r="DB10" s="326"/>
      <c r="DC10" s="326"/>
      <c r="DD10" s="326"/>
      <c r="DE10" s="326"/>
      <c r="DF10" s="326"/>
      <c r="DG10" s="326"/>
      <c r="DH10" s="326"/>
      <c r="DI10" s="326"/>
      <c r="DJ10" s="326"/>
      <c r="DK10" s="326"/>
      <c r="DL10" s="326"/>
      <c r="DM10" s="326"/>
      <c r="DN10" s="326"/>
      <c r="DO10" s="326"/>
      <c r="DP10" s="326"/>
      <c r="DQ10" s="326"/>
      <c r="DR10" s="326"/>
      <c r="DS10" s="326"/>
      <c r="DT10" s="326"/>
      <c r="DU10" s="326"/>
      <c r="DV10" s="326"/>
      <c r="DW10" s="326"/>
      <c r="DX10" s="326"/>
      <c r="DY10" s="326"/>
      <c r="DZ10" s="326"/>
      <c r="EA10" s="326"/>
      <c r="EB10" s="326"/>
      <c r="EC10" s="326"/>
      <c r="ED10" s="326"/>
      <c r="EE10" s="326"/>
      <c r="EF10" s="326"/>
      <c r="EG10" s="326"/>
      <c r="EH10" s="326"/>
      <c r="EI10" s="326"/>
      <c r="EJ10" s="326"/>
      <c r="EK10" s="326"/>
      <c r="EL10" s="326"/>
      <c r="EM10" s="326"/>
      <c r="EN10" s="326"/>
      <c r="EO10" s="326"/>
      <c r="EP10" s="326"/>
      <c r="EQ10" s="326"/>
      <c r="ER10" s="326"/>
      <c r="ES10" s="326"/>
      <c r="ET10" s="326"/>
      <c r="EU10" s="326"/>
      <c r="EV10" s="326"/>
      <c r="EW10" s="326"/>
      <c r="EX10" s="326"/>
      <c r="EY10" s="326"/>
      <c r="EZ10" s="326"/>
      <c r="FA10" s="326"/>
      <c r="FB10" s="326"/>
      <c r="FC10" s="326"/>
      <c r="FD10" s="326"/>
      <c r="FE10" s="326"/>
      <c r="FF10" s="326"/>
      <c r="FG10" s="326"/>
      <c r="FH10" s="326"/>
      <c r="FI10" s="326"/>
      <c r="FJ10" s="326"/>
      <c r="FK10" s="326"/>
      <c r="FL10" s="326"/>
      <c r="FM10" s="326"/>
      <c r="FN10" s="326"/>
      <c r="FO10" s="326"/>
      <c r="FP10" s="326"/>
      <c r="FQ10" s="326"/>
      <c r="FR10" s="326"/>
      <c r="FS10" s="326"/>
      <c r="FT10" s="326"/>
      <c r="FU10" s="326"/>
      <c r="FV10" s="326"/>
      <c r="FW10" s="326"/>
      <c r="FX10" s="326"/>
      <c r="FY10" s="326"/>
      <c r="FZ10" s="326"/>
      <c r="GA10" s="326"/>
      <c r="GB10" s="326"/>
      <c r="GC10" s="326"/>
      <c r="GD10" s="326"/>
      <c r="GE10" s="326"/>
      <c r="GF10" s="326"/>
      <c r="GG10" s="326"/>
      <c r="GH10" s="326"/>
      <c r="GI10" s="326"/>
      <c r="GJ10" s="326"/>
      <c r="GK10" s="326"/>
      <c r="GL10" s="326"/>
      <c r="GM10" s="326"/>
      <c r="GN10" s="326"/>
      <c r="GO10" s="326"/>
      <c r="GP10" s="326"/>
      <c r="GQ10" s="326"/>
      <c r="GR10" s="326"/>
      <c r="GS10" s="326"/>
      <c r="GT10" s="326"/>
      <c r="GU10" s="326"/>
      <c r="GV10" s="326"/>
      <c r="GW10" s="326"/>
      <c r="GX10" s="326"/>
      <c r="GY10" s="326"/>
      <c r="GZ10" s="326"/>
      <c r="HA10" s="326"/>
      <c r="HB10" s="326"/>
      <c r="HC10" s="326"/>
      <c r="HD10" s="326"/>
      <c r="HE10" s="326"/>
      <c r="HF10" s="326"/>
      <c r="HG10" s="326"/>
      <c r="HH10" s="326"/>
      <c r="HI10" s="326"/>
      <c r="HJ10" s="326"/>
      <c r="HK10" s="326"/>
      <c r="HL10" s="326"/>
      <c r="HM10" s="326"/>
      <c r="HN10" s="326"/>
      <c r="HO10" s="326"/>
      <c r="HP10" s="326"/>
      <c r="HQ10" s="326"/>
      <c r="HR10" s="326"/>
      <c r="HS10" s="326"/>
      <c r="HT10" s="326"/>
      <c r="HU10" s="326"/>
      <c r="HV10" s="326"/>
      <c r="HW10" s="326"/>
      <c r="HX10" s="326"/>
      <c r="HY10" s="326"/>
      <c r="HZ10" s="326"/>
      <c r="IA10" s="326"/>
      <c r="IB10" s="326"/>
      <c r="IC10" s="326"/>
      <c r="ID10" s="326"/>
      <c r="IE10" s="326"/>
      <c r="IF10" s="326"/>
      <c r="IG10" s="326"/>
      <c r="IH10" s="326"/>
      <c r="II10" s="326"/>
      <c r="IJ10" s="326"/>
      <c r="IK10" s="326"/>
      <c r="IL10" s="326"/>
      <c r="IM10" s="326"/>
    </row>
    <row r="11" spans="2:247" x14ac:dyDescent="0.2">
      <c r="B11" s="401">
        <v>5</v>
      </c>
      <c r="C11" s="189" t="s">
        <v>216</v>
      </c>
      <c r="D11" s="257">
        <v>55700003</v>
      </c>
      <c r="E11" s="257"/>
      <c r="F11" s="403">
        <f t="shared" si="0"/>
        <v>546257</v>
      </c>
      <c r="G11" s="744">
        <v>37690</v>
      </c>
      <c r="H11" s="752">
        <v>33632</v>
      </c>
      <c r="I11" s="752">
        <v>42641</v>
      </c>
      <c r="J11" s="752">
        <v>32133</v>
      </c>
      <c r="K11" s="752">
        <v>37616</v>
      </c>
      <c r="L11" s="752">
        <v>40175</v>
      </c>
      <c r="M11" s="752">
        <v>49426</v>
      </c>
      <c r="N11" s="752">
        <v>58664</v>
      </c>
      <c r="O11" s="752">
        <v>59752</v>
      </c>
      <c r="P11" s="752">
        <v>49757</v>
      </c>
      <c r="Q11" s="752">
        <v>53115</v>
      </c>
      <c r="R11" s="752">
        <v>51656</v>
      </c>
      <c r="S11" s="412"/>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6"/>
      <c r="BW11" s="326"/>
      <c r="BX11" s="326"/>
      <c r="BY11" s="326"/>
      <c r="BZ11" s="326"/>
      <c r="CA11" s="326"/>
      <c r="CB11" s="326"/>
      <c r="CC11" s="326"/>
      <c r="CD11" s="326"/>
      <c r="CE11" s="326"/>
      <c r="CF11" s="326"/>
      <c r="CG11" s="326"/>
      <c r="CH11" s="326"/>
      <c r="CI11" s="326"/>
      <c r="CJ11" s="326"/>
      <c r="CK11" s="326"/>
      <c r="CL11" s="326"/>
      <c r="CM11" s="326"/>
      <c r="CN11" s="326"/>
      <c r="CO11" s="326"/>
      <c r="CP11" s="326"/>
      <c r="CQ11" s="326"/>
      <c r="CR11" s="326"/>
      <c r="CS11" s="326"/>
      <c r="CT11" s="326"/>
      <c r="CU11" s="326"/>
      <c r="CV11" s="326"/>
      <c r="CW11" s="326"/>
      <c r="CX11" s="326"/>
      <c r="CY11" s="326"/>
      <c r="CZ11" s="326"/>
      <c r="DA11" s="326"/>
      <c r="DB11" s="326"/>
      <c r="DC11" s="326"/>
      <c r="DD11" s="326"/>
      <c r="DE11" s="326"/>
      <c r="DF11" s="326"/>
      <c r="DG11" s="326"/>
      <c r="DH11" s="326"/>
      <c r="DI11" s="326"/>
      <c r="DJ11" s="326"/>
      <c r="DK11" s="326"/>
      <c r="DL11" s="326"/>
      <c r="DM11" s="326"/>
      <c r="DN11" s="326"/>
      <c r="DO11" s="326"/>
      <c r="DP11" s="326"/>
      <c r="DQ11" s="326"/>
      <c r="DR11" s="326"/>
      <c r="DS11" s="326"/>
      <c r="DT11" s="326"/>
      <c r="DU11" s="326"/>
      <c r="DV11" s="326"/>
      <c r="DW11" s="326"/>
      <c r="DX11" s="326"/>
      <c r="DY11" s="326"/>
      <c r="DZ11" s="326"/>
      <c r="EA11" s="326"/>
      <c r="EB11" s="326"/>
      <c r="EC11" s="326"/>
      <c r="ED11" s="326"/>
      <c r="EE11" s="326"/>
      <c r="EF11" s="326"/>
      <c r="EG11" s="326"/>
      <c r="EH11" s="326"/>
      <c r="EI11" s="326"/>
      <c r="EJ11" s="326"/>
      <c r="EK11" s="326"/>
      <c r="EL11" s="326"/>
      <c r="EM11" s="326"/>
      <c r="EN11" s="326"/>
      <c r="EO11" s="326"/>
      <c r="EP11" s="326"/>
      <c r="EQ11" s="326"/>
      <c r="ER11" s="326"/>
      <c r="ES11" s="326"/>
      <c r="ET11" s="326"/>
      <c r="EU11" s="326"/>
      <c r="EV11" s="326"/>
      <c r="EW11" s="326"/>
      <c r="EX11" s="326"/>
      <c r="EY11" s="326"/>
      <c r="EZ11" s="326"/>
      <c r="FA11" s="326"/>
      <c r="FB11" s="326"/>
      <c r="FC11" s="326"/>
      <c r="FD11" s="326"/>
      <c r="FE11" s="326"/>
      <c r="FF11" s="326"/>
      <c r="FG11" s="326"/>
      <c r="FH11" s="326"/>
      <c r="FI11" s="326"/>
      <c r="FJ11" s="326"/>
      <c r="FK11" s="326"/>
      <c r="FL11" s="326"/>
      <c r="FM11" s="326"/>
      <c r="FN11" s="326"/>
      <c r="FO11" s="326"/>
      <c r="FP11" s="326"/>
      <c r="FQ11" s="326"/>
      <c r="FR11" s="326"/>
      <c r="FS11" s="326"/>
      <c r="FT11" s="326"/>
      <c r="FU11" s="326"/>
      <c r="FV11" s="326"/>
      <c r="FW11" s="326"/>
      <c r="FX11" s="326"/>
      <c r="FY11" s="326"/>
      <c r="FZ11" s="326"/>
      <c r="GA11" s="326"/>
      <c r="GB11" s="326"/>
      <c r="GC11" s="326"/>
      <c r="GD11" s="326"/>
      <c r="GE11" s="326"/>
      <c r="GF11" s="326"/>
      <c r="GG11" s="326"/>
      <c r="GH11" s="326"/>
      <c r="GI11" s="326"/>
      <c r="GJ11" s="326"/>
      <c r="GK11" s="326"/>
      <c r="GL11" s="326"/>
      <c r="GM11" s="326"/>
      <c r="GN11" s="326"/>
      <c r="GO11" s="326"/>
      <c r="GP11" s="326"/>
      <c r="GQ11" s="326"/>
      <c r="GR11" s="326"/>
      <c r="GS11" s="326"/>
      <c r="GT11" s="326"/>
      <c r="GU11" s="326"/>
      <c r="GV11" s="326"/>
      <c r="GW11" s="326"/>
      <c r="GX11" s="326"/>
      <c r="GY11" s="326"/>
      <c r="GZ11" s="326"/>
      <c r="HA11" s="326"/>
      <c r="HB11" s="326"/>
      <c r="HC11" s="326"/>
      <c r="HD11" s="326"/>
      <c r="HE11" s="326"/>
      <c r="HF11" s="326"/>
      <c r="HG11" s="326"/>
      <c r="HH11" s="326"/>
      <c r="HI11" s="326"/>
      <c r="HJ11" s="326"/>
      <c r="HK11" s="326"/>
      <c r="HL11" s="326"/>
      <c r="HM11" s="326"/>
      <c r="HN11" s="326"/>
      <c r="HO11" s="326"/>
      <c r="HP11" s="326"/>
      <c r="HQ11" s="326"/>
      <c r="HR11" s="326"/>
      <c r="HS11" s="326"/>
      <c r="HT11" s="326"/>
      <c r="HU11" s="326"/>
      <c r="HV11" s="326"/>
      <c r="HW11" s="326"/>
      <c r="HX11" s="326"/>
      <c r="HY11" s="326"/>
      <c r="HZ11" s="326"/>
      <c r="IA11" s="326"/>
      <c r="IB11" s="326"/>
      <c r="IC11" s="326"/>
      <c r="ID11" s="326"/>
      <c r="IE11" s="326"/>
      <c r="IF11" s="326"/>
      <c r="IG11" s="326"/>
      <c r="IH11" s="326"/>
      <c r="II11" s="326"/>
      <c r="IJ11" s="326"/>
      <c r="IK11" s="326"/>
      <c r="IL11" s="326"/>
      <c r="IM11" s="326"/>
    </row>
    <row r="12" spans="2:247" x14ac:dyDescent="0.2">
      <c r="B12" s="399">
        <v>6</v>
      </c>
      <c r="C12" s="189" t="s">
        <v>252</v>
      </c>
      <c r="D12" s="257">
        <v>447</v>
      </c>
      <c r="F12" s="403">
        <f t="shared" si="0"/>
        <v>-499337252</v>
      </c>
      <c r="G12" s="744">
        <v>-59665120</v>
      </c>
      <c r="H12" s="752">
        <v>-29423454</v>
      </c>
      <c r="I12" s="752">
        <v>-55229121</v>
      </c>
      <c r="J12" s="752">
        <v>-40614717</v>
      </c>
      <c r="K12" s="752">
        <v>-2827392</v>
      </c>
      <c r="L12" s="752">
        <v>-14202339</v>
      </c>
      <c r="M12" s="752">
        <v>-70367039</v>
      </c>
      <c r="N12" s="752">
        <f>-56912564-239736</f>
        <v>-57152300</v>
      </c>
      <c r="O12" s="752">
        <v>-45982318</v>
      </c>
      <c r="P12" s="752">
        <v>-29807717</v>
      </c>
      <c r="Q12" s="752">
        <v>-48640914</v>
      </c>
      <c r="R12" s="193">
        <v>-45424821</v>
      </c>
      <c r="S12" s="412"/>
      <c r="T12" s="628"/>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6"/>
      <c r="BS12" s="326"/>
      <c r="BT12" s="326"/>
      <c r="BU12" s="326"/>
      <c r="BV12" s="326"/>
      <c r="BW12" s="326"/>
      <c r="BX12" s="326"/>
      <c r="BY12" s="326"/>
      <c r="BZ12" s="326"/>
      <c r="CA12" s="326"/>
      <c r="CB12" s="326"/>
      <c r="CC12" s="326"/>
      <c r="CD12" s="326"/>
      <c r="CE12" s="326"/>
      <c r="CF12" s="326"/>
      <c r="CG12" s="326"/>
      <c r="CH12" s="326"/>
      <c r="CI12" s="326"/>
      <c r="CJ12" s="326"/>
      <c r="CK12" s="326"/>
      <c r="CL12" s="326"/>
      <c r="CM12" s="326"/>
      <c r="CN12" s="326"/>
      <c r="CO12" s="326"/>
      <c r="CP12" s="326"/>
      <c r="CQ12" s="326"/>
      <c r="CR12" s="326"/>
      <c r="CS12" s="326"/>
      <c r="CT12" s="326"/>
      <c r="CU12" s="326"/>
      <c r="CV12" s="326"/>
      <c r="CW12" s="326"/>
      <c r="CX12" s="326"/>
      <c r="CY12" s="326"/>
      <c r="CZ12" s="326"/>
      <c r="DA12" s="326"/>
      <c r="DB12" s="326"/>
      <c r="DC12" s="326"/>
      <c r="DD12" s="326"/>
      <c r="DE12" s="326"/>
      <c r="DF12" s="326"/>
      <c r="DG12" s="326"/>
      <c r="DH12" s="326"/>
      <c r="DI12" s="326"/>
      <c r="DJ12" s="326"/>
      <c r="DK12" s="326"/>
      <c r="DL12" s="326"/>
      <c r="DM12" s="326"/>
      <c r="DN12" s="326"/>
      <c r="DO12" s="326"/>
      <c r="DP12" s="326"/>
      <c r="DQ12" s="326"/>
      <c r="DR12" s="326"/>
      <c r="DS12" s="326"/>
      <c r="DT12" s="326"/>
      <c r="DU12" s="326"/>
      <c r="DV12" s="326"/>
      <c r="DW12" s="326"/>
      <c r="DX12" s="326"/>
      <c r="DY12" s="326"/>
      <c r="DZ12" s="326"/>
      <c r="EA12" s="326"/>
      <c r="EB12" s="326"/>
      <c r="EC12" s="326"/>
      <c r="ED12" s="326"/>
      <c r="EE12" s="326"/>
      <c r="EF12" s="326"/>
      <c r="EG12" s="326"/>
      <c r="EH12" s="326"/>
      <c r="EI12" s="326"/>
      <c r="EJ12" s="326"/>
      <c r="EK12" s="326"/>
      <c r="EL12" s="326"/>
      <c r="EM12" s="326"/>
      <c r="EN12" s="326"/>
      <c r="EO12" s="326"/>
      <c r="EP12" s="326"/>
      <c r="EQ12" s="326"/>
      <c r="ER12" s="326"/>
      <c r="ES12" s="326"/>
      <c r="ET12" s="326"/>
      <c r="EU12" s="326"/>
      <c r="EV12" s="326"/>
      <c r="EW12" s="326"/>
      <c r="EX12" s="326"/>
      <c r="EY12" s="326"/>
      <c r="EZ12" s="326"/>
      <c r="FA12" s="326"/>
      <c r="FB12" s="326"/>
      <c r="FC12" s="326"/>
      <c r="FD12" s="326"/>
      <c r="FE12" s="326"/>
      <c r="FF12" s="326"/>
      <c r="FG12" s="326"/>
      <c r="FH12" s="326"/>
      <c r="FI12" s="326"/>
      <c r="FJ12" s="326"/>
      <c r="FK12" s="326"/>
      <c r="FL12" s="326"/>
      <c r="FM12" s="326"/>
      <c r="FN12" s="326"/>
      <c r="FO12" s="326"/>
      <c r="FP12" s="326"/>
      <c r="FQ12" s="326"/>
      <c r="FR12" s="326"/>
      <c r="FS12" s="326"/>
      <c r="FT12" s="326"/>
      <c r="FU12" s="326"/>
      <c r="FV12" s="326"/>
      <c r="FW12" s="326"/>
      <c r="FX12" s="326"/>
      <c r="FY12" s="326"/>
      <c r="FZ12" s="326"/>
      <c r="GA12" s="326"/>
      <c r="GB12" s="326"/>
      <c r="GC12" s="326"/>
      <c r="GD12" s="326"/>
      <c r="GE12" s="326"/>
      <c r="GF12" s="326"/>
      <c r="GG12" s="326"/>
      <c r="GH12" s="326"/>
      <c r="GI12" s="326"/>
      <c r="GJ12" s="326"/>
      <c r="GK12" s="326"/>
      <c r="GL12" s="326"/>
      <c r="GM12" s="326"/>
      <c r="GN12" s="326"/>
      <c r="GO12" s="326"/>
      <c r="GP12" s="326"/>
      <c r="GQ12" s="326"/>
      <c r="GR12" s="326"/>
      <c r="GS12" s="326"/>
      <c r="GT12" s="326"/>
      <c r="GU12" s="326"/>
      <c r="GV12" s="326"/>
      <c r="GW12" s="326"/>
      <c r="GX12" s="326"/>
      <c r="GY12" s="326"/>
      <c r="GZ12" s="326"/>
      <c r="HA12" s="326"/>
      <c r="HB12" s="326"/>
      <c r="HC12" s="326"/>
      <c r="HD12" s="326"/>
      <c r="HE12" s="326"/>
      <c r="HF12" s="326"/>
      <c r="HG12" s="326"/>
      <c r="HH12" s="326"/>
      <c r="HI12" s="326"/>
      <c r="HJ12" s="326"/>
      <c r="HK12" s="326"/>
      <c r="HL12" s="326"/>
      <c r="HM12" s="326"/>
      <c r="HN12" s="326"/>
      <c r="HO12" s="326"/>
      <c r="HP12" s="326"/>
      <c r="HQ12" s="326"/>
      <c r="HR12" s="326"/>
      <c r="HS12" s="326"/>
      <c r="HT12" s="326"/>
      <c r="HU12" s="326"/>
      <c r="HV12" s="326"/>
      <c r="HW12" s="326"/>
      <c r="HX12" s="326"/>
      <c r="HY12" s="326"/>
      <c r="HZ12" s="326"/>
      <c r="IA12" s="326"/>
      <c r="IB12" s="326"/>
      <c r="IC12" s="326"/>
      <c r="ID12" s="326"/>
      <c r="IE12" s="326"/>
      <c r="IF12" s="326"/>
      <c r="IG12" s="326"/>
      <c r="IH12" s="326"/>
      <c r="II12" s="326"/>
      <c r="IJ12" s="326"/>
      <c r="IK12" s="326"/>
      <c r="IL12" s="326"/>
      <c r="IM12" s="326"/>
    </row>
    <row r="13" spans="2:247" x14ac:dyDescent="0.2">
      <c r="B13" s="401">
        <v>7</v>
      </c>
      <c r="C13" s="189" t="s">
        <v>139</v>
      </c>
      <c r="D13" s="257">
        <v>565</v>
      </c>
      <c r="F13" s="403">
        <f t="shared" si="0"/>
        <v>162583422</v>
      </c>
      <c r="G13" s="744">
        <v>16149001</v>
      </c>
      <c r="H13" s="752">
        <v>14150171</v>
      </c>
      <c r="I13" s="752">
        <v>12579764</v>
      </c>
      <c r="J13" s="752">
        <v>14941795</v>
      </c>
      <c r="K13" s="752">
        <v>10643051</v>
      </c>
      <c r="L13" s="752">
        <v>11954474</v>
      </c>
      <c r="M13" s="752">
        <v>12568110</v>
      </c>
      <c r="N13" s="752">
        <v>14430014</v>
      </c>
      <c r="O13" s="752">
        <v>13840750</v>
      </c>
      <c r="P13" s="752">
        <v>12823788</v>
      </c>
      <c r="Q13" s="752">
        <v>13644913</v>
      </c>
      <c r="R13" s="752">
        <v>14857591</v>
      </c>
      <c r="S13" s="412"/>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6"/>
      <c r="BS13" s="326"/>
      <c r="BT13" s="326"/>
      <c r="BU13" s="326"/>
      <c r="BV13" s="326"/>
      <c r="BW13" s="326"/>
      <c r="BX13" s="326"/>
      <c r="BY13" s="326"/>
      <c r="BZ13" s="326"/>
      <c r="CA13" s="326"/>
      <c r="CB13" s="326"/>
      <c r="CC13" s="326"/>
      <c r="CD13" s="326"/>
      <c r="CE13" s="326"/>
      <c r="CF13" s="326"/>
      <c r="CG13" s="326"/>
      <c r="CH13" s="326"/>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6"/>
      <c r="ET13" s="326"/>
      <c r="EU13" s="326"/>
      <c r="EV13" s="326"/>
      <c r="EW13" s="326"/>
      <c r="EX13" s="326"/>
      <c r="EY13" s="326"/>
      <c r="EZ13" s="326"/>
      <c r="FA13" s="326"/>
      <c r="FB13" s="326"/>
      <c r="FC13" s="326"/>
      <c r="FD13" s="326"/>
      <c r="FE13" s="326"/>
      <c r="FF13" s="326"/>
      <c r="FG13" s="326"/>
      <c r="FH13" s="326"/>
      <c r="FI13" s="326"/>
      <c r="FJ13" s="326"/>
      <c r="FK13" s="326"/>
      <c r="FL13" s="326"/>
      <c r="FM13" s="326"/>
      <c r="FN13" s="326"/>
      <c r="FO13" s="326"/>
      <c r="FP13" s="326"/>
      <c r="FQ13" s="326"/>
      <c r="FR13" s="326"/>
      <c r="FS13" s="326"/>
      <c r="FT13" s="326"/>
      <c r="FU13" s="326"/>
      <c r="FV13" s="326"/>
      <c r="FW13" s="326"/>
      <c r="FX13" s="326"/>
      <c r="FY13" s="326"/>
      <c r="FZ13" s="326"/>
      <c r="GA13" s="326"/>
      <c r="GB13" s="326"/>
      <c r="GC13" s="326"/>
      <c r="GD13" s="326"/>
      <c r="GE13" s="326"/>
      <c r="GF13" s="326"/>
      <c r="GG13" s="326"/>
      <c r="GH13" s="326"/>
      <c r="GI13" s="326"/>
      <c r="GJ13" s="326"/>
      <c r="GK13" s="326"/>
      <c r="GL13" s="326"/>
      <c r="GM13" s="326"/>
      <c r="GN13" s="326"/>
      <c r="GO13" s="326"/>
      <c r="GP13" s="326"/>
      <c r="GQ13" s="326"/>
      <c r="GR13" s="326"/>
      <c r="GS13" s="326"/>
      <c r="GT13" s="326"/>
      <c r="GU13" s="326"/>
      <c r="GV13" s="326"/>
      <c r="GW13" s="326"/>
      <c r="GX13" s="326"/>
      <c r="GY13" s="326"/>
      <c r="GZ13" s="326"/>
      <c r="HA13" s="326"/>
      <c r="HB13" s="326"/>
      <c r="HC13" s="326"/>
      <c r="HD13" s="326"/>
      <c r="HE13" s="326"/>
      <c r="HF13" s="326"/>
      <c r="HG13" s="326"/>
      <c r="HH13" s="326"/>
      <c r="HI13" s="326"/>
      <c r="HJ13" s="326"/>
      <c r="HK13" s="326"/>
      <c r="HL13" s="326"/>
      <c r="HM13" s="326"/>
      <c r="HN13" s="326"/>
      <c r="HO13" s="326"/>
      <c r="HP13" s="326"/>
      <c r="HQ13" s="326"/>
      <c r="HR13" s="326"/>
      <c r="HS13" s="326"/>
      <c r="HT13" s="326"/>
      <c r="HU13" s="326"/>
      <c r="HV13" s="326"/>
      <c r="HW13" s="326"/>
      <c r="HX13" s="326"/>
      <c r="HY13" s="326"/>
      <c r="HZ13" s="326"/>
      <c r="IA13" s="326"/>
      <c r="IB13" s="326"/>
      <c r="IC13" s="326"/>
      <c r="ID13" s="326"/>
      <c r="IE13" s="326"/>
      <c r="IF13" s="326"/>
      <c r="IG13" s="326"/>
      <c r="IH13" s="326"/>
      <c r="II13" s="326"/>
      <c r="IJ13" s="326"/>
      <c r="IK13" s="326"/>
      <c r="IL13" s="326"/>
      <c r="IM13" s="326"/>
    </row>
    <row r="14" spans="2:247" x14ac:dyDescent="0.2">
      <c r="B14" s="399">
        <v>8</v>
      </c>
      <c r="C14" s="571" t="s">
        <v>157</v>
      </c>
      <c r="D14" s="257">
        <v>40810005</v>
      </c>
      <c r="E14" s="426"/>
      <c r="F14" s="403">
        <f t="shared" si="0"/>
        <v>26369</v>
      </c>
      <c r="G14" s="744">
        <v>73449</v>
      </c>
      <c r="H14" s="752">
        <v>69500</v>
      </c>
      <c r="I14" s="752">
        <v>69500</v>
      </c>
      <c r="J14" s="752">
        <v>111566</v>
      </c>
      <c r="K14" s="752">
        <v>69500</v>
      </c>
      <c r="L14" s="752">
        <v>69500</v>
      </c>
      <c r="M14" s="752">
        <v>-436646</v>
      </c>
      <c r="N14" s="752"/>
      <c r="O14" s="752"/>
      <c r="P14" s="752"/>
      <c r="Q14" s="752"/>
      <c r="R14" s="752"/>
      <c r="S14" s="412"/>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c r="BR14" s="326"/>
      <c r="BS14" s="326"/>
      <c r="BT14" s="326"/>
      <c r="BU14" s="326"/>
      <c r="BV14" s="326"/>
      <c r="BW14" s="326"/>
      <c r="BX14" s="326"/>
      <c r="BY14" s="326"/>
      <c r="BZ14" s="326"/>
      <c r="CA14" s="326"/>
      <c r="CB14" s="326"/>
      <c r="CC14" s="326"/>
      <c r="CD14" s="326"/>
      <c r="CE14" s="326"/>
      <c r="CF14" s="326"/>
      <c r="CG14" s="326"/>
      <c r="CH14" s="326"/>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6"/>
      <c r="ET14" s="326"/>
      <c r="EU14" s="326"/>
      <c r="EV14" s="326"/>
      <c r="EW14" s="326"/>
      <c r="EX14" s="326"/>
      <c r="EY14" s="326"/>
      <c r="EZ14" s="326"/>
      <c r="FA14" s="326"/>
      <c r="FB14" s="326"/>
      <c r="FC14" s="326"/>
      <c r="FD14" s="326"/>
      <c r="FE14" s="326"/>
      <c r="FF14" s="326"/>
      <c r="FG14" s="326"/>
      <c r="FH14" s="326"/>
      <c r="FI14" s="326"/>
      <c r="FJ14" s="326"/>
      <c r="FK14" s="326"/>
      <c r="FL14" s="326"/>
      <c r="FM14" s="326"/>
      <c r="FN14" s="326"/>
      <c r="FO14" s="326"/>
      <c r="FP14" s="326"/>
      <c r="FQ14" s="326"/>
      <c r="FR14" s="326"/>
      <c r="FS14" s="326"/>
      <c r="FT14" s="326"/>
      <c r="FU14" s="326"/>
      <c r="FV14" s="326"/>
      <c r="FW14" s="326"/>
      <c r="FX14" s="326"/>
      <c r="FY14" s="326"/>
      <c r="FZ14" s="326"/>
      <c r="GA14" s="326"/>
      <c r="GB14" s="326"/>
      <c r="GC14" s="326"/>
      <c r="GD14" s="326"/>
      <c r="GE14" s="326"/>
      <c r="GF14" s="326"/>
      <c r="GG14" s="326"/>
      <c r="GH14" s="326"/>
      <c r="GI14" s="326"/>
      <c r="GJ14" s="326"/>
      <c r="GK14" s="326"/>
      <c r="GL14" s="326"/>
      <c r="GM14" s="326"/>
      <c r="GN14" s="326"/>
      <c r="GO14" s="326"/>
      <c r="GP14" s="326"/>
      <c r="GQ14" s="326"/>
      <c r="GR14" s="326"/>
      <c r="GS14" s="326"/>
      <c r="GT14" s="326"/>
      <c r="GU14" s="326"/>
      <c r="GV14" s="326"/>
      <c r="GW14" s="326"/>
      <c r="GX14" s="326"/>
      <c r="GY14" s="326"/>
      <c r="GZ14" s="326"/>
      <c r="HA14" s="326"/>
      <c r="HB14" s="326"/>
      <c r="HC14" s="326"/>
      <c r="HD14" s="326"/>
      <c r="HE14" s="326"/>
      <c r="HF14" s="326"/>
      <c r="HG14" s="326"/>
      <c r="HH14" s="326"/>
      <c r="HI14" s="326"/>
      <c r="HJ14" s="326"/>
      <c r="HK14" s="326"/>
      <c r="HL14" s="326"/>
      <c r="HM14" s="326"/>
      <c r="HN14" s="326"/>
      <c r="HO14" s="326"/>
      <c r="HP14" s="326"/>
      <c r="HQ14" s="326"/>
      <c r="HR14" s="326"/>
      <c r="HS14" s="326"/>
      <c r="HT14" s="326"/>
      <c r="HU14" s="326"/>
      <c r="HV14" s="326"/>
      <c r="HW14" s="326"/>
      <c r="HX14" s="326"/>
      <c r="HY14" s="326"/>
      <c r="HZ14" s="326"/>
      <c r="IA14" s="326"/>
      <c r="IB14" s="326"/>
      <c r="IC14" s="326"/>
      <c r="ID14" s="326"/>
      <c r="IE14" s="326"/>
      <c r="IF14" s="326"/>
      <c r="IG14" s="326"/>
      <c r="IH14" s="326"/>
      <c r="II14" s="326"/>
      <c r="IJ14" s="326"/>
      <c r="IK14" s="326"/>
      <c r="IL14" s="326"/>
      <c r="IM14" s="326"/>
    </row>
    <row r="15" spans="2:247" x14ac:dyDescent="0.2">
      <c r="B15" s="401">
        <v>9</v>
      </c>
      <c r="D15" s="257"/>
      <c r="F15" s="405">
        <f t="shared" ref="F15:R15" si="1">SUM(F7:F14)</f>
        <v>892614271</v>
      </c>
      <c r="G15" s="405">
        <f t="shared" si="1"/>
        <v>83244624</v>
      </c>
      <c r="H15" s="659">
        <f>SUM(H7:H14)</f>
        <v>93990295</v>
      </c>
      <c r="I15" s="659">
        <f>SUM(I7:I14)</f>
        <v>82361740</v>
      </c>
      <c r="J15" s="659">
        <f t="shared" si="1"/>
        <v>68946713</v>
      </c>
      <c r="K15" s="405">
        <f t="shared" si="1"/>
        <v>69864872</v>
      </c>
      <c r="L15" s="405">
        <f t="shared" si="1"/>
        <v>75659071</v>
      </c>
      <c r="M15" s="405">
        <f>SUM(M7:M14)</f>
        <v>50896201</v>
      </c>
      <c r="N15" s="405">
        <f t="shared" si="1"/>
        <v>57393223</v>
      </c>
      <c r="O15" s="405">
        <f t="shared" si="1"/>
        <v>41178879</v>
      </c>
      <c r="P15" s="405">
        <f t="shared" si="1"/>
        <v>76661037</v>
      </c>
      <c r="Q15" s="405">
        <f>SUM(Q7:Q14)-1</f>
        <v>90872951</v>
      </c>
      <c r="R15" s="405">
        <f t="shared" si="1"/>
        <v>101544664</v>
      </c>
      <c r="S15" s="412"/>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6"/>
      <c r="BS15" s="326"/>
      <c r="BT15" s="326"/>
      <c r="BU15" s="326"/>
      <c r="BV15" s="326"/>
      <c r="BW15" s="326"/>
      <c r="BX15" s="326"/>
      <c r="BY15" s="326"/>
      <c r="BZ15" s="326"/>
      <c r="CA15" s="326"/>
      <c r="CB15" s="326"/>
      <c r="CC15" s="326"/>
      <c r="CD15" s="326"/>
      <c r="CE15" s="326"/>
      <c r="CF15" s="326"/>
      <c r="CG15" s="326"/>
      <c r="CH15" s="326"/>
      <c r="CI15" s="326"/>
      <c r="CJ15" s="326"/>
      <c r="CK15" s="326"/>
      <c r="CL15" s="326"/>
      <c r="CM15" s="326"/>
      <c r="CN15" s="326"/>
      <c r="CO15" s="326"/>
      <c r="CP15" s="326"/>
      <c r="CQ15" s="326"/>
      <c r="CR15" s="326"/>
      <c r="CS15" s="326"/>
      <c r="CT15" s="326"/>
      <c r="CU15" s="326"/>
      <c r="CV15" s="326"/>
      <c r="CW15" s="326"/>
      <c r="CX15" s="326"/>
      <c r="CY15" s="326"/>
      <c r="CZ15" s="326"/>
      <c r="DA15" s="326"/>
      <c r="DB15" s="326"/>
      <c r="DC15" s="326"/>
      <c r="DD15" s="326"/>
      <c r="DE15" s="326"/>
      <c r="DF15" s="326"/>
      <c r="DG15" s="326"/>
      <c r="DH15" s="326"/>
      <c r="DI15" s="326"/>
      <c r="DJ15" s="326"/>
      <c r="DK15" s="326"/>
      <c r="DL15" s="326"/>
      <c r="DM15" s="326"/>
      <c r="DN15" s="326"/>
      <c r="DO15" s="326"/>
      <c r="DP15" s="326"/>
      <c r="DQ15" s="326"/>
      <c r="DR15" s="326"/>
      <c r="DS15" s="326"/>
      <c r="DT15" s="326"/>
      <c r="DU15" s="326"/>
      <c r="DV15" s="326"/>
      <c r="DW15" s="326"/>
      <c r="DX15" s="326"/>
      <c r="DY15" s="326"/>
      <c r="DZ15" s="326"/>
      <c r="EA15" s="326"/>
      <c r="EB15" s="326"/>
      <c r="EC15" s="326"/>
      <c r="ED15" s="326"/>
      <c r="EE15" s="326"/>
      <c r="EF15" s="326"/>
      <c r="EG15" s="326"/>
      <c r="EH15" s="326"/>
      <c r="EI15" s="326"/>
      <c r="EJ15" s="326"/>
      <c r="EK15" s="326"/>
      <c r="EL15" s="326"/>
      <c r="EM15" s="326"/>
      <c r="EN15" s="326"/>
      <c r="EO15" s="326"/>
      <c r="EP15" s="326"/>
      <c r="EQ15" s="326"/>
      <c r="ER15" s="326"/>
      <c r="ES15" s="326"/>
      <c r="ET15" s="326"/>
      <c r="EU15" s="326"/>
      <c r="EV15" s="326"/>
      <c r="EW15" s="326"/>
      <c r="EX15" s="326"/>
      <c r="EY15" s="326"/>
      <c r="EZ15" s="326"/>
      <c r="FA15" s="326"/>
      <c r="FB15" s="326"/>
      <c r="FC15" s="326"/>
      <c r="FD15" s="326"/>
      <c r="FE15" s="326"/>
      <c r="FF15" s="326"/>
      <c r="FG15" s="326"/>
      <c r="FH15" s="326"/>
      <c r="FI15" s="326"/>
      <c r="FJ15" s="326"/>
      <c r="FK15" s="326"/>
      <c r="FL15" s="326"/>
      <c r="FM15" s="326"/>
      <c r="FN15" s="326"/>
      <c r="FO15" s="326"/>
      <c r="FP15" s="326"/>
      <c r="FQ15" s="326"/>
      <c r="FR15" s="326"/>
      <c r="FS15" s="326"/>
      <c r="FT15" s="326"/>
      <c r="FU15" s="326"/>
      <c r="FV15" s="326"/>
      <c r="FW15" s="326"/>
      <c r="FX15" s="326"/>
      <c r="FY15" s="326"/>
      <c r="FZ15" s="326"/>
      <c r="GA15" s="326"/>
      <c r="GB15" s="326"/>
      <c r="GC15" s="326"/>
      <c r="GD15" s="326"/>
      <c r="GE15" s="326"/>
      <c r="GF15" s="326"/>
      <c r="GG15" s="326"/>
      <c r="GH15" s="326"/>
      <c r="GI15" s="326"/>
      <c r="GJ15" s="326"/>
      <c r="GK15" s="326"/>
      <c r="GL15" s="326"/>
      <c r="GM15" s="326"/>
      <c r="GN15" s="326"/>
      <c r="GO15" s="326"/>
      <c r="GP15" s="326"/>
      <c r="GQ15" s="326"/>
      <c r="GR15" s="326"/>
      <c r="GS15" s="326"/>
      <c r="GT15" s="326"/>
      <c r="GU15" s="326"/>
      <c r="GV15" s="326"/>
      <c r="GW15" s="326"/>
      <c r="GX15" s="326"/>
      <c r="GY15" s="326"/>
      <c r="GZ15" s="326"/>
      <c r="HA15" s="326"/>
      <c r="HB15" s="326"/>
      <c r="HC15" s="326"/>
      <c r="HD15" s="326"/>
      <c r="HE15" s="326"/>
      <c r="HF15" s="326"/>
      <c r="HG15" s="326"/>
      <c r="HH15" s="326"/>
      <c r="HI15" s="326"/>
      <c r="HJ15" s="326"/>
      <c r="HK15" s="326"/>
      <c r="HL15" s="326"/>
      <c r="HM15" s="326"/>
      <c r="HN15" s="326"/>
      <c r="HO15" s="326"/>
      <c r="HP15" s="326"/>
      <c r="HQ15" s="326"/>
      <c r="HR15" s="326"/>
      <c r="HS15" s="326"/>
      <c r="HT15" s="326"/>
      <c r="HU15" s="326"/>
      <c r="HV15" s="326"/>
      <c r="HW15" s="326"/>
      <c r="HX15" s="326"/>
      <c r="HY15" s="326"/>
      <c r="HZ15" s="326"/>
      <c r="IA15" s="326"/>
      <c r="IB15" s="326"/>
      <c r="IC15" s="326"/>
      <c r="ID15" s="326"/>
      <c r="IE15" s="326"/>
      <c r="IF15" s="326"/>
      <c r="IG15" s="326"/>
      <c r="IH15" s="326"/>
      <c r="II15" s="326"/>
      <c r="IJ15" s="326"/>
      <c r="IK15" s="326"/>
      <c r="IL15" s="326"/>
      <c r="IM15" s="326"/>
    </row>
    <row r="16" spans="2:247" ht="18.75" customHeight="1" x14ac:dyDescent="0.2">
      <c r="B16" s="399">
        <v>10</v>
      </c>
      <c r="D16" s="406"/>
      <c r="Q16" s="387"/>
      <c r="R16" s="388"/>
    </row>
    <row r="17" spans="1:247" ht="15.75" x14ac:dyDescent="0.25">
      <c r="B17" s="401">
        <v>11</v>
      </c>
      <c r="C17" s="400" t="s">
        <v>264</v>
      </c>
      <c r="D17" s="400"/>
      <c r="E17" s="400"/>
      <c r="F17" s="400"/>
      <c r="G17" s="400"/>
      <c r="H17" s="400"/>
      <c r="I17" s="680"/>
      <c r="J17" s="402"/>
      <c r="K17" s="402"/>
      <c r="L17" s="402"/>
      <c r="M17" s="402"/>
      <c r="N17" s="402"/>
      <c r="O17" s="402"/>
      <c r="Q17" s="402"/>
      <c r="R17" s="402"/>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6"/>
      <c r="BW17" s="326"/>
      <c r="BX17" s="326"/>
      <c r="BY17" s="326"/>
      <c r="BZ17" s="326"/>
      <c r="CA17" s="326"/>
      <c r="CB17" s="326"/>
      <c r="CC17" s="326"/>
      <c r="CD17" s="326"/>
      <c r="CE17" s="326"/>
      <c r="CF17" s="326"/>
      <c r="CG17" s="326"/>
      <c r="CH17" s="326"/>
      <c r="CI17" s="326"/>
      <c r="CJ17" s="326"/>
      <c r="CK17" s="326"/>
      <c r="CL17" s="326"/>
      <c r="CM17" s="326"/>
      <c r="CN17" s="326"/>
      <c r="CO17" s="326"/>
      <c r="CP17" s="326"/>
      <c r="CQ17" s="326"/>
      <c r="CR17" s="326"/>
      <c r="CS17" s="326"/>
      <c r="CT17" s="326"/>
      <c r="CU17" s="326"/>
      <c r="CV17" s="326"/>
      <c r="CW17" s="326"/>
      <c r="CX17" s="326"/>
      <c r="CY17" s="326"/>
      <c r="CZ17" s="326"/>
      <c r="DA17" s="326"/>
      <c r="DB17" s="326"/>
      <c r="DC17" s="326"/>
      <c r="DD17" s="326"/>
      <c r="DE17" s="326"/>
      <c r="DF17" s="326"/>
      <c r="DG17" s="326"/>
      <c r="DH17" s="326"/>
      <c r="DI17" s="326"/>
      <c r="DJ17" s="326"/>
      <c r="DK17" s="326"/>
      <c r="DL17" s="326"/>
      <c r="DM17" s="326"/>
      <c r="DN17" s="326"/>
      <c r="DO17" s="326"/>
      <c r="DP17" s="326"/>
      <c r="DQ17" s="326"/>
      <c r="DR17" s="326"/>
      <c r="DS17" s="326"/>
      <c r="DT17" s="326"/>
      <c r="DU17" s="326"/>
      <c r="DV17" s="326"/>
      <c r="DW17" s="326"/>
      <c r="DX17" s="326"/>
      <c r="DY17" s="326"/>
      <c r="DZ17" s="326"/>
      <c r="EA17" s="326"/>
      <c r="EB17" s="326"/>
      <c r="EC17" s="326"/>
      <c r="ED17" s="326"/>
      <c r="EE17" s="326"/>
      <c r="EF17" s="326"/>
      <c r="EG17" s="326"/>
      <c r="EH17" s="326"/>
      <c r="EI17" s="326"/>
      <c r="EJ17" s="326"/>
      <c r="EK17" s="326"/>
      <c r="EL17" s="326"/>
      <c r="EM17" s="326"/>
      <c r="EN17" s="326"/>
      <c r="EO17" s="326"/>
      <c r="EP17" s="326"/>
      <c r="EQ17" s="326"/>
      <c r="ER17" s="326"/>
      <c r="ES17" s="326"/>
      <c r="ET17" s="326"/>
      <c r="EU17" s="326"/>
      <c r="EV17" s="326"/>
      <c r="EW17" s="326"/>
      <c r="EX17" s="326"/>
      <c r="EY17" s="326"/>
      <c r="EZ17" s="326"/>
      <c r="FA17" s="326"/>
      <c r="FB17" s="326"/>
      <c r="FC17" s="326"/>
      <c r="FD17" s="326"/>
      <c r="FE17" s="326"/>
      <c r="FF17" s="326"/>
      <c r="FG17" s="326"/>
      <c r="FH17" s="326"/>
      <c r="FI17" s="326"/>
      <c r="FJ17" s="326"/>
      <c r="FK17" s="326"/>
      <c r="FL17" s="326"/>
      <c r="FM17" s="326"/>
      <c r="FN17" s="326"/>
      <c r="FO17" s="326"/>
      <c r="FP17" s="326"/>
      <c r="FQ17" s="326"/>
      <c r="FR17" s="326"/>
      <c r="FS17" s="326"/>
      <c r="FT17" s="326"/>
      <c r="FU17" s="326"/>
      <c r="FV17" s="326"/>
      <c r="FW17" s="326"/>
      <c r="FX17" s="326"/>
      <c r="FY17" s="326"/>
      <c r="FZ17" s="326"/>
      <c r="GA17" s="326"/>
      <c r="GB17" s="326"/>
      <c r="GC17" s="326"/>
      <c r="GD17" s="326"/>
      <c r="GE17" s="326"/>
      <c r="GF17" s="326"/>
      <c r="GG17" s="326"/>
      <c r="GH17" s="326"/>
      <c r="GI17" s="326"/>
      <c r="GJ17" s="326"/>
      <c r="GK17" s="326"/>
      <c r="GL17" s="326"/>
      <c r="GM17" s="326"/>
      <c r="GN17" s="326"/>
      <c r="GO17" s="326"/>
      <c r="GP17" s="326"/>
      <c r="GQ17" s="326"/>
      <c r="GR17" s="326"/>
      <c r="GS17" s="326"/>
      <c r="GT17" s="326"/>
      <c r="GU17" s="326"/>
      <c r="GV17" s="326"/>
      <c r="GW17" s="326"/>
      <c r="GX17" s="326"/>
      <c r="GY17" s="326"/>
      <c r="GZ17" s="326"/>
      <c r="HA17" s="326"/>
      <c r="HB17" s="326"/>
      <c r="HC17" s="326"/>
      <c r="HD17" s="326"/>
      <c r="HE17" s="326"/>
      <c r="HF17" s="326"/>
      <c r="HG17" s="326"/>
      <c r="HH17" s="326"/>
      <c r="HI17" s="326"/>
      <c r="HJ17" s="326"/>
      <c r="HK17" s="326"/>
      <c r="HL17" s="326"/>
      <c r="HM17" s="326"/>
      <c r="HN17" s="326"/>
      <c r="HO17" s="326"/>
      <c r="HP17" s="326"/>
      <c r="HQ17" s="326"/>
      <c r="HR17" s="326"/>
      <c r="HS17" s="326"/>
      <c r="HT17" s="326"/>
      <c r="HU17" s="326"/>
      <c r="HV17" s="326"/>
      <c r="HW17" s="326"/>
      <c r="HX17" s="326"/>
      <c r="HY17" s="326"/>
      <c r="HZ17" s="326"/>
      <c r="IA17" s="326"/>
      <c r="IB17" s="326"/>
      <c r="IC17" s="326"/>
      <c r="ID17" s="326"/>
      <c r="IE17" s="326"/>
      <c r="IF17" s="326"/>
      <c r="IG17" s="326"/>
      <c r="IH17" s="326"/>
      <c r="II17" s="326"/>
      <c r="IJ17" s="326"/>
      <c r="IK17" s="326"/>
      <c r="IL17" s="326"/>
      <c r="IM17" s="326"/>
    </row>
    <row r="18" spans="1:247" x14ac:dyDescent="0.2">
      <c r="B18" s="399">
        <v>12</v>
      </c>
      <c r="C18" s="189" t="s">
        <v>249</v>
      </c>
      <c r="D18" s="256">
        <v>501</v>
      </c>
      <c r="E18" s="328"/>
      <c r="F18" s="326">
        <f t="shared" ref="F18:F25" si="2">SUM(G18:R18)</f>
        <v>0</v>
      </c>
      <c r="G18" s="326"/>
      <c r="H18" s="404"/>
      <c r="I18" s="218"/>
      <c r="J18" s="404"/>
      <c r="K18" s="404"/>
      <c r="L18" s="218"/>
      <c r="M18" s="404"/>
      <c r="N18" s="404"/>
      <c r="O18" s="216"/>
      <c r="P18" s="404"/>
      <c r="Q18" s="218"/>
      <c r="R18" s="218"/>
      <c r="S18" s="219"/>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c r="BV18" s="326"/>
      <c r="BW18" s="326"/>
      <c r="BX18" s="326"/>
      <c r="BY18" s="326"/>
      <c r="BZ18" s="326"/>
      <c r="CA18" s="326"/>
      <c r="CB18" s="326"/>
      <c r="CC18" s="326"/>
      <c r="CD18" s="326"/>
      <c r="CE18" s="326"/>
      <c r="CF18" s="326"/>
      <c r="CG18" s="326"/>
      <c r="CH18" s="326"/>
      <c r="CI18" s="326"/>
      <c r="CJ18" s="326"/>
      <c r="CK18" s="326"/>
      <c r="CL18" s="326"/>
      <c r="CM18" s="326"/>
      <c r="CN18" s="326"/>
      <c r="CO18" s="326"/>
      <c r="CP18" s="326"/>
      <c r="CQ18" s="326"/>
      <c r="CR18" s="326"/>
      <c r="CS18" s="326"/>
      <c r="CT18" s="326"/>
      <c r="CU18" s="326"/>
      <c r="CV18" s="326"/>
      <c r="CW18" s="326"/>
      <c r="CX18" s="326"/>
      <c r="CY18" s="326"/>
      <c r="CZ18" s="326"/>
      <c r="DA18" s="326"/>
      <c r="DB18" s="326"/>
      <c r="DC18" s="326"/>
      <c r="DD18" s="326"/>
      <c r="DE18" s="326"/>
      <c r="DF18" s="326"/>
      <c r="DG18" s="326"/>
      <c r="DH18" s="326"/>
      <c r="DI18" s="326"/>
      <c r="DJ18" s="326"/>
      <c r="DK18" s="326"/>
      <c r="DL18" s="326"/>
      <c r="DM18" s="326"/>
      <c r="DN18" s="326"/>
      <c r="DO18" s="326"/>
      <c r="DP18" s="326"/>
      <c r="DQ18" s="326"/>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26"/>
      <c r="ET18" s="326"/>
      <c r="EU18" s="326"/>
      <c r="EV18" s="326"/>
      <c r="EW18" s="326"/>
      <c r="EX18" s="326"/>
      <c r="EY18" s="326"/>
      <c r="EZ18" s="326"/>
      <c r="FA18" s="326"/>
      <c r="FB18" s="326"/>
      <c r="FC18" s="326"/>
      <c r="FD18" s="326"/>
      <c r="FE18" s="326"/>
      <c r="FF18" s="326"/>
      <c r="FG18" s="326"/>
      <c r="FH18" s="326"/>
      <c r="FI18" s="326"/>
      <c r="FJ18" s="326"/>
      <c r="FK18" s="326"/>
      <c r="FL18" s="326"/>
      <c r="FM18" s="326"/>
      <c r="FN18" s="326"/>
      <c r="FO18" s="326"/>
      <c r="FP18" s="326"/>
      <c r="FQ18" s="326"/>
      <c r="FR18" s="326"/>
      <c r="FS18" s="326"/>
      <c r="FT18" s="326"/>
      <c r="FU18" s="326"/>
      <c r="FV18" s="326"/>
      <c r="FW18" s="326"/>
      <c r="FX18" s="326"/>
      <c r="FY18" s="326"/>
      <c r="FZ18" s="326"/>
      <c r="GA18" s="326"/>
      <c r="GB18" s="326"/>
      <c r="GC18" s="326"/>
      <c r="GD18" s="326"/>
      <c r="GE18" s="326"/>
      <c r="GF18" s="326"/>
      <c r="GG18" s="326"/>
      <c r="GH18" s="326"/>
      <c r="GI18" s="326"/>
      <c r="GJ18" s="326"/>
      <c r="GK18" s="326"/>
      <c r="GL18" s="326"/>
      <c r="GM18" s="326"/>
      <c r="GN18" s="326"/>
      <c r="GO18" s="326"/>
      <c r="GP18" s="326"/>
      <c r="GQ18" s="326"/>
      <c r="GR18" s="326"/>
      <c r="GS18" s="326"/>
      <c r="GT18" s="326"/>
      <c r="GU18" s="326"/>
      <c r="GV18" s="326"/>
      <c r="GW18" s="326"/>
      <c r="GX18" s="326"/>
      <c r="GY18" s="326"/>
      <c r="GZ18" s="326"/>
      <c r="HA18" s="326"/>
      <c r="HB18" s="326"/>
      <c r="HC18" s="326"/>
      <c r="HD18" s="326"/>
      <c r="HE18" s="326"/>
      <c r="HF18" s="326"/>
      <c r="HG18" s="326"/>
      <c r="HH18" s="326"/>
      <c r="HI18" s="326"/>
      <c r="HJ18" s="326"/>
      <c r="HK18" s="326"/>
      <c r="HL18" s="326"/>
      <c r="HM18" s="326"/>
      <c r="HN18" s="326"/>
      <c r="HO18" s="326"/>
      <c r="HP18" s="326"/>
      <c r="HQ18" s="326"/>
      <c r="HR18" s="326"/>
      <c r="HS18" s="326"/>
      <c r="HT18" s="326"/>
      <c r="HU18" s="326"/>
      <c r="HV18" s="326"/>
      <c r="HW18" s="326"/>
      <c r="HX18" s="326"/>
      <c r="HY18" s="326"/>
      <c r="HZ18" s="326"/>
      <c r="IA18" s="326"/>
      <c r="IB18" s="326"/>
      <c r="IC18" s="326"/>
      <c r="ID18" s="326"/>
      <c r="IE18" s="326"/>
      <c r="IF18" s="326"/>
      <c r="IG18" s="326"/>
      <c r="IH18" s="326"/>
      <c r="II18" s="326"/>
      <c r="IJ18" s="326"/>
      <c r="IK18" s="326"/>
      <c r="IL18" s="326"/>
      <c r="IM18" s="326"/>
    </row>
    <row r="19" spans="1:247" x14ac:dyDescent="0.2">
      <c r="B19" s="401">
        <v>13</v>
      </c>
      <c r="C19" s="189" t="s">
        <v>224</v>
      </c>
      <c r="D19" s="256">
        <v>547</v>
      </c>
      <c r="E19" s="328"/>
      <c r="F19" s="326">
        <f t="shared" si="2"/>
        <v>0</v>
      </c>
      <c r="G19" s="216"/>
      <c r="H19" s="216"/>
      <c r="I19" s="216"/>
      <c r="J19" s="216"/>
      <c r="K19" s="216"/>
      <c r="L19" s="218"/>
      <c r="M19" s="216"/>
      <c r="N19" s="216"/>
      <c r="O19" s="216"/>
      <c r="P19" s="216"/>
      <c r="Q19" s="216"/>
      <c r="R19" s="216"/>
      <c r="S19" s="412"/>
      <c r="T19" s="60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c r="BV19" s="326"/>
      <c r="BW19" s="326"/>
      <c r="BX19" s="326"/>
      <c r="BY19" s="326"/>
      <c r="BZ19" s="326"/>
      <c r="CA19" s="326"/>
      <c r="CB19" s="326"/>
      <c r="CC19" s="326"/>
      <c r="CD19" s="326"/>
      <c r="CE19" s="326"/>
      <c r="CF19" s="326"/>
      <c r="CG19" s="326"/>
      <c r="CH19" s="326"/>
      <c r="CI19" s="326"/>
      <c r="CJ19" s="326"/>
      <c r="CK19" s="326"/>
      <c r="CL19" s="326"/>
      <c r="CM19" s="326"/>
      <c r="CN19" s="326"/>
      <c r="CO19" s="326"/>
      <c r="CP19" s="326"/>
      <c r="CQ19" s="326"/>
      <c r="CR19" s="326"/>
      <c r="CS19" s="326"/>
      <c r="CT19" s="326"/>
      <c r="CU19" s="326"/>
      <c r="CV19" s="326"/>
      <c r="CW19" s="326"/>
      <c r="CX19" s="326"/>
      <c r="CY19" s="326"/>
      <c r="CZ19" s="326"/>
      <c r="DA19" s="326"/>
      <c r="DB19" s="326"/>
      <c r="DC19" s="326"/>
      <c r="DD19" s="326"/>
      <c r="DE19" s="326"/>
      <c r="DF19" s="326"/>
      <c r="DG19" s="326"/>
      <c r="DH19" s="326"/>
      <c r="DI19" s="326"/>
      <c r="DJ19" s="326"/>
      <c r="DK19" s="326"/>
      <c r="DL19" s="326"/>
      <c r="DM19" s="326"/>
      <c r="DN19" s="326"/>
      <c r="DO19" s="326"/>
      <c r="DP19" s="326"/>
      <c r="DQ19" s="326"/>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c r="EX19" s="326"/>
      <c r="EY19" s="326"/>
      <c r="EZ19" s="326"/>
      <c r="FA19" s="326"/>
      <c r="FB19" s="326"/>
      <c r="FC19" s="326"/>
      <c r="FD19" s="326"/>
      <c r="FE19" s="326"/>
      <c r="FF19" s="326"/>
      <c r="FG19" s="326"/>
      <c r="FH19" s="326"/>
      <c r="FI19" s="326"/>
      <c r="FJ19" s="326"/>
      <c r="FK19" s="326"/>
      <c r="FL19" s="326"/>
      <c r="FM19" s="326"/>
      <c r="FN19" s="326"/>
      <c r="FO19" s="326"/>
      <c r="FP19" s="326"/>
      <c r="FQ19" s="326"/>
      <c r="FR19" s="326"/>
      <c r="FS19" s="326"/>
      <c r="FT19" s="326"/>
      <c r="FU19" s="326"/>
      <c r="FV19" s="326"/>
      <c r="FW19" s="326"/>
      <c r="FX19" s="326"/>
      <c r="FY19" s="326"/>
      <c r="FZ19" s="326"/>
      <c r="GA19" s="326"/>
      <c r="GB19" s="326"/>
      <c r="GC19" s="326"/>
      <c r="GD19" s="326"/>
      <c r="GE19" s="326"/>
      <c r="GF19" s="326"/>
      <c r="GG19" s="326"/>
      <c r="GH19" s="326"/>
      <c r="GI19" s="326"/>
      <c r="GJ19" s="326"/>
      <c r="GK19" s="326"/>
      <c r="GL19" s="326"/>
      <c r="GM19" s="326"/>
      <c r="GN19" s="326"/>
      <c r="GO19" s="326"/>
      <c r="GP19" s="326"/>
      <c r="GQ19" s="326"/>
      <c r="GR19" s="326"/>
      <c r="GS19" s="326"/>
      <c r="GT19" s="326"/>
      <c r="GU19" s="326"/>
      <c r="GV19" s="326"/>
      <c r="GW19" s="326"/>
      <c r="GX19" s="326"/>
      <c r="GY19" s="326"/>
      <c r="GZ19" s="326"/>
      <c r="HA19" s="326"/>
      <c r="HB19" s="326"/>
      <c r="HC19" s="326"/>
      <c r="HD19" s="326"/>
      <c r="HE19" s="326"/>
      <c r="HF19" s="326"/>
      <c r="HG19" s="326"/>
      <c r="HH19" s="326"/>
      <c r="HI19" s="326"/>
      <c r="HJ19" s="326"/>
      <c r="HK19" s="326"/>
      <c r="HL19" s="326"/>
      <c r="HM19" s="326"/>
      <c r="HN19" s="326"/>
      <c r="HO19" s="326"/>
      <c r="HP19" s="326"/>
      <c r="HQ19" s="326"/>
      <c r="HR19" s="326"/>
      <c r="HS19" s="326"/>
      <c r="HT19" s="326"/>
      <c r="HU19" s="326"/>
      <c r="HV19" s="326"/>
      <c r="HW19" s="326"/>
      <c r="HX19" s="326"/>
      <c r="HY19" s="326"/>
      <c r="HZ19" s="326"/>
      <c r="IA19" s="326"/>
      <c r="IB19" s="326"/>
      <c r="IC19" s="326"/>
      <c r="ID19" s="326"/>
      <c r="IE19" s="326"/>
      <c r="IF19" s="326"/>
      <c r="IG19" s="326"/>
      <c r="IH19" s="326"/>
      <c r="II19" s="326"/>
      <c r="IJ19" s="326"/>
      <c r="IK19" s="326"/>
      <c r="IL19" s="326"/>
      <c r="IM19" s="326"/>
    </row>
    <row r="20" spans="1:247" x14ac:dyDescent="0.2">
      <c r="B20" s="399">
        <v>14</v>
      </c>
      <c r="C20" s="194" t="s">
        <v>250</v>
      </c>
      <c r="D20" s="256">
        <v>555</v>
      </c>
      <c r="E20" s="165"/>
      <c r="F20" s="216">
        <f t="shared" si="2"/>
        <v>8278.6634000000013</v>
      </c>
      <c r="G20" s="216"/>
      <c r="H20" s="216"/>
      <c r="I20" s="216"/>
      <c r="J20" s="216"/>
      <c r="K20" s="216"/>
      <c r="L20" s="216"/>
      <c r="M20" s="216"/>
      <c r="N20" s="216"/>
      <c r="O20" s="216"/>
      <c r="P20" s="216"/>
      <c r="Q20" s="216"/>
      <c r="R20" s="216">
        <f>+'DR Benefit'!G15</f>
        <v>8278.6634000000013</v>
      </c>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c r="BV20" s="326"/>
      <c r="BW20" s="326"/>
      <c r="BX20" s="326"/>
      <c r="BY20" s="326"/>
      <c r="BZ20" s="326"/>
      <c r="CA20" s="326"/>
      <c r="CB20" s="326"/>
      <c r="CC20" s="326"/>
      <c r="CD20" s="326"/>
      <c r="CE20" s="326"/>
      <c r="CF20" s="326"/>
      <c r="CG20" s="326"/>
      <c r="CH20" s="326"/>
      <c r="CI20" s="326"/>
      <c r="CJ20" s="326"/>
      <c r="CK20" s="326"/>
      <c r="CL20" s="326"/>
      <c r="CM20" s="326"/>
      <c r="CN20" s="326"/>
      <c r="CO20" s="326"/>
      <c r="CP20" s="326"/>
      <c r="CQ20" s="326"/>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c r="FC20" s="326"/>
      <c r="FD20" s="326"/>
      <c r="FE20" s="326"/>
      <c r="FF20" s="326"/>
      <c r="FG20" s="326"/>
      <c r="FH20" s="326"/>
      <c r="FI20" s="326"/>
      <c r="FJ20" s="326"/>
      <c r="FK20" s="326"/>
      <c r="FL20" s="326"/>
      <c r="FM20" s="326"/>
      <c r="FN20" s="326"/>
      <c r="FO20" s="326"/>
      <c r="FP20" s="326"/>
      <c r="FQ20" s="326"/>
      <c r="FR20" s="326"/>
      <c r="FS20" s="326"/>
      <c r="FT20" s="326"/>
      <c r="FU20" s="326"/>
      <c r="FV20" s="326"/>
      <c r="FW20" s="326"/>
      <c r="FX20" s="326"/>
      <c r="FY20" s="326"/>
      <c r="FZ20" s="326"/>
      <c r="GA20" s="326"/>
      <c r="GB20" s="326"/>
      <c r="GC20" s="326"/>
      <c r="GD20" s="326"/>
      <c r="GE20" s="326"/>
      <c r="GF20" s="326"/>
      <c r="GG20" s="326"/>
      <c r="GH20" s="326"/>
      <c r="GI20" s="326"/>
      <c r="GJ20" s="326"/>
      <c r="GK20" s="326"/>
      <c r="GL20" s="326"/>
      <c r="GM20" s="326"/>
      <c r="GN20" s="326"/>
      <c r="GO20" s="326"/>
      <c r="GP20" s="326"/>
      <c r="GQ20" s="326"/>
      <c r="GR20" s="326"/>
      <c r="GS20" s="326"/>
      <c r="GT20" s="326"/>
      <c r="GU20" s="326"/>
      <c r="GV20" s="326"/>
      <c r="GW20" s="326"/>
      <c r="GX20" s="326"/>
      <c r="GY20" s="326"/>
      <c r="GZ20" s="326"/>
      <c r="HA20" s="326"/>
      <c r="HB20" s="326"/>
      <c r="HC20" s="326"/>
      <c r="HD20" s="326"/>
      <c r="HE20" s="326"/>
      <c r="HF20" s="326"/>
      <c r="HG20" s="326"/>
      <c r="HH20" s="326"/>
      <c r="HI20" s="326"/>
      <c r="HJ20" s="326"/>
      <c r="HK20" s="326"/>
      <c r="HL20" s="326"/>
      <c r="HM20" s="326"/>
      <c r="HN20" s="326"/>
      <c r="HO20" s="326"/>
      <c r="HP20" s="326"/>
      <c r="HQ20" s="326"/>
      <c r="HR20" s="326"/>
      <c r="HS20" s="326"/>
      <c r="HT20" s="326"/>
      <c r="HU20" s="326"/>
      <c r="HV20" s="326"/>
      <c r="HW20" s="326"/>
      <c r="HX20" s="326"/>
      <c r="HY20" s="326"/>
      <c r="HZ20" s="326"/>
      <c r="IA20" s="326"/>
      <c r="IB20" s="326"/>
      <c r="IC20" s="326"/>
      <c r="ID20" s="326"/>
      <c r="IE20" s="326"/>
      <c r="IF20" s="326"/>
      <c r="IG20" s="326"/>
      <c r="IH20" s="326"/>
      <c r="II20" s="326"/>
      <c r="IJ20" s="326"/>
      <c r="IK20" s="326"/>
      <c r="IL20" s="326"/>
      <c r="IM20" s="326"/>
    </row>
    <row r="21" spans="1:247" x14ac:dyDescent="0.2">
      <c r="B21" s="401">
        <v>15</v>
      </c>
      <c r="C21" s="189" t="s">
        <v>251</v>
      </c>
      <c r="D21" s="648" t="s">
        <v>235</v>
      </c>
      <c r="E21" s="328"/>
      <c r="F21" s="326">
        <f t="shared" si="2"/>
        <v>0</v>
      </c>
      <c r="G21" s="326"/>
      <c r="H21" s="407"/>
      <c r="I21" s="407"/>
      <c r="J21" s="407"/>
      <c r="K21" s="404"/>
      <c r="L21" s="404"/>
      <c r="M21" s="404"/>
      <c r="N21" s="407"/>
      <c r="O21" s="216"/>
      <c r="P21" s="552"/>
      <c r="Q21" s="404"/>
      <c r="R21" s="744"/>
      <c r="S21" s="412"/>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c r="BV21" s="326"/>
      <c r="BW21" s="326"/>
      <c r="BX21" s="326"/>
      <c r="BY21" s="326"/>
      <c r="BZ21" s="326"/>
      <c r="CA21" s="326"/>
      <c r="CB21" s="326"/>
      <c r="CC21" s="326"/>
      <c r="CD21" s="326"/>
      <c r="CE21" s="326"/>
      <c r="CF21" s="326"/>
      <c r="CG21" s="326"/>
      <c r="CH21" s="326"/>
      <c r="CI21" s="326"/>
      <c r="CJ21" s="326"/>
      <c r="CK21" s="326"/>
      <c r="CL21" s="326"/>
      <c r="CM21" s="326"/>
      <c r="CN21" s="326"/>
      <c r="CO21" s="326"/>
      <c r="CP21" s="326"/>
      <c r="CQ21" s="326"/>
      <c r="CR21" s="326"/>
      <c r="CS21" s="326"/>
      <c r="CT21" s="326"/>
      <c r="CU21" s="326"/>
      <c r="CV21" s="326"/>
      <c r="CW21" s="326"/>
      <c r="CX21" s="326"/>
      <c r="CY21" s="326"/>
      <c r="CZ21" s="326"/>
      <c r="DA21" s="326"/>
      <c r="DB21" s="326"/>
      <c r="DC21" s="326"/>
      <c r="DD21" s="326"/>
      <c r="DE21" s="326"/>
      <c r="DF21" s="326"/>
      <c r="DG21" s="326"/>
      <c r="DH21" s="326"/>
      <c r="DI21" s="326"/>
      <c r="DJ21" s="326"/>
      <c r="DK21" s="326"/>
      <c r="DL21" s="326"/>
      <c r="DM21" s="326"/>
      <c r="DN21" s="326"/>
      <c r="DO21" s="326"/>
      <c r="DP21" s="326"/>
      <c r="DQ21" s="326"/>
      <c r="DR21" s="326"/>
      <c r="DS21" s="326"/>
      <c r="DT21" s="326"/>
      <c r="DU21" s="326"/>
      <c r="DV21" s="326"/>
      <c r="DW21" s="326"/>
      <c r="DX21" s="326"/>
      <c r="DY21" s="326"/>
      <c r="DZ21" s="326"/>
      <c r="EA21" s="326"/>
      <c r="EB21" s="326"/>
      <c r="EC21" s="326"/>
      <c r="ED21" s="326"/>
      <c r="EE21" s="326"/>
      <c r="EF21" s="326"/>
      <c r="EG21" s="326"/>
      <c r="EH21" s="326"/>
      <c r="EI21" s="326"/>
      <c r="EJ21" s="326"/>
      <c r="EK21" s="326"/>
      <c r="EL21" s="326"/>
      <c r="EM21" s="326"/>
      <c r="EN21" s="326"/>
      <c r="EO21" s="326"/>
      <c r="EP21" s="326"/>
      <c r="EQ21" s="326"/>
      <c r="ER21" s="326"/>
      <c r="ES21" s="326"/>
      <c r="ET21" s="326"/>
      <c r="EU21" s="326"/>
      <c r="EV21" s="326"/>
      <c r="EW21" s="326"/>
      <c r="EX21" s="326"/>
      <c r="EY21" s="326"/>
      <c r="EZ21" s="326"/>
      <c r="FA21" s="326"/>
      <c r="FB21" s="326"/>
      <c r="FC21" s="326"/>
      <c r="FD21" s="326"/>
      <c r="FE21" s="326"/>
      <c r="FF21" s="326"/>
      <c r="FG21" s="326"/>
      <c r="FH21" s="326"/>
      <c r="FI21" s="326"/>
      <c r="FJ21" s="326"/>
      <c r="FK21" s="326"/>
      <c r="FL21" s="326"/>
      <c r="FM21" s="326"/>
      <c r="FN21" s="326"/>
      <c r="FO21" s="326"/>
      <c r="FP21" s="326"/>
      <c r="FQ21" s="326"/>
      <c r="FR21" s="326"/>
      <c r="FS21" s="326"/>
      <c r="FT21" s="326"/>
      <c r="FU21" s="326"/>
      <c r="FV21" s="326"/>
      <c r="FW21" s="326"/>
      <c r="FX21" s="326"/>
      <c r="FY21" s="326"/>
      <c r="FZ21" s="326"/>
      <c r="GA21" s="326"/>
      <c r="GB21" s="326"/>
      <c r="GC21" s="326"/>
      <c r="GD21" s="326"/>
      <c r="GE21" s="326"/>
      <c r="GF21" s="326"/>
      <c r="GG21" s="326"/>
      <c r="GH21" s="326"/>
      <c r="GI21" s="326"/>
      <c r="GJ21" s="326"/>
      <c r="GK21" s="326"/>
      <c r="GL21" s="326"/>
      <c r="GM21" s="326"/>
      <c r="GN21" s="326"/>
      <c r="GO21" s="326"/>
      <c r="GP21" s="326"/>
      <c r="GQ21" s="326"/>
      <c r="GR21" s="326"/>
      <c r="GS21" s="326"/>
      <c r="GT21" s="326"/>
      <c r="GU21" s="326"/>
      <c r="GV21" s="326"/>
      <c r="GW21" s="326"/>
      <c r="GX21" s="326"/>
      <c r="GY21" s="326"/>
      <c r="GZ21" s="326"/>
      <c r="HA21" s="326"/>
      <c r="HB21" s="326"/>
      <c r="HC21" s="326"/>
      <c r="HD21" s="326"/>
      <c r="HE21" s="326"/>
      <c r="HF21" s="326"/>
      <c r="HG21" s="326"/>
      <c r="HH21" s="326"/>
      <c r="HI21" s="326"/>
      <c r="HJ21" s="326"/>
      <c r="HK21" s="326"/>
      <c r="HL21" s="326"/>
      <c r="HM21" s="326"/>
      <c r="HN21" s="326"/>
      <c r="HO21" s="326"/>
      <c r="HP21" s="326"/>
      <c r="HQ21" s="326"/>
      <c r="HR21" s="326"/>
      <c r="HS21" s="326"/>
      <c r="HT21" s="326"/>
      <c r="HU21" s="326"/>
      <c r="HV21" s="326"/>
      <c r="HW21" s="326"/>
      <c r="HX21" s="326"/>
      <c r="HY21" s="326"/>
      <c r="HZ21" s="326"/>
      <c r="IA21" s="326"/>
      <c r="IB21" s="326"/>
      <c r="IC21" s="326"/>
      <c r="ID21" s="326"/>
      <c r="IE21" s="326"/>
      <c r="IF21" s="326"/>
      <c r="IG21" s="326"/>
      <c r="IH21" s="326"/>
      <c r="II21" s="326"/>
      <c r="IJ21" s="326"/>
      <c r="IK21" s="326"/>
      <c r="IL21" s="326"/>
      <c r="IM21" s="326"/>
    </row>
    <row r="22" spans="1:247" x14ac:dyDescent="0.2">
      <c r="B22" s="399">
        <v>16</v>
      </c>
      <c r="C22" s="189" t="s">
        <v>216</v>
      </c>
      <c r="D22" s="257">
        <v>55700003</v>
      </c>
      <c r="E22" s="165"/>
      <c r="F22" s="326">
        <f t="shared" si="2"/>
        <v>0</v>
      </c>
      <c r="G22" s="326"/>
      <c r="H22" s="404"/>
      <c r="I22" s="404"/>
      <c r="J22" s="407"/>
      <c r="K22" s="404"/>
      <c r="L22" s="404"/>
      <c r="M22" s="404"/>
      <c r="N22" s="404"/>
      <c r="O22" s="404"/>
      <c r="P22" s="404"/>
      <c r="Q22" s="404"/>
      <c r="R22" s="218"/>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c r="BV22" s="326"/>
      <c r="BW22" s="326"/>
      <c r="BX22" s="326"/>
      <c r="BY22" s="326"/>
      <c r="BZ22" s="326"/>
      <c r="CA22" s="326"/>
      <c r="CB22" s="326"/>
      <c r="CC22" s="326"/>
      <c r="CD22" s="326"/>
      <c r="CE22" s="326"/>
      <c r="CF22" s="326"/>
      <c r="CG22" s="326"/>
      <c r="CH22" s="326"/>
      <c r="CI22" s="326"/>
      <c r="CJ22" s="326"/>
      <c r="CK22" s="326"/>
      <c r="CL22" s="326"/>
      <c r="CM22" s="326"/>
      <c r="CN22" s="326"/>
      <c r="CO22" s="326"/>
      <c r="CP22" s="326"/>
      <c r="CQ22" s="326"/>
      <c r="CR22" s="326"/>
      <c r="CS22" s="326"/>
      <c r="CT22" s="326"/>
      <c r="CU22" s="326"/>
      <c r="CV22" s="326"/>
      <c r="CW22" s="326"/>
      <c r="CX22" s="326"/>
      <c r="CY22" s="326"/>
      <c r="CZ22" s="326"/>
      <c r="DA22" s="326"/>
      <c r="DB22" s="326"/>
      <c r="DC22" s="326"/>
      <c r="DD22" s="326"/>
      <c r="DE22" s="326"/>
      <c r="DF22" s="326"/>
      <c r="DG22" s="326"/>
      <c r="DH22" s="326"/>
      <c r="DI22" s="326"/>
      <c r="DJ22" s="326"/>
      <c r="DK22" s="326"/>
      <c r="DL22" s="326"/>
      <c r="DM22" s="326"/>
      <c r="DN22" s="326"/>
      <c r="DO22" s="326"/>
      <c r="DP22" s="326"/>
      <c r="DQ22" s="326"/>
      <c r="DR22" s="326"/>
      <c r="DS22" s="326"/>
      <c r="DT22" s="326"/>
      <c r="DU22" s="326"/>
      <c r="DV22" s="326"/>
      <c r="DW22" s="326"/>
      <c r="DX22" s="326"/>
      <c r="DY22" s="326"/>
      <c r="DZ22" s="326"/>
      <c r="EA22" s="326"/>
      <c r="EB22" s="326"/>
      <c r="EC22" s="326"/>
      <c r="ED22" s="326"/>
      <c r="EE22" s="326"/>
      <c r="EF22" s="326"/>
      <c r="EG22" s="326"/>
      <c r="EH22" s="326"/>
      <c r="EI22" s="326"/>
      <c r="EJ22" s="326"/>
      <c r="EK22" s="326"/>
      <c r="EL22" s="326"/>
      <c r="EM22" s="326"/>
      <c r="EN22" s="326"/>
      <c r="EO22" s="326"/>
      <c r="EP22" s="326"/>
      <c r="EQ22" s="326"/>
      <c r="ER22" s="326"/>
      <c r="ES22" s="326"/>
      <c r="ET22" s="326"/>
      <c r="EU22" s="326"/>
      <c r="EV22" s="326"/>
      <c r="EW22" s="326"/>
      <c r="EX22" s="326"/>
      <c r="EY22" s="326"/>
      <c r="EZ22" s="326"/>
      <c r="FA22" s="326"/>
      <c r="FB22" s="326"/>
      <c r="FC22" s="326"/>
      <c r="FD22" s="326"/>
      <c r="FE22" s="326"/>
      <c r="FF22" s="326"/>
      <c r="FG22" s="326"/>
      <c r="FH22" s="326"/>
      <c r="FI22" s="326"/>
      <c r="FJ22" s="326"/>
      <c r="FK22" s="326"/>
      <c r="FL22" s="326"/>
      <c r="FM22" s="326"/>
      <c r="FN22" s="326"/>
      <c r="FO22" s="326"/>
      <c r="FP22" s="326"/>
      <c r="FQ22" s="326"/>
      <c r="FR22" s="326"/>
      <c r="FS22" s="326"/>
      <c r="FT22" s="326"/>
      <c r="FU22" s="326"/>
      <c r="FV22" s="326"/>
      <c r="FW22" s="326"/>
      <c r="FX22" s="326"/>
      <c r="FY22" s="326"/>
      <c r="FZ22" s="326"/>
      <c r="GA22" s="326"/>
      <c r="GB22" s="326"/>
      <c r="GC22" s="326"/>
      <c r="GD22" s="326"/>
      <c r="GE22" s="326"/>
      <c r="GF22" s="326"/>
      <c r="GG22" s="326"/>
      <c r="GH22" s="326"/>
      <c r="GI22" s="326"/>
      <c r="GJ22" s="326"/>
      <c r="GK22" s="326"/>
      <c r="GL22" s="326"/>
      <c r="GM22" s="326"/>
      <c r="GN22" s="326"/>
      <c r="GO22" s="326"/>
      <c r="GP22" s="326"/>
      <c r="GQ22" s="326"/>
      <c r="GR22" s="326"/>
      <c r="GS22" s="326"/>
      <c r="GT22" s="326"/>
      <c r="GU22" s="326"/>
      <c r="GV22" s="326"/>
      <c r="GW22" s="326"/>
      <c r="GX22" s="326"/>
      <c r="GY22" s="326"/>
      <c r="GZ22" s="326"/>
      <c r="HA22" s="326"/>
      <c r="HB22" s="326"/>
      <c r="HC22" s="326"/>
      <c r="HD22" s="326"/>
      <c r="HE22" s="326"/>
      <c r="HF22" s="326"/>
      <c r="HG22" s="326"/>
      <c r="HH22" s="326"/>
      <c r="HI22" s="326"/>
      <c r="HJ22" s="326"/>
      <c r="HK22" s="326"/>
      <c r="HL22" s="326"/>
      <c r="HM22" s="326"/>
      <c r="HN22" s="326"/>
      <c r="HO22" s="326"/>
      <c r="HP22" s="326"/>
      <c r="HQ22" s="326"/>
      <c r="HR22" s="326"/>
      <c r="HS22" s="326"/>
      <c r="HT22" s="326"/>
      <c r="HU22" s="326"/>
      <c r="HV22" s="326"/>
      <c r="HW22" s="326"/>
      <c r="HX22" s="326"/>
      <c r="HY22" s="326"/>
      <c r="HZ22" s="326"/>
      <c r="IA22" s="326"/>
      <c r="IB22" s="326"/>
      <c r="IC22" s="326"/>
      <c r="ID22" s="326"/>
      <c r="IE22" s="326"/>
      <c r="IF22" s="326"/>
      <c r="IG22" s="326"/>
      <c r="IH22" s="326"/>
      <c r="II22" s="326"/>
      <c r="IJ22" s="326"/>
      <c r="IK22" s="326"/>
      <c r="IL22" s="326"/>
      <c r="IM22" s="326"/>
    </row>
    <row r="23" spans="1:247" x14ac:dyDescent="0.2">
      <c r="B23" s="401">
        <v>17</v>
      </c>
      <c r="C23" s="189" t="s">
        <v>252</v>
      </c>
      <c r="D23" s="256">
        <v>447</v>
      </c>
      <c r="E23" s="271"/>
      <c r="F23" s="326">
        <f t="shared" si="2"/>
        <v>0</v>
      </c>
      <c r="G23" s="326"/>
      <c r="H23" s="404"/>
      <c r="I23" s="404"/>
      <c r="J23" s="404"/>
      <c r="K23" s="404"/>
      <c r="L23" s="404"/>
      <c r="M23" s="404"/>
      <c r="N23" s="407"/>
      <c r="O23" s="216"/>
      <c r="P23" s="407"/>
      <c r="Q23" s="404"/>
      <c r="R23" s="218"/>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c r="BV23" s="326"/>
      <c r="BW23" s="326"/>
      <c r="BX23" s="326"/>
      <c r="BY23" s="326"/>
      <c r="BZ23" s="326"/>
      <c r="CA23" s="326"/>
      <c r="CB23" s="326"/>
      <c r="CC23" s="326"/>
      <c r="CD23" s="326"/>
      <c r="CE23" s="326"/>
      <c r="CF23" s="326"/>
      <c r="CG23" s="326"/>
      <c r="CH23" s="326"/>
      <c r="CI23" s="326"/>
      <c r="CJ23" s="326"/>
      <c r="CK23" s="326"/>
      <c r="CL23" s="326"/>
      <c r="CM23" s="326"/>
      <c r="CN23" s="326"/>
      <c r="CO23" s="326"/>
      <c r="CP23" s="326"/>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c r="EU23" s="326"/>
      <c r="EV23" s="326"/>
      <c r="EW23" s="326"/>
      <c r="EX23" s="326"/>
      <c r="EY23" s="326"/>
      <c r="EZ23" s="326"/>
      <c r="FA23" s="326"/>
      <c r="FB23" s="326"/>
      <c r="FC23" s="326"/>
      <c r="FD23" s="326"/>
      <c r="FE23" s="326"/>
      <c r="FF23" s="326"/>
      <c r="FG23" s="326"/>
      <c r="FH23" s="326"/>
      <c r="FI23" s="326"/>
      <c r="FJ23" s="326"/>
      <c r="FK23" s="326"/>
      <c r="FL23" s="326"/>
      <c r="FM23" s="326"/>
      <c r="FN23" s="326"/>
      <c r="FO23" s="326"/>
      <c r="FP23" s="326"/>
      <c r="FQ23" s="326"/>
      <c r="FR23" s="326"/>
      <c r="FS23" s="326"/>
      <c r="FT23" s="326"/>
      <c r="FU23" s="326"/>
      <c r="FV23" s="326"/>
      <c r="FW23" s="326"/>
      <c r="FX23" s="326"/>
      <c r="FY23" s="326"/>
      <c r="FZ23" s="326"/>
      <c r="GA23" s="326"/>
      <c r="GB23" s="326"/>
      <c r="GC23" s="326"/>
      <c r="GD23" s="326"/>
      <c r="GE23" s="326"/>
      <c r="GF23" s="326"/>
      <c r="GG23" s="326"/>
      <c r="GH23" s="326"/>
      <c r="GI23" s="326"/>
      <c r="GJ23" s="326"/>
      <c r="GK23" s="326"/>
      <c r="GL23" s="326"/>
      <c r="GM23" s="326"/>
      <c r="GN23" s="326"/>
      <c r="GO23" s="326"/>
      <c r="GP23" s="326"/>
      <c r="GQ23" s="326"/>
      <c r="GR23" s="326"/>
      <c r="GS23" s="326"/>
      <c r="GT23" s="326"/>
      <c r="GU23" s="326"/>
      <c r="GV23" s="326"/>
      <c r="GW23" s="326"/>
      <c r="GX23" s="326"/>
      <c r="GY23" s="326"/>
      <c r="GZ23" s="326"/>
      <c r="HA23" s="326"/>
      <c r="HB23" s="326"/>
      <c r="HC23" s="326"/>
      <c r="HD23" s="326"/>
      <c r="HE23" s="326"/>
      <c r="HF23" s="326"/>
      <c r="HG23" s="326"/>
      <c r="HH23" s="326"/>
      <c r="HI23" s="326"/>
      <c r="HJ23" s="326"/>
      <c r="HK23" s="326"/>
      <c r="HL23" s="326"/>
      <c r="HM23" s="326"/>
      <c r="HN23" s="326"/>
      <c r="HO23" s="326"/>
      <c r="HP23" s="326"/>
      <c r="HQ23" s="326"/>
      <c r="HR23" s="326"/>
      <c r="HS23" s="326"/>
      <c r="HT23" s="326"/>
      <c r="HU23" s="326"/>
      <c r="HV23" s="326"/>
      <c r="HW23" s="326"/>
      <c r="HX23" s="326"/>
      <c r="HY23" s="326"/>
      <c r="HZ23" s="326"/>
      <c r="IA23" s="326"/>
      <c r="IB23" s="326"/>
      <c r="IC23" s="326"/>
      <c r="ID23" s="326"/>
      <c r="IE23" s="326"/>
      <c r="IF23" s="326"/>
      <c r="IG23" s="326"/>
      <c r="IH23" s="326"/>
      <c r="II23" s="326"/>
      <c r="IJ23" s="326"/>
      <c r="IK23" s="326"/>
      <c r="IL23" s="326"/>
      <c r="IM23" s="326"/>
    </row>
    <row r="24" spans="1:247" x14ac:dyDescent="0.2">
      <c r="B24" s="399">
        <v>18</v>
      </c>
      <c r="C24" s="189" t="s">
        <v>139</v>
      </c>
      <c r="D24" s="256">
        <v>565</v>
      </c>
      <c r="E24" s="271"/>
      <c r="F24" s="326">
        <f t="shared" si="2"/>
        <v>0</v>
      </c>
      <c r="G24" s="326"/>
      <c r="H24" s="404"/>
      <c r="I24" s="404"/>
      <c r="J24" s="404"/>
      <c r="K24" s="404"/>
      <c r="L24" s="404"/>
      <c r="M24" s="404"/>
      <c r="N24" s="404"/>
      <c r="O24" s="216"/>
      <c r="P24" s="404"/>
      <c r="Q24" s="407"/>
      <c r="R24" s="218"/>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6"/>
      <c r="BS24" s="326"/>
      <c r="BT24" s="326"/>
      <c r="BU24" s="326"/>
      <c r="BV24" s="326"/>
      <c r="BW24" s="326"/>
      <c r="BX24" s="326"/>
      <c r="BY24" s="326"/>
      <c r="BZ24" s="326"/>
      <c r="CA24" s="326"/>
      <c r="CB24" s="326"/>
      <c r="CC24" s="326"/>
      <c r="CD24" s="326"/>
      <c r="CE24" s="326"/>
      <c r="CF24" s="326"/>
      <c r="CG24" s="326"/>
      <c r="CH24" s="326"/>
      <c r="CI24" s="326"/>
      <c r="CJ24" s="326"/>
      <c r="CK24" s="326"/>
      <c r="CL24" s="326"/>
      <c r="CM24" s="326"/>
      <c r="CN24" s="326"/>
      <c r="CO24" s="326"/>
      <c r="CP24" s="326"/>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c r="EU24" s="326"/>
      <c r="EV24" s="326"/>
      <c r="EW24" s="326"/>
      <c r="EX24" s="326"/>
      <c r="EY24" s="326"/>
      <c r="EZ24" s="326"/>
      <c r="FA24" s="326"/>
      <c r="FB24" s="326"/>
      <c r="FC24" s="326"/>
      <c r="FD24" s="326"/>
      <c r="FE24" s="326"/>
      <c r="FF24" s="326"/>
      <c r="FG24" s="326"/>
      <c r="FH24" s="326"/>
      <c r="FI24" s="326"/>
      <c r="FJ24" s="326"/>
      <c r="FK24" s="326"/>
      <c r="FL24" s="326"/>
      <c r="FM24" s="326"/>
      <c r="FN24" s="326"/>
      <c r="FO24" s="326"/>
      <c r="FP24" s="326"/>
      <c r="FQ24" s="326"/>
      <c r="FR24" s="326"/>
      <c r="FS24" s="326"/>
      <c r="FT24" s="326"/>
      <c r="FU24" s="326"/>
      <c r="FV24" s="326"/>
      <c r="FW24" s="326"/>
      <c r="FX24" s="326"/>
      <c r="FY24" s="326"/>
      <c r="FZ24" s="326"/>
      <c r="GA24" s="326"/>
      <c r="GB24" s="326"/>
      <c r="GC24" s="326"/>
      <c r="GD24" s="326"/>
      <c r="GE24" s="326"/>
      <c r="GF24" s="326"/>
      <c r="GG24" s="326"/>
      <c r="GH24" s="326"/>
      <c r="GI24" s="326"/>
      <c r="GJ24" s="326"/>
      <c r="GK24" s="326"/>
      <c r="GL24" s="326"/>
      <c r="GM24" s="326"/>
      <c r="GN24" s="326"/>
      <c r="GO24" s="326"/>
      <c r="GP24" s="326"/>
      <c r="GQ24" s="326"/>
      <c r="GR24" s="326"/>
      <c r="GS24" s="326"/>
      <c r="GT24" s="326"/>
      <c r="GU24" s="326"/>
      <c r="GV24" s="326"/>
      <c r="GW24" s="326"/>
      <c r="GX24" s="326"/>
      <c r="GY24" s="326"/>
      <c r="GZ24" s="326"/>
      <c r="HA24" s="326"/>
      <c r="HB24" s="326"/>
      <c r="HC24" s="326"/>
      <c r="HD24" s="326"/>
      <c r="HE24" s="326"/>
      <c r="HF24" s="326"/>
      <c r="HG24" s="326"/>
      <c r="HH24" s="326"/>
      <c r="HI24" s="326"/>
      <c r="HJ24" s="326"/>
      <c r="HK24" s="326"/>
      <c r="HL24" s="326"/>
      <c r="HM24" s="326"/>
      <c r="HN24" s="326"/>
      <c r="HO24" s="326"/>
      <c r="HP24" s="326"/>
      <c r="HQ24" s="326"/>
      <c r="HR24" s="326"/>
      <c r="HS24" s="326"/>
      <c r="HT24" s="326"/>
      <c r="HU24" s="326"/>
      <c r="HV24" s="326"/>
      <c r="HW24" s="326"/>
      <c r="HX24" s="326"/>
      <c r="HY24" s="326"/>
      <c r="HZ24" s="326"/>
      <c r="IA24" s="326"/>
      <c r="IB24" s="326"/>
      <c r="IC24" s="326"/>
      <c r="ID24" s="326"/>
      <c r="IE24" s="326"/>
      <c r="IF24" s="326"/>
      <c r="IG24" s="326"/>
      <c r="IH24" s="326"/>
      <c r="II24" s="326"/>
      <c r="IJ24" s="326"/>
      <c r="IK24" s="326"/>
      <c r="IL24" s="326"/>
      <c r="IM24" s="326"/>
    </row>
    <row r="25" spans="1:247" x14ac:dyDescent="0.2">
      <c r="B25" s="401">
        <v>19</v>
      </c>
      <c r="C25" s="571" t="s">
        <v>157</v>
      </c>
      <c r="D25" s="257">
        <v>40810005</v>
      </c>
      <c r="F25" s="326">
        <f t="shared" si="2"/>
        <v>0</v>
      </c>
      <c r="O25" s="216"/>
      <c r="R25" s="218"/>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c r="BV25" s="326"/>
      <c r="BW25" s="326"/>
      <c r="BX25" s="326"/>
      <c r="BY25" s="326"/>
      <c r="BZ25" s="326"/>
      <c r="CA25" s="326"/>
      <c r="CB25" s="326"/>
      <c r="CC25" s="326"/>
      <c r="CD25" s="326"/>
      <c r="CE25" s="326"/>
      <c r="CF25" s="326"/>
      <c r="CG25" s="326"/>
      <c r="CH25" s="326"/>
      <c r="CI25" s="326"/>
      <c r="CJ25" s="326"/>
      <c r="CK25" s="326"/>
      <c r="CL25" s="326"/>
      <c r="CM25" s="326"/>
      <c r="CN25" s="326"/>
      <c r="CO25" s="326"/>
      <c r="CP25" s="326"/>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c r="EU25" s="326"/>
      <c r="EV25" s="326"/>
      <c r="EW25" s="326"/>
      <c r="EX25" s="326"/>
      <c r="EY25" s="326"/>
      <c r="EZ25" s="326"/>
      <c r="FA25" s="326"/>
      <c r="FB25" s="326"/>
      <c r="FC25" s="326"/>
      <c r="FD25" s="326"/>
      <c r="FE25" s="326"/>
      <c r="FF25" s="326"/>
      <c r="FG25" s="326"/>
      <c r="FH25" s="326"/>
      <c r="FI25" s="326"/>
      <c r="FJ25" s="326"/>
      <c r="FK25" s="326"/>
      <c r="FL25" s="326"/>
      <c r="FM25" s="326"/>
      <c r="FN25" s="326"/>
      <c r="FO25" s="326"/>
      <c r="FP25" s="326"/>
      <c r="FQ25" s="326"/>
      <c r="FR25" s="326"/>
      <c r="FS25" s="326"/>
      <c r="FT25" s="326"/>
      <c r="FU25" s="326"/>
      <c r="FV25" s="326"/>
      <c r="FW25" s="326"/>
      <c r="FX25" s="326"/>
      <c r="FY25" s="326"/>
      <c r="FZ25" s="326"/>
      <c r="GA25" s="326"/>
      <c r="GB25" s="326"/>
      <c r="GC25" s="326"/>
      <c r="GD25" s="326"/>
      <c r="GE25" s="326"/>
      <c r="GF25" s="326"/>
      <c r="GG25" s="326"/>
      <c r="GH25" s="326"/>
      <c r="GI25" s="326"/>
      <c r="GJ25" s="326"/>
      <c r="GK25" s="326"/>
      <c r="GL25" s="326"/>
      <c r="GM25" s="326"/>
      <c r="GN25" s="326"/>
      <c r="GO25" s="326"/>
      <c r="GP25" s="326"/>
      <c r="GQ25" s="326"/>
      <c r="GR25" s="326"/>
      <c r="GS25" s="326"/>
      <c r="GT25" s="326"/>
      <c r="GU25" s="326"/>
      <c r="GV25" s="326"/>
      <c r="GW25" s="326"/>
      <c r="GX25" s="326"/>
      <c r="GY25" s="326"/>
      <c r="GZ25" s="326"/>
      <c r="HA25" s="326"/>
      <c r="HB25" s="326"/>
      <c r="HC25" s="326"/>
      <c r="HD25" s="326"/>
      <c r="HE25" s="326"/>
      <c r="HF25" s="326"/>
      <c r="HG25" s="326"/>
      <c r="HH25" s="326"/>
      <c r="HI25" s="326"/>
      <c r="HJ25" s="326"/>
      <c r="HK25" s="326"/>
      <c r="HL25" s="326"/>
      <c r="HM25" s="326"/>
      <c r="HN25" s="326"/>
      <c r="HO25" s="326"/>
      <c r="HP25" s="326"/>
      <c r="HQ25" s="326"/>
      <c r="HR25" s="326"/>
      <c r="HS25" s="326"/>
      <c r="HT25" s="326"/>
      <c r="HU25" s="326"/>
      <c r="HV25" s="326"/>
      <c r="HW25" s="326"/>
      <c r="HX25" s="326"/>
      <c r="HY25" s="326"/>
      <c r="HZ25" s="326"/>
      <c r="IA25" s="326"/>
      <c r="IB25" s="326"/>
      <c r="IC25" s="326"/>
      <c r="ID25" s="326"/>
      <c r="IE25" s="326"/>
      <c r="IF25" s="326"/>
      <c r="IG25" s="326"/>
      <c r="IH25" s="326"/>
      <c r="II25" s="326"/>
      <c r="IJ25" s="326"/>
      <c r="IK25" s="326"/>
      <c r="IL25" s="326"/>
      <c r="IM25" s="326"/>
    </row>
    <row r="26" spans="1:247" x14ac:dyDescent="0.2">
      <c r="B26" s="399">
        <v>20</v>
      </c>
      <c r="F26" s="405">
        <f t="shared" ref="F26:R26" si="3">SUM(F18:F25)</f>
        <v>8278.6634000000013</v>
      </c>
      <c r="G26" s="405">
        <f t="shared" si="3"/>
        <v>0</v>
      </c>
      <c r="H26" s="405">
        <f t="shared" si="3"/>
        <v>0</v>
      </c>
      <c r="I26" s="405">
        <f>SUM(I18:I25)</f>
        <v>0</v>
      </c>
      <c r="J26" s="405">
        <f t="shared" si="3"/>
        <v>0</v>
      </c>
      <c r="K26" s="405">
        <f t="shared" si="3"/>
        <v>0</v>
      </c>
      <c r="L26" s="405">
        <f t="shared" si="3"/>
        <v>0</v>
      </c>
      <c r="M26" s="405">
        <f t="shared" si="3"/>
        <v>0</v>
      </c>
      <c r="N26" s="405">
        <f t="shared" si="3"/>
        <v>0</v>
      </c>
      <c r="O26" s="405">
        <f t="shared" si="3"/>
        <v>0</v>
      </c>
      <c r="P26" s="405">
        <f t="shared" si="3"/>
        <v>0</v>
      </c>
      <c r="Q26" s="405">
        <f t="shared" si="3"/>
        <v>0</v>
      </c>
      <c r="R26" s="405">
        <f t="shared" si="3"/>
        <v>8278.6634000000013</v>
      </c>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6"/>
      <c r="BS26" s="326"/>
      <c r="BT26" s="326"/>
      <c r="BU26" s="326"/>
      <c r="BV26" s="326"/>
      <c r="BW26" s="326"/>
      <c r="BX26" s="326"/>
      <c r="BY26" s="326"/>
      <c r="BZ26" s="326"/>
      <c r="CA26" s="326"/>
      <c r="CB26" s="326"/>
      <c r="CC26" s="326"/>
      <c r="CD26" s="326"/>
      <c r="CE26" s="326"/>
      <c r="CF26" s="326"/>
      <c r="CG26" s="326"/>
      <c r="CH26" s="326"/>
      <c r="CI26" s="326"/>
      <c r="CJ26" s="326"/>
      <c r="CK26" s="326"/>
      <c r="CL26" s="326"/>
      <c r="CM26" s="326"/>
      <c r="CN26" s="326"/>
      <c r="CO26" s="326"/>
      <c r="CP26" s="326"/>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c r="EU26" s="326"/>
      <c r="EV26" s="326"/>
      <c r="EW26" s="326"/>
      <c r="EX26" s="326"/>
      <c r="EY26" s="326"/>
      <c r="EZ26" s="326"/>
      <c r="FA26" s="326"/>
      <c r="FB26" s="326"/>
      <c r="FC26" s="326"/>
      <c r="FD26" s="326"/>
      <c r="FE26" s="326"/>
      <c r="FF26" s="326"/>
      <c r="FG26" s="326"/>
      <c r="FH26" s="326"/>
      <c r="FI26" s="326"/>
      <c r="FJ26" s="326"/>
      <c r="FK26" s="326"/>
      <c r="FL26" s="326"/>
      <c r="FM26" s="326"/>
      <c r="FN26" s="326"/>
      <c r="FO26" s="326"/>
      <c r="FP26" s="326"/>
      <c r="FQ26" s="326"/>
      <c r="FR26" s="326"/>
      <c r="FS26" s="326"/>
      <c r="FT26" s="326"/>
      <c r="FU26" s="326"/>
      <c r="FV26" s="326"/>
      <c r="FW26" s="326"/>
      <c r="FX26" s="326"/>
      <c r="FY26" s="326"/>
      <c r="FZ26" s="326"/>
      <c r="GA26" s="326"/>
      <c r="GB26" s="326"/>
      <c r="GC26" s="326"/>
      <c r="GD26" s="326"/>
      <c r="GE26" s="326"/>
      <c r="GF26" s="326"/>
      <c r="GG26" s="326"/>
      <c r="GH26" s="326"/>
      <c r="GI26" s="326"/>
      <c r="GJ26" s="326"/>
      <c r="GK26" s="326"/>
      <c r="GL26" s="326"/>
      <c r="GM26" s="326"/>
      <c r="GN26" s="326"/>
      <c r="GO26" s="326"/>
      <c r="GP26" s="326"/>
      <c r="GQ26" s="326"/>
      <c r="GR26" s="326"/>
      <c r="GS26" s="326"/>
      <c r="GT26" s="326"/>
      <c r="GU26" s="326"/>
      <c r="GV26" s="326"/>
      <c r="GW26" s="326"/>
      <c r="GX26" s="326"/>
      <c r="GY26" s="326"/>
      <c r="GZ26" s="326"/>
      <c r="HA26" s="326"/>
      <c r="HB26" s="326"/>
      <c r="HC26" s="326"/>
      <c r="HD26" s="326"/>
      <c r="HE26" s="326"/>
      <c r="HF26" s="326"/>
      <c r="HG26" s="326"/>
      <c r="HH26" s="326"/>
      <c r="HI26" s="326"/>
      <c r="HJ26" s="326"/>
      <c r="HK26" s="326"/>
      <c r="HL26" s="326"/>
      <c r="HM26" s="326"/>
      <c r="HN26" s="326"/>
      <c r="HO26" s="326"/>
      <c r="HP26" s="326"/>
      <c r="HQ26" s="326"/>
      <c r="HR26" s="326"/>
      <c r="HS26" s="326"/>
      <c r="HT26" s="326"/>
      <c r="HU26" s="326"/>
      <c r="HV26" s="326"/>
      <c r="HW26" s="326"/>
      <c r="HX26" s="326"/>
      <c r="HY26" s="326"/>
      <c r="HZ26" s="326"/>
      <c r="IA26" s="326"/>
      <c r="IB26" s="326"/>
      <c r="IC26" s="326"/>
      <c r="ID26" s="326"/>
      <c r="IE26" s="326"/>
      <c r="IF26" s="326"/>
      <c r="IG26" s="326"/>
      <c r="IH26" s="326"/>
      <c r="II26" s="326"/>
      <c r="IJ26" s="326"/>
      <c r="IK26" s="326"/>
      <c r="IL26" s="326"/>
      <c r="IM26" s="326"/>
    </row>
    <row r="27" spans="1:247" ht="9" customHeight="1" x14ac:dyDescent="0.2">
      <c r="B27" s="401">
        <v>21</v>
      </c>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c r="BV27" s="326"/>
      <c r="BW27" s="326"/>
      <c r="BX27" s="326"/>
      <c r="BY27" s="326"/>
      <c r="BZ27" s="326"/>
      <c r="CA27" s="326"/>
      <c r="CB27" s="326"/>
      <c r="CC27" s="326"/>
      <c r="CD27" s="326"/>
      <c r="CE27" s="326"/>
      <c r="CF27" s="326"/>
      <c r="CG27" s="326"/>
      <c r="CH27" s="326"/>
      <c r="CI27" s="326"/>
      <c r="CJ27" s="326"/>
      <c r="CK27" s="326"/>
      <c r="CL27" s="326"/>
      <c r="CM27" s="326"/>
      <c r="CN27" s="326"/>
      <c r="CO27" s="326"/>
      <c r="CP27" s="326"/>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c r="EU27" s="326"/>
      <c r="EV27" s="326"/>
      <c r="EW27" s="326"/>
      <c r="EX27" s="326"/>
      <c r="EY27" s="326"/>
      <c r="EZ27" s="326"/>
      <c r="FA27" s="326"/>
      <c r="FB27" s="326"/>
      <c r="FC27" s="326"/>
      <c r="FD27" s="326"/>
      <c r="FE27" s="326"/>
      <c r="FF27" s="326"/>
      <c r="FG27" s="326"/>
      <c r="FH27" s="326"/>
      <c r="FI27" s="326"/>
      <c r="FJ27" s="326"/>
      <c r="FK27" s="326"/>
      <c r="FL27" s="326"/>
      <c r="FM27" s="326"/>
      <c r="FN27" s="326"/>
      <c r="FO27" s="326"/>
      <c r="FP27" s="326"/>
      <c r="FQ27" s="326"/>
      <c r="FR27" s="326"/>
      <c r="FS27" s="326"/>
      <c r="FT27" s="326"/>
      <c r="FU27" s="326"/>
      <c r="FV27" s="326"/>
      <c r="FW27" s="326"/>
      <c r="FX27" s="326"/>
      <c r="FY27" s="326"/>
      <c r="FZ27" s="326"/>
      <c r="GA27" s="326"/>
      <c r="GB27" s="326"/>
      <c r="GC27" s="326"/>
      <c r="GD27" s="326"/>
      <c r="GE27" s="326"/>
      <c r="GF27" s="326"/>
      <c r="GG27" s="326"/>
      <c r="GH27" s="326"/>
      <c r="GI27" s="326"/>
      <c r="GJ27" s="326"/>
      <c r="GK27" s="326"/>
      <c r="GL27" s="326"/>
      <c r="GM27" s="326"/>
      <c r="GN27" s="326"/>
      <c r="GO27" s="326"/>
      <c r="GP27" s="326"/>
      <c r="GQ27" s="326"/>
      <c r="GR27" s="326"/>
      <c r="GS27" s="326"/>
      <c r="GT27" s="326"/>
      <c r="GU27" s="326"/>
      <c r="GV27" s="326"/>
      <c r="GW27" s="326"/>
      <c r="GX27" s="326"/>
      <c r="GY27" s="326"/>
      <c r="GZ27" s="326"/>
      <c r="HA27" s="326"/>
      <c r="HB27" s="326"/>
      <c r="HC27" s="326"/>
      <c r="HD27" s="326"/>
      <c r="HE27" s="326"/>
      <c r="HF27" s="326"/>
      <c r="HG27" s="326"/>
      <c r="HH27" s="326"/>
      <c r="HI27" s="326"/>
      <c r="HJ27" s="326"/>
      <c r="HK27" s="326"/>
      <c r="HL27" s="326"/>
      <c r="HM27" s="326"/>
      <c r="HN27" s="326"/>
      <c r="HO27" s="326"/>
      <c r="HP27" s="326"/>
      <c r="HQ27" s="326"/>
      <c r="HR27" s="326"/>
      <c r="HS27" s="326"/>
      <c r="HT27" s="326"/>
      <c r="HU27" s="326"/>
      <c r="HV27" s="326"/>
      <c r="HW27" s="326"/>
      <c r="HX27" s="326"/>
      <c r="HY27" s="326"/>
      <c r="HZ27" s="326"/>
      <c r="IA27" s="326"/>
      <c r="IB27" s="326"/>
      <c r="IC27" s="326"/>
      <c r="ID27" s="326"/>
      <c r="IE27" s="326"/>
      <c r="IF27" s="326"/>
      <c r="IG27" s="326"/>
      <c r="IH27" s="326"/>
      <c r="II27" s="326"/>
      <c r="IJ27" s="326"/>
      <c r="IK27" s="326"/>
      <c r="IL27" s="326"/>
      <c r="IM27" s="326"/>
    </row>
    <row r="28" spans="1:247" s="401" customFormat="1" ht="15.75" x14ac:dyDescent="0.25">
      <c r="B28" s="399">
        <v>22</v>
      </c>
      <c r="C28" s="400" t="s">
        <v>160</v>
      </c>
      <c r="F28" s="402"/>
      <c r="G28" s="402"/>
      <c r="H28" s="402"/>
      <c r="I28" s="402"/>
      <c r="J28" s="402"/>
      <c r="K28" s="402"/>
      <c r="L28" s="402"/>
      <c r="M28" s="402"/>
      <c r="N28" s="402"/>
      <c r="O28" s="402"/>
      <c r="P28" s="402"/>
      <c r="Q28" s="402"/>
      <c r="R28" s="402"/>
      <c r="S28" s="402"/>
      <c r="T28" s="402"/>
      <c r="U28" s="402"/>
      <c r="V28" s="402"/>
      <c r="W28" s="402"/>
      <c r="X28" s="402"/>
      <c r="Y28" s="402"/>
      <c r="Z28" s="402"/>
      <c r="AA28" s="402"/>
      <c r="AB28" s="402"/>
      <c r="AC28" s="402"/>
      <c r="AD28" s="402"/>
      <c r="AE28" s="402"/>
      <c r="AF28" s="402"/>
      <c r="AG28" s="402"/>
      <c r="AH28" s="402"/>
      <c r="AI28" s="402"/>
      <c r="AJ28" s="402"/>
      <c r="AK28" s="402"/>
      <c r="AL28" s="402"/>
      <c r="AM28" s="402"/>
      <c r="AN28" s="402"/>
      <c r="AO28" s="402"/>
      <c r="AP28" s="402"/>
      <c r="AQ28" s="402"/>
      <c r="AR28" s="402"/>
      <c r="AS28" s="402"/>
      <c r="AT28" s="402"/>
      <c r="AU28" s="402"/>
      <c r="AV28" s="402"/>
      <c r="AW28" s="402"/>
      <c r="AX28" s="402"/>
      <c r="AY28" s="402"/>
      <c r="AZ28" s="402"/>
      <c r="BA28" s="402"/>
      <c r="BB28" s="402"/>
      <c r="BC28" s="402"/>
      <c r="BD28" s="402"/>
      <c r="BE28" s="402"/>
      <c r="BF28" s="402"/>
      <c r="BG28" s="402"/>
      <c r="BH28" s="402"/>
      <c r="BI28" s="402"/>
      <c r="BJ28" s="402"/>
      <c r="BK28" s="402"/>
      <c r="BL28" s="402"/>
      <c r="BM28" s="402"/>
      <c r="BN28" s="402"/>
      <c r="BO28" s="402"/>
      <c r="BP28" s="402"/>
      <c r="BQ28" s="402"/>
      <c r="BR28" s="402"/>
      <c r="BS28" s="402"/>
      <c r="BT28" s="402"/>
      <c r="BU28" s="402"/>
      <c r="BV28" s="402"/>
      <c r="BW28" s="402"/>
      <c r="BX28" s="402"/>
      <c r="BY28" s="402"/>
      <c r="BZ28" s="402"/>
      <c r="CA28" s="402"/>
      <c r="CB28" s="402"/>
      <c r="CC28" s="402"/>
      <c r="CD28" s="402"/>
      <c r="CE28" s="402"/>
      <c r="CF28" s="402"/>
      <c r="CG28" s="402"/>
      <c r="CH28" s="402"/>
      <c r="CI28" s="402"/>
      <c r="CJ28" s="402"/>
      <c r="CK28" s="402"/>
      <c r="CL28" s="402"/>
      <c r="CM28" s="402"/>
      <c r="CN28" s="402"/>
      <c r="CO28" s="402"/>
      <c r="CP28" s="402"/>
      <c r="CQ28" s="402"/>
      <c r="CR28" s="402"/>
      <c r="CS28" s="402"/>
      <c r="CT28" s="402"/>
      <c r="CU28" s="402"/>
      <c r="CV28" s="402"/>
      <c r="CW28" s="402"/>
      <c r="CX28" s="402"/>
      <c r="CY28" s="402"/>
      <c r="CZ28" s="402"/>
      <c r="DA28" s="402"/>
      <c r="DB28" s="402"/>
      <c r="DC28" s="402"/>
      <c r="DD28" s="402"/>
      <c r="DE28" s="402"/>
      <c r="DF28" s="402"/>
      <c r="DG28" s="402"/>
      <c r="DH28" s="402"/>
      <c r="DI28" s="402"/>
      <c r="DJ28" s="402"/>
      <c r="DK28" s="402"/>
      <c r="DL28" s="402"/>
      <c r="DM28" s="402"/>
      <c r="DN28" s="402"/>
      <c r="DO28" s="402"/>
      <c r="DP28" s="402"/>
      <c r="DQ28" s="402"/>
      <c r="DR28" s="402"/>
      <c r="DS28" s="402"/>
      <c r="DT28" s="402"/>
      <c r="DU28" s="402"/>
      <c r="DV28" s="402"/>
      <c r="DW28" s="402"/>
      <c r="DX28" s="402"/>
      <c r="DY28" s="402"/>
      <c r="DZ28" s="402"/>
      <c r="EA28" s="402"/>
      <c r="EB28" s="402"/>
      <c r="EC28" s="402"/>
      <c r="ED28" s="402"/>
      <c r="EE28" s="402"/>
      <c r="EF28" s="402"/>
      <c r="EG28" s="402"/>
      <c r="EH28" s="402"/>
      <c r="EI28" s="402"/>
      <c r="EJ28" s="402"/>
      <c r="EK28" s="402"/>
      <c r="EL28" s="402"/>
      <c r="EM28" s="402"/>
      <c r="EN28" s="402"/>
      <c r="EO28" s="402"/>
      <c r="EP28" s="402"/>
      <c r="EQ28" s="402"/>
      <c r="ER28" s="402"/>
      <c r="ES28" s="402"/>
      <c r="ET28" s="402"/>
      <c r="EU28" s="402"/>
      <c r="EV28" s="402"/>
      <c r="EW28" s="402"/>
      <c r="EX28" s="402"/>
      <c r="EY28" s="402"/>
      <c r="EZ28" s="402"/>
      <c r="FA28" s="402"/>
      <c r="FB28" s="402"/>
      <c r="FC28" s="402"/>
      <c r="FD28" s="402"/>
      <c r="FE28" s="402"/>
      <c r="FF28" s="402"/>
      <c r="FG28" s="402"/>
      <c r="FH28" s="402"/>
      <c r="FI28" s="402"/>
      <c r="FJ28" s="402"/>
      <c r="FK28" s="402"/>
      <c r="FL28" s="402"/>
      <c r="FM28" s="402"/>
      <c r="FN28" s="402"/>
      <c r="FO28" s="402"/>
      <c r="FP28" s="402"/>
      <c r="FQ28" s="402"/>
      <c r="FR28" s="402"/>
      <c r="FS28" s="402"/>
      <c r="FT28" s="402"/>
      <c r="FU28" s="402"/>
      <c r="FV28" s="402"/>
      <c r="FW28" s="402"/>
      <c r="FX28" s="402"/>
      <c r="FY28" s="402"/>
      <c r="FZ28" s="402"/>
      <c r="GA28" s="402"/>
      <c r="GB28" s="402"/>
      <c r="GC28" s="402"/>
      <c r="GD28" s="402"/>
      <c r="GE28" s="402"/>
      <c r="GF28" s="402"/>
      <c r="GG28" s="402"/>
      <c r="GH28" s="402"/>
      <c r="GI28" s="402"/>
      <c r="GJ28" s="402"/>
      <c r="GK28" s="402"/>
      <c r="GL28" s="402"/>
      <c r="GM28" s="402"/>
      <c r="GN28" s="402"/>
      <c r="GO28" s="402"/>
      <c r="GP28" s="402"/>
      <c r="GQ28" s="402"/>
      <c r="GR28" s="402"/>
      <c r="GS28" s="402"/>
      <c r="GT28" s="402"/>
      <c r="GU28" s="402"/>
      <c r="GV28" s="402"/>
      <c r="GW28" s="402"/>
      <c r="GX28" s="402"/>
      <c r="GY28" s="402"/>
      <c r="GZ28" s="402"/>
      <c r="HA28" s="402"/>
      <c r="HB28" s="402"/>
      <c r="HC28" s="402"/>
      <c r="HD28" s="402"/>
      <c r="HE28" s="402"/>
      <c r="HF28" s="402"/>
      <c r="HG28" s="402"/>
      <c r="HH28" s="402"/>
      <c r="HI28" s="402"/>
      <c r="HJ28" s="402"/>
      <c r="HK28" s="402"/>
      <c r="HL28" s="402"/>
      <c r="HM28" s="402"/>
      <c r="HN28" s="402"/>
      <c r="HO28" s="402"/>
      <c r="HP28" s="402"/>
      <c r="HQ28" s="402"/>
      <c r="HR28" s="402"/>
      <c r="HS28" s="402"/>
      <c r="HT28" s="402"/>
      <c r="HU28" s="402"/>
      <c r="HV28" s="402"/>
      <c r="HW28" s="402"/>
      <c r="HX28" s="402"/>
      <c r="HY28" s="402"/>
      <c r="HZ28" s="402"/>
      <c r="IA28" s="402"/>
      <c r="IB28" s="402"/>
      <c r="IC28" s="402"/>
      <c r="ID28" s="402"/>
      <c r="IE28" s="402"/>
      <c r="IF28" s="402"/>
      <c r="IG28" s="402"/>
      <c r="IH28" s="402"/>
      <c r="II28" s="402"/>
      <c r="IJ28" s="402"/>
      <c r="IK28" s="402"/>
      <c r="IL28" s="402"/>
      <c r="IM28" s="402"/>
    </row>
    <row r="29" spans="1:247" s="401" customFormat="1" ht="15" x14ac:dyDescent="0.25">
      <c r="A29" s="217" t="s">
        <v>260</v>
      </c>
      <c r="B29" s="401">
        <v>23</v>
      </c>
      <c r="C29" s="189" t="s">
        <v>249</v>
      </c>
      <c r="D29" s="401">
        <v>501</v>
      </c>
      <c r="F29" s="402">
        <f>SUM(G29:R29)</f>
        <v>60636604</v>
      </c>
      <c r="G29" s="402">
        <f>G18+G7</f>
        <v>4661658</v>
      </c>
      <c r="H29" s="402">
        <f>H18+H7</f>
        <v>5182095</v>
      </c>
      <c r="I29" s="402">
        <f t="shared" ref="I29:R29" si="4">I18+I7</f>
        <v>6135642</v>
      </c>
      <c r="J29" s="402">
        <f t="shared" si="4"/>
        <v>5212720</v>
      </c>
      <c r="K29" s="402">
        <f t="shared" si="4"/>
        <v>2742241</v>
      </c>
      <c r="L29" s="402">
        <f t="shared" si="4"/>
        <v>3800244</v>
      </c>
      <c r="M29" s="402">
        <f>M18+M7</f>
        <v>6377868</v>
      </c>
      <c r="N29" s="402">
        <f t="shared" si="4"/>
        <v>5648202</v>
      </c>
      <c r="O29" s="402">
        <f t="shared" si="4"/>
        <v>5313681</v>
      </c>
      <c r="P29" s="402">
        <f t="shared" si="4"/>
        <v>4829250</v>
      </c>
      <c r="Q29" s="402">
        <f t="shared" si="4"/>
        <v>5286267</v>
      </c>
      <c r="R29" s="402">
        <f t="shared" si="4"/>
        <v>5446736</v>
      </c>
      <c r="S29" s="766"/>
      <c r="T29" s="402"/>
      <c r="U29" s="402"/>
      <c r="V29" s="402"/>
      <c r="W29" s="402"/>
      <c r="X29" s="402"/>
      <c r="Y29" s="402"/>
      <c r="Z29" s="402"/>
      <c r="AA29" s="402"/>
      <c r="AB29" s="402"/>
      <c r="AC29" s="402"/>
      <c r="AD29" s="402"/>
      <c r="AE29" s="402"/>
      <c r="AF29" s="402"/>
      <c r="AG29" s="402"/>
      <c r="AH29" s="402"/>
      <c r="AI29" s="402"/>
      <c r="AJ29" s="402"/>
      <c r="AK29" s="402"/>
      <c r="AL29" s="402"/>
      <c r="AM29" s="402"/>
      <c r="AN29" s="402"/>
      <c r="AO29" s="402"/>
      <c r="AP29" s="402"/>
      <c r="AQ29" s="402"/>
      <c r="AR29" s="402"/>
      <c r="AS29" s="402"/>
      <c r="AT29" s="402"/>
      <c r="AU29" s="402"/>
      <c r="AV29" s="402"/>
      <c r="AW29" s="402"/>
      <c r="AX29" s="402"/>
      <c r="AY29" s="402"/>
      <c r="AZ29" s="402"/>
      <c r="BA29" s="402"/>
      <c r="BB29" s="402"/>
      <c r="BC29" s="402"/>
      <c r="BD29" s="402"/>
      <c r="BE29" s="402"/>
      <c r="BF29" s="402"/>
      <c r="BG29" s="402"/>
      <c r="BH29" s="402"/>
      <c r="BI29" s="402"/>
      <c r="BJ29" s="402"/>
      <c r="BK29" s="402"/>
      <c r="BL29" s="402"/>
      <c r="BM29" s="402"/>
      <c r="BN29" s="402"/>
      <c r="BO29" s="402"/>
      <c r="BP29" s="402"/>
      <c r="BQ29" s="402"/>
      <c r="BR29" s="402"/>
      <c r="BS29" s="402"/>
      <c r="BT29" s="402"/>
      <c r="BU29" s="402"/>
      <c r="BV29" s="402"/>
      <c r="BW29" s="402"/>
      <c r="BX29" s="402"/>
      <c r="BY29" s="402"/>
      <c r="BZ29" s="402"/>
      <c r="CA29" s="402"/>
      <c r="CB29" s="402"/>
      <c r="CC29" s="402"/>
      <c r="CD29" s="402"/>
      <c r="CE29" s="402"/>
      <c r="CF29" s="402"/>
      <c r="CG29" s="402"/>
      <c r="CH29" s="402"/>
      <c r="CI29" s="402"/>
      <c r="CJ29" s="402"/>
      <c r="CK29" s="402"/>
      <c r="CL29" s="402"/>
      <c r="CM29" s="402"/>
      <c r="CN29" s="402"/>
      <c r="CO29" s="402"/>
      <c r="CP29" s="402"/>
      <c r="CQ29" s="402"/>
      <c r="CR29" s="402"/>
      <c r="CS29" s="402"/>
      <c r="CT29" s="402"/>
      <c r="CU29" s="402"/>
      <c r="CV29" s="402"/>
      <c r="CW29" s="402"/>
      <c r="CX29" s="402"/>
      <c r="CY29" s="402"/>
      <c r="CZ29" s="402"/>
      <c r="DA29" s="402"/>
      <c r="DB29" s="402"/>
      <c r="DC29" s="402"/>
      <c r="DD29" s="402"/>
      <c r="DE29" s="402"/>
      <c r="DF29" s="402"/>
      <c r="DG29" s="402"/>
      <c r="DH29" s="402"/>
      <c r="DI29" s="402"/>
      <c r="DJ29" s="402"/>
      <c r="DK29" s="402"/>
      <c r="DL29" s="402"/>
      <c r="DM29" s="402"/>
      <c r="DN29" s="402"/>
      <c r="DO29" s="402"/>
      <c r="DP29" s="402"/>
      <c r="DQ29" s="402"/>
      <c r="DR29" s="402"/>
      <c r="DS29" s="402"/>
      <c r="DT29" s="402"/>
      <c r="DU29" s="402"/>
      <c r="DV29" s="402"/>
      <c r="DW29" s="402"/>
      <c r="DX29" s="402"/>
      <c r="DY29" s="402"/>
      <c r="DZ29" s="402"/>
      <c r="EA29" s="402"/>
      <c r="EB29" s="402"/>
      <c r="EC29" s="402"/>
      <c r="ED29" s="402"/>
      <c r="EE29" s="402"/>
      <c r="EF29" s="402"/>
      <c r="EG29" s="402"/>
      <c r="EH29" s="402"/>
      <c r="EI29" s="402"/>
      <c r="EJ29" s="402"/>
      <c r="EK29" s="402"/>
      <c r="EL29" s="402"/>
      <c r="EM29" s="402"/>
      <c r="EN29" s="402"/>
      <c r="EO29" s="402"/>
      <c r="EP29" s="402"/>
      <c r="EQ29" s="402"/>
      <c r="ER29" s="402"/>
      <c r="ES29" s="402"/>
      <c r="ET29" s="402"/>
      <c r="EU29" s="402"/>
      <c r="EV29" s="402"/>
      <c r="EW29" s="402"/>
      <c r="EX29" s="402"/>
      <c r="EY29" s="402"/>
      <c r="EZ29" s="402"/>
      <c r="FA29" s="402"/>
      <c r="FB29" s="402"/>
      <c r="FC29" s="402"/>
      <c r="FD29" s="402"/>
      <c r="FE29" s="402"/>
      <c r="FF29" s="402"/>
      <c r="FG29" s="402"/>
      <c r="FH29" s="402"/>
      <c r="FI29" s="402"/>
      <c r="FJ29" s="402"/>
      <c r="FK29" s="402"/>
      <c r="FL29" s="402"/>
      <c r="FM29" s="402"/>
      <c r="FN29" s="402"/>
      <c r="FO29" s="402"/>
      <c r="FP29" s="402"/>
      <c r="FQ29" s="402"/>
      <c r="FR29" s="402"/>
      <c r="FS29" s="402"/>
      <c r="FT29" s="402"/>
      <c r="FU29" s="402"/>
      <c r="FV29" s="402"/>
      <c r="FW29" s="402"/>
      <c r="FX29" s="402"/>
      <c r="FY29" s="402"/>
      <c r="FZ29" s="402"/>
      <c r="GA29" s="402"/>
      <c r="GB29" s="402"/>
      <c r="GC29" s="402"/>
      <c r="GD29" s="402"/>
      <c r="GE29" s="402"/>
      <c r="GF29" s="402"/>
      <c r="GG29" s="402"/>
      <c r="GH29" s="402"/>
      <c r="GI29" s="402"/>
      <c r="GJ29" s="402"/>
      <c r="GK29" s="402"/>
      <c r="GL29" s="402"/>
      <c r="GM29" s="402"/>
      <c r="GN29" s="402"/>
      <c r="GO29" s="402"/>
      <c r="GP29" s="402"/>
      <c r="GQ29" s="402"/>
      <c r="GR29" s="402"/>
      <c r="GS29" s="402"/>
      <c r="GT29" s="402"/>
      <c r="GU29" s="402"/>
      <c r="GV29" s="402"/>
      <c r="GW29" s="402"/>
      <c r="GX29" s="402"/>
      <c r="GY29" s="402"/>
      <c r="GZ29" s="402"/>
      <c r="HA29" s="402"/>
      <c r="HB29" s="402"/>
      <c r="HC29" s="402"/>
      <c r="HD29" s="402"/>
      <c r="HE29" s="402"/>
      <c r="HF29" s="402"/>
      <c r="HG29" s="402"/>
      <c r="HH29" s="402"/>
      <c r="HI29" s="402"/>
      <c r="HJ29" s="402"/>
      <c r="HK29" s="402"/>
      <c r="HL29" s="402"/>
      <c r="HM29" s="402"/>
      <c r="HN29" s="402"/>
      <c r="HO29" s="402"/>
      <c r="HP29" s="402"/>
      <c r="HQ29" s="402"/>
      <c r="HR29" s="402"/>
      <c r="HS29" s="402"/>
      <c r="HT29" s="402"/>
      <c r="HU29" s="402"/>
      <c r="HV29" s="402"/>
      <c r="HW29" s="402"/>
      <c r="HX29" s="402"/>
      <c r="HY29" s="402"/>
      <c r="HZ29" s="402"/>
      <c r="IA29" s="402"/>
      <c r="IB29" s="402"/>
      <c r="IC29" s="402"/>
      <c r="ID29" s="402"/>
      <c r="IE29" s="402"/>
      <c r="IF29" s="402"/>
      <c r="IG29" s="402"/>
      <c r="IH29" s="402"/>
      <c r="II29" s="402"/>
      <c r="IJ29" s="402"/>
      <c r="IK29" s="402"/>
      <c r="IL29" s="402"/>
      <c r="IM29" s="402"/>
    </row>
    <row r="30" spans="1:247" s="401" customFormat="1" x14ac:dyDescent="0.2">
      <c r="B30" s="399">
        <v>24</v>
      </c>
      <c r="C30" s="189" t="s">
        <v>224</v>
      </c>
      <c r="D30" s="401">
        <v>547</v>
      </c>
      <c r="F30" s="402">
        <f t="shared" ref="F30:F36" si="5">SUM(G30:R30)</f>
        <v>396650165</v>
      </c>
      <c r="G30" s="402">
        <f t="shared" ref="G30:R30" si="6">G19+G8</f>
        <v>68809958</v>
      </c>
      <c r="H30" s="402">
        <f t="shared" si="6"/>
        <v>29065705</v>
      </c>
      <c r="I30" s="402">
        <f t="shared" si="6"/>
        <v>36399182</v>
      </c>
      <c r="J30" s="402">
        <f t="shared" si="6"/>
        <v>29372887</v>
      </c>
      <c r="K30" s="402">
        <f t="shared" si="6"/>
        <v>7807255</v>
      </c>
      <c r="L30" s="402">
        <f t="shared" si="6"/>
        <v>15210926</v>
      </c>
      <c r="M30" s="402">
        <f>M19+M8</f>
        <v>35166496</v>
      </c>
      <c r="N30" s="402">
        <f t="shared" si="6"/>
        <v>39516544</v>
      </c>
      <c r="O30" s="402">
        <f t="shared" si="6"/>
        <v>35706807</v>
      </c>
      <c r="P30" s="402">
        <f t="shared" si="6"/>
        <v>26179346</v>
      </c>
      <c r="Q30" s="402">
        <f t="shared" si="6"/>
        <v>37427995</v>
      </c>
      <c r="R30" s="402">
        <f t="shared" si="6"/>
        <v>35987064</v>
      </c>
      <c r="S30" s="402"/>
      <c r="T30" s="402"/>
      <c r="U30" s="402"/>
      <c r="V30" s="402"/>
      <c r="W30" s="402"/>
      <c r="X30" s="402"/>
      <c r="Y30" s="402"/>
      <c r="Z30" s="402"/>
      <c r="AA30" s="402"/>
      <c r="AB30" s="402"/>
      <c r="AC30" s="402"/>
      <c r="AD30" s="402"/>
      <c r="AE30" s="402"/>
      <c r="AF30" s="402"/>
      <c r="AG30" s="402"/>
      <c r="AH30" s="402"/>
      <c r="AI30" s="402"/>
      <c r="AJ30" s="402"/>
      <c r="AK30" s="402"/>
      <c r="AL30" s="402"/>
      <c r="AM30" s="402"/>
      <c r="AN30" s="402"/>
      <c r="AO30" s="402"/>
      <c r="AP30" s="402"/>
      <c r="AQ30" s="402"/>
      <c r="AR30" s="402"/>
      <c r="AS30" s="402"/>
      <c r="AT30" s="402"/>
      <c r="AU30" s="402"/>
      <c r="AV30" s="402"/>
      <c r="AW30" s="402"/>
      <c r="AX30" s="402"/>
      <c r="AY30" s="402"/>
      <c r="AZ30" s="402"/>
      <c r="BA30" s="402"/>
      <c r="BB30" s="402"/>
      <c r="BC30" s="402"/>
      <c r="BD30" s="402"/>
      <c r="BE30" s="402"/>
      <c r="BF30" s="402"/>
      <c r="BG30" s="402"/>
      <c r="BH30" s="402"/>
      <c r="BI30" s="402"/>
      <c r="BJ30" s="402"/>
      <c r="BK30" s="402"/>
      <c r="BL30" s="402"/>
      <c r="BM30" s="402"/>
      <c r="BN30" s="402"/>
      <c r="BO30" s="402"/>
      <c r="BP30" s="402"/>
      <c r="BQ30" s="402"/>
      <c r="BR30" s="402"/>
      <c r="BS30" s="402"/>
      <c r="BT30" s="402"/>
      <c r="BU30" s="402"/>
      <c r="BV30" s="402"/>
      <c r="BW30" s="402"/>
      <c r="BX30" s="402"/>
      <c r="BY30" s="402"/>
      <c r="BZ30" s="402"/>
      <c r="CA30" s="402"/>
      <c r="CB30" s="402"/>
      <c r="CC30" s="402"/>
      <c r="CD30" s="402"/>
      <c r="CE30" s="402"/>
      <c r="CF30" s="402"/>
      <c r="CG30" s="402"/>
      <c r="CH30" s="402"/>
      <c r="CI30" s="402"/>
      <c r="CJ30" s="402"/>
      <c r="CK30" s="402"/>
      <c r="CL30" s="402"/>
      <c r="CM30" s="402"/>
      <c r="CN30" s="402"/>
      <c r="CO30" s="402"/>
      <c r="CP30" s="402"/>
      <c r="CQ30" s="402"/>
      <c r="CR30" s="402"/>
      <c r="CS30" s="402"/>
      <c r="CT30" s="402"/>
      <c r="CU30" s="402"/>
      <c r="CV30" s="402"/>
      <c r="CW30" s="402"/>
      <c r="CX30" s="402"/>
      <c r="CY30" s="402"/>
      <c r="CZ30" s="402"/>
      <c r="DA30" s="402"/>
      <c r="DB30" s="402"/>
      <c r="DC30" s="402"/>
      <c r="DD30" s="402"/>
      <c r="DE30" s="402"/>
      <c r="DF30" s="402"/>
      <c r="DG30" s="402"/>
      <c r="DH30" s="402"/>
      <c r="DI30" s="402"/>
      <c r="DJ30" s="402"/>
      <c r="DK30" s="402"/>
      <c r="DL30" s="402"/>
      <c r="DM30" s="402"/>
      <c r="DN30" s="402"/>
      <c r="DO30" s="402"/>
      <c r="DP30" s="402"/>
      <c r="DQ30" s="402"/>
      <c r="DR30" s="402"/>
      <c r="DS30" s="402"/>
      <c r="DT30" s="402"/>
      <c r="DU30" s="402"/>
      <c r="DV30" s="402"/>
      <c r="DW30" s="402"/>
      <c r="DX30" s="402"/>
      <c r="DY30" s="402"/>
      <c r="DZ30" s="402"/>
      <c r="EA30" s="402"/>
      <c r="EB30" s="402"/>
      <c r="EC30" s="402"/>
      <c r="ED30" s="402"/>
      <c r="EE30" s="402"/>
      <c r="EF30" s="402"/>
      <c r="EG30" s="402"/>
      <c r="EH30" s="402"/>
      <c r="EI30" s="402"/>
      <c r="EJ30" s="402"/>
      <c r="EK30" s="402"/>
      <c r="EL30" s="402"/>
      <c r="EM30" s="402"/>
      <c r="EN30" s="402"/>
      <c r="EO30" s="402"/>
      <c r="EP30" s="402"/>
      <c r="EQ30" s="402"/>
      <c r="ER30" s="402"/>
      <c r="ES30" s="402"/>
      <c r="ET30" s="402"/>
      <c r="EU30" s="402"/>
      <c r="EV30" s="402"/>
      <c r="EW30" s="402"/>
      <c r="EX30" s="402"/>
      <c r="EY30" s="402"/>
      <c r="EZ30" s="402"/>
      <c r="FA30" s="402"/>
      <c r="FB30" s="402"/>
      <c r="FC30" s="402"/>
      <c r="FD30" s="402"/>
      <c r="FE30" s="402"/>
      <c r="FF30" s="402"/>
      <c r="FG30" s="402"/>
      <c r="FH30" s="402"/>
      <c r="FI30" s="402"/>
      <c r="FJ30" s="402"/>
      <c r="FK30" s="402"/>
      <c r="FL30" s="402"/>
      <c r="FM30" s="402"/>
      <c r="FN30" s="402"/>
      <c r="FO30" s="402"/>
      <c r="FP30" s="402"/>
      <c r="FQ30" s="402"/>
      <c r="FR30" s="402"/>
      <c r="FS30" s="402"/>
      <c r="FT30" s="402"/>
      <c r="FU30" s="402"/>
      <c r="FV30" s="402"/>
      <c r="FW30" s="402"/>
      <c r="FX30" s="402"/>
      <c r="FY30" s="402"/>
      <c r="FZ30" s="402"/>
      <c r="GA30" s="402"/>
      <c r="GB30" s="402"/>
      <c r="GC30" s="402"/>
      <c r="GD30" s="402"/>
      <c r="GE30" s="402"/>
      <c r="GF30" s="402"/>
      <c r="GG30" s="402"/>
      <c r="GH30" s="402"/>
      <c r="GI30" s="402"/>
      <c r="GJ30" s="402"/>
      <c r="GK30" s="402"/>
      <c r="GL30" s="402"/>
      <c r="GM30" s="402"/>
      <c r="GN30" s="402"/>
      <c r="GO30" s="402"/>
      <c r="GP30" s="402"/>
      <c r="GQ30" s="402"/>
      <c r="GR30" s="402"/>
      <c r="GS30" s="402"/>
      <c r="GT30" s="402"/>
      <c r="GU30" s="402"/>
      <c r="GV30" s="402"/>
      <c r="GW30" s="402"/>
      <c r="GX30" s="402"/>
      <c r="GY30" s="402"/>
      <c r="GZ30" s="402"/>
      <c r="HA30" s="402"/>
      <c r="HB30" s="402"/>
      <c r="HC30" s="402"/>
      <c r="HD30" s="402"/>
      <c r="HE30" s="402"/>
      <c r="HF30" s="402"/>
      <c r="HG30" s="402"/>
      <c r="HH30" s="402"/>
      <c r="HI30" s="402"/>
      <c r="HJ30" s="402"/>
      <c r="HK30" s="402"/>
      <c r="HL30" s="402"/>
      <c r="HM30" s="402"/>
      <c r="HN30" s="402"/>
      <c r="HO30" s="402"/>
      <c r="HP30" s="402"/>
      <c r="HQ30" s="402"/>
      <c r="HR30" s="402"/>
      <c r="HS30" s="402"/>
      <c r="HT30" s="402"/>
      <c r="HU30" s="402"/>
      <c r="HV30" s="402"/>
      <c r="HW30" s="402"/>
      <c r="HX30" s="402"/>
      <c r="HY30" s="402"/>
      <c r="HZ30" s="402"/>
      <c r="IA30" s="402"/>
      <c r="IB30" s="402"/>
      <c r="IC30" s="402"/>
      <c r="ID30" s="402"/>
      <c r="IE30" s="402"/>
      <c r="IF30" s="402"/>
      <c r="IG30" s="402"/>
      <c r="IH30" s="402"/>
      <c r="II30" s="402"/>
      <c r="IJ30" s="402"/>
      <c r="IK30" s="402"/>
      <c r="IL30" s="402"/>
      <c r="IM30" s="402"/>
    </row>
    <row r="31" spans="1:247" s="401" customFormat="1" x14ac:dyDescent="0.2">
      <c r="B31" s="401">
        <v>25</v>
      </c>
      <c r="C31" s="194" t="s">
        <v>250</v>
      </c>
      <c r="D31" s="401">
        <v>555</v>
      </c>
      <c r="F31" s="402">
        <f t="shared" si="5"/>
        <v>819091881.66339993</v>
      </c>
      <c r="G31" s="402">
        <f t="shared" ref="G31:R31" si="7">G20+G9</f>
        <v>97229888</v>
      </c>
      <c r="H31" s="402">
        <f t="shared" si="7"/>
        <v>88048407</v>
      </c>
      <c r="I31" s="402">
        <f t="shared" si="7"/>
        <v>86367398</v>
      </c>
      <c r="J31" s="402">
        <f t="shared" si="7"/>
        <v>60312325</v>
      </c>
      <c r="K31" s="402">
        <f t="shared" si="7"/>
        <v>48360169</v>
      </c>
      <c r="L31" s="402">
        <f t="shared" si="7"/>
        <v>56164508</v>
      </c>
      <c r="M31" s="402">
        <f>M20+M9</f>
        <v>65371119</v>
      </c>
      <c r="N31" s="402">
        <f t="shared" si="7"/>
        <v>53552986</v>
      </c>
      <c r="O31" s="402">
        <f t="shared" si="7"/>
        <v>27453721</v>
      </c>
      <c r="P31" s="402">
        <f t="shared" si="7"/>
        <v>58904191</v>
      </c>
      <c r="Q31" s="402">
        <f t="shared" si="7"/>
        <v>84322573</v>
      </c>
      <c r="R31" s="402">
        <f t="shared" si="7"/>
        <v>93004596.663399994</v>
      </c>
      <c r="S31" s="402"/>
      <c r="T31" s="402"/>
      <c r="U31" s="402"/>
      <c r="V31" s="402"/>
      <c r="W31" s="402"/>
      <c r="X31" s="402"/>
      <c r="Y31" s="402"/>
      <c r="Z31" s="402"/>
      <c r="AA31" s="402"/>
      <c r="AB31" s="402"/>
      <c r="AC31" s="402"/>
      <c r="AD31" s="402"/>
      <c r="AE31" s="402"/>
      <c r="AF31" s="402"/>
      <c r="AG31" s="402"/>
      <c r="AH31" s="402"/>
      <c r="AI31" s="402"/>
      <c r="AJ31" s="402"/>
      <c r="AK31" s="402"/>
      <c r="AL31" s="402"/>
      <c r="AM31" s="402"/>
      <c r="AN31" s="402"/>
      <c r="AO31" s="402"/>
      <c r="AP31" s="402"/>
      <c r="AQ31" s="402"/>
      <c r="AR31" s="402"/>
      <c r="AS31" s="402"/>
      <c r="AT31" s="402"/>
      <c r="AU31" s="402"/>
      <c r="AV31" s="402"/>
      <c r="AW31" s="402"/>
      <c r="AX31" s="402"/>
      <c r="AY31" s="402"/>
      <c r="AZ31" s="402"/>
      <c r="BA31" s="402"/>
      <c r="BB31" s="402"/>
      <c r="BC31" s="402"/>
      <c r="BD31" s="402"/>
      <c r="BE31" s="402"/>
      <c r="BF31" s="402"/>
      <c r="BG31" s="402"/>
      <c r="BH31" s="402"/>
      <c r="BI31" s="402"/>
      <c r="BJ31" s="402"/>
      <c r="BK31" s="402"/>
      <c r="BL31" s="402"/>
      <c r="BM31" s="402"/>
      <c r="BN31" s="402"/>
      <c r="BO31" s="402"/>
      <c r="BP31" s="402"/>
      <c r="BQ31" s="402"/>
      <c r="BR31" s="402"/>
      <c r="BS31" s="402"/>
      <c r="BT31" s="402"/>
      <c r="BU31" s="402"/>
      <c r="BV31" s="402"/>
      <c r="BW31" s="402"/>
      <c r="BX31" s="402"/>
      <c r="BY31" s="402"/>
      <c r="BZ31" s="402"/>
      <c r="CA31" s="402"/>
      <c r="CB31" s="402"/>
      <c r="CC31" s="402"/>
      <c r="CD31" s="402"/>
      <c r="CE31" s="402"/>
      <c r="CF31" s="402"/>
      <c r="CG31" s="402"/>
      <c r="CH31" s="402"/>
      <c r="CI31" s="402"/>
      <c r="CJ31" s="402"/>
      <c r="CK31" s="402"/>
      <c r="CL31" s="402"/>
      <c r="CM31" s="402"/>
      <c r="CN31" s="402"/>
      <c r="CO31" s="402"/>
      <c r="CP31" s="402"/>
      <c r="CQ31" s="402"/>
      <c r="CR31" s="402"/>
      <c r="CS31" s="402"/>
      <c r="CT31" s="402"/>
      <c r="CU31" s="402"/>
      <c r="CV31" s="402"/>
      <c r="CW31" s="402"/>
      <c r="CX31" s="402"/>
      <c r="CY31" s="402"/>
      <c r="CZ31" s="402"/>
      <c r="DA31" s="402"/>
      <c r="DB31" s="402"/>
      <c r="DC31" s="402"/>
      <c r="DD31" s="402"/>
      <c r="DE31" s="402"/>
      <c r="DF31" s="402"/>
      <c r="DG31" s="402"/>
      <c r="DH31" s="402"/>
      <c r="DI31" s="402"/>
      <c r="DJ31" s="402"/>
      <c r="DK31" s="402"/>
      <c r="DL31" s="402"/>
      <c r="DM31" s="402"/>
      <c r="DN31" s="402"/>
      <c r="DO31" s="402"/>
      <c r="DP31" s="402"/>
      <c r="DQ31" s="402"/>
      <c r="DR31" s="402"/>
      <c r="DS31" s="402"/>
      <c r="DT31" s="402"/>
      <c r="DU31" s="402"/>
      <c r="DV31" s="402"/>
      <c r="DW31" s="402"/>
      <c r="DX31" s="402"/>
      <c r="DY31" s="402"/>
      <c r="DZ31" s="402"/>
      <c r="EA31" s="402"/>
      <c r="EB31" s="402"/>
      <c r="EC31" s="402"/>
      <c r="ED31" s="402"/>
      <c r="EE31" s="402"/>
      <c r="EF31" s="402"/>
      <c r="EG31" s="402"/>
      <c r="EH31" s="402"/>
      <c r="EI31" s="402"/>
      <c r="EJ31" s="402"/>
      <c r="EK31" s="402"/>
      <c r="EL31" s="402"/>
      <c r="EM31" s="402"/>
      <c r="EN31" s="402"/>
      <c r="EO31" s="402"/>
      <c r="EP31" s="402"/>
      <c r="EQ31" s="402"/>
      <c r="ER31" s="402"/>
      <c r="ES31" s="402"/>
      <c r="ET31" s="402"/>
      <c r="EU31" s="402"/>
      <c r="EV31" s="402"/>
      <c r="EW31" s="402"/>
      <c r="EX31" s="402"/>
      <c r="EY31" s="402"/>
      <c r="EZ31" s="402"/>
      <c r="FA31" s="402"/>
      <c r="FB31" s="402"/>
      <c r="FC31" s="402"/>
      <c r="FD31" s="402"/>
      <c r="FE31" s="402"/>
      <c r="FF31" s="402"/>
      <c r="FG31" s="402"/>
      <c r="FH31" s="402"/>
      <c r="FI31" s="402"/>
      <c r="FJ31" s="402"/>
      <c r="FK31" s="402"/>
      <c r="FL31" s="402"/>
      <c r="FM31" s="402"/>
      <c r="FN31" s="402"/>
      <c r="FO31" s="402"/>
      <c r="FP31" s="402"/>
      <c r="FQ31" s="402"/>
      <c r="FR31" s="402"/>
      <c r="FS31" s="402"/>
      <c r="FT31" s="402"/>
      <c r="FU31" s="402"/>
      <c r="FV31" s="402"/>
      <c r="FW31" s="402"/>
      <c r="FX31" s="402"/>
      <c r="FY31" s="402"/>
      <c r="FZ31" s="402"/>
      <c r="GA31" s="402"/>
      <c r="GB31" s="402"/>
      <c r="GC31" s="402"/>
      <c r="GD31" s="402"/>
      <c r="GE31" s="402"/>
      <c r="GF31" s="402"/>
      <c r="GG31" s="402"/>
      <c r="GH31" s="402"/>
      <c r="GI31" s="402"/>
      <c r="GJ31" s="402"/>
      <c r="GK31" s="402"/>
      <c r="GL31" s="402"/>
      <c r="GM31" s="402"/>
      <c r="GN31" s="402"/>
      <c r="GO31" s="402"/>
      <c r="GP31" s="402"/>
      <c r="GQ31" s="402"/>
      <c r="GR31" s="402"/>
      <c r="GS31" s="402"/>
      <c r="GT31" s="402"/>
      <c r="GU31" s="402"/>
      <c r="GV31" s="402"/>
      <c r="GW31" s="402"/>
      <c r="GX31" s="402"/>
      <c r="GY31" s="402"/>
      <c r="GZ31" s="402"/>
      <c r="HA31" s="402"/>
      <c r="HB31" s="402"/>
      <c r="HC31" s="402"/>
      <c r="HD31" s="402"/>
      <c r="HE31" s="402"/>
      <c r="HF31" s="402"/>
      <c r="HG31" s="402"/>
      <c r="HH31" s="402"/>
      <c r="HI31" s="402"/>
      <c r="HJ31" s="402"/>
      <c r="HK31" s="402"/>
      <c r="HL31" s="402"/>
      <c r="HM31" s="402"/>
      <c r="HN31" s="402"/>
      <c r="HO31" s="402"/>
      <c r="HP31" s="402"/>
      <c r="HQ31" s="402"/>
      <c r="HR31" s="402"/>
      <c r="HS31" s="402"/>
      <c r="HT31" s="402"/>
      <c r="HU31" s="402"/>
      <c r="HV31" s="402"/>
      <c r="HW31" s="402"/>
      <c r="HX31" s="402"/>
      <c r="HY31" s="402"/>
      <c r="HZ31" s="402"/>
      <c r="IA31" s="402"/>
      <c r="IB31" s="402"/>
      <c r="IC31" s="402"/>
      <c r="ID31" s="402"/>
      <c r="IE31" s="402"/>
      <c r="IF31" s="402"/>
      <c r="IG31" s="402"/>
      <c r="IH31" s="402"/>
      <c r="II31" s="402"/>
      <c r="IJ31" s="402"/>
      <c r="IK31" s="402"/>
      <c r="IL31" s="402"/>
      <c r="IM31" s="402"/>
    </row>
    <row r="32" spans="1:247" s="401" customFormat="1" x14ac:dyDescent="0.2">
      <c r="B32" s="399">
        <v>26</v>
      </c>
      <c r="C32" s="189" t="s">
        <v>251</v>
      </c>
      <c r="D32" s="470" t="s">
        <v>159</v>
      </c>
      <c r="F32" s="402">
        <f t="shared" si="5"/>
        <v>-47574897</v>
      </c>
      <c r="G32" s="402">
        <f t="shared" ref="G32:P32" si="8">G21+G10</f>
        <v>-44051900</v>
      </c>
      <c r="H32" s="402">
        <f>H21+H10</f>
        <v>-13135761</v>
      </c>
      <c r="I32" s="402">
        <f t="shared" si="8"/>
        <v>-4003266</v>
      </c>
      <c r="J32" s="402">
        <f t="shared" si="8"/>
        <v>-421996</v>
      </c>
      <c r="K32" s="402">
        <f t="shared" si="8"/>
        <v>3032432</v>
      </c>
      <c r="L32" s="402">
        <f t="shared" si="8"/>
        <v>2621583</v>
      </c>
      <c r="M32" s="402">
        <f t="shared" si="8"/>
        <v>2166867</v>
      </c>
      <c r="N32" s="402">
        <f t="shared" si="8"/>
        <v>1339113</v>
      </c>
      <c r="O32" s="402">
        <f t="shared" si="8"/>
        <v>4786486</v>
      </c>
      <c r="P32" s="402">
        <f t="shared" si="8"/>
        <v>3682422</v>
      </c>
      <c r="Q32" s="402">
        <f>Q21+Q10</f>
        <v>-1220997</v>
      </c>
      <c r="R32" s="402">
        <f>R21+R10</f>
        <v>-2369880</v>
      </c>
      <c r="S32" s="402"/>
      <c r="T32" s="402"/>
      <c r="U32" s="402"/>
      <c r="V32" s="402"/>
      <c r="W32" s="402"/>
      <c r="X32" s="402"/>
      <c r="Y32" s="402"/>
      <c r="Z32" s="402"/>
      <c r="AA32" s="402"/>
      <c r="AB32" s="402"/>
      <c r="AC32" s="402"/>
      <c r="AD32" s="402"/>
      <c r="AE32" s="402"/>
      <c r="AF32" s="402"/>
      <c r="AG32" s="402"/>
      <c r="AH32" s="402"/>
      <c r="AI32" s="402"/>
      <c r="AJ32" s="402"/>
      <c r="AK32" s="402"/>
      <c r="AL32" s="402"/>
      <c r="AM32" s="402"/>
      <c r="AN32" s="402"/>
      <c r="AO32" s="402"/>
      <c r="AP32" s="402"/>
      <c r="AQ32" s="402"/>
      <c r="AR32" s="402"/>
      <c r="AS32" s="402"/>
      <c r="AT32" s="402"/>
      <c r="AU32" s="402"/>
      <c r="AV32" s="402"/>
      <c r="AW32" s="402"/>
      <c r="AX32" s="402"/>
      <c r="AY32" s="402"/>
      <c r="AZ32" s="402"/>
      <c r="BA32" s="402"/>
      <c r="BB32" s="402"/>
      <c r="BC32" s="402"/>
      <c r="BD32" s="402"/>
      <c r="BE32" s="402"/>
      <c r="BF32" s="402"/>
      <c r="BG32" s="402"/>
      <c r="BH32" s="402"/>
      <c r="BI32" s="402"/>
      <c r="BJ32" s="402"/>
      <c r="BK32" s="402"/>
      <c r="BL32" s="402"/>
      <c r="BM32" s="402"/>
      <c r="BN32" s="402"/>
      <c r="BO32" s="402"/>
      <c r="BP32" s="402"/>
      <c r="BQ32" s="402"/>
      <c r="BR32" s="402"/>
      <c r="BS32" s="402"/>
      <c r="BT32" s="402"/>
      <c r="BU32" s="402"/>
      <c r="BV32" s="402"/>
      <c r="BW32" s="402"/>
      <c r="BX32" s="402"/>
      <c r="BY32" s="402"/>
      <c r="BZ32" s="402"/>
      <c r="CA32" s="402"/>
      <c r="CB32" s="402"/>
      <c r="CC32" s="402"/>
      <c r="CD32" s="402"/>
      <c r="CE32" s="402"/>
      <c r="CF32" s="402"/>
      <c r="CG32" s="402"/>
      <c r="CH32" s="402"/>
      <c r="CI32" s="402"/>
      <c r="CJ32" s="402"/>
      <c r="CK32" s="402"/>
      <c r="CL32" s="402"/>
      <c r="CM32" s="402"/>
      <c r="CN32" s="402"/>
      <c r="CO32" s="402"/>
      <c r="CP32" s="402"/>
      <c r="CQ32" s="402"/>
      <c r="CR32" s="402"/>
      <c r="CS32" s="402"/>
      <c r="CT32" s="402"/>
      <c r="CU32" s="402"/>
      <c r="CV32" s="402"/>
      <c r="CW32" s="402"/>
      <c r="CX32" s="402"/>
      <c r="CY32" s="402"/>
      <c r="CZ32" s="402"/>
      <c r="DA32" s="402"/>
      <c r="DB32" s="402"/>
      <c r="DC32" s="402"/>
      <c r="DD32" s="402"/>
      <c r="DE32" s="402"/>
      <c r="DF32" s="402"/>
      <c r="DG32" s="402"/>
      <c r="DH32" s="402"/>
      <c r="DI32" s="402"/>
      <c r="DJ32" s="402"/>
      <c r="DK32" s="402"/>
      <c r="DL32" s="402"/>
      <c r="DM32" s="402"/>
      <c r="DN32" s="402"/>
      <c r="DO32" s="402"/>
      <c r="DP32" s="402"/>
      <c r="DQ32" s="402"/>
      <c r="DR32" s="402"/>
      <c r="DS32" s="402"/>
      <c r="DT32" s="402"/>
      <c r="DU32" s="402"/>
      <c r="DV32" s="402"/>
      <c r="DW32" s="402"/>
      <c r="DX32" s="402"/>
      <c r="DY32" s="402"/>
      <c r="DZ32" s="402"/>
      <c r="EA32" s="402"/>
      <c r="EB32" s="402"/>
      <c r="EC32" s="402"/>
      <c r="ED32" s="402"/>
      <c r="EE32" s="402"/>
      <c r="EF32" s="402"/>
      <c r="EG32" s="402"/>
      <c r="EH32" s="402"/>
      <c r="EI32" s="402"/>
      <c r="EJ32" s="402"/>
      <c r="EK32" s="402"/>
      <c r="EL32" s="402"/>
      <c r="EM32" s="402"/>
      <c r="EN32" s="402"/>
      <c r="EO32" s="402"/>
      <c r="EP32" s="402"/>
      <c r="EQ32" s="402"/>
      <c r="ER32" s="402"/>
      <c r="ES32" s="402"/>
      <c r="ET32" s="402"/>
      <c r="EU32" s="402"/>
      <c r="EV32" s="402"/>
      <c r="EW32" s="402"/>
      <c r="EX32" s="402"/>
      <c r="EY32" s="402"/>
      <c r="EZ32" s="402"/>
      <c r="FA32" s="402"/>
      <c r="FB32" s="402"/>
      <c r="FC32" s="402"/>
      <c r="FD32" s="402"/>
      <c r="FE32" s="402"/>
      <c r="FF32" s="402"/>
      <c r="FG32" s="402"/>
      <c r="FH32" s="402"/>
      <c r="FI32" s="402"/>
      <c r="FJ32" s="402"/>
      <c r="FK32" s="402"/>
      <c r="FL32" s="402"/>
      <c r="FM32" s="402"/>
      <c r="FN32" s="402"/>
      <c r="FO32" s="402"/>
      <c r="FP32" s="402"/>
      <c r="FQ32" s="402"/>
      <c r="FR32" s="402"/>
      <c r="FS32" s="402"/>
      <c r="FT32" s="402"/>
      <c r="FU32" s="402"/>
      <c r="FV32" s="402"/>
      <c r="FW32" s="402"/>
      <c r="FX32" s="402"/>
      <c r="FY32" s="402"/>
      <c r="FZ32" s="402"/>
      <c r="GA32" s="402"/>
      <c r="GB32" s="402"/>
      <c r="GC32" s="402"/>
      <c r="GD32" s="402"/>
      <c r="GE32" s="402"/>
      <c r="GF32" s="402"/>
      <c r="GG32" s="402"/>
      <c r="GH32" s="402"/>
      <c r="GI32" s="402"/>
      <c r="GJ32" s="402"/>
      <c r="GK32" s="402"/>
      <c r="GL32" s="402"/>
      <c r="GM32" s="402"/>
      <c r="GN32" s="402"/>
      <c r="GO32" s="402"/>
      <c r="GP32" s="402"/>
      <c r="GQ32" s="402"/>
      <c r="GR32" s="402"/>
      <c r="GS32" s="402"/>
      <c r="GT32" s="402"/>
      <c r="GU32" s="402"/>
      <c r="GV32" s="402"/>
      <c r="GW32" s="402"/>
      <c r="GX32" s="402"/>
      <c r="GY32" s="402"/>
      <c r="GZ32" s="402"/>
      <c r="HA32" s="402"/>
      <c r="HB32" s="402"/>
      <c r="HC32" s="402"/>
      <c r="HD32" s="402"/>
      <c r="HE32" s="402"/>
      <c r="HF32" s="402"/>
      <c r="HG32" s="402"/>
      <c r="HH32" s="402"/>
      <c r="HI32" s="402"/>
      <c r="HJ32" s="402"/>
      <c r="HK32" s="402"/>
      <c r="HL32" s="402"/>
      <c r="HM32" s="402"/>
      <c r="HN32" s="402"/>
      <c r="HO32" s="402"/>
      <c r="HP32" s="402"/>
      <c r="HQ32" s="402"/>
      <c r="HR32" s="402"/>
      <c r="HS32" s="402"/>
      <c r="HT32" s="402"/>
      <c r="HU32" s="402"/>
      <c r="HV32" s="402"/>
      <c r="HW32" s="402"/>
      <c r="HX32" s="402"/>
      <c r="HY32" s="402"/>
      <c r="HZ32" s="402"/>
      <c r="IA32" s="402"/>
      <c r="IB32" s="402"/>
      <c r="IC32" s="402"/>
      <c r="ID32" s="402"/>
      <c r="IE32" s="402"/>
      <c r="IF32" s="402"/>
      <c r="IG32" s="402"/>
      <c r="IH32" s="402"/>
      <c r="II32" s="402"/>
      <c r="IJ32" s="402"/>
      <c r="IK32" s="402"/>
      <c r="IL32" s="402"/>
      <c r="IM32" s="402"/>
    </row>
    <row r="33" spans="2:247" s="401" customFormat="1" x14ac:dyDescent="0.2">
      <c r="B33" s="401">
        <v>27</v>
      </c>
      <c r="C33" s="189" t="s">
        <v>216</v>
      </c>
      <c r="D33" s="401">
        <v>55700003</v>
      </c>
      <c r="F33" s="402">
        <f t="shared" si="5"/>
        <v>546257</v>
      </c>
      <c r="G33" s="402">
        <f t="shared" ref="G33:R33" si="9">G22+G11</f>
        <v>37690</v>
      </c>
      <c r="H33" s="402">
        <f t="shared" si="9"/>
        <v>33632</v>
      </c>
      <c r="I33" s="402">
        <f t="shared" si="9"/>
        <v>42641</v>
      </c>
      <c r="J33" s="402">
        <f t="shared" si="9"/>
        <v>32133</v>
      </c>
      <c r="K33" s="402">
        <f t="shared" si="9"/>
        <v>37616</v>
      </c>
      <c r="L33" s="402">
        <f t="shared" si="9"/>
        <v>40175</v>
      </c>
      <c r="M33" s="402">
        <f t="shared" si="9"/>
        <v>49426</v>
      </c>
      <c r="N33" s="402">
        <f t="shared" si="9"/>
        <v>58664</v>
      </c>
      <c r="O33" s="402">
        <f t="shared" si="9"/>
        <v>59752</v>
      </c>
      <c r="P33" s="402">
        <f t="shared" si="9"/>
        <v>49757</v>
      </c>
      <c r="Q33" s="402">
        <f t="shared" si="9"/>
        <v>53115</v>
      </c>
      <c r="R33" s="402">
        <f t="shared" si="9"/>
        <v>51656</v>
      </c>
      <c r="S33" s="402"/>
      <c r="T33" s="402"/>
      <c r="U33" s="402"/>
      <c r="V33" s="402"/>
      <c r="W33" s="402"/>
      <c r="X33" s="402"/>
      <c r="Y33" s="402"/>
      <c r="Z33" s="402"/>
      <c r="AA33" s="402"/>
      <c r="AB33" s="402"/>
      <c r="AC33" s="402"/>
      <c r="AD33" s="402"/>
      <c r="AE33" s="402"/>
      <c r="AF33" s="402"/>
      <c r="AG33" s="402"/>
      <c r="AH33" s="402"/>
      <c r="AI33" s="402"/>
      <c r="AJ33" s="402"/>
      <c r="AK33" s="402"/>
      <c r="AL33" s="402"/>
      <c r="AM33" s="402"/>
      <c r="AN33" s="402"/>
      <c r="AO33" s="402"/>
      <c r="AP33" s="402"/>
      <c r="AQ33" s="402"/>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c r="BT33" s="402"/>
      <c r="BU33" s="402"/>
      <c r="BV33" s="402"/>
      <c r="BW33" s="402"/>
      <c r="BX33" s="402"/>
      <c r="BY33" s="402"/>
      <c r="BZ33" s="402"/>
      <c r="CA33" s="402"/>
      <c r="CB33" s="402"/>
      <c r="CC33" s="402"/>
      <c r="CD33" s="402"/>
      <c r="CE33" s="402"/>
      <c r="CF33" s="402"/>
      <c r="CG33" s="402"/>
      <c r="CH33" s="402"/>
      <c r="CI33" s="402"/>
      <c r="CJ33" s="402"/>
      <c r="CK33" s="402"/>
      <c r="CL33" s="402"/>
      <c r="CM33" s="402"/>
      <c r="CN33" s="402"/>
      <c r="CO33" s="402"/>
      <c r="CP33" s="402"/>
      <c r="CQ33" s="402"/>
      <c r="CR33" s="402"/>
      <c r="CS33" s="402"/>
      <c r="CT33" s="402"/>
      <c r="CU33" s="402"/>
      <c r="CV33" s="402"/>
      <c r="CW33" s="402"/>
      <c r="CX33" s="402"/>
      <c r="CY33" s="402"/>
      <c r="CZ33" s="402"/>
      <c r="DA33" s="402"/>
      <c r="DB33" s="402"/>
      <c r="DC33" s="402"/>
      <c r="DD33" s="402"/>
      <c r="DE33" s="402"/>
      <c r="DF33" s="402"/>
      <c r="DG33" s="402"/>
      <c r="DH33" s="402"/>
      <c r="DI33" s="402"/>
      <c r="DJ33" s="402"/>
      <c r="DK33" s="402"/>
      <c r="DL33" s="402"/>
      <c r="DM33" s="402"/>
      <c r="DN33" s="402"/>
      <c r="DO33" s="402"/>
      <c r="DP33" s="402"/>
      <c r="DQ33" s="402"/>
      <c r="DR33" s="402"/>
      <c r="DS33" s="402"/>
      <c r="DT33" s="402"/>
      <c r="DU33" s="402"/>
      <c r="DV33" s="402"/>
      <c r="DW33" s="402"/>
      <c r="DX33" s="402"/>
      <c r="DY33" s="402"/>
      <c r="DZ33" s="402"/>
      <c r="EA33" s="402"/>
      <c r="EB33" s="402"/>
      <c r="EC33" s="402"/>
      <c r="ED33" s="402"/>
      <c r="EE33" s="402"/>
      <c r="EF33" s="402"/>
      <c r="EG33" s="402"/>
      <c r="EH33" s="402"/>
      <c r="EI33" s="402"/>
      <c r="EJ33" s="402"/>
      <c r="EK33" s="402"/>
      <c r="EL33" s="402"/>
      <c r="EM33" s="402"/>
      <c r="EN33" s="402"/>
      <c r="EO33" s="402"/>
      <c r="EP33" s="402"/>
      <c r="EQ33" s="402"/>
      <c r="ER33" s="402"/>
      <c r="ES33" s="402"/>
      <c r="ET33" s="402"/>
      <c r="EU33" s="402"/>
      <c r="EV33" s="402"/>
      <c r="EW33" s="402"/>
      <c r="EX33" s="402"/>
      <c r="EY33" s="402"/>
      <c r="EZ33" s="402"/>
      <c r="FA33" s="402"/>
      <c r="FB33" s="402"/>
      <c r="FC33" s="402"/>
      <c r="FD33" s="402"/>
      <c r="FE33" s="402"/>
      <c r="FF33" s="402"/>
      <c r="FG33" s="402"/>
      <c r="FH33" s="402"/>
      <c r="FI33" s="402"/>
      <c r="FJ33" s="402"/>
      <c r="FK33" s="402"/>
      <c r="FL33" s="402"/>
      <c r="FM33" s="402"/>
      <c r="FN33" s="402"/>
      <c r="FO33" s="402"/>
      <c r="FP33" s="402"/>
      <c r="FQ33" s="402"/>
      <c r="FR33" s="402"/>
      <c r="FS33" s="402"/>
      <c r="FT33" s="402"/>
      <c r="FU33" s="402"/>
      <c r="FV33" s="402"/>
      <c r="FW33" s="402"/>
      <c r="FX33" s="402"/>
      <c r="FY33" s="402"/>
      <c r="FZ33" s="402"/>
      <c r="GA33" s="402"/>
      <c r="GB33" s="402"/>
      <c r="GC33" s="402"/>
      <c r="GD33" s="402"/>
      <c r="GE33" s="402"/>
      <c r="GF33" s="402"/>
      <c r="GG33" s="402"/>
      <c r="GH33" s="402"/>
      <c r="GI33" s="402"/>
      <c r="GJ33" s="402"/>
      <c r="GK33" s="402"/>
      <c r="GL33" s="402"/>
      <c r="GM33" s="402"/>
      <c r="GN33" s="402"/>
      <c r="GO33" s="402"/>
      <c r="GP33" s="402"/>
      <c r="GQ33" s="402"/>
      <c r="GR33" s="402"/>
      <c r="GS33" s="402"/>
      <c r="GT33" s="402"/>
      <c r="GU33" s="402"/>
      <c r="GV33" s="402"/>
      <c r="GW33" s="402"/>
      <c r="GX33" s="402"/>
      <c r="GY33" s="402"/>
      <c r="GZ33" s="402"/>
      <c r="HA33" s="402"/>
      <c r="HB33" s="402"/>
      <c r="HC33" s="402"/>
      <c r="HD33" s="402"/>
      <c r="HE33" s="402"/>
      <c r="HF33" s="402"/>
      <c r="HG33" s="402"/>
      <c r="HH33" s="402"/>
      <c r="HI33" s="402"/>
      <c r="HJ33" s="402"/>
      <c r="HK33" s="402"/>
      <c r="HL33" s="402"/>
      <c r="HM33" s="402"/>
      <c r="HN33" s="402"/>
      <c r="HO33" s="402"/>
      <c r="HP33" s="402"/>
      <c r="HQ33" s="402"/>
      <c r="HR33" s="402"/>
      <c r="HS33" s="402"/>
      <c r="HT33" s="402"/>
      <c r="HU33" s="402"/>
      <c r="HV33" s="402"/>
      <c r="HW33" s="402"/>
      <c r="HX33" s="402"/>
      <c r="HY33" s="402"/>
      <c r="HZ33" s="402"/>
      <c r="IA33" s="402"/>
      <c r="IB33" s="402"/>
      <c r="IC33" s="402"/>
      <c r="ID33" s="402"/>
      <c r="IE33" s="402"/>
      <c r="IF33" s="402"/>
      <c r="IG33" s="402"/>
      <c r="IH33" s="402"/>
      <c r="II33" s="402"/>
      <c r="IJ33" s="402"/>
      <c r="IK33" s="402"/>
      <c r="IL33" s="402"/>
      <c r="IM33" s="402"/>
    </row>
    <row r="34" spans="2:247" s="401" customFormat="1" x14ac:dyDescent="0.2">
      <c r="B34" s="399">
        <v>28</v>
      </c>
      <c r="C34" s="189" t="s">
        <v>252</v>
      </c>
      <c r="D34" s="401">
        <v>447</v>
      </c>
      <c r="F34" s="402">
        <f t="shared" si="5"/>
        <v>-499337252</v>
      </c>
      <c r="G34" s="402">
        <f t="shared" ref="G34:R34" si="10">G23+G12</f>
        <v>-59665120</v>
      </c>
      <c r="H34" s="402">
        <f t="shared" si="10"/>
        <v>-29423454</v>
      </c>
      <c r="I34" s="402">
        <f t="shared" si="10"/>
        <v>-55229121</v>
      </c>
      <c r="J34" s="402">
        <f t="shared" si="10"/>
        <v>-40614717</v>
      </c>
      <c r="K34" s="402">
        <f t="shared" si="10"/>
        <v>-2827392</v>
      </c>
      <c r="L34" s="402">
        <f t="shared" si="10"/>
        <v>-14202339</v>
      </c>
      <c r="M34" s="402">
        <f t="shared" si="10"/>
        <v>-70367039</v>
      </c>
      <c r="N34" s="402">
        <f t="shared" si="10"/>
        <v>-57152300</v>
      </c>
      <c r="O34" s="402">
        <f>O23+O12</f>
        <v>-45982318</v>
      </c>
      <c r="P34" s="402">
        <f t="shared" si="10"/>
        <v>-29807717</v>
      </c>
      <c r="Q34" s="402">
        <f t="shared" si="10"/>
        <v>-48640914</v>
      </c>
      <c r="R34" s="402">
        <f t="shared" si="10"/>
        <v>-45424821</v>
      </c>
      <c r="S34" s="402"/>
      <c r="T34" s="402"/>
      <c r="U34" s="402"/>
      <c r="V34" s="402"/>
      <c r="W34" s="402"/>
      <c r="X34" s="402"/>
      <c r="Y34" s="402"/>
      <c r="Z34" s="402"/>
      <c r="AA34" s="402"/>
      <c r="AB34" s="402"/>
      <c r="AC34" s="402"/>
      <c r="AD34" s="402"/>
      <c r="AE34" s="402"/>
      <c r="AF34" s="402"/>
      <c r="AG34" s="402"/>
      <c r="AH34" s="402"/>
      <c r="AI34" s="402"/>
      <c r="AJ34" s="402"/>
      <c r="AK34" s="402"/>
      <c r="AL34" s="402"/>
      <c r="AM34" s="402"/>
      <c r="AN34" s="402"/>
      <c r="AO34" s="402"/>
      <c r="AP34" s="402"/>
      <c r="AQ34" s="402"/>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c r="BT34" s="402"/>
      <c r="BU34" s="402"/>
      <c r="BV34" s="402"/>
      <c r="BW34" s="402"/>
      <c r="BX34" s="402"/>
      <c r="BY34" s="402"/>
      <c r="BZ34" s="402"/>
      <c r="CA34" s="402"/>
      <c r="CB34" s="402"/>
      <c r="CC34" s="402"/>
      <c r="CD34" s="402"/>
      <c r="CE34" s="402"/>
      <c r="CF34" s="402"/>
      <c r="CG34" s="402"/>
      <c r="CH34" s="402"/>
      <c r="CI34" s="402"/>
      <c r="CJ34" s="402"/>
      <c r="CK34" s="402"/>
      <c r="CL34" s="402"/>
      <c r="CM34" s="402"/>
      <c r="CN34" s="402"/>
      <c r="CO34" s="402"/>
      <c r="CP34" s="402"/>
      <c r="CQ34" s="402"/>
      <c r="CR34" s="402"/>
      <c r="CS34" s="402"/>
      <c r="CT34" s="402"/>
      <c r="CU34" s="402"/>
      <c r="CV34" s="402"/>
      <c r="CW34" s="402"/>
      <c r="CX34" s="402"/>
      <c r="CY34" s="402"/>
      <c r="CZ34" s="402"/>
      <c r="DA34" s="402"/>
      <c r="DB34" s="402"/>
      <c r="DC34" s="402"/>
      <c r="DD34" s="402"/>
      <c r="DE34" s="402"/>
      <c r="DF34" s="402"/>
      <c r="DG34" s="402"/>
      <c r="DH34" s="402"/>
      <c r="DI34" s="402"/>
      <c r="DJ34" s="402"/>
      <c r="DK34" s="402"/>
      <c r="DL34" s="402"/>
      <c r="DM34" s="402"/>
      <c r="DN34" s="402"/>
      <c r="DO34" s="402"/>
      <c r="DP34" s="402"/>
      <c r="DQ34" s="402"/>
      <c r="DR34" s="402"/>
      <c r="DS34" s="402"/>
      <c r="DT34" s="402"/>
      <c r="DU34" s="402"/>
      <c r="DV34" s="402"/>
      <c r="DW34" s="402"/>
      <c r="DX34" s="402"/>
      <c r="DY34" s="402"/>
      <c r="DZ34" s="402"/>
      <c r="EA34" s="402"/>
      <c r="EB34" s="402"/>
      <c r="EC34" s="402"/>
      <c r="ED34" s="402"/>
      <c r="EE34" s="402"/>
      <c r="EF34" s="402"/>
      <c r="EG34" s="402"/>
      <c r="EH34" s="402"/>
      <c r="EI34" s="402"/>
      <c r="EJ34" s="402"/>
      <c r="EK34" s="402"/>
      <c r="EL34" s="402"/>
      <c r="EM34" s="402"/>
      <c r="EN34" s="402"/>
      <c r="EO34" s="402"/>
      <c r="EP34" s="402"/>
      <c r="EQ34" s="402"/>
      <c r="ER34" s="402"/>
      <c r="ES34" s="402"/>
      <c r="ET34" s="402"/>
      <c r="EU34" s="402"/>
      <c r="EV34" s="402"/>
      <c r="EW34" s="402"/>
      <c r="EX34" s="402"/>
      <c r="EY34" s="402"/>
      <c r="EZ34" s="402"/>
      <c r="FA34" s="402"/>
      <c r="FB34" s="402"/>
      <c r="FC34" s="402"/>
      <c r="FD34" s="402"/>
      <c r="FE34" s="402"/>
      <c r="FF34" s="402"/>
      <c r="FG34" s="402"/>
      <c r="FH34" s="402"/>
      <c r="FI34" s="402"/>
      <c r="FJ34" s="402"/>
      <c r="FK34" s="402"/>
      <c r="FL34" s="402"/>
      <c r="FM34" s="402"/>
      <c r="FN34" s="402"/>
      <c r="FO34" s="402"/>
      <c r="FP34" s="402"/>
      <c r="FQ34" s="402"/>
      <c r="FR34" s="402"/>
      <c r="FS34" s="402"/>
      <c r="FT34" s="402"/>
      <c r="FU34" s="402"/>
      <c r="FV34" s="402"/>
      <c r="FW34" s="402"/>
      <c r="FX34" s="402"/>
      <c r="FY34" s="402"/>
      <c r="FZ34" s="402"/>
      <c r="GA34" s="402"/>
      <c r="GB34" s="402"/>
      <c r="GC34" s="402"/>
      <c r="GD34" s="402"/>
      <c r="GE34" s="402"/>
      <c r="GF34" s="402"/>
      <c r="GG34" s="402"/>
      <c r="GH34" s="402"/>
      <c r="GI34" s="402"/>
      <c r="GJ34" s="402"/>
      <c r="GK34" s="402"/>
      <c r="GL34" s="402"/>
      <c r="GM34" s="402"/>
      <c r="GN34" s="402"/>
      <c r="GO34" s="402"/>
      <c r="GP34" s="402"/>
      <c r="GQ34" s="402"/>
      <c r="GR34" s="402"/>
      <c r="GS34" s="402"/>
      <c r="GT34" s="402"/>
      <c r="GU34" s="402"/>
      <c r="GV34" s="402"/>
      <c r="GW34" s="402"/>
      <c r="GX34" s="402"/>
      <c r="GY34" s="402"/>
      <c r="GZ34" s="402"/>
      <c r="HA34" s="402"/>
      <c r="HB34" s="402"/>
      <c r="HC34" s="402"/>
      <c r="HD34" s="402"/>
      <c r="HE34" s="402"/>
      <c r="HF34" s="402"/>
      <c r="HG34" s="402"/>
      <c r="HH34" s="402"/>
      <c r="HI34" s="402"/>
      <c r="HJ34" s="402"/>
      <c r="HK34" s="402"/>
      <c r="HL34" s="402"/>
      <c r="HM34" s="402"/>
      <c r="HN34" s="402"/>
      <c r="HO34" s="402"/>
      <c r="HP34" s="402"/>
      <c r="HQ34" s="402"/>
      <c r="HR34" s="402"/>
      <c r="HS34" s="402"/>
      <c r="HT34" s="402"/>
      <c r="HU34" s="402"/>
      <c r="HV34" s="402"/>
      <c r="HW34" s="402"/>
      <c r="HX34" s="402"/>
      <c r="HY34" s="402"/>
      <c r="HZ34" s="402"/>
      <c r="IA34" s="402"/>
      <c r="IB34" s="402"/>
      <c r="IC34" s="402"/>
      <c r="ID34" s="402"/>
      <c r="IE34" s="402"/>
      <c r="IF34" s="402"/>
      <c r="IG34" s="402"/>
      <c r="IH34" s="402"/>
      <c r="II34" s="402"/>
      <c r="IJ34" s="402"/>
      <c r="IK34" s="402"/>
      <c r="IL34" s="402"/>
      <c r="IM34" s="402"/>
    </row>
    <row r="35" spans="2:247" s="401" customFormat="1" x14ac:dyDescent="0.2">
      <c r="B35" s="401">
        <v>29</v>
      </c>
      <c r="C35" s="189" t="s">
        <v>139</v>
      </c>
      <c r="D35" s="401">
        <v>565</v>
      </c>
      <c r="F35" s="402">
        <f t="shared" si="5"/>
        <v>162583422</v>
      </c>
      <c r="G35" s="402">
        <f t="shared" ref="G35:R35" si="11">G24+G13</f>
        <v>16149001</v>
      </c>
      <c r="H35" s="402">
        <f t="shared" si="11"/>
        <v>14150171</v>
      </c>
      <c r="I35" s="402">
        <f t="shared" si="11"/>
        <v>12579764</v>
      </c>
      <c r="J35" s="402">
        <f t="shared" si="11"/>
        <v>14941795</v>
      </c>
      <c r="K35" s="402">
        <f t="shared" si="11"/>
        <v>10643051</v>
      </c>
      <c r="L35" s="402">
        <f t="shared" si="11"/>
        <v>11954474</v>
      </c>
      <c r="M35" s="402">
        <f t="shared" si="11"/>
        <v>12568110</v>
      </c>
      <c r="N35" s="402">
        <f t="shared" si="11"/>
        <v>14430014</v>
      </c>
      <c r="O35" s="402">
        <f>O24+O13</f>
        <v>13840750</v>
      </c>
      <c r="P35" s="402">
        <f t="shared" si="11"/>
        <v>12823788</v>
      </c>
      <c r="Q35" s="402">
        <f t="shared" si="11"/>
        <v>13644913</v>
      </c>
      <c r="R35" s="402">
        <f t="shared" si="11"/>
        <v>14857591</v>
      </c>
      <c r="S35" s="402"/>
      <c r="T35" s="402"/>
      <c r="U35" s="402"/>
      <c r="V35" s="402"/>
      <c r="W35" s="402"/>
      <c r="X35" s="402"/>
      <c r="Y35" s="402"/>
      <c r="Z35" s="402"/>
      <c r="AA35" s="402"/>
      <c r="AB35" s="402"/>
      <c r="AC35" s="402"/>
      <c r="AD35" s="402"/>
      <c r="AE35" s="402"/>
      <c r="AF35" s="402"/>
      <c r="AG35" s="402"/>
      <c r="AH35" s="402"/>
      <c r="AI35" s="402"/>
      <c r="AJ35" s="402"/>
      <c r="AK35" s="402"/>
      <c r="AL35" s="402"/>
      <c r="AM35" s="402"/>
      <c r="AN35" s="402"/>
      <c r="AO35" s="402"/>
      <c r="AP35" s="402"/>
      <c r="AQ35" s="402"/>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c r="BT35" s="402"/>
      <c r="BU35" s="402"/>
      <c r="BV35" s="402"/>
      <c r="BW35" s="402"/>
      <c r="BX35" s="402"/>
      <c r="BY35" s="402"/>
      <c r="BZ35" s="402"/>
      <c r="CA35" s="402"/>
      <c r="CB35" s="402"/>
      <c r="CC35" s="402"/>
      <c r="CD35" s="402"/>
      <c r="CE35" s="402"/>
      <c r="CF35" s="402"/>
      <c r="CG35" s="402"/>
      <c r="CH35" s="402"/>
      <c r="CI35" s="402"/>
      <c r="CJ35" s="402"/>
      <c r="CK35" s="402"/>
      <c r="CL35" s="402"/>
      <c r="CM35" s="402"/>
      <c r="CN35" s="402"/>
      <c r="CO35" s="402"/>
      <c r="CP35" s="402"/>
      <c r="CQ35" s="402"/>
      <c r="CR35" s="402"/>
      <c r="CS35" s="402"/>
      <c r="CT35" s="402"/>
      <c r="CU35" s="402"/>
      <c r="CV35" s="402"/>
      <c r="CW35" s="402"/>
      <c r="CX35" s="402"/>
      <c r="CY35" s="402"/>
      <c r="CZ35" s="402"/>
      <c r="DA35" s="402"/>
      <c r="DB35" s="402"/>
      <c r="DC35" s="402"/>
      <c r="DD35" s="402"/>
      <c r="DE35" s="402"/>
      <c r="DF35" s="402"/>
      <c r="DG35" s="402"/>
      <c r="DH35" s="402"/>
      <c r="DI35" s="402"/>
      <c r="DJ35" s="402"/>
      <c r="DK35" s="402"/>
      <c r="DL35" s="402"/>
      <c r="DM35" s="402"/>
      <c r="DN35" s="402"/>
      <c r="DO35" s="402"/>
      <c r="DP35" s="402"/>
      <c r="DQ35" s="402"/>
      <c r="DR35" s="402"/>
      <c r="DS35" s="402"/>
      <c r="DT35" s="402"/>
      <c r="DU35" s="402"/>
      <c r="DV35" s="402"/>
      <c r="DW35" s="402"/>
      <c r="DX35" s="402"/>
      <c r="DY35" s="402"/>
      <c r="DZ35" s="402"/>
      <c r="EA35" s="402"/>
      <c r="EB35" s="402"/>
      <c r="EC35" s="402"/>
      <c r="ED35" s="402"/>
      <c r="EE35" s="402"/>
      <c r="EF35" s="402"/>
      <c r="EG35" s="402"/>
      <c r="EH35" s="402"/>
      <c r="EI35" s="402"/>
      <c r="EJ35" s="402"/>
      <c r="EK35" s="402"/>
      <c r="EL35" s="402"/>
      <c r="EM35" s="402"/>
      <c r="EN35" s="402"/>
      <c r="EO35" s="402"/>
      <c r="EP35" s="402"/>
      <c r="EQ35" s="402"/>
      <c r="ER35" s="402"/>
      <c r="ES35" s="402"/>
      <c r="ET35" s="402"/>
      <c r="EU35" s="402"/>
      <c r="EV35" s="402"/>
      <c r="EW35" s="402"/>
      <c r="EX35" s="402"/>
      <c r="EY35" s="402"/>
      <c r="EZ35" s="402"/>
      <c r="FA35" s="402"/>
      <c r="FB35" s="402"/>
      <c r="FC35" s="402"/>
      <c r="FD35" s="402"/>
      <c r="FE35" s="402"/>
      <c r="FF35" s="402"/>
      <c r="FG35" s="402"/>
      <c r="FH35" s="402"/>
      <c r="FI35" s="402"/>
      <c r="FJ35" s="402"/>
      <c r="FK35" s="402"/>
      <c r="FL35" s="402"/>
      <c r="FM35" s="402"/>
      <c r="FN35" s="402"/>
      <c r="FO35" s="402"/>
      <c r="FP35" s="402"/>
      <c r="FQ35" s="402"/>
      <c r="FR35" s="402"/>
      <c r="FS35" s="402"/>
      <c r="FT35" s="402"/>
      <c r="FU35" s="402"/>
      <c r="FV35" s="402"/>
      <c r="FW35" s="402"/>
      <c r="FX35" s="402"/>
      <c r="FY35" s="402"/>
      <c r="FZ35" s="402"/>
      <c r="GA35" s="402"/>
      <c r="GB35" s="402"/>
      <c r="GC35" s="402"/>
      <c r="GD35" s="402"/>
      <c r="GE35" s="402"/>
      <c r="GF35" s="402"/>
      <c r="GG35" s="402"/>
      <c r="GH35" s="402"/>
      <c r="GI35" s="402"/>
      <c r="GJ35" s="402"/>
      <c r="GK35" s="402"/>
      <c r="GL35" s="402"/>
      <c r="GM35" s="402"/>
      <c r="GN35" s="402"/>
      <c r="GO35" s="402"/>
      <c r="GP35" s="402"/>
      <c r="GQ35" s="402"/>
      <c r="GR35" s="402"/>
      <c r="GS35" s="402"/>
      <c r="GT35" s="402"/>
      <c r="GU35" s="402"/>
      <c r="GV35" s="402"/>
      <c r="GW35" s="402"/>
      <c r="GX35" s="402"/>
      <c r="GY35" s="402"/>
      <c r="GZ35" s="402"/>
      <c r="HA35" s="402"/>
      <c r="HB35" s="402"/>
      <c r="HC35" s="402"/>
      <c r="HD35" s="402"/>
      <c r="HE35" s="402"/>
      <c r="HF35" s="402"/>
      <c r="HG35" s="402"/>
      <c r="HH35" s="402"/>
      <c r="HI35" s="402"/>
      <c r="HJ35" s="402"/>
      <c r="HK35" s="402"/>
      <c r="HL35" s="402"/>
      <c r="HM35" s="402"/>
      <c r="HN35" s="402"/>
      <c r="HO35" s="402"/>
      <c r="HP35" s="402"/>
      <c r="HQ35" s="402"/>
      <c r="HR35" s="402"/>
      <c r="HS35" s="402"/>
      <c r="HT35" s="402"/>
      <c r="HU35" s="402"/>
      <c r="HV35" s="402"/>
      <c r="HW35" s="402"/>
      <c r="HX35" s="402"/>
      <c r="HY35" s="402"/>
      <c r="HZ35" s="402"/>
      <c r="IA35" s="402"/>
      <c r="IB35" s="402"/>
      <c r="IC35" s="402"/>
      <c r="ID35" s="402"/>
      <c r="IE35" s="402"/>
      <c r="IF35" s="402"/>
      <c r="IG35" s="402"/>
      <c r="IH35" s="402"/>
      <c r="II35" s="402"/>
      <c r="IJ35" s="402"/>
      <c r="IK35" s="402"/>
      <c r="IL35" s="402"/>
      <c r="IM35" s="402"/>
    </row>
    <row r="36" spans="2:247" s="401" customFormat="1" x14ac:dyDescent="0.2">
      <c r="B36" s="399">
        <v>30</v>
      </c>
      <c r="C36" s="571" t="s">
        <v>157</v>
      </c>
      <c r="D36" s="401">
        <v>40810005</v>
      </c>
      <c r="F36" s="402">
        <f t="shared" si="5"/>
        <v>26369</v>
      </c>
      <c r="G36" s="402">
        <f t="shared" ref="G36:M36" si="12">+G14+G25</f>
        <v>73449</v>
      </c>
      <c r="H36" s="402">
        <f t="shared" si="12"/>
        <v>69500</v>
      </c>
      <c r="I36" s="402">
        <f t="shared" si="12"/>
        <v>69500</v>
      </c>
      <c r="J36" s="402">
        <f t="shared" si="12"/>
        <v>111566</v>
      </c>
      <c r="K36" s="402">
        <f t="shared" si="12"/>
        <v>69500</v>
      </c>
      <c r="L36" s="402">
        <f t="shared" si="12"/>
        <v>69500</v>
      </c>
      <c r="M36" s="402">
        <f t="shared" si="12"/>
        <v>-436646</v>
      </c>
      <c r="N36" s="402">
        <f>+N14+N22</f>
        <v>0</v>
      </c>
      <c r="O36" s="402">
        <f>+O14+O22</f>
        <v>0</v>
      </c>
      <c r="P36" s="402">
        <f>+P14+P22</f>
        <v>0</v>
      </c>
      <c r="Q36" s="402">
        <f>+Q14+Q22</f>
        <v>0</v>
      </c>
      <c r="R36" s="402">
        <f>+R14+R22</f>
        <v>0</v>
      </c>
      <c r="S36" s="626"/>
      <c r="T36" s="402"/>
      <c r="U36" s="402"/>
      <c r="V36" s="402"/>
      <c r="W36" s="402"/>
      <c r="X36" s="402"/>
      <c r="Y36" s="402"/>
      <c r="Z36" s="402"/>
      <c r="AA36" s="402"/>
      <c r="AB36" s="402"/>
      <c r="AC36" s="402"/>
      <c r="AD36" s="402"/>
      <c r="AE36" s="402"/>
      <c r="AF36" s="402"/>
      <c r="AG36" s="402"/>
      <c r="AH36" s="402"/>
      <c r="AI36" s="402"/>
      <c r="AJ36" s="402"/>
      <c r="AK36" s="402"/>
      <c r="AL36" s="402"/>
      <c r="AM36" s="402"/>
      <c r="AN36" s="402"/>
      <c r="AO36" s="402"/>
      <c r="AP36" s="402"/>
      <c r="AQ36" s="402"/>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c r="BT36" s="402"/>
      <c r="BU36" s="402"/>
      <c r="BV36" s="402"/>
      <c r="BW36" s="402"/>
      <c r="BX36" s="402"/>
      <c r="BY36" s="402"/>
      <c r="BZ36" s="402"/>
      <c r="CA36" s="402"/>
      <c r="CB36" s="402"/>
      <c r="CC36" s="402"/>
      <c r="CD36" s="402"/>
      <c r="CE36" s="402"/>
      <c r="CF36" s="402"/>
      <c r="CG36" s="402"/>
      <c r="CH36" s="402"/>
      <c r="CI36" s="402"/>
      <c r="CJ36" s="402"/>
      <c r="CK36" s="402"/>
      <c r="CL36" s="402"/>
      <c r="CM36" s="402"/>
      <c r="CN36" s="402"/>
      <c r="CO36" s="402"/>
      <c r="CP36" s="402"/>
      <c r="CQ36" s="402"/>
      <c r="CR36" s="402"/>
      <c r="CS36" s="402"/>
      <c r="CT36" s="402"/>
      <c r="CU36" s="402"/>
      <c r="CV36" s="402"/>
      <c r="CW36" s="402"/>
      <c r="CX36" s="402"/>
      <c r="CY36" s="402"/>
      <c r="CZ36" s="402"/>
      <c r="DA36" s="402"/>
      <c r="DB36" s="402"/>
      <c r="DC36" s="402"/>
      <c r="DD36" s="402"/>
      <c r="DE36" s="402"/>
      <c r="DF36" s="402"/>
      <c r="DG36" s="402"/>
      <c r="DH36" s="402"/>
      <c r="DI36" s="402"/>
      <c r="DJ36" s="402"/>
      <c r="DK36" s="402"/>
      <c r="DL36" s="402"/>
      <c r="DM36" s="402"/>
      <c r="DN36" s="402"/>
      <c r="DO36" s="402"/>
      <c r="DP36" s="402"/>
      <c r="DQ36" s="402"/>
      <c r="DR36" s="402"/>
      <c r="DS36" s="402"/>
      <c r="DT36" s="402"/>
      <c r="DU36" s="402"/>
      <c r="DV36" s="402"/>
      <c r="DW36" s="402"/>
      <c r="DX36" s="402"/>
      <c r="DY36" s="402"/>
      <c r="DZ36" s="402"/>
      <c r="EA36" s="402"/>
      <c r="EB36" s="402"/>
      <c r="EC36" s="402"/>
      <c r="ED36" s="402"/>
      <c r="EE36" s="402"/>
      <c r="EF36" s="402"/>
      <c r="EG36" s="402"/>
      <c r="EH36" s="402"/>
      <c r="EI36" s="402"/>
      <c r="EJ36" s="402"/>
      <c r="EK36" s="402"/>
      <c r="EL36" s="402"/>
      <c r="EM36" s="402"/>
      <c r="EN36" s="402"/>
      <c r="EO36" s="402"/>
      <c r="EP36" s="402"/>
      <c r="EQ36" s="402"/>
      <c r="ER36" s="402"/>
      <c r="ES36" s="402"/>
      <c r="ET36" s="402"/>
      <c r="EU36" s="402"/>
      <c r="EV36" s="402"/>
      <c r="EW36" s="402"/>
      <c r="EX36" s="402"/>
      <c r="EY36" s="402"/>
      <c r="EZ36" s="402"/>
      <c r="FA36" s="402"/>
      <c r="FB36" s="402"/>
      <c r="FC36" s="402"/>
      <c r="FD36" s="402"/>
      <c r="FE36" s="402"/>
      <c r="FF36" s="402"/>
      <c r="FG36" s="402"/>
      <c r="FH36" s="402"/>
      <c r="FI36" s="402"/>
      <c r="FJ36" s="402"/>
      <c r="FK36" s="402"/>
      <c r="FL36" s="402"/>
      <c r="FM36" s="402"/>
      <c r="FN36" s="402"/>
      <c r="FO36" s="402"/>
      <c r="FP36" s="402"/>
      <c r="FQ36" s="402"/>
      <c r="FR36" s="402"/>
      <c r="FS36" s="402"/>
      <c r="FT36" s="402"/>
      <c r="FU36" s="402"/>
      <c r="FV36" s="402"/>
      <c r="FW36" s="402"/>
      <c r="FX36" s="402"/>
      <c r="FY36" s="402"/>
      <c r="FZ36" s="402"/>
      <c r="GA36" s="402"/>
      <c r="GB36" s="402"/>
      <c r="GC36" s="402"/>
      <c r="GD36" s="402"/>
      <c r="GE36" s="402"/>
      <c r="GF36" s="402"/>
      <c r="GG36" s="402"/>
      <c r="GH36" s="402"/>
      <c r="GI36" s="402"/>
      <c r="GJ36" s="402"/>
      <c r="GK36" s="402"/>
      <c r="GL36" s="402"/>
      <c r="GM36" s="402"/>
      <c r="GN36" s="402"/>
      <c r="GO36" s="402"/>
      <c r="GP36" s="402"/>
      <c r="GQ36" s="402"/>
      <c r="GR36" s="402"/>
      <c r="GS36" s="402"/>
      <c r="GT36" s="402"/>
      <c r="GU36" s="402"/>
      <c r="GV36" s="402"/>
      <c r="GW36" s="402"/>
      <c r="GX36" s="402"/>
      <c r="GY36" s="402"/>
      <c r="GZ36" s="402"/>
      <c r="HA36" s="402"/>
      <c r="HB36" s="402"/>
      <c r="HC36" s="402"/>
      <c r="HD36" s="402"/>
      <c r="HE36" s="402"/>
      <c r="HF36" s="402"/>
      <c r="HG36" s="402"/>
      <c r="HH36" s="402"/>
      <c r="HI36" s="402"/>
      <c r="HJ36" s="402"/>
      <c r="HK36" s="402"/>
      <c r="HL36" s="402"/>
      <c r="HM36" s="402"/>
      <c r="HN36" s="402"/>
      <c r="HO36" s="402"/>
      <c r="HP36" s="402"/>
      <c r="HQ36" s="402"/>
      <c r="HR36" s="402"/>
      <c r="HS36" s="402"/>
      <c r="HT36" s="402"/>
      <c r="HU36" s="402"/>
      <c r="HV36" s="402"/>
      <c r="HW36" s="402"/>
      <c r="HX36" s="402"/>
      <c r="HY36" s="402"/>
      <c r="HZ36" s="402"/>
      <c r="IA36" s="402"/>
      <c r="IB36" s="402"/>
      <c r="IC36" s="402"/>
      <c r="ID36" s="402"/>
      <c r="IE36" s="402"/>
      <c r="IF36" s="402"/>
      <c r="IG36" s="402"/>
      <c r="IH36" s="402"/>
      <c r="II36" s="402"/>
      <c r="IJ36" s="402"/>
      <c r="IK36" s="402"/>
      <c r="IL36" s="402"/>
      <c r="IM36" s="402"/>
    </row>
    <row r="37" spans="2:247" s="401" customFormat="1" x14ac:dyDescent="0.2">
      <c r="B37" s="401">
        <v>31</v>
      </c>
      <c r="F37" s="408">
        <f t="shared" ref="F37:R37" si="13">SUM(F29:F36)</f>
        <v>892622549.66339993</v>
      </c>
      <c r="G37" s="408">
        <f t="shared" si="13"/>
        <v>83244624</v>
      </c>
      <c r="H37" s="408">
        <f t="shared" si="13"/>
        <v>93990295</v>
      </c>
      <c r="I37" s="408">
        <f t="shared" si="13"/>
        <v>82361740</v>
      </c>
      <c r="J37" s="408">
        <f t="shared" si="13"/>
        <v>68946713</v>
      </c>
      <c r="K37" s="408">
        <f t="shared" si="13"/>
        <v>69864872</v>
      </c>
      <c r="L37" s="408">
        <f t="shared" si="13"/>
        <v>75659071</v>
      </c>
      <c r="M37" s="408">
        <f t="shared" si="13"/>
        <v>50896201</v>
      </c>
      <c r="N37" s="408">
        <f t="shared" si="13"/>
        <v>57393223</v>
      </c>
      <c r="O37" s="408">
        <f t="shared" si="13"/>
        <v>41178879</v>
      </c>
      <c r="P37" s="408">
        <f t="shared" si="13"/>
        <v>76661037</v>
      </c>
      <c r="Q37" s="408">
        <f>SUM(Q29:Q36)-1</f>
        <v>90872951</v>
      </c>
      <c r="R37" s="408">
        <f t="shared" si="13"/>
        <v>101552942.66339999</v>
      </c>
      <c r="S37" s="606"/>
      <c r="T37" s="402"/>
      <c r="U37" s="402"/>
      <c r="V37" s="402"/>
      <c r="W37" s="402"/>
      <c r="X37" s="402"/>
      <c r="Y37" s="402"/>
      <c r="Z37" s="402"/>
      <c r="AA37" s="402"/>
      <c r="AB37" s="402"/>
      <c r="AC37" s="402"/>
      <c r="AD37" s="402"/>
      <c r="AE37" s="402"/>
      <c r="AF37" s="402"/>
      <c r="AG37" s="402"/>
      <c r="AH37" s="402"/>
      <c r="AI37" s="402"/>
      <c r="AJ37" s="402"/>
      <c r="AK37" s="402"/>
      <c r="AL37" s="402"/>
      <c r="AM37" s="402"/>
      <c r="AN37" s="402"/>
      <c r="AO37" s="402"/>
      <c r="AP37" s="402"/>
      <c r="AQ37" s="402"/>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c r="BT37" s="402"/>
      <c r="BU37" s="402"/>
      <c r="BV37" s="402"/>
      <c r="BW37" s="402"/>
      <c r="BX37" s="402"/>
      <c r="BY37" s="402"/>
      <c r="BZ37" s="402"/>
      <c r="CA37" s="402"/>
      <c r="CB37" s="402"/>
      <c r="CC37" s="402"/>
      <c r="CD37" s="402"/>
      <c r="CE37" s="402"/>
      <c r="CF37" s="402"/>
      <c r="CG37" s="402"/>
      <c r="CH37" s="402"/>
      <c r="CI37" s="402"/>
      <c r="CJ37" s="402"/>
      <c r="CK37" s="402"/>
      <c r="CL37" s="402"/>
      <c r="CM37" s="402"/>
      <c r="CN37" s="402"/>
      <c r="CO37" s="402"/>
      <c r="CP37" s="402"/>
      <c r="CQ37" s="402"/>
      <c r="CR37" s="402"/>
      <c r="CS37" s="402"/>
      <c r="CT37" s="402"/>
      <c r="CU37" s="402"/>
      <c r="CV37" s="402"/>
      <c r="CW37" s="402"/>
      <c r="CX37" s="402"/>
      <c r="CY37" s="402"/>
      <c r="CZ37" s="402"/>
      <c r="DA37" s="402"/>
      <c r="DB37" s="402"/>
      <c r="DC37" s="402"/>
      <c r="DD37" s="402"/>
      <c r="DE37" s="402"/>
      <c r="DF37" s="402"/>
      <c r="DG37" s="402"/>
      <c r="DH37" s="402"/>
      <c r="DI37" s="402"/>
      <c r="DJ37" s="402"/>
      <c r="DK37" s="402"/>
      <c r="DL37" s="402"/>
      <c r="DM37" s="402"/>
      <c r="DN37" s="402"/>
      <c r="DO37" s="402"/>
      <c r="DP37" s="402"/>
      <c r="DQ37" s="402"/>
      <c r="DR37" s="402"/>
      <c r="DS37" s="402"/>
      <c r="DT37" s="402"/>
      <c r="DU37" s="402"/>
      <c r="DV37" s="402"/>
      <c r="DW37" s="402"/>
      <c r="DX37" s="402"/>
      <c r="DY37" s="402"/>
      <c r="DZ37" s="402"/>
      <c r="EA37" s="402"/>
      <c r="EB37" s="402"/>
      <c r="EC37" s="402"/>
      <c r="ED37" s="402"/>
      <c r="EE37" s="402"/>
      <c r="EF37" s="402"/>
      <c r="EG37" s="402"/>
      <c r="EH37" s="402"/>
      <c r="EI37" s="402"/>
      <c r="EJ37" s="402"/>
      <c r="EK37" s="402"/>
      <c r="EL37" s="402"/>
      <c r="EM37" s="402"/>
      <c r="EN37" s="402"/>
      <c r="EO37" s="402"/>
      <c r="EP37" s="402"/>
      <c r="EQ37" s="402"/>
      <c r="ER37" s="402"/>
      <c r="ES37" s="402"/>
      <c r="ET37" s="402"/>
      <c r="EU37" s="402"/>
      <c r="EV37" s="402"/>
      <c r="EW37" s="402"/>
      <c r="EX37" s="402"/>
      <c r="EY37" s="402"/>
      <c r="EZ37" s="402"/>
      <c r="FA37" s="402"/>
      <c r="FB37" s="402"/>
      <c r="FC37" s="402"/>
      <c r="FD37" s="402"/>
      <c r="FE37" s="402"/>
      <c r="FF37" s="402"/>
      <c r="FG37" s="402"/>
      <c r="FH37" s="402"/>
      <c r="FI37" s="402"/>
      <c r="FJ37" s="402"/>
      <c r="FK37" s="402"/>
      <c r="FL37" s="402"/>
      <c r="FM37" s="402"/>
      <c r="FN37" s="402"/>
      <c r="FO37" s="402"/>
      <c r="FP37" s="402"/>
      <c r="FQ37" s="402"/>
      <c r="FR37" s="402"/>
      <c r="FS37" s="402"/>
      <c r="FT37" s="402"/>
      <c r="FU37" s="402"/>
      <c r="FV37" s="402"/>
      <c r="FW37" s="402"/>
      <c r="FX37" s="402"/>
      <c r="FY37" s="402"/>
      <c r="FZ37" s="402"/>
      <c r="GA37" s="402"/>
      <c r="GB37" s="402"/>
      <c r="GC37" s="402"/>
      <c r="GD37" s="402"/>
      <c r="GE37" s="402"/>
      <c r="GF37" s="402"/>
      <c r="GG37" s="402"/>
      <c r="GH37" s="402"/>
      <c r="GI37" s="402"/>
      <c r="GJ37" s="402"/>
      <c r="GK37" s="402"/>
      <c r="GL37" s="402"/>
      <c r="GM37" s="402"/>
      <c r="GN37" s="402"/>
      <c r="GO37" s="402"/>
      <c r="GP37" s="402"/>
      <c r="GQ37" s="402"/>
      <c r="GR37" s="402"/>
      <c r="GS37" s="402"/>
      <c r="GT37" s="402"/>
      <c r="GU37" s="402"/>
      <c r="GV37" s="402"/>
      <c r="GW37" s="402"/>
      <c r="GX37" s="402"/>
      <c r="GY37" s="402"/>
      <c r="GZ37" s="402"/>
      <c r="HA37" s="402"/>
      <c r="HB37" s="402"/>
      <c r="HC37" s="402"/>
      <c r="HD37" s="402"/>
      <c r="HE37" s="402"/>
      <c r="HF37" s="402"/>
      <c r="HG37" s="402"/>
      <c r="HH37" s="402"/>
      <c r="HI37" s="402"/>
      <c r="HJ37" s="402"/>
      <c r="HK37" s="402"/>
      <c r="HL37" s="402"/>
      <c r="HM37" s="402"/>
      <c r="HN37" s="402"/>
      <c r="HO37" s="402"/>
      <c r="HP37" s="402"/>
      <c r="HQ37" s="402"/>
      <c r="HR37" s="402"/>
      <c r="HS37" s="402"/>
      <c r="HT37" s="402"/>
      <c r="HU37" s="402"/>
      <c r="HV37" s="402"/>
      <c r="HW37" s="402"/>
      <c r="HX37" s="402"/>
      <c r="HY37" s="402"/>
      <c r="HZ37" s="402"/>
      <c r="IA37" s="402"/>
      <c r="IB37" s="402"/>
      <c r="IC37" s="402"/>
      <c r="ID37" s="402"/>
      <c r="IE37" s="402"/>
      <c r="IF37" s="402"/>
      <c r="IG37" s="402"/>
      <c r="IH37" s="402"/>
      <c r="II37" s="402"/>
      <c r="IJ37" s="402"/>
      <c r="IK37" s="402"/>
      <c r="IL37" s="402"/>
      <c r="IM37" s="402"/>
    </row>
    <row r="38" spans="2:247" s="401" customFormat="1" x14ac:dyDescent="0.2">
      <c r="B38" s="399"/>
      <c r="F38" s="409"/>
      <c r="G38" s="409"/>
      <c r="H38" s="409"/>
      <c r="I38" s="409"/>
      <c r="J38" s="409"/>
      <c r="K38" s="409"/>
      <c r="L38" s="409"/>
      <c r="M38" s="409"/>
      <c r="N38" s="409"/>
      <c r="O38" s="409"/>
      <c r="P38" s="409"/>
      <c r="Q38" s="409"/>
      <c r="R38" s="409"/>
      <c r="S38" s="402"/>
      <c r="T38" s="402"/>
      <c r="U38" s="402"/>
      <c r="V38" s="402"/>
      <c r="W38" s="402"/>
      <c r="X38" s="402"/>
      <c r="Y38" s="402"/>
      <c r="Z38" s="402"/>
      <c r="AA38" s="402"/>
      <c r="AB38" s="402"/>
      <c r="AC38" s="402"/>
      <c r="AD38" s="402"/>
      <c r="AE38" s="402"/>
      <c r="AF38" s="402"/>
      <c r="AG38" s="402"/>
      <c r="AH38" s="402"/>
      <c r="AI38" s="402"/>
      <c r="AJ38" s="402"/>
      <c r="AK38" s="402"/>
      <c r="AL38" s="402"/>
      <c r="AM38" s="402"/>
      <c r="AN38" s="402"/>
      <c r="AO38" s="402"/>
      <c r="AP38" s="402"/>
      <c r="AQ38" s="402"/>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c r="BT38" s="402"/>
      <c r="BU38" s="402"/>
      <c r="BV38" s="402"/>
      <c r="BW38" s="402"/>
      <c r="BX38" s="402"/>
      <c r="BY38" s="402"/>
      <c r="BZ38" s="402"/>
      <c r="CA38" s="402"/>
      <c r="CB38" s="402"/>
      <c r="CC38" s="402"/>
      <c r="CD38" s="402"/>
      <c r="CE38" s="402"/>
      <c r="CF38" s="402"/>
      <c r="CG38" s="402"/>
      <c r="CH38" s="402"/>
      <c r="CI38" s="402"/>
      <c r="CJ38" s="402"/>
      <c r="CK38" s="402"/>
      <c r="CL38" s="402"/>
      <c r="CM38" s="402"/>
      <c r="CN38" s="402"/>
      <c r="CO38" s="402"/>
      <c r="CP38" s="402"/>
      <c r="CQ38" s="402"/>
      <c r="CR38" s="402"/>
      <c r="CS38" s="402"/>
      <c r="CT38" s="402"/>
      <c r="CU38" s="402"/>
      <c r="CV38" s="402"/>
      <c r="CW38" s="402"/>
      <c r="CX38" s="402"/>
      <c r="CY38" s="402"/>
      <c r="CZ38" s="402"/>
      <c r="DA38" s="402"/>
      <c r="DB38" s="402"/>
      <c r="DC38" s="402"/>
      <c r="DD38" s="402"/>
      <c r="DE38" s="402"/>
      <c r="DF38" s="402"/>
      <c r="DG38" s="402"/>
      <c r="DH38" s="402"/>
      <c r="DI38" s="402"/>
      <c r="DJ38" s="402"/>
      <c r="DK38" s="402"/>
      <c r="DL38" s="402"/>
      <c r="DM38" s="402"/>
      <c r="DN38" s="402"/>
      <c r="DO38" s="402"/>
      <c r="DP38" s="402"/>
      <c r="DQ38" s="402"/>
      <c r="DR38" s="402"/>
      <c r="DS38" s="402"/>
      <c r="DT38" s="402"/>
      <c r="DU38" s="402"/>
      <c r="DV38" s="402"/>
      <c r="DW38" s="402"/>
      <c r="DX38" s="402"/>
      <c r="DY38" s="402"/>
      <c r="DZ38" s="402"/>
      <c r="EA38" s="402"/>
      <c r="EB38" s="402"/>
      <c r="EC38" s="402"/>
      <c r="ED38" s="402"/>
      <c r="EE38" s="402"/>
      <c r="EF38" s="402"/>
      <c r="EG38" s="402"/>
      <c r="EH38" s="402"/>
      <c r="EI38" s="402"/>
      <c r="EJ38" s="402"/>
      <c r="EK38" s="402"/>
      <c r="EL38" s="402"/>
      <c r="EM38" s="402"/>
      <c r="EN38" s="402"/>
      <c r="EO38" s="402"/>
      <c r="EP38" s="402"/>
      <c r="EQ38" s="402"/>
      <c r="ER38" s="402"/>
      <c r="ES38" s="402"/>
      <c r="ET38" s="402"/>
      <c r="EU38" s="402"/>
      <c r="EV38" s="402"/>
      <c r="EW38" s="402"/>
      <c r="EX38" s="402"/>
      <c r="EY38" s="402"/>
      <c r="EZ38" s="402"/>
      <c r="FA38" s="402"/>
      <c r="FB38" s="402"/>
      <c r="FC38" s="402"/>
      <c r="FD38" s="402"/>
      <c r="FE38" s="402"/>
      <c r="FF38" s="402"/>
      <c r="FG38" s="402"/>
      <c r="FH38" s="402"/>
      <c r="FI38" s="402"/>
      <c r="FJ38" s="402"/>
      <c r="FK38" s="402"/>
      <c r="FL38" s="402"/>
      <c r="FM38" s="402"/>
      <c r="FN38" s="402"/>
      <c r="FO38" s="402"/>
      <c r="FP38" s="402"/>
      <c r="FQ38" s="402"/>
      <c r="FR38" s="402"/>
      <c r="FS38" s="402"/>
      <c r="FT38" s="402"/>
      <c r="FU38" s="402"/>
      <c r="FV38" s="402"/>
      <c r="FW38" s="402"/>
      <c r="FX38" s="402"/>
      <c r="FY38" s="402"/>
      <c r="FZ38" s="402"/>
      <c r="GA38" s="402"/>
      <c r="GB38" s="402"/>
      <c r="GC38" s="402"/>
      <c r="GD38" s="402"/>
      <c r="GE38" s="402"/>
      <c r="GF38" s="402"/>
      <c r="GG38" s="402"/>
      <c r="GH38" s="402"/>
      <c r="GI38" s="402"/>
      <c r="GJ38" s="402"/>
      <c r="GK38" s="402"/>
      <c r="GL38" s="402"/>
      <c r="GM38" s="402"/>
      <c r="GN38" s="402"/>
      <c r="GO38" s="402"/>
      <c r="GP38" s="402"/>
      <c r="GQ38" s="402"/>
      <c r="GR38" s="402"/>
      <c r="GS38" s="402"/>
      <c r="GT38" s="402"/>
      <c r="GU38" s="402"/>
      <c r="GV38" s="402"/>
      <c r="GW38" s="402"/>
      <c r="GX38" s="402"/>
      <c r="GY38" s="402"/>
      <c r="GZ38" s="402"/>
      <c r="HA38" s="402"/>
      <c r="HB38" s="402"/>
      <c r="HC38" s="402"/>
      <c r="HD38" s="402"/>
      <c r="HE38" s="402"/>
      <c r="HF38" s="402"/>
      <c r="HG38" s="402"/>
      <c r="HH38" s="402"/>
      <c r="HI38" s="402"/>
      <c r="HJ38" s="402"/>
      <c r="HK38" s="402"/>
      <c r="HL38" s="402"/>
      <c r="HM38" s="402"/>
      <c r="HN38" s="402"/>
      <c r="HO38" s="402"/>
      <c r="HP38" s="402"/>
      <c r="HQ38" s="402"/>
      <c r="HR38" s="402"/>
      <c r="HS38" s="402"/>
      <c r="HT38" s="402"/>
      <c r="HU38" s="402"/>
      <c r="HV38" s="402"/>
      <c r="HW38" s="402"/>
      <c r="HX38" s="402"/>
      <c r="HY38" s="402"/>
      <c r="HZ38" s="402"/>
      <c r="IA38" s="402"/>
      <c r="IB38" s="402"/>
      <c r="IC38" s="402"/>
      <c r="ID38" s="402"/>
      <c r="IE38" s="402"/>
      <c r="IF38" s="402"/>
      <c r="IG38" s="402"/>
      <c r="IH38" s="402"/>
      <c r="II38" s="402"/>
      <c r="IJ38" s="402"/>
      <c r="IK38" s="402"/>
      <c r="IL38" s="402"/>
      <c r="IM38" s="402"/>
    </row>
    <row r="39" spans="2:247" s="401" customFormat="1" x14ac:dyDescent="0.2">
      <c r="F39" s="409"/>
      <c r="G39" s="409"/>
      <c r="H39" s="409"/>
      <c r="I39" s="409"/>
      <c r="J39" s="409"/>
      <c r="K39" s="409"/>
      <c r="L39" s="409"/>
      <c r="M39" s="409"/>
      <c r="N39" s="409"/>
      <c r="P39" s="409"/>
      <c r="Q39" s="409"/>
      <c r="R39" s="409"/>
      <c r="S39" s="402"/>
      <c r="T39" s="402"/>
      <c r="U39" s="402"/>
      <c r="V39" s="402"/>
      <c r="W39" s="402"/>
      <c r="X39" s="402"/>
      <c r="Y39" s="402"/>
      <c r="Z39" s="402"/>
      <c r="AA39" s="402"/>
      <c r="AB39" s="402"/>
      <c r="AC39" s="402"/>
      <c r="AD39" s="402"/>
      <c r="AE39" s="402"/>
      <c r="AF39" s="402"/>
      <c r="AG39" s="402"/>
      <c r="AH39" s="402"/>
      <c r="AI39" s="402"/>
      <c r="AJ39" s="402"/>
      <c r="AK39" s="402"/>
      <c r="AL39" s="402"/>
      <c r="AM39" s="402"/>
      <c r="AN39" s="402"/>
      <c r="AO39" s="402"/>
      <c r="AP39" s="402"/>
      <c r="AQ39" s="402"/>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c r="BT39" s="402"/>
      <c r="BU39" s="402"/>
      <c r="BV39" s="402"/>
      <c r="BW39" s="402"/>
      <c r="BX39" s="402"/>
      <c r="BY39" s="402"/>
      <c r="BZ39" s="402"/>
      <c r="CA39" s="402"/>
      <c r="CB39" s="402"/>
      <c r="CC39" s="402"/>
      <c r="CD39" s="402"/>
      <c r="CE39" s="402"/>
      <c r="CF39" s="402"/>
      <c r="CG39" s="402"/>
      <c r="CH39" s="402"/>
      <c r="CI39" s="402"/>
      <c r="CJ39" s="402"/>
      <c r="CK39" s="402"/>
      <c r="CL39" s="402"/>
      <c r="CM39" s="402"/>
      <c r="CN39" s="402"/>
      <c r="CO39" s="402"/>
      <c r="CP39" s="402"/>
      <c r="CQ39" s="402"/>
      <c r="CR39" s="402"/>
      <c r="CS39" s="402"/>
      <c r="CT39" s="402"/>
      <c r="CU39" s="402"/>
      <c r="CV39" s="402"/>
      <c r="CW39" s="402"/>
      <c r="CX39" s="402"/>
      <c r="CY39" s="402"/>
      <c r="CZ39" s="402"/>
      <c r="DA39" s="402"/>
      <c r="DB39" s="402"/>
      <c r="DC39" s="402"/>
      <c r="DD39" s="402"/>
      <c r="DE39" s="402"/>
      <c r="DF39" s="402"/>
      <c r="DG39" s="402"/>
      <c r="DH39" s="402"/>
      <c r="DI39" s="402"/>
      <c r="DJ39" s="402"/>
      <c r="DK39" s="402"/>
      <c r="DL39" s="402"/>
      <c r="DM39" s="402"/>
      <c r="DN39" s="402"/>
      <c r="DO39" s="402"/>
      <c r="DP39" s="402"/>
      <c r="DQ39" s="402"/>
      <c r="DR39" s="402"/>
      <c r="DS39" s="402"/>
      <c r="DT39" s="402"/>
      <c r="DU39" s="402"/>
      <c r="DV39" s="402"/>
      <c r="DW39" s="402"/>
      <c r="DX39" s="402"/>
      <c r="DY39" s="402"/>
      <c r="DZ39" s="402"/>
      <c r="EA39" s="402"/>
      <c r="EB39" s="402"/>
      <c r="EC39" s="402"/>
      <c r="ED39" s="402"/>
      <c r="EE39" s="402"/>
      <c r="EF39" s="402"/>
      <c r="EG39" s="402"/>
      <c r="EH39" s="402"/>
      <c r="EI39" s="402"/>
      <c r="EJ39" s="402"/>
      <c r="EK39" s="402"/>
      <c r="EL39" s="402"/>
      <c r="EM39" s="402"/>
      <c r="EN39" s="402"/>
      <c r="EO39" s="402"/>
      <c r="EP39" s="402"/>
      <c r="EQ39" s="402"/>
      <c r="ER39" s="402"/>
      <c r="ES39" s="402"/>
      <c r="ET39" s="402"/>
      <c r="EU39" s="402"/>
      <c r="EV39" s="402"/>
      <c r="EW39" s="402"/>
      <c r="EX39" s="402"/>
      <c r="EY39" s="402"/>
      <c r="EZ39" s="402"/>
      <c r="FA39" s="402"/>
      <c r="FB39" s="402"/>
      <c r="FC39" s="402"/>
      <c r="FD39" s="402"/>
      <c r="FE39" s="402"/>
      <c r="FF39" s="402"/>
      <c r="FG39" s="402"/>
      <c r="FH39" s="402"/>
      <c r="FI39" s="402"/>
      <c r="FJ39" s="402"/>
      <c r="FK39" s="402"/>
      <c r="FL39" s="402"/>
      <c r="FM39" s="402"/>
      <c r="FN39" s="402"/>
      <c r="FO39" s="402"/>
      <c r="FP39" s="402"/>
      <c r="FQ39" s="402"/>
      <c r="FR39" s="402"/>
      <c r="FS39" s="402"/>
      <c r="FT39" s="402"/>
      <c r="FU39" s="402"/>
      <c r="FV39" s="402"/>
      <c r="FW39" s="402"/>
      <c r="FX39" s="402"/>
      <c r="FY39" s="402"/>
      <c r="FZ39" s="402"/>
      <c r="GA39" s="402"/>
      <c r="GB39" s="402"/>
      <c r="GC39" s="402"/>
      <c r="GD39" s="402"/>
      <c r="GE39" s="402"/>
      <c r="GF39" s="402"/>
      <c r="GG39" s="402"/>
      <c r="GH39" s="402"/>
      <c r="GI39" s="402"/>
      <c r="GJ39" s="402"/>
      <c r="GK39" s="402"/>
      <c r="GL39" s="402"/>
      <c r="GM39" s="402"/>
      <c r="GN39" s="402"/>
      <c r="GO39" s="402"/>
      <c r="GP39" s="402"/>
      <c r="GQ39" s="402"/>
      <c r="GR39" s="402"/>
      <c r="GS39" s="402"/>
      <c r="GT39" s="402"/>
      <c r="GU39" s="402"/>
      <c r="GV39" s="402"/>
      <c r="GW39" s="402"/>
      <c r="GX39" s="402"/>
      <c r="GY39" s="402"/>
      <c r="GZ39" s="402"/>
      <c r="HA39" s="402"/>
      <c r="HB39" s="402"/>
      <c r="HC39" s="402"/>
      <c r="HD39" s="402"/>
      <c r="HE39" s="402"/>
      <c r="HF39" s="402"/>
      <c r="HG39" s="402"/>
      <c r="HH39" s="402"/>
      <c r="HI39" s="402"/>
      <c r="HJ39" s="402"/>
      <c r="HK39" s="402"/>
      <c r="HL39" s="402"/>
      <c r="HM39" s="402"/>
      <c r="HN39" s="402"/>
      <c r="HO39" s="402"/>
      <c r="HP39" s="402"/>
      <c r="HQ39" s="402"/>
      <c r="HR39" s="402"/>
      <c r="HS39" s="402"/>
      <c r="HT39" s="402"/>
      <c r="HU39" s="402"/>
      <c r="HV39" s="402"/>
      <c r="HW39" s="402"/>
      <c r="HX39" s="402"/>
      <c r="HY39" s="402"/>
      <c r="HZ39" s="402"/>
      <c r="IA39" s="402"/>
      <c r="IB39" s="402"/>
      <c r="IC39" s="402"/>
      <c r="ID39" s="402"/>
      <c r="IE39" s="402"/>
      <c r="IF39" s="402"/>
      <c r="IG39" s="402"/>
      <c r="IH39" s="402"/>
      <c r="II39" s="402"/>
      <c r="IJ39" s="402"/>
      <c r="IK39" s="402"/>
      <c r="IL39" s="402"/>
      <c r="IM39" s="402"/>
    </row>
    <row r="40" spans="2:247" s="401" customFormat="1" x14ac:dyDescent="0.2">
      <c r="F40" s="409"/>
      <c r="G40" s="409"/>
      <c r="H40" s="409"/>
      <c r="I40" s="409"/>
      <c r="J40" s="409"/>
      <c r="K40" s="409"/>
      <c r="L40" s="409"/>
      <c r="M40" s="409"/>
      <c r="N40" s="409"/>
      <c r="P40" s="409"/>
      <c r="Q40" s="409"/>
      <c r="R40" s="409"/>
      <c r="S40" s="402"/>
      <c r="T40" s="402"/>
      <c r="U40" s="402"/>
      <c r="V40" s="402"/>
      <c r="W40" s="402"/>
      <c r="X40" s="402"/>
      <c r="Y40" s="402"/>
      <c r="Z40" s="402"/>
      <c r="AA40" s="402"/>
      <c r="AB40" s="402"/>
      <c r="AC40" s="402"/>
      <c r="AD40" s="402"/>
      <c r="AE40" s="402"/>
      <c r="AF40" s="402"/>
      <c r="AG40" s="402"/>
      <c r="AH40" s="402"/>
      <c r="AI40" s="402"/>
      <c r="AJ40" s="402"/>
      <c r="AK40" s="402"/>
      <c r="AL40" s="402"/>
      <c r="AM40" s="402"/>
      <c r="AN40" s="402"/>
      <c r="AO40" s="402"/>
      <c r="AP40" s="402"/>
      <c r="AQ40" s="402"/>
      <c r="AR40" s="402"/>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402"/>
      <c r="BT40" s="402"/>
      <c r="BU40" s="402"/>
      <c r="BV40" s="402"/>
      <c r="BW40" s="402"/>
      <c r="BX40" s="402"/>
      <c r="BY40" s="402"/>
      <c r="BZ40" s="402"/>
      <c r="CA40" s="402"/>
      <c r="CB40" s="402"/>
      <c r="CC40" s="402"/>
      <c r="CD40" s="402"/>
      <c r="CE40" s="402"/>
      <c r="CF40" s="402"/>
      <c r="CG40" s="402"/>
      <c r="CH40" s="402"/>
      <c r="CI40" s="402"/>
      <c r="CJ40" s="402"/>
      <c r="CK40" s="402"/>
      <c r="CL40" s="402"/>
      <c r="CM40" s="402"/>
      <c r="CN40" s="402"/>
      <c r="CO40" s="402"/>
      <c r="CP40" s="402"/>
      <c r="CQ40" s="402"/>
      <c r="CR40" s="402"/>
      <c r="CS40" s="402"/>
      <c r="CT40" s="402"/>
      <c r="CU40" s="402"/>
      <c r="CV40" s="402"/>
      <c r="CW40" s="402"/>
      <c r="CX40" s="402"/>
      <c r="CY40" s="402"/>
      <c r="CZ40" s="402"/>
      <c r="DA40" s="402"/>
      <c r="DB40" s="402"/>
      <c r="DC40" s="402"/>
      <c r="DD40" s="402"/>
      <c r="DE40" s="402"/>
      <c r="DF40" s="402"/>
      <c r="DG40" s="402"/>
      <c r="DH40" s="402"/>
      <c r="DI40" s="402"/>
      <c r="DJ40" s="402"/>
      <c r="DK40" s="402"/>
      <c r="DL40" s="402"/>
      <c r="DM40" s="402"/>
      <c r="DN40" s="402"/>
      <c r="DO40" s="402"/>
      <c r="DP40" s="402"/>
      <c r="DQ40" s="402"/>
      <c r="DR40" s="402"/>
      <c r="DS40" s="402"/>
      <c r="DT40" s="402"/>
      <c r="DU40" s="402"/>
      <c r="DV40" s="402"/>
      <c r="DW40" s="402"/>
      <c r="DX40" s="402"/>
      <c r="DY40" s="402"/>
      <c r="DZ40" s="402"/>
      <c r="EA40" s="402"/>
      <c r="EB40" s="402"/>
      <c r="EC40" s="402"/>
      <c r="ED40" s="402"/>
      <c r="EE40" s="402"/>
      <c r="EF40" s="402"/>
      <c r="EG40" s="402"/>
      <c r="EH40" s="402"/>
      <c r="EI40" s="402"/>
      <c r="EJ40" s="402"/>
      <c r="EK40" s="402"/>
      <c r="EL40" s="402"/>
      <c r="EM40" s="402"/>
      <c r="EN40" s="402"/>
      <c r="EO40" s="402"/>
      <c r="EP40" s="402"/>
      <c r="EQ40" s="402"/>
      <c r="ER40" s="402"/>
      <c r="ES40" s="402"/>
      <c r="ET40" s="402"/>
      <c r="EU40" s="402"/>
      <c r="EV40" s="402"/>
      <c r="EW40" s="402"/>
      <c r="EX40" s="402"/>
      <c r="EY40" s="402"/>
      <c r="EZ40" s="402"/>
      <c r="FA40" s="402"/>
      <c r="FB40" s="402"/>
      <c r="FC40" s="402"/>
      <c r="FD40" s="402"/>
      <c r="FE40" s="402"/>
      <c r="FF40" s="402"/>
      <c r="FG40" s="402"/>
      <c r="FH40" s="402"/>
      <c r="FI40" s="402"/>
      <c r="FJ40" s="402"/>
      <c r="FK40" s="402"/>
      <c r="FL40" s="402"/>
      <c r="FM40" s="402"/>
      <c r="FN40" s="402"/>
      <c r="FO40" s="402"/>
      <c r="FP40" s="402"/>
      <c r="FQ40" s="402"/>
      <c r="FR40" s="402"/>
      <c r="FS40" s="402"/>
      <c r="FT40" s="402"/>
      <c r="FU40" s="402"/>
      <c r="FV40" s="402"/>
      <c r="FW40" s="402"/>
      <c r="FX40" s="402"/>
      <c r="FY40" s="402"/>
      <c r="FZ40" s="402"/>
      <c r="GA40" s="402"/>
      <c r="GB40" s="402"/>
      <c r="GC40" s="402"/>
      <c r="GD40" s="402"/>
      <c r="GE40" s="402"/>
      <c r="GF40" s="402"/>
      <c r="GG40" s="402"/>
      <c r="GH40" s="402"/>
      <c r="GI40" s="402"/>
      <c r="GJ40" s="402"/>
      <c r="GK40" s="402"/>
      <c r="GL40" s="402"/>
      <c r="GM40" s="402"/>
      <c r="GN40" s="402"/>
      <c r="GO40" s="402"/>
      <c r="GP40" s="402"/>
      <c r="GQ40" s="402"/>
      <c r="GR40" s="402"/>
      <c r="GS40" s="402"/>
      <c r="GT40" s="402"/>
      <c r="GU40" s="402"/>
      <c r="GV40" s="402"/>
      <c r="GW40" s="402"/>
      <c r="GX40" s="402"/>
      <c r="GY40" s="402"/>
      <c r="GZ40" s="402"/>
      <c r="HA40" s="402"/>
      <c r="HB40" s="402"/>
      <c r="HC40" s="402"/>
      <c r="HD40" s="402"/>
      <c r="HE40" s="402"/>
      <c r="HF40" s="402"/>
      <c r="HG40" s="402"/>
      <c r="HH40" s="402"/>
      <c r="HI40" s="402"/>
      <c r="HJ40" s="402"/>
      <c r="HK40" s="402"/>
      <c r="HL40" s="402"/>
      <c r="HM40" s="402"/>
      <c r="HN40" s="402"/>
      <c r="HO40" s="402"/>
      <c r="HP40" s="402"/>
      <c r="HQ40" s="402"/>
      <c r="HR40" s="402"/>
      <c r="HS40" s="402"/>
      <c r="HT40" s="402"/>
      <c r="HU40" s="402"/>
      <c r="HV40" s="402"/>
      <c r="HW40" s="402"/>
      <c r="HX40" s="402"/>
      <c r="HY40" s="402"/>
      <c r="HZ40" s="402"/>
      <c r="IA40" s="402"/>
      <c r="IB40" s="402"/>
      <c r="IC40" s="402"/>
      <c r="ID40" s="402"/>
      <c r="IE40" s="402"/>
      <c r="IF40" s="402"/>
      <c r="IG40" s="402"/>
      <c r="IH40" s="402"/>
      <c r="II40" s="402"/>
      <c r="IJ40" s="402"/>
      <c r="IK40" s="402"/>
      <c r="IL40" s="402"/>
      <c r="IM40" s="402"/>
    </row>
    <row r="41" spans="2:247" s="401" customFormat="1" x14ac:dyDescent="0.2">
      <c r="C41" s="217"/>
      <c r="D41" s="168"/>
      <c r="E41" s="168"/>
      <c r="F41" s="416"/>
      <c r="G41" s="416"/>
      <c r="H41" s="416"/>
      <c r="I41" s="416"/>
      <c r="J41" s="416"/>
      <c r="K41" s="416"/>
      <c r="L41" s="409"/>
      <c r="M41" s="409"/>
      <c r="N41" s="409"/>
      <c r="P41" s="409"/>
      <c r="Q41" s="409"/>
      <c r="R41" s="409"/>
      <c r="S41" s="402"/>
      <c r="T41" s="402"/>
      <c r="U41" s="402"/>
      <c r="V41" s="402"/>
      <c r="W41" s="402"/>
      <c r="X41" s="402"/>
      <c r="Y41" s="402"/>
      <c r="Z41" s="402"/>
      <c r="AA41" s="402"/>
      <c r="AB41" s="402"/>
      <c r="AC41" s="402"/>
      <c r="AD41" s="402"/>
      <c r="AE41" s="402"/>
      <c r="AF41" s="402"/>
      <c r="AG41" s="402"/>
      <c r="AH41" s="402"/>
      <c r="AI41" s="402"/>
      <c r="AJ41" s="402"/>
      <c r="AK41" s="402"/>
      <c r="AL41" s="402"/>
      <c r="AM41" s="402"/>
      <c r="AN41" s="402"/>
      <c r="AO41" s="402"/>
      <c r="AP41" s="402"/>
      <c r="AQ41" s="402"/>
      <c r="AR41" s="402"/>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402"/>
      <c r="BT41" s="402"/>
      <c r="BU41" s="402"/>
      <c r="BV41" s="402"/>
      <c r="BW41" s="402"/>
      <c r="BX41" s="402"/>
      <c r="BY41" s="402"/>
      <c r="BZ41" s="402"/>
      <c r="CA41" s="402"/>
      <c r="CB41" s="402"/>
      <c r="CC41" s="402"/>
      <c r="CD41" s="402"/>
      <c r="CE41" s="402"/>
      <c r="CF41" s="402"/>
      <c r="CG41" s="402"/>
      <c r="CH41" s="402"/>
      <c r="CI41" s="402"/>
      <c r="CJ41" s="402"/>
      <c r="CK41" s="402"/>
      <c r="CL41" s="402"/>
      <c r="CM41" s="402"/>
      <c r="CN41" s="402"/>
      <c r="CO41" s="402"/>
      <c r="CP41" s="402"/>
      <c r="CQ41" s="402"/>
      <c r="CR41" s="402"/>
      <c r="CS41" s="402"/>
      <c r="CT41" s="402"/>
      <c r="CU41" s="402"/>
      <c r="CV41" s="402"/>
      <c r="CW41" s="402"/>
      <c r="CX41" s="402"/>
      <c r="CY41" s="402"/>
      <c r="CZ41" s="402"/>
      <c r="DA41" s="402"/>
      <c r="DB41" s="402"/>
      <c r="DC41" s="402"/>
      <c r="DD41" s="402"/>
      <c r="DE41" s="402"/>
      <c r="DF41" s="402"/>
      <c r="DG41" s="402"/>
      <c r="DH41" s="402"/>
      <c r="DI41" s="402"/>
      <c r="DJ41" s="402"/>
      <c r="DK41" s="402"/>
      <c r="DL41" s="402"/>
      <c r="DM41" s="402"/>
      <c r="DN41" s="402"/>
      <c r="DO41" s="402"/>
      <c r="DP41" s="402"/>
      <c r="DQ41" s="402"/>
      <c r="DR41" s="402"/>
      <c r="DS41" s="402"/>
      <c r="DT41" s="402"/>
      <c r="DU41" s="402"/>
      <c r="DV41" s="402"/>
      <c r="DW41" s="402"/>
      <c r="DX41" s="402"/>
      <c r="DY41" s="402"/>
      <c r="DZ41" s="402"/>
      <c r="EA41" s="402"/>
      <c r="EB41" s="402"/>
      <c r="EC41" s="402"/>
      <c r="ED41" s="402"/>
      <c r="EE41" s="402"/>
      <c r="EF41" s="402"/>
      <c r="EG41" s="402"/>
      <c r="EH41" s="402"/>
      <c r="EI41" s="402"/>
      <c r="EJ41" s="402"/>
      <c r="EK41" s="402"/>
      <c r="EL41" s="402"/>
      <c r="EM41" s="402"/>
      <c r="EN41" s="402"/>
      <c r="EO41" s="402"/>
      <c r="EP41" s="402"/>
      <c r="EQ41" s="402"/>
      <c r="ER41" s="402"/>
      <c r="ES41" s="402"/>
      <c r="ET41" s="402"/>
      <c r="EU41" s="402"/>
      <c r="EV41" s="402"/>
      <c r="EW41" s="402"/>
      <c r="EX41" s="402"/>
      <c r="EY41" s="402"/>
      <c r="EZ41" s="402"/>
      <c r="FA41" s="402"/>
      <c r="FB41" s="402"/>
      <c r="FC41" s="402"/>
      <c r="FD41" s="402"/>
      <c r="FE41" s="402"/>
      <c r="FF41" s="402"/>
      <c r="FG41" s="402"/>
      <c r="FH41" s="402"/>
      <c r="FI41" s="402"/>
      <c r="FJ41" s="402"/>
      <c r="FK41" s="402"/>
      <c r="FL41" s="402"/>
      <c r="FM41" s="402"/>
      <c r="FN41" s="402"/>
      <c r="FO41" s="402"/>
      <c r="FP41" s="402"/>
      <c r="FQ41" s="402"/>
      <c r="FR41" s="402"/>
      <c r="FS41" s="402"/>
      <c r="FT41" s="402"/>
      <c r="FU41" s="402"/>
      <c r="FV41" s="402"/>
      <c r="FW41" s="402"/>
      <c r="FX41" s="402"/>
      <c r="FY41" s="402"/>
      <c r="FZ41" s="402"/>
      <c r="GA41" s="402"/>
      <c r="GB41" s="402"/>
      <c r="GC41" s="402"/>
      <c r="GD41" s="402"/>
      <c r="GE41" s="402"/>
      <c r="GF41" s="402"/>
      <c r="GG41" s="402"/>
      <c r="GH41" s="402"/>
      <c r="GI41" s="402"/>
      <c r="GJ41" s="402"/>
      <c r="GK41" s="402"/>
      <c r="GL41" s="402"/>
      <c r="GM41" s="402"/>
      <c r="GN41" s="402"/>
      <c r="GO41" s="402"/>
      <c r="GP41" s="402"/>
      <c r="GQ41" s="402"/>
      <c r="GR41" s="402"/>
      <c r="GS41" s="402"/>
      <c r="GT41" s="402"/>
      <c r="GU41" s="402"/>
      <c r="GV41" s="402"/>
      <c r="GW41" s="402"/>
      <c r="GX41" s="402"/>
      <c r="GY41" s="402"/>
      <c r="GZ41" s="402"/>
      <c r="HA41" s="402"/>
      <c r="HB41" s="402"/>
      <c r="HC41" s="402"/>
      <c r="HD41" s="402"/>
      <c r="HE41" s="402"/>
      <c r="HF41" s="402"/>
      <c r="HG41" s="402"/>
      <c r="HH41" s="402"/>
      <c r="HI41" s="402"/>
      <c r="HJ41" s="402"/>
      <c r="HK41" s="402"/>
      <c r="HL41" s="402"/>
      <c r="HM41" s="402"/>
      <c r="HN41" s="402"/>
      <c r="HO41" s="402"/>
      <c r="HP41" s="402"/>
      <c r="HQ41" s="402"/>
      <c r="HR41" s="402"/>
      <c r="HS41" s="402"/>
      <c r="HT41" s="402"/>
      <c r="HU41" s="402"/>
      <c r="HV41" s="402"/>
      <c r="HW41" s="402"/>
      <c r="HX41" s="402"/>
      <c r="HY41" s="402"/>
      <c r="HZ41" s="402"/>
      <c r="IA41" s="402"/>
      <c r="IB41" s="402"/>
      <c r="IC41" s="402"/>
      <c r="ID41" s="402"/>
      <c r="IE41" s="402"/>
      <c r="IF41" s="402"/>
      <c r="IG41" s="402"/>
      <c r="IH41" s="402"/>
      <c r="II41" s="402"/>
      <c r="IJ41" s="402"/>
      <c r="IK41" s="402"/>
      <c r="IL41" s="402"/>
      <c r="IM41" s="402"/>
    </row>
    <row r="42" spans="2:247" s="401" customFormat="1" x14ac:dyDescent="0.2">
      <c r="C42" s="661"/>
      <c r="D42" s="665"/>
      <c r="E42" s="665"/>
      <c r="F42" s="576"/>
      <c r="G42" s="576"/>
      <c r="H42" s="576"/>
      <c r="I42" s="576"/>
      <c r="J42" s="576"/>
      <c r="K42" s="666"/>
      <c r="L42" s="409"/>
      <c r="M42" s="409"/>
      <c r="N42" s="409"/>
      <c r="P42" s="409"/>
      <c r="Q42" s="409"/>
      <c r="R42" s="409"/>
      <c r="S42" s="402"/>
      <c r="T42" s="402"/>
      <c r="U42" s="402"/>
      <c r="V42" s="402"/>
      <c r="W42" s="402"/>
      <c r="X42" s="402"/>
      <c r="Y42" s="402"/>
      <c r="Z42" s="402"/>
      <c r="AA42" s="402"/>
      <c r="AB42" s="402"/>
      <c r="AC42" s="402"/>
      <c r="AD42" s="402"/>
      <c r="AE42" s="402"/>
      <c r="AF42" s="402"/>
      <c r="AG42" s="402"/>
      <c r="AH42" s="402"/>
      <c r="AI42" s="402"/>
      <c r="AJ42" s="402"/>
      <c r="AK42" s="402"/>
      <c r="AL42" s="402"/>
      <c r="AM42" s="402"/>
      <c r="AN42" s="402"/>
      <c r="AO42" s="402"/>
      <c r="AP42" s="402"/>
      <c r="AQ42" s="402"/>
      <c r="AR42" s="402"/>
      <c r="AS42" s="402"/>
      <c r="AT42" s="402"/>
      <c r="AU42" s="402"/>
      <c r="AV42" s="402"/>
      <c r="AW42" s="402"/>
      <c r="AX42" s="402"/>
      <c r="AY42" s="402"/>
      <c r="AZ42" s="402"/>
      <c r="BA42" s="402"/>
      <c r="BB42" s="402"/>
      <c r="BC42" s="402"/>
      <c r="BD42" s="402"/>
      <c r="BE42" s="402"/>
      <c r="BF42" s="402"/>
      <c r="BG42" s="402"/>
      <c r="BH42" s="402"/>
      <c r="BI42" s="402"/>
      <c r="BJ42" s="402"/>
      <c r="BK42" s="402"/>
      <c r="BL42" s="402"/>
      <c r="BM42" s="402"/>
      <c r="BN42" s="402"/>
      <c r="BO42" s="402"/>
      <c r="BP42" s="402"/>
      <c r="BQ42" s="402"/>
      <c r="BR42" s="402"/>
      <c r="BS42" s="402"/>
      <c r="BT42" s="402"/>
      <c r="BU42" s="402"/>
      <c r="BV42" s="402"/>
      <c r="BW42" s="402"/>
      <c r="BX42" s="402"/>
      <c r="BY42" s="402"/>
      <c r="BZ42" s="402"/>
      <c r="CA42" s="402"/>
      <c r="CB42" s="402"/>
      <c r="CC42" s="402"/>
      <c r="CD42" s="402"/>
      <c r="CE42" s="402"/>
      <c r="CF42" s="402"/>
      <c r="CG42" s="402"/>
      <c r="CH42" s="402"/>
      <c r="CI42" s="402"/>
      <c r="CJ42" s="402"/>
      <c r="CK42" s="402"/>
      <c r="CL42" s="402"/>
      <c r="CM42" s="402"/>
      <c r="CN42" s="402"/>
      <c r="CO42" s="402"/>
      <c r="CP42" s="402"/>
      <c r="CQ42" s="402"/>
      <c r="CR42" s="402"/>
      <c r="CS42" s="402"/>
      <c r="CT42" s="402"/>
      <c r="CU42" s="402"/>
      <c r="CV42" s="402"/>
      <c r="CW42" s="402"/>
      <c r="CX42" s="402"/>
      <c r="CY42" s="402"/>
      <c r="CZ42" s="402"/>
      <c r="DA42" s="402"/>
      <c r="DB42" s="402"/>
      <c r="DC42" s="402"/>
      <c r="DD42" s="402"/>
      <c r="DE42" s="402"/>
      <c r="DF42" s="402"/>
      <c r="DG42" s="402"/>
      <c r="DH42" s="402"/>
      <c r="DI42" s="402"/>
      <c r="DJ42" s="402"/>
      <c r="DK42" s="402"/>
      <c r="DL42" s="402"/>
      <c r="DM42" s="402"/>
      <c r="DN42" s="402"/>
      <c r="DO42" s="402"/>
      <c r="DP42" s="402"/>
      <c r="DQ42" s="402"/>
      <c r="DR42" s="402"/>
      <c r="DS42" s="402"/>
      <c r="DT42" s="402"/>
      <c r="DU42" s="402"/>
      <c r="DV42" s="402"/>
      <c r="DW42" s="402"/>
      <c r="DX42" s="402"/>
      <c r="DY42" s="402"/>
      <c r="DZ42" s="402"/>
      <c r="EA42" s="402"/>
      <c r="EB42" s="402"/>
      <c r="EC42" s="402"/>
      <c r="ED42" s="402"/>
      <c r="EE42" s="402"/>
      <c r="EF42" s="402"/>
      <c r="EG42" s="402"/>
      <c r="EH42" s="402"/>
      <c r="EI42" s="402"/>
      <c r="EJ42" s="402"/>
      <c r="EK42" s="402"/>
      <c r="EL42" s="402"/>
      <c r="EM42" s="402"/>
      <c r="EN42" s="402"/>
      <c r="EO42" s="402"/>
      <c r="EP42" s="402"/>
      <c r="EQ42" s="402"/>
      <c r="ER42" s="402"/>
      <c r="ES42" s="402"/>
      <c r="ET42" s="402"/>
      <c r="EU42" s="402"/>
      <c r="EV42" s="402"/>
      <c r="EW42" s="402"/>
      <c r="EX42" s="402"/>
      <c r="EY42" s="402"/>
      <c r="EZ42" s="402"/>
      <c r="FA42" s="402"/>
      <c r="FB42" s="402"/>
      <c r="FC42" s="402"/>
      <c r="FD42" s="402"/>
      <c r="FE42" s="402"/>
      <c r="FF42" s="402"/>
      <c r="FG42" s="402"/>
      <c r="FH42" s="402"/>
      <c r="FI42" s="402"/>
      <c r="FJ42" s="402"/>
      <c r="FK42" s="402"/>
      <c r="FL42" s="402"/>
      <c r="FM42" s="402"/>
      <c r="FN42" s="402"/>
      <c r="FO42" s="402"/>
      <c r="FP42" s="402"/>
      <c r="FQ42" s="402"/>
      <c r="FR42" s="402"/>
      <c r="FS42" s="402"/>
      <c r="FT42" s="402"/>
      <c r="FU42" s="402"/>
      <c r="FV42" s="402"/>
      <c r="FW42" s="402"/>
      <c r="FX42" s="402"/>
      <c r="FY42" s="402"/>
      <c r="FZ42" s="402"/>
      <c r="GA42" s="402"/>
      <c r="GB42" s="402"/>
      <c r="GC42" s="402"/>
      <c r="GD42" s="402"/>
      <c r="GE42" s="402"/>
      <c r="GF42" s="402"/>
      <c r="GG42" s="402"/>
      <c r="GH42" s="402"/>
      <c r="GI42" s="402"/>
      <c r="GJ42" s="402"/>
      <c r="GK42" s="402"/>
      <c r="GL42" s="402"/>
      <c r="GM42" s="402"/>
      <c r="GN42" s="402"/>
      <c r="GO42" s="402"/>
      <c r="GP42" s="402"/>
      <c r="GQ42" s="402"/>
      <c r="GR42" s="402"/>
      <c r="GS42" s="402"/>
      <c r="GT42" s="402"/>
      <c r="GU42" s="402"/>
      <c r="GV42" s="402"/>
      <c r="GW42" s="402"/>
      <c r="GX42" s="402"/>
      <c r="GY42" s="402"/>
      <c r="GZ42" s="402"/>
      <c r="HA42" s="402"/>
      <c r="HB42" s="402"/>
      <c r="HC42" s="402"/>
      <c r="HD42" s="402"/>
      <c r="HE42" s="402"/>
      <c r="HF42" s="402"/>
      <c r="HG42" s="402"/>
      <c r="HH42" s="402"/>
      <c r="HI42" s="402"/>
      <c r="HJ42" s="402"/>
      <c r="HK42" s="402"/>
      <c r="HL42" s="402"/>
      <c r="HM42" s="402"/>
      <c r="HN42" s="402"/>
      <c r="HO42" s="402"/>
      <c r="HP42" s="402"/>
      <c r="HQ42" s="402"/>
      <c r="HR42" s="402"/>
      <c r="HS42" s="402"/>
      <c r="HT42" s="402"/>
      <c r="HU42" s="402"/>
      <c r="HV42" s="402"/>
      <c r="HW42" s="402"/>
      <c r="HX42" s="402"/>
      <c r="HY42" s="402"/>
      <c r="HZ42" s="402"/>
      <c r="IA42" s="402"/>
      <c r="IB42" s="402"/>
      <c r="IC42" s="402"/>
      <c r="ID42" s="402"/>
      <c r="IE42" s="402"/>
      <c r="IF42" s="402"/>
      <c r="IG42" s="402"/>
      <c r="IH42" s="402"/>
      <c r="II42" s="402"/>
      <c r="IJ42" s="402"/>
      <c r="IK42" s="402"/>
      <c r="IL42" s="402"/>
      <c r="IM42" s="402"/>
    </row>
    <row r="43" spans="2:247" s="401" customFormat="1" x14ac:dyDescent="0.2">
      <c r="C43" s="217"/>
      <c r="F43" s="409"/>
      <c r="G43" s="409"/>
      <c r="H43" s="409"/>
      <c r="I43" s="409"/>
      <c r="J43" s="409"/>
      <c r="K43" s="409"/>
      <c r="L43" s="753"/>
      <c r="N43" s="752"/>
      <c r="P43" s="409"/>
      <c r="Q43" s="409"/>
      <c r="R43" s="409"/>
      <c r="S43" s="402"/>
      <c r="T43" s="656"/>
      <c r="U43" s="656"/>
      <c r="V43" s="656"/>
      <c r="W43" s="656"/>
      <c r="X43" s="402"/>
      <c r="Y43" s="402"/>
      <c r="Z43" s="402"/>
      <c r="AA43" s="402"/>
      <c r="AB43" s="402"/>
      <c r="AC43" s="402"/>
      <c r="AD43" s="402"/>
      <c r="AE43" s="402"/>
      <c r="AF43" s="402"/>
      <c r="AG43" s="402"/>
      <c r="AH43" s="402"/>
      <c r="AI43" s="402"/>
      <c r="AJ43" s="402"/>
      <c r="AK43" s="402"/>
      <c r="AL43" s="402"/>
      <c r="AM43" s="402"/>
      <c r="AN43" s="402"/>
      <c r="AO43" s="402"/>
      <c r="AP43" s="402"/>
      <c r="AQ43" s="402"/>
      <c r="AR43" s="402"/>
      <c r="AS43" s="402"/>
      <c r="AT43" s="402"/>
      <c r="AU43" s="402"/>
      <c r="AV43" s="402"/>
      <c r="AW43" s="402"/>
      <c r="AX43" s="402"/>
      <c r="AY43" s="402"/>
      <c r="AZ43" s="402"/>
      <c r="BA43" s="402"/>
      <c r="BB43" s="402"/>
      <c r="BC43" s="402"/>
      <c r="BD43" s="402"/>
      <c r="BE43" s="402"/>
      <c r="BF43" s="402"/>
      <c r="BG43" s="402"/>
      <c r="BH43" s="402"/>
      <c r="BI43" s="402"/>
      <c r="BJ43" s="402"/>
      <c r="BK43" s="402"/>
      <c r="BL43" s="402"/>
      <c r="BM43" s="402"/>
      <c r="BN43" s="402"/>
      <c r="BO43" s="402"/>
      <c r="BP43" s="402"/>
      <c r="BQ43" s="402"/>
      <c r="BR43" s="402"/>
      <c r="BS43" s="402"/>
      <c r="BT43" s="402"/>
      <c r="BU43" s="402"/>
      <c r="BV43" s="402"/>
      <c r="BW43" s="402"/>
      <c r="BX43" s="402"/>
      <c r="BY43" s="402"/>
      <c r="BZ43" s="402"/>
      <c r="CA43" s="402"/>
      <c r="CB43" s="402"/>
      <c r="CC43" s="402"/>
      <c r="CD43" s="402"/>
      <c r="CE43" s="402"/>
      <c r="CF43" s="402"/>
      <c r="CG43" s="402"/>
      <c r="CH43" s="402"/>
      <c r="CI43" s="402"/>
      <c r="CJ43" s="402"/>
      <c r="CK43" s="402"/>
      <c r="CL43" s="402"/>
      <c r="CM43" s="402"/>
      <c r="CN43" s="402"/>
      <c r="CO43" s="402"/>
      <c r="CP43" s="402"/>
      <c r="CQ43" s="402"/>
      <c r="CR43" s="402"/>
      <c r="CS43" s="402"/>
      <c r="CT43" s="402"/>
      <c r="CU43" s="402"/>
      <c r="CV43" s="402"/>
      <c r="CW43" s="402"/>
      <c r="CX43" s="402"/>
      <c r="CY43" s="402"/>
      <c r="CZ43" s="402"/>
      <c r="DA43" s="402"/>
      <c r="DB43" s="402"/>
      <c r="DC43" s="402"/>
      <c r="DD43" s="402"/>
      <c r="DE43" s="402"/>
      <c r="DF43" s="402"/>
      <c r="DG43" s="402"/>
      <c r="DH43" s="402"/>
      <c r="DI43" s="402"/>
      <c r="DJ43" s="402"/>
      <c r="DK43" s="402"/>
      <c r="DL43" s="402"/>
      <c r="DM43" s="402"/>
      <c r="DN43" s="402"/>
      <c r="DO43" s="402"/>
      <c r="DP43" s="402"/>
      <c r="DQ43" s="402"/>
      <c r="DR43" s="402"/>
      <c r="DS43" s="402"/>
      <c r="DT43" s="402"/>
      <c r="DU43" s="402"/>
      <c r="DV43" s="402"/>
      <c r="DW43" s="402"/>
      <c r="DX43" s="402"/>
      <c r="DY43" s="402"/>
      <c r="DZ43" s="402"/>
      <c r="EA43" s="402"/>
      <c r="EB43" s="402"/>
      <c r="EC43" s="402"/>
      <c r="ED43" s="402"/>
      <c r="EE43" s="402"/>
      <c r="EF43" s="402"/>
      <c r="EG43" s="402"/>
      <c r="EH43" s="402"/>
      <c r="EI43" s="402"/>
      <c r="EJ43" s="402"/>
      <c r="EK43" s="402"/>
      <c r="EL43" s="402"/>
      <c r="EM43" s="402"/>
      <c r="EN43" s="402"/>
      <c r="EO43" s="402"/>
      <c r="EP43" s="402"/>
      <c r="EQ43" s="402"/>
      <c r="ER43" s="402"/>
      <c r="ES43" s="402"/>
      <c r="ET43" s="402"/>
      <c r="EU43" s="402"/>
      <c r="EV43" s="402"/>
      <c r="EW43" s="402"/>
      <c r="EX43" s="402"/>
      <c r="EY43" s="402"/>
      <c r="EZ43" s="402"/>
      <c r="FA43" s="402"/>
      <c r="FB43" s="402"/>
      <c r="FC43" s="402"/>
      <c r="FD43" s="402"/>
      <c r="FE43" s="402"/>
      <c r="FF43" s="402"/>
      <c r="FG43" s="402"/>
      <c r="FH43" s="402"/>
      <c r="FI43" s="402"/>
      <c r="FJ43" s="402"/>
      <c r="FK43" s="402"/>
      <c r="FL43" s="402"/>
      <c r="FM43" s="402"/>
      <c r="FN43" s="402"/>
      <c r="FO43" s="402"/>
      <c r="FP43" s="402"/>
      <c r="FQ43" s="402"/>
      <c r="FR43" s="402"/>
      <c r="FS43" s="402"/>
      <c r="FT43" s="402"/>
      <c r="FU43" s="402"/>
      <c r="FV43" s="402"/>
      <c r="FW43" s="402"/>
      <c r="FX43" s="402"/>
      <c r="FY43" s="402"/>
      <c r="FZ43" s="402"/>
      <c r="GA43" s="402"/>
      <c r="GB43" s="402"/>
      <c r="GC43" s="402"/>
      <c r="GD43" s="402"/>
      <c r="GE43" s="402"/>
      <c r="GF43" s="402"/>
      <c r="GG43" s="402"/>
      <c r="GH43" s="402"/>
      <c r="GI43" s="402"/>
      <c r="GJ43" s="402"/>
      <c r="GK43" s="402"/>
      <c r="GL43" s="402"/>
      <c r="GM43" s="402"/>
      <c r="GN43" s="402"/>
      <c r="GO43" s="402"/>
      <c r="GP43" s="402"/>
      <c r="GQ43" s="402"/>
      <c r="GR43" s="402"/>
      <c r="GS43" s="402"/>
      <c r="GT43" s="402"/>
      <c r="GU43" s="402"/>
      <c r="GV43" s="402"/>
      <c r="GW43" s="402"/>
      <c r="GX43" s="402"/>
      <c r="GY43" s="402"/>
      <c r="GZ43" s="402"/>
      <c r="HA43" s="402"/>
      <c r="HB43" s="402"/>
      <c r="HC43" s="402"/>
      <c r="HD43" s="402"/>
      <c r="HE43" s="402"/>
      <c r="HF43" s="402"/>
      <c r="HG43" s="402"/>
      <c r="HH43" s="402"/>
      <c r="HI43" s="402"/>
      <c r="HJ43" s="402"/>
      <c r="HK43" s="402"/>
      <c r="HL43" s="402"/>
      <c r="HM43" s="402"/>
      <c r="HN43" s="402"/>
      <c r="HO43" s="402"/>
      <c r="HP43" s="402"/>
      <c r="HQ43" s="402"/>
      <c r="HR43" s="402"/>
      <c r="HS43" s="402"/>
      <c r="HT43" s="402"/>
      <c r="HU43" s="402"/>
      <c r="HV43" s="402"/>
      <c r="HW43" s="402"/>
      <c r="HX43" s="402"/>
      <c r="HY43" s="402"/>
      <c r="HZ43" s="402"/>
      <c r="IA43" s="402"/>
      <c r="IB43" s="402"/>
      <c r="IC43" s="402"/>
      <c r="ID43" s="402"/>
      <c r="IE43" s="402"/>
      <c r="IF43" s="402"/>
      <c r="IG43" s="402"/>
      <c r="IH43" s="402"/>
      <c r="II43" s="402"/>
      <c r="IJ43" s="402"/>
      <c r="IK43" s="402"/>
      <c r="IL43" s="402"/>
      <c r="IM43" s="402"/>
    </row>
    <row r="44" spans="2:247" s="401" customFormat="1" x14ac:dyDescent="0.2">
      <c r="F44" s="409"/>
      <c r="G44" s="409"/>
      <c r="H44" s="409"/>
      <c r="I44" s="409"/>
      <c r="J44" s="409"/>
      <c r="K44" s="409"/>
      <c r="L44" s="409"/>
      <c r="M44" s="755"/>
      <c r="N44" s="409"/>
      <c r="P44" s="409"/>
      <c r="Q44" s="409"/>
      <c r="R44" s="409"/>
      <c r="S44" s="402"/>
      <c r="T44" s="656"/>
      <c r="U44" s="656"/>
      <c r="V44" s="656"/>
      <c r="W44" s="656"/>
      <c r="X44" s="402"/>
      <c r="Y44" s="402"/>
      <c r="Z44" s="402"/>
      <c r="AA44" s="402"/>
      <c r="AB44" s="402"/>
      <c r="AC44" s="402"/>
      <c r="AD44" s="402"/>
      <c r="AE44" s="402"/>
      <c r="AF44" s="402"/>
      <c r="AG44" s="402"/>
      <c r="AH44" s="402"/>
      <c r="AI44" s="402"/>
      <c r="AJ44" s="402"/>
      <c r="AK44" s="402"/>
      <c r="AL44" s="402"/>
      <c r="AM44" s="402"/>
      <c r="AN44" s="402"/>
      <c r="AO44" s="402"/>
      <c r="AP44" s="402"/>
      <c r="AQ44" s="402"/>
      <c r="AR44" s="402"/>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402"/>
      <c r="BT44" s="402"/>
      <c r="BU44" s="402"/>
      <c r="BV44" s="402"/>
      <c r="BW44" s="402"/>
      <c r="BX44" s="402"/>
      <c r="BY44" s="402"/>
      <c r="BZ44" s="402"/>
      <c r="CA44" s="402"/>
      <c r="CB44" s="402"/>
      <c r="CC44" s="402"/>
      <c r="CD44" s="402"/>
      <c r="CE44" s="402"/>
      <c r="CF44" s="402"/>
      <c r="CG44" s="402"/>
      <c r="CH44" s="402"/>
      <c r="CI44" s="402"/>
      <c r="CJ44" s="402"/>
      <c r="CK44" s="402"/>
      <c r="CL44" s="402"/>
      <c r="CM44" s="402"/>
      <c r="CN44" s="402"/>
      <c r="CO44" s="402"/>
      <c r="CP44" s="402"/>
      <c r="CQ44" s="402"/>
      <c r="CR44" s="402"/>
      <c r="CS44" s="402"/>
      <c r="CT44" s="402"/>
      <c r="CU44" s="402"/>
      <c r="CV44" s="402"/>
      <c r="CW44" s="402"/>
      <c r="CX44" s="402"/>
      <c r="CY44" s="402"/>
      <c r="CZ44" s="402"/>
      <c r="DA44" s="402"/>
      <c r="DB44" s="402"/>
      <c r="DC44" s="402"/>
      <c r="DD44" s="402"/>
      <c r="DE44" s="402"/>
      <c r="DF44" s="402"/>
      <c r="DG44" s="402"/>
      <c r="DH44" s="402"/>
      <c r="DI44" s="402"/>
      <c r="DJ44" s="402"/>
      <c r="DK44" s="402"/>
      <c r="DL44" s="402"/>
      <c r="DM44" s="402"/>
      <c r="DN44" s="402"/>
      <c r="DO44" s="402"/>
      <c r="DP44" s="402"/>
      <c r="DQ44" s="402"/>
      <c r="DR44" s="402"/>
      <c r="DS44" s="402"/>
      <c r="DT44" s="402"/>
      <c r="DU44" s="402"/>
      <c r="DV44" s="402"/>
      <c r="DW44" s="402"/>
      <c r="DX44" s="402"/>
      <c r="DY44" s="402"/>
      <c r="DZ44" s="402"/>
      <c r="EA44" s="402"/>
      <c r="EB44" s="402"/>
      <c r="EC44" s="402"/>
      <c r="ED44" s="402"/>
      <c r="EE44" s="402"/>
      <c r="EF44" s="402"/>
      <c r="EG44" s="402"/>
      <c r="EH44" s="402"/>
      <c r="EI44" s="402"/>
      <c r="EJ44" s="402"/>
      <c r="EK44" s="402"/>
      <c r="EL44" s="402"/>
      <c r="EM44" s="402"/>
      <c r="EN44" s="402"/>
      <c r="EO44" s="402"/>
      <c r="EP44" s="402"/>
      <c r="EQ44" s="402"/>
      <c r="ER44" s="402"/>
      <c r="ES44" s="402"/>
      <c r="ET44" s="402"/>
      <c r="EU44" s="402"/>
      <c r="EV44" s="402"/>
      <c r="EW44" s="402"/>
      <c r="EX44" s="402"/>
      <c r="EY44" s="402"/>
      <c r="EZ44" s="402"/>
      <c r="FA44" s="402"/>
      <c r="FB44" s="402"/>
      <c r="FC44" s="402"/>
      <c r="FD44" s="402"/>
      <c r="FE44" s="402"/>
      <c r="FF44" s="402"/>
      <c r="FG44" s="402"/>
      <c r="FH44" s="402"/>
      <c r="FI44" s="402"/>
      <c r="FJ44" s="402"/>
      <c r="FK44" s="402"/>
      <c r="FL44" s="402"/>
      <c r="FM44" s="402"/>
      <c r="FN44" s="402"/>
      <c r="FO44" s="402"/>
      <c r="FP44" s="402"/>
      <c r="FQ44" s="402"/>
      <c r="FR44" s="402"/>
      <c r="FS44" s="402"/>
      <c r="FT44" s="402"/>
      <c r="FU44" s="402"/>
      <c r="FV44" s="402"/>
      <c r="FW44" s="402"/>
      <c r="FX44" s="402"/>
      <c r="FY44" s="402"/>
      <c r="FZ44" s="402"/>
      <c r="GA44" s="402"/>
      <c r="GB44" s="402"/>
      <c r="GC44" s="402"/>
      <c r="GD44" s="402"/>
      <c r="GE44" s="402"/>
      <c r="GF44" s="402"/>
      <c r="GG44" s="402"/>
      <c r="GH44" s="402"/>
      <c r="GI44" s="402"/>
      <c r="GJ44" s="402"/>
      <c r="GK44" s="402"/>
      <c r="GL44" s="402"/>
      <c r="GM44" s="402"/>
      <c r="GN44" s="402"/>
      <c r="GO44" s="402"/>
      <c r="GP44" s="402"/>
      <c r="GQ44" s="402"/>
      <c r="GR44" s="402"/>
      <c r="GS44" s="402"/>
      <c r="GT44" s="402"/>
      <c r="GU44" s="402"/>
      <c r="GV44" s="402"/>
      <c r="GW44" s="402"/>
      <c r="GX44" s="402"/>
      <c r="GY44" s="402"/>
      <c r="GZ44" s="402"/>
      <c r="HA44" s="402"/>
      <c r="HB44" s="402"/>
      <c r="HC44" s="402"/>
      <c r="HD44" s="402"/>
      <c r="HE44" s="402"/>
      <c r="HF44" s="402"/>
      <c r="HG44" s="402"/>
      <c r="HH44" s="402"/>
      <c r="HI44" s="402"/>
      <c r="HJ44" s="402"/>
      <c r="HK44" s="402"/>
      <c r="HL44" s="402"/>
      <c r="HM44" s="402"/>
      <c r="HN44" s="402"/>
      <c r="HO44" s="402"/>
      <c r="HP44" s="402"/>
      <c r="HQ44" s="402"/>
      <c r="HR44" s="402"/>
      <c r="HS44" s="402"/>
      <c r="HT44" s="402"/>
      <c r="HU44" s="402"/>
      <c r="HV44" s="402"/>
      <c r="HW44" s="402"/>
      <c r="HX44" s="402"/>
      <c r="HY44" s="402"/>
      <c r="HZ44" s="402"/>
      <c r="IA44" s="402"/>
      <c r="IB44" s="402"/>
      <c r="IC44" s="402"/>
      <c r="ID44" s="402"/>
      <c r="IE44" s="402"/>
      <c r="IF44" s="402"/>
      <c r="IG44" s="402"/>
      <c r="IH44" s="402"/>
      <c r="II44" s="402"/>
      <c r="IJ44" s="402"/>
      <c r="IK44" s="402"/>
      <c r="IL44" s="402"/>
      <c r="IM44" s="402"/>
    </row>
    <row r="45" spans="2:247" s="401" customFormat="1" ht="10.5" customHeight="1" x14ac:dyDescent="0.2">
      <c r="F45" s="409"/>
      <c r="G45" s="409"/>
      <c r="H45" s="409"/>
      <c r="I45" s="409"/>
      <c r="J45" s="409"/>
      <c r="K45" s="409"/>
      <c r="L45" s="409"/>
      <c r="M45" s="409"/>
      <c r="N45" s="752"/>
      <c r="P45" s="409"/>
      <c r="Q45" s="409"/>
      <c r="R45" s="409"/>
      <c r="S45" s="402"/>
      <c r="T45" s="428"/>
      <c r="U45" s="656"/>
      <c r="V45" s="656"/>
      <c r="W45" s="656"/>
      <c r="X45" s="402"/>
      <c r="Y45" s="402"/>
      <c r="Z45" s="402"/>
      <c r="AA45" s="402"/>
      <c r="AB45" s="402"/>
      <c r="AC45" s="402"/>
      <c r="AD45" s="402"/>
      <c r="AE45" s="402"/>
      <c r="AF45" s="402"/>
      <c r="AG45" s="402"/>
      <c r="AH45" s="402"/>
      <c r="AI45" s="402"/>
      <c r="AJ45" s="402"/>
      <c r="AK45" s="402"/>
      <c r="AL45" s="402"/>
      <c r="AM45" s="402"/>
      <c r="AN45" s="402"/>
      <c r="AO45" s="402"/>
      <c r="AP45" s="402"/>
      <c r="AQ45" s="402"/>
      <c r="AR45" s="402"/>
      <c r="AS45" s="402"/>
      <c r="AT45" s="402"/>
      <c r="AU45" s="402"/>
      <c r="AV45" s="402"/>
      <c r="AW45" s="402"/>
      <c r="AX45" s="402"/>
      <c r="AY45" s="402"/>
      <c r="AZ45" s="402"/>
      <c r="BA45" s="402"/>
      <c r="BB45" s="402"/>
      <c r="BC45" s="402"/>
      <c r="BD45" s="402"/>
      <c r="BE45" s="402"/>
      <c r="BF45" s="402"/>
      <c r="BG45" s="402"/>
      <c r="BH45" s="402"/>
      <c r="BI45" s="402"/>
      <c r="BJ45" s="402"/>
      <c r="BK45" s="402"/>
      <c r="BL45" s="402"/>
      <c r="BM45" s="402"/>
      <c r="BN45" s="402"/>
      <c r="BO45" s="402"/>
      <c r="BP45" s="402"/>
      <c r="BQ45" s="402"/>
      <c r="BR45" s="402"/>
      <c r="BS45" s="402"/>
      <c r="BT45" s="402"/>
      <c r="BU45" s="402"/>
      <c r="BV45" s="402"/>
      <c r="BW45" s="402"/>
      <c r="BX45" s="402"/>
      <c r="BY45" s="402"/>
      <c r="BZ45" s="402"/>
      <c r="CA45" s="402"/>
      <c r="CB45" s="402"/>
      <c r="CC45" s="402"/>
      <c r="CD45" s="402"/>
      <c r="CE45" s="402"/>
      <c r="CF45" s="402"/>
      <c r="CG45" s="402"/>
      <c r="CH45" s="402"/>
      <c r="CI45" s="402"/>
      <c r="CJ45" s="402"/>
      <c r="CK45" s="402"/>
      <c r="CL45" s="402"/>
      <c r="CM45" s="402"/>
      <c r="CN45" s="402"/>
      <c r="CO45" s="402"/>
      <c r="CP45" s="402"/>
      <c r="CQ45" s="402"/>
      <c r="CR45" s="402"/>
      <c r="CS45" s="402"/>
      <c r="CT45" s="402"/>
      <c r="CU45" s="402"/>
      <c r="CV45" s="402"/>
      <c r="CW45" s="402"/>
      <c r="CX45" s="402"/>
      <c r="CY45" s="402"/>
      <c r="CZ45" s="402"/>
      <c r="DA45" s="402"/>
      <c r="DB45" s="402"/>
      <c r="DC45" s="402"/>
      <c r="DD45" s="402"/>
      <c r="DE45" s="402"/>
      <c r="DF45" s="402"/>
      <c r="DG45" s="402"/>
      <c r="DH45" s="402"/>
      <c r="DI45" s="402"/>
      <c r="DJ45" s="402"/>
      <c r="DK45" s="402"/>
      <c r="DL45" s="402"/>
      <c r="DM45" s="402"/>
      <c r="DN45" s="402"/>
      <c r="DO45" s="402"/>
      <c r="DP45" s="402"/>
      <c r="DQ45" s="402"/>
      <c r="DR45" s="402"/>
      <c r="DS45" s="402"/>
      <c r="DT45" s="402"/>
      <c r="DU45" s="402"/>
      <c r="DV45" s="402"/>
      <c r="DW45" s="402"/>
      <c r="DX45" s="402"/>
      <c r="DY45" s="402"/>
      <c r="DZ45" s="402"/>
      <c r="EA45" s="402"/>
      <c r="EB45" s="402"/>
      <c r="EC45" s="402"/>
      <c r="ED45" s="402"/>
      <c r="EE45" s="402"/>
      <c r="EF45" s="402"/>
      <c r="EG45" s="402"/>
      <c r="EH45" s="402"/>
      <c r="EI45" s="402"/>
      <c r="EJ45" s="402"/>
      <c r="EK45" s="402"/>
      <c r="EL45" s="402"/>
      <c r="EM45" s="402"/>
      <c r="EN45" s="402"/>
      <c r="EO45" s="402"/>
      <c r="EP45" s="402"/>
      <c r="EQ45" s="402"/>
      <c r="ER45" s="402"/>
      <c r="ES45" s="402"/>
      <c r="ET45" s="402"/>
      <c r="EU45" s="402"/>
      <c r="EV45" s="402"/>
      <c r="EW45" s="402"/>
      <c r="EX45" s="402"/>
      <c r="EY45" s="402"/>
      <c r="EZ45" s="402"/>
      <c r="FA45" s="402"/>
      <c r="FB45" s="402"/>
      <c r="FC45" s="402"/>
      <c r="FD45" s="402"/>
      <c r="FE45" s="402"/>
      <c r="FF45" s="402"/>
      <c r="FG45" s="402"/>
      <c r="FH45" s="402"/>
      <c r="FI45" s="402"/>
      <c r="FJ45" s="402"/>
      <c r="FK45" s="402"/>
      <c r="FL45" s="402"/>
      <c r="FM45" s="402"/>
      <c r="FN45" s="402"/>
      <c r="FO45" s="402"/>
      <c r="FP45" s="402"/>
      <c r="FQ45" s="402"/>
      <c r="FR45" s="402"/>
      <c r="FS45" s="402"/>
      <c r="FT45" s="402"/>
      <c r="FU45" s="402"/>
      <c r="FV45" s="402"/>
      <c r="FW45" s="402"/>
      <c r="FX45" s="402"/>
      <c r="FY45" s="402"/>
      <c r="FZ45" s="402"/>
      <c r="GA45" s="402"/>
      <c r="GB45" s="402"/>
      <c r="GC45" s="402"/>
      <c r="GD45" s="402"/>
      <c r="GE45" s="402"/>
      <c r="GF45" s="402"/>
      <c r="GG45" s="402"/>
      <c r="GH45" s="402"/>
      <c r="GI45" s="402"/>
      <c r="GJ45" s="402"/>
      <c r="GK45" s="402"/>
      <c r="GL45" s="402"/>
      <c r="GM45" s="402"/>
      <c r="GN45" s="402"/>
      <c r="GO45" s="402"/>
      <c r="GP45" s="402"/>
      <c r="GQ45" s="402"/>
      <c r="GR45" s="402"/>
      <c r="GS45" s="402"/>
      <c r="GT45" s="402"/>
      <c r="GU45" s="402"/>
      <c r="GV45" s="402"/>
      <c r="GW45" s="402"/>
      <c r="GX45" s="402"/>
      <c r="GY45" s="402"/>
      <c r="GZ45" s="402"/>
      <c r="HA45" s="402"/>
      <c r="HB45" s="402"/>
      <c r="HC45" s="402"/>
      <c r="HD45" s="402"/>
      <c r="HE45" s="402"/>
      <c r="HF45" s="402"/>
      <c r="HG45" s="402"/>
      <c r="HH45" s="402"/>
      <c r="HI45" s="402"/>
      <c r="HJ45" s="402"/>
      <c r="HK45" s="402"/>
      <c r="HL45" s="402"/>
      <c r="HM45" s="402"/>
      <c r="HN45" s="402"/>
      <c r="HO45" s="402"/>
      <c r="HP45" s="402"/>
      <c r="HQ45" s="402"/>
      <c r="HR45" s="402"/>
      <c r="HS45" s="402"/>
      <c r="HT45" s="402"/>
      <c r="HU45" s="402"/>
      <c r="HV45" s="402"/>
      <c r="HW45" s="402"/>
      <c r="HX45" s="402"/>
      <c r="HY45" s="402"/>
      <c r="HZ45" s="402"/>
      <c r="IA45" s="402"/>
      <c r="IB45" s="402"/>
      <c r="IC45" s="402"/>
      <c r="ID45" s="402"/>
      <c r="IE45" s="402"/>
      <c r="IF45" s="402"/>
      <c r="IG45" s="402"/>
      <c r="IH45" s="402"/>
      <c r="II45" s="402"/>
      <c r="IJ45" s="402"/>
      <c r="IK45" s="402"/>
      <c r="IL45" s="402"/>
      <c r="IM45" s="402"/>
    </row>
    <row r="46" spans="2:247" s="401" customFormat="1" x14ac:dyDescent="0.2">
      <c r="C46" s="217"/>
      <c r="D46" s="410"/>
      <c r="E46" s="410"/>
      <c r="F46" s="409"/>
      <c r="G46" s="409"/>
      <c r="H46" s="409"/>
      <c r="I46" s="409"/>
      <c r="J46" s="409"/>
      <c r="K46" s="409"/>
      <c r="L46" s="409"/>
      <c r="M46" s="409"/>
      <c r="N46" s="409"/>
      <c r="P46" s="409"/>
      <c r="Q46" s="409"/>
      <c r="R46" s="409"/>
      <c r="S46" s="402"/>
      <c r="T46" s="656"/>
      <c r="U46" s="656"/>
      <c r="V46" s="656"/>
      <c r="W46" s="656"/>
      <c r="X46" s="402"/>
      <c r="Y46" s="402"/>
      <c r="Z46" s="402"/>
      <c r="AA46" s="402"/>
      <c r="AB46" s="402"/>
      <c r="AC46" s="402"/>
      <c r="AD46" s="402"/>
      <c r="AE46" s="402"/>
      <c r="AF46" s="402"/>
      <c r="AG46" s="402"/>
      <c r="AH46" s="402"/>
      <c r="AI46" s="402"/>
      <c r="AJ46" s="402"/>
      <c r="AK46" s="402"/>
      <c r="AL46" s="402"/>
      <c r="AM46" s="402"/>
      <c r="AN46" s="402"/>
      <c r="AO46" s="402"/>
      <c r="AP46" s="402"/>
      <c r="AQ46" s="402"/>
      <c r="AR46" s="402"/>
      <c r="AS46" s="402"/>
      <c r="AT46" s="402"/>
      <c r="AU46" s="402"/>
      <c r="AV46" s="402"/>
      <c r="AW46" s="402"/>
      <c r="AX46" s="402"/>
      <c r="AY46" s="402"/>
      <c r="AZ46" s="402"/>
      <c r="BA46" s="402"/>
      <c r="BB46" s="402"/>
      <c r="BC46" s="402"/>
      <c r="BD46" s="402"/>
      <c r="BE46" s="402"/>
      <c r="BF46" s="402"/>
      <c r="BG46" s="402"/>
      <c r="BH46" s="402"/>
      <c r="BI46" s="402"/>
      <c r="BJ46" s="402"/>
      <c r="BK46" s="402"/>
      <c r="BL46" s="402"/>
      <c r="BM46" s="402"/>
      <c r="BN46" s="402"/>
      <c r="BO46" s="402"/>
      <c r="BP46" s="402"/>
      <c r="BQ46" s="402"/>
      <c r="BR46" s="402"/>
      <c r="BS46" s="402"/>
      <c r="BT46" s="402"/>
      <c r="BU46" s="402"/>
      <c r="BV46" s="402"/>
      <c r="BW46" s="402"/>
      <c r="BX46" s="402"/>
      <c r="BY46" s="402"/>
      <c r="BZ46" s="402"/>
      <c r="CA46" s="402"/>
      <c r="CB46" s="402"/>
      <c r="CC46" s="402"/>
      <c r="CD46" s="402"/>
      <c r="CE46" s="402"/>
      <c r="CF46" s="402"/>
      <c r="CG46" s="402"/>
      <c r="CH46" s="402"/>
      <c r="CI46" s="402"/>
      <c r="CJ46" s="402"/>
      <c r="CK46" s="402"/>
      <c r="CL46" s="402"/>
      <c r="CM46" s="402"/>
      <c r="CN46" s="402"/>
      <c r="CO46" s="402"/>
      <c r="CP46" s="402"/>
      <c r="CQ46" s="402"/>
      <c r="CR46" s="402"/>
      <c r="CS46" s="402"/>
      <c r="CT46" s="402"/>
      <c r="CU46" s="402"/>
      <c r="CV46" s="402"/>
      <c r="CW46" s="402"/>
      <c r="CX46" s="402"/>
      <c r="CY46" s="402"/>
      <c r="CZ46" s="402"/>
      <c r="DA46" s="402"/>
      <c r="DB46" s="402"/>
      <c r="DC46" s="402"/>
      <c r="DD46" s="402"/>
      <c r="DE46" s="402"/>
      <c r="DF46" s="402"/>
      <c r="DG46" s="402"/>
      <c r="DH46" s="402"/>
      <c r="DI46" s="402"/>
      <c r="DJ46" s="402"/>
      <c r="DK46" s="402"/>
      <c r="DL46" s="402"/>
      <c r="DM46" s="402"/>
      <c r="DN46" s="402"/>
      <c r="DO46" s="402"/>
      <c r="DP46" s="402"/>
      <c r="DQ46" s="402"/>
      <c r="DR46" s="402"/>
      <c r="DS46" s="402"/>
      <c r="DT46" s="402"/>
      <c r="DU46" s="402"/>
      <c r="DV46" s="402"/>
      <c r="DW46" s="402"/>
      <c r="DX46" s="402"/>
      <c r="DY46" s="402"/>
      <c r="DZ46" s="402"/>
      <c r="EA46" s="402"/>
      <c r="EB46" s="402"/>
      <c r="EC46" s="402"/>
      <c r="ED46" s="402"/>
      <c r="EE46" s="402"/>
      <c r="EF46" s="402"/>
      <c r="EG46" s="402"/>
      <c r="EH46" s="402"/>
      <c r="EI46" s="402"/>
      <c r="EJ46" s="402"/>
      <c r="EK46" s="402"/>
      <c r="EL46" s="402"/>
      <c r="EM46" s="402"/>
      <c r="EN46" s="402"/>
      <c r="EO46" s="402"/>
      <c r="EP46" s="402"/>
      <c r="EQ46" s="402"/>
      <c r="ER46" s="402"/>
      <c r="ES46" s="402"/>
      <c r="ET46" s="402"/>
      <c r="EU46" s="402"/>
      <c r="EV46" s="402"/>
      <c r="EW46" s="402"/>
      <c r="EX46" s="402"/>
      <c r="EY46" s="402"/>
      <c r="EZ46" s="402"/>
      <c r="FA46" s="402"/>
      <c r="FB46" s="402"/>
      <c r="FC46" s="402"/>
      <c r="FD46" s="402"/>
      <c r="FE46" s="402"/>
      <c r="FF46" s="402"/>
      <c r="FG46" s="402"/>
      <c r="FH46" s="402"/>
      <c r="FI46" s="402"/>
      <c r="FJ46" s="402"/>
      <c r="FK46" s="402"/>
      <c r="FL46" s="402"/>
      <c r="FM46" s="402"/>
      <c r="FN46" s="402"/>
      <c r="FO46" s="402"/>
      <c r="FP46" s="402"/>
      <c r="FQ46" s="402"/>
      <c r="FR46" s="402"/>
      <c r="FS46" s="402"/>
      <c r="FT46" s="402"/>
      <c r="FU46" s="402"/>
      <c r="FV46" s="402"/>
      <c r="FW46" s="402"/>
      <c r="FX46" s="402"/>
      <c r="FY46" s="402"/>
      <c r="FZ46" s="402"/>
      <c r="GA46" s="402"/>
      <c r="GB46" s="402"/>
      <c r="GC46" s="402"/>
      <c r="GD46" s="402"/>
      <c r="GE46" s="402"/>
      <c r="GF46" s="402"/>
      <c r="GG46" s="402"/>
      <c r="GH46" s="402"/>
      <c r="GI46" s="402"/>
      <c r="GJ46" s="402"/>
      <c r="GK46" s="402"/>
      <c r="GL46" s="402"/>
      <c r="GM46" s="402"/>
      <c r="GN46" s="402"/>
      <c r="GO46" s="402"/>
      <c r="GP46" s="402"/>
      <c r="GQ46" s="402"/>
      <c r="GR46" s="402"/>
      <c r="GS46" s="402"/>
      <c r="GT46" s="402"/>
      <c r="GU46" s="402"/>
      <c r="GV46" s="402"/>
      <c r="GW46" s="402"/>
      <c r="GX46" s="402"/>
      <c r="GY46" s="402"/>
      <c r="GZ46" s="402"/>
      <c r="HA46" s="402"/>
      <c r="HB46" s="402"/>
      <c r="HC46" s="402"/>
      <c r="HD46" s="402"/>
      <c r="HE46" s="402"/>
      <c r="HF46" s="402"/>
      <c r="HG46" s="402"/>
      <c r="HH46" s="402"/>
      <c r="HI46" s="402"/>
      <c r="HJ46" s="402"/>
      <c r="HK46" s="402"/>
      <c r="HL46" s="402"/>
      <c r="HM46" s="402"/>
      <c r="HN46" s="402"/>
      <c r="HO46" s="402"/>
      <c r="HP46" s="402"/>
      <c r="HQ46" s="402"/>
      <c r="HR46" s="402"/>
      <c r="HS46" s="402"/>
      <c r="HT46" s="402"/>
      <c r="HU46" s="402"/>
      <c r="HV46" s="402"/>
      <c r="HW46" s="402"/>
      <c r="HX46" s="402"/>
      <c r="HY46" s="402"/>
      <c r="HZ46" s="402"/>
      <c r="IA46" s="402"/>
      <c r="IB46" s="402"/>
      <c r="IC46" s="402"/>
      <c r="ID46" s="402"/>
      <c r="IE46" s="402"/>
      <c r="IF46" s="402"/>
      <c r="IG46" s="402"/>
      <c r="IH46" s="402"/>
      <c r="II46" s="402"/>
      <c r="IJ46" s="402"/>
      <c r="IK46" s="402"/>
      <c r="IL46" s="402"/>
      <c r="IM46" s="402"/>
    </row>
    <row r="47" spans="2:247" s="401" customFormat="1" x14ac:dyDescent="0.2">
      <c r="F47" s="409"/>
      <c r="G47" s="409"/>
      <c r="H47" s="409"/>
      <c r="I47" s="409"/>
      <c r="J47" s="409"/>
      <c r="K47" s="409"/>
      <c r="L47" s="409"/>
      <c r="M47" s="409"/>
      <c r="N47" s="409"/>
      <c r="O47" s="409"/>
      <c r="P47" s="409"/>
      <c r="Q47" s="409"/>
      <c r="R47" s="409"/>
      <c r="S47" s="402"/>
      <c r="T47" s="656"/>
      <c r="U47" s="656"/>
      <c r="V47" s="656"/>
      <c r="W47" s="656"/>
      <c r="X47" s="402"/>
      <c r="Y47" s="402"/>
      <c r="Z47" s="402"/>
      <c r="AA47" s="402"/>
      <c r="AB47" s="402"/>
      <c r="AC47" s="402"/>
      <c r="AD47" s="402"/>
      <c r="AE47" s="402"/>
      <c r="AF47" s="402"/>
      <c r="AG47" s="402"/>
      <c r="AH47" s="402"/>
      <c r="AI47" s="402"/>
      <c r="AJ47" s="402"/>
      <c r="AK47" s="402"/>
      <c r="AL47" s="402"/>
      <c r="AM47" s="402"/>
      <c r="AN47" s="402"/>
      <c r="AO47" s="402"/>
      <c r="AP47" s="402"/>
      <c r="AQ47" s="402"/>
      <c r="AR47" s="402"/>
      <c r="AS47" s="402"/>
      <c r="AT47" s="402"/>
      <c r="AU47" s="402"/>
      <c r="AV47" s="402"/>
      <c r="AW47" s="402"/>
      <c r="AX47" s="402"/>
      <c r="AY47" s="402"/>
      <c r="AZ47" s="402"/>
      <c r="BA47" s="402"/>
      <c r="BB47" s="402"/>
      <c r="BC47" s="402"/>
      <c r="BD47" s="402"/>
      <c r="BE47" s="402"/>
      <c r="BF47" s="402"/>
      <c r="BG47" s="402"/>
      <c r="BH47" s="402"/>
      <c r="BI47" s="402"/>
      <c r="BJ47" s="402"/>
      <c r="BK47" s="402"/>
      <c r="BL47" s="402"/>
      <c r="BM47" s="402"/>
      <c r="BN47" s="402"/>
      <c r="BO47" s="402"/>
      <c r="BP47" s="402"/>
      <c r="BQ47" s="402"/>
      <c r="BR47" s="402"/>
      <c r="BS47" s="402"/>
      <c r="BT47" s="402"/>
      <c r="BU47" s="402"/>
      <c r="BV47" s="402"/>
      <c r="BW47" s="402"/>
      <c r="BX47" s="402"/>
      <c r="BY47" s="402"/>
      <c r="BZ47" s="402"/>
      <c r="CA47" s="402"/>
      <c r="CB47" s="402"/>
      <c r="CC47" s="402"/>
      <c r="CD47" s="402"/>
      <c r="CE47" s="402"/>
      <c r="CF47" s="402"/>
      <c r="CG47" s="402"/>
      <c r="CH47" s="402"/>
      <c r="CI47" s="402"/>
      <c r="CJ47" s="402"/>
      <c r="CK47" s="402"/>
      <c r="CL47" s="402"/>
      <c r="CM47" s="402"/>
      <c r="CN47" s="402"/>
      <c r="CO47" s="402"/>
      <c r="CP47" s="402"/>
      <c r="CQ47" s="402"/>
      <c r="CR47" s="402"/>
      <c r="CS47" s="402"/>
      <c r="CT47" s="402"/>
      <c r="CU47" s="402"/>
      <c r="CV47" s="402"/>
      <c r="CW47" s="402"/>
      <c r="CX47" s="402"/>
      <c r="CY47" s="402"/>
      <c r="CZ47" s="402"/>
      <c r="DA47" s="402"/>
      <c r="DB47" s="402"/>
      <c r="DC47" s="402"/>
      <c r="DD47" s="402"/>
      <c r="DE47" s="402"/>
      <c r="DF47" s="402"/>
      <c r="DG47" s="402"/>
      <c r="DH47" s="402"/>
      <c r="DI47" s="402"/>
      <c r="DJ47" s="402"/>
      <c r="DK47" s="402"/>
      <c r="DL47" s="402"/>
      <c r="DM47" s="402"/>
      <c r="DN47" s="402"/>
      <c r="DO47" s="402"/>
      <c r="DP47" s="402"/>
      <c r="DQ47" s="402"/>
      <c r="DR47" s="402"/>
      <c r="DS47" s="402"/>
      <c r="DT47" s="402"/>
      <c r="DU47" s="402"/>
      <c r="DV47" s="402"/>
      <c r="DW47" s="402"/>
      <c r="DX47" s="402"/>
      <c r="DY47" s="402"/>
      <c r="DZ47" s="402"/>
      <c r="EA47" s="402"/>
      <c r="EB47" s="402"/>
      <c r="EC47" s="402"/>
      <c r="ED47" s="402"/>
      <c r="EE47" s="402"/>
      <c r="EF47" s="402"/>
      <c r="EG47" s="402"/>
      <c r="EH47" s="402"/>
      <c r="EI47" s="402"/>
      <c r="EJ47" s="402"/>
      <c r="EK47" s="402"/>
      <c r="EL47" s="402"/>
      <c r="EM47" s="402"/>
      <c r="EN47" s="402"/>
      <c r="EO47" s="402"/>
      <c r="EP47" s="402"/>
      <c r="EQ47" s="402"/>
      <c r="ER47" s="402"/>
      <c r="ES47" s="402"/>
      <c r="ET47" s="402"/>
      <c r="EU47" s="402"/>
      <c r="EV47" s="402"/>
      <c r="EW47" s="402"/>
      <c r="EX47" s="402"/>
      <c r="EY47" s="402"/>
      <c r="EZ47" s="402"/>
      <c r="FA47" s="402"/>
      <c r="FB47" s="402"/>
      <c r="FC47" s="402"/>
      <c r="FD47" s="402"/>
      <c r="FE47" s="402"/>
      <c r="FF47" s="402"/>
      <c r="FG47" s="402"/>
      <c r="FH47" s="402"/>
      <c r="FI47" s="402"/>
      <c r="FJ47" s="402"/>
      <c r="FK47" s="402"/>
      <c r="FL47" s="402"/>
      <c r="FM47" s="402"/>
      <c r="FN47" s="402"/>
      <c r="FO47" s="402"/>
      <c r="FP47" s="402"/>
      <c r="FQ47" s="402"/>
      <c r="FR47" s="402"/>
      <c r="FS47" s="402"/>
      <c r="FT47" s="402"/>
      <c r="FU47" s="402"/>
      <c r="FV47" s="402"/>
      <c r="FW47" s="402"/>
      <c r="FX47" s="402"/>
      <c r="FY47" s="402"/>
      <c r="FZ47" s="402"/>
      <c r="GA47" s="402"/>
      <c r="GB47" s="402"/>
      <c r="GC47" s="402"/>
      <c r="GD47" s="402"/>
      <c r="GE47" s="402"/>
      <c r="GF47" s="402"/>
      <c r="GG47" s="402"/>
      <c r="GH47" s="402"/>
      <c r="GI47" s="402"/>
      <c r="GJ47" s="402"/>
      <c r="GK47" s="402"/>
      <c r="GL47" s="402"/>
      <c r="GM47" s="402"/>
      <c r="GN47" s="402"/>
      <c r="GO47" s="402"/>
      <c r="GP47" s="402"/>
      <c r="GQ47" s="402"/>
      <c r="GR47" s="402"/>
      <c r="GS47" s="402"/>
      <c r="GT47" s="402"/>
      <c r="GU47" s="402"/>
      <c r="GV47" s="402"/>
      <c r="GW47" s="402"/>
      <c r="GX47" s="402"/>
      <c r="GY47" s="402"/>
      <c r="GZ47" s="402"/>
      <c r="HA47" s="402"/>
      <c r="HB47" s="402"/>
      <c r="HC47" s="402"/>
      <c r="HD47" s="402"/>
      <c r="HE47" s="402"/>
      <c r="HF47" s="402"/>
      <c r="HG47" s="402"/>
      <c r="HH47" s="402"/>
      <c r="HI47" s="402"/>
      <c r="HJ47" s="402"/>
      <c r="HK47" s="402"/>
      <c r="HL47" s="402"/>
      <c r="HM47" s="402"/>
      <c r="HN47" s="402"/>
      <c r="HO47" s="402"/>
      <c r="HP47" s="402"/>
      <c r="HQ47" s="402"/>
      <c r="HR47" s="402"/>
      <c r="HS47" s="402"/>
      <c r="HT47" s="402"/>
      <c r="HU47" s="402"/>
      <c r="HV47" s="402"/>
      <c r="HW47" s="402"/>
      <c r="HX47" s="402"/>
      <c r="HY47" s="402"/>
      <c r="HZ47" s="402"/>
      <c r="IA47" s="402"/>
      <c r="IB47" s="402"/>
      <c r="IC47" s="402"/>
      <c r="ID47" s="402"/>
      <c r="IE47" s="402"/>
      <c r="IF47" s="402"/>
      <c r="IG47" s="402"/>
      <c r="IH47" s="402"/>
      <c r="II47" s="402"/>
      <c r="IJ47" s="402"/>
      <c r="IK47" s="402"/>
      <c r="IL47" s="402"/>
      <c r="IM47" s="402"/>
    </row>
    <row r="48" spans="2:247" x14ac:dyDescent="0.2">
      <c r="B48" s="401"/>
      <c r="C48" s="401"/>
      <c r="D48" s="391"/>
      <c r="F48" s="304"/>
      <c r="G48" s="304"/>
      <c r="H48" s="304"/>
      <c r="I48" s="304"/>
      <c r="J48" s="304"/>
      <c r="K48" s="304"/>
      <c r="L48" s="304"/>
      <c r="M48" s="304"/>
      <c r="N48" s="304"/>
      <c r="O48" s="304"/>
      <c r="P48" s="304"/>
      <c r="Q48" s="304"/>
      <c r="R48" s="304"/>
      <c r="S48" s="326"/>
      <c r="T48" s="657"/>
      <c r="U48" s="657"/>
      <c r="V48" s="657"/>
      <c r="W48" s="657"/>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26"/>
      <c r="CC48" s="326"/>
      <c r="CD48" s="326"/>
      <c r="CE48" s="326"/>
      <c r="CF48" s="326"/>
      <c r="CG48" s="326"/>
      <c r="CH48" s="326"/>
      <c r="CI48" s="326"/>
      <c r="CJ48" s="326"/>
      <c r="CK48" s="326"/>
      <c r="CL48" s="326"/>
      <c r="CM48" s="326"/>
      <c r="CN48" s="326"/>
      <c r="CO48" s="326"/>
      <c r="CP48" s="326"/>
      <c r="CQ48" s="326"/>
      <c r="CR48" s="326"/>
      <c r="CS48" s="326"/>
      <c r="CT48" s="326"/>
      <c r="CU48" s="326"/>
      <c r="CV48" s="326"/>
      <c r="CW48" s="326"/>
      <c r="CX48" s="326"/>
      <c r="CY48" s="326"/>
      <c r="CZ48" s="326"/>
      <c r="DA48" s="326"/>
      <c r="DB48" s="326"/>
      <c r="DC48" s="326"/>
      <c r="DD48" s="326"/>
      <c r="DE48" s="326"/>
      <c r="DF48" s="326"/>
      <c r="DG48" s="326"/>
      <c r="DH48" s="326"/>
      <c r="DI48" s="326"/>
      <c r="DJ48" s="326"/>
      <c r="DK48" s="326"/>
      <c r="DL48" s="326"/>
      <c r="DM48" s="326"/>
      <c r="DN48" s="326"/>
      <c r="DO48" s="326"/>
      <c r="DP48" s="326"/>
      <c r="DQ48" s="326"/>
      <c r="DR48" s="326"/>
      <c r="DS48" s="326"/>
      <c r="DT48" s="326"/>
      <c r="DU48" s="326"/>
      <c r="DV48" s="326"/>
      <c r="DW48" s="326"/>
      <c r="DX48" s="326"/>
      <c r="DY48" s="326"/>
      <c r="DZ48" s="326"/>
      <c r="EA48" s="326"/>
      <c r="EB48" s="326"/>
      <c r="EC48" s="326"/>
      <c r="ED48" s="326"/>
      <c r="EE48" s="326"/>
      <c r="EF48" s="326"/>
      <c r="EG48" s="326"/>
      <c r="EH48" s="326"/>
      <c r="EI48" s="326"/>
      <c r="EJ48" s="326"/>
      <c r="EK48" s="326"/>
      <c r="EL48" s="326"/>
      <c r="EM48" s="326"/>
      <c r="EN48" s="326"/>
      <c r="EO48" s="326"/>
      <c r="EP48" s="326"/>
      <c r="EQ48" s="326"/>
      <c r="ER48" s="326"/>
      <c r="ES48" s="326"/>
      <c r="ET48" s="326"/>
      <c r="EU48" s="326"/>
      <c r="EV48" s="326"/>
      <c r="EW48" s="326"/>
      <c r="EX48" s="326"/>
      <c r="EY48" s="326"/>
      <c r="EZ48" s="326"/>
      <c r="FA48" s="326"/>
      <c r="FB48" s="326"/>
      <c r="FC48" s="326"/>
      <c r="FD48" s="326"/>
      <c r="FE48" s="326"/>
      <c r="FF48" s="326"/>
      <c r="FG48" s="326"/>
      <c r="FH48" s="326"/>
      <c r="FI48" s="326"/>
      <c r="FJ48" s="326"/>
      <c r="FK48" s="326"/>
      <c r="FL48" s="326"/>
      <c r="FM48" s="326"/>
      <c r="FN48" s="326"/>
      <c r="FO48" s="326"/>
      <c r="FP48" s="326"/>
      <c r="FQ48" s="326"/>
      <c r="FR48" s="326"/>
      <c r="FS48" s="326"/>
      <c r="FT48" s="326"/>
      <c r="FU48" s="326"/>
      <c r="FV48" s="326"/>
      <c r="FW48" s="326"/>
      <c r="FX48" s="326"/>
      <c r="FY48" s="326"/>
      <c r="FZ48" s="326"/>
      <c r="GA48" s="326"/>
      <c r="GB48" s="326"/>
      <c r="GC48" s="326"/>
      <c r="GD48" s="326"/>
      <c r="GE48" s="326"/>
      <c r="GF48" s="326"/>
      <c r="GG48" s="326"/>
      <c r="GH48" s="326"/>
      <c r="GI48" s="326"/>
      <c r="GJ48" s="326"/>
      <c r="GK48" s="326"/>
      <c r="GL48" s="326"/>
      <c r="GM48" s="326"/>
      <c r="GN48" s="326"/>
      <c r="GO48" s="326"/>
      <c r="GP48" s="326"/>
      <c r="GQ48" s="326"/>
      <c r="GR48" s="326"/>
      <c r="GS48" s="326"/>
      <c r="GT48" s="326"/>
      <c r="GU48" s="326"/>
      <c r="GV48" s="326"/>
      <c r="GW48" s="326"/>
      <c r="GX48" s="326"/>
      <c r="GY48" s="326"/>
      <c r="GZ48" s="326"/>
      <c r="HA48" s="326"/>
      <c r="HB48" s="326"/>
      <c r="HC48" s="326"/>
      <c r="HD48" s="326"/>
      <c r="HE48" s="326"/>
      <c r="HF48" s="326"/>
      <c r="HG48" s="326"/>
      <c r="HH48" s="326"/>
      <c r="HI48" s="326"/>
      <c r="HJ48" s="326"/>
      <c r="HK48" s="326"/>
      <c r="HL48" s="326"/>
      <c r="HM48" s="326"/>
      <c r="HN48" s="326"/>
      <c r="HO48" s="326"/>
      <c r="HP48" s="326"/>
      <c r="HQ48" s="326"/>
      <c r="HR48" s="326"/>
      <c r="HS48" s="326"/>
      <c r="HT48" s="326"/>
      <c r="HU48" s="326"/>
      <c r="HV48" s="326"/>
      <c r="HW48" s="326"/>
      <c r="HX48" s="326"/>
      <c r="HY48" s="326"/>
      <c r="HZ48" s="326"/>
      <c r="IA48" s="326"/>
      <c r="IB48" s="326"/>
      <c r="IC48" s="326"/>
      <c r="ID48" s="326"/>
      <c r="IE48" s="326"/>
      <c r="IF48" s="326"/>
      <c r="IG48" s="326"/>
      <c r="IH48" s="326"/>
      <c r="II48" s="326"/>
      <c r="IJ48" s="326"/>
      <c r="IK48" s="326"/>
      <c r="IL48" s="326"/>
      <c r="IM48" s="326"/>
    </row>
    <row r="49" spans="3:247" x14ac:dyDescent="0.2">
      <c r="F49" s="304"/>
      <c r="G49" s="304"/>
      <c r="H49" s="304"/>
      <c r="I49" s="304"/>
      <c r="J49" s="304"/>
      <c r="K49" s="304"/>
      <c r="L49" s="304"/>
      <c r="M49" s="304"/>
      <c r="N49" s="304"/>
      <c r="O49" s="304"/>
      <c r="P49" s="304"/>
      <c r="Q49" s="304"/>
      <c r="R49" s="304"/>
      <c r="S49" s="326"/>
      <c r="T49" s="657"/>
      <c r="U49" s="657"/>
      <c r="V49" s="657"/>
      <c r="W49" s="657"/>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6"/>
      <c r="BW49" s="326"/>
      <c r="BX49" s="326"/>
      <c r="BY49" s="326"/>
      <c r="BZ49" s="326"/>
      <c r="CA49" s="326"/>
      <c r="CB49" s="326"/>
      <c r="CC49" s="326"/>
      <c r="CD49" s="326"/>
      <c r="CE49" s="326"/>
      <c r="CF49" s="326"/>
      <c r="CG49" s="326"/>
      <c r="CH49" s="326"/>
      <c r="CI49" s="326"/>
      <c r="CJ49" s="326"/>
      <c r="CK49" s="326"/>
      <c r="CL49" s="326"/>
      <c r="CM49" s="326"/>
      <c r="CN49" s="326"/>
      <c r="CO49" s="326"/>
      <c r="CP49" s="326"/>
      <c r="CQ49" s="326"/>
      <c r="CR49" s="326"/>
      <c r="CS49" s="326"/>
      <c r="CT49" s="326"/>
      <c r="CU49" s="326"/>
      <c r="CV49" s="326"/>
      <c r="CW49" s="326"/>
      <c r="CX49" s="326"/>
      <c r="CY49" s="326"/>
      <c r="CZ49" s="326"/>
      <c r="DA49" s="326"/>
      <c r="DB49" s="326"/>
      <c r="DC49" s="326"/>
      <c r="DD49" s="326"/>
      <c r="DE49" s="326"/>
      <c r="DF49" s="326"/>
      <c r="DG49" s="326"/>
      <c r="DH49" s="326"/>
      <c r="DI49" s="326"/>
      <c r="DJ49" s="326"/>
      <c r="DK49" s="326"/>
      <c r="DL49" s="326"/>
      <c r="DM49" s="326"/>
      <c r="DN49" s="326"/>
      <c r="DO49" s="326"/>
      <c r="DP49" s="326"/>
      <c r="DQ49" s="326"/>
      <c r="DR49" s="326"/>
      <c r="DS49" s="326"/>
      <c r="DT49" s="326"/>
      <c r="DU49" s="326"/>
      <c r="DV49" s="326"/>
      <c r="DW49" s="326"/>
      <c r="DX49" s="326"/>
      <c r="DY49" s="326"/>
      <c r="DZ49" s="326"/>
      <c r="EA49" s="326"/>
      <c r="EB49" s="326"/>
      <c r="EC49" s="326"/>
      <c r="ED49" s="326"/>
      <c r="EE49" s="326"/>
      <c r="EF49" s="326"/>
      <c r="EG49" s="326"/>
      <c r="EH49" s="326"/>
      <c r="EI49" s="326"/>
      <c r="EJ49" s="326"/>
      <c r="EK49" s="326"/>
      <c r="EL49" s="326"/>
      <c r="EM49" s="326"/>
      <c r="EN49" s="326"/>
      <c r="EO49" s="326"/>
      <c r="EP49" s="326"/>
      <c r="EQ49" s="326"/>
      <c r="ER49" s="326"/>
      <c r="ES49" s="326"/>
      <c r="ET49" s="326"/>
      <c r="EU49" s="326"/>
      <c r="EV49" s="326"/>
      <c r="EW49" s="326"/>
      <c r="EX49" s="326"/>
      <c r="EY49" s="326"/>
      <c r="EZ49" s="326"/>
      <c r="FA49" s="326"/>
      <c r="FB49" s="326"/>
      <c r="FC49" s="326"/>
      <c r="FD49" s="326"/>
      <c r="FE49" s="326"/>
      <c r="FF49" s="326"/>
      <c r="FG49" s="326"/>
      <c r="FH49" s="326"/>
      <c r="FI49" s="326"/>
      <c r="FJ49" s="326"/>
      <c r="FK49" s="326"/>
      <c r="FL49" s="326"/>
      <c r="FM49" s="326"/>
      <c r="FN49" s="326"/>
      <c r="FO49" s="326"/>
      <c r="FP49" s="326"/>
      <c r="FQ49" s="326"/>
      <c r="FR49" s="326"/>
      <c r="FS49" s="326"/>
      <c r="FT49" s="326"/>
      <c r="FU49" s="326"/>
      <c r="FV49" s="326"/>
      <c r="FW49" s="326"/>
      <c r="FX49" s="326"/>
      <c r="FY49" s="326"/>
      <c r="FZ49" s="326"/>
      <c r="GA49" s="326"/>
      <c r="GB49" s="326"/>
      <c r="GC49" s="326"/>
      <c r="GD49" s="326"/>
      <c r="GE49" s="326"/>
      <c r="GF49" s="326"/>
      <c r="GG49" s="326"/>
      <c r="GH49" s="326"/>
      <c r="GI49" s="326"/>
      <c r="GJ49" s="326"/>
      <c r="GK49" s="326"/>
      <c r="GL49" s="326"/>
      <c r="GM49" s="326"/>
      <c r="GN49" s="326"/>
      <c r="GO49" s="326"/>
      <c r="GP49" s="326"/>
      <c r="GQ49" s="326"/>
      <c r="GR49" s="326"/>
      <c r="GS49" s="326"/>
      <c r="GT49" s="326"/>
      <c r="GU49" s="326"/>
      <c r="GV49" s="326"/>
      <c r="GW49" s="326"/>
      <c r="GX49" s="326"/>
      <c r="GY49" s="326"/>
      <c r="GZ49" s="326"/>
      <c r="HA49" s="326"/>
      <c r="HB49" s="326"/>
      <c r="HC49" s="326"/>
      <c r="HD49" s="326"/>
      <c r="HE49" s="326"/>
      <c r="HF49" s="326"/>
      <c r="HG49" s="326"/>
      <c r="HH49" s="326"/>
      <c r="HI49" s="326"/>
      <c r="HJ49" s="326"/>
      <c r="HK49" s="326"/>
      <c r="HL49" s="326"/>
      <c r="HM49" s="326"/>
      <c r="HN49" s="326"/>
      <c r="HO49" s="326"/>
      <c r="HP49" s="326"/>
      <c r="HQ49" s="326"/>
      <c r="HR49" s="326"/>
      <c r="HS49" s="326"/>
      <c r="HT49" s="326"/>
      <c r="HU49" s="326"/>
      <c r="HV49" s="326"/>
      <c r="HW49" s="326"/>
      <c r="HX49" s="326"/>
      <c r="HY49" s="326"/>
      <c r="HZ49" s="326"/>
      <c r="IA49" s="326"/>
      <c r="IB49" s="326"/>
      <c r="IC49" s="326"/>
      <c r="ID49" s="326"/>
      <c r="IE49" s="326"/>
      <c r="IF49" s="326"/>
      <c r="IG49" s="326"/>
      <c r="IH49" s="326"/>
      <c r="II49" s="326"/>
      <c r="IJ49" s="326"/>
      <c r="IK49" s="326"/>
      <c r="IL49" s="326"/>
      <c r="IM49" s="326"/>
    </row>
    <row r="50" spans="3:247" x14ac:dyDescent="0.2">
      <c r="F50" s="326"/>
      <c r="G50" s="326"/>
      <c r="H50" s="326"/>
      <c r="I50" s="326"/>
      <c r="J50" s="326"/>
      <c r="K50" s="326"/>
      <c r="L50" s="326"/>
      <c r="M50" s="326"/>
      <c r="N50" s="326"/>
      <c r="O50" s="326"/>
      <c r="P50" s="326"/>
      <c r="Q50" s="326"/>
      <c r="R50" s="326"/>
      <c r="S50" s="326"/>
      <c r="T50" s="657"/>
      <c r="U50" s="657"/>
      <c r="V50" s="657"/>
      <c r="W50" s="657"/>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6"/>
      <c r="BW50" s="326"/>
      <c r="BX50" s="326"/>
      <c r="BY50" s="326"/>
      <c r="BZ50" s="326"/>
      <c r="CA50" s="326"/>
      <c r="CB50" s="326"/>
      <c r="CC50" s="326"/>
      <c r="CD50" s="326"/>
      <c r="CE50" s="326"/>
      <c r="CF50" s="326"/>
      <c r="CG50" s="326"/>
      <c r="CH50" s="326"/>
      <c r="CI50" s="326"/>
      <c r="CJ50" s="326"/>
      <c r="CK50" s="326"/>
      <c r="CL50" s="326"/>
      <c r="CM50" s="326"/>
      <c r="CN50" s="326"/>
      <c r="CO50" s="326"/>
      <c r="CP50" s="326"/>
      <c r="CQ50" s="326"/>
      <c r="CR50" s="326"/>
      <c r="CS50" s="326"/>
      <c r="CT50" s="326"/>
      <c r="CU50" s="326"/>
      <c r="CV50" s="326"/>
      <c r="CW50" s="326"/>
      <c r="CX50" s="326"/>
      <c r="CY50" s="326"/>
      <c r="CZ50" s="326"/>
      <c r="DA50" s="326"/>
      <c r="DB50" s="326"/>
      <c r="DC50" s="326"/>
      <c r="DD50" s="326"/>
      <c r="DE50" s="326"/>
      <c r="DF50" s="326"/>
      <c r="DG50" s="326"/>
      <c r="DH50" s="326"/>
      <c r="DI50" s="326"/>
      <c r="DJ50" s="326"/>
      <c r="DK50" s="326"/>
      <c r="DL50" s="326"/>
      <c r="DM50" s="326"/>
      <c r="DN50" s="326"/>
      <c r="DO50" s="326"/>
      <c r="DP50" s="326"/>
      <c r="DQ50" s="326"/>
      <c r="DR50" s="326"/>
      <c r="DS50" s="326"/>
      <c r="DT50" s="326"/>
      <c r="DU50" s="326"/>
      <c r="DV50" s="326"/>
      <c r="DW50" s="326"/>
      <c r="DX50" s="326"/>
      <c r="DY50" s="326"/>
      <c r="DZ50" s="326"/>
      <c r="EA50" s="326"/>
      <c r="EB50" s="326"/>
      <c r="EC50" s="326"/>
      <c r="ED50" s="326"/>
      <c r="EE50" s="326"/>
      <c r="EF50" s="326"/>
      <c r="EG50" s="326"/>
      <c r="EH50" s="326"/>
      <c r="EI50" s="326"/>
      <c r="EJ50" s="326"/>
      <c r="EK50" s="326"/>
      <c r="EL50" s="326"/>
      <c r="EM50" s="326"/>
      <c r="EN50" s="326"/>
      <c r="EO50" s="326"/>
      <c r="EP50" s="326"/>
      <c r="EQ50" s="326"/>
      <c r="ER50" s="326"/>
      <c r="ES50" s="326"/>
      <c r="ET50" s="326"/>
      <c r="EU50" s="326"/>
      <c r="EV50" s="326"/>
      <c r="EW50" s="326"/>
      <c r="EX50" s="326"/>
      <c r="EY50" s="326"/>
      <c r="EZ50" s="326"/>
      <c r="FA50" s="326"/>
      <c r="FB50" s="326"/>
      <c r="FC50" s="326"/>
      <c r="FD50" s="326"/>
      <c r="FE50" s="326"/>
      <c r="FF50" s="326"/>
      <c r="FG50" s="326"/>
      <c r="FH50" s="326"/>
      <c r="FI50" s="326"/>
      <c r="FJ50" s="326"/>
      <c r="FK50" s="326"/>
      <c r="FL50" s="326"/>
      <c r="FM50" s="326"/>
      <c r="FN50" s="326"/>
      <c r="FO50" s="326"/>
      <c r="FP50" s="326"/>
      <c r="FQ50" s="326"/>
      <c r="FR50" s="326"/>
      <c r="FS50" s="326"/>
      <c r="FT50" s="326"/>
      <c r="FU50" s="326"/>
      <c r="FV50" s="326"/>
      <c r="FW50" s="326"/>
      <c r="FX50" s="326"/>
      <c r="FY50" s="326"/>
      <c r="FZ50" s="326"/>
      <c r="GA50" s="326"/>
      <c r="GB50" s="326"/>
      <c r="GC50" s="326"/>
      <c r="GD50" s="326"/>
      <c r="GE50" s="326"/>
      <c r="GF50" s="326"/>
      <c r="GG50" s="326"/>
      <c r="GH50" s="326"/>
      <c r="GI50" s="326"/>
      <c r="GJ50" s="326"/>
      <c r="GK50" s="326"/>
      <c r="GL50" s="326"/>
      <c r="GM50" s="326"/>
      <c r="GN50" s="326"/>
      <c r="GO50" s="326"/>
      <c r="GP50" s="326"/>
      <c r="GQ50" s="326"/>
      <c r="GR50" s="326"/>
      <c r="GS50" s="326"/>
      <c r="GT50" s="326"/>
      <c r="GU50" s="326"/>
      <c r="GV50" s="326"/>
      <c r="GW50" s="326"/>
      <c r="GX50" s="326"/>
      <c r="GY50" s="326"/>
      <c r="GZ50" s="326"/>
      <c r="HA50" s="326"/>
      <c r="HB50" s="326"/>
      <c r="HC50" s="326"/>
      <c r="HD50" s="326"/>
      <c r="HE50" s="326"/>
      <c r="HF50" s="326"/>
      <c r="HG50" s="326"/>
      <c r="HH50" s="326"/>
      <c r="HI50" s="326"/>
      <c r="HJ50" s="326"/>
      <c r="HK50" s="326"/>
      <c r="HL50" s="326"/>
      <c r="HM50" s="326"/>
      <c r="HN50" s="326"/>
      <c r="HO50" s="326"/>
      <c r="HP50" s="326"/>
      <c r="HQ50" s="326"/>
      <c r="HR50" s="326"/>
      <c r="HS50" s="326"/>
      <c r="HT50" s="326"/>
      <c r="HU50" s="326"/>
      <c r="HV50" s="326"/>
      <c r="HW50" s="326"/>
      <c r="HX50" s="326"/>
      <c r="HY50" s="326"/>
      <c r="HZ50" s="326"/>
      <c r="IA50" s="326"/>
      <c r="IB50" s="326"/>
      <c r="IC50" s="326"/>
      <c r="ID50" s="326"/>
      <c r="IE50" s="326"/>
      <c r="IF50" s="326"/>
      <c r="IG50" s="326"/>
      <c r="IH50" s="326"/>
      <c r="II50" s="326"/>
      <c r="IJ50" s="326"/>
      <c r="IK50" s="326"/>
      <c r="IL50" s="326"/>
      <c r="IM50" s="326"/>
    </row>
    <row r="51" spans="3:247" x14ac:dyDescent="0.2">
      <c r="F51" s="326"/>
      <c r="G51" s="326"/>
      <c r="H51" s="326"/>
      <c r="I51" s="326"/>
      <c r="J51" s="326"/>
      <c r="K51" s="326"/>
      <c r="L51" s="840"/>
      <c r="M51" s="326"/>
      <c r="N51" s="326"/>
      <c r="O51" s="326"/>
      <c r="P51" s="326"/>
      <c r="Q51" s="326"/>
      <c r="R51" s="326"/>
      <c r="S51" s="326"/>
      <c r="T51" s="657"/>
      <c r="U51" s="657"/>
      <c r="V51" s="657"/>
      <c r="W51" s="657"/>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6"/>
      <c r="CG51" s="326"/>
      <c r="CH51" s="326"/>
      <c r="CI51" s="326"/>
      <c r="CJ51" s="326"/>
      <c r="CK51" s="326"/>
      <c r="CL51" s="326"/>
      <c r="CM51" s="326"/>
      <c r="CN51" s="326"/>
      <c r="CO51" s="326"/>
      <c r="CP51" s="326"/>
      <c r="CQ51" s="326"/>
      <c r="CR51" s="326"/>
      <c r="CS51" s="326"/>
      <c r="CT51" s="326"/>
      <c r="CU51" s="326"/>
      <c r="CV51" s="326"/>
      <c r="CW51" s="326"/>
      <c r="CX51" s="326"/>
      <c r="CY51" s="326"/>
      <c r="CZ51" s="326"/>
      <c r="DA51" s="326"/>
      <c r="DB51" s="326"/>
      <c r="DC51" s="326"/>
      <c r="DD51" s="326"/>
      <c r="DE51" s="326"/>
      <c r="DF51" s="326"/>
      <c r="DG51" s="326"/>
      <c r="DH51" s="326"/>
      <c r="DI51" s="326"/>
      <c r="DJ51" s="326"/>
      <c r="DK51" s="326"/>
      <c r="DL51" s="326"/>
      <c r="DM51" s="326"/>
      <c r="DN51" s="326"/>
      <c r="DO51" s="326"/>
      <c r="DP51" s="326"/>
      <c r="DQ51" s="326"/>
      <c r="DR51" s="326"/>
      <c r="DS51" s="326"/>
      <c r="DT51" s="326"/>
      <c r="DU51" s="326"/>
      <c r="DV51" s="326"/>
      <c r="DW51" s="326"/>
      <c r="DX51" s="326"/>
      <c r="DY51" s="326"/>
      <c r="DZ51" s="326"/>
      <c r="EA51" s="326"/>
      <c r="EB51" s="326"/>
      <c r="EC51" s="326"/>
      <c r="ED51" s="326"/>
      <c r="EE51" s="326"/>
      <c r="EF51" s="326"/>
      <c r="EG51" s="326"/>
      <c r="EH51" s="326"/>
      <c r="EI51" s="326"/>
      <c r="EJ51" s="326"/>
      <c r="EK51" s="326"/>
      <c r="EL51" s="326"/>
      <c r="EM51" s="326"/>
      <c r="EN51" s="326"/>
      <c r="EO51" s="326"/>
      <c r="EP51" s="326"/>
      <c r="EQ51" s="326"/>
      <c r="ER51" s="326"/>
      <c r="ES51" s="326"/>
      <c r="ET51" s="326"/>
      <c r="EU51" s="326"/>
      <c r="EV51" s="326"/>
      <c r="EW51" s="326"/>
      <c r="EX51" s="326"/>
      <c r="EY51" s="326"/>
      <c r="EZ51" s="326"/>
      <c r="FA51" s="326"/>
      <c r="FB51" s="326"/>
      <c r="FC51" s="326"/>
      <c r="FD51" s="326"/>
      <c r="FE51" s="326"/>
      <c r="FF51" s="326"/>
      <c r="FG51" s="326"/>
      <c r="FH51" s="326"/>
      <c r="FI51" s="326"/>
      <c r="FJ51" s="326"/>
      <c r="FK51" s="326"/>
      <c r="FL51" s="326"/>
      <c r="FM51" s="326"/>
      <c r="FN51" s="326"/>
      <c r="FO51" s="326"/>
      <c r="FP51" s="326"/>
      <c r="FQ51" s="326"/>
      <c r="FR51" s="326"/>
      <c r="FS51" s="326"/>
      <c r="FT51" s="326"/>
      <c r="FU51" s="326"/>
      <c r="FV51" s="326"/>
      <c r="FW51" s="326"/>
      <c r="FX51" s="326"/>
      <c r="FY51" s="326"/>
      <c r="FZ51" s="326"/>
      <c r="GA51" s="326"/>
      <c r="GB51" s="326"/>
      <c r="GC51" s="326"/>
      <c r="GD51" s="326"/>
      <c r="GE51" s="326"/>
      <c r="GF51" s="326"/>
      <c r="GG51" s="326"/>
      <c r="GH51" s="326"/>
      <c r="GI51" s="326"/>
      <c r="GJ51" s="326"/>
      <c r="GK51" s="326"/>
      <c r="GL51" s="326"/>
      <c r="GM51" s="326"/>
      <c r="GN51" s="326"/>
      <c r="GO51" s="326"/>
      <c r="GP51" s="326"/>
      <c r="GQ51" s="326"/>
      <c r="GR51" s="326"/>
      <c r="GS51" s="326"/>
      <c r="GT51" s="326"/>
      <c r="GU51" s="326"/>
      <c r="GV51" s="326"/>
      <c r="GW51" s="326"/>
      <c r="GX51" s="326"/>
      <c r="GY51" s="326"/>
      <c r="GZ51" s="326"/>
      <c r="HA51" s="326"/>
      <c r="HB51" s="326"/>
      <c r="HC51" s="326"/>
      <c r="HD51" s="326"/>
      <c r="HE51" s="326"/>
      <c r="HF51" s="326"/>
      <c r="HG51" s="326"/>
      <c r="HH51" s="326"/>
      <c r="HI51" s="326"/>
      <c r="HJ51" s="326"/>
      <c r="HK51" s="326"/>
      <c r="HL51" s="326"/>
      <c r="HM51" s="326"/>
      <c r="HN51" s="326"/>
      <c r="HO51" s="326"/>
      <c r="HP51" s="326"/>
      <c r="HQ51" s="326"/>
      <c r="HR51" s="326"/>
      <c r="HS51" s="326"/>
      <c r="HT51" s="326"/>
      <c r="HU51" s="326"/>
      <c r="HV51" s="326"/>
      <c r="HW51" s="326"/>
      <c r="HX51" s="326"/>
      <c r="HY51" s="326"/>
      <c r="HZ51" s="326"/>
      <c r="IA51" s="326"/>
      <c r="IB51" s="326"/>
      <c r="IC51" s="326"/>
      <c r="ID51" s="326"/>
      <c r="IE51" s="326"/>
      <c r="IF51" s="326"/>
      <c r="IG51" s="326"/>
      <c r="IH51" s="326"/>
      <c r="II51" s="326"/>
      <c r="IJ51" s="326"/>
      <c r="IK51" s="326"/>
      <c r="IL51" s="326"/>
      <c r="IM51" s="326"/>
    </row>
    <row r="52" spans="3:247" x14ac:dyDescent="0.2">
      <c r="C52" s="399"/>
      <c r="D52" s="399"/>
      <c r="E52" s="399"/>
      <c r="F52" s="411"/>
      <c r="G52" s="411"/>
      <c r="H52" s="411"/>
      <c r="I52" s="411"/>
      <c r="J52" s="411"/>
      <c r="K52" s="412"/>
      <c r="L52" s="840"/>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c r="CA52" s="326"/>
      <c r="CB52" s="326"/>
      <c r="CC52" s="326"/>
      <c r="CD52" s="326"/>
      <c r="CE52" s="326"/>
      <c r="CF52" s="326"/>
      <c r="CG52" s="326"/>
      <c r="CH52" s="326"/>
      <c r="CI52" s="326"/>
      <c r="CJ52" s="326"/>
      <c r="CK52" s="326"/>
      <c r="CL52" s="326"/>
      <c r="CM52" s="326"/>
      <c r="CN52" s="326"/>
      <c r="CO52" s="326"/>
      <c r="CP52" s="326"/>
      <c r="CQ52" s="326"/>
      <c r="CR52" s="326"/>
      <c r="CS52" s="326"/>
      <c r="CT52" s="326"/>
      <c r="CU52" s="326"/>
      <c r="CV52" s="326"/>
      <c r="CW52" s="326"/>
      <c r="CX52" s="326"/>
      <c r="CY52" s="326"/>
      <c r="CZ52" s="326"/>
      <c r="DA52" s="326"/>
      <c r="DB52" s="326"/>
      <c r="DC52" s="326"/>
      <c r="DD52" s="326"/>
      <c r="DE52" s="326"/>
      <c r="DF52" s="326"/>
      <c r="DG52" s="326"/>
      <c r="DH52" s="326"/>
      <c r="DI52" s="326"/>
      <c r="DJ52" s="326"/>
      <c r="DK52" s="326"/>
      <c r="DL52" s="326"/>
      <c r="DM52" s="326"/>
      <c r="DN52" s="326"/>
      <c r="DO52" s="326"/>
      <c r="DP52" s="326"/>
      <c r="DQ52" s="326"/>
      <c r="DR52" s="326"/>
      <c r="DS52" s="326"/>
      <c r="DT52" s="326"/>
      <c r="DU52" s="326"/>
      <c r="DV52" s="326"/>
      <c r="DW52" s="326"/>
      <c r="DX52" s="326"/>
      <c r="DY52" s="326"/>
      <c r="DZ52" s="326"/>
      <c r="EA52" s="326"/>
      <c r="EB52" s="326"/>
      <c r="EC52" s="326"/>
      <c r="ED52" s="326"/>
      <c r="EE52" s="326"/>
      <c r="EF52" s="326"/>
      <c r="EG52" s="326"/>
      <c r="EH52" s="326"/>
      <c r="EI52" s="326"/>
      <c r="EJ52" s="326"/>
      <c r="EK52" s="326"/>
      <c r="EL52" s="326"/>
      <c r="EM52" s="326"/>
      <c r="EN52" s="326"/>
      <c r="EO52" s="326"/>
      <c r="EP52" s="326"/>
      <c r="EQ52" s="326"/>
      <c r="ER52" s="326"/>
      <c r="ES52" s="326"/>
      <c r="ET52" s="326"/>
      <c r="EU52" s="326"/>
      <c r="EV52" s="326"/>
      <c r="EW52" s="326"/>
      <c r="EX52" s="326"/>
      <c r="EY52" s="326"/>
      <c r="EZ52" s="326"/>
      <c r="FA52" s="326"/>
      <c r="FB52" s="326"/>
      <c r="FC52" s="326"/>
      <c r="FD52" s="326"/>
      <c r="FE52" s="326"/>
      <c r="FF52" s="326"/>
      <c r="FG52" s="326"/>
      <c r="FH52" s="326"/>
      <c r="FI52" s="326"/>
      <c r="FJ52" s="326"/>
      <c r="FK52" s="326"/>
      <c r="FL52" s="326"/>
      <c r="FM52" s="326"/>
      <c r="FN52" s="326"/>
      <c r="FO52" s="326"/>
      <c r="FP52" s="326"/>
      <c r="FQ52" s="326"/>
      <c r="FR52" s="326"/>
      <c r="FS52" s="326"/>
      <c r="FT52" s="326"/>
      <c r="FU52" s="326"/>
      <c r="FV52" s="326"/>
      <c r="FW52" s="326"/>
      <c r="FX52" s="326"/>
      <c r="FY52" s="326"/>
      <c r="FZ52" s="326"/>
      <c r="GA52" s="326"/>
      <c r="GB52" s="326"/>
      <c r="GC52" s="326"/>
      <c r="GD52" s="326"/>
      <c r="GE52" s="326"/>
      <c r="GF52" s="326"/>
      <c r="GG52" s="326"/>
      <c r="GH52" s="326"/>
      <c r="GI52" s="326"/>
      <c r="GJ52" s="326"/>
      <c r="GK52" s="326"/>
      <c r="GL52" s="326"/>
      <c r="GM52" s="326"/>
      <c r="GN52" s="326"/>
      <c r="GO52" s="326"/>
      <c r="GP52" s="326"/>
      <c r="GQ52" s="326"/>
      <c r="GR52" s="326"/>
      <c r="GS52" s="326"/>
      <c r="GT52" s="326"/>
      <c r="GU52" s="326"/>
      <c r="GV52" s="326"/>
      <c r="GW52" s="326"/>
      <c r="GX52" s="326"/>
      <c r="GY52" s="326"/>
      <c r="GZ52" s="326"/>
      <c r="HA52" s="326"/>
      <c r="HB52" s="326"/>
      <c r="HC52" s="326"/>
      <c r="HD52" s="326"/>
      <c r="HE52" s="326"/>
      <c r="HF52" s="326"/>
      <c r="HG52" s="326"/>
      <c r="HH52" s="326"/>
      <c r="HI52" s="326"/>
      <c r="HJ52" s="326"/>
      <c r="HK52" s="326"/>
      <c r="HL52" s="326"/>
      <c r="HM52" s="326"/>
      <c r="HN52" s="326"/>
      <c r="HO52" s="326"/>
      <c r="HP52" s="326"/>
      <c r="HQ52" s="326"/>
      <c r="HR52" s="326"/>
      <c r="HS52" s="326"/>
      <c r="HT52" s="326"/>
      <c r="HU52" s="326"/>
      <c r="HV52" s="326"/>
      <c r="HW52" s="326"/>
      <c r="HX52" s="326"/>
      <c r="HY52" s="326"/>
      <c r="HZ52" s="326"/>
      <c r="IA52" s="326"/>
      <c r="IB52" s="326"/>
      <c r="IC52" s="326"/>
      <c r="ID52" s="326"/>
      <c r="IE52" s="326"/>
      <c r="IF52" s="326"/>
      <c r="IG52" s="326"/>
      <c r="IH52" s="326"/>
      <c r="II52" s="326"/>
      <c r="IJ52" s="326"/>
      <c r="IK52" s="326"/>
      <c r="IL52" s="326"/>
      <c r="IM52" s="326"/>
    </row>
    <row r="53" spans="3:247" x14ac:dyDescent="0.2">
      <c r="F53" s="326"/>
      <c r="G53" s="326"/>
      <c r="H53" s="326"/>
      <c r="I53" s="326"/>
      <c r="J53" s="326"/>
      <c r="K53" s="412"/>
      <c r="L53" s="326"/>
      <c r="M53" s="388"/>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326"/>
      <c r="CB53" s="326"/>
      <c r="CC53" s="326"/>
      <c r="CD53" s="326"/>
      <c r="CE53" s="326"/>
      <c r="CF53" s="326"/>
      <c r="CG53" s="326"/>
      <c r="CH53" s="326"/>
      <c r="CI53" s="326"/>
      <c r="CJ53" s="326"/>
      <c r="CK53" s="326"/>
      <c r="CL53" s="326"/>
      <c r="CM53" s="326"/>
      <c r="CN53" s="326"/>
      <c r="CO53" s="326"/>
      <c r="CP53" s="326"/>
      <c r="CQ53" s="326"/>
      <c r="CR53" s="326"/>
      <c r="CS53" s="326"/>
      <c r="CT53" s="326"/>
      <c r="CU53" s="326"/>
      <c r="CV53" s="326"/>
      <c r="CW53" s="326"/>
      <c r="CX53" s="326"/>
      <c r="CY53" s="326"/>
      <c r="CZ53" s="326"/>
      <c r="DA53" s="326"/>
      <c r="DB53" s="326"/>
      <c r="DC53" s="326"/>
      <c r="DD53" s="326"/>
      <c r="DE53" s="326"/>
      <c r="DF53" s="326"/>
      <c r="DG53" s="326"/>
      <c r="DH53" s="326"/>
      <c r="DI53" s="326"/>
      <c r="DJ53" s="326"/>
      <c r="DK53" s="326"/>
      <c r="DL53" s="326"/>
      <c r="DM53" s="326"/>
      <c r="DN53" s="326"/>
      <c r="DO53" s="326"/>
      <c r="DP53" s="326"/>
      <c r="DQ53" s="326"/>
      <c r="DR53" s="326"/>
      <c r="DS53" s="326"/>
      <c r="DT53" s="326"/>
      <c r="DU53" s="326"/>
      <c r="DV53" s="326"/>
      <c r="DW53" s="326"/>
      <c r="DX53" s="326"/>
      <c r="DY53" s="326"/>
      <c r="DZ53" s="326"/>
      <c r="EA53" s="326"/>
      <c r="EB53" s="326"/>
      <c r="EC53" s="326"/>
      <c r="ED53" s="326"/>
      <c r="EE53" s="326"/>
      <c r="EF53" s="326"/>
      <c r="EG53" s="326"/>
      <c r="EH53" s="326"/>
      <c r="EI53" s="326"/>
      <c r="EJ53" s="326"/>
      <c r="EK53" s="326"/>
      <c r="EL53" s="326"/>
      <c r="EM53" s="326"/>
      <c r="EN53" s="326"/>
      <c r="EO53" s="326"/>
      <c r="EP53" s="326"/>
      <c r="EQ53" s="326"/>
      <c r="ER53" s="326"/>
      <c r="ES53" s="326"/>
      <c r="ET53" s="326"/>
      <c r="EU53" s="326"/>
      <c r="EV53" s="326"/>
      <c r="EW53" s="326"/>
      <c r="EX53" s="326"/>
      <c r="EY53" s="326"/>
      <c r="EZ53" s="326"/>
      <c r="FA53" s="326"/>
      <c r="FB53" s="326"/>
      <c r="FC53" s="326"/>
      <c r="FD53" s="326"/>
      <c r="FE53" s="326"/>
      <c r="FF53" s="326"/>
      <c r="FG53" s="326"/>
      <c r="FH53" s="326"/>
      <c r="FI53" s="326"/>
      <c r="FJ53" s="326"/>
      <c r="FK53" s="326"/>
      <c r="FL53" s="326"/>
      <c r="FM53" s="326"/>
      <c r="FN53" s="326"/>
      <c r="FO53" s="326"/>
      <c r="FP53" s="326"/>
      <c r="FQ53" s="326"/>
      <c r="FR53" s="326"/>
      <c r="FS53" s="326"/>
      <c r="FT53" s="326"/>
      <c r="FU53" s="326"/>
      <c r="FV53" s="326"/>
      <c r="FW53" s="326"/>
      <c r="FX53" s="326"/>
      <c r="FY53" s="326"/>
      <c r="FZ53" s="326"/>
      <c r="GA53" s="326"/>
      <c r="GB53" s="326"/>
      <c r="GC53" s="326"/>
      <c r="GD53" s="326"/>
      <c r="GE53" s="326"/>
      <c r="GF53" s="326"/>
      <c r="GG53" s="326"/>
      <c r="GH53" s="326"/>
      <c r="GI53" s="326"/>
      <c r="GJ53" s="326"/>
      <c r="GK53" s="326"/>
      <c r="GL53" s="326"/>
      <c r="GM53" s="326"/>
      <c r="GN53" s="326"/>
      <c r="GO53" s="326"/>
      <c r="GP53" s="326"/>
      <c r="GQ53" s="326"/>
      <c r="GR53" s="326"/>
      <c r="GS53" s="326"/>
      <c r="GT53" s="326"/>
      <c r="GU53" s="326"/>
      <c r="GV53" s="326"/>
      <c r="GW53" s="326"/>
      <c r="GX53" s="326"/>
      <c r="GY53" s="326"/>
      <c r="GZ53" s="326"/>
      <c r="HA53" s="326"/>
      <c r="HB53" s="326"/>
      <c r="HC53" s="326"/>
      <c r="HD53" s="326"/>
      <c r="HE53" s="326"/>
      <c r="HF53" s="326"/>
      <c r="HG53" s="326"/>
      <c r="HH53" s="326"/>
      <c r="HI53" s="326"/>
      <c r="HJ53" s="326"/>
      <c r="HK53" s="326"/>
      <c r="HL53" s="326"/>
      <c r="HM53" s="326"/>
      <c r="HN53" s="326"/>
      <c r="HO53" s="326"/>
      <c r="HP53" s="326"/>
      <c r="HQ53" s="326"/>
      <c r="HR53" s="326"/>
      <c r="HS53" s="326"/>
      <c r="HT53" s="326"/>
      <c r="HU53" s="326"/>
      <c r="HV53" s="326"/>
      <c r="HW53" s="326"/>
      <c r="HX53" s="326"/>
      <c r="HY53" s="326"/>
      <c r="HZ53" s="326"/>
      <c r="IA53" s="326"/>
      <c r="IB53" s="326"/>
      <c r="IC53" s="326"/>
      <c r="ID53" s="326"/>
      <c r="IE53" s="326"/>
      <c r="IF53" s="326"/>
      <c r="IG53" s="326"/>
      <c r="IH53" s="326"/>
      <c r="II53" s="326"/>
      <c r="IJ53" s="326"/>
      <c r="IK53" s="326"/>
      <c r="IL53" s="326"/>
      <c r="IM53" s="326"/>
    </row>
    <row r="54" spans="3:247" x14ac:dyDescent="0.2">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6"/>
      <c r="CG54" s="326"/>
      <c r="CH54" s="326"/>
      <c r="CI54" s="326"/>
      <c r="CJ54" s="326"/>
      <c r="CK54" s="326"/>
      <c r="CL54" s="326"/>
      <c r="CM54" s="326"/>
      <c r="CN54" s="326"/>
      <c r="CO54" s="326"/>
      <c r="CP54" s="326"/>
      <c r="CQ54" s="326"/>
      <c r="CR54" s="326"/>
      <c r="CS54" s="326"/>
      <c r="CT54" s="326"/>
      <c r="CU54" s="326"/>
      <c r="CV54" s="326"/>
      <c r="CW54" s="326"/>
      <c r="CX54" s="326"/>
      <c r="CY54" s="326"/>
      <c r="CZ54" s="326"/>
      <c r="DA54" s="326"/>
      <c r="DB54" s="326"/>
      <c r="DC54" s="326"/>
      <c r="DD54" s="326"/>
      <c r="DE54" s="326"/>
      <c r="DF54" s="326"/>
      <c r="DG54" s="326"/>
      <c r="DH54" s="326"/>
      <c r="DI54" s="326"/>
      <c r="DJ54" s="326"/>
      <c r="DK54" s="326"/>
      <c r="DL54" s="326"/>
      <c r="DM54" s="326"/>
      <c r="DN54" s="326"/>
      <c r="DO54" s="326"/>
      <c r="DP54" s="326"/>
      <c r="DQ54" s="326"/>
      <c r="DR54" s="326"/>
      <c r="DS54" s="326"/>
      <c r="DT54" s="326"/>
      <c r="DU54" s="326"/>
      <c r="DV54" s="326"/>
      <c r="DW54" s="326"/>
      <c r="DX54" s="326"/>
      <c r="DY54" s="326"/>
      <c r="DZ54" s="326"/>
      <c r="EA54" s="326"/>
      <c r="EB54" s="326"/>
      <c r="EC54" s="326"/>
      <c r="ED54" s="326"/>
      <c r="EE54" s="326"/>
      <c r="EF54" s="326"/>
      <c r="EG54" s="326"/>
      <c r="EH54" s="326"/>
      <c r="EI54" s="326"/>
      <c r="EJ54" s="326"/>
      <c r="EK54" s="326"/>
      <c r="EL54" s="326"/>
      <c r="EM54" s="326"/>
      <c r="EN54" s="326"/>
      <c r="EO54" s="326"/>
      <c r="EP54" s="326"/>
      <c r="EQ54" s="326"/>
      <c r="ER54" s="326"/>
      <c r="ES54" s="326"/>
      <c r="ET54" s="326"/>
      <c r="EU54" s="326"/>
      <c r="EV54" s="326"/>
      <c r="EW54" s="326"/>
      <c r="EX54" s="326"/>
      <c r="EY54" s="326"/>
      <c r="EZ54" s="326"/>
      <c r="FA54" s="326"/>
      <c r="FB54" s="326"/>
      <c r="FC54" s="326"/>
      <c r="FD54" s="326"/>
      <c r="FE54" s="326"/>
      <c r="FF54" s="326"/>
      <c r="FG54" s="326"/>
      <c r="FH54" s="326"/>
      <c r="FI54" s="326"/>
      <c r="FJ54" s="326"/>
      <c r="FK54" s="326"/>
      <c r="FL54" s="326"/>
      <c r="FM54" s="326"/>
      <c r="FN54" s="326"/>
      <c r="FO54" s="326"/>
      <c r="FP54" s="326"/>
      <c r="FQ54" s="326"/>
      <c r="FR54" s="326"/>
      <c r="FS54" s="326"/>
      <c r="FT54" s="326"/>
      <c r="FU54" s="326"/>
      <c r="FV54" s="326"/>
      <c r="FW54" s="326"/>
      <c r="FX54" s="326"/>
      <c r="FY54" s="326"/>
      <c r="FZ54" s="326"/>
      <c r="GA54" s="326"/>
      <c r="GB54" s="326"/>
      <c r="GC54" s="326"/>
      <c r="GD54" s="326"/>
      <c r="GE54" s="326"/>
      <c r="GF54" s="326"/>
      <c r="GG54" s="326"/>
      <c r="GH54" s="326"/>
      <c r="GI54" s="326"/>
      <c r="GJ54" s="326"/>
      <c r="GK54" s="326"/>
      <c r="GL54" s="326"/>
      <c r="GM54" s="326"/>
      <c r="GN54" s="326"/>
      <c r="GO54" s="326"/>
      <c r="GP54" s="326"/>
      <c r="GQ54" s="326"/>
      <c r="GR54" s="326"/>
      <c r="GS54" s="326"/>
      <c r="GT54" s="326"/>
      <c r="GU54" s="326"/>
      <c r="GV54" s="326"/>
      <c r="GW54" s="326"/>
      <c r="GX54" s="326"/>
      <c r="GY54" s="326"/>
      <c r="GZ54" s="326"/>
      <c r="HA54" s="326"/>
      <c r="HB54" s="326"/>
      <c r="HC54" s="326"/>
      <c r="HD54" s="326"/>
      <c r="HE54" s="326"/>
      <c r="HF54" s="326"/>
      <c r="HG54" s="326"/>
      <c r="HH54" s="326"/>
      <c r="HI54" s="326"/>
      <c r="HJ54" s="326"/>
      <c r="HK54" s="326"/>
      <c r="HL54" s="326"/>
      <c r="HM54" s="326"/>
      <c r="HN54" s="326"/>
      <c r="HO54" s="326"/>
      <c r="HP54" s="326"/>
      <c r="HQ54" s="326"/>
      <c r="HR54" s="326"/>
      <c r="HS54" s="326"/>
      <c r="HT54" s="326"/>
      <c r="HU54" s="326"/>
      <c r="HV54" s="326"/>
      <c r="HW54" s="326"/>
      <c r="HX54" s="326"/>
      <c r="HY54" s="326"/>
      <c r="HZ54" s="326"/>
      <c r="IA54" s="326"/>
      <c r="IB54" s="326"/>
      <c r="IC54" s="326"/>
      <c r="ID54" s="326"/>
      <c r="IE54" s="326"/>
      <c r="IF54" s="326"/>
      <c r="IG54" s="326"/>
      <c r="IH54" s="326"/>
      <c r="II54" s="326"/>
      <c r="IJ54" s="326"/>
      <c r="IK54" s="326"/>
      <c r="IL54" s="326"/>
      <c r="IM54" s="326"/>
    </row>
    <row r="55" spans="3:247" x14ac:dyDescent="0.2">
      <c r="F55" s="326"/>
      <c r="G55" s="326"/>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6"/>
      <c r="CG55" s="326"/>
      <c r="CH55" s="326"/>
      <c r="CI55" s="326"/>
      <c r="CJ55" s="326"/>
      <c r="CK55" s="326"/>
      <c r="CL55" s="326"/>
      <c r="CM55" s="326"/>
      <c r="CN55" s="326"/>
      <c r="CO55" s="326"/>
      <c r="CP55" s="326"/>
      <c r="CQ55" s="326"/>
      <c r="CR55" s="326"/>
      <c r="CS55" s="326"/>
      <c r="CT55" s="326"/>
      <c r="CU55" s="326"/>
      <c r="CV55" s="326"/>
      <c r="CW55" s="326"/>
      <c r="CX55" s="326"/>
      <c r="CY55" s="326"/>
      <c r="CZ55" s="326"/>
      <c r="DA55" s="326"/>
      <c r="DB55" s="326"/>
      <c r="DC55" s="326"/>
      <c r="DD55" s="326"/>
      <c r="DE55" s="326"/>
      <c r="DF55" s="326"/>
      <c r="DG55" s="326"/>
      <c r="DH55" s="326"/>
      <c r="DI55" s="326"/>
      <c r="DJ55" s="326"/>
      <c r="DK55" s="326"/>
      <c r="DL55" s="326"/>
      <c r="DM55" s="326"/>
      <c r="DN55" s="326"/>
      <c r="DO55" s="326"/>
      <c r="DP55" s="326"/>
      <c r="DQ55" s="326"/>
      <c r="DR55" s="326"/>
      <c r="DS55" s="326"/>
      <c r="DT55" s="326"/>
      <c r="DU55" s="326"/>
      <c r="DV55" s="326"/>
      <c r="DW55" s="326"/>
      <c r="DX55" s="326"/>
      <c r="DY55" s="326"/>
      <c r="DZ55" s="326"/>
      <c r="EA55" s="326"/>
      <c r="EB55" s="326"/>
      <c r="EC55" s="326"/>
      <c r="ED55" s="326"/>
      <c r="EE55" s="326"/>
      <c r="EF55" s="326"/>
      <c r="EG55" s="326"/>
      <c r="EH55" s="326"/>
      <c r="EI55" s="326"/>
      <c r="EJ55" s="326"/>
      <c r="EK55" s="326"/>
      <c r="EL55" s="326"/>
      <c r="EM55" s="326"/>
      <c r="EN55" s="326"/>
      <c r="EO55" s="326"/>
      <c r="EP55" s="326"/>
      <c r="EQ55" s="326"/>
      <c r="ER55" s="326"/>
      <c r="ES55" s="326"/>
      <c r="ET55" s="326"/>
      <c r="EU55" s="326"/>
      <c r="EV55" s="326"/>
      <c r="EW55" s="326"/>
      <c r="EX55" s="326"/>
      <c r="EY55" s="326"/>
      <c r="EZ55" s="326"/>
      <c r="FA55" s="326"/>
      <c r="FB55" s="326"/>
      <c r="FC55" s="326"/>
      <c r="FD55" s="326"/>
      <c r="FE55" s="326"/>
      <c r="FF55" s="326"/>
      <c r="FG55" s="326"/>
      <c r="FH55" s="326"/>
      <c r="FI55" s="326"/>
      <c r="FJ55" s="326"/>
      <c r="FK55" s="326"/>
      <c r="FL55" s="326"/>
      <c r="FM55" s="326"/>
      <c r="FN55" s="326"/>
      <c r="FO55" s="326"/>
      <c r="FP55" s="326"/>
      <c r="FQ55" s="326"/>
      <c r="FR55" s="326"/>
      <c r="FS55" s="326"/>
      <c r="FT55" s="326"/>
      <c r="FU55" s="326"/>
      <c r="FV55" s="326"/>
      <c r="FW55" s="326"/>
      <c r="FX55" s="326"/>
      <c r="FY55" s="326"/>
      <c r="FZ55" s="326"/>
      <c r="GA55" s="326"/>
      <c r="GB55" s="326"/>
      <c r="GC55" s="326"/>
      <c r="GD55" s="326"/>
      <c r="GE55" s="326"/>
      <c r="GF55" s="326"/>
      <c r="GG55" s="326"/>
      <c r="GH55" s="326"/>
      <c r="GI55" s="326"/>
      <c r="GJ55" s="326"/>
      <c r="GK55" s="326"/>
      <c r="GL55" s="326"/>
      <c r="GM55" s="326"/>
      <c r="GN55" s="326"/>
      <c r="GO55" s="326"/>
      <c r="GP55" s="326"/>
      <c r="GQ55" s="326"/>
      <c r="GR55" s="326"/>
      <c r="GS55" s="326"/>
      <c r="GT55" s="326"/>
      <c r="GU55" s="326"/>
      <c r="GV55" s="326"/>
      <c r="GW55" s="326"/>
      <c r="GX55" s="326"/>
      <c r="GY55" s="326"/>
      <c r="GZ55" s="326"/>
      <c r="HA55" s="326"/>
      <c r="HB55" s="326"/>
      <c r="HC55" s="326"/>
      <c r="HD55" s="326"/>
      <c r="HE55" s="326"/>
      <c r="HF55" s="326"/>
      <c r="HG55" s="326"/>
      <c r="HH55" s="326"/>
      <c r="HI55" s="326"/>
      <c r="HJ55" s="326"/>
      <c r="HK55" s="326"/>
      <c r="HL55" s="326"/>
      <c r="HM55" s="326"/>
      <c r="HN55" s="326"/>
      <c r="HO55" s="326"/>
      <c r="HP55" s="326"/>
      <c r="HQ55" s="326"/>
      <c r="HR55" s="326"/>
      <c r="HS55" s="326"/>
      <c r="HT55" s="326"/>
      <c r="HU55" s="326"/>
      <c r="HV55" s="326"/>
      <c r="HW55" s="326"/>
      <c r="HX55" s="326"/>
      <c r="HY55" s="326"/>
      <c r="HZ55" s="326"/>
      <c r="IA55" s="326"/>
      <c r="IB55" s="326"/>
      <c r="IC55" s="326"/>
      <c r="ID55" s="326"/>
      <c r="IE55" s="326"/>
      <c r="IF55" s="326"/>
      <c r="IG55" s="326"/>
      <c r="IH55" s="326"/>
      <c r="II55" s="326"/>
      <c r="IJ55" s="326"/>
      <c r="IK55" s="326"/>
      <c r="IL55" s="326"/>
      <c r="IM55" s="326"/>
    </row>
    <row r="56" spans="3:247" x14ac:dyDescent="0.2">
      <c r="F56" s="326"/>
      <c r="G56" s="326"/>
      <c r="H56" s="326"/>
      <c r="I56" s="326"/>
      <c r="J56" s="326"/>
      <c r="K56" s="326"/>
      <c r="L56" s="326"/>
      <c r="M56" s="326"/>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6"/>
      <c r="BW56" s="326"/>
      <c r="BX56" s="326"/>
      <c r="BY56" s="326"/>
      <c r="BZ56" s="326"/>
      <c r="CA56" s="326"/>
      <c r="CB56" s="326"/>
      <c r="CC56" s="326"/>
      <c r="CD56" s="326"/>
      <c r="CE56" s="326"/>
      <c r="CF56" s="326"/>
      <c r="CG56" s="326"/>
      <c r="CH56" s="326"/>
      <c r="CI56" s="326"/>
      <c r="CJ56" s="326"/>
      <c r="CK56" s="326"/>
      <c r="CL56" s="326"/>
      <c r="CM56" s="326"/>
      <c r="CN56" s="326"/>
      <c r="CO56" s="326"/>
      <c r="CP56" s="326"/>
      <c r="CQ56" s="326"/>
      <c r="CR56" s="326"/>
      <c r="CS56" s="326"/>
      <c r="CT56" s="326"/>
      <c r="CU56" s="326"/>
      <c r="CV56" s="326"/>
      <c r="CW56" s="326"/>
      <c r="CX56" s="326"/>
      <c r="CY56" s="326"/>
      <c r="CZ56" s="326"/>
      <c r="DA56" s="326"/>
      <c r="DB56" s="326"/>
      <c r="DC56" s="326"/>
      <c r="DD56" s="326"/>
      <c r="DE56" s="326"/>
      <c r="DF56" s="326"/>
      <c r="DG56" s="326"/>
      <c r="DH56" s="326"/>
      <c r="DI56" s="326"/>
      <c r="DJ56" s="326"/>
      <c r="DK56" s="326"/>
      <c r="DL56" s="326"/>
      <c r="DM56" s="326"/>
      <c r="DN56" s="326"/>
      <c r="DO56" s="326"/>
      <c r="DP56" s="326"/>
      <c r="DQ56" s="326"/>
      <c r="DR56" s="326"/>
      <c r="DS56" s="326"/>
      <c r="DT56" s="326"/>
      <c r="DU56" s="326"/>
      <c r="DV56" s="326"/>
      <c r="DW56" s="326"/>
      <c r="DX56" s="326"/>
      <c r="DY56" s="326"/>
      <c r="DZ56" s="326"/>
      <c r="EA56" s="326"/>
      <c r="EB56" s="326"/>
      <c r="EC56" s="326"/>
      <c r="ED56" s="326"/>
      <c r="EE56" s="326"/>
      <c r="EF56" s="326"/>
      <c r="EG56" s="326"/>
      <c r="EH56" s="326"/>
      <c r="EI56" s="326"/>
      <c r="EJ56" s="326"/>
      <c r="EK56" s="326"/>
      <c r="EL56" s="326"/>
      <c r="EM56" s="326"/>
      <c r="EN56" s="326"/>
      <c r="EO56" s="326"/>
      <c r="EP56" s="326"/>
      <c r="EQ56" s="326"/>
      <c r="ER56" s="326"/>
      <c r="ES56" s="326"/>
      <c r="ET56" s="326"/>
      <c r="EU56" s="326"/>
      <c r="EV56" s="326"/>
      <c r="EW56" s="326"/>
      <c r="EX56" s="326"/>
      <c r="EY56" s="326"/>
      <c r="EZ56" s="326"/>
      <c r="FA56" s="326"/>
      <c r="FB56" s="326"/>
      <c r="FC56" s="326"/>
      <c r="FD56" s="326"/>
      <c r="FE56" s="326"/>
      <c r="FF56" s="326"/>
      <c r="FG56" s="326"/>
      <c r="FH56" s="326"/>
      <c r="FI56" s="326"/>
      <c r="FJ56" s="326"/>
      <c r="FK56" s="326"/>
      <c r="FL56" s="326"/>
      <c r="FM56" s="326"/>
      <c r="FN56" s="326"/>
      <c r="FO56" s="326"/>
      <c r="FP56" s="326"/>
      <c r="FQ56" s="326"/>
      <c r="FR56" s="326"/>
      <c r="FS56" s="326"/>
      <c r="FT56" s="326"/>
      <c r="FU56" s="326"/>
      <c r="FV56" s="326"/>
      <c r="FW56" s="326"/>
      <c r="FX56" s="326"/>
      <c r="FY56" s="326"/>
      <c r="FZ56" s="326"/>
      <c r="GA56" s="326"/>
      <c r="GB56" s="326"/>
      <c r="GC56" s="326"/>
      <c r="GD56" s="326"/>
      <c r="GE56" s="326"/>
      <c r="GF56" s="326"/>
      <c r="GG56" s="326"/>
      <c r="GH56" s="326"/>
      <c r="GI56" s="326"/>
      <c r="GJ56" s="326"/>
      <c r="GK56" s="326"/>
      <c r="GL56" s="326"/>
      <c r="GM56" s="326"/>
      <c r="GN56" s="326"/>
      <c r="GO56" s="326"/>
      <c r="GP56" s="326"/>
      <c r="GQ56" s="326"/>
      <c r="GR56" s="326"/>
      <c r="GS56" s="326"/>
      <c r="GT56" s="326"/>
      <c r="GU56" s="326"/>
      <c r="GV56" s="326"/>
      <c r="GW56" s="326"/>
      <c r="GX56" s="326"/>
      <c r="GY56" s="326"/>
      <c r="GZ56" s="326"/>
      <c r="HA56" s="326"/>
      <c r="HB56" s="326"/>
      <c r="HC56" s="326"/>
      <c r="HD56" s="326"/>
      <c r="HE56" s="326"/>
      <c r="HF56" s="326"/>
      <c r="HG56" s="326"/>
      <c r="HH56" s="326"/>
      <c r="HI56" s="326"/>
      <c r="HJ56" s="326"/>
      <c r="HK56" s="326"/>
      <c r="HL56" s="326"/>
      <c r="HM56" s="326"/>
      <c r="HN56" s="326"/>
      <c r="HO56" s="326"/>
      <c r="HP56" s="326"/>
      <c r="HQ56" s="326"/>
      <c r="HR56" s="326"/>
      <c r="HS56" s="326"/>
      <c r="HT56" s="326"/>
      <c r="HU56" s="326"/>
      <c r="HV56" s="326"/>
      <c r="HW56" s="326"/>
      <c r="HX56" s="326"/>
      <c r="HY56" s="326"/>
      <c r="HZ56" s="326"/>
      <c r="IA56" s="326"/>
      <c r="IB56" s="326"/>
      <c r="IC56" s="326"/>
      <c r="ID56" s="326"/>
      <c r="IE56" s="326"/>
      <c r="IF56" s="326"/>
      <c r="IG56" s="326"/>
      <c r="IH56" s="326"/>
      <c r="II56" s="326"/>
      <c r="IJ56" s="326"/>
      <c r="IK56" s="326"/>
      <c r="IL56" s="326"/>
      <c r="IM56" s="326"/>
    </row>
    <row r="57" spans="3:247" x14ac:dyDescent="0.2">
      <c r="F57" s="326"/>
      <c r="G57" s="326"/>
      <c r="H57" s="326"/>
      <c r="I57" s="326"/>
      <c r="J57" s="326"/>
      <c r="K57" s="326"/>
      <c r="L57" s="326"/>
      <c r="M57" s="326"/>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6"/>
      <c r="BW57" s="326"/>
      <c r="BX57" s="326"/>
      <c r="BY57" s="326"/>
      <c r="BZ57" s="326"/>
      <c r="CA57" s="326"/>
      <c r="CB57" s="326"/>
      <c r="CC57" s="326"/>
      <c r="CD57" s="326"/>
      <c r="CE57" s="326"/>
      <c r="CF57" s="326"/>
      <c r="CG57" s="326"/>
      <c r="CH57" s="326"/>
      <c r="CI57" s="326"/>
      <c r="CJ57" s="326"/>
      <c r="CK57" s="326"/>
      <c r="CL57" s="326"/>
      <c r="CM57" s="326"/>
      <c r="CN57" s="326"/>
      <c r="CO57" s="326"/>
      <c r="CP57" s="326"/>
      <c r="CQ57" s="326"/>
      <c r="CR57" s="326"/>
      <c r="CS57" s="326"/>
      <c r="CT57" s="326"/>
      <c r="CU57" s="326"/>
      <c r="CV57" s="326"/>
      <c r="CW57" s="326"/>
      <c r="CX57" s="326"/>
      <c r="CY57" s="326"/>
      <c r="CZ57" s="326"/>
      <c r="DA57" s="326"/>
      <c r="DB57" s="326"/>
      <c r="DC57" s="326"/>
      <c r="DD57" s="326"/>
      <c r="DE57" s="326"/>
      <c r="DF57" s="326"/>
      <c r="DG57" s="326"/>
      <c r="DH57" s="326"/>
      <c r="DI57" s="326"/>
      <c r="DJ57" s="326"/>
      <c r="DK57" s="326"/>
      <c r="DL57" s="326"/>
      <c r="DM57" s="326"/>
      <c r="DN57" s="326"/>
      <c r="DO57" s="326"/>
      <c r="DP57" s="326"/>
      <c r="DQ57" s="326"/>
      <c r="DR57" s="326"/>
      <c r="DS57" s="326"/>
      <c r="DT57" s="326"/>
      <c r="DU57" s="326"/>
      <c r="DV57" s="326"/>
      <c r="DW57" s="326"/>
      <c r="DX57" s="326"/>
      <c r="DY57" s="326"/>
      <c r="DZ57" s="326"/>
      <c r="EA57" s="326"/>
      <c r="EB57" s="326"/>
      <c r="EC57" s="326"/>
      <c r="ED57" s="326"/>
      <c r="EE57" s="326"/>
      <c r="EF57" s="326"/>
      <c r="EG57" s="326"/>
      <c r="EH57" s="326"/>
      <c r="EI57" s="326"/>
      <c r="EJ57" s="326"/>
      <c r="EK57" s="326"/>
      <c r="EL57" s="326"/>
      <c r="EM57" s="326"/>
      <c r="EN57" s="326"/>
      <c r="EO57" s="326"/>
      <c r="EP57" s="326"/>
      <c r="EQ57" s="326"/>
      <c r="ER57" s="326"/>
      <c r="ES57" s="326"/>
      <c r="ET57" s="326"/>
      <c r="EU57" s="326"/>
      <c r="EV57" s="326"/>
      <c r="EW57" s="326"/>
      <c r="EX57" s="326"/>
      <c r="EY57" s="326"/>
      <c r="EZ57" s="326"/>
      <c r="FA57" s="326"/>
      <c r="FB57" s="326"/>
      <c r="FC57" s="326"/>
      <c r="FD57" s="326"/>
      <c r="FE57" s="326"/>
      <c r="FF57" s="326"/>
      <c r="FG57" s="326"/>
      <c r="FH57" s="326"/>
      <c r="FI57" s="326"/>
      <c r="FJ57" s="326"/>
      <c r="FK57" s="326"/>
      <c r="FL57" s="326"/>
      <c r="FM57" s="326"/>
      <c r="FN57" s="326"/>
      <c r="FO57" s="326"/>
      <c r="FP57" s="326"/>
      <c r="FQ57" s="326"/>
      <c r="FR57" s="326"/>
      <c r="FS57" s="326"/>
      <c r="FT57" s="326"/>
      <c r="FU57" s="326"/>
      <c r="FV57" s="326"/>
      <c r="FW57" s="326"/>
      <c r="FX57" s="326"/>
      <c r="FY57" s="326"/>
      <c r="FZ57" s="326"/>
      <c r="GA57" s="326"/>
      <c r="GB57" s="326"/>
      <c r="GC57" s="326"/>
      <c r="GD57" s="326"/>
      <c r="GE57" s="326"/>
      <c r="GF57" s="326"/>
      <c r="GG57" s="326"/>
      <c r="GH57" s="326"/>
      <c r="GI57" s="326"/>
      <c r="GJ57" s="326"/>
      <c r="GK57" s="326"/>
      <c r="GL57" s="326"/>
      <c r="GM57" s="326"/>
      <c r="GN57" s="326"/>
      <c r="GO57" s="326"/>
      <c r="GP57" s="326"/>
      <c r="GQ57" s="326"/>
      <c r="GR57" s="326"/>
      <c r="GS57" s="326"/>
      <c r="GT57" s="326"/>
      <c r="GU57" s="326"/>
      <c r="GV57" s="326"/>
      <c r="GW57" s="326"/>
      <c r="GX57" s="326"/>
      <c r="GY57" s="326"/>
      <c r="GZ57" s="326"/>
      <c r="HA57" s="326"/>
      <c r="HB57" s="326"/>
      <c r="HC57" s="326"/>
      <c r="HD57" s="326"/>
      <c r="HE57" s="326"/>
      <c r="HF57" s="326"/>
      <c r="HG57" s="326"/>
      <c r="HH57" s="326"/>
      <c r="HI57" s="326"/>
      <c r="HJ57" s="326"/>
      <c r="HK57" s="326"/>
      <c r="HL57" s="326"/>
      <c r="HM57" s="326"/>
      <c r="HN57" s="326"/>
      <c r="HO57" s="326"/>
      <c r="HP57" s="326"/>
      <c r="HQ57" s="326"/>
      <c r="HR57" s="326"/>
      <c r="HS57" s="326"/>
      <c r="HT57" s="326"/>
      <c r="HU57" s="326"/>
      <c r="HV57" s="326"/>
      <c r="HW57" s="326"/>
      <c r="HX57" s="326"/>
      <c r="HY57" s="326"/>
      <c r="HZ57" s="326"/>
      <c r="IA57" s="326"/>
      <c r="IB57" s="326"/>
      <c r="IC57" s="326"/>
      <c r="ID57" s="326"/>
      <c r="IE57" s="326"/>
      <c r="IF57" s="326"/>
      <c r="IG57" s="326"/>
      <c r="IH57" s="326"/>
      <c r="II57" s="326"/>
      <c r="IJ57" s="326"/>
      <c r="IK57" s="326"/>
      <c r="IL57" s="326"/>
      <c r="IM57" s="326"/>
    </row>
    <row r="58" spans="3:247" x14ac:dyDescent="0.2">
      <c r="E58" s="387"/>
      <c r="F58" s="32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6"/>
      <c r="BW58" s="326"/>
      <c r="BX58" s="326"/>
      <c r="BY58" s="326"/>
      <c r="BZ58" s="326"/>
      <c r="CA58" s="326"/>
      <c r="CB58" s="326"/>
      <c r="CC58" s="326"/>
      <c r="CD58" s="326"/>
      <c r="CE58" s="326"/>
      <c r="CF58" s="326"/>
      <c r="CG58" s="326"/>
      <c r="CH58" s="326"/>
      <c r="CI58" s="326"/>
      <c r="CJ58" s="326"/>
      <c r="CK58" s="326"/>
      <c r="CL58" s="326"/>
      <c r="CM58" s="326"/>
      <c r="CN58" s="326"/>
      <c r="CO58" s="326"/>
      <c r="CP58" s="326"/>
      <c r="CQ58" s="326"/>
      <c r="CR58" s="326"/>
      <c r="CS58" s="326"/>
      <c r="CT58" s="326"/>
      <c r="CU58" s="326"/>
      <c r="CV58" s="326"/>
      <c r="CW58" s="326"/>
      <c r="CX58" s="326"/>
      <c r="CY58" s="326"/>
      <c r="CZ58" s="326"/>
      <c r="DA58" s="326"/>
      <c r="DB58" s="326"/>
      <c r="DC58" s="326"/>
      <c r="DD58" s="326"/>
      <c r="DE58" s="326"/>
      <c r="DF58" s="326"/>
      <c r="DG58" s="326"/>
      <c r="DH58" s="326"/>
      <c r="DI58" s="326"/>
      <c r="DJ58" s="326"/>
      <c r="DK58" s="326"/>
      <c r="DL58" s="326"/>
      <c r="DM58" s="326"/>
      <c r="DN58" s="326"/>
      <c r="DO58" s="326"/>
      <c r="DP58" s="326"/>
      <c r="DQ58" s="326"/>
      <c r="DR58" s="326"/>
      <c r="DS58" s="326"/>
      <c r="DT58" s="326"/>
      <c r="DU58" s="326"/>
      <c r="DV58" s="326"/>
      <c r="DW58" s="326"/>
      <c r="DX58" s="326"/>
      <c r="DY58" s="326"/>
      <c r="DZ58" s="326"/>
      <c r="EA58" s="326"/>
      <c r="EB58" s="326"/>
      <c r="EC58" s="326"/>
      <c r="ED58" s="326"/>
      <c r="EE58" s="326"/>
      <c r="EF58" s="326"/>
      <c r="EG58" s="326"/>
      <c r="EH58" s="326"/>
      <c r="EI58" s="326"/>
      <c r="EJ58" s="326"/>
      <c r="EK58" s="326"/>
      <c r="EL58" s="326"/>
      <c r="EM58" s="326"/>
      <c r="EN58" s="326"/>
      <c r="EO58" s="326"/>
      <c r="EP58" s="326"/>
      <c r="EQ58" s="326"/>
      <c r="ER58" s="326"/>
      <c r="ES58" s="326"/>
      <c r="ET58" s="326"/>
      <c r="EU58" s="326"/>
      <c r="EV58" s="326"/>
      <c r="EW58" s="326"/>
      <c r="EX58" s="326"/>
      <c r="EY58" s="326"/>
      <c r="EZ58" s="326"/>
      <c r="FA58" s="326"/>
      <c r="FB58" s="326"/>
      <c r="FC58" s="326"/>
      <c r="FD58" s="326"/>
      <c r="FE58" s="326"/>
      <c r="FF58" s="326"/>
      <c r="FG58" s="326"/>
      <c r="FH58" s="326"/>
      <c r="FI58" s="326"/>
      <c r="FJ58" s="326"/>
      <c r="FK58" s="326"/>
      <c r="FL58" s="326"/>
      <c r="FM58" s="326"/>
      <c r="FN58" s="326"/>
      <c r="FO58" s="326"/>
      <c r="FP58" s="326"/>
      <c r="FQ58" s="326"/>
      <c r="FR58" s="326"/>
      <c r="FS58" s="326"/>
      <c r="FT58" s="326"/>
      <c r="FU58" s="326"/>
      <c r="FV58" s="326"/>
      <c r="FW58" s="326"/>
      <c r="FX58" s="326"/>
      <c r="FY58" s="326"/>
      <c r="FZ58" s="326"/>
      <c r="GA58" s="326"/>
      <c r="GB58" s="326"/>
      <c r="GC58" s="326"/>
      <c r="GD58" s="326"/>
      <c r="GE58" s="326"/>
      <c r="GF58" s="326"/>
      <c r="GG58" s="326"/>
      <c r="GH58" s="326"/>
      <c r="GI58" s="326"/>
      <c r="GJ58" s="326"/>
      <c r="GK58" s="326"/>
      <c r="GL58" s="326"/>
      <c r="GM58" s="326"/>
      <c r="GN58" s="326"/>
      <c r="GO58" s="326"/>
      <c r="GP58" s="326"/>
      <c r="GQ58" s="326"/>
      <c r="GR58" s="326"/>
      <c r="GS58" s="326"/>
      <c r="GT58" s="326"/>
      <c r="GU58" s="326"/>
      <c r="GV58" s="326"/>
      <c r="GW58" s="326"/>
      <c r="GX58" s="326"/>
      <c r="GY58" s="326"/>
      <c r="GZ58" s="326"/>
      <c r="HA58" s="326"/>
      <c r="HB58" s="326"/>
      <c r="HC58" s="326"/>
      <c r="HD58" s="326"/>
      <c r="HE58" s="326"/>
      <c r="HF58" s="326"/>
      <c r="HG58" s="326"/>
      <c r="HH58" s="326"/>
      <c r="HI58" s="326"/>
      <c r="HJ58" s="326"/>
      <c r="HK58" s="326"/>
      <c r="HL58" s="326"/>
      <c r="HM58" s="326"/>
      <c r="HN58" s="326"/>
      <c r="HO58" s="326"/>
      <c r="HP58" s="326"/>
      <c r="HQ58" s="326"/>
      <c r="HR58" s="326"/>
      <c r="HS58" s="326"/>
      <c r="HT58" s="326"/>
      <c r="HU58" s="326"/>
      <c r="HV58" s="326"/>
      <c r="HW58" s="326"/>
      <c r="HX58" s="326"/>
      <c r="HY58" s="326"/>
      <c r="HZ58" s="326"/>
      <c r="IA58" s="326"/>
      <c r="IB58" s="326"/>
      <c r="IC58" s="326"/>
      <c r="ID58" s="326"/>
      <c r="IE58" s="326"/>
      <c r="IF58" s="326"/>
      <c r="IG58" s="326"/>
      <c r="IH58" s="326"/>
      <c r="II58" s="326"/>
      <c r="IJ58" s="326"/>
      <c r="IK58" s="326"/>
      <c r="IL58" s="326"/>
      <c r="IM58" s="326"/>
    </row>
    <row r="59" spans="3:247" x14ac:dyDescent="0.2">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6"/>
      <c r="BW59" s="326"/>
      <c r="BX59" s="326"/>
      <c r="BY59" s="326"/>
      <c r="BZ59" s="326"/>
      <c r="CA59" s="326"/>
      <c r="CB59" s="326"/>
      <c r="CC59" s="326"/>
      <c r="CD59" s="326"/>
      <c r="CE59" s="326"/>
      <c r="CF59" s="326"/>
      <c r="CG59" s="326"/>
      <c r="CH59" s="326"/>
      <c r="CI59" s="326"/>
      <c r="CJ59" s="326"/>
      <c r="CK59" s="326"/>
      <c r="CL59" s="326"/>
      <c r="CM59" s="326"/>
      <c r="CN59" s="326"/>
      <c r="CO59" s="326"/>
      <c r="CP59" s="326"/>
      <c r="CQ59" s="326"/>
      <c r="CR59" s="326"/>
      <c r="CS59" s="326"/>
      <c r="CT59" s="326"/>
      <c r="CU59" s="326"/>
      <c r="CV59" s="326"/>
      <c r="CW59" s="326"/>
      <c r="CX59" s="326"/>
      <c r="CY59" s="326"/>
      <c r="CZ59" s="326"/>
      <c r="DA59" s="326"/>
      <c r="DB59" s="326"/>
      <c r="DC59" s="326"/>
      <c r="DD59" s="326"/>
      <c r="DE59" s="326"/>
      <c r="DF59" s="326"/>
      <c r="DG59" s="326"/>
      <c r="DH59" s="326"/>
      <c r="DI59" s="326"/>
      <c r="DJ59" s="326"/>
      <c r="DK59" s="326"/>
      <c r="DL59" s="326"/>
      <c r="DM59" s="326"/>
      <c r="DN59" s="326"/>
      <c r="DO59" s="326"/>
      <c r="DP59" s="326"/>
      <c r="DQ59" s="326"/>
      <c r="DR59" s="326"/>
      <c r="DS59" s="326"/>
      <c r="DT59" s="326"/>
      <c r="DU59" s="326"/>
      <c r="DV59" s="326"/>
      <c r="DW59" s="326"/>
      <c r="DX59" s="326"/>
      <c r="DY59" s="326"/>
      <c r="DZ59" s="326"/>
      <c r="EA59" s="326"/>
      <c r="EB59" s="326"/>
      <c r="EC59" s="326"/>
      <c r="ED59" s="326"/>
      <c r="EE59" s="326"/>
      <c r="EF59" s="326"/>
      <c r="EG59" s="326"/>
      <c r="EH59" s="326"/>
      <c r="EI59" s="326"/>
      <c r="EJ59" s="326"/>
      <c r="EK59" s="326"/>
      <c r="EL59" s="326"/>
      <c r="EM59" s="326"/>
      <c r="EN59" s="326"/>
      <c r="EO59" s="326"/>
      <c r="EP59" s="326"/>
      <c r="EQ59" s="326"/>
      <c r="ER59" s="326"/>
      <c r="ES59" s="326"/>
      <c r="ET59" s="326"/>
      <c r="EU59" s="326"/>
      <c r="EV59" s="326"/>
      <c r="EW59" s="326"/>
      <c r="EX59" s="326"/>
      <c r="EY59" s="326"/>
      <c r="EZ59" s="326"/>
      <c r="FA59" s="326"/>
      <c r="FB59" s="326"/>
      <c r="FC59" s="326"/>
      <c r="FD59" s="326"/>
      <c r="FE59" s="326"/>
      <c r="FF59" s="326"/>
      <c r="FG59" s="326"/>
      <c r="FH59" s="326"/>
      <c r="FI59" s="326"/>
      <c r="FJ59" s="326"/>
      <c r="FK59" s="326"/>
      <c r="FL59" s="326"/>
      <c r="FM59" s="326"/>
      <c r="FN59" s="326"/>
      <c r="FO59" s="326"/>
      <c r="FP59" s="326"/>
      <c r="FQ59" s="326"/>
      <c r="FR59" s="326"/>
      <c r="FS59" s="326"/>
      <c r="FT59" s="326"/>
      <c r="FU59" s="326"/>
      <c r="FV59" s="326"/>
      <c r="FW59" s="326"/>
      <c r="FX59" s="326"/>
      <c r="FY59" s="326"/>
      <c r="FZ59" s="326"/>
      <c r="GA59" s="326"/>
      <c r="GB59" s="326"/>
      <c r="GC59" s="326"/>
      <c r="GD59" s="326"/>
      <c r="GE59" s="326"/>
      <c r="GF59" s="326"/>
      <c r="GG59" s="326"/>
      <c r="GH59" s="326"/>
      <c r="GI59" s="326"/>
      <c r="GJ59" s="326"/>
      <c r="GK59" s="326"/>
      <c r="GL59" s="326"/>
      <c r="GM59" s="326"/>
      <c r="GN59" s="326"/>
      <c r="GO59" s="326"/>
      <c r="GP59" s="326"/>
      <c r="GQ59" s="326"/>
      <c r="GR59" s="326"/>
      <c r="GS59" s="326"/>
      <c r="GT59" s="326"/>
      <c r="GU59" s="326"/>
      <c r="GV59" s="326"/>
      <c r="GW59" s="326"/>
      <c r="GX59" s="326"/>
      <c r="GY59" s="326"/>
      <c r="GZ59" s="326"/>
      <c r="HA59" s="326"/>
      <c r="HB59" s="326"/>
      <c r="HC59" s="326"/>
      <c r="HD59" s="326"/>
      <c r="HE59" s="326"/>
      <c r="HF59" s="326"/>
      <c r="HG59" s="326"/>
      <c r="HH59" s="326"/>
      <c r="HI59" s="326"/>
      <c r="HJ59" s="326"/>
      <c r="HK59" s="326"/>
      <c r="HL59" s="326"/>
      <c r="HM59" s="326"/>
      <c r="HN59" s="326"/>
      <c r="HO59" s="326"/>
      <c r="HP59" s="326"/>
      <c r="HQ59" s="326"/>
      <c r="HR59" s="326"/>
      <c r="HS59" s="326"/>
      <c r="HT59" s="326"/>
      <c r="HU59" s="326"/>
      <c r="HV59" s="326"/>
      <c r="HW59" s="326"/>
      <c r="HX59" s="326"/>
      <c r="HY59" s="326"/>
      <c r="HZ59" s="326"/>
      <c r="IA59" s="326"/>
      <c r="IB59" s="326"/>
      <c r="IC59" s="326"/>
      <c r="ID59" s="326"/>
      <c r="IE59" s="326"/>
      <c r="IF59" s="326"/>
      <c r="IG59" s="326"/>
      <c r="IH59" s="326"/>
      <c r="II59" s="326"/>
      <c r="IJ59" s="326"/>
      <c r="IK59" s="326"/>
      <c r="IL59" s="326"/>
      <c r="IM59" s="326"/>
    </row>
    <row r="60" spans="3:247" x14ac:dyDescent="0.2">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326"/>
      <c r="BY60" s="326"/>
      <c r="BZ60" s="326"/>
      <c r="CA60" s="326"/>
      <c r="CB60" s="326"/>
      <c r="CC60" s="326"/>
      <c r="CD60" s="326"/>
      <c r="CE60" s="326"/>
      <c r="CF60" s="326"/>
      <c r="CG60" s="326"/>
      <c r="CH60" s="326"/>
      <c r="CI60" s="326"/>
      <c r="CJ60" s="326"/>
      <c r="CK60" s="326"/>
      <c r="CL60" s="326"/>
      <c r="CM60" s="326"/>
      <c r="CN60" s="326"/>
      <c r="CO60" s="326"/>
      <c r="CP60" s="326"/>
      <c r="CQ60" s="326"/>
      <c r="CR60" s="326"/>
      <c r="CS60" s="326"/>
      <c r="CT60" s="326"/>
      <c r="CU60" s="326"/>
      <c r="CV60" s="326"/>
      <c r="CW60" s="326"/>
      <c r="CX60" s="326"/>
      <c r="CY60" s="326"/>
      <c r="CZ60" s="326"/>
      <c r="DA60" s="326"/>
      <c r="DB60" s="326"/>
      <c r="DC60" s="326"/>
      <c r="DD60" s="326"/>
      <c r="DE60" s="326"/>
      <c r="DF60" s="326"/>
      <c r="DG60" s="326"/>
      <c r="DH60" s="326"/>
      <c r="DI60" s="326"/>
      <c r="DJ60" s="326"/>
      <c r="DK60" s="326"/>
      <c r="DL60" s="326"/>
      <c r="DM60" s="326"/>
      <c r="DN60" s="326"/>
      <c r="DO60" s="326"/>
      <c r="DP60" s="326"/>
      <c r="DQ60" s="326"/>
      <c r="DR60" s="326"/>
      <c r="DS60" s="326"/>
      <c r="DT60" s="326"/>
      <c r="DU60" s="326"/>
      <c r="DV60" s="326"/>
      <c r="DW60" s="326"/>
      <c r="DX60" s="326"/>
      <c r="DY60" s="326"/>
      <c r="DZ60" s="326"/>
      <c r="EA60" s="326"/>
      <c r="EB60" s="326"/>
      <c r="EC60" s="326"/>
      <c r="ED60" s="326"/>
      <c r="EE60" s="326"/>
      <c r="EF60" s="326"/>
      <c r="EG60" s="326"/>
      <c r="EH60" s="326"/>
      <c r="EI60" s="326"/>
      <c r="EJ60" s="326"/>
      <c r="EK60" s="326"/>
      <c r="EL60" s="326"/>
      <c r="EM60" s="326"/>
      <c r="EN60" s="326"/>
      <c r="EO60" s="326"/>
      <c r="EP60" s="326"/>
      <c r="EQ60" s="326"/>
      <c r="ER60" s="326"/>
      <c r="ES60" s="326"/>
      <c r="ET60" s="326"/>
      <c r="EU60" s="326"/>
      <c r="EV60" s="326"/>
      <c r="EW60" s="326"/>
      <c r="EX60" s="326"/>
      <c r="EY60" s="326"/>
      <c r="EZ60" s="326"/>
      <c r="FA60" s="326"/>
      <c r="FB60" s="326"/>
      <c r="FC60" s="326"/>
      <c r="FD60" s="326"/>
      <c r="FE60" s="326"/>
      <c r="FF60" s="326"/>
      <c r="FG60" s="326"/>
      <c r="FH60" s="326"/>
      <c r="FI60" s="326"/>
      <c r="FJ60" s="326"/>
      <c r="FK60" s="326"/>
      <c r="FL60" s="326"/>
      <c r="FM60" s="326"/>
      <c r="FN60" s="326"/>
      <c r="FO60" s="326"/>
      <c r="FP60" s="326"/>
      <c r="FQ60" s="326"/>
      <c r="FR60" s="326"/>
      <c r="FS60" s="326"/>
      <c r="FT60" s="326"/>
      <c r="FU60" s="326"/>
      <c r="FV60" s="326"/>
      <c r="FW60" s="326"/>
      <c r="FX60" s="326"/>
      <c r="FY60" s="326"/>
      <c r="FZ60" s="326"/>
      <c r="GA60" s="326"/>
      <c r="GB60" s="326"/>
      <c r="GC60" s="326"/>
      <c r="GD60" s="326"/>
      <c r="GE60" s="326"/>
      <c r="GF60" s="326"/>
      <c r="GG60" s="326"/>
      <c r="GH60" s="326"/>
      <c r="GI60" s="326"/>
      <c r="GJ60" s="326"/>
      <c r="GK60" s="326"/>
      <c r="GL60" s="326"/>
      <c r="GM60" s="326"/>
      <c r="GN60" s="326"/>
      <c r="GO60" s="326"/>
      <c r="GP60" s="326"/>
      <c r="GQ60" s="326"/>
      <c r="GR60" s="326"/>
      <c r="GS60" s="326"/>
      <c r="GT60" s="326"/>
      <c r="GU60" s="326"/>
      <c r="GV60" s="326"/>
      <c r="GW60" s="326"/>
      <c r="GX60" s="326"/>
      <c r="GY60" s="326"/>
      <c r="GZ60" s="326"/>
      <c r="HA60" s="326"/>
      <c r="HB60" s="326"/>
      <c r="HC60" s="326"/>
      <c r="HD60" s="326"/>
      <c r="HE60" s="326"/>
      <c r="HF60" s="326"/>
      <c r="HG60" s="326"/>
      <c r="HH60" s="326"/>
      <c r="HI60" s="326"/>
      <c r="HJ60" s="326"/>
      <c r="HK60" s="326"/>
      <c r="HL60" s="326"/>
      <c r="HM60" s="326"/>
      <c r="HN60" s="326"/>
      <c r="HO60" s="326"/>
      <c r="HP60" s="326"/>
      <c r="HQ60" s="326"/>
      <c r="HR60" s="326"/>
      <c r="HS60" s="326"/>
      <c r="HT60" s="326"/>
      <c r="HU60" s="326"/>
      <c r="HV60" s="326"/>
      <c r="HW60" s="326"/>
      <c r="HX60" s="326"/>
      <c r="HY60" s="326"/>
      <c r="HZ60" s="326"/>
      <c r="IA60" s="326"/>
      <c r="IB60" s="326"/>
      <c r="IC60" s="326"/>
      <c r="ID60" s="326"/>
      <c r="IE60" s="326"/>
      <c r="IF60" s="326"/>
      <c r="IG60" s="326"/>
      <c r="IH60" s="326"/>
      <c r="II60" s="326"/>
      <c r="IJ60" s="326"/>
      <c r="IK60" s="326"/>
      <c r="IL60" s="326"/>
      <c r="IM60" s="326"/>
    </row>
    <row r="61" spans="3:247" x14ac:dyDescent="0.2">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6"/>
      <c r="BW61" s="326"/>
      <c r="BX61" s="326"/>
      <c r="BY61" s="326"/>
      <c r="BZ61" s="326"/>
      <c r="CA61" s="326"/>
      <c r="CB61" s="326"/>
      <c r="CC61" s="326"/>
      <c r="CD61" s="326"/>
      <c r="CE61" s="326"/>
      <c r="CF61" s="326"/>
      <c r="CG61" s="326"/>
      <c r="CH61" s="326"/>
      <c r="CI61" s="326"/>
      <c r="CJ61" s="326"/>
      <c r="CK61" s="326"/>
      <c r="CL61" s="326"/>
      <c r="CM61" s="326"/>
      <c r="CN61" s="326"/>
      <c r="CO61" s="326"/>
      <c r="CP61" s="326"/>
      <c r="CQ61" s="326"/>
      <c r="CR61" s="326"/>
      <c r="CS61" s="326"/>
      <c r="CT61" s="326"/>
      <c r="CU61" s="326"/>
      <c r="CV61" s="326"/>
      <c r="CW61" s="326"/>
      <c r="CX61" s="326"/>
      <c r="CY61" s="326"/>
      <c r="CZ61" s="326"/>
      <c r="DA61" s="326"/>
      <c r="DB61" s="326"/>
      <c r="DC61" s="326"/>
      <c r="DD61" s="326"/>
      <c r="DE61" s="326"/>
      <c r="DF61" s="326"/>
      <c r="DG61" s="326"/>
      <c r="DH61" s="326"/>
      <c r="DI61" s="326"/>
      <c r="DJ61" s="326"/>
      <c r="DK61" s="326"/>
      <c r="DL61" s="326"/>
      <c r="DM61" s="326"/>
      <c r="DN61" s="326"/>
      <c r="DO61" s="326"/>
      <c r="DP61" s="326"/>
      <c r="DQ61" s="326"/>
      <c r="DR61" s="326"/>
      <c r="DS61" s="326"/>
      <c r="DT61" s="326"/>
      <c r="DU61" s="326"/>
      <c r="DV61" s="326"/>
      <c r="DW61" s="326"/>
      <c r="DX61" s="326"/>
      <c r="DY61" s="326"/>
      <c r="DZ61" s="326"/>
      <c r="EA61" s="326"/>
      <c r="EB61" s="326"/>
      <c r="EC61" s="326"/>
      <c r="ED61" s="326"/>
      <c r="EE61" s="326"/>
      <c r="EF61" s="326"/>
      <c r="EG61" s="326"/>
      <c r="EH61" s="326"/>
      <c r="EI61" s="326"/>
      <c r="EJ61" s="326"/>
      <c r="EK61" s="326"/>
      <c r="EL61" s="326"/>
      <c r="EM61" s="326"/>
      <c r="EN61" s="326"/>
      <c r="EO61" s="326"/>
      <c r="EP61" s="326"/>
      <c r="EQ61" s="326"/>
      <c r="ER61" s="326"/>
      <c r="ES61" s="326"/>
      <c r="ET61" s="326"/>
      <c r="EU61" s="326"/>
      <c r="EV61" s="326"/>
      <c r="EW61" s="326"/>
      <c r="EX61" s="326"/>
      <c r="EY61" s="326"/>
      <c r="EZ61" s="326"/>
      <c r="FA61" s="326"/>
      <c r="FB61" s="326"/>
      <c r="FC61" s="326"/>
      <c r="FD61" s="326"/>
      <c r="FE61" s="326"/>
      <c r="FF61" s="326"/>
      <c r="FG61" s="326"/>
      <c r="FH61" s="326"/>
      <c r="FI61" s="326"/>
      <c r="FJ61" s="326"/>
      <c r="FK61" s="326"/>
      <c r="FL61" s="326"/>
      <c r="FM61" s="326"/>
      <c r="FN61" s="326"/>
      <c r="FO61" s="326"/>
      <c r="FP61" s="326"/>
      <c r="FQ61" s="326"/>
      <c r="FR61" s="326"/>
      <c r="FS61" s="326"/>
      <c r="FT61" s="326"/>
      <c r="FU61" s="326"/>
      <c r="FV61" s="326"/>
      <c r="FW61" s="326"/>
      <c r="FX61" s="326"/>
      <c r="FY61" s="326"/>
      <c r="FZ61" s="326"/>
      <c r="GA61" s="326"/>
      <c r="GB61" s="326"/>
      <c r="GC61" s="326"/>
      <c r="GD61" s="326"/>
      <c r="GE61" s="326"/>
      <c r="GF61" s="326"/>
      <c r="GG61" s="326"/>
      <c r="GH61" s="326"/>
      <c r="GI61" s="326"/>
      <c r="GJ61" s="326"/>
      <c r="GK61" s="326"/>
      <c r="GL61" s="326"/>
      <c r="GM61" s="326"/>
      <c r="GN61" s="326"/>
      <c r="GO61" s="326"/>
      <c r="GP61" s="326"/>
      <c r="GQ61" s="326"/>
      <c r="GR61" s="326"/>
      <c r="GS61" s="326"/>
      <c r="GT61" s="326"/>
      <c r="GU61" s="326"/>
      <c r="GV61" s="326"/>
      <c r="GW61" s="326"/>
      <c r="GX61" s="326"/>
      <c r="GY61" s="326"/>
      <c r="GZ61" s="326"/>
      <c r="HA61" s="326"/>
      <c r="HB61" s="326"/>
      <c r="HC61" s="326"/>
      <c r="HD61" s="326"/>
      <c r="HE61" s="326"/>
      <c r="HF61" s="326"/>
      <c r="HG61" s="326"/>
      <c r="HH61" s="326"/>
      <c r="HI61" s="326"/>
      <c r="HJ61" s="326"/>
      <c r="HK61" s="326"/>
      <c r="HL61" s="326"/>
      <c r="HM61" s="326"/>
      <c r="HN61" s="326"/>
      <c r="HO61" s="326"/>
      <c r="HP61" s="326"/>
      <c r="HQ61" s="326"/>
      <c r="HR61" s="326"/>
      <c r="HS61" s="326"/>
      <c r="HT61" s="326"/>
      <c r="HU61" s="326"/>
      <c r="HV61" s="326"/>
      <c r="HW61" s="326"/>
      <c r="HX61" s="326"/>
      <c r="HY61" s="326"/>
      <c r="HZ61" s="326"/>
      <c r="IA61" s="326"/>
      <c r="IB61" s="326"/>
      <c r="IC61" s="326"/>
      <c r="ID61" s="326"/>
      <c r="IE61" s="326"/>
      <c r="IF61" s="326"/>
      <c r="IG61" s="326"/>
      <c r="IH61" s="326"/>
      <c r="II61" s="326"/>
      <c r="IJ61" s="326"/>
      <c r="IK61" s="326"/>
      <c r="IL61" s="326"/>
      <c r="IM61" s="326"/>
    </row>
    <row r="62" spans="3:247" x14ac:dyDescent="0.2">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c r="CS62" s="326"/>
      <c r="CT62" s="326"/>
      <c r="CU62" s="326"/>
      <c r="CV62" s="326"/>
      <c r="CW62" s="326"/>
      <c r="CX62" s="326"/>
      <c r="CY62" s="326"/>
      <c r="CZ62" s="326"/>
      <c r="DA62" s="326"/>
      <c r="DB62" s="326"/>
      <c r="DC62" s="326"/>
      <c r="DD62" s="326"/>
      <c r="DE62" s="326"/>
      <c r="DF62" s="326"/>
      <c r="DG62" s="326"/>
      <c r="DH62" s="326"/>
      <c r="DI62" s="326"/>
      <c r="DJ62" s="326"/>
      <c r="DK62" s="326"/>
      <c r="DL62" s="326"/>
      <c r="DM62" s="326"/>
      <c r="DN62" s="326"/>
      <c r="DO62" s="326"/>
      <c r="DP62" s="326"/>
      <c r="DQ62" s="326"/>
      <c r="DR62" s="326"/>
      <c r="DS62" s="326"/>
      <c r="DT62" s="326"/>
      <c r="DU62" s="326"/>
      <c r="DV62" s="326"/>
      <c r="DW62" s="326"/>
      <c r="DX62" s="326"/>
      <c r="DY62" s="326"/>
      <c r="DZ62" s="326"/>
      <c r="EA62" s="326"/>
      <c r="EB62" s="326"/>
      <c r="EC62" s="326"/>
      <c r="ED62" s="326"/>
      <c r="EE62" s="326"/>
      <c r="EF62" s="326"/>
      <c r="EG62" s="326"/>
      <c r="EH62" s="326"/>
      <c r="EI62" s="326"/>
      <c r="EJ62" s="326"/>
      <c r="EK62" s="326"/>
      <c r="EL62" s="326"/>
      <c r="EM62" s="326"/>
      <c r="EN62" s="326"/>
      <c r="EO62" s="326"/>
      <c r="EP62" s="326"/>
      <c r="EQ62" s="326"/>
      <c r="ER62" s="326"/>
      <c r="ES62" s="326"/>
      <c r="ET62" s="326"/>
      <c r="EU62" s="326"/>
      <c r="EV62" s="326"/>
      <c r="EW62" s="326"/>
      <c r="EX62" s="326"/>
      <c r="EY62" s="326"/>
      <c r="EZ62" s="326"/>
      <c r="FA62" s="326"/>
      <c r="FB62" s="326"/>
      <c r="FC62" s="326"/>
      <c r="FD62" s="326"/>
      <c r="FE62" s="326"/>
      <c r="FF62" s="326"/>
      <c r="FG62" s="326"/>
      <c r="FH62" s="326"/>
      <c r="FI62" s="326"/>
      <c r="FJ62" s="326"/>
      <c r="FK62" s="326"/>
      <c r="FL62" s="326"/>
      <c r="FM62" s="326"/>
      <c r="FN62" s="326"/>
      <c r="FO62" s="326"/>
      <c r="FP62" s="326"/>
      <c r="FQ62" s="326"/>
      <c r="FR62" s="326"/>
      <c r="FS62" s="326"/>
      <c r="FT62" s="326"/>
      <c r="FU62" s="326"/>
      <c r="FV62" s="326"/>
      <c r="FW62" s="326"/>
      <c r="FX62" s="326"/>
      <c r="FY62" s="326"/>
      <c r="FZ62" s="326"/>
      <c r="GA62" s="326"/>
      <c r="GB62" s="326"/>
      <c r="GC62" s="326"/>
      <c r="GD62" s="326"/>
      <c r="GE62" s="326"/>
      <c r="GF62" s="326"/>
      <c r="GG62" s="326"/>
      <c r="GH62" s="326"/>
      <c r="GI62" s="326"/>
      <c r="GJ62" s="326"/>
      <c r="GK62" s="326"/>
      <c r="GL62" s="326"/>
      <c r="GM62" s="326"/>
      <c r="GN62" s="326"/>
      <c r="GO62" s="326"/>
      <c r="GP62" s="326"/>
      <c r="GQ62" s="326"/>
      <c r="GR62" s="326"/>
      <c r="GS62" s="326"/>
      <c r="GT62" s="326"/>
      <c r="GU62" s="326"/>
      <c r="GV62" s="326"/>
      <c r="GW62" s="326"/>
      <c r="GX62" s="326"/>
      <c r="GY62" s="326"/>
      <c r="GZ62" s="326"/>
      <c r="HA62" s="326"/>
      <c r="HB62" s="326"/>
      <c r="HC62" s="326"/>
      <c r="HD62" s="326"/>
      <c r="HE62" s="326"/>
      <c r="HF62" s="326"/>
      <c r="HG62" s="326"/>
      <c r="HH62" s="326"/>
      <c r="HI62" s="326"/>
      <c r="HJ62" s="326"/>
      <c r="HK62" s="326"/>
      <c r="HL62" s="326"/>
      <c r="HM62" s="326"/>
      <c r="HN62" s="326"/>
      <c r="HO62" s="326"/>
      <c r="HP62" s="326"/>
      <c r="HQ62" s="326"/>
      <c r="HR62" s="326"/>
      <c r="HS62" s="326"/>
      <c r="HT62" s="326"/>
      <c r="HU62" s="326"/>
      <c r="HV62" s="326"/>
      <c r="HW62" s="326"/>
      <c r="HX62" s="326"/>
      <c r="HY62" s="326"/>
      <c r="HZ62" s="326"/>
      <c r="IA62" s="326"/>
      <c r="IB62" s="326"/>
      <c r="IC62" s="326"/>
      <c r="ID62" s="326"/>
      <c r="IE62" s="326"/>
      <c r="IF62" s="326"/>
      <c r="IG62" s="326"/>
      <c r="IH62" s="326"/>
      <c r="II62" s="326"/>
      <c r="IJ62" s="326"/>
      <c r="IK62" s="326"/>
      <c r="IL62" s="326"/>
      <c r="IM62" s="326"/>
    </row>
    <row r="63" spans="3:247" x14ac:dyDescent="0.2">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6"/>
      <c r="BW63" s="326"/>
      <c r="BX63" s="326"/>
      <c r="BY63" s="326"/>
      <c r="BZ63" s="326"/>
      <c r="CA63" s="326"/>
      <c r="CB63" s="326"/>
      <c r="CC63" s="326"/>
      <c r="CD63" s="326"/>
      <c r="CE63" s="326"/>
      <c r="CF63" s="326"/>
      <c r="CG63" s="326"/>
      <c r="CH63" s="326"/>
      <c r="CI63" s="326"/>
      <c r="CJ63" s="326"/>
      <c r="CK63" s="326"/>
      <c r="CL63" s="326"/>
      <c r="CM63" s="326"/>
      <c r="CN63" s="326"/>
      <c r="CO63" s="326"/>
      <c r="CP63" s="326"/>
      <c r="CQ63" s="326"/>
      <c r="CR63" s="326"/>
      <c r="CS63" s="326"/>
      <c r="CT63" s="326"/>
      <c r="CU63" s="326"/>
      <c r="CV63" s="326"/>
      <c r="CW63" s="326"/>
      <c r="CX63" s="326"/>
      <c r="CY63" s="326"/>
      <c r="CZ63" s="326"/>
      <c r="DA63" s="326"/>
      <c r="DB63" s="326"/>
      <c r="DC63" s="326"/>
      <c r="DD63" s="326"/>
      <c r="DE63" s="326"/>
      <c r="DF63" s="326"/>
      <c r="DG63" s="326"/>
      <c r="DH63" s="326"/>
      <c r="DI63" s="326"/>
      <c r="DJ63" s="326"/>
      <c r="DK63" s="326"/>
      <c r="DL63" s="326"/>
      <c r="DM63" s="326"/>
      <c r="DN63" s="326"/>
      <c r="DO63" s="326"/>
      <c r="DP63" s="326"/>
      <c r="DQ63" s="326"/>
      <c r="DR63" s="326"/>
      <c r="DS63" s="326"/>
      <c r="DT63" s="326"/>
      <c r="DU63" s="326"/>
      <c r="DV63" s="326"/>
      <c r="DW63" s="326"/>
      <c r="DX63" s="326"/>
      <c r="DY63" s="326"/>
      <c r="DZ63" s="326"/>
      <c r="EA63" s="326"/>
      <c r="EB63" s="326"/>
      <c r="EC63" s="326"/>
      <c r="ED63" s="326"/>
      <c r="EE63" s="326"/>
      <c r="EF63" s="326"/>
      <c r="EG63" s="326"/>
      <c r="EH63" s="326"/>
      <c r="EI63" s="326"/>
      <c r="EJ63" s="326"/>
      <c r="EK63" s="326"/>
      <c r="EL63" s="326"/>
      <c r="EM63" s="326"/>
      <c r="EN63" s="326"/>
      <c r="EO63" s="326"/>
      <c r="EP63" s="326"/>
      <c r="EQ63" s="326"/>
      <c r="ER63" s="326"/>
      <c r="ES63" s="326"/>
      <c r="ET63" s="326"/>
      <c r="EU63" s="326"/>
      <c r="EV63" s="326"/>
      <c r="EW63" s="326"/>
      <c r="EX63" s="326"/>
      <c r="EY63" s="326"/>
      <c r="EZ63" s="326"/>
      <c r="FA63" s="326"/>
      <c r="FB63" s="326"/>
      <c r="FC63" s="326"/>
      <c r="FD63" s="326"/>
      <c r="FE63" s="326"/>
      <c r="FF63" s="326"/>
      <c r="FG63" s="326"/>
      <c r="FH63" s="326"/>
      <c r="FI63" s="326"/>
      <c r="FJ63" s="326"/>
      <c r="FK63" s="326"/>
      <c r="FL63" s="326"/>
      <c r="FM63" s="326"/>
      <c r="FN63" s="326"/>
      <c r="FO63" s="326"/>
      <c r="FP63" s="326"/>
      <c r="FQ63" s="326"/>
      <c r="FR63" s="326"/>
      <c r="FS63" s="326"/>
      <c r="FT63" s="326"/>
      <c r="FU63" s="326"/>
      <c r="FV63" s="326"/>
      <c r="FW63" s="326"/>
      <c r="FX63" s="326"/>
      <c r="FY63" s="326"/>
      <c r="FZ63" s="326"/>
      <c r="GA63" s="326"/>
      <c r="GB63" s="326"/>
      <c r="GC63" s="326"/>
      <c r="GD63" s="326"/>
      <c r="GE63" s="326"/>
      <c r="GF63" s="326"/>
      <c r="GG63" s="326"/>
      <c r="GH63" s="326"/>
      <c r="GI63" s="326"/>
      <c r="GJ63" s="326"/>
      <c r="GK63" s="326"/>
      <c r="GL63" s="326"/>
      <c r="GM63" s="326"/>
      <c r="GN63" s="326"/>
      <c r="GO63" s="326"/>
      <c r="GP63" s="326"/>
      <c r="GQ63" s="326"/>
      <c r="GR63" s="326"/>
      <c r="GS63" s="326"/>
      <c r="GT63" s="326"/>
      <c r="GU63" s="326"/>
      <c r="GV63" s="326"/>
      <c r="GW63" s="326"/>
      <c r="GX63" s="326"/>
      <c r="GY63" s="326"/>
      <c r="GZ63" s="326"/>
      <c r="HA63" s="326"/>
      <c r="HB63" s="326"/>
      <c r="HC63" s="326"/>
      <c r="HD63" s="326"/>
      <c r="HE63" s="326"/>
      <c r="HF63" s="326"/>
      <c r="HG63" s="326"/>
      <c r="HH63" s="326"/>
      <c r="HI63" s="326"/>
      <c r="HJ63" s="326"/>
      <c r="HK63" s="326"/>
      <c r="HL63" s="326"/>
      <c r="HM63" s="326"/>
      <c r="HN63" s="326"/>
      <c r="HO63" s="326"/>
      <c r="HP63" s="326"/>
      <c r="HQ63" s="326"/>
      <c r="HR63" s="326"/>
      <c r="HS63" s="326"/>
      <c r="HT63" s="326"/>
      <c r="HU63" s="326"/>
      <c r="HV63" s="326"/>
      <c r="HW63" s="326"/>
      <c r="HX63" s="326"/>
      <c r="HY63" s="326"/>
      <c r="HZ63" s="326"/>
      <c r="IA63" s="326"/>
      <c r="IB63" s="326"/>
      <c r="IC63" s="326"/>
      <c r="ID63" s="326"/>
      <c r="IE63" s="326"/>
      <c r="IF63" s="326"/>
      <c r="IG63" s="326"/>
      <c r="IH63" s="326"/>
      <c r="II63" s="326"/>
      <c r="IJ63" s="326"/>
      <c r="IK63" s="326"/>
      <c r="IL63" s="326"/>
      <c r="IM63" s="326"/>
    </row>
    <row r="64" spans="3:247" x14ac:dyDescent="0.2">
      <c r="J64" s="326"/>
      <c r="K64" s="326"/>
      <c r="L64" s="326"/>
      <c r="M64" s="326"/>
      <c r="N64" s="326"/>
      <c r="O64" s="326"/>
      <c r="P64" s="326"/>
      <c r="Q64" s="326"/>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6"/>
      <c r="CG64" s="326"/>
      <c r="CH64" s="326"/>
      <c r="CI64" s="326"/>
      <c r="CJ64" s="326"/>
      <c r="CK64" s="326"/>
      <c r="CL64" s="326"/>
      <c r="CM64" s="326"/>
      <c r="CN64" s="326"/>
      <c r="CO64" s="326"/>
      <c r="CP64" s="326"/>
      <c r="CQ64" s="326"/>
      <c r="CR64" s="326"/>
      <c r="CS64" s="326"/>
      <c r="CT64" s="326"/>
      <c r="CU64" s="326"/>
      <c r="CV64" s="326"/>
      <c r="CW64" s="326"/>
      <c r="CX64" s="326"/>
      <c r="CY64" s="326"/>
      <c r="CZ64" s="326"/>
      <c r="DA64" s="326"/>
      <c r="DB64" s="326"/>
      <c r="DC64" s="326"/>
      <c r="DD64" s="326"/>
      <c r="DE64" s="326"/>
      <c r="DF64" s="326"/>
      <c r="DG64" s="326"/>
      <c r="DH64" s="326"/>
      <c r="DI64" s="326"/>
      <c r="DJ64" s="326"/>
      <c r="DK64" s="326"/>
      <c r="DL64" s="326"/>
      <c r="DM64" s="326"/>
      <c r="DN64" s="326"/>
      <c r="DO64" s="326"/>
      <c r="DP64" s="326"/>
      <c r="DQ64" s="326"/>
      <c r="DR64" s="326"/>
      <c r="DS64" s="326"/>
      <c r="DT64" s="326"/>
      <c r="DU64" s="326"/>
      <c r="DV64" s="326"/>
      <c r="DW64" s="326"/>
      <c r="DX64" s="326"/>
      <c r="DY64" s="326"/>
      <c r="DZ64" s="326"/>
      <c r="EA64" s="326"/>
      <c r="EB64" s="326"/>
      <c r="EC64" s="326"/>
      <c r="ED64" s="326"/>
      <c r="EE64" s="326"/>
      <c r="EF64" s="326"/>
      <c r="EG64" s="326"/>
      <c r="EH64" s="326"/>
      <c r="EI64" s="326"/>
      <c r="EJ64" s="326"/>
      <c r="EK64" s="326"/>
      <c r="EL64" s="326"/>
      <c r="EM64" s="326"/>
      <c r="EN64" s="326"/>
      <c r="EO64" s="326"/>
      <c r="EP64" s="326"/>
      <c r="EQ64" s="326"/>
      <c r="ER64" s="326"/>
      <c r="ES64" s="326"/>
      <c r="ET64" s="326"/>
      <c r="EU64" s="326"/>
      <c r="EV64" s="326"/>
      <c r="EW64" s="326"/>
      <c r="EX64" s="326"/>
      <c r="EY64" s="326"/>
      <c r="EZ64" s="326"/>
      <c r="FA64" s="326"/>
      <c r="FB64" s="326"/>
      <c r="FC64" s="326"/>
      <c r="FD64" s="326"/>
      <c r="FE64" s="326"/>
      <c r="FF64" s="326"/>
      <c r="FG64" s="326"/>
      <c r="FH64" s="326"/>
      <c r="FI64" s="326"/>
      <c r="FJ64" s="326"/>
      <c r="FK64" s="326"/>
      <c r="FL64" s="326"/>
      <c r="FM64" s="326"/>
      <c r="FN64" s="326"/>
      <c r="FO64" s="326"/>
      <c r="FP64" s="326"/>
      <c r="FQ64" s="326"/>
      <c r="FR64" s="326"/>
      <c r="FS64" s="326"/>
      <c r="FT64" s="326"/>
      <c r="FU64" s="326"/>
      <c r="FV64" s="326"/>
      <c r="FW64" s="326"/>
      <c r="FX64" s="326"/>
      <c r="FY64" s="326"/>
      <c r="FZ64" s="326"/>
      <c r="GA64" s="326"/>
      <c r="GB64" s="326"/>
      <c r="GC64" s="326"/>
      <c r="GD64" s="326"/>
      <c r="GE64" s="326"/>
      <c r="GF64" s="326"/>
      <c r="GG64" s="326"/>
      <c r="GH64" s="326"/>
      <c r="GI64" s="326"/>
      <c r="GJ64" s="326"/>
      <c r="GK64" s="326"/>
      <c r="GL64" s="326"/>
      <c r="GM64" s="326"/>
      <c r="GN64" s="326"/>
      <c r="GO64" s="326"/>
      <c r="GP64" s="326"/>
      <c r="GQ64" s="326"/>
      <c r="GR64" s="326"/>
      <c r="GS64" s="326"/>
      <c r="GT64" s="326"/>
      <c r="GU64" s="326"/>
      <c r="GV64" s="326"/>
      <c r="GW64" s="326"/>
      <c r="GX64" s="326"/>
      <c r="GY64" s="326"/>
      <c r="GZ64" s="326"/>
      <c r="HA64" s="326"/>
      <c r="HB64" s="326"/>
      <c r="HC64" s="326"/>
      <c r="HD64" s="326"/>
      <c r="HE64" s="326"/>
      <c r="HF64" s="326"/>
      <c r="HG64" s="326"/>
      <c r="HH64" s="326"/>
      <c r="HI64" s="326"/>
      <c r="HJ64" s="326"/>
      <c r="HK64" s="326"/>
      <c r="HL64" s="326"/>
      <c r="HM64" s="326"/>
      <c r="HN64" s="326"/>
      <c r="HO64" s="326"/>
      <c r="HP64" s="326"/>
      <c r="HQ64" s="326"/>
      <c r="HR64" s="326"/>
      <c r="HS64" s="326"/>
      <c r="HT64" s="326"/>
      <c r="HU64" s="326"/>
      <c r="HV64" s="326"/>
      <c r="HW64" s="326"/>
      <c r="HX64" s="326"/>
      <c r="HY64" s="326"/>
      <c r="HZ64" s="326"/>
      <c r="IA64" s="326"/>
      <c r="IB64" s="326"/>
      <c r="IC64" s="326"/>
      <c r="ID64" s="326"/>
      <c r="IE64" s="326"/>
      <c r="IF64" s="326"/>
      <c r="IG64" s="326"/>
      <c r="IH64" s="326"/>
      <c r="II64" s="326"/>
      <c r="IJ64" s="326"/>
      <c r="IK64" s="326"/>
      <c r="IL64" s="326"/>
      <c r="IM64" s="326"/>
    </row>
    <row r="65" spans="6:247" x14ac:dyDescent="0.2">
      <c r="F65" s="326"/>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6"/>
      <c r="CG65" s="326"/>
      <c r="CH65" s="326"/>
      <c r="CI65" s="326"/>
      <c r="CJ65" s="326"/>
      <c r="CK65" s="326"/>
      <c r="CL65" s="326"/>
      <c r="CM65" s="326"/>
      <c r="CN65" s="326"/>
      <c r="CO65" s="326"/>
      <c r="CP65" s="326"/>
      <c r="CQ65" s="326"/>
      <c r="CR65" s="326"/>
      <c r="CS65" s="326"/>
      <c r="CT65" s="326"/>
      <c r="CU65" s="326"/>
      <c r="CV65" s="326"/>
      <c r="CW65" s="326"/>
      <c r="CX65" s="326"/>
      <c r="CY65" s="326"/>
      <c r="CZ65" s="326"/>
      <c r="DA65" s="326"/>
      <c r="DB65" s="326"/>
      <c r="DC65" s="326"/>
      <c r="DD65" s="326"/>
      <c r="DE65" s="326"/>
      <c r="DF65" s="326"/>
      <c r="DG65" s="326"/>
      <c r="DH65" s="326"/>
      <c r="DI65" s="326"/>
      <c r="DJ65" s="326"/>
      <c r="DK65" s="326"/>
      <c r="DL65" s="326"/>
      <c r="DM65" s="326"/>
      <c r="DN65" s="326"/>
      <c r="DO65" s="326"/>
      <c r="DP65" s="326"/>
      <c r="DQ65" s="326"/>
      <c r="DR65" s="326"/>
      <c r="DS65" s="326"/>
      <c r="DT65" s="326"/>
      <c r="DU65" s="326"/>
      <c r="DV65" s="326"/>
      <c r="DW65" s="326"/>
      <c r="DX65" s="326"/>
      <c r="DY65" s="326"/>
      <c r="DZ65" s="326"/>
      <c r="EA65" s="326"/>
      <c r="EB65" s="326"/>
      <c r="EC65" s="326"/>
      <c r="ED65" s="326"/>
      <c r="EE65" s="326"/>
      <c r="EF65" s="326"/>
      <c r="EG65" s="326"/>
      <c r="EH65" s="326"/>
      <c r="EI65" s="326"/>
      <c r="EJ65" s="326"/>
      <c r="EK65" s="326"/>
      <c r="EL65" s="326"/>
      <c r="EM65" s="326"/>
      <c r="EN65" s="326"/>
      <c r="EO65" s="326"/>
      <c r="EP65" s="326"/>
      <c r="EQ65" s="326"/>
      <c r="ER65" s="326"/>
      <c r="ES65" s="326"/>
      <c r="ET65" s="326"/>
      <c r="EU65" s="326"/>
      <c r="EV65" s="326"/>
      <c r="EW65" s="326"/>
      <c r="EX65" s="326"/>
      <c r="EY65" s="326"/>
      <c r="EZ65" s="326"/>
      <c r="FA65" s="326"/>
      <c r="FB65" s="326"/>
      <c r="FC65" s="326"/>
      <c r="FD65" s="326"/>
      <c r="FE65" s="326"/>
      <c r="FF65" s="326"/>
      <c r="FG65" s="326"/>
      <c r="FH65" s="326"/>
      <c r="FI65" s="326"/>
      <c r="FJ65" s="326"/>
      <c r="FK65" s="326"/>
      <c r="FL65" s="326"/>
      <c r="FM65" s="326"/>
      <c r="FN65" s="326"/>
      <c r="FO65" s="326"/>
      <c r="FP65" s="326"/>
      <c r="FQ65" s="326"/>
      <c r="FR65" s="326"/>
      <c r="FS65" s="326"/>
      <c r="FT65" s="326"/>
      <c r="FU65" s="326"/>
      <c r="FV65" s="326"/>
      <c r="FW65" s="326"/>
      <c r="FX65" s="326"/>
      <c r="FY65" s="326"/>
      <c r="FZ65" s="326"/>
      <c r="GA65" s="326"/>
      <c r="GB65" s="326"/>
      <c r="GC65" s="326"/>
      <c r="GD65" s="326"/>
      <c r="GE65" s="326"/>
      <c r="GF65" s="326"/>
      <c r="GG65" s="326"/>
      <c r="GH65" s="326"/>
      <c r="GI65" s="326"/>
      <c r="GJ65" s="326"/>
      <c r="GK65" s="326"/>
      <c r="GL65" s="326"/>
      <c r="GM65" s="326"/>
      <c r="GN65" s="326"/>
      <c r="GO65" s="326"/>
      <c r="GP65" s="326"/>
      <c r="GQ65" s="326"/>
      <c r="GR65" s="326"/>
      <c r="GS65" s="326"/>
      <c r="GT65" s="326"/>
      <c r="GU65" s="326"/>
      <c r="GV65" s="326"/>
      <c r="GW65" s="326"/>
      <c r="GX65" s="326"/>
      <c r="GY65" s="326"/>
      <c r="GZ65" s="326"/>
      <c r="HA65" s="326"/>
      <c r="HB65" s="326"/>
      <c r="HC65" s="326"/>
      <c r="HD65" s="326"/>
      <c r="HE65" s="326"/>
      <c r="HF65" s="326"/>
      <c r="HG65" s="326"/>
      <c r="HH65" s="326"/>
      <c r="HI65" s="326"/>
      <c r="HJ65" s="326"/>
      <c r="HK65" s="326"/>
      <c r="HL65" s="326"/>
      <c r="HM65" s="326"/>
      <c r="HN65" s="326"/>
      <c r="HO65" s="326"/>
      <c r="HP65" s="326"/>
      <c r="HQ65" s="326"/>
      <c r="HR65" s="326"/>
      <c r="HS65" s="326"/>
      <c r="HT65" s="326"/>
      <c r="HU65" s="326"/>
      <c r="HV65" s="326"/>
      <c r="HW65" s="326"/>
      <c r="HX65" s="326"/>
      <c r="HY65" s="326"/>
      <c r="HZ65" s="326"/>
      <c r="IA65" s="326"/>
      <c r="IB65" s="326"/>
      <c r="IC65" s="326"/>
      <c r="ID65" s="326"/>
      <c r="IE65" s="326"/>
      <c r="IF65" s="326"/>
      <c r="IG65" s="326"/>
      <c r="IH65" s="326"/>
      <c r="II65" s="326"/>
      <c r="IJ65" s="326"/>
      <c r="IK65" s="326"/>
      <c r="IL65" s="326"/>
      <c r="IM65" s="326"/>
    </row>
    <row r="66" spans="6:247" x14ac:dyDescent="0.2">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6"/>
      <c r="CG66" s="326"/>
      <c r="CH66" s="326"/>
      <c r="CI66" s="326"/>
      <c r="CJ66" s="326"/>
      <c r="CK66" s="326"/>
      <c r="CL66" s="326"/>
      <c r="CM66" s="326"/>
      <c r="CN66" s="326"/>
      <c r="CO66" s="326"/>
      <c r="CP66" s="326"/>
      <c r="CQ66" s="326"/>
      <c r="CR66" s="326"/>
      <c r="CS66" s="326"/>
      <c r="CT66" s="326"/>
      <c r="CU66" s="326"/>
      <c r="CV66" s="326"/>
      <c r="CW66" s="326"/>
      <c r="CX66" s="326"/>
      <c r="CY66" s="326"/>
      <c r="CZ66" s="326"/>
      <c r="DA66" s="326"/>
      <c r="DB66" s="326"/>
      <c r="DC66" s="326"/>
      <c r="DD66" s="326"/>
      <c r="DE66" s="326"/>
      <c r="DF66" s="326"/>
      <c r="DG66" s="326"/>
      <c r="DH66" s="326"/>
      <c r="DI66" s="326"/>
      <c r="DJ66" s="326"/>
      <c r="DK66" s="326"/>
      <c r="DL66" s="326"/>
      <c r="DM66" s="326"/>
      <c r="DN66" s="326"/>
      <c r="DO66" s="326"/>
      <c r="DP66" s="326"/>
      <c r="DQ66" s="326"/>
      <c r="DR66" s="326"/>
      <c r="DS66" s="326"/>
      <c r="DT66" s="326"/>
      <c r="DU66" s="326"/>
      <c r="DV66" s="326"/>
      <c r="DW66" s="326"/>
      <c r="DX66" s="326"/>
      <c r="DY66" s="326"/>
      <c r="DZ66" s="326"/>
      <c r="EA66" s="326"/>
      <c r="EB66" s="326"/>
      <c r="EC66" s="326"/>
      <c r="ED66" s="326"/>
      <c r="EE66" s="326"/>
      <c r="EF66" s="326"/>
      <c r="EG66" s="326"/>
      <c r="EH66" s="326"/>
      <c r="EI66" s="326"/>
      <c r="EJ66" s="326"/>
      <c r="EK66" s="326"/>
      <c r="EL66" s="326"/>
      <c r="EM66" s="326"/>
      <c r="EN66" s="326"/>
      <c r="EO66" s="326"/>
      <c r="EP66" s="326"/>
      <c r="EQ66" s="326"/>
      <c r="ER66" s="326"/>
      <c r="ES66" s="326"/>
      <c r="ET66" s="326"/>
      <c r="EU66" s="326"/>
      <c r="EV66" s="326"/>
      <c r="EW66" s="326"/>
      <c r="EX66" s="326"/>
      <c r="EY66" s="326"/>
      <c r="EZ66" s="326"/>
      <c r="FA66" s="326"/>
      <c r="FB66" s="326"/>
      <c r="FC66" s="326"/>
      <c r="FD66" s="326"/>
      <c r="FE66" s="326"/>
      <c r="FF66" s="326"/>
      <c r="FG66" s="326"/>
      <c r="FH66" s="326"/>
      <c r="FI66" s="326"/>
      <c r="FJ66" s="326"/>
      <c r="FK66" s="326"/>
      <c r="FL66" s="326"/>
      <c r="FM66" s="326"/>
      <c r="FN66" s="326"/>
      <c r="FO66" s="326"/>
      <c r="FP66" s="326"/>
      <c r="FQ66" s="326"/>
      <c r="FR66" s="326"/>
      <c r="FS66" s="326"/>
      <c r="FT66" s="326"/>
      <c r="FU66" s="326"/>
      <c r="FV66" s="326"/>
      <c r="FW66" s="326"/>
      <c r="FX66" s="326"/>
      <c r="FY66" s="326"/>
      <c r="FZ66" s="326"/>
      <c r="GA66" s="326"/>
      <c r="GB66" s="326"/>
      <c r="GC66" s="326"/>
      <c r="GD66" s="326"/>
      <c r="GE66" s="326"/>
      <c r="GF66" s="326"/>
      <c r="GG66" s="326"/>
      <c r="GH66" s="326"/>
      <c r="GI66" s="326"/>
      <c r="GJ66" s="326"/>
      <c r="GK66" s="326"/>
      <c r="GL66" s="326"/>
      <c r="GM66" s="326"/>
      <c r="GN66" s="326"/>
      <c r="GO66" s="326"/>
      <c r="GP66" s="326"/>
      <c r="GQ66" s="326"/>
      <c r="GR66" s="326"/>
      <c r="GS66" s="326"/>
      <c r="GT66" s="326"/>
      <c r="GU66" s="326"/>
      <c r="GV66" s="326"/>
      <c r="GW66" s="326"/>
      <c r="GX66" s="326"/>
      <c r="GY66" s="326"/>
      <c r="GZ66" s="326"/>
      <c r="HA66" s="326"/>
      <c r="HB66" s="326"/>
      <c r="HC66" s="326"/>
      <c r="HD66" s="326"/>
      <c r="HE66" s="326"/>
      <c r="HF66" s="326"/>
      <c r="HG66" s="326"/>
      <c r="HH66" s="326"/>
      <c r="HI66" s="326"/>
      <c r="HJ66" s="326"/>
      <c r="HK66" s="326"/>
      <c r="HL66" s="326"/>
      <c r="HM66" s="326"/>
      <c r="HN66" s="326"/>
      <c r="HO66" s="326"/>
      <c r="HP66" s="326"/>
      <c r="HQ66" s="326"/>
      <c r="HR66" s="326"/>
      <c r="HS66" s="326"/>
      <c r="HT66" s="326"/>
      <c r="HU66" s="326"/>
      <c r="HV66" s="326"/>
      <c r="HW66" s="326"/>
      <c r="HX66" s="326"/>
      <c r="HY66" s="326"/>
      <c r="HZ66" s="326"/>
      <c r="IA66" s="326"/>
      <c r="IB66" s="326"/>
      <c r="IC66" s="326"/>
      <c r="ID66" s="326"/>
      <c r="IE66" s="326"/>
      <c r="IF66" s="326"/>
      <c r="IG66" s="326"/>
      <c r="IH66" s="326"/>
      <c r="II66" s="326"/>
      <c r="IJ66" s="326"/>
      <c r="IK66" s="326"/>
      <c r="IL66" s="326"/>
      <c r="IM66" s="326"/>
    </row>
    <row r="67" spans="6:247" x14ac:dyDescent="0.2">
      <c r="F67" s="326"/>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6"/>
      <c r="CG67" s="326"/>
      <c r="CH67" s="326"/>
      <c r="CI67" s="326"/>
      <c r="CJ67" s="326"/>
      <c r="CK67" s="326"/>
      <c r="CL67" s="326"/>
      <c r="CM67" s="326"/>
      <c r="CN67" s="326"/>
      <c r="CO67" s="326"/>
      <c r="CP67" s="326"/>
      <c r="CQ67" s="326"/>
      <c r="CR67" s="326"/>
      <c r="CS67" s="326"/>
      <c r="CT67" s="326"/>
      <c r="CU67" s="326"/>
      <c r="CV67" s="326"/>
      <c r="CW67" s="326"/>
      <c r="CX67" s="326"/>
      <c r="CY67" s="326"/>
      <c r="CZ67" s="326"/>
      <c r="DA67" s="326"/>
      <c r="DB67" s="326"/>
      <c r="DC67" s="326"/>
      <c r="DD67" s="326"/>
      <c r="DE67" s="326"/>
      <c r="DF67" s="326"/>
      <c r="DG67" s="326"/>
      <c r="DH67" s="326"/>
      <c r="DI67" s="326"/>
      <c r="DJ67" s="326"/>
      <c r="DK67" s="326"/>
      <c r="DL67" s="326"/>
      <c r="DM67" s="326"/>
      <c r="DN67" s="326"/>
      <c r="DO67" s="326"/>
      <c r="DP67" s="326"/>
      <c r="DQ67" s="326"/>
      <c r="DR67" s="326"/>
      <c r="DS67" s="326"/>
      <c r="DT67" s="326"/>
      <c r="DU67" s="326"/>
      <c r="DV67" s="326"/>
      <c r="DW67" s="326"/>
      <c r="DX67" s="326"/>
      <c r="DY67" s="326"/>
      <c r="DZ67" s="326"/>
      <c r="EA67" s="326"/>
      <c r="EB67" s="326"/>
      <c r="EC67" s="326"/>
      <c r="ED67" s="326"/>
      <c r="EE67" s="326"/>
      <c r="EF67" s="326"/>
      <c r="EG67" s="326"/>
      <c r="EH67" s="326"/>
      <c r="EI67" s="326"/>
      <c r="EJ67" s="326"/>
      <c r="EK67" s="326"/>
      <c r="EL67" s="326"/>
      <c r="EM67" s="326"/>
      <c r="EN67" s="326"/>
      <c r="EO67" s="326"/>
      <c r="EP67" s="326"/>
      <c r="EQ67" s="326"/>
      <c r="ER67" s="326"/>
      <c r="ES67" s="326"/>
      <c r="ET67" s="326"/>
      <c r="EU67" s="326"/>
      <c r="EV67" s="326"/>
      <c r="EW67" s="326"/>
      <c r="EX67" s="326"/>
      <c r="EY67" s="326"/>
      <c r="EZ67" s="326"/>
      <c r="FA67" s="326"/>
      <c r="FB67" s="326"/>
      <c r="FC67" s="326"/>
      <c r="FD67" s="326"/>
      <c r="FE67" s="326"/>
      <c r="FF67" s="326"/>
      <c r="FG67" s="326"/>
      <c r="FH67" s="326"/>
      <c r="FI67" s="326"/>
      <c r="FJ67" s="326"/>
      <c r="FK67" s="326"/>
      <c r="FL67" s="326"/>
      <c r="FM67" s="326"/>
      <c r="FN67" s="326"/>
      <c r="FO67" s="326"/>
      <c r="FP67" s="326"/>
      <c r="FQ67" s="326"/>
      <c r="FR67" s="326"/>
      <c r="FS67" s="326"/>
      <c r="FT67" s="326"/>
      <c r="FU67" s="326"/>
      <c r="FV67" s="326"/>
      <c r="FW67" s="326"/>
      <c r="FX67" s="326"/>
      <c r="FY67" s="326"/>
      <c r="FZ67" s="326"/>
      <c r="GA67" s="326"/>
      <c r="GB67" s="326"/>
      <c r="GC67" s="326"/>
      <c r="GD67" s="326"/>
      <c r="GE67" s="326"/>
      <c r="GF67" s="326"/>
      <c r="GG67" s="326"/>
      <c r="GH67" s="326"/>
      <c r="GI67" s="326"/>
      <c r="GJ67" s="326"/>
      <c r="GK67" s="326"/>
      <c r="GL67" s="326"/>
      <c r="GM67" s="326"/>
      <c r="GN67" s="326"/>
      <c r="GO67" s="326"/>
      <c r="GP67" s="326"/>
      <c r="GQ67" s="326"/>
      <c r="GR67" s="326"/>
      <c r="GS67" s="326"/>
      <c r="GT67" s="326"/>
      <c r="GU67" s="326"/>
      <c r="GV67" s="326"/>
      <c r="GW67" s="326"/>
      <c r="GX67" s="326"/>
      <c r="GY67" s="326"/>
      <c r="GZ67" s="326"/>
      <c r="HA67" s="326"/>
      <c r="HB67" s="326"/>
      <c r="HC67" s="326"/>
      <c r="HD67" s="326"/>
      <c r="HE67" s="326"/>
      <c r="HF67" s="326"/>
      <c r="HG67" s="326"/>
      <c r="HH67" s="326"/>
      <c r="HI67" s="326"/>
      <c r="HJ67" s="326"/>
      <c r="HK67" s="326"/>
      <c r="HL67" s="326"/>
      <c r="HM67" s="326"/>
      <c r="HN67" s="326"/>
      <c r="HO67" s="326"/>
      <c r="HP67" s="326"/>
      <c r="HQ67" s="326"/>
      <c r="HR67" s="326"/>
      <c r="HS67" s="326"/>
      <c r="HT67" s="326"/>
      <c r="HU67" s="326"/>
      <c r="HV67" s="326"/>
      <c r="HW67" s="326"/>
      <c r="HX67" s="326"/>
      <c r="HY67" s="326"/>
      <c r="HZ67" s="326"/>
      <c r="IA67" s="326"/>
      <c r="IB67" s="326"/>
      <c r="IC67" s="326"/>
      <c r="ID67" s="326"/>
      <c r="IE67" s="326"/>
      <c r="IF67" s="326"/>
      <c r="IG67" s="326"/>
      <c r="IH67" s="326"/>
      <c r="II67" s="326"/>
      <c r="IJ67" s="326"/>
      <c r="IK67" s="326"/>
      <c r="IL67" s="326"/>
      <c r="IM67" s="326"/>
    </row>
    <row r="68" spans="6:247" x14ac:dyDescent="0.2">
      <c r="F68" s="326"/>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6"/>
      <c r="CG68" s="326"/>
      <c r="CH68" s="326"/>
      <c r="CI68" s="326"/>
      <c r="CJ68" s="326"/>
      <c r="CK68" s="326"/>
      <c r="CL68" s="326"/>
      <c r="CM68" s="326"/>
      <c r="CN68" s="326"/>
      <c r="CO68" s="326"/>
      <c r="CP68" s="326"/>
      <c r="CQ68" s="326"/>
      <c r="CR68" s="326"/>
      <c r="CS68" s="326"/>
      <c r="CT68" s="326"/>
      <c r="CU68" s="326"/>
      <c r="CV68" s="326"/>
      <c r="CW68" s="326"/>
      <c r="CX68" s="326"/>
      <c r="CY68" s="326"/>
      <c r="CZ68" s="326"/>
      <c r="DA68" s="326"/>
      <c r="DB68" s="326"/>
      <c r="DC68" s="326"/>
      <c r="DD68" s="326"/>
      <c r="DE68" s="326"/>
      <c r="DF68" s="326"/>
      <c r="DG68" s="326"/>
      <c r="DH68" s="326"/>
      <c r="DI68" s="326"/>
      <c r="DJ68" s="326"/>
      <c r="DK68" s="326"/>
      <c r="DL68" s="326"/>
      <c r="DM68" s="326"/>
      <c r="DN68" s="326"/>
      <c r="DO68" s="326"/>
      <c r="DP68" s="326"/>
      <c r="DQ68" s="326"/>
      <c r="DR68" s="326"/>
      <c r="DS68" s="326"/>
      <c r="DT68" s="326"/>
      <c r="DU68" s="326"/>
      <c r="DV68" s="326"/>
      <c r="DW68" s="326"/>
      <c r="DX68" s="326"/>
      <c r="DY68" s="326"/>
      <c r="DZ68" s="326"/>
      <c r="EA68" s="326"/>
      <c r="EB68" s="326"/>
      <c r="EC68" s="326"/>
      <c r="ED68" s="326"/>
      <c r="EE68" s="326"/>
      <c r="EF68" s="326"/>
      <c r="EG68" s="326"/>
      <c r="EH68" s="326"/>
      <c r="EI68" s="326"/>
      <c r="EJ68" s="326"/>
      <c r="EK68" s="326"/>
      <c r="EL68" s="326"/>
      <c r="EM68" s="326"/>
      <c r="EN68" s="326"/>
      <c r="EO68" s="326"/>
      <c r="EP68" s="326"/>
      <c r="EQ68" s="326"/>
      <c r="ER68" s="326"/>
      <c r="ES68" s="326"/>
      <c r="ET68" s="326"/>
      <c r="EU68" s="326"/>
      <c r="EV68" s="326"/>
      <c r="EW68" s="326"/>
      <c r="EX68" s="326"/>
      <c r="EY68" s="326"/>
      <c r="EZ68" s="326"/>
      <c r="FA68" s="326"/>
      <c r="FB68" s="326"/>
      <c r="FC68" s="326"/>
      <c r="FD68" s="326"/>
      <c r="FE68" s="326"/>
      <c r="FF68" s="326"/>
      <c r="FG68" s="326"/>
      <c r="FH68" s="326"/>
      <c r="FI68" s="326"/>
      <c r="FJ68" s="326"/>
      <c r="FK68" s="326"/>
      <c r="FL68" s="326"/>
      <c r="FM68" s="326"/>
      <c r="FN68" s="326"/>
      <c r="FO68" s="326"/>
      <c r="FP68" s="326"/>
      <c r="FQ68" s="326"/>
      <c r="FR68" s="326"/>
      <c r="FS68" s="326"/>
      <c r="FT68" s="326"/>
      <c r="FU68" s="326"/>
      <c r="FV68" s="326"/>
      <c r="FW68" s="326"/>
      <c r="FX68" s="326"/>
      <c r="FY68" s="326"/>
      <c r="FZ68" s="326"/>
      <c r="GA68" s="326"/>
      <c r="GB68" s="326"/>
      <c r="GC68" s="326"/>
      <c r="GD68" s="326"/>
      <c r="GE68" s="326"/>
      <c r="GF68" s="326"/>
      <c r="GG68" s="326"/>
      <c r="GH68" s="326"/>
      <c r="GI68" s="326"/>
      <c r="GJ68" s="326"/>
      <c r="GK68" s="326"/>
      <c r="GL68" s="326"/>
      <c r="GM68" s="326"/>
      <c r="GN68" s="326"/>
      <c r="GO68" s="326"/>
      <c r="GP68" s="326"/>
      <c r="GQ68" s="326"/>
      <c r="GR68" s="326"/>
      <c r="GS68" s="326"/>
      <c r="GT68" s="326"/>
      <c r="GU68" s="326"/>
      <c r="GV68" s="326"/>
      <c r="GW68" s="326"/>
      <c r="GX68" s="326"/>
      <c r="GY68" s="326"/>
      <c r="GZ68" s="326"/>
      <c r="HA68" s="326"/>
      <c r="HB68" s="326"/>
      <c r="HC68" s="326"/>
      <c r="HD68" s="326"/>
      <c r="HE68" s="326"/>
      <c r="HF68" s="326"/>
      <c r="HG68" s="326"/>
      <c r="HH68" s="326"/>
      <c r="HI68" s="326"/>
      <c r="HJ68" s="326"/>
      <c r="HK68" s="326"/>
      <c r="HL68" s="326"/>
      <c r="HM68" s="326"/>
      <c r="HN68" s="326"/>
      <c r="HO68" s="326"/>
      <c r="HP68" s="326"/>
      <c r="HQ68" s="326"/>
      <c r="HR68" s="326"/>
      <c r="HS68" s="326"/>
      <c r="HT68" s="326"/>
      <c r="HU68" s="326"/>
      <c r="HV68" s="326"/>
      <c r="HW68" s="326"/>
      <c r="HX68" s="326"/>
      <c r="HY68" s="326"/>
      <c r="HZ68" s="326"/>
      <c r="IA68" s="326"/>
      <c r="IB68" s="326"/>
      <c r="IC68" s="326"/>
      <c r="ID68" s="326"/>
      <c r="IE68" s="326"/>
      <c r="IF68" s="326"/>
      <c r="IG68" s="326"/>
      <c r="IH68" s="326"/>
      <c r="II68" s="326"/>
      <c r="IJ68" s="326"/>
      <c r="IK68" s="326"/>
      <c r="IL68" s="326"/>
      <c r="IM68" s="326"/>
    </row>
    <row r="69" spans="6:247" x14ac:dyDescent="0.2">
      <c r="F69" s="326"/>
      <c r="G69" s="326"/>
      <c r="H69" s="326"/>
      <c r="I69" s="326"/>
      <c r="J69" s="326"/>
      <c r="K69" s="326"/>
      <c r="L69" s="326"/>
      <c r="M69" s="326"/>
      <c r="N69" s="326"/>
      <c r="O69" s="326"/>
      <c r="P69" s="326"/>
      <c r="Q69" s="326"/>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6"/>
      <c r="CG69" s="326"/>
      <c r="CH69" s="326"/>
      <c r="CI69" s="326"/>
      <c r="CJ69" s="326"/>
      <c r="CK69" s="326"/>
      <c r="CL69" s="326"/>
      <c r="CM69" s="326"/>
      <c r="CN69" s="326"/>
      <c r="CO69" s="326"/>
      <c r="CP69" s="326"/>
      <c r="CQ69" s="326"/>
      <c r="CR69" s="326"/>
      <c r="CS69" s="326"/>
      <c r="CT69" s="326"/>
      <c r="CU69" s="326"/>
      <c r="CV69" s="326"/>
      <c r="CW69" s="326"/>
      <c r="CX69" s="326"/>
      <c r="CY69" s="326"/>
      <c r="CZ69" s="326"/>
      <c r="DA69" s="326"/>
      <c r="DB69" s="326"/>
      <c r="DC69" s="326"/>
      <c r="DD69" s="326"/>
      <c r="DE69" s="326"/>
      <c r="DF69" s="326"/>
      <c r="DG69" s="326"/>
      <c r="DH69" s="326"/>
      <c r="DI69" s="326"/>
      <c r="DJ69" s="326"/>
      <c r="DK69" s="326"/>
      <c r="DL69" s="326"/>
      <c r="DM69" s="326"/>
      <c r="DN69" s="326"/>
      <c r="DO69" s="326"/>
      <c r="DP69" s="326"/>
      <c r="DQ69" s="326"/>
      <c r="DR69" s="326"/>
      <c r="DS69" s="326"/>
      <c r="DT69" s="326"/>
      <c r="DU69" s="326"/>
      <c r="DV69" s="326"/>
      <c r="DW69" s="326"/>
      <c r="DX69" s="326"/>
      <c r="DY69" s="326"/>
      <c r="DZ69" s="326"/>
      <c r="EA69" s="326"/>
      <c r="EB69" s="326"/>
      <c r="EC69" s="326"/>
      <c r="ED69" s="326"/>
      <c r="EE69" s="326"/>
      <c r="EF69" s="326"/>
      <c r="EG69" s="326"/>
      <c r="EH69" s="326"/>
      <c r="EI69" s="326"/>
      <c r="EJ69" s="326"/>
      <c r="EK69" s="326"/>
      <c r="EL69" s="326"/>
      <c r="EM69" s="326"/>
      <c r="EN69" s="326"/>
      <c r="EO69" s="326"/>
      <c r="EP69" s="326"/>
      <c r="EQ69" s="326"/>
      <c r="ER69" s="326"/>
      <c r="ES69" s="326"/>
      <c r="ET69" s="326"/>
      <c r="EU69" s="326"/>
      <c r="EV69" s="326"/>
      <c r="EW69" s="326"/>
      <c r="EX69" s="326"/>
      <c r="EY69" s="326"/>
      <c r="EZ69" s="326"/>
      <c r="FA69" s="326"/>
      <c r="FB69" s="326"/>
      <c r="FC69" s="326"/>
      <c r="FD69" s="326"/>
      <c r="FE69" s="326"/>
      <c r="FF69" s="326"/>
      <c r="FG69" s="326"/>
      <c r="FH69" s="326"/>
      <c r="FI69" s="326"/>
      <c r="FJ69" s="326"/>
      <c r="FK69" s="326"/>
      <c r="FL69" s="326"/>
      <c r="FM69" s="326"/>
      <c r="FN69" s="326"/>
      <c r="FO69" s="326"/>
      <c r="FP69" s="326"/>
      <c r="FQ69" s="326"/>
      <c r="FR69" s="326"/>
      <c r="FS69" s="326"/>
      <c r="FT69" s="326"/>
      <c r="FU69" s="326"/>
      <c r="FV69" s="326"/>
      <c r="FW69" s="326"/>
      <c r="FX69" s="326"/>
      <c r="FY69" s="326"/>
      <c r="FZ69" s="326"/>
      <c r="GA69" s="326"/>
      <c r="GB69" s="326"/>
      <c r="GC69" s="326"/>
      <c r="GD69" s="326"/>
      <c r="GE69" s="326"/>
      <c r="GF69" s="326"/>
      <c r="GG69" s="326"/>
      <c r="GH69" s="326"/>
      <c r="GI69" s="326"/>
      <c r="GJ69" s="326"/>
      <c r="GK69" s="326"/>
      <c r="GL69" s="326"/>
      <c r="GM69" s="326"/>
      <c r="GN69" s="326"/>
      <c r="GO69" s="326"/>
      <c r="GP69" s="326"/>
      <c r="GQ69" s="326"/>
      <c r="GR69" s="326"/>
      <c r="GS69" s="326"/>
      <c r="GT69" s="326"/>
      <c r="GU69" s="326"/>
      <c r="GV69" s="326"/>
      <c r="GW69" s="326"/>
      <c r="GX69" s="326"/>
      <c r="GY69" s="326"/>
      <c r="GZ69" s="326"/>
      <c r="HA69" s="326"/>
      <c r="HB69" s="326"/>
      <c r="HC69" s="326"/>
      <c r="HD69" s="326"/>
      <c r="HE69" s="326"/>
      <c r="HF69" s="326"/>
      <c r="HG69" s="326"/>
      <c r="HH69" s="326"/>
      <c r="HI69" s="326"/>
      <c r="HJ69" s="326"/>
      <c r="HK69" s="326"/>
      <c r="HL69" s="326"/>
      <c r="HM69" s="326"/>
      <c r="HN69" s="326"/>
      <c r="HO69" s="326"/>
      <c r="HP69" s="326"/>
      <c r="HQ69" s="326"/>
      <c r="HR69" s="326"/>
      <c r="HS69" s="326"/>
      <c r="HT69" s="326"/>
      <c r="HU69" s="326"/>
      <c r="HV69" s="326"/>
      <c r="HW69" s="326"/>
      <c r="HX69" s="326"/>
      <c r="HY69" s="326"/>
      <c r="HZ69" s="326"/>
      <c r="IA69" s="326"/>
      <c r="IB69" s="326"/>
      <c r="IC69" s="326"/>
      <c r="ID69" s="326"/>
      <c r="IE69" s="326"/>
      <c r="IF69" s="326"/>
      <c r="IG69" s="326"/>
      <c r="IH69" s="326"/>
      <c r="II69" s="326"/>
      <c r="IJ69" s="326"/>
      <c r="IK69" s="326"/>
      <c r="IL69" s="326"/>
      <c r="IM69" s="326"/>
    </row>
    <row r="70" spans="6:247" x14ac:dyDescent="0.2">
      <c r="F70" s="326"/>
      <c r="G70" s="326"/>
      <c r="H70" s="326"/>
      <c r="I70" s="326"/>
      <c r="J70" s="326"/>
      <c r="K70" s="326"/>
      <c r="L70" s="326"/>
      <c r="M70" s="326"/>
      <c r="N70" s="326"/>
      <c r="O70" s="326"/>
      <c r="P70" s="326"/>
      <c r="Q70" s="326"/>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c r="BV70" s="326"/>
      <c r="BW70" s="326"/>
      <c r="BX70" s="326"/>
      <c r="BY70" s="326"/>
      <c r="BZ70" s="326"/>
      <c r="CA70" s="326"/>
      <c r="CB70" s="326"/>
      <c r="CC70" s="326"/>
      <c r="CD70" s="326"/>
      <c r="CE70" s="326"/>
      <c r="CF70" s="326"/>
      <c r="CG70" s="326"/>
      <c r="CH70" s="326"/>
      <c r="CI70" s="326"/>
      <c r="CJ70" s="326"/>
      <c r="CK70" s="326"/>
      <c r="CL70" s="326"/>
      <c r="CM70" s="326"/>
      <c r="CN70" s="326"/>
      <c r="CO70" s="326"/>
      <c r="CP70" s="326"/>
      <c r="CQ70" s="326"/>
      <c r="CR70" s="326"/>
      <c r="CS70" s="326"/>
      <c r="CT70" s="326"/>
      <c r="CU70" s="326"/>
      <c r="CV70" s="326"/>
      <c r="CW70" s="326"/>
      <c r="CX70" s="326"/>
      <c r="CY70" s="326"/>
      <c r="CZ70" s="326"/>
      <c r="DA70" s="326"/>
      <c r="DB70" s="326"/>
      <c r="DC70" s="326"/>
      <c r="DD70" s="326"/>
      <c r="DE70" s="326"/>
      <c r="DF70" s="326"/>
      <c r="DG70" s="326"/>
      <c r="DH70" s="326"/>
      <c r="DI70" s="326"/>
      <c r="DJ70" s="326"/>
      <c r="DK70" s="326"/>
      <c r="DL70" s="326"/>
      <c r="DM70" s="326"/>
      <c r="DN70" s="326"/>
      <c r="DO70" s="326"/>
      <c r="DP70" s="326"/>
      <c r="DQ70" s="326"/>
      <c r="DR70" s="326"/>
      <c r="DS70" s="326"/>
      <c r="DT70" s="326"/>
      <c r="DU70" s="326"/>
      <c r="DV70" s="326"/>
      <c r="DW70" s="326"/>
      <c r="DX70" s="326"/>
      <c r="DY70" s="326"/>
      <c r="DZ70" s="326"/>
      <c r="EA70" s="326"/>
      <c r="EB70" s="326"/>
      <c r="EC70" s="326"/>
      <c r="ED70" s="326"/>
      <c r="EE70" s="326"/>
      <c r="EF70" s="326"/>
      <c r="EG70" s="326"/>
      <c r="EH70" s="326"/>
      <c r="EI70" s="326"/>
      <c r="EJ70" s="326"/>
      <c r="EK70" s="326"/>
      <c r="EL70" s="326"/>
      <c r="EM70" s="326"/>
      <c r="EN70" s="326"/>
      <c r="EO70" s="326"/>
      <c r="EP70" s="326"/>
      <c r="EQ70" s="326"/>
      <c r="ER70" s="326"/>
      <c r="ES70" s="326"/>
      <c r="ET70" s="326"/>
      <c r="EU70" s="326"/>
      <c r="EV70" s="326"/>
      <c r="EW70" s="326"/>
      <c r="EX70" s="326"/>
      <c r="EY70" s="326"/>
      <c r="EZ70" s="326"/>
      <c r="FA70" s="326"/>
      <c r="FB70" s="326"/>
      <c r="FC70" s="326"/>
      <c r="FD70" s="326"/>
      <c r="FE70" s="326"/>
      <c r="FF70" s="326"/>
      <c r="FG70" s="326"/>
      <c r="FH70" s="326"/>
      <c r="FI70" s="326"/>
      <c r="FJ70" s="326"/>
      <c r="FK70" s="326"/>
      <c r="FL70" s="326"/>
      <c r="FM70" s="326"/>
      <c r="FN70" s="326"/>
      <c r="FO70" s="326"/>
      <c r="FP70" s="326"/>
      <c r="FQ70" s="326"/>
      <c r="FR70" s="326"/>
      <c r="FS70" s="326"/>
      <c r="FT70" s="326"/>
      <c r="FU70" s="326"/>
      <c r="FV70" s="326"/>
      <c r="FW70" s="326"/>
      <c r="FX70" s="326"/>
      <c r="FY70" s="326"/>
      <c r="FZ70" s="326"/>
      <c r="GA70" s="326"/>
      <c r="GB70" s="326"/>
      <c r="GC70" s="326"/>
      <c r="GD70" s="326"/>
      <c r="GE70" s="326"/>
      <c r="GF70" s="326"/>
      <c r="GG70" s="326"/>
      <c r="GH70" s="326"/>
      <c r="GI70" s="326"/>
      <c r="GJ70" s="326"/>
      <c r="GK70" s="326"/>
      <c r="GL70" s="326"/>
      <c r="GM70" s="326"/>
      <c r="GN70" s="326"/>
      <c r="GO70" s="326"/>
      <c r="GP70" s="326"/>
      <c r="GQ70" s="326"/>
      <c r="GR70" s="326"/>
      <c r="GS70" s="326"/>
      <c r="GT70" s="326"/>
      <c r="GU70" s="326"/>
      <c r="GV70" s="326"/>
      <c r="GW70" s="326"/>
      <c r="GX70" s="326"/>
      <c r="GY70" s="326"/>
      <c r="GZ70" s="326"/>
      <c r="HA70" s="326"/>
      <c r="HB70" s="326"/>
      <c r="HC70" s="326"/>
      <c r="HD70" s="326"/>
      <c r="HE70" s="326"/>
      <c r="HF70" s="326"/>
      <c r="HG70" s="326"/>
      <c r="HH70" s="326"/>
      <c r="HI70" s="326"/>
      <c r="HJ70" s="326"/>
      <c r="HK70" s="326"/>
      <c r="HL70" s="326"/>
      <c r="HM70" s="326"/>
      <c r="HN70" s="326"/>
      <c r="HO70" s="326"/>
      <c r="HP70" s="326"/>
      <c r="HQ70" s="326"/>
      <c r="HR70" s="326"/>
      <c r="HS70" s="326"/>
      <c r="HT70" s="326"/>
      <c r="HU70" s="326"/>
      <c r="HV70" s="326"/>
      <c r="HW70" s="326"/>
      <c r="HX70" s="326"/>
      <c r="HY70" s="326"/>
      <c r="HZ70" s="326"/>
      <c r="IA70" s="326"/>
      <c r="IB70" s="326"/>
      <c r="IC70" s="326"/>
      <c r="ID70" s="326"/>
      <c r="IE70" s="326"/>
      <c r="IF70" s="326"/>
      <c r="IG70" s="326"/>
      <c r="IH70" s="326"/>
      <c r="II70" s="326"/>
      <c r="IJ70" s="326"/>
      <c r="IK70" s="326"/>
      <c r="IL70" s="326"/>
      <c r="IM70" s="326"/>
    </row>
    <row r="71" spans="6:247" x14ac:dyDescent="0.2">
      <c r="F71" s="326"/>
      <c r="G71" s="326"/>
      <c r="H71" s="326"/>
      <c r="I71" s="326"/>
      <c r="J71" s="326"/>
      <c r="K71" s="326"/>
      <c r="L71" s="326"/>
      <c r="M71" s="326"/>
      <c r="N71" s="326"/>
      <c r="O71" s="326"/>
      <c r="P71" s="326"/>
      <c r="Q71" s="326"/>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6"/>
      <c r="BS71" s="326"/>
      <c r="BT71" s="326"/>
      <c r="BU71" s="326"/>
      <c r="BV71" s="326"/>
      <c r="BW71" s="326"/>
      <c r="BX71" s="326"/>
      <c r="BY71" s="326"/>
      <c r="BZ71" s="326"/>
      <c r="CA71" s="326"/>
      <c r="CB71" s="326"/>
      <c r="CC71" s="326"/>
      <c r="CD71" s="326"/>
      <c r="CE71" s="326"/>
      <c r="CF71" s="326"/>
      <c r="CG71" s="326"/>
      <c r="CH71" s="326"/>
      <c r="CI71" s="326"/>
      <c r="CJ71" s="326"/>
      <c r="CK71" s="326"/>
      <c r="CL71" s="326"/>
      <c r="CM71" s="326"/>
      <c r="CN71" s="326"/>
      <c r="CO71" s="326"/>
      <c r="CP71" s="326"/>
      <c r="CQ71" s="326"/>
      <c r="CR71" s="326"/>
      <c r="CS71" s="326"/>
      <c r="CT71" s="326"/>
      <c r="CU71" s="326"/>
      <c r="CV71" s="326"/>
      <c r="CW71" s="326"/>
      <c r="CX71" s="326"/>
      <c r="CY71" s="326"/>
      <c r="CZ71" s="326"/>
      <c r="DA71" s="326"/>
      <c r="DB71" s="326"/>
      <c r="DC71" s="326"/>
      <c r="DD71" s="326"/>
      <c r="DE71" s="326"/>
      <c r="DF71" s="326"/>
      <c r="DG71" s="326"/>
      <c r="DH71" s="326"/>
      <c r="DI71" s="326"/>
      <c r="DJ71" s="326"/>
      <c r="DK71" s="326"/>
      <c r="DL71" s="326"/>
      <c r="DM71" s="326"/>
      <c r="DN71" s="326"/>
      <c r="DO71" s="326"/>
      <c r="DP71" s="326"/>
      <c r="DQ71" s="326"/>
      <c r="DR71" s="326"/>
      <c r="DS71" s="326"/>
      <c r="DT71" s="326"/>
      <c r="DU71" s="326"/>
      <c r="DV71" s="326"/>
      <c r="DW71" s="326"/>
      <c r="DX71" s="326"/>
      <c r="DY71" s="326"/>
      <c r="DZ71" s="326"/>
      <c r="EA71" s="326"/>
      <c r="EB71" s="326"/>
      <c r="EC71" s="326"/>
      <c r="ED71" s="326"/>
      <c r="EE71" s="326"/>
      <c r="EF71" s="326"/>
      <c r="EG71" s="326"/>
      <c r="EH71" s="326"/>
      <c r="EI71" s="326"/>
      <c r="EJ71" s="326"/>
      <c r="EK71" s="326"/>
      <c r="EL71" s="326"/>
      <c r="EM71" s="326"/>
      <c r="EN71" s="326"/>
      <c r="EO71" s="326"/>
      <c r="EP71" s="326"/>
      <c r="EQ71" s="326"/>
      <c r="ER71" s="326"/>
      <c r="ES71" s="326"/>
      <c r="ET71" s="326"/>
      <c r="EU71" s="326"/>
      <c r="EV71" s="326"/>
      <c r="EW71" s="326"/>
      <c r="EX71" s="326"/>
      <c r="EY71" s="326"/>
      <c r="EZ71" s="326"/>
      <c r="FA71" s="326"/>
      <c r="FB71" s="326"/>
      <c r="FC71" s="326"/>
      <c r="FD71" s="326"/>
      <c r="FE71" s="326"/>
      <c r="FF71" s="326"/>
      <c r="FG71" s="326"/>
      <c r="FH71" s="326"/>
      <c r="FI71" s="326"/>
      <c r="FJ71" s="326"/>
      <c r="FK71" s="326"/>
      <c r="FL71" s="326"/>
      <c r="FM71" s="326"/>
      <c r="FN71" s="326"/>
      <c r="FO71" s="326"/>
      <c r="FP71" s="326"/>
      <c r="FQ71" s="326"/>
      <c r="FR71" s="326"/>
      <c r="FS71" s="326"/>
      <c r="FT71" s="326"/>
      <c r="FU71" s="326"/>
      <c r="FV71" s="326"/>
      <c r="FW71" s="326"/>
      <c r="FX71" s="326"/>
      <c r="FY71" s="326"/>
      <c r="FZ71" s="326"/>
      <c r="GA71" s="326"/>
      <c r="GB71" s="326"/>
      <c r="GC71" s="326"/>
      <c r="GD71" s="326"/>
      <c r="GE71" s="326"/>
      <c r="GF71" s="326"/>
      <c r="GG71" s="326"/>
      <c r="GH71" s="326"/>
      <c r="GI71" s="326"/>
      <c r="GJ71" s="326"/>
      <c r="GK71" s="326"/>
      <c r="GL71" s="326"/>
      <c r="GM71" s="326"/>
      <c r="GN71" s="326"/>
      <c r="GO71" s="326"/>
      <c r="GP71" s="326"/>
      <c r="GQ71" s="326"/>
      <c r="GR71" s="326"/>
      <c r="GS71" s="326"/>
      <c r="GT71" s="326"/>
      <c r="GU71" s="326"/>
      <c r="GV71" s="326"/>
      <c r="GW71" s="326"/>
      <c r="GX71" s="326"/>
      <c r="GY71" s="326"/>
      <c r="GZ71" s="326"/>
      <c r="HA71" s="326"/>
      <c r="HB71" s="326"/>
      <c r="HC71" s="326"/>
      <c r="HD71" s="326"/>
      <c r="HE71" s="326"/>
      <c r="HF71" s="326"/>
      <c r="HG71" s="326"/>
      <c r="HH71" s="326"/>
      <c r="HI71" s="326"/>
      <c r="HJ71" s="326"/>
      <c r="HK71" s="326"/>
      <c r="HL71" s="326"/>
      <c r="HM71" s="326"/>
      <c r="HN71" s="326"/>
      <c r="HO71" s="326"/>
      <c r="HP71" s="326"/>
      <c r="HQ71" s="326"/>
      <c r="HR71" s="326"/>
      <c r="HS71" s="326"/>
      <c r="HT71" s="326"/>
      <c r="HU71" s="326"/>
      <c r="HV71" s="326"/>
      <c r="HW71" s="326"/>
      <c r="HX71" s="326"/>
      <c r="HY71" s="326"/>
      <c r="HZ71" s="326"/>
      <c r="IA71" s="326"/>
      <c r="IB71" s="326"/>
      <c r="IC71" s="326"/>
      <c r="ID71" s="326"/>
      <c r="IE71" s="326"/>
      <c r="IF71" s="326"/>
      <c r="IG71" s="326"/>
      <c r="IH71" s="326"/>
      <c r="II71" s="326"/>
      <c r="IJ71" s="326"/>
      <c r="IK71" s="326"/>
      <c r="IL71" s="326"/>
      <c r="IM71" s="326"/>
    </row>
    <row r="72" spans="6:247" x14ac:dyDescent="0.2">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M72" s="326"/>
      <c r="CN72" s="326"/>
      <c r="CO72" s="326"/>
      <c r="CP72" s="326"/>
      <c r="CQ72" s="326"/>
      <c r="CR72" s="326"/>
      <c r="CS72" s="326"/>
      <c r="CT72" s="326"/>
      <c r="CU72" s="326"/>
      <c r="CV72" s="326"/>
      <c r="CW72" s="326"/>
      <c r="CX72" s="326"/>
      <c r="CY72" s="326"/>
      <c r="CZ72" s="326"/>
      <c r="DA72" s="326"/>
      <c r="DB72" s="326"/>
      <c r="DC72" s="326"/>
      <c r="DD72" s="326"/>
      <c r="DE72" s="326"/>
      <c r="DF72" s="326"/>
      <c r="DG72" s="326"/>
      <c r="DH72" s="326"/>
      <c r="DI72" s="326"/>
      <c r="DJ72" s="326"/>
      <c r="DK72" s="326"/>
      <c r="DL72" s="326"/>
      <c r="DM72" s="326"/>
      <c r="DN72" s="326"/>
      <c r="DO72" s="326"/>
      <c r="DP72" s="326"/>
      <c r="DQ72" s="326"/>
      <c r="DR72" s="326"/>
      <c r="DS72" s="326"/>
      <c r="DT72" s="326"/>
      <c r="DU72" s="326"/>
      <c r="DV72" s="326"/>
      <c r="DW72" s="326"/>
      <c r="DX72" s="326"/>
      <c r="DY72" s="326"/>
      <c r="DZ72" s="326"/>
      <c r="EA72" s="326"/>
      <c r="EB72" s="326"/>
      <c r="EC72" s="326"/>
      <c r="ED72" s="326"/>
      <c r="EE72" s="326"/>
      <c r="EF72" s="326"/>
      <c r="EG72" s="326"/>
      <c r="EH72" s="326"/>
      <c r="EI72" s="326"/>
      <c r="EJ72" s="326"/>
      <c r="EK72" s="326"/>
      <c r="EL72" s="326"/>
      <c r="EM72" s="326"/>
      <c r="EN72" s="326"/>
      <c r="EO72" s="326"/>
      <c r="EP72" s="326"/>
      <c r="EQ72" s="326"/>
      <c r="ER72" s="326"/>
      <c r="ES72" s="326"/>
      <c r="ET72" s="326"/>
      <c r="EU72" s="326"/>
      <c r="EV72" s="326"/>
      <c r="EW72" s="326"/>
      <c r="EX72" s="326"/>
      <c r="EY72" s="326"/>
      <c r="EZ72" s="326"/>
      <c r="FA72" s="326"/>
      <c r="FB72" s="326"/>
      <c r="FC72" s="326"/>
      <c r="FD72" s="326"/>
      <c r="FE72" s="326"/>
      <c r="FF72" s="326"/>
      <c r="FG72" s="326"/>
      <c r="FH72" s="326"/>
      <c r="FI72" s="326"/>
      <c r="FJ72" s="326"/>
      <c r="FK72" s="326"/>
      <c r="FL72" s="326"/>
      <c r="FM72" s="326"/>
      <c r="FN72" s="326"/>
      <c r="FO72" s="326"/>
      <c r="FP72" s="326"/>
      <c r="FQ72" s="326"/>
      <c r="FR72" s="326"/>
      <c r="FS72" s="326"/>
      <c r="FT72" s="326"/>
      <c r="FU72" s="326"/>
      <c r="FV72" s="326"/>
      <c r="FW72" s="326"/>
      <c r="FX72" s="326"/>
      <c r="FY72" s="326"/>
      <c r="FZ72" s="326"/>
      <c r="GA72" s="326"/>
      <c r="GB72" s="326"/>
      <c r="GC72" s="326"/>
      <c r="GD72" s="326"/>
      <c r="GE72" s="326"/>
      <c r="GF72" s="326"/>
      <c r="GG72" s="326"/>
      <c r="GH72" s="326"/>
      <c r="GI72" s="326"/>
      <c r="GJ72" s="326"/>
      <c r="GK72" s="326"/>
      <c r="GL72" s="326"/>
      <c r="GM72" s="326"/>
      <c r="GN72" s="326"/>
      <c r="GO72" s="326"/>
      <c r="GP72" s="326"/>
      <c r="GQ72" s="326"/>
      <c r="GR72" s="326"/>
      <c r="GS72" s="326"/>
      <c r="GT72" s="326"/>
      <c r="GU72" s="326"/>
      <c r="GV72" s="326"/>
      <c r="GW72" s="326"/>
      <c r="GX72" s="326"/>
      <c r="GY72" s="326"/>
      <c r="GZ72" s="326"/>
      <c r="HA72" s="326"/>
      <c r="HB72" s="326"/>
      <c r="HC72" s="326"/>
      <c r="HD72" s="326"/>
      <c r="HE72" s="326"/>
      <c r="HF72" s="326"/>
      <c r="HG72" s="326"/>
      <c r="HH72" s="326"/>
      <c r="HI72" s="326"/>
      <c r="HJ72" s="326"/>
      <c r="HK72" s="326"/>
      <c r="HL72" s="326"/>
      <c r="HM72" s="326"/>
      <c r="HN72" s="326"/>
      <c r="HO72" s="326"/>
      <c r="HP72" s="326"/>
      <c r="HQ72" s="326"/>
      <c r="HR72" s="326"/>
      <c r="HS72" s="326"/>
      <c r="HT72" s="326"/>
      <c r="HU72" s="326"/>
      <c r="HV72" s="326"/>
      <c r="HW72" s="326"/>
      <c r="HX72" s="326"/>
      <c r="HY72" s="326"/>
      <c r="HZ72" s="326"/>
      <c r="IA72" s="326"/>
      <c r="IB72" s="326"/>
      <c r="IC72" s="326"/>
      <c r="ID72" s="326"/>
      <c r="IE72" s="326"/>
      <c r="IF72" s="326"/>
      <c r="IG72" s="326"/>
      <c r="IH72" s="326"/>
      <c r="II72" s="326"/>
      <c r="IJ72" s="326"/>
      <c r="IK72" s="326"/>
      <c r="IL72" s="326"/>
      <c r="IM72" s="326"/>
    </row>
    <row r="73" spans="6:247" x14ac:dyDescent="0.2">
      <c r="F73" s="326"/>
      <c r="G73" s="326"/>
      <c r="H73" s="326"/>
      <c r="I73" s="326"/>
      <c r="J73" s="326"/>
      <c r="K73" s="326"/>
      <c r="L73" s="326"/>
      <c r="M73" s="326"/>
      <c r="N73" s="326"/>
      <c r="O73" s="326"/>
      <c r="P73" s="326"/>
      <c r="Q73" s="326"/>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6"/>
      <c r="CG73" s="326"/>
      <c r="CH73" s="326"/>
      <c r="CI73" s="326"/>
      <c r="CJ73" s="326"/>
      <c r="CK73" s="326"/>
      <c r="CL73" s="326"/>
      <c r="CM73" s="326"/>
      <c r="CN73" s="326"/>
      <c r="CO73" s="326"/>
      <c r="CP73" s="326"/>
      <c r="CQ73" s="326"/>
      <c r="CR73" s="326"/>
      <c r="CS73" s="326"/>
      <c r="CT73" s="326"/>
      <c r="CU73" s="326"/>
      <c r="CV73" s="326"/>
      <c r="CW73" s="326"/>
      <c r="CX73" s="326"/>
      <c r="CY73" s="326"/>
      <c r="CZ73" s="326"/>
      <c r="DA73" s="326"/>
      <c r="DB73" s="326"/>
      <c r="DC73" s="326"/>
      <c r="DD73" s="326"/>
      <c r="DE73" s="326"/>
      <c r="DF73" s="326"/>
      <c r="DG73" s="326"/>
      <c r="DH73" s="326"/>
      <c r="DI73" s="326"/>
      <c r="DJ73" s="326"/>
      <c r="DK73" s="326"/>
      <c r="DL73" s="326"/>
      <c r="DM73" s="326"/>
      <c r="DN73" s="326"/>
      <c r="DO73" s="326"/>
      <c r="DP73" s="326"/>
      <c r="DQ73" s="326"/>
      <c r="DR73" s="326"/>
      <c r="DS73" s="326"/>
      <c r="DT73" s="326"/>
      <c r="DU73" s="326"/>
      <c r="DV73" s="326"/>
      <c r="DW73" s="326"/>
      <c r="DX73" s="326"/>
      <c r="DY73" s="326"/>
      <c r="DZ73" s="326"/>
      <c r="EA73" s="326"/>
      <c r="EB73" s="326"/>
      <c r="EC73" s="326"/>
      <c r="ED73" s="326"/>
      <c r="EE73" s="326"/>
      <c r="EF73" s="326"/>
      <c r="EG73" s="326"/>
      <c r="EH73" s="326"/>
      <c r="EI73" s="326"/>
      <c r="EJ73" s="326"/>
      <c r="EK73" s="326"/>
      <c r="EL73" s="326"/>
      <c r="EM73" s="326"/>
      <c r="EN73" s="326"/>
      <c r="EO73" s="326"/>
      <c r="EP73" s="326"/>
      <c r="EQ73" s="326"/>
      <c r="ER73" s="326"/>
      <c r="ES73" s="326"/>
      <c r="ET73" s="326"/>
      <c r="EU73" s="326"/>
      <c r="EV73" s="326"/>
      <c r="EW73" s="326"/>
      <c r="EX73" s="326"/>
      <c r="EY73" s="326"/>
      <c r="EZ73" s="326"/>
      <c r="FA73" s="326"/>
      <c r="FB73" s="326"/>
      <c r="FC73" s="326"/>
      <c r="FD73" s="326"/>
      <c r="FE73" s="326"/>
      <c r="FF73" s="326"/>
      <c r="FG73" s="326"/>
      <c r="FH73" s="326"/>
      <c r="FI73" s="326"/>
      <c r="FJ73" s="326"/>
      <c r="FK73" s="326"/>
      <c r="FL73" s="326"/>
      <c r="FM73" s="326"/>
      <c r="FN73" s="326"/>
      <c r="FO73" s="326"/>
      <c r="FP73" s="326"/>
      <c r="FQ73" s="326"/>
      <c r="FR73" s="326"/>
      <c r="FS73" s="326"/>
      <c r="FT73" s="326"/>
      <c r="FU73" s="326"/>
      <c r="FV73" s="326"/>
      <c r="FW73" s="326"/>
      <c r="FX73" s="326"/>
      <c r="FY73" s="326"/>
      <c r="FZ73" s="326"/>
      <c r="GA73" s="326"/>
      <c r="GB73" s="326"/>
      <c r="GC73" s="326"/>
      <c r="GD73" s="326"/>
      <c r="GE73" s="326"/>
      <c r="GF73" s="326"/>
      <c r="GG73" s="326"/>
      <c r="GH73" s="326"/>
      <c r="GI73" s="326"/>
      <c r="GJ73" s="326"/>
      <c r="GK73" s="326"/>
      <c r="GL73" s="326"/>
      <c r="GM73" s="326"/>
      <c r="GN73" s="326"/>
      <c r="GO73" s="326"/>
      <c r="GP73" s="326"/>
      <c r="GQ73" s="326"/>
      <c r="GR73" s="326"/>
      <c r="GS73" s="326"/>
      <c r="GT73" s="326"/>
      <c r="GU73" s="326"/>
      <c r="GV73" s="326"/>
      <c r="GW73" s="326"/>
      <c r="GX73" s="326"/>
      <c r="GY73" s="326"/>
      <c r="GZ73" s="326"/>
      <c r="HA73" s="326"/>
      <c r="HB73" s="326"/>
      <c r="HC73" s="326"/>
      <c r="HD73" s="326"/>
      <c r="HE73" s="326"/>
      <c r="HF73" s="326"/>
      <c r="HG73" s="326"/>
      <c r="HH73" s="326"/>
      <c r="HI73" s="326"/>
      <c r="HJ73" s="326"/>
      <c r="HK73" s="326"/>
      <c r="HL73" s="326"/>
      <c r="HM73" s="326"/>
      <c r="HN73" s="326"/>
      <c r="HO73" s="326"/>
      <c r="HP73" s="326"/>
      <c r="HQ73" s="326"/>
      <c r="HR73" s="326"/>
      <c r="HS73" s="326"/>
      <c r="HT73" s="326"/>
      <c r="HU73" s="326"/>
      <c r="HV73" s="326"/>
      <c r="HW73" s="326"/>
      <c r="HX73" s="326"/>
      <c r="HY73" s="326"/>
      <c r="HZ73" s="326"/>
      <c r="IA73" s="326"/>
      <c r="IB73" s="326"/>
      <c r="IC73" s="326"/>
      <c r="ID73" s="326"/>
      <c r="IE73" s="326"/>
      <c r="IF73" s="326"/>
      <c r="IG73" s="326"/>
      <c r="IH73" s="326"/>
      <c r="II73" s="326"/>
      <c r="IJ73" s="326"/>
      <c r="IK73" s="326"/>
      <c r="IL73" s="326"/>
      <c r="IM73" s="326"/>
    </row>
    <row r="74" spans="6:247" x14ac:dyDescent="0.2">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M74" s="326"/>
      <c r="CN74" s="326"/>
      <c r="CO74" s="326"/>
      <c r="CP74" s="326"/>
      <c r="CQ74" s="326"/>
      <c r="CR74" s="326"/>
      <c r="CS74" s="326"/>
      <c r="CT74" s="326"/>
      <c r="CU74" s="326"/>
      <c r="CV74" s="326"/>
      <c r="CW74" s="326"/>
      <c r="CX74" s="326"/>
      <c r="CY74" s="326"/>
      <c r="CZ74" s="326"/>
      <c r="DA74" s="326"/>
      <c r="DB74" s="326"/>
      <c r="DC74" s="326"/>
      <c r="DD74" s="326"/>
      <c r="DE74" s="326"/>
      <c r="DF74" s="326"/>
      <c r="DG74" s="326"/>
      <c r="DH74" s="326"/>
      <c r="DI74" s="326"/>
      <c r="DJ74" s="326"/>
      <c r="DK74" s="326"/>
      <c r="DL74" s="326"/>
      <c r="DM74" s="326"/>
      <c r="DN74" s="326"/>
      <c r="DO74" s="326"/>
      <c r="DP74" s="326"/>
      <c r="DQ74" s="326"/>
      <c r="DR74" s="326"/>
      <c r="DS74" s="326"/>
      <c r="DT74" s="326"/>
      <c r="DU74" s="326"/>
      <c r="DV74" s="326"/>
      <c r="DW74" s="326"/>
      <c r="DX74" s="326"/>
      <c r="DY74" s="326"/>
      <c r="DZ74" s="326"/>
      <c r="EA74" s="326"/>
      <c r="EB74" s="326"/>
      <c r="EC74" s="326"/>
      <c r="ED74" s="326"/>
      <c r="EE74" s="326"/>
      <c r="EF74" s="326"/>
      <c r="EG74" s="326"/>
      <c r="EH74" s="326"/>
      <c r="EI74" s="326"/>
      <c r="EJ74" s="326"/>
      <c r="EK74" s="326"/>
      <c r="EL74" s="326"/>
      <c r="EM74" s="326"/>
      <c r="EN74" s="326"/>
      <c r="EO74" s="326"/>
      <c r="EP74" s="326"/>
      <c r="EQ74" s="326"/>
      <c r="ER74" s="326"/>
      <c r="ES74" s="326"/>
      <c r="ET74" s="326"/>
      <c r="EU74" s="326"/>
      <c r="EV74" s="326"/>
      <c r="EW74" s="326"/>
      <c r="EX74" s="326"/>
      <c r="EY74" s="326"/>
      <c r="EZ74" s="326"/>
      <c r="FA74" s="326"/>
      <c r="FB74" s="326"/>
      <c r="FC74" s="326"/>
      <c r="FD74" s="326"/>
      <c r="FE74" s="326"/>
      <c r="FF74" s="326"/>
      <c r="FG74" s="326"/>
      <c r="FH74" s="326"/>
      <c r="FI74" s="326"/>
      <c r="FJ74" s="326"/>
      <c r="FK74" s="326"/>
      <c r="FL74" s="326"/>
      <c r="FM74" s="326"/>
      <c r="FN74" s="326"/>
      <c r="FO74" s="326"/>
      <c r="FP74" s="326"/>
      <c r="FQ74" s="326"/>
      <c r="FR74" s="326"/>
      <c r="FS74" s="326"/>
      <c r="FT74" s="326"/>
      <c r="FU74" s="326"/>
      <c r="FV74" s="326"/>
      <c r="FW74" s="326"/>
      <c r="FX74" s="326"/>
      <c r="FY74" s="326"/>
      <c r="FZ74" s="326"/>
      <c r="GA74" s="326"/>
      <c r="GB74" s="326"/>
      <c r="GC74" s="326"/>
      <c r="GD74" s="326"/>
      <c r="GE74" s="326"/>
      <c r="GF74" s="326"/>
      <c r="GG74" s="326"/>
      <c r="GH74" s="326"/>
      <c r="GI74" s="326"/>
      <c r="GJ74" s="326"/>
      <c r="GK74" s="326"/>
      <c r="GL74" s="326"/>
      <c r="GM74" s="326"/>
      <c r="GN74" s="326"/>
      <c r="GO74" s="326"/>
      <c r="GP74" s="326"/>
      <c r="GQ74" s="326"/>
      <c r="GR74" s="326"/>
      <c r="GS74" s="326"/>
      <c r="GT74" s="326"/>
      <c r="GU74" s="326"/>
      <c r="GV74" s="326"/>
      <c r="GW74" s="326"/>
      <c r="GX74" s="326"/>
      <c r="GY74" s="326"/>
      <c r="GZ74" s="326"/>
      <c r="HA74" s="326"/>
      <c r="HB74" s="326"/>
      <c r="HC74" s="326"/>
      <c r="HD74" s="326"/>
      <c r="HE74" s="326"/>
      <c r="HF74" s="326"/>
      <c r="HG74" s="326"/>
      <c r="HH74" s="326"/>
      <c r="HI74" s="326"/>
      <c r="HJ74" s="326"/>
      <c r="HK74" s="326"/>
      <c r="HL74" s="326"/>
      <c r="HM74" s="326"/>
      <c r="HN74" s="326"/>
      <c r="HO74" s="326"/>
      <c r="HP74" s="326"/>
      <c r="HQ74" s="326"/>
      <c r="HR74" s="326"/>
      <c r="HS74" s="326"/>
      <c r="HT74" s="326"/>
      <c r="HU74" s="326"/>
      <c r="HV74" s="326"/>
      <c r="HW74" s="326"/>
      <c r="HX74" s="326"/>
      <c r="HY74" s="326"/>
      <c r="HZ74" s="326"/>
      <c r="IA74" s="326"/>
      <c r="IB74" s="326"/>
      <c r="IC74" s="326"/>
      <c r="ID74" s="326"/>
      <c r="IE74" s="326"/>
      <c r="IF74" s="326"/>
      <c r="IG74" s="326"/>
      <c r="IH74" s="326"/>
      <c r="II74" s="326"/>
      <c r="IJ74" s="326"/>
      <c r="IK74" s="326"/>
      <c r="IL74" s="326"/>
      <c r="IM74" s="326"/>
    </row>
    <row r="75" spans="6:247" x14ac:dyDescent="0.2">
      <c r="F75" s="326"/>
      <c r="G75" s="326"/>
      <c r="H75" s="326"/>
      <c r="I75" s="326"/>
      <c r="J75" s="326"/>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6"/>
      <c r="CG75" s="326"/>
      <c r="CH75" s="326"/>
      <c r="CI75" s="326"/>
      <c r="CJ75" s="326"/>
      <c r="CK75" s="326"/>
      <c r="CL75" s="326"/>
      <c r="CM75" s="326"/>
      <c r="CN75" s="326"/>
      <c r="CO75" s="326"/>
      <c r="CP75" s="326"/>
      <c r="CQ75" s="326"/>
      <c r="CR75" s="326"/>
      <c r="CS75" s="326"/>
      <c r="CT75" s="326"/>
      <c r="CU75" s="326"/>
      <c r="CV75" s="326"/>
      <c r="CW75" s="326"/>
      <c r="CX75" s="326"/>
      <c r="CY75" s="326"/>
      <c r="CZ75" s="326"/>
      <c r="DA75" s="326"/>
      <c r="DB75" s="326"/>
      <c r="DC75" s="326"/>
      <c r="DD75" s="326"/>
      <c r="DE75" s="326"/>
      <c r="DF75" s="326"/>
      <c r="DG75" s="326"/>
      <c r="DH75" s="326"/>
      <c r="DI75" s="326"/>
      <c r="DJ75" s="326"/>
      <c r="DK75" s="326"/>
      <c r="DL75" s="326"/>
      <c r="DM75" s="326"/>
      <c r="DN75" s="326"/>
      <c r="DO75" s="326"/>
      <c r="DP75" s="326"/>
      <c r="DQ75" s="326"/>
      <c r="DR75" s="326"/>
      <c r="DS75" s="326"/>
      <c r="DT75" s="326"/>
      <c r="DU75" s="326"/>
      <c r="DV75" s="326"/>
      <c r="DW75" s="326"/>
      <c r="DX75" s="326"/>
      <c r="DY75" s="326"/>
      <c r="DZ75" s="326"/>
      <c r="EA75" s="326"/>
      <c r="EB75" s="326"/>
      <c r="EC75" s="326"/>
      <c r="ED75" s="326"/>
      <c r="EE75" s="326"/>
      <c r="EF75" s="326"/>
      <c r="EG75" s="326"/>
      <c r="EH75" s="326"/>
      <c r="EI75" s="326"/>
      <c r="EJ75" s="326"/>
      <c r="EK75" s="326"/>
      <c r="EL75" s="326"/>
      <c r="EM75" s="326"/>
      <c r="EN75" s="326"/>
      <c r="EO75" s="326"/>
      <c r="EP75" s="326"/>
      <c r="EQ75" s="326"/>
      <c r="ER75" s="326"/>
      <c r="ES75" s="326"/>
      <c r="ET75" s="326"/>
      <c r="EU75" s="326"/>
      <c r="EV75" s="326"/>
      <c r="EW75" s="326"/>
      <c r="EX75" s="326"/>
      <c r="EY75" s="326"/>
      <c r="EZ75" s="326"/>
      <c r="FA75" s="326"/>
      <c r="FB75" s="326"/>
      <c r="FC75" s="326"/>
      <c r="FD75" s="326"/>
      <c r="FE75" s="326"/>
      <c r="FF75" s="326"/>
      <c r="FG75" s="326"/>
      <c r="FH75" s="326"/>
      <c r="FI75" s="326"/>
      <c r="FJ75" s="326"/>
      <c r="FK75" s="326"/>
      <c r="FL75" s="326"/>
      <c r="FM75" s="326"/>
      <c r="FN75" s="326"/>
      <c r="FO75" s="326"/>
      <c r="FP75" s="326"/>
      <c r="FQ75" s="326"/>
      <c r="FR75" s="326"/>
      <c r="FS75" s="326"/>
      <c r="FT75" s="326"/>
      <c r="FU75" s="326"/>
      <c r="FV75" s="326"/>
      <c r="FW75" s="326"/>
      <c r="FX75" s="326"/>
      <c r="FY75" s="326"/>
      <c r="FZ75" s="326"/>
      <c r="GA75" s="326"/>
      <c r="GB75" s="326"/>
      <c r="GC75" s="326"/>
      <c r="GD75" s="326"/>
      <c r="GE75" s="326"/>
      <c r="GF75" s="326"/>
      <c r="GG75" s="326"/>
      <c r="GH75" s="326"/>
      <c r="GI75" s="326"/>
      <c r="GJ75" s="326"/>
      <c r="GK75" s="326"/>
      <c r="GL75" s="326"/>
      <c r="GM75" s="326"/>
      <c r="GN75" s="326"/>
      <c r="GO75" s="326"/>
      <c r="GP75" s="326"/>
      <c r="GQ75" s="326"/>
      <c r="GR75" s="326"/>
      <c r="GS75" s="326"/>
      <c r="GT75" s="326"/>
      <c r="GU75" s="326"/>
      <c r="GV75" s="326"/>
      <c r="GW75" s="326"/>
      <c r="GX75" s="326"/>
      <c r="GY75" s="326"/>
      <c r="GZ75" s="326"/>
      <c r="HA75" s="326"/>
      <c r="HB75" s="326"/>
      <c r="HC75" s="326"/>
      <c r="HD75" s="326"/>
      <c r="HE75" s="326"/>
      <c r="HF75" s="326"/>
      <c r="HG75" s="326"/>
      <c r="HH75" s="326"/>
      <c r="HI75" s="326"/>
      <c r="HJ75" s="326"/>
      <c r="HK75" s="326"/>
      <c r="HL75" s="326"/>
      <c r="HM75" s="326"/>
      <c r="HN75" s="326"/>
      <c r="HO75" s="326"/>
      <c r="HP75" s="326"/>
      <c r="HQ75" s="326"/>
      <c r="HR75" s="326"/>
      <c r="HS75" s="326"/>
      <c r="HT75" s="326"/>
      <c r="HU75" s="326"/>
      <c r="HV75" s="326"/>
      <c r="HW75" s="326"/>
      <c r="HX75" s="326"/>
      <c r="HY75" s="326"/>
      <c r="HZ75" s="326"/>
      <c r="IA75" s="326"/>
      <c r="IB75" s="326"/>
      <c r="IC75" s="326"/>
      <c r="ID75" s="326"/>
      <c r="IE75" s="326"/>
      <c r="IF75" s="326"/>
      <c r="IG75" s="326"/>
      <c r="IH75" s="326"/>
      <c r="II75" s="326"/>
      <c r="IJ75" s="326"/>
      <c r="IK75" s="326"/>
      <c r="IL75" s="326"/>
      <c r="IM75" s="326"/>
    </row>
    <row r="76" spans="6:247" x14ac:dyDescent="0.2">
      <c r="F76" s="326"/>
      <c r="G76" s="326"/>
      <c r="H76" s="326"/>
      <c r="I76" s="326"/>
      <c r="J76" s="326"/>
      <c r="K76" s="326"/>
      <c r="L76" s="326"/>
      <c r="M76" s="32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c r="BV76" s="326"/>
      <c r="BW76" s="326"/>
      <c r="BX76" s="326"/>
      <c r="BY76" s="326"/>
      <c r="BZ76" s="326"/>
      <c r="CA76" s="326"/>
      <c r="CB76" s="326"/>
      <c r="CC76" s="326"/>
      <c r="CD76" s="326"/>
      <c r="CE76" s="326"/>
      <c r="CF76" s="326"/>
      <c r="CG76" s="326"/>
      <c r="CH76" s="326"/>
      <c r="CI76" s="326"/>
      <c r="CJ76" s="326"/>
      <c r="CK76" s="326"/>
      <c r="CL76" s="326"/>
      <c r="CM76" s="326"/>
      <c r="CN76" s="326"/>
      <c r="CO76" s="326"/>
      <c r="CP76" s="326"/>
      <c r="CQ76" s="326"/>
      <c r="CR76" s="326"/>
      <c r="CS76" s="326"/>
      <c r="CT76" s="326"/>
      <c r="CU76" s="326"/>
      <c r="CV76" s="326"/>
      <c r="CW76" s="326"/>
      <c r="CX76" s="326"/>
      <c r="CY76" s="326"/>
      <c r="CZ76" s="326"/>
      <c r="DA76" s="326"/>
      <c r="DB76" s="326"/>
      <c r="DC76" s="326"/>
      <c r="DD76" s="326"/>
      <c r="DE76" s="326"/>
      <c r="DF76" s="326"/>
      <c r="DG76" s="326"/>
      <c r="DH76" s="326"/>
      <c r="DI76" s="326"/>
      <c r="DJ76" s="326"/>
      <c r="DK76" s="326"/>
      <c r="DL76" s="326"/>
      <c r="DM76" s="326"/>
      <c r="DN76" s="326"/>
      <c r="DO76" s="326"/>
      <c r="DP76" s="326"/>
      <c r="DQ76" s="326"/>
      <c r="DR76" s="326"/>
      <c r="DS76" s="326"/>
      <c r="DT76" s="326"/>
      <c r="DU76" s="326"/>
      <c r="DV76" s="326"/>
      <c r="DW76" s="326"/>
      <c r="DX76" s="326"/>
      <c r="DY76" s="326"/>
      <c r="DZ76" s="326"/>
      <c r="EA76" s="326"/>
      <c r="EB76" s="326"/>
      <c r="EC76" s="326"/>
      <c r="ED76" s="326"/>
      <c r="EE76" s="326"/>
      <c r="EF76" s="326"/>
      <c r="EG76" s="326"/>
      <c r="EH76" s="326"/>
      <c r="EI76" s="326"/>
      <c r="EJ76" s="326"/>
      <c r="EK76" s="326"/>
      <c r="EL76" s="326"/>
      <c r="EM76" s="326"/>
      <c r="EN76" s="326"/>
      <c r="EO76" s="326"/>
      <c r="EP76" s="326"/>
      <c r="EQ76" s="326"/>
      <c r="ER76" s="326"/>
      <c r="ES76" s="326"/>
      <c r="ET76" s="326"/>
      <c r="EU76" s="326"/>
      <c r="EV76" s="326"/>
      <c r="EW76" s="326"/>
      <c r="EX76" s="326"/>
      <c r="EY76" s="326"/>
      <c r="EZ76" s="326"/>
      <c r="FA76" s="326"/>
      <c r="FB76" s="326"/>
      <c r="FC76" s="326"/>
      <c r="FD76" s="326"/>
      <c r="FE76" s="326"/>
      <c r="FF76" s="326"/>
      <c r="FG76" s="326"/>
      <c r="FH76" s="326"/>
      <c r="FI76" s="326"/>
      <c r="FJ76" s="326"/>
      <c r="FK76" s="326"/>
      <c r="FL76" s="326"/>
      <c r="FM76" s="326"/>
      <c r="FN76" s="326"/>
      <c r="FO76" s="326"/>
      <c r="FP76" s="326"/>
      <c r="FQ76" s="326"/>
      <c r="FR76" s="326"/>
      <c r="FS76" s="326"/>
      <c r="FT76" s="326"/>
      <c r="FU76" s="326"/>
      <c r="FV76" s="326"/>
      <c r="FW76" s="326"/>
      <c r="FX76" s="326"/>
      <c r="FY76" s="326"/>
      <c r="FZ76" s="326"/>
      <c r="GA76" s="326"/>
      <c r="GB76" s="326"/>
      <c r="GC76" s="326"/>
      <c r="GD76" s="326"/>
      <c r="GE76" s="326"/>
      <c r="GF76" s="326"/>
      <c r="GG76" s="326"/>
      <c r="GH76" s="326"/>
      <c r="GI76" s="326"/>
      <c r="GJ76" s="326"/>
      <c r="GK76" s="326"/>
      <c r="GL76" s="326"/>
      <c r="GM76" s="326"/>
      <c r="GN76" s="326"/>
      <c r="GO76" s="326"/>
      <c r="GP76" s="326"/>
      <c r="GQ76" s="326"/>
      <c r="GR76" s="326"/>
      <c r="GS76" s="326"/>
      <c r="GT76" s="326"/>
      <c r="GU76" s="326"/>
      <c r="GV76" s="326"/>
      <c r="GW76" s="326"/>
      <c r="GX76" s="326"/>
      <c r="GY76" s="326"/>
      <c r="GZ76" s="326"/>
      <c r="HA76" s="326"/>
      <c r="HB76" s="326"/>
      <c r="HC76" s="326"/>
      <c r="HD76" s="326"/>
      <c r="HE76" s="326"/>
      <c r="HF76" s="326"/>
      <c r="HG76" s="326"/>
      <c r="HH76" s="326"/>
      <c r="HI76" s="326"/>
      <c r="HJ76" s="326"/>
      <c r="HK76" s="326"/>
      <c r="HL76" s="326"/>
      <c r="HM76" s="326"/>
      <c r="HN76" s="326"/>
      <c r="HO76" s="326"/>
      <c r="HP76" s="326"/>
      <c r="HQ76" s="326"/>
      <c r="HR76" s="326"/>
      <c r="HS76" s="326"/>
      <c r="HT76" s="326"/>
      <c r="HU76" s="326"/>
      <c r="HV76" s="326"/>
      <c r="HW76" s="326"/>
      <c r="HX76" s="326"/>
      <c r="HY76" s="326"/>
      <c r="HZ76" s="326"/>
      <c r="IA76" s="326"/>
      <c r="IB76" s="326"/>
      <c r="IC76" s="326"/>
      <c r="ID76" s="326"/>
      <c r="IE76" s="326"/>
      <c r="IF76" s="326"/>
      <c r="IG76" s="326"/>
      <c r="IH76" s="326"/>
      <c r="II76" s="326"/>
      <c r="IJ76" s="326"/>
      <c r="IK76" s="326"/>
      <c r="IL76" s="326"/>
      <c r="IM76" s="326"/>
    </row>
    <row r="77" spans="6:247" x14ac:dyDescent="0.2">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6"/>
      <c r="BS77" s="326"/>
      <c r="BT77" s="326"/>
      <c r="BU77" s="326"/>
      <c r="BV77" s="326"/>
      <c r="BW77" s="326"/>
      <c r="BX77" s="326"/>
      <c r="BY77" s="326"/>
      <c r="BZ77" s="326"/>
      <c r="CA77" s="326"/>
      <c r="CB77" s="326"/>
      <c r="CC77" s="326"/>
      <c r="CD77" s="326"/>
      <c r="CE77" s="326"/>
      <c r="CF77" s="326"/>
      <c r="CG77" s="326"/>
      <c r="CH77" s="326"/>
      <c r="CI77" s="326"/>
      <c r="CJ77" s="326"/>
      <c r="CK77" s="326"/>
      <c r="CL77" s="326"/>
      <c r="CM77" s="326"/>
      <c r="CN77" s="326"/>
      <c r="CO77" s="326"/>
      <c r="CP77" s="326"/>
      <c r="CQ77" s="326"/>
      <c r="CR77" s="326"/>
      <c r="CS77" s="326"/>
      <c r="CT77" s="326"/>
      <c r="CU77" s="326"/>
      <c r="CV77" s="326"/>
      <c r="CW77" s="326"/>
      <c r="CX77" s="326"/>
      <c r="CY77" s="326"/>
      <c r="CZ77" s="326"/>
      <c r="DA77" s="326"/>
      <c r="DB77" s="326"/>
      <c r="DC77" s="326"/>
      <c r="DD77" s="326"/>
      <c r="DE77" s="326"/>
      <c r="DF77" s="326"/>
      <c r="DG77" s="326"/>
      <c r="DH77" s="326"/>
      <c r="DI77" s="326"/>
      <c r="DJ77" s="326"/>
      <c r="DK77" s="326"/>
      <c r="DL77" s="326"/>
      <c r="DM77" s="326"/>
      <c r="DN77" s="326"/>
      <c r="DO77" s="326"/>
      <c r="DP77" s="326"/>
      <c r="DQ77" s="326"/>
      <c r="DR77" s="326"/>
      <c r="DS77" s="326"/>
      <c r="DT77" s="326"/>
      <c r="DU77" s="326"/>
      <c r="DV77" s="326"/>
      <c r="DW77" s="326"/>
      <c r="DX77" s="326"/>
      <c r="DY77" s="326"/>
      <c r="DZ77" s="326"/>
      <c r="EA77" s="326"/>
      <c r="EB77" s="326"/>
      <c r="EC77" s="326"/>
      <c r="ED77" s="326"/>
      <c r="EE77" s="326"/>
      <c r="EF77" s="326"/>
      <c r="EG77" s="326"/>
      <c r="EH77" s="326"/>
      <c r="EI77" s="326"/>
      <c r="EJ77" s="326"/>
      <c r="EK77" s="326"/>
      <c r="EL77" s="326"/>
      <c r="EM77" s="326"/>
      <c r="EN77" s="326"/>
      <c r="EO77" s="326"/>
      <c r="EP77" s="326"/>
      <c r="EQ77" s="326"/>
      <c r="ER77" s="326"/>
      <c r="ES77" s="326"/>
      <c r="ET77" s="326"/>
      <c r="EU77" s="326"/>
      <c r="EV77" s="326"/>
      <c r="EW77" s="326"/>
      <c r="EX77" s="326"/>
      <c r="EY77" s="326"/>
      <c r="EZ77" s="326"/>
      <c r="FA77" s="326"/>
      <c r="FB77" s="326"/>
      <c r="FC77" s="326"/>
      <c r="FD77" s="326"/>
      <c r="FE77" s="326"/>
      <c r="FF77" s="326"/>
      <c r="FG77" s="326"/>
      <c r="FH77" s="326"/>
      <c r="FI77" s="326"/>
      <c r="FJ77" s="326"/>
      <c r="FK77" s="326"/>
      <c r="FL77" s="326"/>
      <c r="FM77" s="326"/>
      <c r="FN77" s="326"/>
      <c r="FO77" s="326"/>
      <c r="FP77" s="326"/>
      <c r="FQ77" s="326"/>
      <c r="FR77" s="326"/>
      <c r="FS77" s="326"/>
      <c r="FT77" s="326"/>
      <c r="FU77" s="326"/>
      <c r="FV77" s="326"/>
      <c r="FW77" s="326"/>
      <c r="FX77" s="326"/>
      <c r="FY77" s="326"/>
      <c r="FZ77" s="326"/>
      <c r="GA77" s="326"/>
      <c r="GB77" s="326"/>
      <c r="GC77" s="326"/>
      <c r="GD77" s="326"/>
      <c r="GE77" s="326"/>
      <c r="GF77" s="326"/>
      <c r="GG77" s="326"/>
      <c r="GH77" s="326"/>
      <c r="GI77" s="326"/>
      <c r="GJ77" s="326"/>
      <c r="GK77" s="326"/>
      <c r="GL77" s="326"/>
      <c r="GM77" s="326"/>
      <c r="GN77" s="326"/>
      <c r="GO77" s="326"/>
      <c r="GP77" s="326"/>
      <c r="GQ77" s="326"/>
      <c r="GR77" s="326"/>
      <c r="GS77" s="326"/>
      <c r="GT77" s="326"/>
      <c r="GU77" s="326"/>
      <c r="GV77" s="326"/>
      <c r="GW77" s="326"/>
      <c r="GX77" s="326"/>
      <c r="GY77" s="326"/>
      <c r="GZ77" s="326"/>
      <c r="HA77" s="326"/>
      <c r="HB77" s="326"/>
      <c r="HC77" s="326"/>
      <c r="HD77" s="326"/>
      <c r="HE77" s="326"/>
      <c r="HF77" s="326"/>
      <c r="HG77" s="326"/>
      <c r="HH77" s="326"/>
      <c r="HI77" s="326"/>
      <c r="HJ77" s="326"/>
      <c r="HK77" s="326"/>
      <c r="HL77" s="326"/>
      <c r="HM77" s="326"/>
      <c r="HN77" s="326"/>
      <c r="HO77" s="326"/>
      <c r="HP77" s="326"/>
      <c r="HQ77" s="326"/>
      <c r="HR77" s="326"/>
      <c r="HS77" s="326"/>
      <c r="HT77" s="326"/>
      <c r="HU77" s="326"/>
      <c r="HV77" s="326"/>
      <c r="HW77" s="326"/>
      <c r="HX77" s="326"/>
      <c r="HY77" s="326"/>
      <c r="HZ77" s="326"/>
      <c r="IA77" s="326"/>
      <c r="IB77" s="326"/>
      <c r="IC77" s="326"/>
      <c r="ID77" s="326"/>
      <c r="IE77" s="326"/>
      <c r="IF77" s="326"/>
      <c r="IG77" s="326"/>
      <c r="IH77" s="326"/>
      <c r="II77" s="326"/>
      <c r="IJ77" s="326"/>
      <c r="IK77" s="326"/>
      <c r="IL77" s="326"/>
      <c r="IM77" s="326"/>
    </row>
    <row r="78" spans="6:247" x14ac:dyDescent="0.2">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6"/>
      <c r="BS78" s="326"/>
      <c r="BT78" s="326"/>
      <c r="BU78" s="326"/>
      <c r="BV78" s="326"/>
      <c r="BW78" s="326"/>
      <c r="BX78" s="326"/>
      <c r="BY78" s="326"/>
      <c r="BZ78" s="326"/>
      <c r="CA78" s="326"/>
      <c r="CB78" s="326"/>
      <c r="CC78" s="326"/>
      <c r="CD78" s="326"/>
      <c r="CE78" s="326"/>
      <c r="CF78" s="326"/>
      <c r="CG78" s="326"/>
      <c r="CH78" s="326"/>
      <c r="CI78" s="326"/>
      <c r="CJ78" s="326"/>
      <c r="CK78" s="326"/>
      <c r="CL78" s="326"/>
      <c r="CM78" s="326"/>
      <c r="CN78" s="326"/>
      <c r="CO78" s="326"/>
      <c r="CP78" s="326"/>
      <c r="CQ78" s="326"/>
      <c r="CR78" s="326"/>
      <c r="CS78" s="326"/>
      <c r="CT78" s="326"/>
      <c r="CU78" s="326"/>
      <c r="CV78" s="326"/>
      <c r="CW78" s="326"/>
      <c r="CX78" s="326"/>
      <c r="CY78" s="326"/>
      <c r="CZ78" s="326"/>
      <c r="DA78" s="326"/>
      <c r="DB78" s="326"/>
      <c r="DC78" s="326"/>
      <c r="DD78" s="326"/>
      <c r="DE78" s="326"/>
      <c r="DF78" s="326"/>
      <c r="DG78" s="326"/>
      <c r="DH78" s="326"/>
      <c r="DI78" s="326"/>
      <c r="DJ78" s="326"/>
      <c r="DK78" s="326"/>
      <c r="DL78" s="326"/>
      <c r="DM78" s="326"/>
      <c r="DN78" s="326"/>
      <c r="DO78" s="326"/>
      <c r="DP78" s="326"/>
      <c r="DQ78" s="326"/>
      <c r="DR78" s="326"/>
      <c r="DS78" s="326"/>
      <c r="DT78" s="326"/>
      <c r="DU78" s="326"/>
      <c r="DV78" s="326"/>
      <c r="DW78" s="326"/>
      <c r="DX78" s="326"/>
      <c r="DY78" s="326"/>
      <c r="DZ78" s="326"/>
      <c r="EA78" s="326"/>
      <c r="EB78" s="326"/>
      <c r="EC78" s="326"/>
      <c r="ED78" s="326"/>
      <c r="EE78" s="326"/>
      <c r="EF78" s="326"/>
      <c r="EG78" s="326"/>
      <c r="EH78" s="326"/>
      <c r="EI78" s="326"/>
      <c r="EJ78" s="326"/>
      <c r="EK78" s="326"/>
      <c r="EL78" s="326"/>
      <c r="EM78" s="326"/>
      <c r="EN78" s="326"/>
      <c r="EO78" s="326"/>
      <c r="EP78" s="326"/>
      <c r="EQ78" s="326"/>
      <c r="ER78" s="326"/>
      <c r="ES78" s="326"/>
      <c r="ET78" s="326"/>
      <c r="EU78" s="326"/>
      <c r="EV78" s="326"/>
      <c r="EW78" s="326"/>
      <c r="EX78" s="326"/>
      <c r="EY78" s="326"/>
      <c r="EZ78" s="326"/>
      <c r="FA78" s="326"/>
      <c r="FB78" s="326"/>
      <c r="FC78" s="326"/>
      <c r="FD78" s="326"/>
      <c r="FE78" s="326"/>
      <c r="FF78" s="326"/>
      <c r="FG78" s="326"/>
      <c r="FH78" s="326"/>
      <c r="FI78" s="326"/>
      <c r="FJ78" s="326"/>
      <c r="FK78" s="326"/>
      <c r="FL78" s="326"/>
      <c r="FM78" s="326"/>
      <c r="FN78" s="326"/>
      <c r="FO78" s="326"/>
      <c r="FP78" s="326"/>
      <c r="FQ78" s="326"/>
      <c r="FR78" s="326"/>
      <c r="FS78" s="326"/>
      <c r="FT78" s="326"/>
      <c r="FU78" s="326"/>
      <c r="FV78" s="326"/>
      <c r="FW78" s="326"/>
      <c r="FX78" s="326"/>
      <c r="FY78" s="326"/>
      <c r="FZ78" s="326"/>
      <c r="GA78" s="326"/>
      <c r="GB78" s="326"/>
      <c r="GC78" s="326"/>
      <c r="GD78" s="326"/>
      <c r="GE78" s="326"/>
      <c r="GF78" s="326"/>
      <c r="GG78" s="326"/>
      <c r="GH78" s="326"/>
      <c r="GI78" s="326"/>
      <c r="GJ78" s="326"/>
      <c r="GK78" s="326"/>
      <c r="GL78" s="326"/>
      <c r="GM78" s="326"/>
      <c r="GN78" s="326"/>
      <c r="GO78" s="326"/>
      <c r="GP78" s="326"/>
      <c r="GQ78" s="326"/>
      <c r="GR78" s="326"/>
      <c r="GS78" s="326"/>
      <c r="GT78" s="326"/>
      <c r="GU78" s="326"/>
      <c r="GV78" s="326"/>
      <c r="GW78" s="326"/>
      <c r="GX78" s="326"/>
      <c r="GY78" s="326"/>
      <c r="GZ78" s="326"/>
      <c r="HA78" s="326"/>
      <c r="HB78" s="326"/>
      <c r="HC78" s="326"/>
      <c r="HD78" s="326"/>
      <c r="HE78" s="326"/>
      <c r="HF78" s="326"/>
      <c r="HG78" s="326"/>
      <c r="HH78" s="326"/>
      <c r="HI78" s="326"/>
      <c r="HJ78" s="326"/>
      <c r="HK78" s="326"/>
      <c r="HL78" s="326"/>
      <c r="HM78" s="326"/>
      <c r="HN78" s="326"/>
      <c r="HO78" s="326"/>
      <c r="HP78" s="326"/>
      <c r="HQ78" s="326"/>
      <c r="HR78" s="326"/>
      <c r="HS78" s="326"/>
      <c r="HT78" s="326"/>
      <c r="HU78" s="326"/>
      <c r="HV78" s="326"/>
      <c r="HW78" s="326"/>
      <c r="HX78" s="326"/>
      <c r="HY78" s="326"/>
      <c r="HZ78" s="326"/>
      <c r="IA78" s="326"/>
      <c r="IB78" s="326"/>
      <c r="IC78" s="326"/>
      <c r="ID78" s="326"/>
      <c r="IE78" s="326"/>
      <c r="IF78" s="326"/>
      <c r="IG78" s="326"/>
      <c r="IH78" s="326"/>
      <c r="II78" s="326"/>
      <c r="IJ78" s="326"/>
      <c r="IK78" s="326"/>
      <c r="IL78" s="326"/>
      <c r="IM78" s="326"/>
    </row>
    <row r="79" spans="6:247" x14ac:dyDescent="0.2">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6"/>
      <c r="BW79" s="326"/>
      <c r="BX79" s="326"/>
      <c r="BY79" s="326"/>
      <c r="BZ79" s="326"/>
      <c r="CA79" s="326"/>
      <c r="CB79" s="326"/>
      <c r="CC79" s="326"/>
      <c r="CD79" s="326"/>
      <c r="CE79" s="326"/>
      <c r="CF79" s="326"/>
      <c r="CG79" s="326"/>
      <c r="CH79" s="326"/>
      <c r="CI79" s="326"/>
      <c r="CJ79" s="326"/>
      <c r="CK79" s="326"/>
      <c r="CL79" s="326"/>
      <c r="CM79" s="326"/>
      <c r="CN79" s="326"/>
      <c r="CO79" s="326"/>
      <c r="CP79" s="326"/>
      <c r="CQ79" s="326"/>
      <c r="CR79" s="326"/>
      <c r="CS79" s="326"/>
      <c r="CT79" s="326"/>
      <c r="CU79" s="326"/>
      <c r="CV79" s="326"/>
      <c r="CW79" s="326"/>
      <c r="CX79" s="326"/>
      <c r="CY79" s="326"/>
      <c r="CZ79" s="326"/>
      <c r="DA79" s="326"/>
      <c r="DB79" s="326"/>
      <c r="DC79" s="326"/>
      <c r="DD79" s="326"/>
      <c r="DE79" s="326"/>
      <c r="DF79" s="326"/>
      <c r="DG79" s="326"/>
      <c r="DH79" s="326"/>
      <c r="DI79" s="326"/>
      <c r="DJ79" s="326"/>
      <c r="DK79" s="326"/>
      <c r="DL79" s="326"/>
      <c r="DM79" s="326"/>
      <c r="DN79" s="326"/>
      <c r="DO79" s="326"/>
      <c r="DP79" s="326"/>
      <c r="DQ79" s="326"/>
      <c r="DR79" s="326"/>
      <c r="DS79" s="326"/>
      <c r="DT79" s="326"/>
      <c r="DU79" s="326"/>
      <c r="DV79" s="326"/>
      <c r="DW79" s="326"/>
      <c r="DX79" s="326"/>
      <c r="DY79" s="326"/>
      <c r="DZ79" s="326"/>
      <c r="EA79" s="326"/>
      <c r="EB79" s="326"/>
      <c r="EC79" s="326"/>
      <c r="ED79" s="326"/>
      <c r="EE79" s="326"/>
      <c r="EF79" s="326"/>
      <c r="EG79" s="326"/>
      <c r="EH79" s="326"/>
      <c r="EI79" s="326"/>
      <c r="EJ79" s="326"/>
      <c r="EK79" s="326"/>
      <c r="EL79" s="326"/>
      <c r="EM79" s="326"/>
      <c r="EN79" s="326"/>
      <c r="EO79" s="326"/>
      <c r="EP79" s="326"/>
      <c r="EQ79" s="326"/>
      <c r="ER79" s="326"/>
      <c r="ES79" s="326"/>
      <c r="ET79" s="326"/>
      <c r="EU79" s="326"/>
      <c r="EV79" s="326"/>
      <c r="EW79" s="326"/>
      <c r="EX79" s="326"/>
      <c r="EY79" s="326"/>
      <c r="EZ79" s="326"/>
      <c r="FA79" s="326"/>
      <c r="FB79" s="326"/>
      <c r="FC79" s="326"/>
      <c r="FD79" s="326"/>
      <c r="FE79" s="326"/>
      <c r="FF79" s="326"/>
      <c r="FG79" s="326"/>
      <c r="FH79" s="326"/>
      <c r="FI79" s="326"/>
      <c r="FJ79" s="326"/>
      <c r="FK79" s="326"/>
      <c r="FL79" s="326"/>
      <c r="FM79" s="326"/>
      <c r="FN79" s="326"/>
      <c r="FO79" s="326"/>
      <c r="FP79" s="326"/>
      <c r="FQ79" s="326"/>
      <c r="FR79" s="326"/>
      <c r="FS79" s="326"/>
      <c r="FT79" s="326"/>
      <c r="FU79" s="326"/>
      <c r="FV79" s="326"/>
      <c r="FW79" s="326"/>
      <c r="FX79" s="326"/>
      <c r="FY79" s="326"/>
      <c r="FZ79" s="326"/>
      <c r="GA79" s="326"/>
      <c r="GB79" s="326"/>
      <c r="GC79" s="326"/>
      <c r="GD79" s="326"/>
      <c r="GE79" s="326"/>
      <c r="GF79" s="326"/>
      <c r="GG79" s="326"/>
      <c r="GH79" s="326"/>
      <c r="GI79" s="326"/>
      <c r="GJ79" s="326"/>
      <c r="GK79" s="326"/>
      <c r="GL79" s="326"/>
      <c r="GM79" s="326"/>
      <c r="GN79" s="326"/>
      <c r="GO79" s="326"/>
      <c r="GP79" s="326"/>
      <c r="GQ79" s="326"/>
      <c r="GR79" s="326"/>
      <c r="GS79" s="326"/>
      <c r="GT79" s="326"/>
      <c r="GU79" s="326"/>
      <c r="GV79" s="326"/>
      <c r="GW79" s="326"/>
      <c r="GX79" s="326"/>
      <c r="GY79" s="326"/>
      <c r="GZ79" s="326"/>
      <c r="HA79" s="326"/>
      <c r="HB79" s="326"/>
      <c r="HC79" s="326"/>
      <c r="HD79" s="326"/>
      <c r="HE79" s="326"/>
      <c r="HF79" s="326"/>
      <c r="HG79" s="326"/>
      <c r="HH79" s="326"/>
      <c r="HI79" s="326"/>
      <c r="HJ79" s="326"/>
      <c r="HK79" s="326"/>
      <c r="HL79" s="326"/>
      <c r="HM79" s="326"/>
      <c r="HN79" s="326"/>
      <c r="HO79" s="326"/>
      <c r="HP79" s="326"/>
      <c r="HQ79" s="326"/>
      <c r="HR79" s="326"/>
      <c r="HS79" s="326"/>
      <c r="HT79" s="326"/>
      <c r="HU79" s="326"/>
      <c r="HV79" s="326"/>
      <c r="HW79" s="326"/>
      <c r="HX79" s="326"/>
      <c r="HY79" s="326"/>
      <c r="HZ79" s="326"/>
      <c r="IA79" s="326"/>
      <c r="IB79" s="326"/>
      <c r="IC79" s="326"/>
      <c r="ID79" s="326"/>
      <c r="IE79" s="326"/>
      <c r="IF79" s="326"/>
      <c r="IG79" s="326"/>
      <c r="IH79" s="326"/>
      <c r="II79" s="326"/>
      <c r="IJ79" s="326"/>
      <c r="IK79" s="326"/>
      <c r="IL79" s="326"/>
      <c r="IM79" s="326"/>
    </row>
    <row r="80" spans="6:247" x14ac:dyDescent="0.2">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6"/>
      <c r="BS80" s="326"/>
      <c r="BT80" s="326"/>
      <c r="BU80" s="326"/>
      <c r="BV80" s="326"/>
      <c r="BW80" s="326"/>
      <c r="BX80" s="326"/>
      <c r="BY80" s="326"/>
      <c r="BZ80" s="326"/>
      <c r="CA80" s="326"/>
      <c r="CB80" s="326"/>
      <c r="CC80" s="326"/>
      <c r="CD80" s="326"/>
      <c r="CE80" s="326"/>
      <c r="CF80" s="326"/>
      <c r="CG80" s="326"/>
      <c r="CH80" s="326"/>
      <c r="CI80" s="326"/>
      <c r="CJ80" s="326"/>
      <c r="CK80" s="326"/>
      <c r="CL80" s="326"/>
      <c r="CM80" s="326"/>
      <c r="CN80" s="326"/>
      <c r="CO80" s="326"/>
      <c r="CP80" s="326"/>
      <c r="CQ80" s="326"/>
      <c r="CR80" s="326"/>
      <c r="CS80" s="326"/>
      <c r="CT80" s="326"/>
      <c r="CU80" s="326"/>
      <c r="CV80" s="326"/>
      <c r="CW80" s="326"/>
      <c r="CX80" s="326"/>
      <c r="CY80" s="326"/>
      <c r="CZ80" s="326"/>
      <c r="DA80" s="326"/>
      <c r="DB80" s="326"/>
      <c r="DC80" s="326"/>
      <c r="DD80" s="326"/>
      <c r="DE80" s="326"/>
      <c r="DF80" s="326"/>
      <c r="DG80" s="326"/>
      <c r="DH80" s="326"/>
      <c r="DI80" s="326"/>
      <c r="DJ80" s="326"/>
      <c r="DK80" s="326"/>
      <c r="DL80" s="326"/>
      <c r="DM80" s="326"/>
      <c r="DN80" s="326"/>
      <c r="DO80" s="326"/>
      <c r="DP80" s="326"/>
      <c r="DQ80" s="326"/>
      <c r="DR80" s="326"/>
      <c r="DS80" s="326"/>
      <c r="DT80" s="326"/>
      <c r="DU80" s="326"/>
      <c r="DV80" s="326"/>
      <c r="DW80" s="326"/>
      <c r="DX80" s="326"/>
      <c r="DY80" s="326"/>
      <c r="DZ80" s="326"/>
      <c r="EA80" s="326"/>
      <c r="EB80" s="326"/>
      <c r="EC80" s="326"/>
      <c r="ED80" s="326"/>
      <c r="EE80" s="326"/>
      <c r="EF80" s="326"/>
      <c r="EG80" s="326"/>
      <c r="EH80" s="326"/>
      <c r="EI80" s="326"/>
      <c r="EJ80" s="326"/>
      <c r="EK80" s="326"/>
      <c r="EL80" s="326"/>
      <c r="EM80" s="326"/>
      <c r="EN80" s="326"/>
      <c r="EO80" s="326"/>
      <c r="EP80" s="326"/>
      <c r="EQ80" s="326"/>
      <c r="ER80" s="326"/>
      <c r="ES80" s="326"/>
      <c r="ET80" s="326"/>
      <c r="EU80" s="326"/>
      <c r="EV80" s="326"/>
      <c r="EW80" s="326"/>
      <c r="EX80" s="326"/>
      <c r="EY80" s="326"/>
      <c r="EZ80" s="326"/>
      <c r="FA80" s="326"/>
      <c r="FB80" s="326"/>
      <c r="FC80" s="326"/>
      <c r="FD80" s="326"/>
      <c r="FE80" s="326"/>
      <c r="FF80" s="326"/>
      <c r="FG80" s="326"/>
      <c r="FH80" s="326"/>
      <c r="FI80" s="326"/>
      <c r="FJ80" s="326"/>
      <c r="FK80" s="326"/>
      <c r="FL80" s="326"/>
      <c r="FM80" s="326"/>
      <c r="FN80" s="326"/>
      <c r="FO80" s="326"/>
      <c r="FP80" s="326"/>
      <c r="FQ80" s="326"/>
      <c r="FR80" s="326"/>
      <c r="FS80" s="326"/>
      <c r="FT80" s="326"/>
      <c r="FU80" s="326"/>
      <c r="FV80" s="326"/>
      <c r="FW80" s="326"/>
      <c r="FX80" s="326"/>
      <c r="FY80" s="326"/>
      <c r="FZ80" s="326"/>
      <c r="GA80" s="326"/>
      <c r="GB80" s="326"/>
      <c r="GC80" s="326"/>
      <c r="GD80" s="326"/>
      <c r="GE80" s="326"/>
      <c r="GF80" s="326"/>
      <c r="GG80" s="326"/>
      <c r="GH80" s="326"/>
      <c r="GI80" s="326"/>
      <c r="GJ80" s="326"/>
      <c r="GK80" s="326"/>
      <c r="GL80" s="326"/>
      <c r="GM80" s="326"/>
      <c r="GN80" s="326"/>
      <c r="GO80" s="326"/>
      <c r="GP80" s="326"/>
      <c r="GQ80" s="326"/>
      <c r="GR80" s="326"/>
      <c r="GS80" s="326"/>
      <c r="GT80" s="326"/>
      <c r="GU80" s="326"/>
      <c r="GV80" s="326"/>
      <c r="GW80" s="326"/>
      <c r="GX80" s="326"/>
      <c r="GY80" s="326"/>
      <c r="GZ80" s="326"/>
      <c r="HA80" s="326"/>
      <c r="HB80" s="326"/>
      <c r="HC80" s="326"/>
      <c r="HD80" s="326"/>
      <c r="HE80" s="326"/>
      <c r="HF80" s="326"/>
      <c r="HG80" s="326"/>
      <c r="HH80" s="326"/>
      <c r="HI80" s="326"/>
      <c r="HJ80" s="326"/>
      <c r="HK80" s="326"/>
      <c r="HL80" s="326"/>
      <c r="HM80" s="326"/>
      <c r="HN80" s="326"/>
      <c r="HO80" s="326"/>
      <c r="HP80" s="326"/>
      <c r="HQ80" s="326"/>
      <c r="HR80" s="326"/>
      <c r="HS80" s="326"/>
      <c r="HT80" s="326"/>
      <c r="HU80" s="326"/>
      <c r="HV80" s="326"/>
      <c r="HW80" s="326"/>
      <c r="HX80" s="326"/>
      <c r="HY80" s="326"/>
      <c r="HZ80" s="326"/>
      <c r="IA80" s="326"/>
      <c r="IB80" s="326"/>
      <c r="IC80" s="326"/>
      <c r="ID80" s="326"/>
      <c r="IE80" s="326"/>
      <c r="IF80" s="326"/>
      <c r="IG80" s="326"/>
      <c r="IH80" s="326"/>
      <c r="II80" s="326"/>
      <c r="IJ80" s="326"/>
      <c r="IK80" s="326"/>
      <c r="IL80" s="326"/>
      <c r="IM80" s="326"/>
    </row>
    <row r="81" spans="6:247" x14ac:dyDescent="0.2">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6"/>
      <c r="CG81" s="326"/>
      <c r="CH81" s="326"/>
      <c r="CI81" s="326"/>
      <c r="CJ81" s="326"/>
      <c r="CK81" s="326"/>
      <c r="CL81" s="326"/>
      <c r="CM81" s="326"/>
      <c r="CN81" s="326"/>
      <c r="CO81" s="326"/>
      <c r="CP81" s="326"/>
      <c r="CQ81" s="326"/>
      <c r="CR81" s="326"/>
      <c r="CS81" s="326"/>
      <c r="CT81" s="326"/>
      <c r="CU81" s="326"/>
      <c r="CV81" s="326"/>
      <c r="CW81" s="326"/>
      <c r="CX81" s="326"/>
      <c r="CY81" s="326"/>
      <c r="CZ81" s="326"/>
      <c r="DA81" s="326"/>
      <c r="DB81" s="326"/>
      <c r="DC81" s="326"/>
      <c r="DD81" s="326"/>
      <c r="DE81" s="326"/>
      <c r="DF81" s="326"/>
      <c r="DG81" s="326"/>
      <c r="DH81" s="326"/>
      <c r="DI81" s="326"/>
      <c r="DJ81" s="326"/>
      <c r="DK81" s="326"/>
      <c r="DL81" s="326"/>
      <c r="DM81" s="326"/>
      <c r="DN81" s="326"/>
      <c r="DO81" s="326"/>
      <c r="DP81" s="326"/>
      <c r="DQ81" s="326"/>
      <c r="DR81" s="326"/>
      <c r="DS81" s="326"/>
      <c r="DT81" s="326"/>
      <c r="DU81" s="326"/>
      <c r="DV81" s="326"/>
      <c r="DW81" s="326"/>
      <c r="DX81" s="326"/>
      <c r="DY81" s="326"/>
      <c r="DZ81" s="326"/>
      <c r="EA81" s="326"/>
      <c r="EB81" s="326"/>
      <c r="EC81" s="326"/>
      <c r="ED81" s="326"/>
      <c r="EE81" s="326"/>
      <c r="EF81" s="326"/>
      <c r="EG81" s="326"/>
      <c r="EH81" s="326"/>
      <c r="EI81" s="326"/>
      <c r="EJ81" s="326"/>
      <c r="EK81" s="326"/>
      <c r="EL81" s="326"/>
      <c r="EM81" s="326"/>
      <c r="EN81" s="326"/>
      <c r="EO81" s="326"/>
      <c r="EP81" s="326"/>
      <c r="EQ81" s="326"/>
      <c r="ER81" s="326"/>
      <c r="ES81" s="326"/>
      <c r="ET81" s="326"/>
      <c r="EU81" s="326"/>
      <c r="EV81" s="326"/>
      <c r="EW81" s="326"/>
      <c r="EX81" s="326"/>
      <c r="EY81" s="326"/>
      <c r="EZ81" s="326"/>
      <c r="FA81" s="326"/>
      <c r="FB81" s="326"/>
      <c r="FC81" s="326"/>
      <c r="FD81" s="326"/>
      <c r="FE81" s="326"/>
      <c r="FF81" s="326"/>
      <c r="FG81" s="326"/>
      <c r="FH81" s="326"/>
      <c r="FI81" s="326"/>
      <c r="FJ81" s="326"/>
      <c r="FK81" s="326"/>
      <c r="FL81" s="326"/>
      <c r="FM81" s="326"/>
      <c r="FN81" s="326"/>
      <c r="FO81" s="326"/>
      <c r="FP81" s="326"/>
      <c r="FQ81" s="326"/>
      <c r="FR81" s="326"/>
      <c r="FS81" s="326"/>
      <c r="FT81" s="326"/>
      <c r="FU81" s="326"/>
      <c r="FV81" s="326"/>
      <c r="FW81" s="326"/>
      <c r="FX81" s="326"/>
      <c r="FY81" s="326"/>
      <c r="FZ81" s="326"/>
      <c r="GA81" s="326"/>
      <c r="GB81" s="326"/>
      <c r="GC81" s="326"/>
      <c r="GD81" s="326"/>
      <c r="GE81" s="326"/>
      <c r="GF81" s="326"/>
      <c r="GG81" s="326"/>
      <c r="GH81" s="326"/>
      <c r="GI81" s="326"/>
      <c r="GJ81" s="326"/>
      <c r="GK81" s="326"/>
      <c r="GL81" s="326"/>
      <c r="GM81" s="326"/>
      <c r="GN81" s="326"/>
      <c r="GO81" s="326"/>
      <c r="GP81" s="326"/>
      <c r="GQ81" s="326"/>
      <c r="GR81" s="326"/>
      <c r="GS81" s="326"/>
      <c r="GT81" s="326"/>
      <c r="GU81" s="326"/>
      <c r="GV81" s="326"/>
      <c r="GW81" s="326"/>
      <c r="GX81" s="326"/>
      <c r="GY81" s="326"/>
      <c r="GZ81" s="326"/>
      <c r="HA81" s="326"/>
      <c r="HB81" s="326"/>
      <c r="HC81" s="326"/>
      <c r="HD81" s="326"/>
      <c r="HE81" s="326"/>
      <c r="HF81" s="326"/>
      <c r="HG81" s="326"/>
      <c r="HH81" s="326"/>
      <c r="HI81" s="326"/>
      <c r="HJ81" s="326"/>
      <c r="HK81" s="326"/>
      <c r="HL81" s="326"/>
      <c r="HM81" s="326"/>
      <c r="HN81" s="326"/>
      <c r="HO81" s="326"/>
      <c r="HP81" s="326"/>
      <c r="HQ81" s="326"/>
      <c r="HR81" s="326"/>
      <c r="HS81" s="326"/>
      <c r="HT81" s="326"/>
      <c r="HU81" s="326"/>
      <c r="HV81" s="326"/>
      <c r="HW81" s="326"/>
      <c r="HX81" s="326"/>
      <c r="HY81" s="326"/>
      <c r="HZ81" s="326"/>
      <c r="IA81" s="326"/>
      <c r="IB81" s="326"/>
      <c r="IC81" s="326"/>
      <c r="ID81" s="326"/>
      <c r="IE81" s="326"/>
      <c r="IF81" s="326"/>
      <c r="IG81" s="326"/>
      <c r="IH81" s="326"/>
      <c r="II81" s="326"/>
      <c r="IJ81" s="326"/>
      <c r="IK81" s="326"/>
      <c r="IL81" s="326"/>
      <c r="IM81" s="326"/>
    </row>
    <row r="82" spans="6:247" x14ac:dyDescent="0.2">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c r="CE82" s="326"/>
      <c r="CF82" s="326"/>
      <c r="CG82" s="326"/>
      <c r="CH82" s="326"/>
      <c r="CI82" s="326"/>
      <c r="CJ82" s="326"/>
      <c r="CK82" s="326"/>
      <c r="CL82" s="326"/>
      <c r="CM82" s="326"/>
      <c r="CN82" s="326"/>
      <c r="CO82" s="326"/>
      <c r="CP82" s="326"/>
      <c r="CQ82" s="326"/>
      <c r="CR82" s="326"/>
      <c r="CS82" s="326"/>
      <c r="CT82" s="326"/>
      <c r="CU82" s="326"/>
      <c r="CV82" s="326"/>
      <c r="CW82" s="326"/>
      <c r="CX82" s="326"/>
      <c r="CY82" s="326"/>
      <c r="CZ82" s="326"/>
      <c r="DA82" s="326"/>
      <c r="DB82" s="326"/>
      <c r="DC82" s="326"/>
      <c r="DD82" s="326"/>
      <c r="DE82" s="326"/>
      <c r="DF82" s="326"/>
      <c r="DG82" s="326"/>
      <c r="DH82" s="326"/>
      <c r="DI82" s="326"/>
      <c r="DJ82" s="326"/>
      <c r="DK82" s="326"/>
      <c r="DL82" s="326"/>
      <c r="DM82" s="326"/>
      <c r="DN82" s="326"/>
      <c r="DO82" s="326"/>
      <c r="DP82" s="326"/>
      <c r="DQ82" s="326"/>
      <c r="DR82" s="326"/>
      <c r="DS82" s="326"/>
      <c r="DT82" s="326"/>
      <c r="DU82" s="326"/>
      <c r="DV82" s="326"/>
      <c r="DW82" s="326"/>
      <c r="DX82" s="326"/>
      <c r="DY82" s="326"/>
      <c r="DZ82" s="326"/>
      <c r="EA82" s="326"/>
      <c r="EB82" s="326"/>
      <c r="EC82" s="326"/>
      <c r="ED82" s="326"/>
      <c r="EE82" s="326"/>
      <c r="EF82" s="326"/>
      <c r="EG82" s="326"/>
      <c r="EH82" s="326"/>
      <c r="EI82" s="326"/>
      <c r="EJ82" s="326"/>
      <c r="EK82" s="326"/>
      <c r="EL82" s="326"/>
      <c r="EM82" s="326"/>
      <c r="EN82" s="326"/>
      <c r="EO82" s="326"/>
      <c r="EP82" s="326"/>
      <c r="EQ82" s="326"/>
      <c r="ER82" s="326"/>
      <c r="ES82" s="326"/>
      <c r="ET82" s="326"/>
      <c r="EU82" s="326"/>
      <c r="EV82" s="326"/>
      <c r="EW82" s="326"/>
      <c r="EX82" s="326"/>
      <c r="EY82" s="326"/>
      <c r="EZ82" s="326"/>
      <c r="FA82" s="326"/>
      <c r="FB82" s="326"/>
      <c r="FC82" s="326"/>
      <c r="FD82" s="326"/>
      <c r="FE82" s="326"/>
      <c r="FF82" s="326"/>
      <c r="FG82" s="326"/>
      <c r="FH82" s="326"/>
      <c r="FI82" s="326"/>
      <c r="FJ82" s="326"/>
      <c r="FK82" s="326"/>
      <c r="FL82" s="326"/>
      <c r="FM82" s="326"/>
      <c r="FN82" s="326"/>
      <c r="FO82" s="326"/>
      <c r="FP82" s="326"/>
      <c r="FQ82" s="326"/>
      <c r="FR82" s="326"/>
      <c r="FS82" s="326"/>
      <c r="FT82" s="326"/>
      <c r="FU82" s="326"/>
      <c r="FV82" s="326"/>
      <c r="FW82" s="326"/>
      <c r="FX82" s="326"/>
      <c r="FY82" s="326"/>
      <c r="FZ82" s="326"/>
      <c r="GA82" s="326"/>
      <c r="GB82" s="326"/>
      <c r="GC82" s="326"/>
      <c r="GD82" s="326"/>
      <c r="GE82" s="326"/>
      <c r="GF82" s="326"/>
      <c r="GG82" s="326"/>
      <c r="GH82" s="326"/>
      <c r="GI82" s="326"/>
      <c r="GJ82" s="326"/>
      <c r="GK82" s="326"/>
      <c r="GL82" s="326"/>
      <c r="GM82" s="326"/>
      <c r="GN82" s="326"/>
      <c r="GO82" s="326"/>
      <c r="GP82" s="326"/>
      <c r="GQ82" s="326"/>
      <c r="GR82" s="326"/>
      <c r="GS82" s="326"/>
      <c r="GT82" s="326"/>
      <c r="GU82" s="326"/>
      <c r="GV82" s="326"/>
      <c r="GW82" s="326"/>
      <c r="GX82" s="326"/>
      <c r="GY82" s="326"/>
      <c r="GZ82" s="326"/>
      <c r="HA82" s="326"/>
      <c r="HB82" s="326"/>
      <c r="HC82" s="326"/>
      <c r="HD82" s="326"/>
      <c r="HE82" s="326"/>
      <c r="HF82" s="326"/>
      <c r="HG82" s="326"/>
      <c r="HH82" s="326"/>
      <c r="HI82" s="326"/>
      <c r="HJ82" s="326"/>
      <c r="HK82" s="326"/>
      <c r="HL82" s="326"/>
      <c r="HM82" s="326"/>
      <c r="HN82" s="326"/>
      <c r="HO82" s="326"/>
      <c r="HP82" s="326"/>
      <c r="HQ82" s="326"/>
      <c r="HR82" s="326"/>
      <c r="HS82" s="326"/>
      <c r="HT82" s="326"/>
      <c r="HU82" s="326"/>
      <c r="HV82" s="326"/>
      <c r="HW82" s="326"/>
      <c r="HX82" s="326"/>
      <c r="HY82" s="326"/>
      <c r="HZ82" s="326"/>
      <c r="IA82" s="326"/>
      <c r="IB82" s="326"/>
      <c r="IC82" s="326"/>
      <c r="ID82" s="326"/>
      <c r="IE82" s="326"/>
      <c r="IF82" s="326"/>
      <c r="IG82" s="326"/>
      <c r="IH82" s="326"/>
      <c r="II82" s="326"/>
      <c r="IJ82" s="326"/>
      <c r="IK82" s="326"/>
      <c r="IL82" s="326"/>
      <c r="IM82" s="326"/>
    </row>
    <row r="83" spans="6:247" x14ac:dyDescent="0.2">
      <c r="F83" s="326"/>
      <c r="G83" s="326">
        <f>1687-1991</f>
        <v>-304</v>
      </c>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c r="CE83" s="326"/>
      <c r="CF83" s="326"/>
      <c r="CG83" s="326"/>
      <c r="CH83" s="326"/>
      <c r="CI83" s="326"/>
      <c r="CJ83" s="326"/>
      <c r="CK83" s="326"/>
      <c r="CL83" s="326"/>
      <c r="CM83" s="326"/>
      <c r="CN83" s="326"/>
      <c r="CO83" s="326"/>
      <c r="CP83" s="326"/>
      <c r="CQ83" s="326"/>
      <c r="CR83" s="326"/>
      <c r="CS83" s="326"/>
      <c r="CT83" s="326"/>
      <c r="CU83" s="326"/>
      <c r="CV83" s="326"/>
      <c r="CW83" s="326"/>
      <c r="CX83" s="326"/>
      <c r="CY83" s="326"/>
      <c r="CZ83" s="326"/>
      <c r="DA83" s="326"/>
      <c r="DB83" s="326"/>
      <c r="DC83" s="326"/>
      <c r="DD83" s="326"/>
      <c r="DE83" s="326"/>
      <c r="DF83" s="326"/>
      <c r="DG83" s="326"/>
      <c r="DH83" s="326"/>
      <c r="DI83" s="326"/>
      <c r="DJ83" s="326"/>
      <c r="DK83" s="326"/>
      <c r="DL83" s="326"/>
      <c r="DM83" s="326"/>
      <c r="DN83" s="326"/>
      <c r="DO83" s="326"/>
      <c r="DP83" s="326"/>
      <c r="DQ83" s="326"/>
      <c r="DR83" s="326"/>
      <c r="DS83" s="326"/>
      <c r="DT83" s="326"/>
      <c r="DU83" s="326"/>
      <c r="DV83" s="326"/>
      <c r="DW83" s="326"/>
      <c r="DX83" s="326"/>
      <c r="DY83" s="326"/>
      <c r="DZ83" s="326"/>
      <c r="EA83" s="326"/>
      <c r="EB83" s="326"/>
      <c r="EC83" s="326"/>
      <c r="ED83" s="326"/>
      <c r="EE83" s="326"/>
      <c r="EF83" s="326"/>
      <c r="EG83" s="326"/>
      <c r="EH83" s="326"/>
      <c r="EI83" s="326"/>
      <c r="EJ83" s="326"/>
      <c r="EK83" s="326"/>
      <c r="EL83" s="326"/>
      <c r="EM83" s="326"/>
      <c r="EN83" s="326"/>
      <c r="EO83" s="326"/>
      <c r="EP83" s="326"/>
      <c r="EQ83" s="326"/>
      <c r="ER83" s="326"/>
      <c r="ES83" s="326"/>
      <c r="ET83" s="326"/>
      <c r="EU83" s="326"/>
      <c r="EV83" s="326"/>
      <c r="EW83" s="326"/>
      <c r="EX83" s="326"/>
      <c r="EY83" s="326"/>
      <c r="EZ83" s="326"/>
      <c r="FA83" s="326"/>
      <c r="FB83" s="326"/>
      <c r="FC83" s="326"/>
      <c r="FD83" s="326"/>
      <c r="FE83" s="326"/>
      <c r="FF83" s="326"/>
      <c r="FG83" s="326"/>
      <c r="FH83" s="326"/>
      <c r="FI83" s="326"/>
      <c r="FJ83" s="326"/>
      <c r="FK83" s="326"/>
      <c r="FL83" s="326"/>
      <c r="FM83" s="326"/>
      <c r="FN83" s="326"/>
      <c r="FO83" s="326"/>
      <c r="FP83" s="326"/>
      <c r="FQ83" s="326"/>
      <c r="FR83" s="326"/>
      <c r="FS83" s="326"/>
      <c r="FT83" s="326"/>
      <c r="FU83" s="326"/>
      <c r="FV83" s="326"/>
      <c r="FW83" s="326"/>
      <c r="FX83" s="326"/>
      <c r="FY83" s="326"/>
      <c r="FZ83" s="326"/>
      <c r="GA83" s="326"/>
      <c r="GB83" s="326"/>
      <c r="GC83" s="326"/>
      <c r="GD83" s="326"/>
      <c r="GE83" s="326"/>
      <c r="GF83" s="326"/>
      <c r="GG83" s="326"/>
      <c r="GH83" s="326"/>
      <c r="GI83" s="326"/>
      <c r="GJ83" s="326"/>
      <c r="GK83" s="326"/>
      <c r="GL83" s="326"/>
      <c r="GM83" s="326"/>
      <c r="GN83" s="326"/>
      <c r="GO83" s="326"/>
      <c r="GP83" s="326"/>
      <c r="GQ83" s="326"/>
      <c r="GR83" s="326"/>
      <c r="GS83" s="326"/>
      <c r="GT83" s="326"/>
      <c r="GU83" s="326"/>
      <c r="GV83" s="326"/>
      <c r="GW83" s="326"/>
      <c r="GX83" s="326"/>
      <c r="GY83" s="326"/>
      <c r="GZ83" s="326"/>
      <c r="HA83" s="326"/>
      <c r="HB83" s="326"/>
      <c r="HC83" s="326"/>
      <c r="HD83" s="326"/>
      <c r="HE83" s="326"/>
      <c r="HF83" s="326"/>
      <c r="HG83" s="326"/>
      <c r="HH83" s="326"/>
      <c r="HI83" s="326"/>
      <c r="HJ83" s="326"/>
      <c r="HK83" s="326"/>
      <c r="HL83" s="326"/>
      <c r="HM83" s="326"/>
      <c r="HN83" s="326"/>
      <c r="HO83" s="326"/>
      <c r="HP83" s="326"/>
      <c r="HQ83" s="326"/>
      <c r="HR83" s="326"/>
      <c r="HS83" s="326"/>
      <c r="HT83" s="326"/>
      <c r="HU83" s="326"/>
      <c r="HV83" s="326"/>
      <c r="HW83" s="326"/>
      <c r="HX83" s="326"/>
      <c r="HY83" s="326"/>
      <c r="HZ83" s="326"/>
      <c r="IA83" s="326"/>
      <c r="IB83" s="326"/>
      <c r="IC83" s="326"/>
      <c r="ID83" s="326"/>
      <c r="IE83" s="326"/>
      <c r="IF83" s="326"/>
      <c r="IG83" s="326"/>
      <c r="IH83" s="326"/>
      <c r="II83" s="326"/>
      <c r="IJ83" s="326"/>
      <c r="IK83" s="326"/>
      <c r="IL83" s="326"/>
      <c r="IM83" s="326"/>
    </row>
    <row r="84" spans="6:247" x14ac:dyDescent="0.2">
      <c r="F84" s="326"/>
      <c r="G84" s="326">
        <f>G83*160</f>
        <v>-48640</v>
      </c>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6"/>
      <c r="CG84" s="326"/>
      <c r="CH84" s="326"/>
      <c r="CI84" s="326"/>
      <c r="CJ84" s="326"/>
      <c r="CK84" s="326"/>
      <c r="CL84" s="326"/>
      <c r="CM84" s="326"/>
      <c r="CN84" s="326"/>
      <c r="CO84" s="326"/>
      <c r="CP84" s="326"/>
      <c r="CQ84" s="326"/>
      <c r="CR84" s="326"/>
      <c r="CS84" s="326"/>
      <c r="CT84" s="326"/>
      <c r="CU84" s="326"/>
      <c r="CV84" s="326"/>
      <c r="CW84" s="326"/>
      <c r="CX84" s="326"/>
      <c r="CY84" s="326"/>
      <c r="CZ84" s="326"/>
      <c r="DA84" s="326"/>
      <c r="DB84" s="326"/>
      <c r="DC84" s="326"/>
      <c r="DD84" s="326"/>
      <c r="DE84" s="326"/>
      <c r="DF84" s="326"/>
      <c r="DG84" s="326"/>
      <c r="DH84" s="326"/>
      <c r="DI84" s="326"/>
      <c r="DJ84" s="326"/>
      <c r="DK84" s="326"/>
      <c r="DL84" s="326"/>
      <c r="DM84" s="326"/>
      <c r="DN84" s="326"/>
      <c r="DO84" s="326"/>
      <c r="DP84" s="326"/>
      <c r="DQ84" s="326"/>
      <c r="DR84" s="326"/>
      <c r="DS84" s="326"/>
      <c r="DT84" s="326"/>
      <c r="DU84" s="326"/>
      <c r="DV84" s="326"/>
      <c r="DW84" s="326"/>
      <c r="DX84" s="326"/>
      <c r="DY84" s="326"/>
      <c r="DZ84" s="326"/>
      <c r="EA84" s="326"/>
      <c r="EB84" s="326"/>
      <c r="EC84" s="326"/>
      <c r="ED84" s="326"/>
      <c r="EE84" s="326"/>
      <c r="EF84" s="326"/>
      <c r="EG84" s="326"/>
      <c r="EH84" s="326"/>
      <c r="EI84" s="326"/>
      <c r="EJ84" s="326"/>
      <c r="EK84" s="326"/>
      <c r="EL84" s="326"/>
      <c r="EM84" s="326"/>
      <c r="EN84" s="326"/>
      <c r="EO84" s="326"/>
      <c r="EP84" s="326"/>
      <c r="EQ84" s="326"/>
      <c r="ER84" s="326"/>
      <c r="ES84" s="326"/>
      <c r="ET84" s="326"/>
      <c r="EU84" s="326"/>
      <c r="EV84" s="326"/>
      <c r="EW84" s="326"/>
      <c r="EX84" s="326"/>
      <c r="EY84" s="326"/>
      <c r="EZ84" s="326"/>
      <c r="FA84" s="326"/>
      <c r="FB84" s="326"/>
      <c r="FC84" s="326"/>
      <c r="FD84" s="326"/>
      <c r="FE84" s="326"/>
      <c r="FF84" s="326"/>
      <c r="FG84" s="326"/>
      <c r="FH84" s="326"/>
      <c r="FI84" s="326"/>
      <c r="FJ84" s="326"/>
      <c r="FK84" s="326"/>
      <c r="FL84" s="326"/>
      <c r="FM84" s="326"/>
      <c r="FN84" s="326"/>
      <c r="FO84" s="326"/>
      <c r="FP84" s="326"/>
      <c r="FQ84" s="326"/>
      <c r="FR84" s="326"/>
      <c r="FS84" s="326"/>
      <c r="FT84" s="326"/>
      <c r="FU84" s="326"/>
      <c r="FV84" s="326"/>
      <c r="FW84" s="326"/>
      <c r="FX84" s="326"/>
      <c r="FY84" s="326"/>
      <c r="FZ84" s="326"/>
      <c r="GA84" s="326"/>
      <c r="GB84" s="326"/>
      <c r="GC84" s="326"/>
      <c r="GD84" s="326"/>
      <c r="GE84" s="326"/>
      <c r="GF84" s="326"/>
      <c r="GG84" s="326"/>
      <c r="GH84" s="326"/>
      <c r="GI84" s="326"/>
      <c r="GJ84" s="326"/>
      <c r="GK84" s="326"/>
      <c r="GL84" s="326"/>
      <c r="GM84" s="326"/>
      <c r="GN84" s="326"/>
      <c r="GO84" s="326"/>
      <c r="GP84" s="326"/>
      <c r="GQ84" s="326"/>
      <c r="GR84" s="326"/>
      <c r="GS84" s="326"/>
      <c r="GT84" s="326"/>
      <c r="GU84" s="326"/>
      <c r="GV84" s="326"/>
      <c r="GW84" s="326"/>
      <c r="GX84" s="326"/>
      <c r="GY84" s="326"/>
      <c r="GZ84" s="326"/>
      <c r="HA84" s="326"/>
      <c r="HB84" s="326"/>
      <c r="HC84" s="326"/>
      <c r="HD84" s="326"/>
      <c r="HE84" s="326"/>
      <c r="HF84" s="326"/>
      <c r="HG84" s="326"/>
      <c r="HH84" s="326"/>
      <c r="HI84" s="326"/>
      <c r="HJ84" s="326"/>
      <c r="HK84" s="326"/>
      <c r="HL84" s="326"/>
      <c r="HM84" s="326"/>
      <c r="HN84" s="326"/>
      <c r="HO84" s="326"/>
      <c r="HP84" s="326"/>
      <c r="HQ84" s="326"/>
      <c r="HR84" s="326"/>
      <c r="HS84" s="326"/>
      <c r="HT84" s="326"/>
      <c r="HU84" s="326"/>
      <c r="HV84" s="326"/>
      <c r="HW84" s="326"/>
      <c r="HX84" s="326"/>
      <c r="HY84" s="326"/>
      <c r="HZ84" s="326"/>
      <c r="IA84" s="326"/>
      <c r="IB84" s="326"/>
      <c r="IC84" s="326"/>
      <c r="ID84" s="326"/>
      <c r="IE84" s="326"/>
      <c r="IF84" s="326"/>
      <c r="IG84" s="326"/>
      <c r="IH84" s="326"/>
      <c r="II84" s="326"/>
      <c r="IJ84" s="326"/>
      <c r="IK84" s="326"/>
      <c r="IL84" s="326"/>
      <c r="IM84" s="326"/>
    </row>
    <row r="85" spans="6:247" x14ac:dyDescent="0.2">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6"/>
      <c r="BW85" s="326"/>
      <c r="BX85" s="326"/>
      <c r="BY85" s="326"/>
      <c r="BZ85" s="326"/>
      <c r="CA85" s="326"/>
      <c r="CB85" s="326"/>
      <c r="CC85" s="326"/>
      <c r="CD85" s="326"/>
      <c r="CE85" s="326"/>
      <c r="CF85" s="326"/>
      <c r="CG85" s="326"/>
      <c r="CH85" s="326"/>
      <c r="CI85" s="326"/>
      <c r="CJ85" s="326"/>
      <c r="CK85" s="326"/>
      <c r="CL85" s="326"/>
      <c r="CM85" s="326"/>
      <c r="CN85" s="326"/>
      <c r="CO85" s="326"/>
      <c r="CP85" s="326"/>
      <c r="CQ85" s="326"/>
      <c r="CR85" s="326"/>
      <c r="CS85" s="326"/>
      <c r="CT85" s="326"/>
      <c r="CU85" s="326"/>
      <c r="CV85" s="326"/>
      <c r="CW85" s="326"/>
      <c r="CX85" s="326"/>
      <c r="CY85" s="326"/>
      <c r="CZ85" s="326"/>
      <c r="DA85" s="326"/>
      <c r="DB85" s="326"/>
      <c r="DC85" s="326"/>
      <c r="DD85" s="326"/>
      <c r="DE85" s="326"/>
      <c r="DF85" s="326"/>
      <c r="DG85" s="326"/>
      <c r="DH85" s="326"/>
      <c r="DI85" s="326"/>
      <c r="DJ85" s="326"/>
      <c r="DK85" s="326"/>
      <c r="DL85" s="326"/>
      <c r="DM85" s="326"/>
      <c r="DN85" s="326"/>
      <c r="DO85" s="326"/>
      <c r="DP85" s="326"/>
      <c r="DQ85" s="326"/>
      <c r="DR85" s="326"/>
      <c r="DS85" s="326"/>
      <c r="DT85" s="326"/>
      <c r="DU85" s="326"/>
      <c r="DV85" s="326"/>
      <c r="DW85" s="326"/>
      <c r="DX85" s="326"/>
      <c r="DY85" s="326"/>
      <c r="DZ85" s="326"/>
      <c r="EA85" s="326"/>
      <c r="EB85" s="326"/>
      <c r="EC85" s="326"/>
      <c r="ED85" s="326"/>
      <c r="EE85" s="326"/>
      <c r="EF85" s="326"/>
      <c r="EG85" s="326"/>
      <c r="EH85" s="326"/>
      <c r="EI85" s="326"/>
      <c r="EJ85" s="326"/>
      <c r="EK85" s="326"/>
      <c r="EL85" s="326"/>
      <c r="EM85" s="326"/>
      <c r="EN85" s="326"/>
      <c r="EO85" s="326"/>
      <c r="EP85" s="326"/>
      <c r="EQ85" s="326"/>
      <c r="ER85" s="326"/>
      <c r="ES85" s="326"/>
      <c r="ET85" s="326"/>
      <c r="EU85" s="326"/>
      <c r="EV85" s="326"/>
      <c r="EW85" s="326"/>
      <c r="EX85" s="326"/>
      <c r="EY85" s="326"/>
      <c r="EZ85" s="326"/>
      <c r="FA85" s="326"/>
      <c r="FB85" s="326"/>
      <c r="FC85" s="326"/>
      <c r="FD85" s="326"/>
      <c r="FE85" s="326"/>
      <c r="FF85" s="326"/>
      <c r="FG85" s="326"/>
      <c r="FH85" s="326"/>
      <c r="FI85" s="326"/>
      <c r="FJ85" s="326"/>
      <c r="FK85" s="326"/>
      <c r="FL85" s="326"/>
      <c r="FM85" s="326"/>
      <c r="FN85" s="326"/>
      <c r="FO85" s="326"/>
      <c r="FP85" s="326"/>
      <c r="FQ85" s="326"/>
      <c r="FR85" s="326"/>
      <c r="FS85" s="326"/>
      <c r="FT85" s="326"/>
      <c r="FU85" s="326"/>
      <c r="FV85" s="326"/>
      <c r="FW85" s="326"/>
      <c r="FX85" s="326"/>
      <c r="FY85" s="326"/>
      <c r="FZ85" s="326"/>
      <c r="GA85" s="326"/>
      <c r="GB85" s="326"/>
      <c r="GC85" s="326"/>
      <c r="GD85" s="326"/>
      <c r="GE85" s="326"/>
      <c r="GF85" s="326"/>
      <c r="GG85" s="326"/>
      <c r="GH85" s="326"/>
      <c r="GI85" s="326"/>
      <c r="GJ85" s="326"/>
      <c r="GK85" s="326"/>
      <c r="GL85" s="326"/>
      <c r="GM85" s="326"/>
      <c r="GN85" s="326"/>
      <c r="GO85" s="326"/>
      <c r="GP85" s="326"/>
      <c r="GQ85" s="326"/>
      <c r="GR85" s="326"/>
      <c r="GS85" s="326"/>
      <c r="GT85" s="326"/>
      <c r="GU85" s="326"/>
      <c r="GV85" s="326"/>
      <c r="GW85" s="326"/>
      <c r="GX85" s="326"/>
      <c r="GY85" s="326"/>
      <c r="GZ85" s="326"/>
      <c r="HA85" s="326"/>
      <c r="HB85" s="326"/>
      <c r="HC85" s="326"/>
      <c r="HD85" s="326"/>
      <c r="HE85" s="326"/>
      <c r="HF85" s="326"/>
      <c r="HG85" s="326"/>
      <c r="HH85" s="326"/>
      <c r="HI85" s="326"/>
      <c r="HJ85" s="326"/>
      <c r="HK85" s="326"/>
      <c r="HL85" s="326"/>
      <c r="HM85" s="326"/>
      <c r="HN85" s="326"/>
      <c r="HO85" s="326"/>
      <c r="HP85" s="326"/>
      <c r="HQ85" s="326"/>
      <c r="HR85" s="326"/>
      <c r="HS85" s="326"/>
      <c r="HT85" s="326"/>
      <c r="HU85" s="326"/>
      <c r="HV85" s="326"/>
      <c r="HW85" s="326"/>
      <c r="HX85" s="326"/>
      <c r="HY85" s="326"/>
      <c r="HZ85" s="326"/>
      <c r="IA85" s="326"/>
      <c r="IB85" s="326"/>
      <c r="IC85" s="326"/>
      <c r="ID85" s="326"/>
      <c r="IE85" s="326"/>
      <c r="IF85" s="326"/>
      <c r="IG85" s="326"/>
      <c r="IH85" s="326"/>
      <c r="II85" s="326"/>
      <c r="IJ85" s="326"/>
      <c r="IK85" s="326"/>
      <c r="IL85" s="326"/>
      <c r="IM85" s="326"/>
    </row>
    <row r="86" spans="6:247" x14ac:dyDescent="0.2">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6"/>
      <c r="BW86" s="326"/>
      <c r="BX86" s="326"/>
      <c r="BY86" s="326"/>
      <c r="BZ86" s="326"/>
      <c r="CA86" s="326"/>
      <c r="CB86" s="326"/>
      <c r="CC86" s="326"/>
      <c r="CD86" s="326"/>
      <c r="CE86" s="326"/>
      <c r="CF86" s="326"/>
      <c r="CG86" s="326"/>
      <c r="CH86" s="326"/>
      <c r="CI86" s="326"/>
      <c r="CJ86" s="326"/>
      <c r="CK86" s="326"/>
      <c r="CL86" s="326"/>
      <c r="CM86" s="326"/>
      <c r="CN86" s="326"/>
      <c r="CO86" s="326"/>
      <c r="CP86" s="326"/>
      <c r="CQ86" s="326"/>
      <c r="CR86" s="326"/>
      <c r="CS86" s="326"/>
      <c r="CT86" s="326"/>
      <c r="CU86" s="326"/>
      <c r="CV86" s="326"/>
      <c r="CW86" s="326"/>
      <c r="CX86" s="326"/>
      <c r="CY86" s="326"/>
      <c r="CZ86" s="326"/>
      <c r="DA86" s="326"/>
      <c r="DB86" s="326"/>
      <c r="DC86" s="326"/>
      <c r="DD86" s="326"/>
      <c r="DE86" s="326"/>
      <c r="DF86" s="326"/>
      <c r="DG86" s="326"/>
      <c r="DH86" s="326"/>
      <c r="DI86" s="326"/>
      <c r="DJ86" s="326"/>
      <c r="DK86" s="326"/>
      <c r="DL86" s="326"/>
      <c r="DM86" s="326"/>
      <c r="DN86" s="326"/>
      <c r="DO86" s="326"/>
      <c r="DP86" s="326"/>
      <c r="DQ86" s="326"/>
      <c r="DR86" s="326"/>
      <c r="DS86" s="326"/>
      <c r="DT86" s="326"/>
      <c r="DU86" s="326"/>
      <c r="DV86" s="326"/>
      <c r="DW86" s="326"/>
      <c r="DX86" s="326"/>
      <c r="DY86" s="326"/>
      <c r="DZ86" s="326"/>
      <c r="EA86" s="326"/>
      <c r="EB86" s="326"/>
      <c r="EC86" s="326"/>
      <c r="ED86" s="326"/>
      <c r="EE86" s="326"/>
      <c r="EF86" s="326"/>
      <c r="EG86" s="326"/>
      <c r="EH86" s="326"/>
      <c r="EI86" s="326"/>
      <c r="EJ86" s="326"/>
      <c r="EK86" s="326"/>
      <c r="EL86" s="326"/>
      <c r="EM86" s="326"/>
      <c r="EN86" s="326"/>
      <c r="EO86" s="326"/>
      <c r="EP86" s="326"/>
      <c r="EQ86" s="326"/>
      <c r="ER86" s="326"/>
      <c r="ES86" s="326"/>
      <c r="ET86" s="326"/>
      <c r="EU86" s="326"/>
      <c r="EV86" s="326"/>
      <c r="EW86" s="326"/>
      <c r="EX86" s="326"/>
      <c r="EY86" s="326"/>
      <c r="EZ86" s="326"/>
      <c r="FA86" s="326"/>
      <c r="FB86" s="326"/>
      <c r="FC86" s="326"/>
      <c r="FD86" s="326"/>
      <c r="FE86" s="326"/>
      <c r="FF86" s="326"/>
      <c r="FG86" s="326"/>
      <c r="FH86" s="326"/>
      <c r="FI86" s="326"/>
      <c r="FJ86" s="326"/>
      <c r="FK86" s="326"/>
      <c r="FL86" s="326"/>
      <c r="FM86" s="326"/>
      <c r="FN86" s="326"/>
      <c r="FO86" s="326"/>
      <c r="FP86" s="326"/>
      <c r="FQ86" s="326"/>
      <c r="FR86" s="326"/>
      <c r="FS86" s="326"/>
      <c r="FT86" s="326"/>
      <c r="FU86" s="326"/>
      <c r="FV86" s="326"/>
      <c r="FW86" s="326"/>
      <c r="FX86" s="326"/>
      <c r="FY86" s="326"/>
      <c r="FZ86" s="326"/>
      <c r="GA86" s="326"/>
      <c r="GB86" s="326"/>
      <c r="GC86" s="326"/>
      <c r="GD86" s="326"/>
      <c r="GE86" s="326"/>
      <c r="GF86" s="326"/>
      <c r="GG86" s="326"/>
      <c r="GH86" s="326"/>
      <c r="GI86" s="326"/>
      <c r="GJ86" s="326"/>
      <c r="GK86" s="326"/>
      <c r="GL86" s="326"/>
      <c r="GM86" s="326"/>
      <c r="GN86" s="326"/>
      <c r="GO86" s="326"/>
      <c r="GP86" s="326"/>
      <c r="GQ86" s="326"/>
      <c r="GR86" s="326"/>
      <c r="GS86" s="326"/>
      <c r="GT86" s="326"/>
      <c r="GU86" s="326"/>
      <c r="GV86" s="326"/>
      <c r="GW86" s="326"/>
      <c r="GX86" s="326"/>
      <c r="GY86" s="326"/>
      <c r="GZ86" s="326"/>
      <c r="HA86" s="326"/>
      <c r="HB86" s="326"/>
      <c r="HC86" s="326"/>
      <c r="HD86" s="326"/>
      <c r="HE86" s="326"/>
      <c r="HF86" s="326"/>
      <c r="HG86" s="326"/>
      <c r="HH86" s="326"/>
      <c r="HI86" s="326"/>
      <c r="HJ86" s="326"/>
      <c r="HK86" s="326"/>
      <c r="HL86" s="326"/>
      <c r="HM86" s="326"/>
      <c r="HN86" s="326"/>
      <c r="HO86" s="326"/>
      <c r="HP86" s="326"/>
      <c r="HQ86" s="326"/>
      <c r="HR86" s="326"/>
      <c r="HS86" s="326"/>
      <c r="HT86" s="326"/>
      <c r="HU86" s="326"/>
      <c r="HV86" s="326"/>
      <c r="HW86" s="326"/>
      <c r="HX86" s="326"/>
      <c r="HY86" s="326"/>
      <c r="HZ86" s="326"/>
      <c r="IA86" s="326"/>
      <c r="IB86" s="326"/>
      <c r="IC86" s="326"/>
      <c r="ID86" s="326"/>
      <c r="IE86" s="326"/>
      <c r="IF86" s="326"/>
      <c r="IG86" s="326"/>
      <c r="IH86" s="326"/>
      <c r="II86" s="326"/>
      <c r="IJ86" s="326"/>
      <c r="IK86" s="326"/>
      <c r="IL86" s="326"/>
      <c r="IM86" s="326"/>
    </row>
    <row r="87" spans="6:247" x14ac:dyDescent="0.2">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6"/>
      <c r="BW87" s="326"/>
      <c r="BX87" s="326"/>
      <c r="BY87" s="326"/>
      <c r="BZ87" s="326"/>
      <c r="CA87" s="326"/>
      <c r="CB87" s="326"/>
      <c r="CC87" s="326"/>
      <c r="CD87" s="326"/>
      <c r="CE87" s="326"/>
      <c r="CF87" s="326"/>
      <c r="CG87" s="326"/>
      <c r="CH87" s="326"/>
      <c r="CI87" s="326"/>
      <c r="CJ87" s="326"/>
      <c r="CK87" s="326"/>
      <c r="CL87" s="326"/>
      <c r="CM87" s="326"/>
      <c r="CN87" s="326"/>
      <c r="CO87" s="326"/>
      <c r="CP87" s="326"/>
      <c r="CQ87" s="326"/>
      <c r="CR87" s="326"/>
      <c r="CS87" s="326"/>
      <c r="CT87" s="326"/>
      <c r="CU87" s="326"/>
      <c r="CV87" s="326"/>
      <c r="CW87" s="326"/>
      <c r="CX87" s="326"/>
      <c r="CY87" s="326"/>
      <c r="CZ87" s="326"/>
      <c r="DA87" s="326"/>
      <c r="DB87" s="326"/>
      <c r="DC87" s="326"/>
      <c r="DD87" s="326"/>
      <c r="DE87" s="326"/>
      <c r="DF87" s="326"/>
      <c r="DG87" s="326"/>
      <c r="DH87" s="326"/>
      <c r="DI87" s="326"/>
      <c r="DJ87" s="326"/>
      <c r="DK87" s="326"/>
      <c r="DL87" s="326"/>
      <c r="DM87" s="326"/>
      <c r="DN87" s="326"/>
      <c r="DO87" s="326"/>
      <c r="DP87" s="326"/>
      <c r="DQ87" s="326"/>
      <c r="DR87" s="326"/>
      <c r="DS87" s="326"/>
      <c r="DT87" s="326"/>
      <c r="DU87" s="326"/>
      <c r="DV87" s="326"/>
      <c r="DW87" s="326"/>
      <c r="DX87" s="326"/>
      <c r="DY87" s="326"/>
      <c r="DZ87" s="326"/>
      <c r="EA87" s="326"/>
      <c r="EB87" s="326"/>
      <c r="EC87" s="326"/>
      <c r="ED87" s="326"/>
      <c r="EE87" s="326"/>
      <c r="EF87" s="326"/>
      <c r="EG87" s="326"/>
      <c r="EH87" s="326"/>
      <c r="EI87" s="326"/>
      <c r="EJ87" s="326"/>
      <c r="EK87" s="326"/>
      <c r="EL87" s="326"/>
      <c r="EM87" s="326"/>
      <c r="EN87" s="326"/>
      <c r="EO87" s="326"/>
      <c r="EP87" s="326"/>
      <c r="EQ87" s="326"/>
      <c r="ER87" s="326"/>
      <c r="ES87" s="326"/>
      <c r="ET87" s="326"/>
      <c r="EU87" s="326"/>
      <c r="EV87" s="326"/>
      <c r="EW87" s="326"/>
      <c r="EX87" s="326"/>
      <c r="EY87" s="326"/>
      <c r="EZ87" s="326"/>
      <c r="FA87" s="326"/>
      <c r="FB87" s="326"/>
      <c r="FC87" s="326"/>
      <c r="FD87" s="326"/>
      <c r="FE87" s="326"/>
      <c r="FF87" s="326"/>
      <c r="FG87" s="326"/>
      <c r="FH87" s="326"/>
      <c r="FI87" s="326"/>
      <c r="FJ87" s="326"/>
      <c r="FK87" s="326"/>
      <c r="FL87" s="326"/>
      <c r="FM87" s="326"/>
      <c r="FN87" s="326"/>
      <c r="FO87" s="326"/>
      <c r="FP87" s="326"/>
      <c r="FQ87" s="326"/>
      <c r="FR87" s="326"/>
      <c r="FS87" s="326"/>
      <c r="FT87" s="326"/>
      <c r="FU87" s="326"/>
      <c r="FV87" s="326"/>
      <c r="FW87" s="326"/>
      <c r="FX87" s="326"/>
      <c r="FY87" s="326"/>
      <c r="FZ87" s="326"/>
      <c r="GA87" s="326"/>
      <c r="GB87" s="326"/>
      <c r="GC87" s="326"/>
      <c r="GD87" s="326"/>
      <c r="GE87" s="326"/>
      <c r="GF87" s="326"/>
      <c r="GG87" s="326"/>
      <c r="GH87" s="326"/>
      <c r="GI87" s="326"/>
      <c r="GJ87" s="326"/>
      <c r="GK87" s="326"/>
      <c r="GL87" s="326"/>
      <c r="GM87" s="326"/>
      <c r="GN87" s="326"/>
      <c r="GO87" s="326"/>
      <c r="GP87" s="326"/>
      <c r="GQ87" s="326"/>
      <c r="GR87" s="326"/>
      <c r="GS87" s="326"/>
      <c r="GT87" s="326"/>
      <c r="GU87" s="326"/>
      <c r="GV87" s="326"/>
      <c r="GW87" s="326"/>
      <c r="GX87" s="326"/>
      <c r="GY87" s="326"/>
      <c r="GZ87" s="326"/>
      <c r="HA87" s="326"/>
      <c r="HB87" s="326"/>
      <c r="HC87" s="326"/>
      <c r="HD87" s="326"/>
      <c r="HE87" s="326"/>
      <c r="HF87" s="326"/>
      <c r="HG87" s="326"/>
      <c r="HH87" s="326"/>
      <c r="HI87" s="326"/>
      <c r="HJ87" s="326"/>
      <c r="HK87" s="326"/>
      <c r="HL87" s="326"/>
      <c r="HM87" s="326"/>
      <c r="HN87" s="326"/>
      <c r="HO87" s="326"/>
      <c r="HP87" s="326"/>
      <c r="HQ87" s="326"/>
      <c r="HR87" s="326"/>
      <c r="HS87" s="326"/>
      <c r="HT87" s="326"/>
      <c r="HU87" s="326"/>
      <c r="HV87" s="326"/>
      <c r="HW87" s="326"/>
      <c r="HX87" s="326"/>
      <c r="HY87" s="326"/>
      <c r="HZ87" s="326"/>
      <c r="IA87" s="326"/>
      <c r="IB87" s="326"/>
      <c r="IC87" s="326"/>
      <c r="ID87" s="326"/>
      <c r="IE87" s="326"/>
      <c r="IF87" s="326"/>
      <c r="IG87" s="326"/>
      <c r="IH87" s="326"/>
      <c r="II87" s="326"/>
      <c r="IJ87" s="326"/>
      <c r="IK87" s="326"/>
      <c r="IL87" s="326"/>
      <c r="IM87" s="326"/>
    </row>
    <row r="88" spans="6:247" x14ac:dyDescent="0.2">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c r="BV88" s="326"/>
      <c r="BW88" s="326"/>
      <c r="BX88" s="326"/>
      <c r="BY88" s="326"/>
      <c r="BZ88" s="326"/>
      <c r="CA88" s="326"/>
      <c r="CB88" s="326"/>
      <c r="CC88" s="326"/>
      <c r="CD88" s="326"/>
      <c r="CE88" s="326"/>
      <c r="CF88" s="326"/>
      <c r="CG88" s="326"/>
      <c r="CH88" s="326"/>
      <c r="CI88" s="326"/>
      <c r="CJ88" s="326"/>
      <c r="CK88" s="326"/>
      <c r="CL88" s="326"/>
      <c r="CM88" s="326"/>
      <c r="CN88" s="326"/>
      <c r="CO88" s="326"/>
      <c r="CP88" s="326"/>
      <c r="CQ88" s="326"/>
      <c r="CR88" s="326"/>
      <c r="CS88" s="326"/>
      <c r="CT88" s="326"/>
      <c r="CU88" s="326"/>
      <c r="CV88" s="326"/>
      <c r="CW88" s="326"/>
      <c r="CX88" s="326"/>
      <c r="CY88" s="326"/>
      <c r="CZ88" s="326"/>
      <c r="DA88" s="326"/>
      <c r="DB88" s="326"/>
      <c r="DC88" s="326"/>
      <c r="DD88" s="326"/>
      <c r="DE88" s="326"/>
      <c r="DF88" s="326"/>
      <c r="DG88" s="326"/>
      <c r="DH88" s="326"/>
      <c r="DI88" s="326"/>
      <c r="DJ88" s="326"/>
      <c r="DK88" s="326"/>
      <c r="DL88" s="326"/>
      <c r="DM88" s="326"/>
      <c r="DN88" s="326"/>
      <c r="DO88" s="326"/>
      <c r="DP88" s="326"/>
      <c r="DQ88" s="326"/>
      <c r="DR88" s="326"/>
      <c r="DS88" s="326"/>
      <c r="DT88" s="326"/>
      <c r="DU88" s="326"/>
      <c r="DV88" s="326"/>
      <c r="DW88" s="326"/>
      <c r="DX88" s="326"/>
      <c r="DY88" s="326"/>
      <c r="DZ88" s="326"/>
      <c r="EA88" s="326"/>
      <c r="EB88" s="326"/>
      <c r="EC88" s="326"/>
      <c r="ED88" s="326"/>
      <c r="EE88" s="326"/>
      <c r="EF88" s="326"/>
      <c r="EG88" s="326"/>
      <c r="EH88" s="326"/>
      <c r="EI88" s="326"/>
      <c r="EJ88" s="326"/>
      <c r="EK88" s="326"/>
      <c r="EL88" s="326"/>
      <c r="EM88" s="326"/>
      <c r="EN88" s="326"/>
      <c r="EO88" s="326"/>
      <c r="EP88" s="326"/>
      <c r="EQ88" s="326"/>
      <c r="ER88" s="326"/>
      <c r="ES88" s="326"/>
      <c r="ET88" s="326"/>
      <c r="EU88" s="326"/>
      <c r="EV88" s="326"/>
      <c r="EW88" s="326"/>
      <c r="EX88" s="326"/>
      <c r="EY88" s="326"/>
      <c r="EZ88" s="326"/>
      <c r="FA88" s="326"/>
      <c r="FB88" s="326"/>
      <c r="FC88" s="326"/>
      <c r="FD88" s="326"/>
      <c r="FE88" s="326"/>
      <c r="FF88" s="326"/>
      <c r="FG88" s="326"/>
      <c r="FH88" s="326"/>
      <c r="FI88" s="326"/>
      <c r="FJ88" s="326"/>
      <c r="FK88" s="326"/>
      <c r="FL88" s="326"/>
      <c r="FM88" s="326"/>
      <c r="FN88" s="326"/>
      <c r="FO88" s="326"/>
      <c r="FP88" s="326"/>
      <c r="FQ88" s="326"/>
      <c r="FR88" s="326"/>
      <c r="FS88" s="326"/>
      <c r="FT88" s="326"/>
      <c r="FU88" s="326"/>
      <c r="FV88" s="326"/>
      <c r="FW88" s="326"/>
      <c r="FX88" s="326"/>
      <c r="FY88" s="326"/>
      <c r="FZ88" s="326"/>
      <c r="GA88" s="326"/>
      <c r="GB88" s="326"/>
      <c r="GC88" s="326"/>
      <c r="GD88" s="326"/>
      <c r="GE88" s="326"/>
      <c r="GF88" s="326"/>
      <c r="GG88" s="326"/>
      <c r="GH88" s="326"/>
      <c r="GI88" s="326"/>
      <c r="GJ88" s="326"/>
      <c r="GK88" s="326"/>
      <c r="GL88" s="326"/>
      <c r="GM88" s="326"/>
      <c r="GN88" s="326"/>
      <c r="GO88" s="326"/>
      <c r="GP88" s="326"/>
      <c r="GQ88" s="326"/>
      <c r="GR88" s="326"/>
      <c r="GS88" s="326"/>
      <c r="GT88" s="326"/>
      <c r="GU88" s="326"/>
      <c r="GV88" s="326"/>
      <c r="GW88" s="326"/>
      <c r="GX88" s="326"/>
      <c r="GY88" s="326"/>
      <c r="GZ88" s="326"/>
      <c r="HA88" s="326"/>
      <c r="HB88" s="326"/>
      <c r="HC88" s="326"/>
      <c r="HD88" s="326"/>
      <c r="HE88" s="326"/>
      <c r="HF88" s="326"/>
      <c r="HG88" s="326"/>
      <c r="HH88" s="326"/>
      <c r="HI88" s="326"/>
      <c r="HJ88" s="326"/>
      <c r="HK88" s="326"/>
      <c r="HL88" s="326"/>
      <c r="HM88" s="326"/>
      <c r="HN88" s="326"/>
      <c r="HO88" s="326"/>
      <c r="HP88" s="326"/>
      <c r="HQ88" s="326"/>
      <c r="HR88" s="326"/>
      <c r="HS88" s="326"/>
      <c r="HT88" s="326"/>
      <c r="HU88" s="326"/>
      <c r="HV88" s="326"/>
      <c r="HW88" s="326"/>
      <c r="HX88" s="326"/>
      <c r="HY88" s="326"/>
      <c r="HZ88" s="326"/>
      <c r="IA88" s="326"/>
      <c r="IB88" s="326"/>
      <c r="IC88" s="326"/>
      <c r="ID88" s="326"/>
      <c r="IE88" s="326"/>
      <c r="IF88" s="326"/>
      <c r="IG88" s="326"/>
      <c r="IH88" s="326"/>
      <c r="II88" s="326"/>
      <c r="IJ88" s="326"/>
      <c r="IK88" s="326"/>
      <c r="IL88" s="326"/>
      <c r="IM88" s="326"/>
    </row>
    <row r="89" spans="6:247" x14ac:dyDescent="0.2">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6"/>
      <c r="BS89" s="326"/>
      <c r="BT89" s="326"/>
      <c r="BU89" s="326"/>
      <c r="BV89" s="326"/>
      <c r="BW89" s="326"/>
      <c r="BX89" s="326"/>
      <c r="BY89" s="326"/>
      <c r="BZ89" s="326"/>
      <c r="CA89" s="326"/>
      <c r="CB89" s="326"/>
      <c r="CC89" s="326"/>
      <c r="CD89" s="326"/>
      <c r="CE89" s="326"/>
      <c r="CF89" s="326"/>
      <c r="CG89" s="326"/>
      <c r="CH89" s="326"/>
      <c r="CI89" s="326"/>
      <c r="CJ89" s="326"/>
      <c r="CK89" s="326"/>
      <c r="CL89" s="326"/>
      <c r="CM89" s="326"/>
      <c r="CN89" s="326"/>
      <c r="CO89" s="326"/>
      <c r="CP89" s="326"/>
      <c r="CQ89" s="326"/>
      <c r="CR89" s="326"/>
      <c r="CS89" s="326"/>
      <c r="CT89" s="326"/>
      <c r="CU89" s="326"/>
      <c r="CV89" s="326"/>
      <c r="CW89" s="326"/>
      <c r="CX89" s="326"/>
      <c r="CY89" s="326"/>
      <c r="CZ89" s="326"/>
      <c r="DA89" s="326"/>
      <c r="DB89" s="326"/>
      <c r="DC89" s="326"/>
      <c r="DD89" s="326"/>
      <c r="DE89" s="326"/>
      <c r="DF89" s="326"/>
      <c r="DG89" s="326"/>
      <c r="DH89" s="326"/>
      <c r="DI89" s="326"/>
      <c r="DJ89" s="326"/>
      <c r="DK89" s="326"/>
      <c r="DL89" s="326"/>
      <c r="DM89" s="326"/>
      <c r="DN89" s="326"/>
      <c r="DO89" s="326"/>
      <c r="DP89" s="326"/>
      <c r="DQ89" s="326"/>
      <c r="DR89" s="326"/>
      <c r="DS89" s="326"/>
      <c r="DT89" s="326"/>
      <c r="DU89" s="326"/>
      <c r="DV89" s="326"/>
      <c r="DW89" s="326"/>
      <c r="DX89" s="326"/>
      <c r="DY89" s="326"/>
      <c r="DZ89" s="326"/>
      <c r="EA89" s="326"/>
      <c r="EB89" s="326"/>
      <c r="EC89" s="326"/>
      <c r="ED89" s="326"/>
      <c r="EE89" s="326"/>
      <c r="EF89" s="326"/>
      <c r="EG89" s="326"/>
      <c r="EH89" s="326"/>
      <c r="EI89" s="326"/>
      <c r="EJ89" s="326"/>
      <c r="EK89" s="326"/>
      <c r="EL89" s="326"/>
      <c r="EM89" s="326"/>
      <c r="EN89" s="326"/>
      <c r="EO89" s="326"/>
      <c r="EP89" s="326"/>
      <c r="EQ89" s="326"/>
      <c r="ER89" s="326"/>
      <c r="ES89" s="326"/>
      <c r="ET89" s="326"/>
      <c r="EU89" s="326"/>
      <c r="EV89" s="326"/>
      <c r="EW89" s="326"/>
      <c r="EX89" s="326"/>
      <c r="EY89" s="326"/>
      <c r="EZ89" s="326"/>
      <c r="FA89" s="326"/>
      <c r="FB89" s="326"/>
      <c r="FC89" s="326"/>
      <c r="FD89" s="326"/>
      <c r="FE89" s="326"/>
      <c r="FF89" s="326"/>
      <c r="FG89" s="326"/>
      <c r="FH89" s="326"/>
      <c r="FI89" s="326"/>
      <c r="FJ89" s="326"/>
      <c r="FK89" s="326"/>
      <c r="FL89" s="326"/>
      <c r="FM89" s="326"/>
      <c r="FN89" s="326"/>
      <c r="FO89" s="326"/>
      <c r="FP89" s="326"/>
      <c r="FQ89" s="326"/>
      <c r="FR89" s="326"/>
      <c r="FS89" s="326"/>
      <c r="FT89" s="326"/>
      <c r="FU89" s="326"/>
      <c r="FV89" s="326"/>
      <c r="FW89" s="326"/>
      <c r="FX89" s="326"/>
      <c r="FY89" s="326"/>
      <c r="FZ89" s="326"/>
      <c r="GA89" s="326"/>
      <c r="GB89" s="326"/>
      <c r="GC89" s="326"/>
      <c r="GD89" s="326"/>
      <c r="GE89" s="326"/>
      <c r="GF89" s="326"/>
      <c r="GG89" s="326"/>
      <c r="GH89" s="326"/>
      <c r="GI89" s="326"/>
      <c r="GJ89" s="326"/>
      <c r="GK89" s="326"/>
      <c r="GL89" s="326"/>
      <c r="GM89" s="326"/>
      <c r="GN89" s="326"/>
      <c r="GO89" s="326"/>
      <c r="GP89" s="326"/>
      <c r="GQ89" s="326"/>
      <c r="GR89" s="326"/>
      <c r="GS89" s="326"/>
      <c r="GT89" s="326"/>
      <c r="GU89" s="326"/>
      <c r="GV89" s="326"/>
      <c r="GW89" s="326"/>
      <c r="GX89" s="326"/>
      <c r="GY89" s="326"/>
      <c r="GZ89" s="326"/>
      <c r="HA89" s="326"/>
      <c r="HB89" s="326"/>
      <c r="HC89" s="326"/>
      <c r="HD89" s="326"/>
      <c r="HE89" s="326"/>
      <c r="HF89" s="326"/>
      <c r="HG89" s="326"/>
      <c r="HH89" s="326"/>
      <c r="HI89" s="326"/>
      <c r="HJ89" s="326"/>
      <c r="HK89" s="326"/>
      <c r="HL89" s="326"/>
      <c r="HM89" s="326"/>
      <c r="HN89" s="326"/>
      <c r="HO89" s="326"/>
      <c r="HP89" s="326"/>
      <c r="HQ89" s="326"/>
      <c r="HR89" s="326"/>
      <c r="HS89" s="326"/>
      <c r="HT89" s="326"/>
      <c r="HU89" s="326"/>
      <c r="HV89" s="326"/>
      <c r="HW89" s="326"/>
      <c r="HX89" s="326"/>
      <c r="HY89" s="326"/>
      <c r="HZ89" s="326"/>
      <c r="IA89" s="326"/>
      <c r="IB89" s="326"/>
      <c r="IC89" s="326"/>
      <c r="ID89" s="326"/>
      <c r="IE89" s="326"/>
      <c r="IF89" s="326"/>
      <c r="IG89" s="326"/>
      <c r="IH89" s="326"/>
      <c r="II89" s="326"/>
      <c r="IJ89" s="326"/>
      <c r="IK89" s="326"/>
      <c r="IL89" s="326"/>
      <c r="IM89" s="326"/>
    </row>
    <row r="90" spans="6:247" x14ac:dyDescent="0.2">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6"/>
      <c r="CG90" s="326"/>
      <c r="CH90" s="326"/>
      <c r="CI90" s="326"/>
      <c r="CJ90" s="326"/>
      <c r="CK90" s="326"/>
      <c r="CL90" s="326"/>
      <c r="CM90" s="326"/>
      <c r="CN90" s="326"/>
      <c r="CO90" s="326"/>
      <c r="CP90" s="326"/>
      <c r="CQ90" s="326"/>
      <c r="CR90" s="326"/>
      <c r="CS90" s="326"/>
      <c r="CT90" s="326"/>
      <c r="CU90" s="326"/>
      <c r="CV90" s="326"/>
      <c r="CW90" s="326"/>
      <c r="CX90" s="326"/>
      <c r="CY90" s="326"/>
      <c r="CZ90" s="326"/>
      <c r="DA90" s="326"/>
      <c r="DB90" s="326"/>
      <c r="DC90" s="326"/>
      <c r="DD90" s="326"/>
      <c r="DE90" s="326"/>
      <c r="DF90" s="326"/>
      <c r="DG90" s="326"/>
      <c r="DH90" s="326"/>
      <c r="DI90" s="326"/>
      <c r="DJ90" s="326"/>
      <c r="DK90" s="326"/>
      <c r="DL90" s="326"/>
      <c r="DM90" s="326"/>
      <c r="DN90" s="326"/>
      <c r="DO90" s="326"/>
      <c r="DP90" s="326"/>
      <c r="DQ90" s="326"/>
      <c r="DR90" s="326"/>
      <c r="DS90" s="326"/>
      <c r="DT90" s="326"/>
      <c r="DU90" s="326"/>
      <c r="DV90" s="326"/>
      <c r="DW90" s="326"/>
      <c r="DX90" s="326"/>
      <c r="DY90" s="326"/>
      <c r="DZ90" s="326"/>
      <c r="EA90" s="326"/>
      <c r="EB90" s="326"/>
      <c r="EC90" s="326"/>
      <c r="ED90" s="326"/>
      <c r="EE90" s="326"/>
      <c r="EF90" s="326"/>
      <c r="EG90" s="326"/>
      <c r="EH90" s="326"/>
      <c r="EI90" s="326"/>
      <c r="EJ90" s="326"/>
      <c r="EK90" s="326"/>
      <c r="EL90" s="326"/>
      <c r="EM90" s="326"/>
      <c r="EN90" s="326"/>
      <c r="EO90" s="326"/>
      <c r="EP90" s="326"/>
      <c r="EQ90" s="326"/>
      <c r="ER90" s="326"/>
      <c r="ES90" s="326"/>
      <c r="ET90" s="326"/>
      <c r="EU90" s="326"/>
      <c r="EV90" s="326"/>
      <c r="EW90" s="326"/>
      <c r="EX90" s="326"/>
      <c r="EY90" s="326"/>
      <c r="EZ90" s="326"/>
      <c r="FA90" s="326"/>
      <c r="FB90" s="326"/>
      <c r="FC90" s="326"/>
      <c r="FD90" s="326"/>
      <c r="FE90" s="326"/>
      <c r="FF90" s="326"/>
      <c r="FG90" s="326"/>
      <c r="FH90" s="326"/>
      <c r="FI90" s="326"/>
      <c r="FJ90" s="326"/>
      <c r="FK90" s="326"/>
      <c r="FL90" s="326"/>
      <c r="FM90" s="326"/>
      <c r="FN90" s="326"/>
      <c r="FO90" s="326"/>
      <c r="FP90" s="326"/>
      <c r="FQ90" s="326"/>
      <c r="FR90" s="326"/>
      <c r="FS90" s="326"/>
      <c r="FT90" s="326"/>
      <c r="FU90" s="326"/>
      <c r="FV90" s="326"/>
      <c r="FW90" s="326"/>
      <c r="FX90" s="326"/>
      <c r="FY90" s="326"/>
      <c r="FZ90" s="326"/>
      <c r="GA90" s="326"/>
      <c r="GB90" s="326"/>
      <c r="GC90" s="326"/>
      <c r="GD90" s="326"/>
      <c r="GE90" s="326"/>
      <c r="GF90" s="326"/>
      <c r="GG90" s="326"/>
      <c r="GH90" s="326"/>
      <c r="GI90" s="326"/>
      <c r="GJ90" s="326"/>
      <c r="GK90" s="326"/>
      <c r="GL90" s="326"/>
      <c r="GM90" s="326"/>
      <c r="GN90" s="326"/>
      <c r="GO90" s="326"/>
      <c r="GP90" s="326"/>
      <c r="GQ90" s="326"/>
      <c r="GR90" s="326"/>
      <c r="GS90" s="326"/>
      <c r="GT90" s="326"/>
      <c r="GU90" s="326"/>
      <c r="GV90" s="326"/>
      <c r="GW90" s="326"/>
      <c r="GX90" s="326"/>
      <c r="GY90" s="326"/>
      <c r="GZ90" s="326"/>
      <c r="HA90" s="326"/>
      <c r="HB90" s="326"/>
      <c r="HC90" s="326"/>
      <c r="HD90" s="326"/>
      <c r="HE90" s="326"/>
      <c r="HF90" s="326"/>
      <c r="HG90" s="326"/>
      <c r="HH90" s="326"/>
      <c r="HI90" s="326"/>
      <c r="HJ90" s="326"/>
      <c r="HK90" s="326"/>
      <c r="HL90" s="326"/>
      <c r="HM90" s="326"/>
      <c r="HN90" s="326"/>
      <c r="HO90" s="326"/>
      <c r="HP90" s="326"/>
      <c r="HQ90" s="326"/>
      <c r="HR90" s="326"/>
      <c r="HS90" s="326"/>
      <c r="HT90" s="326"/>
      <c r="HU90" s="326"/>
      <c r="HV90" s="326"/>
      <c r="HW90" s="326"/>
      <c r="HX90" s="326"/>
      <c r="HY90" s="326"/>
      <c r="HZ90" s="326"/>
      <c r="IA90" s="326"/>
      <c r="IB90" s="326"/>
      <c r="IC90" s="326"/>
      <c r="ID90" s="326"/>
      <c r="IE90" s="326"/>
      <c r="IF90" s="326"/>
      <c r="IG90" s="326"/>
      <c r="IH90" s="326"/>
      <c r="II90" s="326"/>
      <c r="IJ90" s="326"/>
      <c r="IK90" s="326"/>
      <c r="IL90" s="326"/>
      <c r="IM90" s="326"/>
    </row>
    <row r="91" spans="6:247" x14ac:dyDescent="0.2">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6"/>
      <c r="BS91" s="326"/>
      <c r="BT91" s="326"/>
      <c r="BU91" s="326"/>
      <c r="BV91" s="326"/>
      <c r="BW91" s="326"/>
      <c r="BX91" s="326"/>
      <c r="BY91" s="326"/>
      <c r="BZ91" s="326"/>
      <c r="CA91" s="326"/>
      <c r="CB91" s="326"/>
      <c r="CC91" s="326"/>
      <c r="CD91" s="326"/>
      <c r="CE91" s="326"/>
      <c r="CF91" s="326"/>
      <c r="CG91" s="326"/>
      <c r="CH91" s="326"/>
      <c r="CI91" s="326"/>
      <c r="CJ91" s="326"/>
      <c r="CK91" s="326"/>
      <c r="CL91" s="326"/>
      <c r="CM91" s="326"/>
      <c r="CN91" s="326"/>
      <c r="CO91" s="326"/>
      <c r="CP91" s="326"/>
      <c r="CQ91" s="326"/>
      <c r="CR91" s="326"/>
      <c r="CS91" s="326"/>
      <c r="CT91" s="326"/>
      <c r="CU91" s="326"/>
      <c r="CV91" s="326"/>
      <c r="CW91" s="326"/>
      <c r="CX91" s="326"/>
      <c r="CY91" s="326"/>
      <c r="CZ91" s="326"/>
      <c r="DA91" s="326"/>
      <c r="DB91" s="326"/>
      <c r="DC91" s="326"/>
      <c r="DD91" s="326"/>
      <c r="DE91" s="326"/>
      <c r="DF91" s="326"/>
      <c r="DG91" s="326"/>
      <c r="DH91" s="326"/>
      <c r="DI91" s="326"/>
      <c r="DJ91" s="326"/>
      <c r="DK91" s="326"/>
      <c r="DL91" s="326"/>
      <c r="DM91" s="326"/>
      <c r="DN91" s="326"/>
      <c r="DO91" s="326"/>
      <c r="DP91" s="326"/>
      <c r="DQ91" s="326"/>
      <c r="DR91" s="326"/>
      <c r="DS91" s="326"/>
      <c r="DT91" s="326"/>
      <c r="DU91" s="326"/>
      <c r="DV91" s="326"/>
      <c r="DW91" s="326"/>
      <c r="DX91" s="326"/>
      <c r="DY91" s="326"/>
      <c r="DZ91" s="326"/>
      <c r="EA91" s="326"/>
      <c r="EB91" s="326"/>
      <c r="EC91" s="326"/>
      <c r="ED91" s="326"/>
      <c r="EE91" s="326"/>
      <c r="EF91" s="326"/>
      <c r="EG91" s="326"/>
      <c r="EH91" s="326"/>
      <c r="EI91" s="326"/>
      <c r="EJ91" s="326"/>
      <c r="EK91" s="326"/>
      <c r="EL91" s="326"/>
      <c r="EM91" s="326"/>
      <c r="EN91" s="326"/>
      <c r="EO91" s="326"/>
      <c r="EP91" s="326"/>
      <c r="EQ91" s="326"/>
      <c r="ER91" s="326"/>
      <c r="ES91" s="326"/>
      <c r="ET91" s="326"/>
      <c r="EU91" s="326"/>
      <c r="EV91" s="326"/>
      <c r="EW91" s="326"/>
      <c r="EX91" s="326"/>
      <c r="EY91" s="326"/>
      <c r="EZ91" s="326"/>
      <c r="FA91" s="326"/>
      <c r="FB91" s="326"/>
      <c r="FC91" s="326"/>
      <c r="FD91" s="326"/>
      <c r="FE91" s="326"/>
      <c r="FF91" s="326"/>
      <c r="FG91" s="326"/>
      <c r="FH91" s="326"/>
      <c r="FI91" s="326"/>
      <c r="FJ91" s="326"/>
      <c r="FK91" s="326"/>
      <c r="FL91" s="326"/>
      <c r="FM91" s="326"/>
      <c r="FN91" s="326"/>
      <c r="FO91" s="326"/>
      <c r="FP91" s="326"/>
      <c r="FQ91" s="326"/>
      <c r="FR91" s="326"/>
      <c r="FS91" s="326"/>
      <c r="FT91" s="326"/>
      <c r="FU91" s="326"/>
      <c r="FV91" s="326"/>
      <c r="FW91" s="326"/>
      <c r="FX91" s="326"/>
      <c r="FY91" s="326"/>
      <c r="FZ91" s="326"/>
      <c r="GA91" s="326"/>
      <c r="GB91" s="326"/>
      <c r="GC91" s="326"/>
      <c r="GD91" s="326"/>
      <c r="GE91" s="326"/>
      <c r="GF91" s="326"/>
      <c r="GG91" s="326"/>
      <c r="GH91" s="326"/>
      <c r="GI91" s="326"/>
      <c r="GJ91" s="326"/>
      <c r="GK91" s="326"/>
      <c r="GL91" s="326"/>
      <c r="GM91" s="326"/>
      <c r="GN91" s="326"/>
      <c r="GO91" s="326"/>
      <c r="GP91" s="326"/>
      <c r="GQ91" s="326"/>
      <c r="GR91" s="326"/>
      <c r="GS91" s="326"/>
      <c r="GT91" s="326"/>
      <c r="GU91" s="326"/>
      <c r="GV91" s="326"/>
      <c r="GW91" s="326"/>
      <c r="GX91" s="326"/>
      <c r="GY91" s="326"/>
      <c r="GZ91" s="326"/>
      <c r="HA91" s="326"/>
      <c r="HB91" s="326"/>
      <c r="HC91" s="326"/>
      <c r="HD91" s="326"/>
      <c r="HE91" s="326"/>
      <c r="HF91" s="326"/>
      <c r="HG91" s="326"/>
      <c r="HH91" s="326"/>
      <c r="HI91" s="326"/>
      <c r="HJ91" s="326"/>
      <c r="HK91" s="326"/>
      <c r="HL91" s="326"/>
      <c r="HM91" s="326"/>
      <c r="HN91" s="326"/>
      <c r="HO91" s="326"/>
      <c r="HP91" s="326"/>
      <c r="HQ91" s="326"/>
      <c r="HR91" s="326"/>
      <c r="HS91" s="326"/>
      <c r="HT91" s="326"/>
      <c r="HU91" s="326"/>
      <c r="HV91" s="326"/>
      <c r="HW91" s="326"/>
      <c r="HX91" s="326"/>
      <c r="HY91" s="326"/>
      <c r="HZ91" s="326"/>
      <c r="IA91" s="326"/>
      <c r="IB91" s="326"/>
      <c r="IC91" s="326"/>
      <c r="ID91" s="326"/>
      <c r="IE91" s="326"/>
      <c r="IF91" s="326"/>
      <c r="IG91" s="326"/>
      <c r="IH91" s="326"/>
      <c r="II91" s="326"/>
      <c r="IJ91" s="326"/>
      <c r="IK91" s="326"/>
      <c r="IL91" s="326"/>
      <c r="IM91" s="326"/>
    </row>
    <row r="92" spans="6:247" x14ac:dyDescent="0.2">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6"/>
      <c r="BW92" s="326"/>
      <c r="BX92" s="326"/>
      <c r="BY92" s="326"/>
      <c r="BZ92" s="326"/>
      <c r="CA92" s="326"/>
      <c r="CB92" s="326"/>
      <c r="CC92" s="326"/>
      <c r="CD92" s="326"/>
      <c r="CE92" s="326"/>
      <c r="CF92" s="326"/>
      <c r="CG92" s="326"/>
      <c r="CH92" s="326"/>
      <c r="CI92" s="326"/>
      <c r="CJ92" s="326"/>
      <c r="CK92" s="326"/>
      <c r="CL92" s="326"/>
      <c r="CM92" s="326"/>
      <c r="CN92" s="326"/>
      <c r="CO92" s="326"/>
      <c r="CP92" s="326"/>
      <c r="CQ92" s="326"/>
      <c r="CR92" s="326"/>
      <c r="CS92" s="326"/>
      <c r="CT92" s="326"/>
      <c r="CU92" s="326"/>
      <c r="CV92" s="326"/>
      <c r="CW92" s="326"/>
      <c r="CX92" s="326"/>
      <c r="CY92" s="326"/>
      <c r="CZ92" s="326"/>
      <c r="DA92" s="326"/>
      <c r="DB92" s="326"/>
      <c r="DC92" s="326"/>
      <c r="DD92" s="326"/>
      <c r="DE92" s="326"/>
      <c r="DF92" s="326"/>
      <c r="DG92" s="326"/>
      <c r="DH92" s="326"/>
      <c r="DI92" s="326"/>
      <c r="DJ92" s="326"/>
      <c r="DK92" s="326"/>
      <c r="DL92" s="326"/>
      <c r="DM92" s="326"/>
      <c r="DN92" s="326"/>
      <c r="DO92" s="326"/>
      <c r="DP92" s="326"/>
      <c r="DQ92" s="326"/>
      <c r="DR92" s="326"/>
      <c r="DS92" s="326"/>
      <c r="DT92" s="326"/>
      <c r="DU92" s="326"/>
      <c r="DV92" s="326"/>
      <c r="DW92" s="326"/>
      <c r="DX92" s="326"/>
      <c r="DY92" s="326"/>
      <c r="DZ92" s="326"/>
      <c r="EA92" s="326"/>
      <c r="EB92" s="326"/>
      <c r="EC92" s="326"/>
      <c r="ED92" s="326"/>
      <c r="EE92" s="326"/>
      <c r="EF92" s="326"/>
      <c r="EG92" s="326"/>
      <c r="EH92" s="326"/>
      <c r="EI92" s="326"/>
      <c r="EJ92" s="326"/>
      <c r="EK92" s="326"/>
      <c r="EL92" s="326"/>
      <c r="EM92" s="326"/>
      <c r="EN92" s="326"/>
      <c r="EO92" s="326"/>
      <c r="EP92" s="326"/>
      <c r="EQ92" s="326"/>
      <c r="ER92" s="326"/>
      <c r="ES92" s="326"/>
      <c r="ET92" s="326"/>
      <c r="EU92" s="326"/>
      <c r="EV92" s="326"/>
      <c r="EW92" s="326"/>
      <c r="EX92" s="326"/>
      <c r="EY92" s="326"/>
      <c r="EZ92" s="326"/>
      <c r="FA92" s="326"/>
      <c r="FB92" s="326"/>
      <c r="FC92" s="326"/>
      <c r="FD92" s="326"/>
      <c r="FE92" s="326"/>
      <c r="FF92" s="326"/>
      <c r="FG92" s="326"/>
      <c r="FH92" s="326"/>
      <c r="FI92" s="326"/>
      <c r="FJ92" s="326"/>
      <c r="FK92" s="326"/>
      <c r="FL92" s="326"/>
      <c r="FM92" s="326"/>
      <c r="FN92" s="326"/>
      <c r="FO92" s="326"/>
      <c r="FP92" s="326"/>
      <c r="FQ92" s="326"/>
      <c r="FR92" s="326"/>
      <c r="FS92" s="326"/>
      <c r="FT92" s="326"/>
      <c r="FU92" s="326"/>
      <c r="FV92" s="326"/>
      <c r="FW92" s="326"/>
      <c r="FX92" s="326"/>
      <c r="FY92" s="326"/>
      <c r="FZ92" s="326"/>
      <c r="GA92" s="326"/>
      <c r="GB92" s="326"/>
      <c r="GC92" s="326"/>
      <c r="GD92" s="326"/>
      <c r="GE92" s="326"/>
      <c r="GF92" s="326"/>
      <c r="GG92" s="326"/>
      <c r="GH92" s="326"/>
      <c r="GI92" s="326"/>
      <c r="GJ92" s="326"/>
      <c r="GK92" s="326"/>
      <c r="GL92" s="326"/>
      <c r="GM92" s="326"/>
      <c r="GN92" s="326"/>
      <c r="GO92" s="326"/>
      <c r="GP92" s="326"/>
      <c r="GQ92" s="326"/>
      <c r="GR92" s="326"/>
      <c r="GS92" s="326"/>
      <c r="GT92" s="326"/>
      <c r="GU92" s="326"/>
      <c r="GV92" s="326"/>
      <c r="GW92" s="326"/>
      <c r="GX92" s="326"/>
      <c r="GY92" s="326"/>
      <c r="GZ92" s="326"/>
      <c r="HA92" s="326"/>
      <c r="HB92" s="326"/>
      <c r="HC92" s="326"/>
      <c r="HD92" s="326"/>
      <c r="HE92" s="326"/>
      <c r="HF92" s="326"/>
      <c r="HG92" s="326"/>
      <c r="HH92" s="326"/>
      <c r="HI92" s="326"/>
      <c r="HJ92" s="326"/>
      <c r="HK92" s="326"/>
      <c r="HL92" s="326"/>
      <c r="HM92" s="326"/>
      <c r="HN92" s="326"/>
      <c r="HO92" s="326"/>
      <c r="HP92" s="326"/>
      <c r="HQ92" s="326"/>
      <c r="HR92" s="326"/>
      <c r="HS92" s="326"/>
      <c r="HT92" s="326"/>
      <c r="HU92" s="326"/>
      <c r="HV92" s="326"/>
      <c r="HW92" s="326"/>
      <c r="HX92" s="326"/>
      <c r="HY92" s="326"/>
      <c r="HZ92" s="326"/>
      <c r="IA92" s="326"/>
      <c r="IB92" s="326"/>
      <c r="IC92" s="326"/>
      <c r="ID92" s="326"/>
      <c r="IE92" s="326"/>
      <c r="IF92" s="326"/>
      <c r="IG92" s="326"/>
      <c r="IH92" s="326"/>
      <c r="II92" s="326"/>
      <c r="IJ92" s="326"/>
      <c r="IK92" s="326"/>
      <c r="IL92" s="326"/>
      <c r="IM92" s="326"/>
    </row>
    <row r="93" spans="6:247" x14ac:dyDescent="0.2">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6"/>
      <c r="BW93" s="326"/>
      <c r="BX93" s="326"/>
      <c r="BY93" s="326"/>
      <c r="BZ93" s="326"/>
      <c r="CA93" s="326"/>
      <c r="CB93" s="326"/>
      <c r="CC93" s="326"/>
      <c r="CD93" s="326"/>
      <c r="CE93" s="326"/>
      <c r="CF93" s="326"/>
      <c r="CG93" s="326"/>
      <c r="CH93" s="326"/>
      <c r="CI93" s="326"/>
      <c r="CJ93" s="326"/>
      <c r="CK93" s="326"/>
      <c r="CL93" s="326"/>
      <c r="CM93" s="326"/>
      <c r="CN93" s="326"/>
      <c r="CO93" s="326"/>
      <c r="CP93" s="326"/>
      <c r="CQ93" s="326"/>
      <c r="CR93" s="326"/>
      <c r="CS93" s="326"/>
      <c r="CT93" s="326"/>
      <c r="CU93" s="326"/>
      <c r="CV93" s="326"/>
      <c r="CW93" s="326"/>
      <c r="CX93" s="326"/>
      <c r="CY93" s="326"/>
      <c r="CZ93" s="326"/>
      <c r="DA93" s="326"/>
      <c r="DB93" s="326"/>
      <c r="DC93" s="326"/>
      <c r="DD93" s="326"/>
      <c r="DE93" s="326"/>
      <c r="DF93" s="326"/>
      <c r="DG93" s="326"/>
      <c r="DH93" s="326"/>
      <c r="DI93" s="326"/>
      <c r="DJ93" s="326"/>
      <c r="DK93" s="326"/>
      <c r="DL93" s="326"/>
      <c r="DM93" s="326"/>
      <c r="DN93" s="326"/>
      <c r="DO93" s="326"/>
      <c r="DP93" s="326"/>
      <c r="DQ93" s="326"/>
      <c r="DR93" s="326"/>
      <c r="DS93" s="326"/>
      <c r="DT93" s="326"/>
      <c r="DU93" s="326"/>
      <c r="DV93" s="326"/>
      <c r="DW93" s="326"/>
      <c r="DX93" s="326"/>
      <c r="DY93" s="326"/>
      <c r="DZ93" s="326"/>
      <c r="EA93" s="326"/>
      <c r="EB93" s="326"/>
      <c r="EC93" s="326"/>
      <c r="ED93" s="326"/>
      <c r="EE93" s="326"/>
      <c r="EF93" s="326"/>
      <c r="EG93" s="326"/>
      <c r="EH93" s="326"/>
      <c r="EI93" s="326"/>
      <c r="EJ93" s="326"/>
      <c r="EK93" s="326"/>
      <c r="EL93" s="326"/>
      <c r="EM93" s="326"/>
      <c r="EN93" s="326"/>
      <c r="EO93" s="326"/>
      <c r="EP93" s="326"/>
      <c r="EQ93" s="326"/>
      <c r="ER93" s="326"/>
      <c r="ES93" s="326"/>
      <c r="ET93" s="326"/>
      <c r="EU93" s="326"/>
      <c r="EV93" s="326"/>
      <c r="EW93" s="326"/>
      <c r="EX93" s="326"/>
      <c r="EY93" s="326"/>
      <c r="EZ93" s="326"/>
      <c r="FA93" s="326"/>
      <c r="FB93" s="326"/>
      <c r="FC93" s="326"/>
      <c r="FD93" s="326"/>
      <c r="FE93" s="326"/>
      <c r="FF93" s="326"/>
      <c r="FG93" s="326"/>
      <c r="FH93" s="326"/>
      <c r="FI93" s="326"/>
      <c r="FJ93" s="326"/>
      <c r="FK93" s="326"/>
      <c r="FL93" s="326"/>
      <c r="FM93" s="326"/>
      <c r="FN93" s="326"/>
      <c r="FO93" s="326"/>
      <c r="FP93" s="326"/>
      <c r="FQ93" s="326"/>
      <c r="FR93" s="326"/>
      <c r="FS93" s="326"/>
      <c r="FT93" s="326"/>
      <c r="FU93" s="326"/>
      <c r="FV93" s="326"/>
      <c r="FW93" s="326"/>
      <c r="FX93" s="326"/>
      <c r="FY93" s="326"/>
      <c r="FZ93" s="326"/>
      <c r="GA93" s="326"/>
      <c r="GB93" s="326"/>
      <c r="GC93" s="326"/>
      <c r="GD93" s="326"/>
      <c r="GE93" s="326"/>
      <c r="GF93" s="326"/>
      <c r="GG93" s="326"/>
      <c r="GH93" s="326"/>
      <c r="GI93" s="326"/>
      <c r="GJ93" s="326"/>
      <c r="GK93" s="326"/>
      <c r="GL93" s="326"/>
      <c r="GM93" s="326"/>
      <c r="GN93" s="326"/>
      <c r="GO93" s="326"/>
      <c r="GP93" s="326"/>
      <c r="GQ93" s="326"/>
      <c r="GR93" s="326"/>
      <c r="GS93" s="326"/>
      <c r="GT93" s="326"/>
      <c r="GU93" s="326"/>
      <c r="GV93" s="326"/>
      <c r="GW93" s="326"/>
      <c r="GX93" s="326"/>
      <c r="GY93" s="326"/>
      <c r="GZ93" s="326"/>
      <c r="HA93" s="326"/>
      <c r="HB93" s="326"/>
      <c r="HC93" s="326"/>
      <c r="HD93" s="326"/>
      <c r="HE93" s="326"/>
      <c r="HF93" s="326"/>
      <c r="HG93" s="326"/>
      <c r="HH93" s="326"/>
      <c r="HI93" s="326"/>
      <c r="HJ93" s="326"/>
      <c r="HK93" s="326"/>
      <c r="HL93" s="326"/>
      <c r="HM93" s="326"/>
      <c r="HN93" s="326"/>
      <c r="HO93" s="326"/>
      <c r="HP93" s="326"/>
      <c r="HQ93" s="326"/>
      <c r="HR93" s="326"/>
      <c r="HS93" s="326"/>
      <c r="HT93" s="326"/>
      <c r="HU93" s="326"/>
      <c r="HV93" s="326"/>
      <c r="HW93" s="326"/>
      <c r="HX93" s="326"/>
      <c r="HY93" s="326"/>
      <c r="HZ93" s="326"/>
      <c r="IA93" s="326"/>
      <c r="IB93" s="326"/>
      <c r="IC93" s="326"/>
      <c r="ID93" s="326"/>
      <c r="IE93" s="326"/>
      <c r="IF93" s="326"/>
      <c r="IG93" s="326"/>
      <c r="IH93" s="326"/>
      <c r="II93" s="326"/>
      <c r="IJ93" s="326"/>
      <c r="IK93" s="326"/>
      <c r="IL93" s="326"/>
      <c r="IM93" s="326"/>
    </row>
    <row r="94" spans="6:247" x14ac:dyDescent="0.2">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6"/>
      <c r="CG94" s="326"/>
      <c r="CH94" s="326"/>
      <c r="CI94" s="326"/>
      <c r="CJ94" s="326"/>
      <c r="CK94" s="326"/>
      <c r="CL94" s="326"/>
      <c r="CM94" s="326"/>
      <c r="CN94" s="326"/>
      <c r="CO94" s="326"/>
      <c r="CP94" s="326"/>
      <c r="CQ94" s="326"/>
      <c r="CR94" s="326"/>
      <c r="CS94" s="326"/>
      <c r="CT94" s="326"/>
      <c r="CU94" s="326"/>
      <c r="CV94" s="326"/>
      <c r="CW94" s="326"/>
      <c r="CX94" s="326"/>
      <c r="CY94" s="326"/>
      <c r="CZ94" s="326"/>
      <c r="DA94" s="326"/>
      <c r="DB94" s="326"/>
      <c r="DC94" s="326"/>
      <c r="DD94" s="326"/>
      <c r="DE94" s="326"/>
      <c r="DF94" s="326"/>
      <c r="DG94" s="326"/>
      <c r="DH94" s="326"/>
      <c r="DI94" s="326"/>
      <c r="DJ94" s="326"/>
      <c r="DK94" s="326"/>
      <c r="DL94" s="326"/>
      <c r="DM94" s="326"/>
      <c r="DN94" s="326"/>
      <c r="DO94" s="326"/>
      <c r="DP94" s="326"/>
      <c r="DQ94" s="326"/>
      <c r="DR94" s="326"/>
      <c r="DS94" s="326"/>
      <c r="DT94" s="326"/>
      <c r="DU94" s="326"/>
      <c r="DV94" s="326"/>
      <c r="DW94" s="326"/>
      <c r="DX94" s="326"/>
      <c r="DY94" s="326"/>
      <c r="DZ94" s="326"/>
      <c r="EA94" s="326"/>
      <c r="EB94" s="326"/>
      <c r="EC94" s="326"/>
      <c r="ED94" s="326"/>
      <c r="EE94" s="326"/>
      <c r="EF94" s="326"/>
      <c r="EG94" s="326"/>
      <c r="EH94" s="326"/>
      <c r="EI94" s="326"/>
      <c r="EJ94" s="326"/>
      <c r="EK94" s="326"/>
      <c r="EL94" s="326"/>
      <c r="EM94" s="326"/>
      <c r="EN94" s="326"/>
      <c r="EO94" s="326"/>
      <c r="EP94" s="326"/>
      <c r="EQ94" s="326"/>
      <c r="ER94" s="326"/>
      <c r="ES94" s="326"/>
      <c r="ET94" s="326"/>
      <c r="EU94" s="326"/>
      <c r="EV94" s="326"/>
      <c r="EW94" s="326"/>
      <c r="EX94" s="326"/>
      <c r="EY94" s="326"/>
      <c r="EZ94" s="326"/>
      <c r="FA94" s="326"/>
      <c r="FB94" s="326"/>
      <c r="FC94" s="326"/>
      <c r="FD94" s="326"/>
      <c r="FE94" s="326"/>
      <c r="FF94" s="326"/>
      <c r="FG94" s="326"/>
      <c r="FH94" s="326"/>
      <c r="FI94" s="326"/>
      <c r="FJ94" s="326"/>
      <c r="FK94" s="326"/>
      <c r="FL94" s="326"/>
      <c r="FM94" s="326"/>
      <c r="FN94" s="326"/>
      <c r="FO94" s="326"/>
      <c r="FP94" s="326"/>
      <c r="FQ94" s="326"/>
      <c r="FR94" s="326"/>
      <c r="FS94" s="326"/>
      <c r="FT94" s="326"/>
      <c r="FU94" s="326"/>
      <c r="FV94" s="326"/>
      <c r="FW94" s="326"/>
      <c r="FX94" s="326"/>
      <c r="FY94" s="326"/>
      <c r="FZ94" s="326"/>
      <c r="GA94" s="326"/>
      <c r="GB94" s="326"/>
      <c r="GC94" s="326"/>
      <c r="GD94" s="326"/>
      <c r="GE94" s="326"/>
      <c r="GF94" s="326"/>
      <c r="GG94" s="326"/>
      <c r="GH94" s="326"/>
      <c r="GI94" s="326"/>
      <c r="GJ94" s="326"/>
      <c r="GK94" s="326"/>
      <c r="GL94" s="326"/>
      <c r="GM94" s="326"/>
      <c r="GN94" s="326"/>
      <c r="GO94" s="326"/>
      <c r="GP94" s="326"/>
      <c r="GQ94" s="326"/>
      <c r="GR94" s="326"/>
      <c r="GS94" s="326"/>
      <c r="GT94" s="326"/>
      <c r="GU94" s="326"/>
      <c r="GV94" s="326"/>
      <c r="GW94" s="326"/>
      <c r="GX94" s="326"/>
      <c r="GY94" s="326"/>
      <c r="GZ94" s="326"/>
      <c r="HA94" s="326"/>
      <c r="HB94" s="326"/>
      <c r="HC94" s="326"/>
      <c r="HD94" s="326"/>
      <c r="HE94" s="326"/>
      <c r="HF94" s="326"/>
      <c r="HG94" s="326"/>
      <c r="HH94" s="326"/>
      <c r="HI94" s="326"/>
      <c r="HJ94" s="326"/>
      <c r="HK94" s="326"/>
      <c r="HL94" s="326"/>
      <c r="HM94" s="326"/>
      <c r="HN94" s="326"/>
      <c r="HO94" s="326"/>
      <c r="HP94" s="326"/>
      <c r="HQ94" s="326"/>
      <c r="HR94" s="326"/>
      <c r="HS94" s="326"/>
      <c r="HT94" s="326"/>
      <c r="HU94" s="326"/>
      <c r="HV94" s="326"/>
      <c r="HW94" s="326"/>
      <c r="HX94" s="326"/>
      <c r="HY94" s="326"/>
      <c r="HZ94" s="326"/>
      <c r="IA94" s="326"/>
      <c r="IB94" s="326"/>
      <c r="IC94" s="326"/>
      <c r="ID94" s="326"/>
      <c r="IE94" s="326"/>
      <c r="IF94" s="326"/>
      <c r="IG94" s="326"/>
      <c r="IH94" s="326"/>
      <c r="II94" s="326"/>
      <c r="IJ94" s="326"/>
      <c r="IK94" s="326"/>
      <c r="IL94" s="326"/>
      <c r="IM94" s="326"/>
    </row>
    <row r="95" spans="6:247" x14ac:dyDescent="0.2">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6"/>
      <c r="BW95" s="326"/>
      <c r="BX95" s="326"/>
      <c r="BY95" s="326"/>
      <c r="BZ95" s="326"/>
      <c r="CA95" s="326"/>
      <c r="CB95" s="326"/>
      <c r="CC95" s="326"/>
      <c r="CD95" s="326"/>
      <c r="CE95" s="326"/>
      <c r="CF95" s="326"/>
      <c r="CG95" s="326"/>
      <c r="CH95" s="326"/>
      <c r="CI95" s="326"/>
      <c r="CJ95" s="326"/>
      <c r="CK95" s="326"/>
      <c r="CL95" s="326"/>
      <c r="CM95" s="326"/>
      <c r="CN95" s="326"/>
      <c r="CO95" s="326"/>
      <c r="CP95" s="326"/>
      <c r="CQ95" s="326"/>
      <c r="CR95" s="326"/>
      <c r="CS95" s="326"/>
      <c r="CT95" s="326"/>
      <c r="CU95" s="326"/>
      <c r="CV95" s="326"/>
      <c r="CW95" s="326"/>
      <c r="CX95" s="326"/>
      <c r="CY95" s="326"/>
      <c r="CZ95" s="326"/>
      <c r="DA95" s="326"/>
      <c r="DB95" s="326"/>
      <c r="DC95" s="326"/>
      <c r="DD95" s="326"/>
      <c r="DE95" s="326"/>
      <c r="DF95" s="326"/>
      <c r="DG95" s="326"/>
      <c r="DH95" s="326"/>
      <c r="DI95" s="326"/>
      <c r="DJ95" s="326"/>
      <c r="DK95" s="326"/>
      <c r="DL95" s="326"/>
      <c r="DM95" s="326"/>
      <c r="DN95" s="326"/>
      <c r="DO95" s="326"/>
      <c r="DP95" s="326"/>
      <c r="DQ95" s="326"/>
      <c r="DR95" s="326"/>
      <c r="DS95" s="326"/>
      <c r="DT95" s="326"/>
      <c r="DU95" s="326"/>
      <c r="DV95" s="326"/>
      <c r="DW95" s="326"/>
      <c r="DX95" s="326"/>
      <c r="DY95" s="326"/>
      <c r="DZ95" s="326"/>
      <c r="EA95" s="326"/>
      <c r="EB95" s="326"/>
      <c r="EC95" s="326"/>
      <c r="ED95" s="326"/>
      <c r="EE95" s="326"/>
      <c r="EF95" s="326"/>
      <c r="EG95" s="326"/>
      <c r="EH95" s="326"/>
      <c r="EI95" s="326"/>
      <c r="EJ95" s="326"/>
      <c r="EK95" s="326"/>
      <c r="EL95" s="326"/>
      <c r="EM95" s="326"/>
      <c r="EN95" s="326"/>
      <c r="EO95" s="326"/>
      <c r="EP95" s="326"/>
      <c r="EQ95" s="326"/>
      <c r="ER95" s="326"/>
      <c r="ES95" s="326"/>
      <c r="ET95" s="326"/>
      <c r="EU95" s="326"/>
      <c r="EV95" s="326"/>
      <c r="EW95" s="326"/>
      <c r="EX95" s="326"/>
      <c r="EY95" s="326"/>
      <c r="EZ95" s="326"/>
      <c r="FA95" s="326"/>
      <c r="FB95" s="326"/>
      <c r="FC95" s="326"/>
      <c r="FD95" s="326"/>
      <c r="FE95" s="326"/>
      <c r="FF95" s="326"/>
      <c r="FG95" s="326"/>
      <c r="FH95" s="326"/>
      <c r="FI95" s="326"/>
      <c r="FJ95" s="326"/>
      <c r="FK95" s="326"/>
      <c r="FL95" s="326"/>
      <c r="FM95" s="326"/>
      <c r="FN95" s="326"/>
      <c r="FO95" s="326"/>
      <c r="FP95" s="326"/>
      <c r="FQ95" s="326"/>
      <c r="FR95" s="326"/>
      <c r="FS95" s="326"/>
      <c r="FT95" s="326"/>
      <c r="FU95" s="326"/>
      <c r="FV95" s="326"/>
      <c r="FW95" s="326"/>
      <c r="FX95" s="326"/>
      <c r="FY95" s="326"/>
      <c r="FZ95" s="326"/>
      <c r="GA95" s="326"/>
      <c r="GB95" s="326"/>
      <c r="GC95" s="326"/>
      <c r="GD95" s="326"/>
      <c r="GE95" s="326"/>
      <c r="GF95" s="326"/>
      <c r="GG95" s="326"/>
      <c r="GH95" s="326"/>
      <c r="GI95" s="326"/>
      <c r="GJ95" s="326"/>
      <c r="GK95" s="326"/>
      <c r="GL95" s="326"/>
      <c r="GM95" s="326"/>
      <c r="GN95" s="326"/>
      <c r="GO95" s="326"/>
      <c r="GP95" s="326"/>
      <c r="GQ95" s="326"/>
      <c r="GR95" s="326"/>
      <c r="GS95" s="326"/>
      <c r="GT95" s="326"/>
      <c r="GU95" s="326"/>
      <c r="GV95" s="326"/>
      <c r="GW95" s="326"/>
      <c r="GX95" s="326"/>
      <c r="GY95" s="326"/>
      <c r="GZ95" s="326"/>
      <c r="HA95" s="326"/>
      <c r="HB95" s="326"/>
      <c r="HC95" s="326"/>
      <c r="HD95" s="326"/>
      <c r="HE95" s="326"/>
      <c r="HF95" s="326"/>
      <c r="HG95" s="326"/>
      <c r="HH95" s="326"/>
      <c r="HI95" s="326"/>
      <c r="HJ95" s="326"/>
      <c r="HK95" s="326"/>
      <c r="HL95" s="326"/>
      <c r="HM95" s="326"/>
      <c r="HN95" s="326"/>
      <c r="HO95" s="326"/>
      <c r="HP95" s="326"/>
      <c r="HQ95" s="326"/>
      <c r="HR95" s="326"/>
      <c r="HS95" s="326"/>
      <c r="HT95" s="326"/>
      <c r="HU95" s="326"/>
      <c r="HV95" s="326"/>
      <c r="HW95" s="326"/>
      <c r="HX95" s="326"/>
      <c r="HY95" s="326"/>
      <c r="HZ95" s="326"/>
      <c r="IA95" s="326"/>
      <c r="IB95" s="326"/>
      <c r="IC95" s="326"/>
      <c r="ID95" s="326"/>
      <c r="IE95" s="326"/>
      <c r="IF95" s="326"/>
      <c r="IG95" s="326"/>
      <c r="IH95" s="326"/>
      <c r="II95" s="326"/>
      <c r="IJ95" s="326"/>
      <c r="IK95" s="326"/>
      <c r="IL95" s="326"/>
      <c r="IM95" s="326"/>
    </row>
    <row r="96" spans="6:247" x14ac:dyDescent="0.2">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6"/>
      <c r="BS96" s="326"/>
      <c r="BT96" s="326"/>
      <c r="BU96" s="326"/>
      <c r="BV96" s="326"/>
      <c r="BW96" s="326"/>
      <c r="BX96" s="326"/>
      <c r="BY96" s="326"/>
      <c r="BZ96" s="326"/>
      <c r="CA96" s="326"/>
      <c r="CB96" s="326"/>
      <c r="CC96" s="326"/>
      <c r="CD96" s="326"/>
      <c r="CE96" s="326"/>
      <c r="CF96" s="326"/>
      <c r="CG96" s="326"/>
      <c r="CH96" s="326"/>
      <c r="CI96" s="326"/>
      <c r="CJ96" s="326"/>
      <c r="CK96" s="326"/>
      <c r="CL96" s="326"/>
      <c r="CM96" s="326"/>
      <c r="CN96" s="326"/>
      <c r="CO96" s="326"/>
      <c r="CP96" s="326"/>
      <c r="CQ96" s="326"/>
      <c r="CR96" s="326"/>
      <c r="CS96" s="326"/>
      <c r="CT96" s="326"/>
      <c r="CU96" s="326"/>
      <c r="CV96" s="326"/>
      <c r="CW96" s="326"/>
      <c r="CX96" s="326"/>
      <c r="CY96" s="326"/>
      <c r="CZ96" s="326"/>
      <c r="DA96" s="326"/>
      <c r="DB96" s="326"/>
      <c r="DC96" s="326"/>
      <c r="DD96" s="326"/>
      <c r="DE96" s="326"/>
      <c r="DF96" s="326"/>
      <c r="DG96" s="326"/>
      <c r="DH96" s="326"/>
      <c r="DI96" s="326"/>
      <c r="DJ96" s="326"/>
      <c r="DK96" s="326"/>
      <c r="DL96" s="326"/>
      <c r="DM96" s="326"/>
      <c r="DN96" s="326"/>
      <c r="DO96" s="326"/>
      <c r="DP96" s="326"/>
      <c r="DQ96" s="326"/>
      <c r="DR96" s="326"/>
      <c r="DS96" s="326"/>
      <c r="DT96" s="326"/>
      <c r="DU96" s="326"/>
      <c r="DV96" s="326"/>
      <c r="DW96" s="326"/>
      <c r="DX96" s="326"/>
      <c r="DY96" s="326"/>
      <c r="DZ96" s="326"/>
      <c r="EA96" s="326"/>
      <c r="EB96" s="326"/>
      <c r="EC96" s="326"/>
      <c r="ED96" s="326"/>
      <c r="EE96" s="326"/>
      <c r="EF96" s="326"/>
      <c r="EG96" s="326"/>
      <c r="EH96" s="326"/>
      <c r="EI96" s="326"/>
      <c r="EJ96" s="326"/>
      <c r="EK96" s="326"/>
      <c r="EL96" s="326"/>
      <c r="EM96" s="326"/>
      <c r="EN96" s="326"/>
      <c r="EO96" s="326"/>
      <c r="EP96" s="326"/>
      <c r="EQ96" s="326"/>
      <c r="ER96" s="326"/>
      <c r="ES96" s="326"/>
      <c r="ET96" s="326"/>
      <c r="EU96" s="326"/>
      <c r="EV96" s="326"/>
      <c r="EW96" s="326"/>
      <c r="EX96" s="326"/>
      <c r="EY96" s="326"/>
      <c r="EZ96" s="326"/>
      <c r="FA96" s="326"/>
      <c r="FB96" s="326"/>
      <c r="FC96" s="326"/>
      <c r="FD96" s="326"/>
      <c r="FE96" s="326"/>
      <c r="FF96" s="326"/>
      <c r="FG96" s="326"/>
      <c r="FH96" s="326"/>
      <c r="FI96" s="326"/>
      <c r="FJ96" s="326"/>
      <c r="FK96" s="326"/>
      <c r="FL96" s="326"/>
      <c r="FM96" s="326"/>
      <c r="FN96" s="326"/>
      <c r="FO96" s="326"/>
      <c r="FP96" s="326"/>
      <c r="FQ96" s="326"/>
      <c r="FR96" s="326"/>
      <c r="FS96" s="326"/>
      <c r="FT96" s="326"/>
      <c r="FU96" s="326"/>
      <c r="FV96" s="326"/>
      <c r="FW96" s="326"/>
      <c r="FX96" s="326"/>
      <c r="FY96" s="326"/>
      <c r="FZ96" s="326"/>
      <c r="GA96" s="326"/>
      <c r="GB96" s="326"/>
      <c r="GC96" s="326"/>
      <c r="GD96" s="326"/>
      <c r="GE96" s="326"/>
      <c r="GF96" s="326"/>
      <c r="GG96" s="326"/>
      <c r="GH96" s="326"/>
      <c r="GI96" s="326"/>
      <c r="GJ96" s="326"/>
      <c r="GK96" s="326"/>
      <c r="GL96" s="326"/>
      <c r="GM96" s="326"/>
      <c r="GN96" s="326"/>
      <c r="GO96" s="326"/>
      <c r="GP96" s="326"/>
      <c r="GQ96" s="326"/>
      <c r="GR96" s="326"/>
      <c r="GS96" s="326"/>
      <c r="GT96" s="326"/>
      <c r="GU96" s="326"/>
      <c r="GV96" s="326"/>
      <c r="GW96" s="326"/>
      <c r="GX96" s="326"/>
      <c r="GY96" s="326"/>
      <c r="GZ96" s="326"/>
      <c r="HA96" s="326"/>
      <c r="HB96" s="326"/>
      <c r="HC96" s="326"/>
      <c r="HD96" s="326"/>
      <c r="HE96" s="326"/>
      <c r="HF96" s="326"/>
      <c r="HG96" s="326"/>
      <c r="HH96" s="326"/>
      <c r="HI96" s="326"/>
      <c r="HJ96" s="326"/>
      <c r="HK96" s="326"/>
      <c r="HL96" s="326"/>
      <c r="HM96" s="326"/>
      <c r="HN96" s="326"/>
      <c r="HO96" s="326"/>
      <c r="HP96" s="326"/>
      <c r="HQ96" s="326"/>
      <c r="HR96" s="326"/>
      <c r="HS96" s="326"/>
      <c r="HT96" s="326"/>
      <c r="HU96" s="326"/>
      <c r="HV96" s="326"/>
      <c r="HW96" s="326"/>
      <c r="HX96" s="326"/>
      <c r="HY96" s="326"/>
      <c r="HZ96" s="326"/>
      <c r="IA96" s="326"/>
      <c r="IB96" s="326"/>
      <c r="IC96" s="326"/>
      <c r="ID96" s="326"/>
      <c r="IE96" s="326"/>
      <c r="IF96" s="326"/>
      <c r="IG96" s="326"/>
      <c r="IH96" s="326"/>
      <c r="II96" s="326"/>
      <c r="IJ96" s="326"/>
      <c r="IK96" s="326"/>
      <c r="IL96" s="326"/>
      <c r="IM96" s="326"/>
    </row>
    <row r="97" spans="6:247" x14ac:dyDescent="0.2">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6"/>
      <c r="BS97" s="326"/>
      <c r="BT97" s="326"/>
      <c r="BU97" s="326"/>
      <c r="BV97" s="326"/>
      <c r="BW97" s="326"/>
      <c r="BX97" s="326"/>
      <c r="BY97" s="326"/>
      <c r="BZ97" s="326"/>
      <c r="CA97" s="326"/>
      <c r="CB97" s="326"/>
      <c r="CC97" s="326"/>
      <c r="CD97" s="326"/>
      <c r="CE97" s="326"/>
      <c r="CF97" s="326"/>
      <c r="CG97" s="326"/>
      <c r="CH97" s="326"/>
      <c r="CI97" s="326"/>
      <c r="CJ97" s="326"/>
      <c r="CK97" s="326"/>
      <c r="CL97" s="326"/>
      <c r="CM97" s="326"/>
      <c r="CN97" s="326"/>
      <c r="CO97" s="326"/>
      <c r="CP97" s="326"/>
      <c r="CQ97" s="326"/>
      <c r="CR97" s="326"/>
      <c r="CS97" s="326"/>
      <c r="CT97" s="326"/>
      <c r="CU97" s="326"/>
      <c r="CV97" s="326"/>
      <c r="CW97" s="326"/>
      <c r="CX97" s="326"/>
      <c r="CY97" s="326"/>
      <c r="CZ97" s="326"/>
      <c r="DA97" s="326"/>
      <c r="DB97" s="326"/>
      <c r="DC97" s="326"/>
      <c r="DD97" s="326"/>
      <c r="DE97" s="326"/>
      <c r="DF97" s="326"/>
      <c r="DG97" s="326"/>
      <c r="DH97" s="326"/>
      <c r="DI97" s="326"/>
      <c r="DJ97" s="326"/>
      <c r="DK97" s="326"/>
      <c r="DL97" s="326"/>
      <c r="DM97" s="326"/>
      <c r="DN97" s="326"/>
      <c r="DO97" s="326"/>
      <c r="DP97" s="326"/>
      <c r="DQ97" s="326"/>
      <c r="DR97" s="326"/>
      <c r="DS97" s="326"/>
      <c r="DT97" s="326"/>
      <c r="DU97" s="326"/>
      <c r="DV97" s="326"/>
      <c r="DW97" s="326"/>
      <c r="DX97" s="326"/>
      <c r="DY97" s="326"/>
      <c r="DZ97" s="326"/>
      <c r="EA97" s="326"/>
      <c r="EB97" s="326"/>
      <c r="EC97" s="326"/>
      <c r="ED97" s="326"/>
      <c r="EE97" s="326"/>
      <c r="EF97" s="326"/>
      <c r="EG97" s="326"/>
      <c r="EH97" s="326"/>
      <c r="EI97" s="326"/>
      <c r="EJ97" s="326"/>
      <c r="EK97" s="326"/>
      <c r="EL97" s="326"/>
      <c r="EM97" s="326"/>
      <c r="EN97" s="326"/>
      <c r="EO97" s="326"/>
      <c r="EP97" s="326"/>
      <c r="EQ97" s="326"/>
      <c r="ER97" s="326"/>
      <c r="ES97" s="326"/>
      <c r="ET97" s="326"/>
      <c r="EU97" s="326"/>
      <c r="EV97" s="326"/>
      <c r="EW97" s="326"/>
      <c r="EX97" s="326"/>
      <c r="EY97" s="326"/>
      <c r="EZ97" s="326"/>
      <c r="FA97" s="326"/>
      <c r="FB97" s="326"/>
      <c r="FC97" s="326"/>
      <c r="FD97" s="326"/>
      <c r="FE97" s="326"/>
      <c r="FF97" s="326"/>
      <c r="FG97" s="326"/>
      <c r="FH97" s="326"/>
      <c r="FI97" s="326"/>
      <c r="FJ97" s="326"/>
      <c r="FK97" s="326"/>
      <c r="FL97" s="326"/>
      <c r="FM97" s="326"/>
      <c r="FN97" s="326"/>
      <c r="FO97" s="326"/>
      <c r="FP97" s="326"/>
      <c r="FQ97" s="326"/>
      <c r="FR97" s="326"/>
      <c r="FS97" s="326"/>
      <c r="FT97" s="326"/>
      <c r="FU97" s="326"/>
      <c r="FV97" s="326"/>
      <c r="FW97" s="326"/>
      <c r="FX97" s="326"/>
      <c r="FY97" s="326"/>
      <c r="FZ97" s="326"/>
      <c r="GA97" s="326"/>
      <c r="GB97" s="326"/>
      <c r="GC97" s="326"/>
      <c r="GD97" s="326"/>
      <c r="GE97" s="326"/>
      <c r="GF97" s="326"/>
      <c r="GG97" s="326"/>
      <c r="GH97" s="326"/>
      <c r="GI97" s="326"/>
      <c r="GJ97" s="326"/>
      <c r="GK97" s="326"/>
      <c r="GL97" s="326"/>
      <c r="GM97" s="326"/>
      <c r="GN97" s="326"/>
      <c r="GO97" s="326"/>
      <c r="GP97" s="326"/>
      <c r="GQ97" s="326"/>
      <c r="GR97" s="326"/>
      <c r="GS97" s="326"/>
      <c r="GT97" s="326"/>
      <c r="GU97" s="326"/>
      <c r="GV97" s="326"/>
      <c r="GW97" s="326"/>
      <c r="GX97" s="326"/>
      <c r="GY97" s="326"/>
      <c r="GZ97" s="326"/>
      <c r="HA97" s="326"/>
      <c r="HB97" s="326"/>
      <c r="HC97" s="326"/>
      <c r="HD97" s="326"/>
      <c r="HE97" s="326"/>
      <c r="HF97" s="326"/>
      <c r="HG97" s="326"/>
      <c r="HH97" s="326"/>
      <c r="HI97" s="326"/>
      <c r="HJ97" s="326"/>
      <c r="HK97" s="326"/>
      <c r="HL97" s="326"/>
      <c r="HM97" s="326"/>
      <c r="HN97" s="326"/>
      <c r="HO97" s="326"/>
      <c r="HP97" s="326"/>
      <c r="HQ97" s="326"/>
      <c r="HR97" s="326"/>
      <c r="HS97" s="326"/>
      <c r="HT97" s="326"/>
      <c r="HU97" s="326"/>
      <c r="HV97" s="326"/>
      <c r="HW97" s="326"/>
      <c r="HX97" s="326"/>
      <c r="HY97" s="326"/>
      <c r="HZ97" s="326"/>
      <c r="IA97" s="326"/>
      <c r="IB97" s="326"/>
      <c r="IC97" s="326"/>
      <c r="ID97" s="326"/>
      <c r="IE97" s="326"/>
      <c r="IF97" s="326"/>
      <c r="IG97" s="326"/>
      <c r="IH97" s="326"/>
      <c r="II97" s="326"/>
      <c r="IJ97" s="326"/>
      <c r="IK97" s="326"/>
      <c r="IL97" s="326"/>
      <c r="IM97" s="326"/>
    </row>
    <row r="98" spans="6:247" x14ac:dyDescent="0.2">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6"/>
      <c r="BP98" s="326"/>
      <c r="BQ98" s="326"/>
      <c r="BR98" s="326"/>
      <c r="BS98" s="326"/>
      <c r="BT98" s="326"/>
      <c r="BU98" s="326"/>
      <c r="BV98" s="326"/>
      <c r="BW98" s="326"/>
      <c r="BX98" s="326"/>
      <c r="BY98" s="326"/>
      <c r="BZ98" s="326"/>
      <c r="CA98" s="326"/>
      <c r="CB98" s="326"/>
      <c r="CC98" s="326"/>
      <c r="CD98" s="326"/>
      <c r="CE98" s="326"/>
      <c r="CF98" s="326"/>
      <c r="CG98" s="326"/>
      <c r="CH98" s="326"/>
      <c r="CI98" s="326"/>
      <c r="CJ98" s="326"/>
      <c r="CK98" s="326"/>
      <c r="CL98" s="326"/>
      <c r="CM98" s="326"/>
      <c r="CN98" s="326"/>
      <c r="CO98" s="326"/>
      <c r="CP98" s="326"/>
      <c r="CQ98" s="326"/>
      <c r="CR98" s="326"/>
      <c r="CS98" s="326"/>
      <c r="CT98" s="326"/>
      <c r="CU98" s="326"/>
      <c r="CV98" s="326"/>
      <c r="CW98" s="326"/>
      <c r="CX98" s="326"/>
      <c r="CY98" s="326"/>
      <c r="CZ98" s="326"/>
      <c r="DA98" s="326"/>
      <c r="DB98" s="326"/>
      <c r="DC98" s="326"/>
      <c r="DD98" s="326"/>
      <c r="DE98" s="326"/>
      <c r="DF98" s="326"/>
      <c r="DG98" s="326"/>
      <c r="DH98" s="326"/>
      <c r="DI98" s="326"/>
      <c r="DJ98" s="326"/>
      <c r="DK98" s="326"/>
      <c r="DL98" s="326"/>
      <c r="DM98" s="326"/>
      <c r="DN98" s="326"/>
      <c r="DO98" s="326"/>
      <c r="DP98" s="326"/>
      <c r="DQ98" s="326"/>
      <c r="DR98" s="326"/>
      <c r="DS98" s="326"/>
      <c r="DT98" s="326"/>
      <c r="DU98" s="326"/>
      <c r="DV98" s="326"/>
      <c r="DW98" s="326"/>
      <c r="DX98" s="326"/>
      <c r="DY98" s="326"/>
      <c r="DZ98" s="326"/>
      <c r="EA98" s="326"/>
      <c r="EB98" s="326"/>
      <c r="EC98" s="326"/>
      <c r="ED98" s="326"/>
      <c r="EE98" s="326"/>
      <c r="EF98" s="326"/>
      <c r="EG98" s="326"/>
      <c r="EH98" s="326"/>
      <c r="EI98" s="326"/>
      <c r="EJ98" s="326"/>
      <c r="EK98" s="326"/>
      <c r="EL98" s="326"/>
      <c r="EM98" s="326"/>
      <c r="EN98" s="326"/>
      <c r="EO98" s="326"/>
      <c r="EP98" s="326"/>
      <c r="EQ98" s="326"/>
      <c r="ER98" s="326"/>
      <c r="ES98" s="326"/>
      <c r="ET98" s="326"/>
      <c r="EU98" s="326"/>
      <c r="EV98" s="326"/>
      <c r="EW98" s="326"/>
      <c r="EX98" s="326"/>
      <c r="EY98" s="326"/>
      <c r="EZ98" s="326"/>
      <c r="FA98" s="326"/>
      <c r="FB98" s="326"/>
      <c r="FC98" s="326"/>
      <c r="FD98" s="326"/>
      <c r="FE98" s="326"/>
      <c r="FF98" s="326"/>
      <c r="FG98" s="326"/>
      <c r="FH98" s="326"/>
      <c r="FI98" s="326"/>
      <c r="FJ98" s="326"/>
      <c r="FK98" s="326"/>
      <c r="FL98" s="326"/>
      <c r="FM98" s="326"/>
      <c r="FN98" s="326"/>
      <c r="FO98" s="326"/>
      <c r="FP98" s="326"/>
      <c r="FQ98" s="326"/>
      <c r="FR98" s="326"/>
      <c r="FS98" s="326"/>
      <c r="FT98" s="326"/>
      <c r="FU98" s="326"/>
      <c r="FV98" s="326"/>
      <c r="FW98" s="326"/>
      <c r="FX98" s="326"/>
      <c r="FY98" s="326"/>
      <c r="FZ98" s="326"/>
      <c r="GA98" s="326"/>
      <c r="GB98" s="326"/>
      <c r="GC98" s="326"/>
      <c r="GD98" s="326"/>
      <c r="GE98" s="326"/>
      <c r="GF98" s="326"/>
      <c r="GG98" s="326"/>
      <c r="GH98" s="326"/>
      <c r="GI98" s="326"/>
      <c r="GJ98" s="326"/>
      <c r="GK98" s="326"/>
      <c r="GL98" s="326"/>
      <c r="GM98" s="326"/>
      <c r="GN98" s="326"/>
      <c r="GO98" s="326"/>
      <c r="GP98" s="326"/>
      <c r="GQ98" s="326"/>
      <c r="GR98" s="326"/>
      <c r="GS98" s="326"/>
      <c r="GT98" s="326"/>
      <c r="GU98" s="326"/>
      <c r="GV98" s="326"/>
      <c r="GW98" s="326"/>
      <c r="GX98" s="326"/>
      <c r="GY98" s="326"/>
      <c r="GZ98" s="326"/>
      <c r="HA98" s="326"/>
      <c r="HB98" s="326"/>
      <c r="HC98" s="326"/>
      <c r="HD98" s="326"/>
      <c r="HE98" s="326"/>
      <c r="HF98" s="326"/>
      <c r="HG98" s="326"/>
      <c r="HH98" s="326"/>
      <c r="HI98" s="326"/>
      <c r="HJ98" s="326"/>
      <c r="HK98" s="326"/>
      <c r="HL98" s="326"/>
      <c r="HM98" s="326"/>
      <c r="HN98" s="326"/>
      <c r="HO98" s="326"/>
      <c r="HP98" s="326"/>
      <c r="HQ98" s="326"/>
      <c r="HR98" s="326"/>
      <c r="HS98" s="326"/>
      <c r="HT98" s="326"/>
      <c r="HU98" s="326"/>
      <c r="HV98" s="326"/>
      <c r="HW98" s="326"/>
      <c r="HX98" s="326"/>
      <c r="HY98" s="326"/>
      <c r="HZ98" s="326"/>
      <c r="IA98" s="326"/>
      <c r="IB98" s="326"/>
      <c r="IC98" s="326"/>
      <c r="ID98" s="326"/>
      <c r="IE98" s="326"/>
      <c r="IF98" s="326"/>
      <c r="IG98" s="326"/>
      <c r="IH98" s="326"/>
      <c r="II98" s="326"/>
      <c r="IJ98" s="326"/>
      <c r="IK98" s="326"/>
      <c r="IL98" s="326"/>
      <c r="IM98" s="326"/>
    </row>
    <row r="99" spans="6:247" x14ac:dyDescent="0.2">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6"/>
      <c r="BW99" s="326"/>
      <c r="BX99" s="326"/>
      <c r="BY99" s="326"/>
      <c r="BZ99" s="326"/>
      <c r="CA99" s="326"/>
      <c r="CB99" s="326"/>
      <c r="CC99" s="326"/>
      <c r="CD99" s="326"/>
      <c r="CE99" s="326"/>
      <c r="CF99" s="326"/>
      <c r="CG99" s="326"/>
      <c r="CH99" s="326"/>
      <c r="CI99" s="326"/>
      <c r="CJ99" s="326"/>
      <c r="CK99" s="326"/>
      <c r="CL99" s="326"/>
      <c r="CM99" s="326"/>
      <c r="CN99" s="326"/>
      <c r="CO99" s="326"/>
      <c r="CP99" s="326"/>
      <c r="CQ99" s="326"/>
      <c r="CR99" s="326"/>
      <c r="CS99" s="326"/>
      <c r="CT99" s="326"/>
      <c r="CU99" s="326"/>
      <c r="CV99" s="326"/>
      <c r="CW99" s="326"/>
      <c r="CX99" s="326"/>
      <c r="CY99" s="326"/>
      <c r="CZ99" s="326"/>
      <c r="DA99" s="326"/>
      <c r="DB99" s="326"/>
      <c r="DC99" s="326"/>
      <c r="DD99" s="326"/>
      <c r="DE99" s="326"/>
      <c r="DF99" s="326"/>
      <c r="DG99" s="326"/>
      <c r="DH99" s="326"/>
      <c r="DI99" s="326"/>
      <c r="DJ99" s="326"/>
      <c r="DK99" s="326"/>
      <c r="DL99" s="326"/>
      <c r="DM99" s="326"/>
      <c r="DN99" s="326"/>
      <c r="DO99" s="326"/>
      <c r="DP99" s="326"/>
      <c r="DQ99" s="326"/>
      <c r="DR99" s="326"/>
      <c r="DS99" s="326"/>
      <c r="DT99" s="326"/>
      <c r="DU99" s="326"/>
      <c r="DV99" s="326"/>
      <c r="DW99" s="326"/>
      <c r="DX99" s="326"/>
      <c r="DY99" s="326"/>
      <c r="DZ99" s="326"/>
      <c r="EA99" s="326"/>
      <c r="EB99" s="326"/>
      <c r="EC99" s="326"/>
      <c r="ED99" s="326"/>
      <c r="EE99" s="326"/>
      <c r="EF99" s="326"/>
      <c r="EG99" s="326"/>
      <c r="EH99" s="326"/>
      <c r="EI99" s="326"/>
      <c r="EJ99" s="326"/>
      <c r="EK99" s="326"/>
      <c r="EL99" s="326"/>
      <c r="EM99" s="326"/>
      <c r="EN99" s="326"/>
      <c r="EO99" s="326"/>
      <c r="EP99" s="326"/>
      <c r="EQ99" s="326"/>
      <c r="ER99" s="326"/>
      <c r="ES99" s="326"/>
      <c r="ET99" s="326"/>
      <c r="EU99" s="326"/>
      <c r="EV99" s="326"/>
      <c r="EW99" s="326"/>
      <c r="EX99" s="326"/>
      <c r="EY99" s="326"/>
      <c r="EZ99" s="326"/>
      <c r="FA99" s="326"/>
      <c r="FB99" s="326"/>
      <c r="FC99" s="326"/>
      <c r="FD99" s="326"/>
      <c r="FE99" s="326"/>
      <c r="FF99" s="326"/>
      <c r="FG99" s="326"/>
      <c r="FH99" s="326"/>
      <c r="FI99" s="326"/>
      <c r="FJ99" s="326"/>
      <c r="FK99" s="326"/>
      <c r="FL99" s="326"/>
      <c r="FM99" s="326"/>
      <c r="FN99" s="326"/>
      <c r="FO99" s="326"/>
      <c r="FP99" s="326"/>
      <c r="FQ99" s="326"/>
      <c r="FR99" s="326"/>
      <c r="FS99" s="326"/>
      <c r="FT99" s="326"/>
      <c r="FU99" s="326"/>
      <c r="FV99" s="326"/>
      <c r="FW99" s="326"/>
      <c r="FX99" s="326"/>
      <c r="FY99" s="326"/>
      <c r="FZ99" s="326"/>
      <c r="GA99" s="326"/>
      <c r="GB99" s="326"/>
      <c r="GC99" s="326"/>
      <c r="GD99" s="326"/>
      <c r="GE99" s="326"/>
      <c r="GF99" s="326"/>
      <c r="GG99" s="326"/>
      <c r="GH99" s="326"/>
      <c r="GI99" s="326"/>
      <c r="GJ99" s="326"/>
      <c r="GK99" s="326"/>
      <c r="GL99" s="326"/>
      <c r="GM99" s="326"/>
      <c r="GN99" s="326"/>
      <c r="GO99" s="326"/>
      <c r="GP99" s="326"/>
      <c r="GQ99" s="326"/>
      <c r="GR99" s="326"/>
      <c r="GS99" s="326"/>
      <c r="GT99" s="326"/>
      <c r="GU99" s="326"/>
      <c r="GV99" s="326"/>
      <c r="GW99" s="326"/>
      <c r="GX99" s="326"/>
      <c r="GY99" s="326"/>
      <c r="GZ99" s="326"/>
      <c r="HA99" s="326"/>
      <c r="HB99" s="326"/>
      <c r="HC99" s="326"/>
      <c r="HD99" s="326"/>
      <c r="HE99" s="326"/>
      <c r="HF99" s="326"/>
      <c r="HG99" s="326"/>
      <c r="HH99" s="326"/>
      <c r="HI99" s="326"/>
      <c r="HJ99" s="326"/>
      <c r="HK99" s="326"/>
      <c r="HL99" s="326"/>
      <c r="HM99" s="326"/>
      <c r="HN99" s="326"/>
      <c r="HO99" s="326"/>
      <c r="HP99" s="326"/>
      <c r="HQ99" s="326"/>
      <c r="HR99" s="326"/>
      <c r="HS99" s="326"/>
      <c r="HT99" s="326"/>
      <c r="HU99" s="326"/>
      <c r="HV99" s="326"/>
      <c r="HW99" s="326"/>
      <c r="HX99" s="326"/>
      <c r="HY99" s="326"/>
      <c r="HZ99" s="326"/>
      <c r="IA99" s="326"/>
      <c r="IB99" s="326"/>
      <c r="IC99" s="326"/>
      <c r="ID99" s="326"/>
      <c r="IE99" s="326"/>
      <c r="IF99" s="326"/>
      <c r="IG99" s="326"/>
      <c r="IH99" s="326"/>
      <c r="II99" s="326"/>
      <c r="IJ99" s="326"/>
      <c r="IK99" s="326"/>
      <c r="IL99" s="326"/>
      <c r="IM99" s="326"/>
    </row>
    <row r="100" spans="6:247" x14ac:dyDescent="0.2">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6"/>
      <c r="BS100" s="326"/>
      <c r="BT100" s="326"/>
      <c r="BU100" s="326"/>
      <c r="BV100" s="326"/>
      <c r="BW100" s="326"/>
      <c r="BX100" s="326"/>
      <c r="BY100" s="326"/>
      <c r="BZ100" s="326"/>
      <c r="CA100" s="326"/>
      <c r="CB100" s="326"/>
      <c r="CC100" s="326"/>
      <c r="CD100" s="326"/>
      <c r="CE100" s="326"/>
      <c r="CF100" s="326"/>
      <c r="CG100" s="326"/>
      <c r="CH100" s="326"/>
      <c r="CI100" s="326"/>
      <c r="CJ100" s="326"/>
      <c r="CK100" s="326"/>
      <c r="CL100" s="326"/>
      <c r="CM100" s="326"/>
      <c r="CN100" s="326"/>
      <c r="CO100" s="326"/>
      <c r="CP100" s="326"/>
      <c r="CQ100" s="326"/>
      <c r="CR100" s="326"/>
      <c r="CS100" s="326"/>
      <c r="CT100" s="326"/>
      <c r="CU100" s="326"/>
      <c r="CV100" s="326"/>
      <c r="CW100" s="326"/>
      <c r="CX100" s="326"/>
      <c r="CY100" s="326"/>
      <c r="CZ100" s="326"/>
      <c r="DA100" s="326"/>
      <c r="DB100" s="326"/>
      <c r="DC100" s="326"/>
      <c r="DD100" s="326"/>
      <c r="DE100" s="326"/>
      <c r="DF100" s="326"/>
      <c r="DG100" s="326"/>
      <c r="DH100" s="326"/>
      <c r="DI100" s="326"/>
      <c r="DJ100" s="326"/>
      <c r="DK100" s="326"/>
      <c r="DL100" s="326"/>
      <c r="DM100" s="326"/>
      <c r="DN100" s="326"/>
      <c r="DO100" s="326"/>
      <c r="DP100" s="326"/>
      <c r="DQ100" s="326"/>
      <c r="DR100" s="326"/>
      <c r="DS100" s="326"/>
      <c r="DT100" s="326"/>
      <c r="DU100" s="326"/>
      <c r="DV100" s="326"/>
      <c r="DW100" s="326"/>
      <c r="DX100" s="326"/>
      <c r="DY100" s="326"/>
      <c r="DZ100" s="326"/>
      <c r="EA100" s="326"/>
      <c r="EB100" s="326"/>
      <c r="EC100" s="326"/>
      <c r="ED100" s="326"/>
      <c r="EE100" s="326"/>
      <c r="EF100" s="326"/>
      <c r="EG100" s="326"/>
      <c r="EH100" s="326"/>
      <c r="EI100" s="326"/>
      <c r="EJ100" s="326"/>
      <c r="EK100" s="326"/>
      <c r="EL100" s="326"/>
      <c r="EM100" s="326"/>
      <c r="EN100" s="326"/>
      <c r="EO100" s="326"/>
      <c r="EP100" s="326"/>
      <c r="EQ100" s="326"/>
      <c r="ER100" s="326"/>
      <c r="ES100" s="326"/>
      <c r="ET100" s="326"/>
      <c r="EU100" s="326"/>
      <c r="EV100" s="326"/>
      <c r="EW100" s="326"/>
      <c r="EX100" s="326"/>
      <c r="EY100" s="326"/>
      <c r="EZ100" s="326"/>
      <c r="FA100" s="326"/>
      <c r="FB100" s="326"/>
      <c r="FC100" s="326"/>
      <c r="FD100" s="326"/>
      <c r="FE100" s="326"/>
      <c r="FF100" s="326"/>
      <c r="FG100" s="326"/>
      <c r="FH100" s="326"/>
      <c r="FI100" s="326"/>
      <c r="FJ100" s="326"/>
      <c r="FK100" s="326"/>
      <c r="FL100" s="326"/>
      <c r="FM100" s="326"/>
      <c r="FN100" s="326"/>
      <c r="FO100" s="326"/>
      <c r="FP100" s="326"/>
      <c r="FQ100" s="326"/>
      <c r="FR100" s="326"/>
      <c r="FS100" s="326"/>
      <c r="FT100" s="326"/>
      <c r="FU100" s="326"/>
      <c r="FV100" s="326"/>
      <c r="FW100" s="326"/>
      <c r="FX100" s="326"/>
      <c r="FY100" s="326"/>
      <c r="FZ100" s="326"/>
      <c r="GA100" s="326"/>
      <c r="GB100" s="326"/>
      <c r="GC100" s="326"/>
      <c r="GD100" s="326"/>
      <c r="GE100" s="326"/>
      <c r="GF100" s="326"/>
      <c r="GG100" s="326"/>
      <c r="GH100" s="326"/>
      <c r="GI100" s="326"/>
      <c r="GJ100" s="326"/>
      <c r="GK100" s="326"/>
      <c r="GL100" s="326"/>
      <c r="GM100" s="326"/>
      <c r="GN100" s="326"/>
      <c r="GO100" s="326"/>
      <c r="GP100" s="326"/>
      <c r="GQ100" s="326"/>
      <c r="GR100" s="326"/>
      <c r="GS100" s="326"/>
      <c r="GT100" s="326"/>
      <c r="GU100" s="326"/>
      <c r="GV100" s="326"/>
      <c r="GW100" s="326"/>
      <c r="GX100" s="326"/>
      <c r="GY100" s="326"/>
      <c r="GZ100" s="326"/>
      <c r="HA100" s="326"/>
      <c r="HB100" s="326"/>
      <c r="HC100" s="326"/>
      <c r="HD100" s="326"/>
      <c r="HE100" s="326"/>
      <c r="HF100" s="326"/>
      <c r="HG100" s="326"/>
      <c r="HH100" s="326"/>
      <c r="HI100" s="326"/>
      <c r="HJ100" s="326"/>
      <c r="HK100" s="326"/>
      <c r="HL100" s="326"/>
      <c r="HM100" s="326"/>
      <c r="HN100" s="326"/>
      <c r="HO100" s="326"/>
      <c r="HP100" s="326"/>
      <c r="HQ100" s="326"/>
      <c r="HR100" s="326"/>
      <c r="HS100" s="326"/>
      <c r="HT100" s="326"/>
      <c r="HU100" s="326"/>
      <c r="HV100" s="326"/>
      <c r="HW100" s="326"/>
      <c r="HX100" s="326"/>
      <c r="HY100" s="326"/>
      <c r="HZ100" s="326"/>
      <c r="IA100" s="326"/>
      <c r="IB100" s="326"/>
      <c r="IC100" s="326"/>
      <c r="ID100" s="326"/>
      <c r="IE100" s="326"/>
      <c r="IF100" s="326"/>
      <c r="IG100" s="326"/>
      <c r="IH100" s="326"/>
      <c r="II100" s="326"/>
      <c r="IJ100" s="326"/>
      <c r="IK100" s="326"/>
      <c r="IL100" s="326"/>
      <c r="IM100" s="326"/>
    </row>
    <row r="101" spans="6:247" x14ac:dyDescent="0.2">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c r="BP101" s="326"/>
      <c r="BQ101" s="326"/>
      <c r="BR101" s="326"/>
      <c r="BS101" s="326"/>
      <c r="BT101" s="326"/>
      <c r="BU101" s="326"/>
      <c r="BV101" s="326"/>
      <c r="BW101" s="326"/>
      <c r="BX101" s="326"/>
      <c r="BY101" s="326"/>
      <c r="BZ101" s="326"/>
      <c r="CA101" s="326"/>
      <c r="CB101" s="326"/>
      <c r="CC101" s="326"/>
      <c r="CD101" s="326"/>
      <c r="CE101" s="326"/>
      <c r="CF101" s="326"/>
      <c r="CG101" s="326"/>
      <c r="CH101" s="326"/>
      <c r="CI101" s="326"/>
      <c r="CJ101" s="326"/>
      <c r="CK101" s="326"/>
      <c r="CL101" s="326"/>
      <c r="CM101" s="326"/>
      <c r="CN101" s="326"/>
      <c r="CO101" s="326"/>
      <c r="CP101" s="326"/>
      <c r="CQ101" s="326"/>
      <c r="CR101" s="326"/>
      <c r="CS101" s="326"/>
      <c r="CT101" s="326"/>
      <c r="CU101" s="326"/>
      <c r="CV101" s="326"/>
      <c r="CW101" s="326"/>
      <c r="CX101" s="326"/>
      <c r="CY101" s="326"/>
      <c r="CZ101" s="326"/>
      <c r="DA101" s="326"/>
      <c r="DB101" s="326"/>
      <c r="DC101" s="326"/>
      <c r="DD101" s="326"/>
      <c r="DE101" s="326"/>
      <c r="DF101" s="326"/>
      <c r="DG101" s="326"/>
      <c r="DH101" s="326"/>
      <c r="DI101" s="326"/>
      <c r="DJ101" s="326"/>
      <c r="DK101" s="326"/>
      <c r="DL101" s="326"/>
      <c r="DM101" s="326"/>
      <c r="DN101" s="326"/>
      <c r="DO101" s="326"/>
      <c r="DP101" s="326"/>
      <c r="DQ101" s="326"/>
      <c r="DR101" s="326"/>
      <c r="DS101" s="326"/>
      <c r="DT101" s="326"/>
      <c r="DU101" s="326"/>
      <c r="DV101" s="326"/>
      <c r="DW101" s="326"/>
      <c r="DX101" s="326"/>
      <c r="DY101" s="326"/>
      <c r="DZ101" s="326"/>
      <c r="EA101" s="326"/>
      <c r="EB101" s="326"/>
      <c r="EC101" s="326"/>
      <c r="ED101" s="326"/>
      <c r="EE101" s="326"/>
      <c r="EF101" s="326"/>
      <c r="EG101" s="326"/>
      <c r="EH101" s="326"/>
      <c r="EI101" s="326"/>
      <c r="EJ101" s="326"/>
      <c r="EK101" s="326"/>
      <c r="EL101" s="326"/>
      <c r="EM101" s="326"/>
      <c r="EN101" s="326"/>
      <c r="EO101" s="326"/>
      <c r="EP101" s="326"/>
      <c r="EQ101" s="326"/>
      <c r="ER101" s="326"/>
      <c r="ES101" s="326"/>
      <c r="ET101" s="326"/>
      <c r="EU101" s="326"/>
      <c r="EV101" s="326"/>
      <c r="EW101" s="326"/>
      <c r="EX101" s="326"/>
      <c r="EY101" s="326"/>
      <c r="EZ101" s="326"/>
      <c r="FA101" s="326"/>
      <c r="FB101" s="326"/>
      <c r="FC101" s="326"/>
      <c r="FD101" s="326"/>
      <c r="FE101" s="326"/>
      <c r="FF101" s="326"/>
      <c r="FG101" s="326"/>
      <c r="FH101" s="326"/>
      <c r="FI101" s="326"/>
      <c r="FJ101" s="326"/>
      <c r="FK101" s="326"/>
      <c r="FL101" s="326"/>
      <c r="FM101" s="326"/>
      <c r="FN101" s="326"/>
      <c r="FO101" s="326"/>
      <c r="FP101" s="326"/>
      <c r="FQ101" s="326"/>
      <c r="FR101" s="326"/>
      <c r="FS101" s="326"/>
      <c r="FT101" s="326"/>
      <c r="FU101" s="326"/>
      <c r="FV101" s="326"/>
      <c r="FW101" s="326"/>
      <c r="FX101" s="326"/>
      <c r="FY101" s="326"/>
      <c r="FZ101" s="326"/>
      <c r="GA101" s="326"/>
      <c r="GB101" s="326"/>
      <c r="GC101" s="326"/>
      <c r="GD101" s="326"/>
      <c r="GE101" s="326"/>
      <c r="GF101" s="326"/>
      <c r="GG101" s="326"/>
      <c r="GH101" s="326"/>
      <c r="GI101" s="326"/>
      <c r="GJ101" s="326"/>
      <c r="GK101" s="326"/>
      <c r="GL101" s="326"/>
      <c r="GM101" s="326"/>
      <c r="GN101" s="326"/>
      <c r="GO101" s="326"/>
      <c r="GP101" s="326"/>
      <c r="GQ101" s="326"/>
      <c r="GR101" s="326"/>
      <c r="GS101" s="326"/>
      <c r="GT101" s="326"/>
      <c r="GU101" s="326"/>
      <c r="GV101" s="326"/>
      <c r="GW101" s="326"/>
      <c r="GX101" s="326"/>
      <c r="GY101" s="326"/>
      <c r="GZ101" s="326"/>
      <c r="HA101" s="326"/>
      <c r="HB101" s="326"/>
      <c r="HC101" s="326"/>
      <c r="HD101" s="326"/>
      <c r="HE101" s="326"/>
      <c r="HF101" s="326"/>
      <c r="HG101" s="326"/>
      <c r="HH101" s="326"/>
      <c r="HI101" s="326"/>
      <c r="HJ101" s="326"/>
      <c r="HK101" s="326"/>
      <c r="HL101" s="326"/>
      <c r="HM101" s="326"/>
      <c r="HN101" s="326"/>
      <c r="HO101" s="326"/>
      <c r="HP101" s="326"/>
      <c r="HQ101" s="326"/>
      <c r="HR101" s="326"/>
      <c r="HS101" s="326"/>
      <c r="HT101" s="326"/>
      <c r="HU101" s="326"/>
      <c r="HV101" s="326"/>
      <c r="HW101" s="326"/>
      <c r="HX101" s="326"/>
      <c r="HY101" s="326"/>
      <c r="HZ101" s="326"/>
      <c r="IA101" s="326"/>
      <c r="IB101" s="326"/>
      <c r="IC101" s="326"/>
      <c r="ID101" s="326"/>
      <c r="IE101" s="326"/>
      <c r="IF101" s="326"/>
      <c r="IG101" s="326"/>
      <c r="IH101" s="326"/>
      <c r="II101" s="326"/>
      <c r="IJ101" s="326"/>
      <c r="IK101" s="326"/>
      <c r="IL101" s="326"/>
      <c r="IM101" s="326"/>
    </row>
    <row r="102" spans="6:247" x14ac:dyDescent="0.2">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6"/>
      <c r="BS102" s="326"/>
      <c r="BT102" s="326"/>
      <c r="BU102" s="326"/>
      <c r="BV102" s="326"/>
      <c r="BW102" s="326"/>
      <c r="BX102" s="326"/>
      <c r="BY102" s="326"/>
      <c r="BZ102" s="326"/>
      <c r="CA102" s="326"/>
      <c r="CB102" s="326"/>
      <c r="CC102" s="326"/>
      <c r="CD102" s="326"/>
      <c r="CE102" s="326"/>
      <c r="CF102" s="326"/>
      <c r="CG102" s="326"/>
      <c r="CH102" s="326"/>
      <c r="CI102" s="326"/>
      <c r="CJ102" s="326"/>
      <c r="CK102" s="326"/>
      <c r="CL102" s="326"/>
      <c r="CM102" s="326"/>
      <c r="CN102" s="326"/>
      <c r="CO102" s="326"/>
      <c r="CP102" s="326"/>
      <c r="CQ102" s="326"/>
      <c r="CR102" s="326"/>
      <c r="CS102" s="326"/>
      <c r="CT102" s="326"/>
      <c r="CU102" s="326"/>
      <c r="CV102" s="326"/>
      <c r="CW102" s="326"/>
      <c r="CX102" s="326"/>
      <c r="CY102" s="326"/>
      <c r="CZ102" s="326"/>
      <c r="DA102" s="326"/>
      <c r="DB102" s="326"/>
      <c r="DC102" s="326"/>
      <c r="DD102" s="326"/>
      <c r="DE102" s="326"/>
      <c r="DF102" s="326"/>
      <c r="DG102" s="326"/>
      <c r="DH102" s="326"/>
      <c r="DI102" s="326"/>
      <c r="DJ102" s="326"/>
      <c r="DK102" s="326"/>
      <c r="DL102" s="326"/>
      <c r="DM102" s="326"/>
      <c r="DN102" s="326"/>
      <c r="DO102" s="326"/>
      <c r="DP102" s="326"/>
      <c r="DQ102" s="326"/>
      <c r="DR102" s="326"/>
      <c r="DS102" s="326"/>
      <c r="DT102" s="326"/>
      <c r="DU102" s="326"/>
      <c r="DV102" s="326"/>
      <c r="DW102" s="326"/>
      <c r="DX102" s="326"/>
      <c r="DY102" s="326"/>
      <c r="DZ102" s="326"/>
      <c r="EA102" s="326"/>
      <c r="EB102" s="326"/>
      <c r="EC102" s="326"/>
      <c r="ED102" s="326"/>
      <c r="EE102" s="326"/>
      <c r="EF102" s="326"/>
      <c r="EG102" s="326"/>
      <c r="EH102" s="326"/>
      <c r="EI102" s="326"/>
      <c r="EJ102" s="326"/>
      <c r="EK102" s="326"/>
      <c r="EL102" s="326"/>
      <c r="EM102" s="326"/>
      <c r="EN102" s="326"/>
      <c r="EO102" s="326"/>
      <c r="EP102" s="326"/>
      <c r="EQ102" s="326"/>
      <c r="ER102" s="326"/>
      <c r="ES102" s="326"/>
      <c r="ET102" s="326"/>
      <c r="EU102" s="326"/>
      <c r="EV102" s="326"/>
      <c r="EW102" s="326"/>
      <c r="EX102" s="326"/>
      <c r="EY102" s="326"/>
      <c r="EZ102" s="326"/>
      <c r="FA102" s="326"/>
      <c r="FB102" s="326"/>
      <c r="FC102" s="326"/>
      <c r="FD102" s="326"/>
      <c r="FE102" s="326"/>
      <c r="FF102" s="326"/>
      <c r="FG102" s="326"/>
      <c r="FH102" s="326"/>
      <c r="FI102" s="326"/>
      <c r="FJ102" s="326"/>
      <c r="FK102" s="326"/>
      <c r="FL102" s="326"/>
      <c r="FM102" s="326"/>
      <c r="FN102" s="326"/>
      <c r="FO102" s="326"/>
      <c r="FP102" s="326"/>
      <c r="FQ102" s="326"/>
      <c r="FR102" s="326"/>
      <c r="FS102" s="326"/>
      <c r="FT102" s="326"/>
      <c r="FU102" s="326"/>
      <c r="FV102" s="326"/>
      <c r="FW102" s="326"/>
      <c r="FX102" s="326"/>
      <c r="FY102" s="326"/>
      <c r="FZ102" s="326"/>
      <c r="GA102" s="326"/>
      <c r="GB102" s="326"/>
      <c r="GC102" s="326"/>
      <c r="GD102" s="326"/>
      <c r="GE102" s="326"/>
      <c r="GF102" s="326"/>
      <c r="GG102" s="326"/>
      <c r="GH102" s="326"/>
      <c r="GI102" s="326"/>
      <c r="GJ102" s="326"/>
      <c r="GK102" s="326"/>
      <c r="GL102" s="326"/>
      <c r="GM102" s="326"/>
      <c r="GN102" s="326"/>
      <c r="GO102" s="326"/>
      <c r="GP102" s="326"/>
      <c r="GQ102" s="326"/>
      <c r="GR102" s="326"/>
      <c r="GS102" s="326"/>
      <c r="GT102" s="326"/>
      <c r="GU102" s="326"/>
      <c r="GV102" s="326"/>
      <c r="GW102" s="326"/>
      <c r="GX102" s="326"/>
      <c r="GY102" s="326"/>
      <c r="GZ102" s="326"/>
      <c r="HA102" s="326"/>
      <c r="HB102" s="326"/>
      <c r="HC102" s="326"/>
      <c r="HD102" s="326"/>
      <c r="HE102" s="326"/>
      <c r="HF102" s="326"/>
      <c r="HG102" s="326"/>
      <c r="HH102" s="326"/>
      <c r="HI102" s="326"/>
      <c r="HJ102" s="326"/>
      <c r="HK102" s="326"/>
      <c r="HL102" s="326"/>
      <c r="HM102" s="326"/>
      <c r="HN102" s="326"/>
      <c r="HO102" s="326"/>
      <c r="HP102" s="326"/>
      <c r="HQ102" s="326"/>
      <c r="HR102" s="326"/>
      <c r="HS102" s="326"/>
      <c r="HT102" s="326"/>
      <c r="HU102" s="326"/>
      <c r="HV102" s="326"/>
      <c r="HW102" s="326"/>
      <c r="HX102" s="326"/>
      <c r="HY102" s="326"/>
      <c r="HZ102" s="326"/>
      <c r="IA102" s="326"/>
      <c r="IB102" s="326"/>
      <c r="IC102" s="326"/>
      <c r="ID102" s="326"/>
      <c r="IE102" s="326"/>
      <c r="IF102" s="326"/>
      <c r="IG102" s="326"/>
      <c r="IH102" s="326"/>
      <c r="II102" s="326"/>
      <c r="IJ102" s="326"/>
      <c r="IK102" s="326"/>
      <c r="IL102" s="326"/>
      <c r="IM102" s="326"/>
    </row>
    <row r="103" spans="6:247" x14ac:dyDescent="0.2">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6"/>
      <c r="BS103" s="326"/>
      <c r="BT103" s="326"/>
      <c r="BU103" s="326"/>
      <c r="BV103" s="326"/>
      <c r="BW103" s="326"/>
      <c r="BX103" s="326"/>
      <c r="BY103" s="326"/>
      <c r="BZ103" s="326"/>
      <c r="CA103" s="326"/>
      <c r="CB103" s="326"/>
      <c r="CC103" s="326"/>
      <c r="CD103" s="326"/>
      <c r="CE103" s="326"/>
      <c r="CF103" s="326"/>
      <c r="CG103" s="326"/>
      <c r="CH103" s="326"/>
      <c r="CI103" s="326"/>
      <c r="CJ103" s="326"/>
      <c r="CK103" s="326"/>
      <c r="CL103" s="326"/>
      <c r="CM103" s="326"/>
      <c r="CN103" s="326"/>
      <c r="CO103" s="326"/>
      <c r="CP103" s="326"/>
      <c r="CQ103" s="326"/>
      <c r="CR103" s="326"/>
      <c r="CS103" s="326"/>
      <c r="CT103" s="326"/>
      <c r="CU103" s="326"/>
      <c r="CV103" s="326"/>
      <c r="CW103" s="326"/>
      <c r="CX103" s="326"/>
      <c r="CY103" s="326"/>
      <c r="CZ103" s="326"/>
      <c r="DA103" s="326"/>
      <c r="DB103" s="326"/>
      <c r="DC103" s="326"/>
      <c r="DD103" s="326"/>
      <c r="DE103" s="326"/>
      <c r="DF103" s="326"/>
      <c r="DG103" s="326"/>
      <c r="DH103" s="326"/>
      <c r="DI103" s="326"/>
      <c r="DJ103" s="326"/>
      <c r="DK103" s="326"/>
      <c r="DL103" s="326"/>
      <c r="DM103" s="326"/>
      <c r="DN103" s="326"/>
      <c r="DO103" s="326"/>
      <c r="DP103" s="326"/>
      <c r="DQ103" s="326"/>
      <c r="DR103" s="326"/>
      <c r="DS103" s="326"/>
      <c r="DT103" s="326"/>
      <c r="DU103" s="326"/>
      <c r="DV103" s="326"/>
      <c r="DW103" s="326"/>
      <c r="DX103" s="326"/>
      <c r="DY103" s="326"/>
      <c r="DZ103" s="326"/>
      <c r="EA103" s="326"/>
      <c r="EB103" s="326"/>
      <c r="EC103" s="326"/>
      <c r="ED103" s="326"/>
      <c r="EE103" s="326"/>
      <c r="EF103" s="326"/>
      <c r="EG103" s="326"/>
      <c r="EH103" s="326"/>
      <c r="EI103" s="326"/>
      <c r="EJ103" s="326"/>
      <c r="EK103" s="326"/>
      <c r="EL103" s="326"/>
      <c r="EM103" s="326"/>
      <c r="EN103" s="326"/>
      <c r="EO103" s="326"/>
      <c r="EP103" s="326"/>
      <c r="EQ103" s="326"/>
      <c r="ER103" s="326"/>
      <c r="ES103" s="326"/>
      <c r="ET103" s="326"/>
      <c r="EU103" s="326"/>
      <c r="EV103" s="326"/>
      <c r="EW103" s="326"/>
      <c r="EX103" s="326"/>
      <c r="EY103" s="326"/>
      <c r="EZ103" s="326"/>
      <c r="FA103" s="326"/>
      <c r="FB103" s="326"/>
      <c r="FC103" s="326"/>
      <c r="FD103" s="326"/>
      <c r="FE103" s="326"/>
      <c r="FF103" s="326"/>
      <c r="FG103" s="326"/>
      <c r="FH103" s="326"/>
      <c r="FI103" s="326"/>
      <c r="FJ103" s="326"/>
      <c r="FK103" s="326"/>
      <c r="FL103" s="326"/>
      <c r="FM103" s="326"/>
      <c r="FN103" s="326"/>
      <c r="FO103" s="326"/>
      <c r="FP103" s="326"/>
      <c r="FQ103" s="326"/>
      <c r="FR103" s="326"/>
      <c r="FS103" s="326"/>
      <c r="FT103" s="326"/>
      <c r="FU103" s="326"/>
      <c r="FV103" s="326"/>
      <c r="FW103" s="326"/>
      <c r="FX103" s="326"/>
      <c r="FY103" s="326"/>
      <c r="FZ103" s="326"/>
      <c r="GA103" s="326"/>
      <c r="GB103" s="326"/>
      <c r="GC103" s="326"/>
      <c r="GD103" s="326"/>
      <c r="GE103" s="326"/>
      <c r="GF103" s="326"/>
      <c r="GG103" s="326"/>
      <c r="GH103" s="326"/>
      <c r="GI103" s="326"/>
      <c r="GJ103" s="326"/>
      <c r="GK103" s="326"/>
      <c r="GL103" s="326"/>
      <c r="GM103" s="326"/>
      <c r="GN103" s="326"/>
      <c r="GO103" s="326"/>
      <c r="GP103" s="326"/>
      <c r="GQ103" s="326"/>
      <c r="GR103" s="326"/>
      <c r="GS103" s="326"/>
      <c r="GT103" s="326"/>
      <c r="GU103" s="326"/>
      <c r="GV103" s="326"/>
      <c r="GW103" s="326"/>
      <c r="GX103" s="326"/>
      <c r="GY103" s="326"/>
      <c r="GZ103" s="326"/>
      <c r="HA103" s="326"/>
      <c r="HB103" s="326"/>
      <c r="HC103" s="326"/>
      <c r="HD103" s="326"/>
      <c r="HE103" s="326"/>
      <c r="HF103" s="326"/>
      <c r="HG103" s="326"/>
      <c r="HH103" s="326"/>
      <c r="HI103" s="326"/>
      <c r="HJ103" s="326"/>
      <c r="HK103" s="326"/>
      <c r="HL103" s="326"/>
      <c r="HM103" s="326"/>
      <c r="HN103" s="326"/>
      <c r="HO103" s="326"/>
      <c r="HP103" s="326"/>
      <c r="HQ103" s="326"/>
      <c r="HR103" s="326"/>
      <c r="HS103" s="326"/>
      <c r="HT103" s="326"/>
      <c r="HU103" s="326"/>
      <c r="HV103" s="326"/>
      <c r="HW103" s="326"/>
      <c r="HX103" s="326"/>
      <c r="HY103" s="326"/>
      <c r="HZ103" s="326"/>
      <c r="IA103" s="326"/>
      <c r="IB103" s="326"/>
      <c r="IC103" s="326"/>
      <c r="ID103" s="326"/>
      <c r="IE103" s="326"/>
      <c r="IF103" s="326"/>
      <c r="IG103" s="326"/>
      <c r="IH103" s="326"/>
      <c r="II103" s="326"/>
      <c r="IJ103" s="326"/>
      <c r="IK103" s="326"/>
      <c r="IL103" s="326"/>
      <c r="IM103" s="326"/>
    </row>
    <row r="104" spans="6:247" x14ac:dyDescent="0.2">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c r="BP104" s="326"/>
      <c r="BQ104" s="326"/>
      <c r="BR104" s="326"/>
      <c r="BS104" s="326"/>
      <c r="BT104" s="326"/>
      <c r="BU104" s="326"/>
      <c r="BV104" s="326"/>
      <c r="BW104" s="326"/>
      <c r="BX104" s="326"/>
      <c r="BY104" s="326"/>
      <c r="BZ104" s="326"/>
      <c r="CA104" s="326"/>
      <c r="CB104" s="326"/>
      <c r="CC104" s="326"/>
      <c r="CD104" s="326"/>
      <c r="CE104" s="326"/>
      <c r="CF104" s="326"/>
      <c r="CG104" s="326"/>
      <c r="CH104" s="326"/>
      <c r="CI104" s="326"/>
      <c r="CJ104" s="326"/>
      <c r="CK104" s="326"/>
      <c r="CL104" s="326"/>
      <c r="CM104" s="326"/>
      <c r="CN104" s="326"/>
      <c r="CO104" s="326"/>
      <c r="CP104" s="326"/>
      <c r="CQ104" s="326"/>
      <c r="CR104" s="326"/>
      <c r="CS104" s="326"/>
      <c r="CT104" s="326"/>
      <c r="CU104" s="326"/>
      <c r="CV104" s="326"/>
      <c r="CW104" s="326"/>
      <c r="CX104" s="326"/>
      <c r="CY104" s="326"/>
      <c r="CZ104" s="326"/>
      <c r="DA104" s="326"/>
      <c r="DB104" s="326"/>
      <c r="DC104" s="326"/>
      <c r="DD104" s="326"/>
      <c r="DE104" s="326"/>
      <c r="DF104" s="326"/>
      <c r="DG104" s="326"/>
      <c r="DH104" s="326"/>
      <c r="DI104" s="326"/>
      <c r="DJ104" s="326"/>
      <c r="DK104" s="326"/>
      <c r="DL104" s="326"/>
      <c r="DM104" s="326"/>
      <c r="DN104" s="326"/>
      <c r="DO104" s="326"/>
      <c r="DP104" s="326"/>
      <c r="DQ104" s="326"/>
      <c r="DR104" s="326"/>
      <c r="DS104" s="326"/>
      <c r="DT104" s="326"/>
      <c r="DU104" s="326"/>
      <c r="DV104" s="326"/>
      <c r="DW104" s="326"/>
      <c r="DX104" s="326"/>
      <c r="DY104" s="326"/>
      <c r="DZ104" s="326"/>
      <c r="EA104" s="326"/>
      <c r="EB104" s="326"/>
      <c r="EC104" s="326"/>
      <c r="ED104" s="326"/>
      <c r="EE104" s="326"/>
      <c r="EF104" s="326"/>
      <c r="EG104" s="326"/>
      <c r="EH104" s="326"/>
      <c r="EI104" s="326"/>
      <c r="EJ104" s="326"/>
      <c r="EK104" s="326"/>
      <c r="EL104" s="326"/>
      <c r="EM104" s="326"/>
      <c r="EN104" s="326"/>
      <c r="EO104" s="326"/>
      <c r="EP104" s="326"/>
      <c r="EQ104" s="326"/>
      <c r="ER104" s="326"/>
      <c r="ES104" s="326"/>
      <c r="ET104" s="326"/>
      <c r="EU104" s="326"/>
      <c r="EV104" s="326"/>
      <c r="EW104" s="326"/>
      <c r="EX104" s="326"/>
      <c r="EY104" s="326"/>
      <c r="EZ104" s="326"/>
      <c r="FA104" s="326"/>
      <c r="FB104" s="326"/>
      <c r="FC104" s="326"/>
      <c r="FD104" s="326"/>
      <c r="FE104" s="326"/>
      <c r="FF104" s="326"/>
      <c r="FG104" s="326"/>
      <c r="FH104" s="326"/>
      <c r="FI104" s="326"/>
      <c r="FJ104" s="326"/>
      <c r="FK104" s="326"/>
      <c r="FL104" s="326"/>
      <c r="FM104" s="326"/>
      <c r="FN104" s="326"/>
      <c r="FO104" s="326"/>
      <c r="FP104" s="326"/>
      <c r="FQ104" s="326"/>
      <c r="FR104" s="326"/>
      <c r="FS104" s="326"/>
      <c r="FT104" s="326"/>
      <c r="FU104" s="326"/>
      <c r="FV104" s="326"/>
      <c r="FW104" s="326"/>
      <c r="FX104" s="326"/>
      <c r="FY104" s="326"/>
      <c r="FZ104" s="326"/>
      <c r="GA104" s="326"/>
      <c r="GB104" s="326"/>
      <c r="GC104" s="326"/>
      <c r="GD104" s="326"/>
      <c r="GE104" s="326"/>
      <c r="GF104" s="326"/>
      <c r="GG104" s="326"/>
      <c r="GH104" s="326"/>
      <c r="GI104" s="326"/>
      <c r="GJ104" s="326"/>
      <c r="GK104" s="326"/>
      <c r="GL104" s="326"/>
      <c r="GM104" s="326"/>
      <c r="GN104" s="326"/>
      <c r="GO104" s="326"/>
      <c r="GP104" s="326"/>
      <c r="GQ104" s="326"/>
      <c r="GR104" s="326"/>
      <c r="GS104" s="326"/>
      <c r="GT104" s="326"/>
      <c r="GU104" s="326"/>
      <c r="GV104" s="326"/>
      <c r="GW104" s="326"/>
      <c r="GX104" s="326"/>
      <c r="GY104" s="326"/>
      <c r="GZ104" s="326"/>
      <c r="HA104" s="326"/>
      <c r="HB104" s="326"/>
      <c r="HC104" s="326"/>
      <c r="HD104" s="326"/>
      <c r="HE104" s="326"/>
      <c r="HF104" s="326"/>
      <c r="HG104" s="326"/>
      <c r="HH104" s="326"/>
      <c r="HI104" s="326"/>
      <c r="HJ104" s="326"/>
      <c r="HK104" s="326"/>
      <c r="HL104" s="326"/>
      <c r="HM104" s="326"/>
      <c r="HN104" s="326"/>
      <c r="HO104" s="326"/>
      <c r="HP104" s="326"/>
      <c r="HQ104" s="326"/>
      <c r="HR104" s="326"/>
      <c r="HS104" s="326"/>
      <c r="HT104" s="326"/>
      <c r="HU104" s="326"/>
      <c r="HV104" s="326"/>
      <c r="HW104" s="326"/>
      <c r="HX104" s="326"/>
      <c r="HY104" s="326"/>
      <c r="HZ104" s="326"/>
      <c r="IA104" s="326"/>
      <c r="IB104" s="326"/>
      <c r="IC104" s="326"/>
      <c r="ID104" s="326"/>
      <c r="IE104" s="326"/>
      <c r="IF104" s="326"/>
      <c r="IG104" s="326"/>
      <c r="IH104" s="326"/>
      <c r="II104" s="326"/>
      <c r="IJ104" s="326"/>
      <c r="IK104" s="326"/>
      <c r="IL104" s="326"/>
      <c r="IM104" s="326"/>
    </row>
    <row r="105" spans="6:247" x14ac:dyDescent="0.2">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c r="BP105" s="326"/>
      <c r="BQ105" s="326"/>
      <c r="BR105" s="326"/>
      <c r="BS105" s="326"/>
      <c r="BT105" s="326"/>
      <c r="BU105" s="326"/>
      <c r="BV105" s="326"/>
      <c r="BW105" s="326"/>
      <c r="BX105" s="326"/>
      <c r="BY105" s="326"/>
      <c r="BZ105" s="326"/>
      <c r="CA105" s="326"/>
      <c r="CB105" s="326"/>
      <c r="CC105" s="326"/>
      <c r="CD105" s="326"/>
      <c r="CE105" s="326"/>
      <c r="CF105" s="326"/>
      <c r="CG105" s="326"/>
      <c r="CH105" s="326"/>
      <c r="CI105" s="326"/>
      <c r="CJ105" s="326"/>
      <c r="CK105" s="326"/>
      <c r="CL105" s="326"/>
      <c r="CM105" s="326"/>
      <c r="CN105" s="326"/>
      <c r="CO105" s="326"/>
      <c r="CP105" s="326"/>
      <c r="CQ105" s="326"/>
      <c r="CR105" s="326"/>
      <c r="CS105" s="326"/>
      <c r="CT105" s="326"/>
      <c r="CU105" s="326"/>
      <c r="CV105" s="326"/>
      <c r="CW105" s="326"/>
      <c r="CX105" s="326"/>
      <c r="CY105" s="326"/>
      <c r="CZ105" s="326"/>
      <c r="DA105" s="326"/>
      <c r="DB105" s="326"/>
      <c r="DC105" s="326"/>
      <c r="DD105" s="326"/>
      <c r="DE105" s="326"/>
      <c r="DF105" s="326"/>
      <c r="DG105" s="326"/>
      <c r="DH105" s="326"/>
      <c r="DI105" s="326"/>
      <c r="DJ105" s="326"/>
      <c r="DK105" s="326"/>
      <c r="DL105" s="326"/>
      <c r="DM105" s="326"/>
      <c r="DN105" s="326"/>
      <c r="DO105" s="326"/>
      <c r="DP105" s="326"/>
      <c r="DQ105" s="326"/>
      <c r="DR105" s="326"/>
      <c r="DS105" s="326"/>
      <c r="DT105" s="326"/>
      <c r="DU105" s="326"/>
      <c r="DV105" s="326"/>
      <c r="DW105" s="326"/>
      <c r="DX105" s="326"/>
      <c r="DY105" s="326"/>
      <c r="DZ105" s="326"/>
      <c r="EA105" s="326"/>
      <c r="EB105" s="326"/>
      <c r="EC105" s="326"/>
      <c r="ED105" s="326"/>
      <c r="EE105" s="326"/>
      <c r="EF105" s="326"/>
      <c r="EG105" s="326"/>
      <c r="EH105" s="326"/>
      <c r="EI105" s="326"/>
      <c r="EJ105" s="326"/>
      <c r="EK105" s="326"/>
      <c r="EL105" s="326"/>
      <c r="EM105" s="326"/>
      <c r="EN105" s="326"/>
      <c r="EO105" s="326"/>
      <c r="EP105" s="326"/>
      <c r="EQ105" s="326"/>
      <c r="ER105" s="326"/>
      <c r="ES105" s="326"/>
      <c r="ET105" s="326"/>
      <c r="EU105" s="326"/>
      <c r="EV105" s="326"/>
      <c r="EW105" s="326"/>
      <c r="EX105" s="326"/>
      <c r="EY105" s="326"/>
      <c r="EZ105" s="326"/>
      <c r="FA105" s="326"/>
      <c r="FB105" s="326"/>
      <c r="FC105" s="326"/>
      <c r="FD105" s="326"/>
      <c r="FE105" s="326"/>
      <c r="FF105" s="326"/>
      <c r="FG105" s="326"/>
      <c r="FH105" s="326"/>
      <c r="FI105" s="326"/>
      <c r="FJ105" s="326"/>
      <c r="FK105" s="326"/>
      <c r="FL105" s="326"/>
      <c r="FM105" s="326"/>
      <c r="FN105" s="326"/>
      <c r="FO105" s="326"/>
      <c r="FP105" s="326"/>
      <c r="FQ105" s="326"/>
      <c r="FR105" s="326"/>
      <c r="FS105" s="326"/>
      <c r="FT105" s="326"/>
      <c r="FU105" s="326"/>
      <c r="FV105" s="326"/>
      <c r="FW105" s="326"/>
      <c r="FX105" s="326"/>
      <c r="FY105" s="326"/>
      <c r="FZ105" s="326"/>
      <c r="GA105" s="326"/>
      <c r="GB105" s="326"/>
      <c r="GC105" s="326"/>
      <c r="GD105" s="326"/>
      <c r="GE105" s="326"/>
      <c r="GF105" s="326"/>
      <c r="GG105" s="326"/>
      <c r="GH105" s="326"/>
      <c r="GI105" s="326"/>
      <c r="GJ105" s="326"/>
      <c r="GK105" s="326"/>
      <c r="GL105" s="326"/>
      <c r="GM105" s="326"/>
      <c r="GN105" s="326"/>
      <c r="GO105" s="326"/>
      <c r="GP105" s="326"/>
      <c r="GQ105" s="326"/>
      <c r="GR105" s="326"/>
      <c r="GS105" s="326"/>
      <c r="GT105" s="326"/>
      <c r="GU105" s="326"/>
      <c r="GV105" s="326"/>
      <c r="GW105" s="326"/>
      <c r="GX105" s="326"/>
      <c r="GY105" s="326"/>
      <c r="GZ105" s="326"/>
      <c r="HA105" s="326"/>
      <c r="HB105" s="326"/>
      <c r="HC105" s="326"/>
      <c r="HD105" s="326"/>
      <c r="HE105" s="326"/>
      <c r="HF105" s="326"/>
      <c r="HG105" s="326"/>
      <c r="HH105" s="326"/>
      <c r="HI105" s="326"/>
      <c r="HJ105" s="326"/>
      <c r="HK105" s="326"/>
      <c r="HL105" s="326"/>
      <c r="HM105" s="326"/>
      <c r="HN105" s="326"/>
      <c r="HO105" s="326"/>
      <c r="HP105" s="326"/>
      <c r="HQ105" s="326"/>
      <c r="HR105" s="326"/>
      <c r="HS105" s="326"/>
      <c r="HT105" s="326"/>
      <c r="HU105" s="326"/>
      <c r="HV105" s="326"/>
      <c r="HW105" s="326"/>
      <c r="HX105" s="326"/>
      <c r="HY105" s="326"/>
      <c r="HZ105" s="326"/>
      <c r="IA105" s="326"/>
      <c r="IB105" s="326"/>
      <c r="IC105" s="326"/>
      <c r="ID105" s="326"/>
      <c r="IE105" s="326"/>
      <c r="IF105" s="326"/>
      <c r="IG105" s="326"/>
      <c r="IH105" s="326"/>
      <c r="II105" s="326"/>
      <c r="IJ105" s="326"/>
      <c r="IK105" s="326"/>
      <c r="IL105" s="326"/>
      <c r="IM105" s="326"/>
    </row>
    <row r="106" spans="6:247" x14ac:dyDescent="0.2">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c r="BP106" s="326"/>
      <c r="BQ106" s="326"/>
      <c r="BR106" s="326"/>
      <c r="BS106" s="326"/>
      <c r="BT106" s="326"/>
      <c r="BU106" s="326"/>
      <c r="BV106" s="326"/>
      <c r="BW106" s="326"/>
      <c r="BX106" s="326"/>
      <c r="BY106" s="326"/>
      <c r="BZ106" s="326"/>
      <c r="CA106" s="326"/>
      <c r="CB106" s="326"/>
      <c r="CC106" s="326"/>
      <c r="CD106" s="326"/>
      <c r="CE106" s="326"/>
      <c r="CF106" s="326"/>
      <c r="CG106" s="326"/>
      <c r="CH106" s="326"/>
      <c r="CI106" s="326"/>
      <c r="CJ106" s="326"/>
      <c r="CK106" s="326"/>
      <c r="CL106" s="326"/>
      <c r="CM106" s="326"/>
      <c r="CN106" s="326"/>
      <c r="CO106" s="326"/>
      <c r="CP106" s="326"/>
      <c r="CQ106" s="326"/>
      <c r="CR106" s="326"/>
      <c r="CS106" s="326"/>
      <c r="CT106" s="326"/>
      <c r="CU106" s="326"/>
      <c r="CV106" s="326"/>
      <c r="CW106" s="326"/>
      <c r="CX106" s="326"/>
      <c r="CY106" s="326"/>
      <c r="CZ106" s="326"/>
      <c r="DA106" s="326"/>
      <c r="DB106" s="326"/>
      <c r="DC106" s="326"/>
      <c r="DD106" s="326"/>
      <c r="DE106" s="326"/>
      <c r="DF106" s="326"/>
      <c r="DG106" s="326"/>
      <c r="DH106" s="326"/>
      <c r="DI106" s="326"/>
      <c r="DJ106" s="326"/>
      <c r="DK106" s="326"/>
      <c r="DL106" s="326"/>
      <c r="DM106" s="326"/>
      <c r="DN106" s="326"/>
      <c r="DO106" s="326"/>
      <c r="DP106" s="326"/>
      <c r="DQ106" s="326"/>
      <c r="DR106" s="326"/>
      <c r="DS106" s="326"/>
      <c r="DT106" s="326"/>
      <c r="DU106" s="326"/>
      <c r="DV106" s="326"/>
      <c r="DW106" s="326"/>
      <c r="DX106" s="326"/>
      <c r="DY106" s="326"/>
      <c r="DZ106" s="326"/>
      <c r="EA106" s="326"/>
      <c r="EB106" s="326"/>
      <c r="EC106" s="326"/>
      <c r="ED106" s="326"/>
      <c r="EE106" s="326"/>
      <c r="EF106" s="326"/>
      <c r="EG106" s="326"/>
      <c r="EH106" s="326"/>
      <c r="EI106" s="326"/>
      <c r="EJ106" s="326"/>
      <c r="EK106" s="326"/>
      <c r="EL106" s="326"/>
      <c r="EM106" s="326"/>
      <c r="EN106" s="326"/>
      <c r="EO106" s="326"/>
      <c r="EP106" s="326"/>
      <c r="EQ106" s="326"/>
      <c r="ER106" s="326"/>
      <c r="ES106" s="326"/>
      <c r="ET106" s="326"/>
      <c r="EU106" s="326"/>
      <c r="EV106" s="326"/>
      <c r="EW106" s="326"/>
      <c r="EX106" s="326"/>
      <c r="EY106" s="326"/>
      <c r="EZ106" s="326"/>
      <c r="FA106" s="326"/>
      <c r="FB106" s="326"/>
      <c r="FC106" s="326"/>
      <c r="FD106" s="326"/>
      <c r="FE106" s="326"/>
      <c r="FF106" s="326"/>
      <c r="FG106" s="326"/>
      <c r="FH106" s="326"/>
      <c r="FI106" s="326"/>
      <c r="FJ106" s="326"/>
      <c r="FK106" s="326"/>
      <c r="FL106" s="326"/>
      <c r="FM106" s="326"/>
      <c r="FN106" s="326"/>
      <c r="FO106" s="326"/>
      <c r="FP106" s="326"/>
      <c r="FQ106" s="326"/>
      <c r="FR106" s="326"/>
      <c r="FS106" s="326"/>
      <c r="FT106" s="326"/>
      <c r="FU106" s="326"/>
      <c r="FV106" s="326"/>
      <c r="FW106" s="326"/>
      <c r="FX106" s="326"/>
      <c r="FY106" s="326"/>
      <c r="FZ106" s="326"/>
      <c r="GA106" s="326"/>
      <c r="GB106" s="326"/>
      <c r="GC106" s="326"/>
      <c r="GD106" s="326"/>
      <c r="GE106" s="326"/>
      <c r="GF106" s="326"/>
      <c r="GG106" s="326"/>
      <c r="GH106" s="326"/>
      <c r="GI106" s="326"/>
      <c r="GJ106" s="326"/>
      <c r="GK106" s="326"/>
      <c r="GL106" s="326"/>
      <c r="GM106" s="326"/>
      <c r="GN106" s="326"/>
      <c r="GO106" s="326"/>
      <c r="GP106" s="326"/>
      <c r="GQ106" s="326"/>
      <c r="GR106" s="326"/>
      <c r="GS106" s="326"/>
      <c r="GT106" s="326"/>
      <c r="GU106" s="326"/>
      <c r="GV106" s="326"/>
      <c r="GW106" s="326"/>
      <c r="GX106" s="326"/>
      <c r="GY106" s="326"/>
      <c r="GZ106" s="326"/>
      <c r="HA106" s="326"/>
      <c r="HB106" s="326"/>
      <c r="HC106" s="326"/>
      <c r="HD106" s="326"/>
      <c r="HE106" s="326"/>
      <c r="HF106" s="326"/>
      <c r="HG106" s="326"/>
      <c r="HH106" s="326"/>
      <c r="HI106" s="326"/>
      <c r="HJ106" s="326"/>
      <c r="HK106" s="326"/>
      <c r="HL106" s="326"/>
      <c r="HM106" s="326"/>
      <c r="HN106" s="326"/>
      <c r="HO106" s="326"/>
      <c r="HP106" s="326"/>
      <c r="HQ106" s="326"/>
      <c r="HR106" s="326"/>
      <c r="HS106" s="326"/>
      <c r="HT106" s="326"/>
      <c r="HU106" s="326"/>
      <c r="HV106" s="326"/>
      <c r="HW106" s="326"/>
      <c r="HX106" s="326"/>
      <c r="HY106" s="326"/>
      <c r="HZ106" s="326"/>
      <c r="IA106" s="326"/>
      <c r="IB106" s="326"/>
      <c r="IC106" s="326"/>
      <c r="ID106" s="326"/>
      <c r="IE106" s="326"/>
      <c r="IF106" s="326"/>
      <c r="IG106" s="326"/>
      <c r="IH106" s="326"/>
      <c r="II106" s="326"/>
      <c r="IJ106" s="326"/>
      <c r="IK106" s="326"/>
      <c r="IL106" s="326"/>
      <c r="IM106" s="326"/>
    </row>
    <row r="107" spans="6:247" x14ac:dyDescent="0.2">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c r="BP107" s="326"/>
      <c r="BQ107" s="326"/>
      <c r="BR107" s="326"/>
      <c r="BS107" s="326"/>
      <c r="BT107" s="326"/>
      <c r="BU107" s="326"/>
      <c r="BV107" s="326"/>
      <c r="BW107" s="326"/>
      <c r="BX107" s="326"/>
      <c r="BY107" s="326"/>
      <c r="BZ107" s="326"/>
      <c r="CA107" s="326"/>
      <c r="CB107" s="326"/>
      <c r="CC107" s="326"/>
      <c r="CD107" s="326"/>
      <c r="CE107" s="326"/>
      <c r="CF107" s="326"/>
      <c r="CG107" s="326"/>
      <c r="CH107" s="326"/>
      <c r="CI107" s="326"/>
      <c r="CJ107" s="326"/>
      <c r="CK107" s="326"/>
      <c r="CL107" s="326"/>
      <c r="CM107" s="326"/>
      <c r="CN107" s="326"/>
      <c r="CO107" s="326"/>
      <c r="CP107" s="326"/>
      <c r="CQ107" s="326"/>
      <c r="CR107" s="326"/>
      <c r="CS107" s="326"/>
      <c r="CT107" s="326"/>
      <c r="CU107" s="326"/>
      <c r="CV107" s="326"/>
      <c r="CW107" s="326"/>
      <c r="CX107" s="326"/>
      <c r="CY107" s="326"/>
      <c r="CZ107" s="326"/>
      <c r="DA107" s="326"/>
      <c r="DB107" s="326"/>
      <c r="DC107" s="326"/>
      <c r="DD107" s="326"/>
      <c r="DE107" s="326"/>
      <c r="DF107" s="326"/>
      <c r="DG107" s="326"/>
      <c r="DH107" s="326"/>
      <c r="DI107" s="326"/>
      <c r="DJ107" s="326"/>
      <c r="DK107" s="326"/>
      <c r="DL107" s="326"/>
      <c r="DM107" s="326"/>
      <c r="DN107" s="326"/>
      <c r="DO107" s="326"/>
      <c r="DP107" s="326"/>
      <c r="DQ107" s="326"/>
      <c r="DR107" s="326"/>
      <c r="DS107" s="326"/>
      <c r="DT107" s="326"/>
      <c r="DU107" s="326"/>
      <c r="DV107" s="326"/>
      <c r="DW107" s="326"/>
      <c r="DX107" s="326"/>
      <c r="DY107" s="326"/>
      <c r="DZ107" s="326"/>
      <c r="EA107" s="326"/>
      <c r="EB107" s="326"/>
      <c r="EC107" s="326"/>
      <c r="ED107" s="326"/>
      <c r="EE107" s="326"/>
      <c r="EF107" s="326"/>
      <c r="EG107" s="326"/>
      <c r="EH107" s="326"/>
      <c r="EI107" s="326"/>
      <c r="EJ107" s="326"/>
      <c r="EK107" s="326"/>
      <c r="EL107" s="326"/>
      <c r="EM107" s="326"/>
      <c r="EN107" s="326"/>
      <c r="EO107" s="326"/>
      <c r="EP107" s="326"/>
      <c r="EQ107" s="326"/>
      <c r="ER107" s="326"/>
      <c r="ES107" s="326"/>
      <c r="ET107" s="326"/>
      <c r="EU107" s="326"/>
      <c r="EV107" s="326"/>
      <c r="EW107" s="326"/>
      <c r="EX107" s="326"/>
      <c r="EY107" s="326"/>
      <c r="EZ107" s="326"/>
      <c r="FA107" s="326"/>
      <c r="FB107" s="326"/>
      <c r="FC107" s="326"/>
      <c r="FD107" s="326"/>
      <c r="FE107" s="326"/>
      <c r="FF107" s="326"/>
      <c r="FG107" s="326"/>
      <c r="FH107" s="326"/>
      <c r="FI107" s="326"/>
      <c r="FJ107" s="326"/>
      <c r="FK107" s="326"/>
      <c r="FL107" s="326"/>
      <c r="FM107" s="326"/>
      <c r="FN107" s="326"/>
      <c r="FO107" s="326"/>
      <c r="FP107" s="326"/>
      <c r="FQ107" s="326"/>
      <c r="FR107" s="326"/>
      <c r="FS107" s="326"/>
      <c r="FT107" s="326"/>
      <c r="FU107" s="326"/>
      <c r="FV107" s="326"/>
      <c r="FW107" s="326"/>
      <c r="FX107" s="326"/>
      <c r="FY107" s="326"/>
      <c r="FZ107" s="326"/>
      <c r="GA107" s="326"/>
      <c r="GB107" s="326"/>
      <c r="GC107" s="326"/>
      <c r="GD107" s="326"/>
      <c r="GE107" s="326"/>
      <c r="GF107" s="326"/>
      <c r="GG107" s="326"/>
      <c r="GH107" s="326"/>
      <c r="GI107" s="326"/>
      <c r="GJ107" s="326"/>
      <c r="GK107" s="326"/>
      <c r="GL107" s="326"/>
      <c r="GM107" s="326"/>
      <c r="GN107" s="326"/>
      <c r="GO107" s="326"/>
      <c r="GP107" s="326"/>
      <c r="GQ107" s="326"/>
      <c r="GR107" s="326"/>
      <c r="GS107" s="326"/>
      <c r="GT107" s="326"/>
      <c r="GU107" s="326"/>
      <c r="GV107" s="326"/>
      <c r="GW107" s="326"/>
      <c r="GX107" s="326"/>
      <c r="GY107" s="326"/>
      <c r="GZ107" s="326"/>
      <c r="HA107" s="326"/>
      <c r="HB107" s="326"/>
      <c r="HC107" s="326"/>
      <c r="HD107" s="326"/>
      <c r="HE107" s="326"/>
      <c r="HF107" s="326"/>
      <c r="HG107" s="326"/>
      <c r="HH107" s="326"/>
      <c r="HI107" s="326"/>
      <c r="HJ107" s="326"/>
      <c r="HK107" s="326"/>
      <c r="HL107" s="326"/>
      <c r="HM107" s="326"/>
      <c r="HN107" s="326"/>
      <c r="HO107" s="326"/>
      <c r="HP107" s="326"/>
      <c r="HQ107" s="326"/>
      <c r="HR107" s="326"/>
      <c r="HS107" s="326"/>
      <c r="HT107" s="326"/>
      <c r="HU107" s="326"/>
      <c r="HV107" s="326"/>
      <c r="HW107" s="326"/>
      <c r="HX107" s="326"/>
      <c r="HY107" s="326"/>
      <c r="HZ107" s="326"/>
      <c r="IA107" s="326"/>
      <c r="IB107" s="326"/>
      <c r="IC107" s="326"/>
      <c r="ID107" s="326"/>
      <c r="IE107" s="326"/>
      <c r="IF107" s="326"/>
      <c r="IG107" s="326"/>
      <c r="IH107" s="326"/>
      <c r="II107" s="326"/>
      <c r="IJ107" s="326"/>
      <c r="IK107" s="326"/>
      <c r="IL107" s="326"/>
      <c r="IM107" s="326"/>
    </row>
    <row r="108" spans="6:247" x14ac:dyDescent="0.2">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6"/>
      <c r="BS108" s="326"/>
      <c r="BT108" s="326"/>
      <c r="BU108" s="326"/>
      <c r="BV108" s="326"/>
      <c r="BW108" s="326"/>
      <c r="BX108" s="326"/>
      <c r="BY108" s="326"/>
      <c r="BZ108" s="326"/>
      <c r="CA108" s="326"/>
      <c r="CB108" s="326"/>
      <c r="CC108" s="326"/>
      <c r="CD108" s="326"/>
      <c r="CE108" s="326"/>
      <c r="CF108" s="326"/>
      <c r="CG108" s="326"/>
      <c r="CH108" s="326"/>
      <c r="CI108" s="326"/>
      <c r="CJ108" s="326"/>
      <c r="CK108" s="326"/>
      <c r="CL108" s="326"/>
      <c r="CM108" s="326"/>
      <c r="CN108" s="326"/>
      <c r="CO108" s="326"/>
      <c r="CP108" s="326"/>
      <c r="CQ108" s="326"/>
      <c r="CR108" s="326"/>
      <c r="CS108" s="326"/>
      <c r="CT108" s="326"/>
      <c r="CU108" s="326"/>
      <c r="CV108" s="326"/>
      <c r="CW108" s="326"/>
      <c r="CX108" s="326"/>
      <c r="CY108" s="326"/>
      <c r="CZ108" s="326"/>
      <c r="DA108" s="326"/>
      <c r="DB108" s="326"/>
      <c r="DC108" s="326"/>
      <c r="DD108" s="326"/>
      <c r="DE108" s="326"/>
      <c r="DF108" s="326"/>
      <c r="DG108" s="326"/>
      <c r="DH108" s="326"/>
      <c r="DI108" s="326"/>
      <c r="DJ108" s="326"/>
      <c r="DK108" s="326"/>
      <c r="DL108" s="326"/>
      <c r="DM108" s="326"/>
      <c r="DN108" s="326"/>
      <c r="DO108" s="326"/>
      <c r="DP108" s="326"/>
      <c r="DQ108" s="326"/>
      <c r="DR108" s="326"/>
      <c r="DS108" s="326"/>
      <c r="DT108" s="326"/>
      <c r="DU108" s="326"/>
      <c r="DV108" s="326"/>
      <c r="DW108" s="326"/>
      <c r="DX108" s="326"/>
      <c r="DY108" s="326"/>
      <c r="DZ108" s="326"/>
      <c r="EA108" s="326"/>
      <c r="EB108" s="326"/>
      <c r="EC108" s="326"/>
      <c r="ED108" s="326"/>
      <c r="EE108" s="326"/>
      <c r="EF108" s="326"/>
      <c r="EG108" s="326"/>
      <c r="EH108" s="326"/>
      <c r="EI108" s="326"/>
      <c r="EJ108" s="326"/>
      <c r="EK108" s="326"/>
      <c r="EL108" s="326"/>
      <c r="EM108" s="326"/>
      <c r="EN108" s="326"/>
      <c r="EO108" s="326"/>
      <c r="EP108" s="326"/>
      <c r="EQ108" s="326"/>
      <c r="ER108" s="326"/>
      <c r="ES108" s="326"/>
      <c r="ET108" s="326"/>
      <c r="EU108" s="326"/>
      <c r="EV108" s="326"/>
      <c r="EW108" s="326"/>
      <c r="EX108" s="326"/>
      <c r="EY108" s="326"/>
      <c r="EZ108" s="326"/>
      <c r="FA108" s="326"/>
      <c r="FB108" s="326"/>
      <c r="FC108" s="326"/>
      <c r="FD108" s="326"/>
      <c r="FE108" s="326"/>
      <c r="FF108" s="326"/>
      <c r="FG108" s="326"/>
      <c r="FH108" s="326"/>
      <c r="FI108" s="326"/>
      <c r="FJ108" s="326"/>
      <c r="FK108" s="326"/>
      <c r="FL108" s="326"/>
      <c r="FM108" s="326"/>
      <c r="FN108" s="326"/>
      <c r="FO108" s="326"/>
      <c r="FP108" s="326"/>
      <c r="FQ108" s="326"/>
      <c r="FR108" s="326"/>
      <c r="FS108" s="326"/>
      <c r="FT108" s="326"/>
      <c r="FU108" s="326"/>
      <c r="FV108" s="326"/>
      <c r="FW108" s="326"/>
      <c r="FX108" s="326"/>
      <c r="FY108" s="326"/>
      <c r="FZ108" s="326"/>
      <c r="GA108" s="326"/>
      <c r="GB108" s="326"/>
      <c r="GC108" s="326"/>
      <c r="GD108" s="326"/>
      <c r="GE108" s="326"/>
      <c r="GF108" s="326"/>
      <c r="GG108" s="326"/>
      <c r="GH108" s="326"/>
      <c r="GI108" s="326"/>
      <c r="GJ108" s="326"/>
      <c r="GK108" s="326"/>
      <c r="GL108" s="326"/>
      <c r="GM108" s="326"/>
      <c r="GN108" s="326"/>
      <c r="GO108" s="326"/>
      <c r="GP108" s="326"/>
      <c r="GQ108" s="326"/>
      <c r="GR108" s="326"/>
      <c r="GS108" s="326"/>
      <c r="GT108" s="326"/>
      <c r="GU108" s="326"/>
      <c r="GV108" s="326"/>
      <c r="GW108" s="326"/>
      <c r="GX108" s="326"/>
      <c r="GY108" s="326"/>
      <c r="GZ108" s="326"/>
      <c r="HA108" s="326"/>
      <c r="HB108" s="326"/>
      <c r="HC108" s="326"/>
      <c r="HD108" s="326"/>
      <c r="HE108" s="326"/>
      <c r="HF108" s="326"/>
      <c r="HG108" s="326"/>
      <c r="HH108" s="326"/>
      <c r="HI108" s="326"/>
      <c r="HJ108" s="326"/>
      <c r="HK108" s="326"/>
      <c r="HL108" s="326"/>
      <c r="HM108" s="326"/>
      <c r="HN108" s="326"/>
      <c r="HO108" s="326"/>
      <c r="HP108" s="326"/>
      <c r="HQ108" s="326"/>
      <c r="HR108" s="326"/>
      <c r="HS108" s="326"/>
      <c r="HT108" s="326"/>
      <c r="HU108" s="326"/>
      <c r="HV108" s="326"/>
      <c r="HW108" s="326"/>
      <c r="HX108" s="326"/>
      <c r="HY108" s="326"/>
      <c r="HZ108" s="326"/>
      <c r="IA108" s="326"/>
      <c r="IB108" s="326"/>
      <c r="IC108" s="326"/>
      <c r="ID108" s="326"/>
      <c r="IE108" s="326"/>
      <c r="IF108" s="326"/>
      <c r="IG108" s="326"/>
      <c r="IH108" s="326"/>
      <c r="II108" s="326"/>
      <c r="IJ108" s="326"/>
      <c r="IK108" s="326"/>
      <c r="IL108" s="326"/>
      <c r="IM108" s="326"/>
    </row>
    <row r="109" spans="6:247" x14ac:dyDescent="0.2">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6"/>
      <c r="BR109" s="326"/>
      <c r="BS109" s="326"/>
      <c r="BT109" s="326"/>
      <c r="BU109" s="326"/>
      <c r="BV109" s="326"/>
      <c r="BW109" s="326"/>
      <c r="BX109" s="326"/>
      <c r="BY109" s="326"/>
      <c r="BZ109" s="326"/>
      <c r="CA109" s="326"/>
      <c r="CB109" s="326"/>
      <c r="CC109" s="326"/>
      <c r="CD109" s="326"/>
      <c r="CE109" s="326"/>
      <c r="CF109" s="326"/>
      <c r="CG109" s="326"/>
      <c r="CH109" s="326"/>
      <c r="CI109" s="326"/>
      <c r="CJ109" s="326"/>
      <c r="CK109" s="326"/>
      <c r="CL109" s="326"/>
      <c r="CM109" s="326"/>
      <c r="CN109" s="326"/>
      <c r="CO109" s="326"/>
      <c r="CP109" s="326"/>
      <c r="CQ109" s="326"/>
      <c r="CR109" s="326"/>
      <c r="CS109" s="326"/>
      <c r="CT109" s="326"/>
      <c r="CU109" s="326"/>
      <c r="CV109" s="326"/>
      <c r="CW109" s="326"/>
      <c r="CX109" s="326"/>
      <c r="CY109" s="326"/>
      <c r="CZ109" s="326"/>
      <c r="DA109" s="326"/>
      <c r="DB109" s="326"/>
      <c r="DC109" s="326"/>
      <c r="DD109" s="326"/>
      <c r="DE109" s="326"/>
      <c r="DF109" s="326"/>
      <c r="DG109" s="326"/>
      <c r="DH109" s="326"/>
      <c r="DI109" s="326"/>
      <c r="DJ109" s="326"/>
      <c r="DK109" s="326"/>
      <c r="DL109" s="326"/>
      <c r="DM109" s="326"/>
      <c r="DN109" s="326"/>
      <c r="DO109" s="326"/>
      <c r="DP109" s="326"/>
      <c r="DQ109" s="326"/>
      <c r="DR109" s="326"/>
      <c r="DS109" s="326"/>
      <c r="DT109" s="326"/>
      <c r="DU109" s="326"/>
      <c r="DV109" s="326"/>
      <c r="DW109" s="326"/>
      <c r="DX109" s="326"/>
      <c r="DY109" s="326"/>
      <c r="DZ109" s="326"/>
      <c r="EA109" s="326"/>
      <c r="EB109" s="326"/>
      <c r="EC109" s="326"/>
      <c r="ED109" s="326"/>
      <c r="EE109" s="326"/>
      <c r="EF109" s="326"/>
      <c r="EG109" s="326"/>
      <c r="EH109" s="326"/>
      <c r="EI109" s="326"/>
      <c r="EJ109" s="326"/>
      <c r="EK109" s="326"/>
      <c r="EL109" s="326"/>
      <c r="EM109" s="326"/>
      <c r="EN109" s="326"/>
      <c r="EO109" s="326"/>
      <c r="EP109" s="326"/>
      <c r="EQ109" s="326"/>
      <c r="ER109" s="326"/>
      <c r="ES109" s="326"/>
      <c r="ET109" s="326"/>
      <c r="EU109" s="326"/>
      <c r="EV109" s="326"/>
      <c r="EW109" s="326"/>
      <c r="EX109" s="326"/>
      <c r="EY109" s="326"/>
      <c r="EZ109" s="326"/>
      <c r="FA109" s="326"/>
      <c r="FB109" s="326"/>
      <c r="FC109" s="326"/>
      <c r="FD109" s="326"/>
      <c r="FE109" s="326"/>
      <c r="FF109" s="326"/>
      <c r="FG109" s="326"/>
      <c r="FH109" s="326"/>
      <c r="FI109" s="326"/>
      <c r="FJ109" s="326"/>
      <c r="FK109" s="326"/>
      <c r="FL109" s="326"/>
      <c r="FM109" s="326"/>
      <c r="FN109" s="326"/>
      <c r="FO109" s="326"/>
      <c r="FP109" s="326"/>
      <c r="FQ109" s="326"/>
      <c r="FR109" s="326"/>
      <c r="FS109" s="326"/>
      <c r="FT109" s="326"/>
      <c r="FU109" s="326"/>
      <c r="FV109" s="326"/>
      <c r="FW109" s="326"/>
      <c r="FX109" s="326"/>
      <c r="FY109" s="326"/>
      <c r="FZ109" s="326"/>
      <c r="GA109" s="326"/>
      <c r="GB109" s="326"/>
      <c r="GC109" s="326"/>
      <c r="GD109" s="326"/>
      <c r="GE109" s="326"/>
      <c r="GF109" s="326"/>
      <c r="GG109" s="326"/>
      <c r="GH109" s="326"/>
      <c r="GI109" s="326"/>
      <c r="GJ109" s="326"/>
      <c r="GK109" s="326"/>
      <c r="GL109" s="326"/>
      <c r="GM109" s="326"/>
      <c r="GN109" s="326"/>
      <c r="GO109" s="326"/>
      <c r="GP109" s="326"/>
      <c r="GQ109" s="326"/>
      <c r="GR109" s="326"/>
      <c r="GS109" s="326"/>
      <c r="GT109" s="326"/>
      <c r="GU109" s="326"/>
      <c r="GV109" s="326"/>
      <c r="GW109" s="326"/>
      <c r="GX109" s="326"/>
      <c r="GY109" s="326"/>
      <c r="GZ109" s="326"/>
      <c r="HA109" s="326"/>
      <c r="HB109" s="326"/>
      <c r="HC109" s="326"/>
      <c r="HD109" s="326"/>
      <c r="HE109" s="326"/>
      <c r="HF109" s="326"/>
      <c r="HG109" s="326"/>
      <c r="HH109" s="326"/>
      <c r="HI109" s="326"/>
      <c r="HJ109" s="326"/>
      <c r="HK109" s="326"/>
      <c r="HL109" s="326"/>
      <c r="HM109" s="326"/>
      <c r="HN109" s="326"/>
      <c r="HO109" s="326"/>
      <c r="HP109" s="326"/>
      <c r="HQ109" s="326"/>
      <c r="HR109" s="326"/>
      <c r="HS109" s="326"/>
      <c r="HT109" s="326"/>
      <c r="HU109" s="326"/>
      <c r="HV109" s="326"/>
      <c r="HW109" s="326"/>
      <c r="HX109" s="326"/>
      <c r="HY109" s="326"/>
      <c r="HZ109" s="326"/>
      <c r="IA109" s="326"/>
      <c r="IB109" s="326"/>
      <c r="IC109" s="326"/>
      <c r="ID109" s="326"/>
      <c r="IE109" s="326"/>
      <c r="IF109" s="326"/>
      <c r="IG109" s="326"/>
      <c r="IH109" s="326"/>
      <c r="II109" s="326"/>
      <c r="IJ109" s="326"/>
      <c r="IK109" s="326"/>
      <c r="IL109" s="326"/>
      <c r="IM109" s="326"/>
    </row>
    <row r="110" spans="6:247" x14ac:dyDescent="0.2">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6"/>
      <c r="BW110" s="326"/>
      <c r="BX110" s="326"/>
      <c r="BY110" s="326"/>
      <c r="BZ110" s="326"/>
      <c r="CA110" s="326"/>
      <c r="CB110" s="326"/>
      <c r="CC110" s="326"/>
      <c r="CD110" s="326"/>
      <c r="CE110" s="326"/>
      <c r="CF110" s="326"/>
      <c r="CG110" s="326"/>
      <c r="CH110" s="326"/>
      <c r="CI110" s="326"/>
      <c r="CJ110" s="326"/>
      <c r="CK110" s="326"/>
      <c r="CL110" s="326"/>
      <c r="CM110" s="326"/>
      <c r="CN110" s="326"/>
      <c r="CO110" s="326"/>
      <c r="CP110" s="326"/>
      <c r="CQ110" s="326"/>
      <c r="CR110" s="326"/>
      <c r="CS110" s="326"/>
      <c r="CT110" s="326"/>
      <c r="CU110" s="326"/>
      <c r="CV110" s="326"/>
      <c r="CW110" s="326"/>
      <c r="CX110" s="326"/>
      <c r="CY110" s="326"/>
      <c r="CZ110" s="326"/>
      <c r="DA110" s="326"/>
      <c r="DB110" s="326"/>
      <c r="DC110" s="326"/>
      <c r="DD110" s="326"/>
      <c r="DE110" s="326"/>
      <c r="DF110" s="326"/>
      <c r="DG110" s="326"/>
      <c r="DH110" s="326"/>
      <c r="DI110" s="326"/>
      <c r="DJ110" s="326"/>
      <c r="DK110" s="326"/>
      <c r="DL110" s="326"/>
      <c r="DM110" s="326"/>
      <c r="DN110" s="326"/>
      <c r="DO110" s="326"/>
      <c r="DP110" s="326"/>
      <c r="DQ110" s="326"/>
      <c r="DR110" s="326"/>
      <c r="DS110" s="326"/>
      <c r="DT110" s="326"/>
      <c r="DU110" s="326"/>
      <c r="DV110" s="326"/>
      <c r="DW110" s="326"/>
      <c r="DX110" s="326"/>
      <c r="DY110" s="326"/>
      <c r="DZ110" s="326"/>
      <c r="EA110" s="326"/>
      <c r="EB110" s="326"/>
      <c r="EC110" s="326"/>
      <c r="ED110" s="326"/>
      <c r="EE110" s="326"/>
      <c r="EF110" s="326"/>
      <c r="EG110" s="326"/>
      <c r="EH110" s="326"/>
      <c r="EI110" s="326"/>
      <c r="EJ110" s="326"/>
      <c r="EK110" s="326"/>
      <c r="EL110" s="326"/>
      <c r="EM110" s="326"/>
      <c r="EN110" s="326"/>
      <c r="EO110" s="326"/>
      <c r="EP110" s="326"/>
      <c r="EQ110" s="326"/>
      <c r="ER110" s="326"/>
      <c r="ES110" s="326"/>
      <c r="ET110" s="326"/>
      <c r="EU110" s="326"/>
      <c r="EV110" s="326"/>
      <c r="EW110" s="326"/>
      <c r="EX110" s="326"/>
      <c r="EY110" s="326"/>
      <c r="EZ110" s="326"/>
      <c r="FA110" s="326"/>
      <c r="FB110" s="326"/>
      <c r="FC110" s="326"/>
      <c r="FD110" s="326"/>
      <c r="FE110" s="326"/>
      <c r="FF110" s="326"/>
      <c r="FG110" s="326"/>
      <c r="FH110" s="326"/>
      <c r="FI110" s="326"/>
      <c r="FJ110" s="326"/>
      <c r="FK110" s="326"/>
      <c r="FL110" s="326"/>
      <c r="FM110" s="326"/>
      <c r="FN110" s="326"/>
      <c r="FO110" s="326"/>
      <c r="FP110" s="326"/>
      <c r="FQ110" s="326"/>
      <c r="FR110" s="326"/>
      <c r="FS110" s="326"/>
      <c r="FT110" s="326"/>
      <c r="FU110" s="326"/>
      <c r="FV110" s="326"/>
      <c r="FW110" s="326"/>
      <c r="FX110" s="326"/>
      <c r="FY110" s="326"/>
      <c r="FZ110" s="326"/>
      <c r="GA110" s="326"/>
      <c r="GB110" s="326"/>
      <c r="GC110" s="326"/>
      <c r="GD110" s="326"/>
      <c r="GE110" s="326"/>
      <c r="GF110" s="326"/>
      <c r="GG110" s="326"/>
      <c r="GH110" s="326"/>
      <c r="GI110" s="326"/>
      <c r="GJ110" s="326"/>
      <c r="GK110" s="326"/>
      <c r="GL110" s="326"/>
      <c r="GM110" s="326"/>
      <c r="GN110" s="326"/>
      <c r="GO110" s="326"/>
      <c r="GP110" s="326"/>
      <c r="GQ110" s="326"/>
      <c r="GR110" s="326"/>
      <c r="GS110" s="326"/>
      <c r="GT110" s="326"/>
      <c r="GU110" s="326"/>
      <c r="GV110" s="326"/>
      <c r="GW110" s="326"/>
      <c r="GX110" s="326"/>
      <c r="GY110" s="326"/>
      <c r="GZ110" s="326"/>
      <c r="HA110" s="326"/>
      <c r="HB110" s="326"/>
      <c r="HC110" s="326"/>
      <c r="HD110" s="326"/>
      <c r="HE110" s="326"/>
      <c r="HF110" s="326"/>
      <c r="HG110" s="326"/>
      <c r="HH110" s="326"/>
      <c r="HI110" s="326"/>
      <c r="HJ110" s="326"/>
      <c r="HK110" s="326"/>
      <c r="HL110" s="326"/>
      <c r="HM110" s="326"/>
      <c r="HN110" s="326"/>
      <c r="HO110" s="326"/>
      <c r="HP110" s="326"/>
      <c r="HQ110" s="326"/>
      <c r="HR110" s="326"/>
      <c r="HS110" s="326"/>
      <c r="HT110" s="326"/>
      <c r="HU110" s="326"/>
      <c r="HV110" s="326"/>
      <c r="HW110" s="326"/>
      <c r="HX110" s="326"/>
      <c r="HY110" s="326"/>
      <c r="HZ110" s="326"/>
      <c r="IA110" s="326"/>
      <c r="IB110" s="326"/>
      <c r="IC110" s="326"/>
      <c r="ID110" s="326"/>
      <c r="IE110" s="326"/>
      <c r="IF110" s="326"/>
      <c r="IG110" s="326"/>
      <c r="IH110" s="326"/>
      <c r="II110" s="326"/>
      <c r="IJ110" s="326"/>
      <c r="IK110" s="326"/>
      <c r="IL110" s="326"/>
      <c r="IM110" s="326"/>
    </row>
    <row r="111" spans="6:247" x14ac:dyDescent="0.2">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6"/>
      <c r="BW111" s="326"/>
      <c r="BX111" s="326"/>
      <c r="BY111" s="326"/>
      <c r="BZ111" s="326"/>
      <c r="CA111" s="326"/>
      <c r="CB111" s="326"/>
      <c r="CC111" s="326"/>
      <c r="CD111" s="326"/>
      <c r="CE111" s="326"/>
      <c r="CF111" s="326"/>
      <c r="CG111" s="326"/>
      <c r="CH111" s="326"/>
      <c r="CI111" s="326"/>
      <c r="CJ111" s="326"/>
      <c r="CK111" s="326"/>
      <c r="CL111" s="326"/>
      <c r="CM111" s="326"/>
      <c r="CN111" s="326"/>
      <c r="CO111" s="326"/>
      <c r="CP111" s="326"/>
      <c r="CQ111" s="326"/>
      <c r="CR111" s="326"/>
      <c r="CS111" s="326"/>
      <c r="CT111" s="326"/>
      <c r="CU111" s="326"/>
      <c r="CV111" s="326"/>
      <c r="CW111" s="326"/>
      <c r="CX111" s="326"/>
      <c r="CY111" s="326"/>
      <c r="CZ111" s="326"/>
      <c r="DA111" s="326"/>
      <c r="DB111" s="326"/>
      <c r="DC111" s="326"/>
      <c r="DD111" s="326"/>
      <c r="DE111" s="326"/>
      <c r="DF111" s="326"/>
      <c r="DG111" s="326"/>
      <c r="DH111" s="326"/>
      <c r="DI111" s="326"/>
      <c r="DJ111" s="326"/>
      <c r="DK111" s="326"/>
      <c r="DL111" s="326"/>
      <c r="DM111" s="326"/>
      <c r="DN111" s="326"/>
      <c r="DO111" s="326"/>
      <c r="DP111" s="326"/>
      <c r="DQ111" s="326"/>
      <c r="DR111" s="326"/>
      <c r="DS111" s="326"/>
      <c r="DT111" s="326"/>
      <c r="DU111" s="326"/>
      <c r="DV111" s="326"/>
      <c r="DW111" s="326"/>
      <c r="DX111" s="326"/>
      <c r="DY111" s="326"/>
      <c r="DZ111" s="326"/>
      <c r="EA111" s="326"/>
      <c r="EB111" s="326"/>
      <c r="EC111" s="326"/>
      <c r="ED111" s="326"/>
      <c r="EE111" s="326"/>
      <c r="EF111" s="326"/>
      <c r="EG111" s="326"/>
      <c r="EH111" s="326"/>
      <c r="EI111" s="326"/>
      <c r="EJ111" s="326"/>
      <c r="EK111" s="326"/>
      <c r="EL111" s="326"/>
      <c r="EM111" s="326"/>
      <c r="EN111" s="326"/>
      <c r="EO111" s="326"/>
      <c r="EP111" s="326"/>
      <c r="EQ111" s="326"/>
      <c r="ER111" s="326"/>
      <c r="ES111" s="326"/>
      <c r="ET111" s="326"/>
      <c r="EU111" s="326"/>
      <c r="EV111" s="326"/>
      <c r="EW111" s="326"/>
      <c r="EX111" s="326"/>
      <c r="EY111" s="326"/>
      <c r="EZ111" s="326"/>
      <c r="FA111" s="326"/>
      <c r="FB111" s="326"/>
      <c r="FC111" s="326"/>
      <c r="FD111" s="326"/>
      <c r="FE111" s="326"/>
      <c r="FF111" s="326"/>
      <c r="FG111" s="326"/>
      <c r="FH111" s="326"/>
      <c r="FI111" s="326"/>
      <c r="FJ111" s="326"/>
      <c r="FK111" s="326"/>
      <c r="FL111" s="326"/>
      <c r="FM111" s="326"/>
      <c r="FN111" s="326"/>
      <c r="FO111" s="326"/>
      <c r="FP111" s="326"/>
      <c r="FQ111" s="326"/>
      <c r="FR111" s="326"/>
      <c r="FS111" s="326"/>
      <c r="FT111" s="326"/>
      <c r="FU111" s="326"/>
      <c r="FV111" s="326"/>
      <c r="FW111" s="326"/>
      <c r="FX111" s="326"/>
      <c r="FY111" s="326"/>
      <c r="FZ111" s="326"/>
      <c r="GA111" s="326"/>
      <c r="GB111" s="326"/>
      <c r="GC111" s="326"/>
      <c r="GD111" s="326"/>
      <c r="GE111" s="326"/>
      <c r="GF111" s="326"/>
      <c r="GG111" s="326"/>
      <c r="GH111" s="326"/>
      <c r="GI111" s="326"/>
      <c r="GJ111" s="326"/>
      <c r="GK111" s="326"/>
      <c r="GL111" s="326"/>
      <c r="GM111" s="326"/>
      <c r="GN111" s="326"/>
      <c r="GO111" s="326"/>
      <c r="GP111" s="326"/>
      <c r="GQ111" s="326"/>
      <c r="GR111" s="326"/>
      <c r="GS111" s="326"/>
      <c r="GT111" s="326"/>
      <c r="GU111" s="326"/>
      <c r="GV111" s="326"/>
      <c r="GW111" s="326"/>
      <c r="GX111" s="326"/>
      <c r="GY111" s="326"/>
      <c r="GZ111" s="326"/>
      <c r="HA111" s="326"/>
      <c r="HB111" s="326"/>
      <c r="HC111" s="326"/>
      <c r="HD111" s="326"/>
      <c r="HE111" s="326"/>
      <c r="HF111" s="326"/>
      <c r="HG111" s="326"/>
      <c r="HH111" s="326"/>
      <c r="HI111" s="326"/>
      <c r="HJ111" s="326"/>
      <c r="HK111" s="326"/>
      <c r="HL111" s="326"/>
      <c r="HM111" s="326"/>
      <c r="HN111" s="326"/>
      <c r="HO111" s="326"/>
      <c r="HP111" s="326"/>
      <c r="HQ111" s="326"/>
      <c r="HR111" s="326"/>
      <c r="HS111" s="326"/>
      <c r="HT111" s="326"/>
      <c r="HU111" s="326"/>
      <c r="HV111" s="326"/>
      <c r="HW111" s="326"/>
      <c r="HX111" s="326"/>
      <c r="HY111" s="326"/>
      <c r="HZ111" s="326"/>
      <c r="IA111" s="326"/>
      <c r="IB111" s="326"/>
      <c r="IC111" s="326"/>
      <c r="ID111" s="326"/>
      <c r="IE111" s="326"/>
      <c r="IF111" s="326"/>
      <c r="IG111" s="326"/>
      <c r="IH111" s="326"/>
      <c r="II111" s="326"/>
      <c r="IJ111" s="326"/>
      <c r="IK111" s="326"/>
      <c r="IL111" s="326"/>
      <c r="IM111" s="326"/>
    </row>
    <row r="112" spans="6:247" x14ac:dyDescent="0.2">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A112" s="326"/>
      <c r="CB112" s="326"/>
      <c r="CC112" s="326"/>
      <c r="CD112" s="326"/>
      <c r="CE112" s="326"/>
      <c r="CF112" s="326"/>
      <c r="CG112" s="326"/>
      <c r="CH112" s="326"/>
      <c r="CI112" s="326"/>
      <c r="CJ112" s="326"/>
      <c r="CK112" s="326"/>
      <c r="CL112" s="326"/>
      <c r="CM112" s="326"/>
      <c r="CN112" s="326"/>
      <c r="CO112" s="326"/>
      <c r="CP112" s="326"/>
      <c r="CQ112" s="326"/>
      <c r="CR112" s="326"/>
      <c r="CS112" s="326"/>
      <c r="CT112" s="326"/>
      <c r="CU112" s="326"/>
      <c r="CV112" s="326"/>
      <c r="CW112" s="326"/>
      <c r="CX112" s="326"/>
      <c r="CY112" s="326"/>
      <c r="CZ112" s="326"/>
      <c r="DA112" s="326"/>
      <c r="DB112" s="326"/>
      <c r="DC112" s="326"/>
      <c r="DD112" s="326"/>
      <c r="DE112" s="326"/>
      <c r="DF112" s="326"/>
      <c r="DG112" s="326"/>
      <c r="DH112" s="326"/>
      <c r="DI112" s="326"/>
      <c r="DJ112" s="326"/>
      <c r="DK112" s="326"/>
      <c r="DL112" s="326"/>
      <c r="DM112" s="326"/>
      <c r="DN112" s="326"/>
      <c r="DO112" s="326"/>
      <c r="DP112" s="326"/>
      <c r="DQ112" s="326"/>
      <c r="DR112" s="326"/>
      <c r="DS112" s="326"/>
      <c r="DT112" s="326"/>
      <c r="DU112" s="326"/>
      <c r="DV112" s="326"/>
      <c r="DW112" s="326"/>
      <c r="DX112" s="326"/>
      <c r="DY112" s="326"/>
      <c r="DZ112" s="326"/>
      <c r="EA112" s="326"/>
      <c r="EB112" s="326"/>
      <c r="EC112" s="326"/>
      <c r="ED112" s="326"/>
      <c r="EE112" s="326"/>
      <c r="EF112" s="326"/>
      <c r="EG112" s="326"/>
      <c r="EH112" s="326"/>
      <c r="EI112" s="326"/>
      <c r="EJ112" s="326"/>
      <c r="EK112" s="326"/>
      <c r="EL112" s="326"/>
      <c r="EM112" s="326"/>
      <c r="EN112" s="326"/>
      <c r="EO112" s="326"/>
      <c r="EP112" s="326"/>
      <c r="EQ112" s="326"/>
      <c r="ER112" s="326"/>
      <c r="ES112" s="326"/>
      <c r="ET112" s="326"/>
      <c r="EU112" s="326"/>
      <c r="EV112" s="326"/>
      <c r="EW112" s="326"/>
      <c r="EX112" s="326"/>
      <c r="EY112" s="326"/>
      <c r="EZ112" s="326"/>
      <c r="FA112" s="326"/>
      <c r="FB112" s="326"/>
      <c r="FC112" s="326"/>
      <c r="FD112" s="326"/>
      <c r="FE112" s="326"/>
      <c r="FF112" s="326"/>
      <c r="FG112" s="326"/>
      <c r="FH112" s="326"/>
      <c r="FI112" s="326"/>
      <c r="FJ112" s="326"/>
      <c r="FK112" s="326"/>
      <c r="FL112" s="326"/>
      <c r="FM112" s="326"/>
      <c r="FN112" s="326"/>
      <c r="FO112" s="326"/>
      <c r="FP112" s="326"/>
      <c r="FQ112" s="326"/>
      <c r="FR112" s="326"/>
      <c r="FS112" s="326"/>
      <c r="FT112" s="326"/>
      <c r="FU112" s="326"/>
      <c r="FV112" s="326"/>
      <c r="FW112" s="326"/>
      <c r="FX112" s="326"/>
      <c r="FY112" s="326"/>
      <c r="FZ112" s="326"/>
      <c r="GA112" s="326"/>
      <c r="GB112" s="326"/>
      <c r="GC112" s="326"/>
      <c r="GD112" s="326"/>
      <c r="GE112" s="326"/>
      <c r="GF112" s="326"/>
      <c r="GG112" s="326"/>
      <c r="GH112" s="326"/>
      <c r="GI112" s="326"/>
      <c r="GJ112" s="326"/>
      <c r="GK112" s="326"/>
      <c r="GL112" s="326"/>
      <c r="GM112" s="326"/>
      <c r="GN112" s="326"/>
      <c r="GO112" s="326"/>
      <c r="GP112" s="326"/>
      <c r="GQ112" s="326"/>
      <c r="GR112" s="326"/>
      <c r="GS112" s="326"/>
      <c r="GT112" s="326"/>
      <c r="GU112" s="326"/>
      <c r="GV112" s="326"/>
      <c r="GW112" s="326"/>
      <c r="GX112" s="326"/>
      <c r="GY112" s="326"/>
      <c r="GZ112" s="326"/>
      <c r="HA112" s="326"/>
      <c r="HB112" s="326"/>
      <c r="HC112" s="326"/>
      <c r="HD112" s="326"/>
      <c r="HE112" s="326"/>
      <c r="HF112" s="326"/>
      <c r="HG112" s="326"/>
      <c r="HH112" s="326"/>
      <c r="HI112" s="326"/>
      <c r="HJ112" s="326"/>
      <c r="HK112" s="326"/>
      <c r="HL112" s="326"/>
      <c r="HM112" s="326"/>
      <c r="HN112" s="326"/>
      <c r="HO112" s="326"/>
      <c r="HP112" s="326"/>
      <c r="HQ112" s="326"/>
      <c r="HR112" s="326"/>
      <c r="HS112" s="326"/>
      <c r="HT112" s="326"/>
      <c r="HU112" s="326"/>
      <c r="HV112" s="326"/>
      <c r="HW112" s="326"/>
      <c r="HX112" s="326"/>
      <c r="HY112" s="326"/>
      <c r="HZ112" s="326"/>
      <c r="IA112" s="326"/>
      <c r="IB112" s="326"/>
      <c r="IC112" s="326"/>
      <c r="ID112" s="326"/>
      <c r="IE112" s="326"/>
      <c r="IF112" s="326"/>
      <c r="IG112" s="326"/>
      <c r="IH112" s="326"/>
      <c r="II112" s="326"/>
      <c r="IJ112" s="326"/>
      <c r="IK112" s="326"/>
      <c r="IL112" s="326"/>
      <c r="IM112" s="326"/>
    </row>
    <row r="113" spans="6:247" x14ac:dyDescent="0.2">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6"/>
      <c r="BW113" s="326"/>
      <c r="BX113" s="326"/>
      <c r="BY113" s="326"/>
      <c r="BZ113" s="326"/>
      <c r="CA113" s="326"/>
      <c r="CB113" s="326"/>
      <c r="CC113" s="326"/>
      <c r="CD113" s="326"/>
      <c r="CE113" s="326"/>
      <c r="CF113" s="326"/>
      <c r="CG113" s="326"/>
      <c r="CH113" s="326"/>
      <c r="CI113" s="326"/>
      <c r="CJ113" s="326"/>
      <c r="CK113" s="326"/>
      <c r="CL113" s="326"/>
      <c r="CM113" s="326"/>
      <c r="CN113" s="326"/>
      <c r="CO113" s="326"/>
      <c r="CP113" s="326"/>
      <c r="CQ113" s="326"/>
      <c r="CR113" s="326"/>
      <c r="CS113" s="326"/>
      <c r="CT113" s="326"/>
      <c r="CU113" s="326"/>
      <c r="CV113" s="326"/>
      <c r="CW113" s="326"/>
      <c r="CX113" s="326"/>
      <c r="CY113" s="326"/>
      <c r="CZ113" s="326"/>
      <c r="DA113" s="326"/>
      <c r="DB113" s="326"/>
      <c r="DC113" s="326"/>
      <c r="DD113" s="326"/>
      <c r="DE113" s="326"/>
      <c r="DF113" s="326"/>
      <c r="DG113" s="326"/>
      <c r="DH113" s="326"/>
      <c r="DI113" s="326"/>
      <c r="DJ113" s="326"/>
      <c r="DK113" s="326"/>
      <c r="DL113" s="326"/>
      <c r="DM113" s="326"/>
      <c r="DN113" s="326"/>
      <c r="DO113" s="326"/>
      <c r="DP113" s="326"/>
      <c r="DQ113" s="326"/>
      <c r="DR113" s="326"/>
      <c r="DS113" s="326"/>
      <c r="DT113" s="326"/>
      <c r="DU113" s="326"/>
      <c r="DV113" s="326"/>
      <c r="DW113" s="326"/>
      <c r="DX113" s="326"/>
      <c r="DY113" s="326"/>
      <c r="DZ113" s="326"/>
      <c r="EA113" s="326"/>
      <c r="EB113" s="326"/>
      <c r="EC113" s="326"/>
      <c r="ED113" s="326"/>
      <c r="EE113" s="326"/>
      <c r="EF113" s="326"/>
      <c r="EG113" s="326"/>
      <c r="EH113" s="326"/>
      <c r="EI113" s="326"/>
      <c r="EJ113" s="326"/>
      <c r="EK113" s="326"/>
      <c r="EL113" s="326"/>
      <c r="EM113" s="326"/>
      <c r="EN113" s="326"/>
      <c r="EO113" s="326"/>
      <c r="EP113" s="326"/>
      <c r="EQ113" s="326"/>
      <c r="ER113" s="326"/>
      <c r="ES113" s="326"/>
      <c r="ET113" s="326"/>
      <c r="EU113" s="326"/>
      <c r="EV113" s="326"/>
      <c r="EW113" s="326"/>
      <c r="EX113" s="326"/>
      <c r="EY113" s="326"/>
      <c r="EZ113" s="326"/>
      <c r="FA113" s="326"/>
      <c r="FB113" s="326"/>
      <c r="FC113" s="326"/>
      <c r="FD113" s="326"/>
      <c r="FE113" s="326"/>
      <c r="FF113" s="326"/>
      <c r="FG113" s="326"/>
      <c r="FH113" s="326"/>
      <c r="FI113" s="326"/>
      <c r="FJ113" s="326"/>
      <c r="FK113" s="326"/>
      <c r="FL113" s="326"/>
      <c r="FM113" s="326"/>
      <c r="FN113" s="326"/>
      <c r="FO113" s="326"/>
      <c r="FP113" s="326"/>
      <c r="FQ113" s="326"/>
      <c r="FR113" s="326"/>
      <c r="FS113" s="326"/>
      <c r="FT113" s="326"/>
      <c r="FU113" s="326"/>
      <c r="FV113" s="326"/>
      <c r="FW113" s="326"/>
      <c r="FX113" s="326"/>
      <c r="FY113" s="326"/>
      <c r="FZ113" s="326"/>
      <c r="GA113" s="326"/>
      <c r="GB113" s="326"/>
      <c r="GC113" s="326"/>
      <c r="GD113" s="326"/>
      <c r="GE113" s="326"/>
      <c r="GF113" s="326"/>
      <c r="GG113" s="326"/>
      <c r="GH113" s="326"/>
      <c r="GI113" s="326"/>
      <c r="GJ113" s="326"/>
      <c r="GK113" s="326"/>
      <c r="GL113" s="326"/>
      <c r="GM113" s="326"/>
      <c r="GN113" s="326"/>
      <c r="GO113" s="326"/>
      <c r="GP113" s="326"/>
      <c r="GQ113" s="326"/>
      <c r="GR113" s="326"/>
      <c r="GS113" s="326"/>
      <c r="GT113" s="326"/>
      <c r="GU113" s="326"/>
      <c r="GV113" s="326"/>
      <c r="GW113" s="326"/>
      <c r="GX113" s="326"/>
      <c r="GY113" s="326"/>
      <c r="GZ113" s="326"/>
      <c r="HA113" s="326"/>
      <c r="HB113" s="326"/>
      <c r="HC113" s="326"/>
      <c r="HD113" s="326"/>
      <c r="HE113" s="326"/>
      <c r="HF113" s="326"/>
      <c r="HG113" s="326"/>
      <c r="HH113" s="326"/>
      <c r="HI113" s="326"/>
      <c r="HJ113" s="326"/>
      <c r="HK113" s="326"/>
      <c r="HL113" s="326"/>
      <c r="HM113" s="326"/>
      <c r="HN113" s="326"/>
      <c r="HO113" s="326"/>
      <c r="HP113" s="326"/>
      <c r="HQ113" s="326"/>
      <c r="HR113" s="326"/>
      <c r="HS113" s="326"/>
      <c r="HT113" s="326"/>
      <c r="HU113" s="326"/>
      <c r="HV113" s="326"/>
      <c r="HW113" s="326"/>
      <c r="HX113" s="326"/>
      <c r="HY113" s="326"/>
      <c r="HZ113" s="326"/>
      <c r="IA113" s="326"/>
      <c r="IB113" s="326"/>
      <c r="IC113" s="326"/>
      <c r="ID113" s="326"/>
      <c r="IE113" s="326"/>
      <c r="IF113" s="326"/>
      <c r="IG113" s="326"/>
      <c r="IH113" s="326"/>
      <c r="II113" s="326"/>
      <c r="IJ113" s="326"/>
      <c r="IK113" s="326"/>
      <c r="IL113" s="326"/>
      <c r="IM113" s="326"/>
    </row>
    <row r="114" spans="6:247" x14ac:dyDescent="0.2">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6"/>
      <c r="BS114" s="326"/>
      <c r="BT114" s="326"/>
      <c r="BU114" s="326"/>
      <c r="BV114" s="326"/>
      <c r="BW114" s="326"/>
      <c r="BX114" s="326"/>
      <c r="BY114" s="326"/>
      <c r="BZ114" s="326"/>
      <c r="CA114" s="326"/>
      <c r="CB114" s="326"/>
      <c r="CC114" s="326"/>
      <c r="CD114" s="326"/>
      <c r="CE114" s="326"/>
      <c r="CF114" s="326"/>
      <c r="CG114" s="326"/>
      <c r="CH114" s="326"/>
      <c r="CI114" s="326"/>
      <c r="CJ114" s="326"/>
      <c r="CK114" s="326"/>
      <c r="CL114" s="326"/>
      <c r="CM114" s="326"/>
      <c r="CN114" s="326"/>
      <c r="CO114" s="326"/>
      <c r="CP114" s="326"/>
      <c r="CQ114" s="326"/>
      <c r="CR114" s="326"/>
      <c r="CS114" s="326"/>
      <c r="CT114" s="326"/>
      <c r="CU114" s="326"/>
      <c r="CV114" s="326"/>
      <c r="CW114" s="326"/>
      <c r="CX114" s="326"/>
      <c r="CY114" s="326"/>
      <c r="CZ114" s="326"/>
      <c r="DA114" s="326"/>
      <c r="DB114" s="326"/>
      <c r="DC114" s="326"/>
      <c r="DD114" s="326"/>
      <c r="DE114" s="326"/>
      <c r="DF114" s="326"/>
      <c r="DG114" s="326"/>
      <c r="DH114" s="326"/>
      <c r="DI114" s="326"/>
      <c r="DJ114" s="326"/>
      <c r="DK114" s="326"/>
      <c r="DL114" s="326"/>
      <c r="DM114" s="326"/>
      <c r="DN114" s="326"/>
      <c r="DO114" s="326"/>
      <c r="DP114" s="326"/>
      <c r="DQ114" s="326"/>
      <c r="DR114" s="326"/>
      <c r="DS114" s="326"/>
      <c r="DT114" s="326"/>
      <c r="DU114" s="326"/>
      <c r="DV114" s="326"/>
      <c r="DW114" s="326"/>
      <c r="DX114" s="326"/>
      <c r="DY114" s="326"/>
      <c r="DZ114" s="326"/>
      <c r="EA114" s="326"/>
      <c r="EB114" s="326"/>
      <c r="EC114" s="326"/>
      <c r="ED114" s="326"/>
      <c r="EE114" s="326"/>
      <c r="EF114" s="326"/>
      <c r="EG114" s="326"/>
      <c r="EH114" s="326"/>
      <c r="EI114" s="326"/>
      <c r="EJ114" s="326"/>
      <c r="EK114" s="326"/>
      <c r="EL114" s="326"/>
      <c r="EM114" s="326"/>
      <c r="EN114" s="326"/>
      <c r="EO114" s="326"/>
      <c r="EP114" s="326"/>
      <c r="EQ114" s="326"/>
      <c r="ER114" s="326"/>
      <c r="ES114" s="326"/>
      <c r="ET114" s="326"/>
      <c r="EU114" s="326"/>
      <c r="EV114" s="326"/>
      <c r="EW114" s="326"/>
      <c r="EX114" s="326"/>
      <c r="EY114" s="326"/>
      <c r="EZ114" s="326"/>
      <c r="FA114" s="326"/>
      <c r="FB114" s="326"/>
      <c r="FC114" s="326"/>
      <c r="FD114" s="326"/>
      <c r="FE114" s="326"/>
      <c r="FF114" s="326"/>
      <c r="FG114" s="326"/>
      <c r="FH114" s="326"/>
      <c r="FI114" s="326"/>
      <c r="FJ114" s="326"/>
      <c r="FK114" s="326"/>
      <c r="FL114" s="326"/>
      <c r="FM114" s="326"/>
      <c r="FN114" s="326"/>
      <c r="FO114" s="326"/>
      <c r="FP114" s="326"/>
      <c r="FQ114" s="326"/>
      <c r="FR114" s="326"/>
      <c r="FS114" s="326"/>
      <c r="FT114" s="326"/>
      <c r="FU114" s="326"/>
      <c r="FV114" s="326"/>
      <c r="FW114" s="326"/>
      <c r="FX114" s="326"/>
      <c r="FY114" s="326"/>
      <c r="FZ114" s="326"/>
      <c r="GA114" s="326"/>
      <c r="GB114" s="326"/>
      <c r="GC114" s="326"/>
      <c r="GD114" s="326"/>
      <c r="GE114" s="326"/>
      <c r="GF114" s="326"/>
      <c r="GG114" s="326"/>
      <c r="GH114" s="326"/>
      <c r="GI114" s="326"/>
      <c r="GJ114" s="326"/>
      <c r="GK114" s="326"/>
      <c r="GL114" s="326"/>
      <c r="GM114" s="326"/>
      <c r="GN114" s="326"/>
      <c r="GO114" s="326"/>
      <c r="GP114" s="326"/>
      <c r="GQ114" s="326"/>
      <c r="GR114" s="326"/>
      <c r="GS114" s="326"/>
      <c r="GT114" s="326"/>
      <c r="GU114" s="326"/>
      <c r="GV114" s="326"/>
      <c r="GW114" s="326"/>
      <c r="GX114" s="326"/>
      <c r="GY114" s="326"/>
      <c r="GZ114" s="326"/>
      <c r="HA114" s="326"/>
      <c r="HB114" s="326"/>
      <c r="HC114" s="326"/>
      <c r="HD114" s="326"/>
      <c r="HE114" s="326"/>
      <c r="HF114" s="326"/>
      <c r="HG114" s="326"/>
      <c r="HH114" s="326"/>
      <c r="HI114" s="326"/>
      <c r="HJ114" s="326"/>
      <c r="HK114" s="326"/>
      <c r="HL114" s="326"/>
      <c r="HM114" s="326"/>
      <c r="HN114" s="326"/>
      <c r="HO114" s="326"/>
      <c r="HP114" s="326"/>
      <c r="HQ114" s="326"/>
      <c r="HR114" s="326"/>
      <c r="HS114" s="326"/>
      <c r="HT114" s="326"/>
      <c r="HU114" s="326"/>
      <c r="HV114" s="326"/>
      <c r="HW114" s="326"/>
      <c r="HX114" s="326"/>
      <c r="HY114" s="326"/>
      <c r="HZ114" s="326"/>
      <c r="IA114" s="326"/>
      <c r="IB114" s="326"/>
      <c r="IC114" s="326"/>
      <c r="ID114" s="326"/>
      <c r="IE114" s="326"/>
      <c r="IF114" s="326"/>
      <c r="IG114" s="326"/>
      <c r="IH114" s="326"/>
      <c r="II114" s="326"/>
      <c r="IJ114" s="326"/>
      <c r="IK114" s="326"/>
      <c r="IL114" s="326"/>
      <c r="IM114" s="326"/>
    </row>
    <row r="115" spans="6:247" x14ac:dyDescent="0.2">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6"/>
      <c r="BS115" s="326"/>
      <c r="BT115" s="326"/>
      <c r="BU115" s="326"/>
      <c r="BV115" s="326"/>
      <c r="BW115" s="326"/>
      <c r="BX115" s="326"/>
      <c r="BY115" s="326"/>
      <c r="BZ115" s="326"/>
      <c r="CA115" s="326"/>
      <c r="CB115" s="326"/>
      <c r="CC115" s="326"/>
      <c r="CD115" s="326"/>
      <c r="CE115" s="326"/>
      <c r="CF115" s="326"/>
      <c r="CG115" s="326"/>
      <c r="CH115" s="326"/>
      <c r="CI115" s="326"/>
      <c r="CJ115" s="326"/>
      <c r="CK115" s="326"/>
      <c r="CL115" s="326"/>
      <c r="CM115" s="326"/>
      <c r="CN115" s="326"/>
      <c r="CO115" s="326"/>
      <c r="CP115" s="326"/>
      <c r="CQ115" s="326"/>
      <c r="CR115" s="326"/>
      <c r="CS115" s="326"/>
      <c r="CT115" s="326"/>
      <c r="CU115" s="326"/>
      <c r="CV115" s="326"/>
      <c r="CW115" s="326"/>
      <c r="CX115" s="326"/>
      <c r="CY115" s="326"/>
      <c r="CZ115" s="326"/>
      <c r="DA115" s="326"/>
      <c r="DB115" s="326"/>
      <c r="DC115" s="326"/>
      <c r="DD115" s="326"/>
      <c r="DE115" s="326"/>
      <c r="DF115" s="326"/>
      <c r="DG115" s="326"/>
      <c r="DH115" s="326"/>
      <c r="DI115" s="326"/>
      <c r="DJ115" s="326"/>
      <c r="DK115" s="326"/>
      <c r="DL115" s="326"/>
      <c r="DM115" s="326"/>
      <c r="DN115" s="326"/>
      <c r="DO115" s="326"/>
      <c r="DP115" s="326"/>
      <c r="DQ115" s="326"/>
      <c r="DR115" s="326"/>
      <c r="DS115" s="326"/>
      <c r="DT115" s="326"/>
      <c r="DU115" s="326"/>
      <c r="DV115" s="326"/>
      <c r="DW115" s="326"/>
      <c r="DX115" s="326"/>
      <c r="DY115" s="326"/>
      <c r="DZ115" s="326"/>
      <c r="EA115" s="326"/>
      <c r="EB115" s="326"/>
      <c r="EC115" s="326"/>
      <c r="ED115" s="326"/>
      <c r="EE115" s="326"/>
      <c r="EF115" s="326"/>
      <c r="EG115" s="326"/>
      <c r="EH115" s="326"/>
      <c r="EI115" s="326"/>
      <c r="EJ115" s="326"/>
      <c r="EK115" s="326"/>
      <c r="EL115" s="326"/>
      <c r="EM115" s="326"/>
      <c r="EN115" s="326"/>
      <c r="EO115" s="326"/>
      <c r="EP115" s="326"/>
      <c r="EQ115" s="326"/>
      <c r="ER115" s="326"/>
      <c r="ES115" s="326"/>
      <c r="ET115" s="326"/>
      <c r="EU115" s="326"/>
      <c r="EV115" s="326"/>
      <c r="EW115" s="326"/>
      <c r="EX115" s="326"/>
      <c r="EY115" s="326"/>
      <c r="EZ115" s="326"/>
      <c r="FA115" s="326"/>
      <c r="FB115" s="326"/>
      <c r="FC115" s="326"/>
      <c r="FD115" s="326"/>
      <c r="FE115" s="326"/>
      <c r="FF115" s="326"/>
      <c r="FG115" s="326"/>
      <c r="FH115" s="326"/>
      <c r="FI115" s="326"/>
      <c r="FJ115" s="326"/>
      <c r="FK115" s="326"/>
      <c r="FL115" s="326"/>
      <c r="FM115" s="326"/>
      <c r="FN115" s="326"/>
      <c r="FO115" s="326"/>
      <c r="FP115" s="326"/>
      <c r="FQ115" s="326"/>
      <c r="FR115" s="326"/>
      <c r="FS115" s="326"/>
      <c r="FT115" s="326"/>
      <c r="FU115" s="326"/>
      <c r="FV115" s="326"/>
      <c r="FW115" s="326"/>
      <c r="FX115" s="326"/>
      <c r="FY115" s="326"/>
      <c r="FZ115" s="326"/>
      <c r="GA115" s="326"/>
      <c r="GB115" s="326"/>
      <c r="GC115" s="326"/>
      <c r="GD115" s="326"/>
      <c r="GE115" s="326"/>
      <c r="GF115" s="326"/>
      <c r="GG115" s="326"/>
      <c r="GH115" s="326"/>
      <c r="GI115" s="326"/>
      <c r="GJ115" s="326"/>
      <c r="GK115" s="326"/>
      <c r="GL115" s="326"/>
      <c r="GM115" s="326"/>
      <c r="GN115" s="326"/>
      <c r="GO115" s="326"/>
      <c r="GP115" s="326"/>
      <c r="GQ115" s="326"/>
      <c r="GR115" s="326"/>
      <c r="GS115" s="326"/>
      <c r="GT115" s="326"/>
      <c r="GU115" s="326"/>
      <c r="GV115" s="326"/>
      <c r="GW115" s="326"/>
      <c r="GX115" s="326"/>
      <c r="GY115" s="326"/>
      <c r="GZ115" s="326"/>
      <c r="HA115" s="326"/>
      <c r="HB115" s="326"/>
      <c r="HC115" s="326"/>
      <c r="HD115" s="326"/>
      <c r="HE115" s="326"/>
      <c r="HF115" s="326"/>
      <c r="HG115" s="326"/>
      <c r="HH115" s="326"/>
      <c r="HI115" s="326"/>
      <c r="HJ115" s="326"/>
      <c r="HK115" s="326"/>
      <c r="HL115" s="326"/>
      <c r="HM115" s="326"/>
      <c r="HN115" s="326"/>
      <c r="HO115" s="326"/>
      <c r="HP115" s="326"/>
      <c r="HQ115" s="326"/>
      <c r="HR115" s="326"/>
      <c r="HS115" s="326"/>
      <c r="HT115" s="326"/>
      <c r="HU115" s="326"/>
      <c r="HV115" s="326"/>
      <c r="HW115" s="326"/>
      <c r="HX115" s="326"/>
      <c r="HY115" s="326"/>
      <c r="HZ115" s="326"/>
      <c r="IA115" s="326"/>
      <c r="IB115" s="326"/>
      <c r="IC115" s="326"/>
      <c r="ID115" s="326"/>
      <c r="IE115" s="326"/>
      <c r="IF115" s="326"/>
      <c r="IG115" s="326"/>
      <c r="IH115" s="326"/>
      <c r="II115" s="326"/>
      <c r="IJ115" s="326"/>
      <c r="IK115" s="326"/>
      <c r="IL115" s="326"/>
      <c r="IM115" s="326"/>
    </row>
    <row r="116" spans="6:247" x14ac:dyDescent="0.2">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6"/>
      <c r="BW116" s="326"/>
      <c r="BX116" s="326"/>
      <c r="BY116" s="326"/>
      <c r="BZ116" s="326"/>
      <c r="CA116" s="326"/>
      <c r="CB116" s="326"/>
      <c r="CC116" s="326"/>
      <c r="CD116" s="326"/>
      <c r="CE116" s="326"/>
      <c r="CF116" s="326"/>
      <c r="CG116" s="326"/>
      <c r="CH116" s="326"/>
      <c r="CI116" s="326"/>
      <c r="CJ116" s="326"/>
      <c r="CK116" s="326"/>
      <c r="CL116" s="326"/>
      <c r="CM116" s="326"/>
      <c r="CN116" s="326"/>
      <c r="CO116" s="326"/>
      <c r="CP116" s="326"/>
      <c r="CQ116" s="326"/>
      <c r="CR116" s="326"/>
      <c r="CS116" s="326"/>
      <c r="CT116" s="326"/>
      <c r="CU116" s="326"/>
      <c r="CV116" s="326"/>
      <c r="CW116" s="326"/>
      <c r="CX116" s="326"/>
      <c r="CY116" s="326"/>
      <c r="CZ116" s="326"/>
      <c r="DA116" s="326"/>
      <c r="DB116" s="326"/>
      <c r="DC116" s="326"/>
      <c r="DD116" s="326"/>
      <c r="DE116" s="326"/>
      <c r="DF116" s="326"/>
      <c r="DG116" s="326"/>
      <c r="DH116" s="326"/>
      <c r="DI116" s="326"/>
      <c r="DJ116" s="326"/>
      <c r="DK116" s="326"/>
      <c r="DL116" s="326"/>
      <c r="DM116" s="326"/>
      <c r="DN116" s="326"/>
      <c r="DO116" s="326"/>
      <c r="DP116" s="326"/>
      <c r="DQ116" s="326"/>
      <c r="DR116" s="326"/>
      <c r="DS116" s="326"/>
      <c r="DT116" s="326"/>
      <c r="DU116" s="326"/>
      <c r="DV116" s="326"/>
      <c r="DW116" s="326"/>
      <c r="DX116" s="326"/>
      <c r="DY116" s="326"/>
      <c r="DZ116" s="326"/>
      <c r="EA116" s="326"/>
      <c r="EB116" s="326"/>
      <c r="EC116" s="326"/>
      <c r="ED116" s="326"/>
      <c r="EE116" s="326"/>
      <c r="EF116" s="326"/>
      <c r="EG116" s="326"/>
      <c r="EH116" s="326"/>
      <c r="EI116" s="326"/>
      <c r="EJ116" s="326"/>
      <c r="EK116" s="326"/>
      <c r="EL116" s="326"/>
      <c r="EM116" s="326"/>
      <c r="EN116" s="326"/>
      <c r="EO116" s="326"/>
      <c r="EP116" s="326"/>
      <c r="EQ116" s="326"/>
      <c r="ER116" s="326"/>
      <c r="ES116" s="326"/>
      <c r="ET116" s="326"/>
      <c r="EU116" s="326"/>
      <c r="EV116" s="326"/>
      <c r="EW116" s="326"/>
      <c r="EX116" s="326"/>
      <c r="EY116" s="326"/>
      <c r="EZ116" s="326"/>
      <c r="FA116" s="326"/>
      <c r="FB116" s="326"/>
      <c r="FC116" s="326"/>
      <c r="FD116" s="326"/>
      <c r="FE116" s="326"/>
      <c r="FF116" s="326"/>
      <c r="FG116" s="326"/>
      <c r="FH116" s="326"/>
      <c r="FI116" s="326"/>
      <c r="FJ116" s="326"/>
      <c r="FK116" s="326"/>
      <c r="FL116" s="326"/>
      <c r="FM116" s="326"/>
      <c r="FN116" s="326"/>
      <c r="FO116" s="326"/>
      <c r="FP116" s="326"/>
      <c r="FQ116" s="326"/>
      <c r="FR116" s="326"/>
      <c r="FS116" s="326"/>
      <c r="FT116" s="326"/>
      <c r="FU116" s="326"/>
      <c r="FV116" s="326"/>
      <c r="FW116" s="326"/>
      <c r="FX116" s="326"/>
      <c r="FY116" s="326"/>
      <c r="FZ116" s="326"/>
      <c r="GA116" s="326"/>
      <c r="GB116" s="326"/>
      <c r="GC116" s="326"/>
      <c r="GD116" s="326"/>
      <c r="GE116" s="326"/>
      <c r="GF116" s="326"/>
      <c r="GG116" s="326"/>
      <c r="GH116" s="326"/>
      <c r="GI116" s="326"/>
      <c r="GJ116" s="326"/>
      <c r="GK116" s="326"/>
      <c r="GL116" s="326"/>
      <c r="GM116" s="326"/>
      <c r="GN116" s="326"/>
      <c r="GO116" s="326"/>
      <c r="GP116" s="326"/>
      <c r="GQ116" s="326"/>
      <c r="GR116" s="326"/>
      <c r="GS116" s="326"/>
      <c r="GT116" s="326"/>
      <c r="GU116" s="326"/>
      <c r="GV116" s="326"/>
      <c r="GW116" s="326"/>
      <c r="GX116" s="326"/>
      <c r="GY116" s="326"/>
      <c r="GZ116" s="326"/>
      <c r="HA116" s="326"/>
      <c r="HB116" s="326"/>
      <c r="HC116" s="326"/>
      <c r="HD116" s="326"/>
      <c r="HE116" s="326"/>
      <c r="HF116" s="326"/>
      <c r="HG116" s="326"/>
      <c r="HH116" s="326"/>
      <c r="HI116" s="326"/>
      <c r="HJ116" s="326"/>
      <c r="HK116" s="326"/>
      <c r="HL116" s="326"/>
      <c r="HM116" s="326"/>
      <c r="HN116" s="326"/>
      <c r="HO116" s="326"/>
      <c r="HP116" s="326"/>
      <c r="HQ116" s="326"/>
      <c r="HR116" s="326"/>
      <c r="HS116" s="326"/>
      <c r="HT116" s="326"/>
      <c r="HU116" s="326"/>
      <c r="HV116" s="326"/>
      <c r="HW116" s="326"/>
      <c r="HX116" s="326"/>
      <c r="HY116" s="326"/>
      <c r="HZ116" s="326"/>
      <c r="IA116" s="326"/>
      <c r="IB116" s="326"/>
      <c r="IC116" s="326"/>
      <c r="ID116" s="326"/>
      <c r="IE116" s="326"/>
      <c r="IF116" s="326"/>
      <c r="IG116" s="326"/>
      <c r="IH116" s="326"/>
      <c r="II116" s="326"/>
      <c r="IJ116" s="326"/>
      <c r="IK116" s="326"/>
      <c r="IL116" s="326"/>
      <c r="IM116" s="326"/>
    </row>
    <row r="117" spans="6:247" x14ac:dyDescent="0.2">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6"/>
      <c r="BS117" s="326"/>
      <c r="BT117" s="326"/>
      <c r="BU117" s="326"/>
      <c r="BV117" s="326"/>
      <c r="BW117" s="326"/>
      <c r="BX117" s="326"/>
      <c r="BY117" s="326"/>
      <c r="BZ117" s="326"/>
      <c r="CA117" s="326"/>
      <c r="CB117" s="326"/>
      <c r="CC117" s="326"/>
      <c r="CD117" s="326"/>
      <c r="CE117" s="326"/>
      <c r="CF117" s="326"/>
      <c r="CG117" s="326"/>
      <c r="CH117" s="326"/>
      <c r="CI117" s="326"/>
      <c r="CJ117" s="326"/>
      <c r="CK117" s="326"/>
      <c r="CL117" s="326"/>
      <c r="CM117" s="326"/>
      <c r="CN117" s="326"/>
      <c r="CO117" s="326"/>
      <c r="CP117" s="326"/>
      <c r="CQ117" s="326"/>
      <c r="CR117" s="326"/>
      <c r="CS117" s="326"/>
      <c r="CT117" s="326"/>
      <c r="CU117" s="326"/>
      <c r="CV117" s="326"/>
      <c r="CW117" s="326"/>
      <c r="CX117" s="326"/>
      <c r="CY117" s="326"/>
      <c r="CZ117" s="326"/>
      <c r="DA117" s="326"/>
      <c r="DB117" s="326"/>
      <c r="DC117" s="326"/>
      <c r="DD117" s="326"/>
      <c r="DE117" s="326"/>
      <c r="DF117" s="326"/>
      <c r="DG117" s="326"/>
      <c r="DH117" s="326"/>
      <c r="DI117" s="326"/>
      <c r="DJ117" s="326"/>
      <c r="DK117" s="326"/>
      <c r="DL117" s="326"/>
      <c r="DM117" s="326"/>
      <c r="DN117" s="326"/>
      <c r="DO117" s="326"/>
      <c r="DP117" s="326"/>
      <c r="DQ117" s="326"/>
      <c r="DR117" s="326"/>
      <c r="DS117" s="326"/>
      <c r="DT117" s="326"/>
      <c r="DU117" s="326"/>
      <c r="DV117" s="326"/>
      <c r="DW117" s="326"/>
      <c r="DX117" s="326"/>
      <c r="DY117" s="326"/>
      <c r="DZ117" s="326"/>
      <c r="EA117" s="326"/>
      <c r="EB117" s="326"/>
      <c r="EC117" s="326"/>
      <c r="ED117" s="326"/>
      <c r="EE117" s="326"/>
      <c r="EF117" s="326"/>
      <c r="EG117" s="326"/>
      <c r="EH117" s="326"/>
      <c r="EI117" s="326"/>
      <c r="EJ117" s="326"/>
      <c r="EK117" s="326"/>
      <c r="EL117" s="326"/>
      <c r="EM117" s="326"/>
      <c r="EN117" s="326"/>
      <c r="EO117" s="326"/>
      <c r="EP117" s="326"/>
      <c r="EQ117" s="326"/>
      <c r="ER117" s="326"/>
      <c r="ES117" s="326"/>
      <c r="ET117" s="326"/>
      <c r="EU117" s="326"/>
      <c r="EV117" s="326"/>
      <c r="EW117" s="326"/>
      <c r="EX117" s="326"/>
      <c r="EY117" s="326"/>
      <c r="EZ117" s="326"/>
      <c r="FA117" s="326"/>
      <c r="FB117" s="326"/>
      <c r="FC117" s="326"/>
      <c r="FD117" s="326"/>
      <c r="FE117" s="326"/>
      <c r="FF117" s="326"/>
      <c r="FG117" s="326"/>
      <c r="FH117" s="326"/>
      <c r="FI117" s="326"/>
      <c r="FJ117" s="326"/>
      <c r="FK117" s="326"/>
      <c r="FL117" s="326"/>
      <c r="FM117" s="326"/>
      <c r="FN117" s="326"/>
      <c r="FO117" s="326"/>
      <c r="FP117" s="326"/>
      <c r="FQ117" s="326"/>
      <c r="FR117" s="326"/>
      <c r="FS117" s="326"/>
      <c r="FT117" s="326"/>
      <c r="FU117" s="326"/>
      <c r="FV117" s="326"/>
      <c r="FW117" s="326"/>
      <c r="FX117" s="326"/>
      <c r="FY117" s="326"/>
      <c r="FZ117" s="326"/>
      <c r="GA117" s="326"/>
      <c r="GB117" s="326"/>
      <c r="GC117" s="326"/>
      <c r="GD117" s="326"/>
      <c r="GE117" s="326"/>
      <c r="GF117" s="326"/>
      <c r="GG117" s="326"/>
      <c r="GH117" s="326"/>
      <c r="GI117" s="326"/>
      <c r="GJ117" s="326"/>
      <c r="GK117" s="326"/>
      <c r="GL117" s="326"/>
      <c r="GM117" s="326"/>
      <c r="GN117" s="326"/>
      <c r="GO117" s="326"/>
      <c r="GP117" s="326"/>
      <c r="GQ117" s="326"/>
      <c r="GR117" s="326"/>
      <c r="GS117" s="326"/>
      <c r="GT117" s="326"/>
      <c r="GU117" s="326"/>
      <c r="GV117" s="326"/>
      <c r="GW117" s="326"/>
      <c r="GX117" s="326"/>
      <c r="GY117" s="326"/>
      <c r="GZ117" s="326"/>
      <c r="HA117" s="326"/>
      <c r="HB117" s="326"/>
      <c r="HC117" s="326"/>
      <c r="HD117" s="326"/>
      <c r="HE117" s="326"/>
      <c r="HF117" s="326"/>
      <c r="HG117" s="326"/>
      <c r="HH117" s="326"/>
      <c r="HI117" s="326"/>
      <c r="HJ117" s="326"/>
      <c r="HK117" s="326"/>
      <c r="HL117" s="326"/>
      <c r="HM117" s="326"/>
      <c r="HN117" s="326"/>
      <c r="HO117" s="326"/>
      <c r="HP117" s="326"/>
      <c r="HQ117" s="326"/>
      <c r="HR117" s="326"/>
      <c r="HS117" s="326"/>
      <c r="HT117" s="326"/>
      <c r="HU117" s="326"/>
      <c r="HV117" s="326"/>
      <c r="HW117" s="326"/>
      <c r="HX117" s="326"/>
      <c r="HY117" s="326"/>
      <c r="HZ117" s="326"/>
      <c r="IA117" s="326"/>
      <c r="IB117" s="326"/>
      <c r="IC117" s="326"/>
      <c r="ID117" s="326"/>
      <c r="IE117" s="326"/>
      <c r="IF117" s="326"/>
      <c r="IG117" s="326"/>
      <c r="IH117" s="326"/>
      <c r="II117" s="326"/>
      <c r="IJ117" s="326"/>
      <c r="IK117" s="326"/>
      <c r="IL117" s="326"/>
      <c r="IM117" s="326"/>
    </row>
    <row r="118" spans="6:247" x14ac:dyDescent="0.2">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c r="CG118" s="326"/>
      <c r="CH118" s="326"/>
      <c r="CI118" s="326"/>
      <c r="CJ118" s="326"/>
      <c r="CK118" s="326"/>
      <c r="CL118" s="326"/>
      <c r="CM118" s="326"/>
      <c r="CN118" s="326"/>
      <c r="CO118" s="326"/>
      <c r="CP118" s="326"/>
      <c r="CQ118" s="326"/>
      <c r="CR118" s="326"/>
      <c r="CS118" s="326"/>
      <c r="CT118" s="326"/>
      <c r="CU118" s="326"/>
      <c r="CV118" s="326"/>
      <c r="CW118" s="326"/>
      <c r="CX118" s="326"/>
      <c r="CY118" s="326"/>
      <c r="CZ118" s="326"/>
      <c r="DA118" s="326"/>
      <c r="DB118" s="326"/>
      <c r="DC118" s="326"/>
      <c r="DD118" s="326"/>
      <c r="DE118" s="326"/>
      <c r="DF118" s="326"/>
      <c r="DG118" s="326"/>
      <c r="DH118" s="326"/>
      <c r="DI118" s="326"/>
      <c r="DJ118" s="326"/>
      <c r="DK118" s="326"/>
      <c r="DL118" s="326"/>
      <c r="DM118" s="326"/>
      <c r="DN118" s="326"/>
      <c r="DO118" s="326"/>
      <c r="DP118" s="326"/>
      <c r="DQ118" s="326"/>
      <c r="DR118" s="326"/>
      <c r="DS118" s="326"/>
      <c r="DT118" s="326"/>
      <c r="DU118" s="326"/>
      <c r="DV118" s="326"/>
      <c r="DW118" s="326"/>
      <c r="DX118" s="326"/>
      <c r="DY118" s="326"/>
      <c r="DZ118" s="326"/>
      <c r="EA118" s="326"/>
      <c r="EB118" s="326"/>
      <c r="EC118" s="326"/>
      <c r="ED118" s="326"/>
      <c r="EE118" s="326"/>
      <c r="EF118" s="326"/>
      <c r="EG118" s="326"/>
      <c r="EH118" s="326"/>
      <c r="EI118" s="326"/>
      <c r="EJ118" s="326"/>
      <c r="EK118" s="326"/>
      <c r="EL118" s="326"/>
      <c r="EM118" s="326"/>
      <c r="EN118" s="326"/>
      <c r="EO118" s="326"/>
      <c r="EP118" s="326"/>
      <c r="EQ118" s="326"/>
      <c r="ER118" s="326"/>
      <c r="ES118" s="326"/>
      <c r="ET118" s="326"/>
      <c r="EU118" s="326"/>
      <c r="EV118" s="326"/>
      <c r="EW118" s="326"/>
      <c r="EX118" s="326"/>
      <c r="EY118" s="326"/>
      <c r="EZ118" s="326"/>
      <c r="FA118" s="326"/>
      <c r="FB118" s="326"/>
      <c r="FC118" s="326"/>
      <c r="FD118" s="326"/>
      <c r="FE118" s="326"/>
      <c r="FF118" s="326"/>
      <c r="FG118" s="326"/>
      <c r="FH118" s="326"/>
      <c r="FI118" s="326"/>
      <c r="FJ118" s="326"/>
      <c r="FK118" s="326"/>
      <c r="FL118" s="326"/>
      <c r="FM118" s="326"/>
      <c r="FN118" s="326"/>
      <c r="FO118" s="326"/>
      <c r="FP118" s="326"/>
      <c r="FQ118" s="326"/>
      <c r="FR118" s="326"/>
      <c r="FS118" s="326"/>
      <c r="FT118" s="326"/>
      <c r="FU118" s="326"/>
      <c r="FV118" s="326"/>
      <c r="FW118" s="326"/>
      <c r="FX118" s="326"/>
      <c r="FY118" s="326"/>
      <c r="FZ118" s="326"/>
      <c r="GA118" s="326"/>
      <c r="GB118" s="326"/>
      <c r="GC118" s="326"/>
      <c r="GD118" s="326"/>
      <c r="GE118" s="326"/>
      <c r="GF118" s="326"/>
      <c r="GG118" s="326"/>
      <c r="GH118" s="326"/>
      <c r="GI118" s="326"/>
      <c r="GJ118" s="326"/>
      <c r="GK118" s="326"/>
      <c r="GL118" s="326"/>
      <c r="GM118" s="326"/>
      <c r="GN118" s="326"/>
      <c r="GO118" s="326"/>
      <c r="GP118" s="326"/>
      <c r="GQ118" s="326"/>
      <c r="GR118" s="326"/>
      <c r="GS118" s="326"/>
      <c r="GT118" s="326"/>
      <c r="GU118" s="326"/>
      <c r="GV118" s="326"/>
      <c r="GW118" s="326"/>
      <c r="GX118" s="326"/>
      <c r="GY118" s="326"/>
      <c r="GZ118" s="326"/>
      <c r="HA118" s="326"/>
      <c r="HB118" s="326"/>
      <c r="HC118" s="326"/>
      <c r="HD118" s="326"/>
      <c r="HE118" s="326"/>
      <c r="HF118" s="326"/>
      <c r="HG118" s="326"/>
      <c r="HH118" s="326"/>
      <c r="HI118" s="326"/>
      <c r="HJ118" s="326"/>
      <c r="HK118" s="326"/>
      <c r="HL118" s="326"/>
      <c r="HM118" s="326"/>
      <c r="HN118" s="326"/>
      <c r="HO118" s="326"/>
      <c r="HP118" s="326"/>
      <c r="HQ118" s="326"/>
      <c r="HR118" s="326"/>
      <c r="HS118" s="326"/>
      <c r="HT118" s="326"/>
      <c r="HU118" s="326"/>
      <c r="HV118" s="326"/>
      <c r="HW118" s="326"/>
      <c r="HX118" s="326"/>
      <c r="HY118" s="326"/>
      <c r="HZ118" s="326"/>
      <c r="IA118" s="326"/>
      <c r="IB118" s="326"/>
      <c r="IC118" s="326"/>
      <c r="ID118" s="326"/>
      <c r="IE118" s="326"/>
      <c r="IF118" s="326"/>
      <c r="IG118" s="326"/>
      <c r="IH118" s="326"/>
      <c r="II118" s="326"/>
      <c r="IJ118" s="326"/>
      <c r="IK118" s="326"/>
      <c r="IL118" s="326"/>
      <c r="IM118" s="326"/>
    </row>
    <row r="119" spans="6:247" x14ac:dyDescent="0.2">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A119" s="326"/>
      <c r="CB119" s="326"/>
      <c r="CC119" s="326"/>
      <c r="CD119" s="326"/>
      <c r="CE119" s="326"/>
      <c r="CF119" s="326"/>
      <c r="CG119" s="326"/>
      <c r="CH119" s="326"/>
      <c r="CI119" s="326"/>
      <c r="CJ119" s="326"/>
      <c r="CK119" s="326"/>
      <c r="CL119" s="326"/>
      <c r="CM119" s="326"/>
      <c r="CN119" s="326"/>
      <c r="CO119" s="326"/>
      <c r="CP119" s="326"/>
      <c r="CQ119" s="326"/>
      <c r="CR119" s="326"/>
      <c r="CS119" s="326"/>
      <c r="CT119" s="326"/>
      <c r="CU119" s="326"/>
      <c r="CV119" s="326"/>
      <c r="CW119" s="326"/>
      <c r="CX119" s="326"/>
      <c r="CY119" s="326"/>
      <c r="CZ119" s="326"/>
      <c r="DA119" s="326"/>
      <c r="DB119" s="326"/>
      <c r="DC119" s="326"/>
      <c r="DD119" s="326"/>
      <c r="DE119" s="326"/>
      <c r="DF119" s="326"/>
      <c r="DG119" s="326"/>
      <c r="DH119" s="326"/>
      <c r="DI119" s="326"/>
      <c r="DJ119" s="326"/>
      <c r="DK119" s="326"/>
      <c r="DL119" s="326"/>
      <c r="DM119" s="326"/>
      <c r="DN119" s="326"/>
      <c r="DO119" s="326"/>
      <c r="DP119" s="326"/>
      <c r="DQ119" s="326"/>
      <c r="DR119" s="326"/>
      <c r="DS119" s="326"/>
      <c r="DT119" s="326"/>
      <c r="DU119" s="326"/>
      <c r="DV119" s="326"/>
      <c r="DW119" s="326"/>
      <c r="DX119" s="326"/>
      <c r="DY119" s="326"/>
      <c r="DZ119" s="326"/>
      <c r="EA119" s="326"/>
      <c r="EB119" s="326"/>
      <c r="EC119" s="326"/>
      <c r="ED119" s="326"/>
      <c r="EE119" s="326"/>
      <c r="EF119" s="326"/>
      <c r="EG119" s="326"/>
      <c r="EH119" s="326"/>
      <c r="EI119" s="326"/>
      <c r="EJ119" s="326"/>
      <c r="EK119" s="326"/>
      <c r="EL119" s="326"/>
      <c r="EM119" s="326"/>
      <c r="EN119" s="326"/>
      <c r="EO119" s="326"/>
      <c r="EP119" s="326"/>
      <c r="EQ119" s="326"/>
      <c r="ER119" s="326"/>
      <c r="ES119" s="326"/>
      <c r="ET119" s="326"/>
      <c r="EU119" s="326"/>
      <c r="EV119" s="326"/>
      <c r="EW119" s="326"/>
      <c r="EX119" s="326"/>
      <c r="EY119" s="326"/>
      <c r="EZ119" s="326"/>
      <c r="FA119" s="326"/>
      <c r="FB119" s="326"/>
      <c r="FC119" s="326"/>
      <c r="FD119" s="326"/>
      <c r="FE119" s="326"/>
      <c r="FF119" s="326"/>
      <c r="FG119" s="326"/>
      <c r="FH119" s="326"/>
      <c r="FI119" s="326"/>
      <c r="FJ119" s="326"/>
      <c r="FK119" s="326"/>
      <c r="FL119" s="326"/>
      <c r="FM119" s="326"/>
      <c r="FN119" s="326"/>
      <c r="FO119" s="326"/>
      <c r="FP119" s="326"/>
      <c r="FQ119" s="326"/>
      <c r="FR119" s="326"/>
      <c r="FS119" s="326"/>
      <c r="FT119" s="326"/>
      <c r="FU119" s="326"/>
      <c r="FV119" s="326"/>
      <c r="FW119" s="326"/>
      <c r="FX119" s="326"/>
      <c r="FY119" s="326"/>
      <c r="FZ119" s="326"/>
      <c r="GA119" s="326"/>
      <c r="GB119" s="326"/>
      <c r="GC119" s="326"/>
      <c r="GD119" s="326"/>
      <c r="GE119" s="326"/>
      <c r="GF119" s="326"/>
      <c r="GG119" s="326"/>
      <c r="GH119" s="326"/>
      <c r="GI119" s="326"/>
      <c r="GJ119" s="326"/>
      <c r="GK119" s="326"/>
      <c r="GL119" s="326"/>
      <c r="GM119" s="326"/>
      <c r="GN119" s="326"/>
      <c r="GO119" s="326"/>
      <c r="GP119" s="326"/>
      <c r="GQ119" s="326"/>
      <c r="GR119" s="326"/>
      <c r="GS119" s="326"/>
      <c r="GT119" s="326"/>
      <c r="GU119" s="326"/>
      <c r="GV119" s="326"/>
      <c r="GW119" s="326"/>
      <c r="GX119" s="326"/>
      <c r="GY119" s="326"/>
      <c r="GZ119" s="326"/>
      <c r="HA119" s="326"/>
      <c r="HB119" s="326"/>
      <c r="HC119" s="326"/>
      <c r="HD119" s="326"/>
      <c r="HE119" s="326"/>
      <c r="HF119" s="326"/>
      <c r="HG119" s="326"/>
      <c r="HH119" s="326"/>
      <c r="HI119" s="326"/>
      <c r="HJ119" s="326"/>
      <c r="HK119" s="326"/>
      <c r="HL119" s="326"/>
      <c r="HM119" s="326"/>
      <c r="HN119" s="326"/>
      <c r="HO119" s="326"/>
      <c r="HP119" s="326"/>
      <c r="HQ119" s="326"/>
      <c r="HR119" s="326"/>
      <c r="HS119" s="326"/>
      <c r="HT119" s="326"/>
      <c r="HU119" s="326"/>
      <c r="HV119" s="326"/>
      <c r="HW119" s="326"/>
      <c r="HX119" s="326"/>
      <c r="HY119" s="326"/>
      <c r="HZ119" s="326"/>
      <c r="IA119" s="326"/>
      <c r="IB119" s="326"/>
      <c r="IC119" s="326"/>
      <c r="ID119" s="326"/>
      <c r="IE119" s="326"/>
      <c r="IF119" s="326"/>
      <c r="IG119" s="326"/>
      <c r="IH119" s="326"/>
      <c r="II119" s="326"/>
      <c r="IJ119" s="326"/>
      <c r="IK119" s="326"/>
      <c r="IL119" s="326"/>
      <c r="IM119" s="326"/>
    </row>
    <row r="120" spans="6:247" x14ac:dyDescent="0.2">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326"/>
      <c r="AF120" s="326"/>
      <c r="AG120" s="326"/>
      <c r="AH120" s="326"/>
      <c r="AI120" s="326"/>
      <c r="AJ120" s="326"/>
      <c r="AK120" s="326"/>
      <c r="AL120" s="326"/>
      <c r="AM120" s="326"/>
      <c r="AN120" s="326"/>
      <c r="AO120" s="326"/>
      <c r="AP120" s="326"/>
      <c r="AQ120" s="326"/>
      <c r="AR120" s="326"/>
      <c r="AS120" s="326"/>
      <c r="AT120" s="326"/>
      <c r="AU120" s="326"/>
      <c r="AV120" s="326"/>
      <c r="AW120" s="326"/>
      <c r="AX120" s="326"/>
      <c r="AY120" s="326"/>
      <c r="AZ120" s="326"/>
      <c r="BA120" s="326"/>
      <c r="BB120" s="326"/>
      <c r="BC120" s="326"/>
      <c r="BD120" s="326"/>
      <c r="BE120" s="326"/>
      <c r="BF120" s="326"/>
      <c r="BG120" s="326"/>
      <c r="BH120" s="326"/>
      <c r="BI120" s="326"/>
      <c r="BJ120" s="326"/>
      <c r="BK120" s="326"/>
      <c r="BL120" s="326"/>
      <c r="BM120" s="326"/>
      <c r="BN120" s="326"/>
      <c r="BO120" s="326"/>
      <c r="BP120" s="326"/>
      <c r="BQ120" s="326"/>
      <c r="BR120" s="326"/>
      <c r="BS120" s="326"/>
      <c r="BT120" s="326"/>
      <c r="BU120" s="326"/>
      <c r="BV120" s="326"/>
      <c r="BW120" s="326"/>
      <c r="BX120" s="326"/>
      <c r="BY120" s="326"/>
      <c r="BZ120" s="326"/>
      <c r="CA120" s="326"/>
      <c r="CB120" s="326"/>
      <c r="CC120" s="326"/>
      <c r="CD120" s="326"/>
      <c r="CE120" s="326"/>
      <c r="CF120" s="326"/>
      <c r="CG120" s="326"/>
      <c r="CH120" s="326"/>
      <c r="CI120" s="326"/>
      <c r="CJ120" s="326"/>
      <c r="CK120" s="326"/>
      <c r="CL120" s="326"/>
      <c r="CM120" s="326"/>
      <c r="CN120" s="326"/>
      <c r="CO120" s="326"/>
      <c r="CP120" s="326"/>
      <c r="CQ120" s="326"/>
      <c r="CR120" s="326"/>
      <c r="CS120" s="326"/>
      <c r="CT120" s="326"/>
      <c r="CU120" s="326"/>
      <c r="CV120" s="326"/>
      <c r="CW120" s="326"/>
      <c r="CX120" s="326"/>
      <c r="CY120" s="326"/>
      <c r="CZ120" s="326"/>
      <c r="DA120" s="326"/>
      <c r="DB120" s="326"/>
      <c r="DC120" s="326"/>
      <c r="DD120" s="326"/>
      <c r="DE120" s="326"/>
      <c r="DF120" s="326"/>
      <c r="DG120" s="326"/>
      <c r="DH120" s="326"/>
      <c r="DI120" s="326"/>
      <c r="DJ120" s="326"/>
      <c r="DK120" s="326"/>
      <c r="DL120" s="326"/>
      <c r="DM120" s="326"/>
      <c r="DN120" s="326"/>
      <c r="DO120" s="326"/>
      <c r="DP120" s="326"/>
      <c r="DQ120" s="326"/>
      <c r="DR120" s="326"/>
      <c r="DS120" s="326"/>
      <c r="DT120" s="326"/>
      <c r="DU120" s="326"/>
      <c r="DV120" s="326"/>
      <c r="DW120" s="326"/>
      <c r="DX120" s="326"/>
      <c r="DY120" s="326"/>
      <c r="DZ120" s="326"/>
      <c r="EA120" s="326"/>
      <c r="EB120" s="326"/>
      <c r="EC120" s="326"/>
      <c r="ED120" s="326"/>
      <c r="EE120" s="326"/>
      <c r="EF120" s="326"/>
      <c r="EG120" s="326"/>
      <c r="EH120" s="326"/>
      <c r="EI120" s="326"/>
      <c r="EJ120" s="326"/>
      <c r="EK120" s="326"/>
      <c r="EL120" s="326"/>
      <c r="EM120" s="326"/>
      <c r="EN120" s="326"/>
      <c r="EO120" s="326"/>
      <c r="EP120" s="326"/>
      <c r="EQ120" s="326"/>
      <c r="ER120" s="326"/>
      <c r="ES120" s="326"/>
      <c r="ET120" s="326"/>
      <c r="EU120" s="326"/>
      <c r="EV120" s="326"/>
      <c r="EW120" s="326"/>
      <c r="EX120" s="326"/>
      <c r="EY120" s="326"/>
      <c r="EZ120" s="326"/>
      <c r="FA120" s="326"/>
      <c r="FB120" s="326"/>
      <c r="FC120" s="326"/>
      <c r="FD120" s="326"/>
      <c r="FE120" s="326"/>
      <c r="FF120" s="326"/>
      <c r="FG120" s="326"/>
      <c r="FH120" s="326"/>
      <c r="FI120" s="326"/>
      <c r="FJ120" s="326"/>
      <c r="FK120" s="326"/>
      <c r="FL120" s="326"/>
      <c r="FM120" s="326"/>
      <c r="FN120" s="326"/>
      <c r="FO120" s="326"/>
      <c r="FP120" s="326"/>
      <c r="FQ120" s="326"/>
      <c r="FR120" s="326"/>
      <c r="FS120" s="326"/>
      <c r="FT120" s="326"/>
      <c r="FU120" s="326"/>
      <c r="FV120" s="326"/>
      <c r="FW120" s="326"/>
      <c r="FX120" s="326"/>
      <c r="FY120" s="326"/>
      <c r="FZ120" s="326"/>
      <c r="GA120" s="326"/>
      <c r="GB120" s="326"/>
      <c r="GC120" s="326"/>
      <c r="GD120" s="326"/>
      <c r="GE120" s="326"/>
      <c r="GF120" s="326"/>
      <c r="GG120" s="326"/>
      <c r="GH120" s="326"/>
      <c r="GI120" s="326"/>
      <c r="GJ120" s="326"/>
      <c r="GK120" s="326"/>
      <c r="GL120" s="326"/>
      <c r="GM120" s="326"/>
      <c r="GN120" s="326"/>
      <c r="GO120" s="326"/>
      <c r="GP120" s="326"/>
      <c r="GQ120" s="326"/>
      <c r="GR120" s="326"/>
      <c r="GS120" s="326"/>
      <c r="GT120" s="326"/>
      <c r="GU120" s="326"/>
      <c r="GV120" s="326"/>
      <c r="GW120" s="326"/>
      <c r="GX120" s="326"/>
      <c r="GY120" s="326"/>
      <c r="GZ120" s="326"/>
      <c r="HA120" s="326"/>
      <c r="HB120" s="326"/>
      <c r="HC120" s="326"/>
      <c r="HD120" s="326"/>
      <c r="HE120" s="326"/>
      <c r="HF120" s="326"/>
      <c r="HG120" s="326"/>
      <c r="HH120" s="326"/>
      <c r="HI120" s="326"/>
      <c r="HJ120" s="326"/>
      <c r="HK120" s="326"/>
      <c r="HL120" s="326"/>
      <c r="HM120" s="326"/>
      <c r="HN120" s="326"/>
      <c r="HO120" s="326"/>
      <c r="HP120" s="326"/>
      <c r="HQ120" s="326"/>
      <c r="HR120" s="326"/>
      <c r="HS120" s="326"/>
      <c r="HT120" s="326"/>
      <c r="HU120" s="326"/>
      <c r="HV120" s="326"/>
      <c r="HW120" s="326"/>
      <c r="HX120" s="326"/>
      <c r="HY120" s="326"/>
      <c r="HZ120" s="326"/>
      <c r="IA120" s="326"/>
      <c r="IB120" s="326"/>
      <c r="IC120" s="326"/>
      <c r="ID120" s="326"/>
      <c r="IE120" s="326"/>
      <c r="IF120" s="326"/>
      <c r="IG120" s="326"/>
      <c r="IH120" s="326"/>
      <c r="II120" s="326"/>
      <c r="IJ120" s="326"/>
      <c r="IK120" s="326"/>
      <c r="IL120" s="326"/>
      <c r="IM120" s="326"/>
    </row>
    <row r="121" spans="6:247" x14ac:dyDescent="0.2">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326"/>
      <c r="AF121" s="326"/>
      <c r="AG121" s="326"/>
      <c r="AH121" s="326"/>
      <c r="AI121" s="326"/>
      <c r="AJ121" s="326"/>
      <c r="AK121" s="326"/>
      <c r="AL121" s="326"/>
      <c r="AM121" s="326"/>
      <c r="AN121" s="326"/>
      <c r="AO121" s="326"/>
      <c r="AP121" s="326"/>
      <c r="AQ121" s="326"/>
      <c r="AR121" s="326"/>
      <c r="AS121" s="326"/>
      <c r="AT121" s="326"/>
      <c r="AU121" s="326"/>
      <c r="AV121" s="326"/>
      <c r="AW121" s="326"/>
      <c r="AX121" s="326"/>
      <c r="AY121" s="326"/>
      <c r="AZ121" s="326"/>
      <c r="BA121" s="326"/>
      <c r="BB121" s="326"/>
      <c r="BC121" s="326"/>
      <c r="BD121" s="326"/>
      <c r="BE121" s="326"/>
      <c r="BF121" s="326"/>
      <c r="BG121" s="326"/>
      <c r="BH121" s="326"/>
      <c r="BI121" s="326"/>
      <c r="BJ121" s="326"/>
      <c r="BK121" s="326"/>
      <c r="BL121" s="326"/>
      <c r="BM121" s="326"/>
      <c r="BN121" s="326"/>
      <c r="BO121" s="326"/>
      <c r="BP121" s="326"/>
      <c r="BQ121" s="326"/>
      <c r="BR121" s="326"/>
      <c r="BS121" s="326"/>
      <c r="BT121" s="326"/>
      <c r="BU121" s="326"/>
      <c r="BV121" s="326"/>
      <c r="BW121" s="326"/>
      <c r="BX121" s="326"/>
      <c r="BY121" s="326"/>
      <c r="BZ121" s="326"/>
      <c r="CA121" s="326"/>
      <c r="CB121" s="326"/>
      <c r="CC121" s="326"/>
      <c r="CD121" s="326"/>
      <c r="CE121" s="326"/>
      <c r="CF121" s="326"/>
      <c r="CG121" s="326"/>
      <c r="CH121" s="326"/>
      <c r="CI121" s="326"/>
      <c r="CJ121" s="326"/>
      <c r="CK121" s="326"/>
      <c r="CL121" s="326"/>
      <c r="CM121" s="326"/>
      <c r="CN121" s="326"/>
      <c r="CO121" s="326"/>
      <c r="CP121" s="326"/>
      <c r="CQ121" s="326"/>
      <c r="CR121" s="326"/>
      <c r="CS121" s="326"/>
      <c r="CT121" s="326"/>
      <c r="CU121" s="326"/>
      <c r="CV121" s="326"/>
      <c r="CW121" s="326"/>
      <c r="CX121" s="326"/>
      <c r="CY121" s="326"/>
      <c r="CZ121" s="326"/>
      <c r="DA121" s="326"/>
      <c r="DB121" s="326"/>
      <c r="DC121" s="326"/>
      <c r="DD121" s="326"/>
      <c r="DE121" s="326"/>
      <c r="DF121" s="326"/>
      <c r="DG121" s="326"/>
      <c r="DH121" s="326"/>
      <c r="DI121" s="326"/>
      <c r="DJ121" s="326"/>
      <c r="DK121" s="326"/>
      <c r="DL121" s="326"/>
      <c r="DM121" s="326"/>
      <c r="DN121" s="326"/>
      <c r="DO121" s="326"/>
      <c r="DP121" s="326"/>
      <c r="DQ121" s="326"/>
      <c r="DR121" s="326"/>
      <c r="DS121" s="326"/>
      <c r="DT121" s="326"/>
      <c r="DU121" s="326"/>
      <c r="DV121" s="326"/>
      <c r="DW121" s="326"/>
      <c r="DX121" s="326"/>
      <c r="DY121" s="326"/>
      <c r="DZ121" s="326"/>
      <c r="EA121" s="326"/>
      <c r="EB121" s="326"/>
      <c r="EC121" s="326"/>
      <c r="ED121" s="326"/>
      <c r="EE121" s="326"/>
      <c r="EF121" s="326"/>
      <c r="EG121" s="326"/>
      <c r="EH121" s="326"/>
      <c r="EI121" s="326"/>
      <c r="EJ121" s="326"/>
      <c r="EK121" s="326"/>
      <c r="EL121" s="326"/>
      <c r="EM121" s="326"/>
      <c r="EN121" s="326"/>
      <c r="EO121" s="326"/>
      <c r="EP121" s="326"/>
      <c r="EQ121" s="326"/>
      <c r="ER121" s="326"/>
      <c r="ES121" s="326"/>
      <c r="ET121" s="326"/>
      <c r="EU121" s="326"/>
      <c r="EV121" s="326"/>
      <c r="EW121" s="326"/>
      <c r="EX121" s="326"/>
      <c r="EY121" s="326"/>
      <c r="EZ121" s="326"/>
      <c r="FA121" s="326"/>
      <c r="FB121" s="326"/>
      <c r="FC121" s="326"/>
      <c r="FD121" s="326"/>
      <c r="FE121" s="326"/>
      <c r="FF121" s="326"/>
      <c r="FG121" s="326"/>
      <c r="FH121" s="326"/>
      <c r="FI121" s="326"/>
      <c r="FJ121" s="326"/>
      <c r="FK121" s="326"/>
      <c r="FL121" s="326"/>
      <c r="FM121" s="326"/>
      <c r="FN121" s="326"/>
      <c r="FO121" s="326"/>
      <c r="FP121" s="326"/>
      <c r="FQ121" s="326"/>
      <c r="FR121" s="326"/>
      <c r="FS121" s="326"/>
      <c r="FT121" s="326"/>
      <c r="FU121" s="326"/>
      <c r="FV121" s="326"/>
      <c r="FW121" s="326"/>
      <c r="FX121" s="326"/>
      <c r="FY121" s="326"/>
      <c r="FZ121" s="326"/>
      <c r="GA121" s="326"/>
      <c r="GB121" s="326"/>
      <c r="GC121" s="326"/>
      <c r="GD121" s="326"/>
      <c r="GE121" s="326"/>
      <c r="GF121" s="326"/>
      <c r="GG121" s="326"/>
      <c r="GH121" s="326"/>
      <c r="GI121" s="326"/>
      <c r="GJ121" s="326"/>
      <c r="GK121" s="326"/>
      <c r="GL121" s="326"/>
      <c r="GM121" s="326"/>
      <c r="GN121" s="326"/>
      <c r="GO121" s="326"/>
      <c r="GP121" s="326"/>
      <c r="GQ121" s="326"/>
      <c r="GR121" s="326"/>
      <c r="GS121" s="326"/>
      <c r="GT121" s="326"/>
      <c r="GU121" s="326"/>
      <c r="GV121" s="326"/>
      <c r="GW121" s="326"/>
      <c r="GX121" s="326"/>
      <c r="GY121" s="326"/>
      <c r="GZ121" s="326"/>
      <c r="HA121" s="326"/>
      <c r="HB121" s="326"/>
      <c r="HC121" s="326"/>
      <c r="HD121" s="326"/>
      <c r="HE121" s="326"/>
      <c r="HF121" s="326"/>
      <c r="HG121" s="326"/>
      <c r="HH121" s="326"/>
      <c r="HI121" s="326"/>
      <c r="HJ121" s="326"/>
      <c r="HK121" s="326"/>
      <c r="HL121" s="326"/>
      <c r="HM121" s="326"/>
      <c r="HN121" s="326"/>
      <c r="HO121" s="326"/>
      <c r="HP121" s="326"/>
      <c r="HQ121" s="326"/>
      <c r="HR121" s="326"/>
      <c r="HS121" s="326"/>
      <c r="HT121" s="326"/>
      <c r="HU121" s="326"/>
      <c r="HV121" s="326"/>
      <c r="HW121" s="326"/>
      <c r="HX121" s="326"/>
      <c r="HY121" s="326"/>
      <c r="HZ121" s="326"/>
      <c r="IA121" s="326"/>
      <c r="IB121" s="326"/>
      <c r="IC121" s="326"/>
      <c r="ID121" s="326"/>
      <c r="IE121" s="326"/>
      <c r="IF121" s="326"/>
      <c r="IG121" s="326"/>
      <c r="IH121" s="326"/>
      <c r="II121" s="326"/>
      <c r="IJ121" s="326"/>
      <c r="IK121" s="326"/>
      <c r="IL121" s="326"/>
      <c r="IM121" s="326"/>
    </row>
    <row r="122" spans="6:247" x14ac:dyDescent="0.2">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326"/>
      <c r="AF122" s="326"/>
      <c r="AG122" s="326"/>
      <c r="AH122" s="326"/>
      <c r="AI122" s="326"/>
      <c r="AJ122" s="326"/>
      <c r="AK122" s="326"/>
      <c r="AL122" s="326"/>
      <c r="AM122" s="326"/>
      <c r="AN122" s="326"/>
      <c r="AO122" s="326"/>
      <c r="AP122" s="326"/>
      <c r="AQ122" s="326"/>
      <c r="AR122" s="326"/>
      <c r="AS122" s="326"/>
      <c r="AT122" s="326"/>
      <c r="AU122" s="326"/>
      <c r="AV122" s="326"/>
      <c r="AW122" s="326"/>
      <c r="AX122" s="326"/>
      <c r="AY122" s="326"/>
      <c r="AZ122" s="326"/>
      <c r="BA122" s="326"/>
      <c r="BB122" s="326"/>
      <c r="BC122" s="326"/>
      <c r="BD122" s="326"/>
      <c r="BE122" s="326"/>
      <c r="BF122" s="326"/>
      <c r="BG122" s="326"/>
      <c r="BH122" s="326"/>
      <c r="BI122" s="326"/>
      <c r="BJ122" s="326"/>
      <c r="BK122" s="326"/>
      <c r="BL122" s="326"/>
      <c r="BM122" s="326"/>
      <c r="BN122" s="326"/>
      <c r="BO122" s="326"/>
      <c r="BP122" s="326"/>
      <c r="BQ122" s="326"/>
      <c r="BR122" s="326"/>
      <c r="BS122" s="326"/>
      <c r="BT122" s="326"/>
      <c r="BU122" s="326"/>
      <c r="BV122" s="326"/>
      <c r="BW122" s="326"/>
      <c r="BX122" s="326"/>
      <c r="BY122" s="326"/>
      <c r="BZ122" s="326"/>
      <c r="CA122" s="326"/>
      <c r="CB122" s="326"/>
      <c r="CC122" s="326"/>
      <c r="CD122" s="326"/>
      <c r="CE122" s="326"/>
      <c r="CF122" s="326"/>
      <c r="CG122" s="326"/>
      <c r="CH122" s="326"/>
      <c r="CI122" s="326"/>
      <c r="CJ122" s="326"/>
      <c r="CK122" s="326"/>
      <c r="CL122" s="326"/>
      <c r="CM122" s="326"/>
      <c r="CN122" s="326"/>
      <c r="CO122" s="326"/>
      <c r="CP122" s="326"/>
      <c r="CQ122" s="326"/>
      <c r="CR122" s="326"/>
      <c r="CS122" s="326"/>
      <c r="CT122" s="326"/>
      <c r="CU122" s="326"/>
      <c r="CV122" s="326"/>
      <c r="CW122" s="326"/>
      <c r="CX122" s="326"/>
      <c r="CY122" s="326"/>
      <c r="CZ122" s="326"/>
      <c r="DA122" s="326"/>
      <c r="DB122" s="326"/>
      <c r="DC122" s="326"/>
      <c r="DD122" s="326"/>
      <c r="DE122" s="326"/>
      <c r="DF122" s="326"/>
      <c r="DG122" s="326"/>
      <c r="DH122" s="326"/>
      <c r="DI122" s="326"/>
      <c r="DJ122" s="326"/>
      <c r="DK122" s="326"/>
      <c r="DL122" s="326"/>
      <c r="DM122" s="326"/>
      <c r="DN122" s="326"/>
      <c r="DO122" s="326"/>
      <c r="DP122" s="326"/>
      <c r="DQ122" s="326"/>
      <c r="DR122" s="326"/>
      <c r="DS122" s="326"/>
      <c r="DT122" s="326"/>
      <c r="DU122" s="326"/>
      <c r="DV122" s="326"/>
      <c r="DW122" s="326"/>
      <c r="DX122" s="326"/>
      <c r="DY122" s="326"/>
      <c r="DZ122" s="326"/>
      <c r="EA122" s="326"/>
      <c r="EB122" s="326"/>
      <c r="EC122" s="326"/>
      <c r="ED122" s="326"/>
      <c r="EE122" s="326"/>
      <c r="EF122" s="326"/>
      <c r="EG122" s="326"/>
      <c r="EH122" s="326"/>
      <c r="EI122" s="326"/>
      <c r="EJ122" s="326"/>
      <c r="EK122" s="326"/>
      <c r="EL122" s="326"/>
      <c r="EM122" s="326"/>
      <c r="EN122" s="326"/>
      <c r="EO122" s="326"/>
      <c r="EP122" s="326"/>
      <c r="EQ122" s="326"/>
      <c r="ER122" s="326"/>
      <c r="ES122" s="326"/>
      <c r="ET122" s="326"/>
      <c r="EU122" s="326"/>
      <c r="EV122" s="326"/>
      <c r="EW122" s="326"/>
      <c r="EX122" s="326"/>
      <c r="EY122" s="326"/>
      <c r="EZ122" s="326"/>
      <c r="FA122" s="326"/>
      <c r="FB122" s="326"/>
      <c r="FC122" s="326"/>
      <c r="FD122" s="326"/>
      <c r="FE122" s="326"/>
      <c r="FF122" s="326"/>
      <c r="FG122" s="326"/>
      <c r="FH122" s="326"/>
      <c r="FI122" s="326"/>
      <c r="FJ122" s="326"/>
      <c r="FK122" s="326"/>
      <c r="FL122" s="326"/>
      <c r="FM122" s="326"/>
      <c r="FN122" s="326"/>
      <c r="FO122" s="326"/>
      <c r="FP122" s="326"/>
      <c r="FQ122" s="326"/>
      <c r="FR122" s="326"/>
      <c r="FS122" s="326"/>
      <c r="FT122" s="326"/>
      <c r="FU122" s="326"/>
      <c r="FV122" s="326"/>
      <c r="FW122" s="326"/>
      <c r="FX122" s="326"/>
      <c r="FY122" s="326"/>
      <c r="FZ122" s="326"/>
      <c r="GA122" s="326"/>
      <c r="GB122" s="326"/>
      <c r="GC122" s="326"/>
      <c r="GD122" s="326"/>
      <c r="GE122" s="326"/>
      <c r="GF122" s="326"/>
      <c r="GG122" s="326"/>
      <c r="GH122" s="326"/>
      <c r="GI122" s="326"/>
      <c r="GJ122" s="326"/>
      <c r="GK122" s="326"/>
      <c r="GL122" s="326"/>
      <c r="GM122" s="326"/>
      <c r="GN122" s="326"/>
      <c r="GO122" s="326"/>
      <c r="GP122" s="326"/>
      <c r="GQ122" s="326"/>
      <c r="GR122" s="326"/>
      <c r="GS122" s="326"/>
      <c r="GT122" s="326"/>
      <c r="GU122" s="326"/>
      <c r="GV122" s="326"/>
      <c r="GW122" s="326"/>
      <c r="GX122" s="326"/>
      <c r="GY122" s="326"/>
      <c r="GZ122" s="326"/>
      <c r="HA122" s="326"/>
      <c r="HB122" s="326"/>
      <c r="HC122" s="326"/>
      <c r="HD122" s="326"/>
      <c r="HE122" s="326"/>
      <c r="HF122" s="326"/>
      <c r="HG122" s="326"/>
      <c r="HH122" s="326"/>
      <c r="HI122" s="326"/>
      <c r="HJ122" s="326"/>
      <c r="HK122" s="326"/>
      <c r="HL122" s="326"/>
      <c r="HM122" s="326"/>
      <c r="HN122" s="326"/>
      <c r="HO122" s="326"/>
      <c r="HP122" s="326"/>
      <c r="HQ122" s="326"/>
      <c r="HR122" s="326"/>
      <c r="HS122" s="326"/>
      <c r="HT122" s="326"/>
      <c r="HU122" s="326"/>
      <c r="HV122" s="326"/>
      <c r="HW122" s="326"/>
      <c r="HX122" s="326"/>
      <c r="HY122" s="326"/>
      <c r="HZ122" s="326"/>
      <c r="IA122" s="326"/>
      <c r="IB122" s="326"/>
      <c r="IC122" s="326"/>
      <c r="ID122" s="326"/>
      <c r="IE122" s="326"/>
      <c r="IF122" s="326"/>
      <c r="IG122" s="326"/>
      <c r="IH122" s="326"/>
      <c r="II122" s="326"/>
      <c r="IJ122" s="326"/>
      <c r="IK122" s="326"/>
      <c r="IL122" s="326"/>
      <c r="IM122" s="326"/>
    </row>
    <row r="123" spans="6:247" x14ac:dyDescent="0.2">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c r="AE123" s="326"/>
      <c r="AF123" s="326"/>
      <c r="AG123" s="326"/>
      <c r="AH123" s="326"/>
      <c r="AI123" s="326"/>
      <c r="AJ123" s="326"/>
      <c r="AK123" s="326"/>
      <c r="AL123" s="326"/>
      <c r="AM123" s="326"/>
      <c r="AN123" s="326"/>
      <c r="AO123" s="326"/>
      <c r="AP123" s="326"/>
      <c r="AQ123" s="326"/>
      <c r="AR123" s="326"/>
      <c r="AS123" s="326"/>
      <c r="AT123" s="326"/>
      <c r="AU123" s="326"/>
      <c r="AV123" s="326"/>
      <c r="AW123" s="326"/>
      <c r="AX123" s="326"/>
      <c r="AY123" s="326"/>
      <c r="AZ123" s="326"/>
      <c r="BA123" s="326"/>
      <c r="BB123" s="326"/>
      <c r="BC123" s="326"/>
      <c r="BD123" s="326"/>
      <c r="BE123" s="326"/>
      <c r="BF123" s="326"/>
      <c r="BG123" s="326"/>
      <c r="BH123" s="326"/>
      <c r="BI123" s="326"/>
      <c r="BJ123" s="326"/>
      <c r="BK123" s="326"/>
      <c r="BL123" s="326"/>
      <c r="BM123" s="326"/>
      <c r="BN123" s="326"/>
      <c r="BO123" s="326"/>
      <c r="BP123" s="326"/>
      <c r="BQ123" s="326"/>
      <c r="BR123" s="326"/>
      <c r="BS123" s="326"/>
      <c r="BT123" s="326"/>
      <c r="BU123" s="326"/>
      <c r="BV123" s="326"/>
      <c r="BW123" s="326"/>
      <c r="BX123" s="326"/>
      <c r="BY123" s="326"/>
      <c r="BZ123" s="326"/>
      <c r="CA123" s="326"/>
      <c r="CB123" s="326"/>
      <c r="CC123" s="326"/>
      <c r="CD123" s="326"/>
      <c r="CE123" s="326"/>
      <c r="CF123" s="326"/>
      <c r="CG123" s="326"/>
      <c r="CH123" s="326"/>
      <c r="CI123" s="326"/>
      <c r="CJ123" s="326"/>
      <c r="CK123" s="326"/>
      <c r="CL123" s="326"/>
      <c r="CM123" s="326"/>
      <c r="CN123" s="326"/>
      <c r="CO123" s="326"/>
      <c r="CP123" s="326"/>
      <c r="CQ123" s="326"/>
      <c r="CR123" s="326"/>
      <c r="CS123" s="326"/>
      <c r="CT123" s="326"/>
      <c r="CU123" s="326"/>
      <c r="CV123" s="326"/>
      <c r="CW123" s="326"/>
      <c r="CX123" s="326"/>
      <c r="CY123" s="326"/>
      <c r="CZ123" s="326"/>
      <c r="DA123" s="326"/>
      <c r="DB123" s="326"/>
      <c r="DC123" s="326"/>
      <c r="DD123" s="326"/>
      <c r="DE123" s="326"/>
      <c r="DF123" s="326"/>
      <c r="DG123" s="326"/>
      <c r="DH123" s="326"/>
      <c r="DI123" s="326"/>
      <c r="DJ123" s="326"/>
      <c r="DK123" s="326"/>
      <c r="DL123" s="326"/>
      <c r="DM123" s="326"/>
      <c r="DN123" s="326"/>
      <c r="DO123" s="326"/>
      <c r="DP123" s="326"/>
      <c r="DQ123" s="326"/>
      <c r="DR123" s="326"/>
      <c r="DS123" s="326"/>
      <c r="DT123" s="326"/>
      <c r="DU123" s="326"/>
      <c r="DV123" s="326"/>
      <c r="DW123" s="326"/>
      <c r="DX123" s="326"/>
      <c r="DY123" s="326"/>
      <c r="DZ123" s="326"/>
      <c r="EA123" s="326"/>
      <c r="EB123" s="326"/>
      <c r="EC123" s="326"/>
      <c r="ED123" s="326"/>
      <c r="EE123" s="326"/>
      <c r="EF123" s="326"/>
      <c r="EG123" s="326"/>
      <c r="EH123" s="326"/>
      <c r="EI123" s="326"/>
      <c r="EJ123" s="326"/>
      <c r="EK123" s="326"/>
      <c r="EL123" s="326"/>
      <c r="EM123" s="326"/>
      <c r="EN123" s="326"/>
      <c r="EO123" s="326"/>
      <c r="EP123" s="326"/>
      <c r="EQ123" s="326"/>
      <c r="ER123" s="326"/>
      <c r="ES123" s="326"/>
      <c r="ET123" s="326"/>
      <c r="EU123" s="326"/>
      <c r="EV123" s="326"/>
      <c r="EW123" s="326"/>
      <c r="EX123" s="326"/>
      <c r="EY123" s="326"/>
      <c r="EZ123" s="326"/>
      <c r="FA123" s="326"/>
      <c r="FB123" s="326"/>
      <c r="FC123" s="326"/>
      <c r="FD123" s="326"/>
      <c r="FE123" s="326"/>
      <c r="FF123" s="326"/>
      <c r="FG123" s="326"/>
      <c r="FH123" s="326"/>
      <c r="FI123" s="326"/>
      <c r="FJ123" s="326"/>
      <c r="FK123" s="326"/>
      <c r="FL123" s="326"/>
      <c r="FM123" s="326"/>
      <c r="FN123" s="326"/>
      <c r="FO123" s="326"/>
      <c r="FP123" s="326"/>
      <c r="FQ123" s="326"/>
      <c r="FR123" s="326"/>
      <c r="FS123" s="326"/>
      <c r="FT123" s="326"/>
      <c r="FU123" s="326"/>
      <c r="FV123" s="326"/>
      <c r="FW123" s="326"/>
      <c r="FX123" s="326"/>
      <c r="FY123" s="326"/>
      <c r="FZ123" s="326"/>
      <c r="GA123" s="326"/>
      <c r="GB123" s="326"/>
      <c r="GC123" s="326"/>
      <c r="GD123" s="326"/>
      <c r="GE123" s="326"/>
      <c r="GF123" s="326"/>
      <c r="GG123" s="326"/>
      <c r="GH123" s="326"/>
      <c r="GI123" s="326"/>
      <c r="GJ123" s="326"/>
      <c r="GK123" s="326"/>
      <c r="GL123" s="326"/>
      <c r="GM123" s="326"/>
      <c r="GN123" s="326"/>
      <c r="GO123" s="326"/>
      <c r="GP123" s="326"/>
      <c r="GQ123" s="326"/>
      <c r="GR123" s="326"/>
      <c r="GS123" s="326"/>
      <c r="GT123" s="326"/>
      <c r="GU123" s="326"/>
      <c r="GV123" s="326"/>
      <c r="GW123" s="326"/>
      <c r="GX123" s="326"/>
      <c r="GY123" s="326"/>
      <c r="GZ123" s="326"/>
      <c r="HA123" s="326"/>
      <c r="HB123" s="326"/>
      <c r="HC123" s="326"/>
      <c r="HD123" s="326"/>
      <c r="HE123" s="326"/>
      <c r="HF123" s="326"/>
      <c r="HG123" s="326"/>
      <c r="HH123" s="326"/>
      <c r="HI123" s="326"/>
      <c r="HJ123" s="326"/>
      <c r="HK123" s="326"/>
      <c r="HL123" s="326"/>
      <c r="HM123" s="326"/>
      <c r="HN123" s="326"/>
      <c r="HO123" s="326"/>
      <c r="HP123" s="326"/>
      <c r="HQ123" s="326"/>
      <c r="HR123" s="326"/>
      <c r="HS123" s="326"/>
      <c r="HT123" s="326"/>
      <c r="HU123" s="326"/>
      <c r="HV123" s="326"/>
      <c r="HW123" s="326"/>
      <c r="HX123" s="326"/>
      <c r="HY123" s="326"/>
      <c r="HZ123" s="326"/>
      <c r="IA123" s="326"/>
      <c r="IB123" s="326"/>
      <c r="IC123" s="326"/>
      <c r="ID123" s="326"/>
      <c r="IE123" s="326"/>
      <c r="IF123" s="326"/>
      <c r="IG123" s="326"/>
      <c r="IH123" s="326"/>
      <c r="II123" s="326"/>
      <c r="IJ123" s="326"/>
      <c r="IK123" s="326"/>
      <c r="IL123" s="326"/>
      <c r="IM123" s="326"/>
    </row>
    <row r="124" spans="6:247" x14ac:dyDescent="0.2">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326"/>
      <c r="AL124" s="326"/>
      <c r="AM124" s="326"/>
      <c r="AN124" s="326"/>
      <c r="AO124" s="326"/>
      <c r="AP124" s="326"/>
      <c r="AQ124" s="326"/>
      <c r="AR124" s="326"/>
      <c r="AS124" s="326"/>
      <c r="AT124" s="326"/>
      <c r="AU124" s="326"/>
      <c r="AV124" s="326"/>
      <c r="AW124" s="326"/>
      <c r="AX124" s="326"/>
      <c r="AY124" s="326"/>
      <c r="AZ124" s="326"/>
      <c r="BA124" s="326"/>
      <c r="BB124" s="326"/>
      <c r="BC124" s="326"/>
      <c r="BD124" s="326"/>
      <c r="BE124" s="326"/>
      <c r="BF124" s="326"/>
      <c r="BG124" s="326"/>
      <c r="BH124" s="326"/>
      <c r="BI124" s="326"/>
      <c r="BJ124" s="326"/>
      <c r="BK124" s="326"/>
      <c r="BL124" s="326"/>
      <c r="BM124" s="326"/>
      <c r="BN124" s="326"/>
      <c r="BO124" s="326"/>
      <c r="BP124" s="326"/>
      <c r="BQ124" s="326"/>
      <c r="BR124" s="326"/>
      <c r="BS124" s="326"/>
      <c r="BT124" s="326"/>
      <c r="BU124" s="326"/>
      <c r="BV124" s="326"/>
      <c r="BW124" s="326"/>
      <c r="BX124" s="326"/>
      <c r="BY124" s="326"/>
      <c r="BZ124" s="326"/>
      <c r="CA124" s="326"/>
      <c r="CB124" s="326"/>
      <c r="CC124" s="326"/>
      <c r="CD124" s="326"/>
      <c r="CE124" s="326"/>
      <c r="CF124" s="326"/>
      <c r="CG124" s="326"/>
      <c r="CH124" s="326"/>
      <c r="CI124" s="326"/>
      <c r="CJ124" s="326"/>
      <c r="CK124" s="326"/>
      <c r="CL124" s="326"/>
      <c r="CM124" s="326"/>
      <c r="CN124" s="326"/>
      <c r="CO124" s="326"/>
      <c r="CP124" s="326"/>
      <c r="CQ124" s="326"/>
      <c r="CR124" s="326"/>
      <c r="CS124" s="326"/>
      <c r="CT124" s="326"/>
      <c r="CU124" s="326"/>
      <c r="CV124" s="326"/>
      <c r="CW124" s="326"/>
      <c r="CX124" s="326"/>
      <c r="CY124" s="326"/>
      <c r="CZ124" s="326"/>
      <c r="DA124" s="326"/>
      <c r="DB124" s="326"/>
      <c r="DC124" s="326"/>
      <c r="DD124" s="326"/>
      <c r="DE124" s="326"/>
      <c r="DF124" s="326"/>
      <c r="DG124" s="326"/>
      <c r="DH124" s="326"/>
      <c r="DI124" s="326"/>
      <c r="DJ124" s="326"/>
      <c r="DK124" s="326"/>
      <c r="DL124" s="326"/>
      <c r="DM124" s="326"/>
      <c r="DN124" s="326"/>
      <c r="DO124" s="326"/>
      <c r="DP124" s="326"/>
      <c r="DQ124" s="326"/>
      <c r="DR124" s="326"/>
      <c r="DS124" s="326"/>
      <c r="DT124" s="326"/>
      <c r="DU124" s="326"/>
      <c r="DV124" s="326"/>
      <c r="DW124" s="326"/>
      <c r="DX124" s="326"/>
      <c r="DY124" s="326"/>
      <c r="DZ124" s="326"/>
      <c r="EA124" s="326"/>
      <c r="EB124" s="326"/>
      <c r="EC124" s="326"/>
      <c r="ED124" s="326"/>
      <c r="EE124" s="326"/>
      <c r="EF124" s="326"/>
      <c r="EG124" s="326"/>
      <c r="EH124" s="326"/>
      <c r="EI124" s="326"/>
      <c r="EJ124" s="326"/>
      <c r="EK124" s="326"/>
      <c r="EL124" s="326"/>
      <c r="EM124" s="326"/>
      <c r="EN124" s="326"/>
      <c r="EO124" s="326"/>
      <c r="EP124" s="326"/>
      <c r="EQ124" s="326"/>
      <c r="ER124" s="326"/>
      <c r="ES124" s="326"/>
      <c r="ET124" s="326"/>
      <c r="EU124" s="326"/>
      <c r="EV124" s="326"/>
      <c r="EW124" s="326"/>
      <c r="EX124" s="326"/>
      <c r="EY124" s="326"/>
      <c r="EZ124" s="326"/>
      <c r="FA124" s="326"/>
      <c r="FB124" s="326"/>
      <c r="FC124" s="326"/>
      <c r="FD124" s="326"/>
      <c r="FE124" s="326"/>
      <c r="FF124" s="326"/>
      <c r="FG124" s="326"/>
      <c r="FH124" s="326"/>
      <c r="FI124" s="326"/>
      <c r="FJ124" s="326"/>
      <c r="FK124" s="326"/>
      <c r="FL124" s="326"/>
      <c r="FM124" s="326"/>
      <c r="FN124" s="326"/>
      <c r="FO124" s="326"/>
      <c r="FP124" s="326"/>
      <c r="FQ124" s="326"/>
      <c r="FR124" s="326"/>
      <c r="FS124" s="326"/>
      <c r="FT124" s="326"/>
      <c r="FU124" s="326"/>
      <c r="FV124" s="326"/>
      <c r="FW124" s="326"/>
      <c r="FX124" s="326"/>
      <c r="FY124" s="326"/>
      <c r="FZ124" s="326"/>
      <c r="GA124" s="326"/>
      <c r="GB124" s="326"/>
      <c r="GC124" s="326"/>
      <c r="GD124" s="326"/>
      <c r="GE124" s="326"/>
      <c r="GF124" s="326"/>
      <c r="GG124" s="326"/>
      <c r="GH124" s="326"/>
      <c r="GI124" s="326"/>
      <c r="GJ124" s="326"/>
      <c r="GK124" s="326"/>
      <c r="GL124" s="326"/>
      <c r="GM124" s="326"/>
      <c r="GN124" s="326"/>
      <c r="GO124" s="326"/>
      <c r="GP124" s="326"/>
      <c r="GQ124" s="326"/>
      <c r="GR124" s="326"/>
      <c r="GS124" s="326"/>
      <c r="GT124" s="326"/>
      <c r="GU124" s="326"/>
      <c r="GV124" s="326"/>
      <c r="GW124" s="326"/>
      <c r="GX124" s="326"/>
      <c r="GY124" s="326"/>
      <c r="GZ124" s="326"/>
      <c r="HA124" s="326"/>
      <c r="HB124" s="326"/>
      <c r="HC124" s="326"/>
      <c r="HD124" s="326"/>
      <c r="HE124" s="326"/>
      <c r="HF124" s="326"/>
      <c r="HG124" s="326"/>
      <c r="HH124" s="326"/>
      <c r="HI124" s="326"/>
      <c r="HJ124" s="326"/>
      <c r="HK124" s="326"/>
      <c r="HL124" s="326"/>
      <c r="HM124" s="326"/>
      <c r="HN124" s="326"/>
      <c r="HO124" s="326"/>
      <c r="HP124" s="326"/>
      <c r="HQ124" s="326"/>
      <c r="HR124" s="326"/>
      <c r="HS124" s="326"/>
      <c r="HT124" s="326"/>
      <c r="HU124" s="326"/>
      <c r="HV124" s="326"/>
      <c r="HW124" s="326"/>
      <c r="HX124" s="326"/>
      <c r="HY124" s="326"/>
      <c r="HZ124" s="326"/>
      <c r="IA124" s="326"/>
      <c r="IB124" s="326"/>
      <c r="IC124" s="326"/>
      <c r="ID124" s="326"/>
      <c r="IE124" s="326"/>
      <c r="IF124" s="326"/>
      <c r="IG124" s="326"/>
      <c r="IH124" s="326"/>
      <c r="II124" s="326"/>
      <c r="IJ124" s="326"/>
      <c r="IK124" s="326"/>
      <c r="IL124" s="326"/>
      <c r="IM124" s="326"/>
    </row>
    <row r="125" spans="6:247" x14ac:dyDescent="0.2">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c r="AE125" s="326"/>
      <c r="AF125" s="326"/>
      <c r="AG125" s="326"/>
      <c r="AH125" s="326"/>
      <c r="AI125" s="326"/>
      <c r="AJ125" s="326"/>
      <c r="AK125" s="326"/>
      <c r="AL125" s="326"/>
      <c r="AM125" s="326"/>
      <c r="AN125" s="326"/>
      <c r="AO125" s="326"/>
      <c r="AP125" s="326"/>
      <c r="AQ125" s="326"/>
      <c r="AR125" s="326"/>
      <c r="AS125" s="326"/>
      <c r="AT125" s="326"/>
      <c r="AU125" s="326"/>
      <c r="AV125" s="326"/>
      <c r="AW125" s="326"/>
      <c r="AX125" s="326"/>
      <c r="AY125" s="326"/>
      <c r="AZ125" s="326"/>
      <c r="BA125" s="326"/>
      <c r="BB125" s="326"/>
      <c r="BC125" s="326"/>
      <c r="BD125" s="326"/>
      <c r="BE125" s="326"/>
      <c r="BF125" s="326"/>
      <c r="BG125" s="326"/>
      <c r="BH125" s="326"/>
      <c r="BI125" s="326"/>
      <c r="BJ125" s="326"/>
      <c r="BK125" s="326"/>
      <c r="BL125" s="326"/>
      <c r="BM125" s="326"/>
      <c r="BN125" s="326"/>
      <c r="BO125" s="326"/>
      <c r="BP125" s="326"/>
      <c r="BQ125" s="326"/>
      <c r="BR125" s="326"/>
      <c r="BS125" s="326"/>
      <c r="BT125" s="326"/>
      <c r="BU125" s="326"/>
      <c r="BV125" s="326"/>
      <c r="BW125" s="326"/>
      <c r="BX125" s="326"/>
      <c r="BY125" s="326"/>
      <c r="BZ125" s="326"/>
      <c r="CA125" s="326"/>
      <c r="CB125" s="326"/>
      <c r="CC125" s="326"/>
      <c r="CD125" s="326"/>
      <c r="CE125" s="326"/>
      <c r="CF125" s="326"/>
      <c r="CG125" s="326"/>
      <c r="CH125" s="326"/>
      <c r="CI125" s="326"/>
      <c r="CJ125" s="326"/>
      <c r="CK125" s="326"/>
      <c r="CL125" s="326"/>
      <c r="CM125" s="326"/>
      <c r="CN125" s="326"/>
      <c r="CO125" s="326"/>
      <c r="CP125" s="326"/>
      <c r="CQ125" s="326"/>
      <c r="CR125" s="326"/>
      <c r="CS125" s="326"/>
      <c r="CT125" s="326"/>
      <c r="CU125" s="326"/>
      <c r="CV125" s="326"/>
      <c r="CW125" s="326"/>
      <c r="CX125" s="326"/>
      <c r="CY125" s="326"/>
      <c r="CZ125" s="326"/>
      <c r="DA125" s="326"/>
      <c r="DB125" s="326"/>
      <c r="DC125" s="326"/>
      <c r="DD125" s="326"/>
      <c r="DE125" s="326"/>
      <c r="DF125" s="326"/>
      <c r="DG125" s="326"/>
      <c r="DH125" s="326"/>
      <c r="DI125" s="326"/>
      <c r="DJ125" s="326"/>
      <c r="DK125" s="326"/>
      <c r="DL125" s="326"/>
      <c r="DM125" s="326"/>
      <c r="DN125" s="326"/>
      <c r="DO125" s="326"/>
      <c r="DP125" s="326"/>
      <c r="DQ125" s="326"/>
      <c r="DR125" s="326"/>
      <c r="DS125" s="326"/>
      <c r="DT125" s="326"/>
      <c r="DU125" s="326"/>
      <c r="DV125" s="326"/>
      <c r="DW125" s="326"/>
      <c r="DX125" s="326"/>
      <c r="DY125" s="326"/>
      <c r="DZ125" s="326"/>
      <c r="EA125" s="326"/>
      <c r="EB125" s="326"/>
      <c r="EC125" s="326"/>
      <c r="ED125" s="326"/>
      <c r="EE125" s="326"/>
      <c r="EF125" s="326"/>
      <c r="EG125" s="326"/>
      <c r="EH125" s="326"/>
      <c r="EI125" s="326"/>
      <c r="EJ125" s="326"/>
      <c r="EK125" s="326"/>
      <c r="EL125" s="326"/>
      <c r="EM125" s="326"/>
      <c r="EN125" s="326"/>
      <c r="EO125" s="326"/>
      <c r="EP125" s="326"/>
      <c r="EQ125" s="326"/>
      <c r="ER125" s="326"/>
      <c r="ES125" s="326"/>
      <c r="ET125" s="326"/>
      <c r="EU125" s="326"/>
      <c r="EV125" s="326"/>
      <c r="EW125" s="326"/>
      <c r="EX125" s="326"/>
      <c r="EY125" s="326"/>
      <c r="EZ125" s="326"/>
      <c r="FA125" s="326"/>
      <c r="FB125" s="326"/>
      <c r="FC125" s="326"/>
      <c r="FD125" s="326"/>
      <c r="FE125" s="326"/>
      <c r="FF125" s="326"/>
      <c r="FG125" s="326"/>
      <c r="FH125" s="326"/>
      <c r="FI125" s="326"/>
      <c r="FJ125" s="326"/>
      <c r="FK125" s="326"/>
      <c r="FL125" s="326"/>
      <c r="FM125" s="326"/>
      <c r="FN125" s="326"/>
      <c r="FO125" s="326"/>
      <c r="FP125" s="326"/>
      <c r="FQ125" s="326"/>
      <c r="FR125" s="326"/>
      <c r="FS125" s="326"/>
      <c r="FT125" s="326"/>
      <c r="FU125" s="326"/>
      <c r="FV125" s="326"/>
      <c r="FW125" s="326"/>
      <c r="FX125" s="326"/>
      <c r="FY125" s="326"/>
      <c r="FZ125" s="326"/>
      <c r="GA125" s="326"/>
      <c r="GB125" s="326"/>
      <c r="GC125" s="326"/>
      <c r="GD125" s="326"/>
      <c r="GE125" s="326"/>
      <c r="GF125" s="326"/>
      <c r="GG125" s="326"/>
      <c r="GH125" s="326"/>
      <c r="GI125" s="326"/>
      <c r="GJ125" s="326"/>
      <c r="GK125" s="326"/>
      <c r="GL125" s="326"/>
      <c r="GM125" s="326"/>
      <c r="GN125" s="326"/>
      <c r="GO125" s="326"/>
      <c r="GP125" s="326"/>
      <c r="GQ125" s="326"/>
      <c r="GR125" s="326"/>
      <c r="GS125" s="326"/>
      <c r="GT125" s="326"/>
      <c r="GU125" s="326"/>
      <c r="GV125" s="326"/>
      <c r="GW125" s="326"/>
      <c r="GX125" s="326"/>
      <c r="GY125" s="326"/>
      <c r="GZ125" s="326"/>
      <c r="HA125" s="326"/>
      <c r="HB125" s="326"/>
      <c r="HC125" s="326"/>
      <c r="HD125" s="326"/>
      <c r="HE125" s="326"/>
      <c r="HF125" s="326"/>
      <c r="HG125" s="326"/>
      <c r="HH125" s="326"/>
      <c r="HI125" s="326"/>
      <c r="HJ125" s="326"/>
      <c r="HK125" s="326"/>
      <c r="HL125" s="326"/>
      <c r="HM125" s="326"/>
      <c r="HN125" s="326"/>
      <c r="HO125" s="326"/>
      <c r="HP125" s="326"/>
      <c r="HQ125" s="326"/>
      <c r="HR125" s="326"/>
      <c r="HS125" s="326"/>
      <c r="HT125" s="326"/>
      <c r="HU125" s="326"/>
      <c r="HV125" s="326"/>
      <c r="HW125" s="326"/>
      <c r="HX125" s="326"/>
      <c r="HY125" s="326"/>
      <c r="HZ125" s="326"/>
      <c r="IA125" s="326"/>
      <c r="IB125" s="326"/>
      <c r="IC125" s="326"/>
      <c r="ID125" s="326"/>
      <c r="IE125" s="326"/>
      <c r="IF125" s="326"/>
      <c r="IG125" s="326"/>
      <c r="IH125" s="326"/>
      <c r="II125" s="326"/>
      <c r="IJ125" s="326"/>
      <c r="IK125" s="326"/>
      <c r="IL125" s="326"/>
      <c r="IM125" s="326"/>
    </row>
    <row r="126" spans="6:247" x14ac:dyDescent="0.2">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c r="AE126" s="326"/>
      <c r="AF126" s="326"/>
      <c r="AG126" s="326"/>
      <c r="AH126" s="326"/>
      <c r="AI126" s="326"/>
      <c r="AJ126" s="326"/>
      <c r="AK126" s="326"/>
      <c r="AL126" s="326"/>
      <c r="AM126" s="326"/>
      <c r="AN126" s="326"/>
      <c r="AO126" s="326"/>
      <c r="AP126" s="326"/>
      <c r="AQ126" s="326"/>
      <c r="AR126" s="326"/>
      <c r="AS126" s="326"/>
      <c r="AT126" s="326"/>
      <c r="AU126" s="326"/>
      <c r="AV126" s="326"/>
      <c r="AW126" s="326"/>
      <c r="AX126" s="326"/>
      <c r="AY126" s="326"/>
      <c r="AZ126" s="326"/>
      <c r="BA126" s="326"/>
      <c r="BB126" s="326"/>
      <c r="BC126" s="326"/>
      <c r="BD126" s="326"/>
      <c r="BE126" s="326"/>
      <c r="BF126" s="326"/>
      <c r="BG126" s="326"/>
      <c r="BH126" s="326"/>
      <c r="BI126" s="326"/>
      <c r="BJ126" s="326"/>
      <c r="BK126" s="326"/>
      <c r="BL126" s="326"/>
      <c r="BM126" s="326"/>
      <c r="BN126" s="326"/>
      <c r="BO126" s="326"/>
      <c r="BP126" s="326"/>
      <c r="BQ126" s="326"/>
      <c r="BR126" s="326"/>
      <c r="BS126" s="326"/>
      <c r="BT126" s="326"/>
      <c r="BU126" s="326"/>
      <c r="BV126" s="326"/>
      <c r="BW126" s="326"/>
      <c r="BX126" s="326"/>
      <c r="BY126" s="326"/>
      <c r="BZ126" s="326"/>
      <c r="CA126" s="326"/>
      <c r="CB126" s="326"/>
      <c r="CC126" s="326"/>
      <c r="CD126" s="326"/>
      <c r="CE126" s="326"/>
      <c r="CF126" s="326"/>
      <c r="CG126" s="326"/>
      <c r="CH126" s="326"/>
      <c r="CI126" s="326"/>
      <c r="CJ126" s="326"/>
      <c r="CK126" s="326"/>
      <c r="CL126" s="326"/>
      <c r="CM126" s="326"/>
      <c r="CN126" s="326"/>
      <c r="CO126" s="326"/>
      <c r="CP126" s="326"/>
      <c r="CQ126" s="326"/>
      <c r="CR126" s="326"/>
      <c r="CS126" s="326"/>
      <c r="CT126" s="326"/>
      <c r="CU126" s="326"/>
      <c r="CV126" s="326"/>
      <c r="CW126" s="326"/>
      <c r="CX126" s="326"/>
      <c r="CY126" s="326"/>
      <c r="CZ126" s="326"/>
      <c r="DA126" s="326"/>
      <c r="DB126" s="326"/>
      <c r="DC126" s="326"/>
      <c r="DD126" s="326"/>
      <c r="DE126" s="326"/>
      <c r="DF126" s="326"/>
      <c r="DG126" s="326"/>
      <c r="DH126" s="326"/>
      <c r="DI126" s="326"/>
      <c r="DJ126" s="326"/>
      <c r="DK126" s="326"/>
      <c r="DL126" s="326"/>
      <c r="DM126" s="326"/>
      <c r="DN126" s="326"/>
      <c r="DO126" s="326"/>
      <c r="DP126" s="326"/>
      <c r="DQ126" s="326"/>
      <c r="DR126" s="326"/>
      <c r="DS126" s="326"/>
      <c r="DT126" s="326"/>
      <c r="DU126" s="326"/>
      <c r="DV126" s="326"/>
      <c r="DW126" s="326"/>
      <c r="DX126" s="326"/>
      <c r="DY126" s="326"/>
      <c r="DZ126" s="326"/>
      <c r="EA126" s="326"/>
      <c r="EB126" s="326"/>
      <c r="EC126" s="326"/>
      <c r="ED126" s="326"/>
      <c r="EE126" s="326"/>
      <c r="EF126" s="326"/>
      <c r="EG126" s="326"/>
      <c r="EH126" s="326"/>
      <c r="EI126" s="326"/>
      <c r="EJ126" s="326"/>
      <c r="EK126" s="326"/>
      <c r="EL126" s="326"/>
      <c r="EM126" s="326"/>
      <c r="EN126" s="326"/>
      <c r="EO126" s="326"/>
      <c r="EP126" s="326"/>
      <c r="EQ126" s="326"/>
      <c r="ER126" s="326"/>
      <c r="ES126" s="326"/>
      <c r="ET126" s="326"/>
      <c r="EU126" s="326"/>
      <c r="EV126" s="326"/>
      <c r="EW126" s="326"/>
      <c r="EX126" s="326"/>
      <c r="EY126" s="326"/>
      <c r="EZ126" s="326"/>
      <c r="FA126" s="326"/>
      <c r="FB126" s="326"/>
      <c r="FC126" s="326"/>
      <c r="FD126" s="326"/>
      <c r="FE126" s="326"/>
      <c r="FF126" s="326"/>
      <c r="FG126" s="326"/>
      <c r="FH126" s="326"/>
      <c r="FI126" s="326"/>
      <c r="FJ126" s="326"/>
      <c r="FK126" s="326"/>
      <c r="FL126" s="326"/>
      <c r="FM126" s="326"/>
      <c r="FN126" s="326"/>
      <c r="FO126" s="326"/>
      <c r="FP126" s="326"/>
      <c r="FQ126" s="326"/>
      <c r="FR126" s="326"/>
      <c r="FS126" s="326"/>
      <c r="FT126" s="326"/>
      <c r="FU126" s="326"/>
      <c r="FV126" s="326"/>
      <c r="FW126" s="326"/>
      <c r="FX126" s="326"/>
      <c r="FY126" s="326"/>
      <c r="FZ126" s="326"/>
      <c r="GA126" s="326"/>
      <c r="GB126" s="326"/>
      <c r="GC126" s="326"/>
      <c r="GD126" s="326"/>
      <c r="GE126" s="326"/>
      <c r="GF126" s="326"/>
      <c r="GG126" s="326"/>
      <c r="GH126" s="326"/>
      <c r="GI126" s="326"/>
      <c r="GJ126" s="326"/>
      <c r="GK126" s="326"/>
      <c r="GL126" s="326"/>
      <c r="GM126" s="326"/>
      <c r="GN126" s="326"/>
      <c r="GO126" s="326"/>
      <c r="GP126" s="326"/>
      <c r="GQ126" s="326"/>
      <c r="GR126" s="326"/>
      <c r="GS126" s="326"/>
      <c r="GT126" s="326"/>
      <c r="GU126" s="326"/>
      <c r="GV126" s="326"/>
      <c r="GW126" s="326"/>
      <c r="GX126" s="326"/>
      <c r="GY126" s="326"/>
      <c r="GZ126" s="326"/>
      <c r="HA126" s="326"/>
      <c r="HB126" s="326"/>
      <c r="HC126" s="326"/>
      <c r="HD126" s="326"/>
      <c r="HE126" s="326"/>
      <c r="HF126" s="326"/>
      <c r="HG126" s="326"/>
      <c r="HH126" s="326"/>
      <c r="HI126" s="326"/>
      <c r="HJ126" s="326"/>
      <c r="HK126" s="326"/>
      <c r="HL126" s="326"/>
      <c r="HM126" s="326"/>
      <c r="HN126" s="326"/>
      <c r="HO126" s="326"/>
      <c r="HP126" s="326"/>
      <c r="HQ126" s="326"/>
      <c r="HR126" s="326"/>
      <c r="HS126" s="326"/>
      <c r="HT126" s="326"/>
      <c r="HU126" s="326"/>
      <c r="HV126" s="326"/>
      <c r="HW126" s="326"/>
      <c r="HX126" s="326"/>
      <c r="HY126" s="326"/>
      <c r="HZ126" s="326"/>
      <c r="IA126" s="326"/>
      <c r="IB126" s="326"/>
      <c r="IC126" s="326"/>
      <c r="ID126" s="326"/>
      <c r="IE126" s="326"/>
      <c r="IF126" s="326"/>
      <c r="IG126" s="326"/>
      <c r="IH126" s="326"/>
      <c r="II126" s="326"/>
      <c r="IJ126" s="326"/>
      <c r="IK126" s="326"/>
      <c r="IL126" s="326"/>
      <c r="IM126" s="326"/>
    </row>
    <row r="127" spans="6:247" x14ac:dyDescent="0.2">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c r="AH127" s="326"/>
      <c r="AI127" s="326"/>
      <c r="AJ127" s="326"/>
      <c r="AK127" s="326"/>
      <c r="AL127" s="326"/>
      <c r="AM127" s="326"/>
      <c r="AN127" s="326"/>
      <c r="AO127" s="326"/>
      <c r="AP127" s="326"/>
      <c r="AQ127" s="326"/>
      <c r="AR127" s="326"/>
      <c r="AS127" s="326"/>
      <c r="AT127" s="326"/>
      <c r="AU127" s="326"/>
      <c r="AV127" s="326"/>
      <c r="AW127" s="326"/>
      <c r="AX127" s="326"/>
      <c r="AY127" s="326"/>
      <c r="AZ127" s="326"/>
      <c r="BA127" s="326"/>
      <c r="BB127" s="326"/>
      <c r="BC127" s="326"/>
      <c r="BD127" s="326"/>
      <c r="BE127" s="326"/>
      <c r="BF127" s="326"/>
      <c r="BG127" s="326"/>
      <c r="BH127" s="326"/>
      <c r="BI127" s="326"/>
      <c r="BJ127" s="326"/>
      <c r="BK127" s="326"/>
      <c r="BL127" s="326"/>
      <c r="BM127" s="326"/>
      <c r="BN127" s="326"/>
      <c r="BO127" s="326"/>
      <c r="BP127" s="326"/>
      <c r="BQ127" s="326"/>
      <c r="BR127" s="326"/>
      <c r="BS127" s="326"/>
      <c r="BT127" s="326"/>
      <c r="BU127" s="326"/>
      <c r="BV127" s="326"/>
      <c r="BW127" s="326"/>
      <c r="BX127" s="326"/>
      <c r="BY127" s="326"/>
      <c r="BZ127" s="326"/>
      <c r="CA127" s="326"/>
      <c r="CB127" s="326"/>
      <c r="CC127" s="326"/>
      <c r="CD127" s="326"/>
      <c r="CE127" s="326"/>
      <c r="CF127" s="326"/>
      <c r="CG127" s="326"/>
      <c r="CH127" s="326"/>
      <c r="CI127" s="326"/>
      <c r="CJ127" s="326"/>
      <c r="CK127" s="326"/>
      <c r="CL127" s="326"/>
      <c r="CM127" s="326"/>
      <c r="CN127" s="326"/>
      <c r="CO127" s="326"/>
      <c r="CP127" s="326"/>
      <c r="CQ127" s="326"/>
      <c r="CR127" s="326"/>
      <c r="CS127" s="326"/>
      <c r="CT127" s="326"/>
      <c r="CU127" s="326"/>
      <c r="CV127" s="326"/>
      <c r="CW127" s="326"/>
      <c r="CX127" s="326"/>
      <c r="CY127" s="326"/>
      <c r="CZ127" s="326"/>
      <c r="DA127" s="326"/>
      <c r="DB127" s="326"/>
      <c r="DC127" s="326"/>
      <c r="DD127" s="326"/>
      <c r="DE127" s="326"/>
      <c r="DF127" s="326"/>
      <c r="DG127" s="326"/>
      <c r="DH127" s="326"/>
      <c r="DI127" s="326"/>
      <c r="DJ127" s="326"/>
      <c r="DK127" s="326"/>
      <c r="DL127" s="326"/>
      <c r="DM127" s="326"/>
      <c r="DN127" s="326"/>
      <c r="DO127" s="326"/>
      <c r="DP127" s="326"/>
      <c r="DQ127" s="326"/>
      <c r="DR127" s="326"/>
      <c r="DS127" s="326"/>
      <c r="DT127" s="326"/>
      <c r="DU127" s="326"/>
      <c r="DV127" s="326"/>
      <c r="DW127" s="326"/>
      <c r="DX127" s="326"/>
      <c r="DY127" s="326"/>
      <c r="DZ127" s="326"/>
      <c r="EA127" s="326"/>
      <c r="EB127" s="326"/>
      <c r="EC127" s="326"/>
      <c r="ED127" s="326"/>
      <c r="EE127" s="326"/>
      <c r="EF127" s="326"/>
      <c r="EG127" s="326"/>
      <c r="EH127" s="326"/>
      <c r="EI127" s="326"/>
      <c r="EJ127" s="326"/>
      <c r="EK127" s="326"/>
      <c r="EL127" s="326"/>
      <c r="EM127" s="326"/>
      <c r="EN127" s="326"/>
      <c r="EO127" s="326"/>
      <c r="EP127" s="326"/>
      <c r="EQ127" s="326"/>
      <c r="ER127" s="326"/>
      <c r="ES127" s="326"/>
      <c r="ET127" s="326"/>
      <c r="EU127" s="326"/>
      <c r="EV127" s="326"/>
      <c r="EW127" s="326"/>
      <c r="EX127" s="326"/>
      <c r="EY127" s="326"/>
      <c r="EZ127" s="326"/>
      <c r="FA127" s="326"/>
      <c r="FB127" s="326"/>
      <c r="FC127" s="326"/>
      <c r="FD127" s="326"/>
      <c r="FE127" s="326"/>
      <c r="FF127" s="326"/>
      <c r="FG127" s="326"/>
      <c r="FH127" s="326"/>
      <c r="FI127" s="326"/>
      <c r="FJ127" s="326"/>
      <c r="FK127" s="326"/>
      <c r="FL127" s="326"/>
      <c r="FM127" s="326"/>
      <c r="FN127" s="326"/>
      <c r="FO127" s="326"/>
      <c r="FP127" s="326"/>
      <c r="FQ127" s="326"/>
      <c r="FR127" s="326"/>
      <c r="FS127" s="326"/>
      <c r="FT127" s="326"/>
      <c r="FU127" s="326"/>
      <c r="FV127" s="326"/>
      <c r="FW127" s="326"/>
      <c r="FX127" s="326"/>
      <c r="FY127" s="326"/>
      <c r="FZ127" s="326"/>
      <c r="GA127" s="326"/>
      <c r="GB127" s="326"/>
      <c r="GC127" s="326"/>
      <c r="GD127" s="326"/>
      <c r="GE127" s="326"/>
      <c r="GF127" s="326"/>
      <c r="GG127" s="326"/>
      <c r="GH127" s="326"/>
      <c r="GI127" s="326"/>
      <c r="GJ127" s="326"/>
      <c r="GK127" s="326"/>
      <c r="GL127" s="326"/>
      <c r="GM127" s="326"/>
      <c r="GN127" s="326"/>
      <c r="GO127" s="326"/>
      <c r="GP127" s="326"/>
      <c r="GQ127" s="326"/>
      <c r="GR127" s="326"/>
      <c r="GS127" s="326"/>
      <c r="GT127" s="326"/>
      <c r="GU127" s="326"/>
      <c r="GV127" s="326"/>
      <c r="GW127" s="326"/>
      <c r="GX127" s="326"/>
      <c r="GY127" s="326"/>
      <c r="GZ127" s="326"/>
      <c r="HA127" s="326"/>
      <c r="HB127" s="326"/>
      <c r="HC127" s="326"/>
      <c r="HD127" s="326"/>
      <c r="HE127" s="326"/>
      <c r="HF127" s="326"/>
      <c r="HG127" s="326"/>
      <c r="HH127" s="326"/>
      <c r="HI127" s="326"/>
      <c r="HJ127" s="326"/>
      <c r="HK127" s="326"/>
      <c r="HL127" s="326"/>
      <c r="HM127" s="326"/>
      <c r="HN127" s="326"/>
      <c r="HO127" s="326"/>
      <c r="HP127" s="326"/>
      <c r="HQ127" s="326"/>
      <c r="HR127" s="326"/>
      <c r="HS127" s="326"/>
      <c r="HT127" s="326"/>
      <c r="HU127" s="326"/>
      <c r="HV127" s="326"/>
      <c r="HW127" s="326"/>
      <c r="HX127" s="326"/>
      <c r="HY127" s="326"/>
      <c r="HZ127" s="326"/>
      <c r="IA127" s="326"/>
      <c r="IB127" s="326"/>
      <c r="IC127" s="326"/>
      <c r="ID127" s="326"/>
      <c r="IE127" s="326"/>
      <c r="IF127" s="326"/>
      <c r="IG127" s="326"/>
      <c r="IH127" s="326"/>
      <c r="II127" s="326"/>
      <c r="IJ127" s="326"/>
      <c r="IK127" s="326"/>
      <c r="IL127" s="326"/>
      <c r="IM127" s="326"/>
    </row>
    <row r="128" spans="6:247" x14ac:dyDescent="0.2">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326"/>
      <c r="AF128" s="326"/>
      <c r="AG128" s="326"/>
      <c r="AH128" s="326"/>
      <c r="AI128" s="326"/>
      <c r="AJ128" s="326"/>
      <c r="AK128" s="326"/>
      <c r="AL128" s="326"/>
      <c r="AM128" s="326"/>
      <c r="AN128" s="326"/>
      <c r="AO128" s="326"/>
      <c r="AP128" s="326"/>
      <c r="AQ128" s="326"/>
      <c r="AR128" s="326"/>
      <c r="AS128" s="326"/>
      <c r="AT128" s="326"/>
      <c r="AU128" s="326"/>
      <c r="AV128" s="326"/>
      <c r="AW128" s="326"/>
      <c r="AX128" s="326"/>
      <c r="AY128" s="326"/>
      <c r="AZ128" s="326"/>
      <c r="BA128" s="326"/>
      <c r="BB128" s="326"/>
      <c r="BC128" s="326"/>
      <c r="BD128" s="326"/>
      <c r="BE128" s="326"/>
      <c r="BF128" s="326"/>
      <c r="BG128" s="326"/>
      <c r="BH128" s="326"/>
      <c r="BI128" s="326"/>
      <c r="BJ128" s="326"/>
      <c r="BK128" s="326"/>
      <c r="BL128" s="326"/>
      <c r="BM128" s="326"/>
      <c r="BN128" s="326"/>
      <c r="BO128" s="326"/>
      <c r="BP128" s="326"/>
      <c r="BQ128" s="326"/>
      <c r="BR128" s="326"/>
      <c r="BS128" s="326"/>
      <c r="BT128" s="326"/>
      <c r="BU128" s="326"/>
      <c r="BV128" s="326"/>
      <c r="BW128" s="326"/>
      <c r="BX128" s="326"/>
      <c r="BY128" s="326"/>
      <c r="BZ128" s="326"/>
      <c r="CA128" s="326"/>
      <c r="CB128" s="326"/>
      <c r="CC128" s="326"/>
      <c r="CD128" s="326"/>
      <c r="CE128" s="326"/>
      <c r="CF128" s="326"/>
      <c r="CG128" s="326"/>
      <c r="CH128" s="326"/>
      <c r="CI128" s="326"/>
      <c r="CJ128" s="326"/>
      <c r="CK128" s="326"/>
      <c r="CL128" s="326"/>
      <c r="CM128" s="326"/>
      <c r="CN128" s="326"/>
      <c r="CO128" s="326"/>
      <c r="CP128" s="326"/>
      <c r="CQ128" s="326"/>
      <c r="CR128" s="326"/>
      <c r="CS128" s="326"/>
      <c r="CT128" s="326"/>
      <c r="CU128" s="326"/>
      <c r="CV128" s="326"/>
      <c r="CW128" s="326"/>
      <c r="CX128" s="326"/>
      <c r="CY128" s="326"/>
      <c r="CZ128" s="326"/>
      <c r="DA128" s="326"/>
      <c r="DB128" s="326"/>
      <c r="DC128" s="326"/>
      <c r="DD128" s="326"/>
      <c r="DE128" s="326"/>
      <c r="DF128" s="326"/>
      <c r="DG128" s="326"/>
      <c r="DH128" s="326"/>
      <c r="DI128" s="326"/>
      <c r="DJ128" s="326"/>
      <c r="DK128" s="326"/>
      <c r="DL128" s="326"/>
      <c r="DM128" s="326"/>
      <c r="DN128" s="326"/>
      <c r="DO128" s="326"/>
      <c r="DP128" s="326"/>
      <c r="DQ128" s="326"/>
      <c r="DR128" s="326"/>
      <c r="DS128" s="326"/>
      <c r="DT128" s="326"/>
      <c r="DU128" s="326"/>
      <c r="DV128" s="326"/>
      <c r="DW128" s="326"/>
      <c r="DX128" s="326"/>
      <c r="DY128" s="326"/>
      <c r="DZ128" s="326"/>
      <c r="EA128" s="326"/>
      <c r="EB128" s="326"/>
      <c r="EC128" s="326"/>
      <c r="ED128" s="326"/>
      <c r="EE128" s="326"/>
      <c r="EF128" s="326"/>
      <c r="EG128" s="326"/>
      <c r="EH128" s="326"/>
      <c r="EI128" s="326"/>
      <c r="EJ128" s="326"/>
      <c r="EK128" s="326"/>
      <c r="EL128" s="326"/>
      <c r="EM128" s="326"/>
      <c r="EN128" s="326"/>
      <c r="EO128" s="326"/>
      <c r="EP128" s="326"/>
      <c r="EQ128" s="326"/>
      <c r="ER128" s="326"/>
      <c r="ES128" s="326"/>
      <c r="ET128" s="326"/>
      <c r="EU128" s="326"/>
      <c r="EV128" s="326"/>
      <c r="EW128" s="326"/>
      <c r="EX128" s="326"/>
      <c r="EY128" s="326"/>
      <c r="EZ128" s="326"/>
      <c r="FA128" s="326"/>
      <c r="FB128" s="326"/>
      <c r="FC128" s="326"/>
      <c r="FD128" s="326"/>
      <c r="FE128" s="326"/>
      <c r="FF128" s="326"/>
      <c r="FG128" s="326"/>
      <c r="FH128" s="326"/>
      <c r="FI128" s="326"/>
      <c r="FJ128" s="326"/>
      <c r="FK128" s="326"/>
      <c r="FL128" s="326"/>
      <c r="FM128" s="326"/>
      <c r="FN128" s="326"/>
      <c r="FO128" s="326"/>
      <c r="FP128" s="326"/>
      <c r="FQ128" s="326"/>
      <c r="FR128" s="326"/>
      <c r="FS128" s="326"/>
      <c r="FT128" s="326"/>
      <c r="FU128" s="326"/>
      <c r="FV128" s="326"/>
      <c r="FW128" s="326"/>
      <c r="FX128" s="326"/>
      <c r="FY128" s="326"/>
      <c r="FZ128" s="326"/>
      <c r="GA128" s="326"/>
      <c r="GB128" s="326"/>
      <c r="GC128" s="326"/>
      <c r="GD128" s="326"/>
      <c r="GE128" s="326"/>
      <c r="GF128" s="326"/>
      <c r="GG128" s="326"/>
      <c r="GH128" s="326"/>
      <c r="GI128" s="326"/>
      <c r="GJ128" s="326"/>
      <c r="GK128" s="326"/>
      <c r="GL128" s="326"/>
      <c r="GM128" s="326"/>
      <c r="GN128" s="326"/>
      <c r="GO128" s="326"/>
      <c r="GP128" s="326"/>
      <c r="GQ128" s="326"/>
      <c r="GR128" s="326"/>
      <c r="GS128" s="326"/>
      <c r="GT128" s="326"/>
      <c r="GU128" s="326"/>
      <c r="GV128" s="326"/>
      <c r="GW128" s="326"/>
      <c r="GX128" s="326"/>
      <c r="GY128" s="326"/>
      <c r="GZ128" s="326"/>
      <c r="HA128" s="326"/>
      <c r="HB128" s="326"/>
      <c r="HC128" s="326"/>
      <c r="HD128" s="326"/>
      <c r="HE128" s="326"/>
      <c r="HF128" s="326"/>
      <c r="HG128" s="326"/>
      <c r="HH128" s="326"/>
      <c r="HI128" s="326"/>
      <c r="HJ128" s="326"/>
      <c r="HK128" s="326"/>
      <c r="HL128" s="326"/>
      <c r="HM128" s="326"/>
      <c r="HN128" s="326"/>
      <c r="HO128" s="326"/>
      <c r="HP128" s="326"/>
      <c r="HQ128" s="326"/>
      <c r="HR128" s="326"/>
      <c r="HS128" s="326"/>
      <c r="HT128" s="326"/>
      <c r="HU128" s="326"/>
      <c r="HV128" s="326"/>
      <c r="HW128" s="326"/>
      <c r="HX128" s="326"/>
      <c r="HY128" s="326"/>
      <c r="HZ128" s="326"/>
      <c r="IA128" s="326"/>
      <c r="IB128" s="326"/>
      <c r="IC128" s="326"/>
      <c r="ID128" s="326"/>
      <c r="IE128" s="326"/>
      <c r="IF128" s="326"/>
      <c r="IG128" s="326"/>
      <c r="IH128" s="326"/>
      <c r="II128" s="326"/>
      <c r="IJ128" s="326"/>
      <c r="IK128" s="326"/>
      <c r="IL128" s="326"/>
      <c r="IM128" s="326"/>
    </row>
    <row r="129" spans="6:247" x14ac:dyDescent="0.2">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c r="AH129" s="326"/>
      <c r="AI129" s="326"/>
      <c r="AJ129" s="326"/>
      <c r="AK129" s="326"/>
      <c r="AL129" s="326"/>
      <c r="AM129" s="326"/>
      <c r="AN129" s="326"/>
      <c r="AO129" s="326"/>
      <c r="AP129" s="326"/>
      <c r="AQ129" s="326"/>
      <c r="AR129" s="326"/>
      <c r="AS129" s="326"/>
      <c r="AT129" s="326"/>
      <c r="AU129" s="326"/>
      <c r="AV129" s="326"/>
      <c r="AW129" s="326"/>
      <c r="AX129" s="326"/>
      <c r="AY129" s="326"/>
      <c r="AZ129" s="326"/>
      <c r="BA129" s="326"/>
      <c r="BB129" s="326"/>
      <c r="BC129" s="326"/>
      <c r="BD129" s="326"/>
      <c r="BE129" s="326"/>
      <c r="BF129" s="326"/>
      <c r="BG129" s="326"/>
      <c r="BH129" s="326"/>
      <c r="BI129" s="326"/>
      <c r="BJ129" s="326"/>
      <c r="BK129" s="326"/>
      <c r="BL129" s="326"/>
      <c r="BM129" s="326"/>
      <c r="BN129" s="326"/>
      <c r="BO129" s="326"/>
      <c r="BP129" s="326"/>
      <c r="BQ129" s="326"/>
      <c r="BR129" s="326"/>
      <c r="BS129" s="326"/>
      <c r="BT129" s="326"/>
      <c r="BU129" s="326"/>
      <c r="BV129" s="326"/>
      <c r="BW129" s="326"/>
      <c r="BX129" s="326"/>
      <c r="BY129" s="326"/>
      <c r="BZ129" s="326"/>
      <c r="CA129" s="326"/>
      <c r="CB129" s="326"/>
      <c r="CC129" s="326"/>
      <c r="CD129" s="326"/>
      <c r="CE129" s="326"/>
      <c r="CF129" s="326"/>
      <c r="CG129" s="326"/>
      <c r="CH129" s="326"/>
      <c r="CI129" s="326"/>
      <c r="CJ129" s="326"/>
      <c r="CK129" s="326"/>
      <c r="CL129" s="326"/>
      <c r="CM129" s="326"/>
      <c r="CN129" s="326"/>
      <c r="CO129" s="326"/>
      <c r="CP129" s="326"/>
      <c r="CQ129" s="326"/>
      <c r="CR129" s="326"/>
      <c r="CS129" s="326"/>
      <c r="CT129" s="326"/>
      <c r="CU129" s="326"/>
      <c r="CV129" s="326"/>
      <c r="CW129" s="326"/>
      <c r="CX129" s="326"/>
      <c r="CY129" s="326"/>
      <c r="CZ129" s="326"/>
      <c r="DA129" s="326"/>
      <c r="DB129" s="326"/>
      <c r="DC129" s="326"/>
      <c r="DD129" s="326"/>
      <c r="DE129" s="326"/>
      <c r="DF129" s="326"/>
      <c r="DG129" s="326"/>
      <c r="DH129" s="326"/>
      <c r="DI129" s="326"/>
      <c r="DJ129" s="326"/>
      <c r="DK129" s="326"/>
      <c r="DL129" s="326"/>
      <c r="DM129" s="326"/>
      <c r="DN129" s="326"/>
      <c r="DO129" s="326"/>
      <c r="DP129" s="326"/>
      <c r="DQ129" s="326"/>
      <c r="DR129" s="326"/>
      <c r="DS129" s="326"/>
      <c r="DT129" s="326"/>
      <c r="DU129" s="326"/>
      <c r="DV129" s="326"/>
      <c r="DW129" s="326"/>
      <c r="DX129" s="326"/>
      <c r="DY129" s="326"/>
      <c r="DZ129" s="326"/>
      <c r="EA129" s="326"/>
      <c r="EB129" s="326"/>
      <c r="EC129" s="326"/>
      <c r="ED129" s="326"/>
      <c r="EE129" s="326"/>
      <c r="EF129" s="326"/>
      <c r="EG129" s="326"/>
      <c r="EH129" s="326"/>
      <c r="EI129" s="326"/>
      <c r="EJ129" s="326"/>
      <c r="EK129" s="326"/>
      <c r="EL129" s="326"/>
      <c r="EM129" s="326"/>
      <c r="EN129" s="326"/>
      <c r="EO129" s="326"/>
      <c r="EP129" s="326"/>
      <c r="EQ129" s="326"/>
      <c r="ER129" s="326"/>
      <c r="ES129" s="326"/>
      <c r="ET129" s="326"/>
      <c r="EU129" s="326"/>
      <c r="EV129" s="326"/>
      <c r="EW129" s="326"/>
      <c r="EX129" s="326"/>
      <c r="EY129" s="326"/>
      <c r="EZ129" s="326"/>
      <c r="FA129" s="326"/>
      <c r="FB129" s="326"/>
      <c r="FC129" s="326"/>
      <c r="FD129" s="326"/>
      <c r="FE129" s="326"/>
      <c r="FF129" s="326"/>
      <c r="FG129" s="326"/>
      <c r="FH129" s="326"/>
      <c r="FI129" s="326"/>
      <c r="FJ129" s="326"/>
      <c r="FK129" s="326"/>
      <c r="FL129" s="326"/>
      <c r="FM129" s="326"/>
      <c r="FN129" s="326"/>
      <c r="FO129" s="326"/>
      <c r="FP129" s="326"/>
      <c r="FQ129" s="326"/>
      <c r="FR129" s="326"/>
      <c r="FS129" s="326"/>
      <c r="FT129" s="326"/>
      <c r="FU129" s="326"/>
      <c r="FV129" s="326"/>
      <c r="FW129" s="326"/>
      <c r="FX129" s="326"/>
      <c r="FY129" s="326"/>
      <c r="FZ129" s="326"/>
      <c r="GA129" s="326"/>
      <c r="GB129" s="326"/>
      <c r="GC129" s="326"/>
      <c r="GD129" s="326"/>
      <c r="GE129" s="326"/>
      <c r="GF129" s="326"/>
      <c r="GG129" s="326"/>
      <c r="GH129" s="326"/>
      <c r="GI129" s="326"/>
      <c r="GJ129" s="326"/>
      <c r="GK129" s="326"/>
      <c r="GL129" s="326"/>
      <c r="GM129" s="326"/>
      <c r="GN129" s="326"/>
      <c r="GO129" s="326"/>
      <c r="GP129" s="326"/>
      <c r="GQ129" s="326"/>
      <c r="GR129" s="326"/>
      <c r="GS129" s="326"/>
      <c r="GT129" s="326"/>
      <c r="GU129" s="326"/>
      <c r="GV129" s="326"/>
      <c r="GW129" s="326"/>
      <c r="GX129" s="326"/>
      <c r="GY129" s="326"/>
      <c r="GZ129" s="326"/>
      <c r="HA129" s="326"/>
      <c r="HB129" s="326"/>
      <c r="HC129" s="326"/>
      <c r="HD129" s="326"/>
      <c r="HE129" s="326"/>
      <c r="HF129" s="326"/>
      <c r="HG129" s="326"/>
      <c r="HH129" s="326"/>
      <c r="HI129" s="326"/>
      <c r="HJ129" s="326"/>
      <c r="HK129" s="326"/>
      <c r="HL129" s="326"/>
      <c r="HM129" s="326"/>
      <c r="HN129" s="326"/>
      <c r="HO129" s="326"/>
      <c r="HP129" s="326"/>
      <c r="HQ129" s="326"/>
      <c r="HR129" s="326"/>
      <c r="HS129" s="326"/>
      <c r="HT129" s="326"/>
      <c r="HU129" s="326"/>
      <c r="HV129" s="326"/>
      <c r="HW129" s="326"/>
      <c r="HX129" s="326"/>
      <c r="HY129" s="326"/>
      <c r="HZ129" s="326"/>
      <c r="IA129" s="326"/>
      <c r="IB129" s="326"/>
      <c r="IC129" s="326"/>
      <c r="ID129" s="326"/>
      <c r="IE129" s="326"/>
      <c r="IF129" s="326"/>
      <c r="IG129" s="326"/>
      <c r="IH129" s="326"/>
      <c r="II129" s="326"/>
      <c r="IJ129" s="326"/>
      <c r="IK129" s="326"/>
      <c r="IL129" s="326"/>
      <c r="IM129" s="326"/>
    </row>
    <row r="130" spans="6:247" x14ac:dyDescent="0.2">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c r="AH130" s="326"/>
      <c r="AI130" s="326"/>
      <c r="AJ130" s="326"/>
      <c r="AK130" s="326"/>
      <c r="AL130" s="326"/>
      <c r="AM130" s="326"/>
      <c r="AN130" s="326"/>
      <c r="AO130" s="326"/>
      <c r="AP130" s="326"/>
      <c r="AQ130" s="326"/>
      <c r="AR130" s="326"/>
      <c r="AS130" s="326"/>
      <c r="AT130" s="326"/>
      <c r="AU130" s="326"/>
      <c r="AV130" s="326"/>
      <c r="AW130" s="326"/>
      <c r="AX130" s="326"/>
      <c r="AY130" s="326"/>
      <c r="AZ130" s="326"/>
      <c r="BA130" s="326"/>
      <c r="BB130" s="326"/>
      <c r="BC130" s="326"/>
      <c r="BD130" s="326"/>
      <c r="BE130" s="326"/>
      <c r="BF130" s="326"/>
      <c r="BG130" s="326"/>
      <c r="BH130" s="326"/>
      <c r="BI130" s="326"/>
      <c r="BJ130" s="326"/>
      <c r="BK130" s="326"/>
      <c r="BL130" s="326"/>
      <c r="BM130" s="326"/>
      <c r="BN130" s="326"/>
      <c r="BO130" s="326"/>
      <c r="BP130" s="326"/>
      <c r="BQ130" s="326"/>
      <c r="BR130" s="326"/>
      <c r="BS130" s="326"/>
      <c r="BT130" s="326"/>
      <c r="BU130" s="326"/>
      <c r="BV130" s="326"/>
      <c r="BW130" s="326"/>
      <c r="BX130" s="326"/>
      <c r="BY130" s="326"/>
      <c r="BZ130" s="326"/>
      <c r="CA130" s="326"/>
      <c r="CB130" s="326"/>
      <c r="CC130" s="326"/>
      <c r="CD130" s="326"/>
      <c r="CE130" s="326"/>
      <c r="CF130" s="326"/>
      <c r="CG130" s="326"/>
      <c r="CH130" s="326"/>
      <c r="CI130" s="326"/>
      <c r="CJ130" s="326"/>
      <c r="CK130" s="326"/>
      <c r="CL130" s="326"/>
      <c r="CM130" s="326"/>
      <c r="CN130" s="326"/>
      <c r="CO130" s="326"/>
      <c r="CP130" s="326"/>
      <c r="CQ130" s="326"/>
      <c r="CR130" s="326"/>
      <c r="CS130" s="326"/>
      <c r="CT130" s="326"/>
      <c r="CU130" s="326"/>
      <c r="CV130" s="326"/>
      <c r="CW130" s="326"/>
      <c r="CX130" s="326"/>
      <c r="CY130" s="326"/>
      <c r="CZ130" s="326"/>
      <c r="DA130" s="326"/>
      <c r="DB130" s="326"/>
      <c r="DC130" s="326"/>
      <c r="DD130" s="326"/>
      <c r="DE130" s="326"/>
      <c r="DF130" s="326"/>
      <c r="DG130" s="326"/>
      <c r="DH130" s="326"/>
      <c r="DI130" s="326"/>
      <c r="DJ130" s="326"/>
      <c r="DK130" s="326"/>
      <c r="DL130" s="326"/>
      <c r="DM130" s="326"/>
      <c r="DN130" s="326"/>
      <c r="DO130" s="326"/>
      <c r="DP130" s="326"/>
      <c r="DQ130" s="326"/>
      <c r="DR130" s="326"/>
      <c r="DS130" s="326"/>
      <c r="DT130" s="326"/>
      <c r="DU130" s="326"/>
      <c r="DV130" s="326"/>
      <c r="DW130" s="326"/>
      <c r="DX130" s="326"/>
      <c r="DY130" s="326"/>
      <c r="DZ130" s="326"/>
      <c r="EA130" s="326"/>
      <c r="EB130" s="326"/>
      <c r="EC130" s="326"/>
      <c r="ED130" s="326"/>
      <c r="EE130" s="326"/>
      <c r="EF130" s="326"/>
      <c r="EG130" s="326"/>
      <c r="EH130" s="326"/>
      <c r="EI130" s="326"/>
      <c r="EJ130" s="326"/>
      <c r="EK130" s="326"/>
      <c r="EL130" s="326"/>
      <c r="EM130" s="326"/>
      <c r="EN130" s="326"/>
      <c r="EO130" s="326"/>
      <c r="EP130" s="326"/>
      <c r="EQ130" s="326"/>
      <c r="ER130" s="326"/>
      <c r="ES130" s="326"/>
      <c r="ET130" s="326"/>
      <c r="EU130" s="326"/>
      <c r="EV130" s="326"/>
      <c r="EW130" s="326"/>
      <c r="EX130" s="326"/>
      <c r="EY130" s="326"/>
      <c r="EZ130" s="326"/>
      <c r="FA130" s="326"/>
      <c r="FB130" s="326"/>
      <c r="FC130" s="326"/>
      <c r="FD130" s="326"/>
      <c r="FE130" s="326"/>
      <c r="FF130" s="326"/>
      <c r="FG130" s="326"/>
      <c r="FH130" s="326"/>
      <c r="FI130" s="326"/>
      <c r="FJ130" s="326"/>
      <c r="FK130" s="326"/>
      <c r="FL130" s="326"/>
      <c r="FM130" s="326"/>
      <c r="FN130" s="326"/>
      <c r="FO130" s="326"/>
      <c r="FP130" s="326"/>
      <c r="FQ130" s="326"/>
      <c r="FR130" s="326"/>
      <c r="FS130" s="326"/>
      <c r="FT130" s="326"/>
      <c r="FU130" s="326"/>
      <c r="FV130" s="326"/>
      <c r="FW130" s="326"/>
      <c r="FX130" s="326"/>
      <c r="FY130" s="326"/>
      <c r="FZ130" s="326"/>
      <c r="GA130" s="326"/>
      <c r="GB130" s="326"/>
      <c r="GC130" s="326"/>
      <c r="GD130" s="326"/>
      <c r="GE130" s="326"/>
      <c r="GF130" s="326"/>
      <c r="GG130" s="326"/>
      <c r="GH130" s="326"/>
      <c r="GI130" s="326"/>
      <c r="GJ130" s="326"/>
      <c r="GK130" s="326"/>
      <c r="GL130" s="326"/>
      <c r="GM130" s="326"/>
      <c r="GN130" s="326"/>
      <c r="GO130" s="326"/>
      <c r="GP130" s="326"/>
      <c r="GQ130" s="326"/>
      <c r="GR130" s="326"/>
      <c r="GS130" s="326"/>
      <c r="GT130" s="326"/>
      <c r="GU130" s="326"/>
      <c r="GV130" s="326"/>
      <c r="GW130" s="326"/>
      <c r="GX130" s="326"/>
      <c r="GY130" s="326"/>
      <c r="GZ130" s="326"/>
      <c r="HA130" s="326"/>
      <c r="HB130" s="326"/>
      <c r="HC130" s="326"/>
      <c r="HD130" s="326"/>
      <c r="HE130" s="326"/>
      <c r="HF130" s="326"/>
      <c r="HG130" s="326"/>
      <c r="HH130" s="326"/>
      <c r="HI130" s="326"/>
      <c r="HJ130" s="326"/>
      <c r="HK130" s="326"/>
      <c r="HL130" s="326"/>
      <c r="HM130" s="326"/>
      <c r="HN130" s="326"/>
      <c r="HO130" s="326"/>
      <c r="HP130" s="326"/>
      <c r="HQ130" s="326"/>
      <c r="HR130" s="326"/>
      <c r="HS130" s="326"/>
      <c r="HT130" s="326"/>
      <c r="HU130" s="326"/>
      <c r="HV130" s="326"/>
      <c r="HW130" s="326"/>
      <c r="HX130" s="326"/>
      <c r="HY130" s="326"/>
      <c r="HZ130" s="326"/>
      <c r="IA130" s="326"/>
      <c r="IB130" s="326"/>
      <c r="IC130" s="326"/>
      <c r="ID130" s="326"/>
      <c r="IE130" s="326"/>
      <c r="IF130" s="326"/>
      <c r="IG130" s="326"/>
      <c r="IH130" s="326"/>
      <c r="II130" s="326"/>
      <c r="IJ130" s="326"/>
      <c r="IK130" s="326"/>
      <c r="IL130" s="326"/>
      <c r="IM130" s="326"/>
    </row>
    <row r="131" spans="6:247" x14ac:dyDescent="0.2">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c r="AH131" s="326"/>
      <c r="AI131" s="326"/>
      <c r="AJ131" s="326"/>
      <c r="AK131" s="326"/>
      <c r="AL131" s="326"/>
      <c r="AM131" s="326"/>
      <c r="AN131" s="326"/>
      <c r="AO131" s="326"/>
      <c r="AP131" s="326"/>
      <c r="AQ131" s="326"/>
      <c r="AR131" s="326"/>
      <c r="AS131" s="326"/>
      <c r="AT131" s="326"/>
      <c r="AU131" s="326"/>
      <c r="AV131" s="326"/>
      <c r="AW131" s="326"/>
      <c r="AX131" s="326"/>
      <c r="AY131" s="326"/>
      <c r="AZ131" s="326"/>
      <c r="BA131" s="326"/>
      <c r="BB131" s="326"/>
      <c r="BC131" s="326"/>
      <c r="BD131" s="326"/>
      <c r="BE131" s="326"/>
      <c r="BF131" s="326"/>
      <c r="BG131" s="326"/>
      <c r="BH131" s="326"/>
      <c r="BI131" s="326"/>
      <c r="BJ131" s="326"/>
      <c r="BK131" s="326"/>
      <c r="BL131" s="326"/>
      <c r="BM131" s="326"/>
      <c r="BN131" s="326"/>
      <c r="BO131" s="326"/>
      <c r="BP131" s="326"/>
      <c r="BQ131" s="326"/>
      <c r="BR131" s="326"/>
      <c r="BS131" s="326"/>
      <c r="BT131" s="326"/>
      <c r="BU131" s="326"/>
      <c r="BV131" s="326"/>
      <c r="BW131" s="326"/>
      <c r="BX131" s="326"/>
      <c r="BY131" s="326"/>
      <c r="BZ131" s="326"/>
      <c r="CA131" s="326"/>
      <c r="CB131" s="326"/>
      <c r="CC131" s="326"/>
      <c r="CD131" s="326"/>
      <c r="CE131" s="326"/>
      <c r="CF131" s="326"/>
      <c r="CG131" s="326"/>
      <c r="CH131" s="326"/>
      <c r="CI131" s="326"/>
      <c r="CJ131" s="326"/>
      <c r="CK131" s="326"/>
      <c r="CL131" s="326"/>
      <c r="CM131" s="326"/>
      <c r="CN131" s="326"/>
      <c r="CO131" s="326"/>
      <c r="CP131" s="326"/>
      <c r="CQ131" s="326"/>
      <c r="CR131" s="326"/>
      <c r="CS131" s="326"/>
      <c r="CT131" s="326"/>
      <c r="CU131" s="326"/>
      <c r="CV131" s="326"/>
      <c r="CW131" s="326"/>
      <c r="CX131" s="326"/>
      <c r="CY131" s="326"/>
      <c r="CZ131" s="326"/>
      <c r="DA131" s="326"/>
      <c r="DB131" s="326"/>
      <c r="DC131" s="326"/>
      <c r="DD131" s="326"/>
      <c r="DE131" s="326"/>
      <c r="DF131" s="326"/>
      <c r="DG131" s="326"/>
      <c r="DH131" s="326"/>
      <c r="DI131" s="326"/>
      <c r="DJ131" s="326"/>
      <c r="DK131" s="326"/>
      <c r="DL131" s="326"/>
      <c r="DM131" s="326"/>
      <c r="DN131" s="326"/>
      <c r="DO131" s="326"/>
      <c r="DP131" s="326"/>
      <c r="DQ131" s="326"/>
      <c r="DR131" s="326"/>
      <c r="DS131" s="326"/>
      <c r="DT131" s="326"/>
      <c r="DU131" s="326"/>
      <c r="DV131" s="326"/>
      <c r="DW131" s="326"/>
      <c r="DX131" s="326"/>
      <c r="DY131" s="326"/>
      <c r="DZ131" s="326"/>
      <c r="EA131" s="326"/>
      <c r="EB131" s="326"/>
      <c r="EC131" s="326"/>
      <c r="ED131" s="326"/>
      <c r="EE131" s="326"/>
      <c r="EF131" s="326"/>
      <c r="EG131" s="326"/>
      <c r="EH131" s="326"/>
      <c r="EI131" s="326"/>
      <c r="EJ131" s="326"/>
      <c r="EK131" s="326"/>
      <c r="EL131" s="326"/>
      <c r="EM131" s="326"/>
      <c r="EN131" s="326"/>
      <c r="EO131" s="326"/>
      <c r="EP131" s="326"/>
      <c r="EQ131" s="326"/>
      <c r="ER131" s="326"/>
      <c r="ES131" s="326"/>
      <c r="ET131" s="326"/>
      <c r="EU131" s="326"/>
      <c r="EV131" s="326"/>
      <c r="EW131" s="326"/>
      <c r="EX131" s="326"/>
      <c r="EY131" s="326"/>
      <c r="EZ131" s="326"/>
      <c r="FA131" s="326"/>
      <c r="FB131" s="326"/>
      <c r="FC131" s="326"/>
      <c r="FD131" s="326"/>
      <c r="FE131" s="326"/>
      <c r="FF131" s="326"/>
      <c r="FG131" s="326"/>
      <c r="FH131" s="326"/>
      <c r="FI131" s="326"/>
      <c r="FJ131" s="326"/>
      <c r="FK131" s="326"/>
      <c r="FL131" s="326"/>
      <c r="FM131" s="326"/>
      <c r="FN131" s="326"/>
      <c r="FO131" s="326"/>
      <c r="FP131" s="326"/>
      <c r="FQ131" s="326"/>
      <c r="FR131" s="326"/>
      <c r="FS131" s="326"/>
      <c r="FT131" s="326"/>
      <c r="FU131" s="326"/>
      <c r="FV131" s="326"/>
      <c r="FW131" s="326"/>
      <c r="FX131" s="326"/>
      <c r="FY131" s="326"/>
      <c r="FZ131" s="326"/>
      <c r="GA131" s="326"/>
      <c r="GB131" s="326"/>
      <c r="GC131" s="326"/>
      <c r="GD131" s="326"/>
      <c r="GE131" s="326"/>
      <c r="GF131" s="326"/>
      <c r="GG131" s="326"/>
      <c r="GH131" s="326"/>
      <c r="GI131" s="326"/>
      <c r="GJ131" s="326"/>
      <c r="GK131" s="326"/>
      <c r="GL131" s="326"/>
      <c r="GM131" s="326"/>
      <c r="GN131" s="326"/>
      <c r="GO131" s="326"/>
      <c r="GP131" s="326"/>
      <c r="GQ131" s="326"/>
      <c r="GR131" s="326"/>
      <c r="GS131" s="326"/>
      <c r="GT131" s="326"/>
      <c r="GU131" s="326"/>
      <c r="GV131" s="326"/>
      <c r="GW131" s="326"/>
      <c r="GX131" s="326"/>
      <c r="GY131" s="326"/>
      <c r="GZ131" s="326"/>
      <c r="HA131" s="326"/>
      <c r="HB131" s="326"/>
      <c r="HC131" s="326"/>
      <c r="HD131" s="326"/>
      <c r="HE131" s="326"/>
      <c r="HF131" s="326"/>
      <c r="HG131" s="326"/>
      <c r="HH131" s="326"/>
      <c r="HI131" s="326"/>
      <c r="HJ131" s="326"/>
      <c r="HK131" s="326"/>
      <c r="HL131" s="326"/>
      <c r="HM131" s="326"/>
      <c r="HN131" s="326"/>
      <c r="HO131" s="326"/>
      <c r="HP131" s="326"/>
      <c r="HQ131" s="326"/>
      <c r="HR131" s="326"/>
      <c r="HS131" s="326"/>
      <c r="HT131" s="326"/>
      <c r="HU131" s="326"/>
      <c r="HV131" s="326"/>
      <c r="HW131" s="326"/>
      <c r="HX131" s="326"/>
      <c r="HY131" s="326"/>
      <c r="HZ131" s="326"/>
      <c r="IA131" s="326"/>
      <c r="IB131" s="326"/>
      <c r="IC131" s="326"/>
      <c r="ID131" s="326"/>
      <c r="IE131" s="326"/>
      <c r="IF131" s="326"/>
      <c r="IG131" s="326"/>
      <c r="IH131" s="326"/>
      <c r="II131" s="326"/>
      <c r="IJ131" s="326"/>
      <c r="IK131" s="326"/>
      <c r="IL131" s="326"/>
      <c r="IM131" s="326"/>
    </row>
    <row r="132" spans="6:247" x14ac:dyDescent="0.2">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c r="AH132" s="326"/>
      <c r="AI132" s="326"/>
      <c r="AJ132" s="326"/>
      <c r="AK132" s="326"/>
      <c r="AL132" s="326"/>
      <c r="AM132" s="326"/>
      <c r="AN132" s="326"/>
      <c r="AO132" s="326"/>
      <c r="AP132" s="326"/>
      <c r="AQ132" s="326"/>
      <c r="AR132" s="326"/>
      <c r="AS132" s="326"/>
      <c r="AT132" s="326"/>
      <c r="AU132" s="326"/>
      <c r="AV132" s="326"/>
      <c r="AW132" s="326"/>
      <c r="AX132" s="326"/>
      <c r="AY132" s="326"/>
      <c r="AZ132" s="326"/>
      <c r="BA132" s="326"/>
      <c r="BB132" s="326"/>
      <c r="BC132" s="326"/>
      <c r="BD132" s="326"/>
      <c r="BE132" s="326"/>
      <c r="BF132" s="326"/>
      <c r="BG132" s="326"/>
      <c r="BH132" s="326"/>
      <c r="BI132" s="326"/>
      <c r="BJ132" s="326"/>
      <c r="BK132" s="326"/>
      <c r="BL132" s="326"/>
      <c r="BM132" s="326"/>
      <c r="BN132" s="326"/>
      <c r="BO132" s="326"/>
      <c r="BP132" s="326"/>
      <c r="BQ132" s="326"/>
      <c r="BR132" s="326"/>
      <c r="BS132" s="326"/>
      <c r="BT132" s="326"/>
      <c r="BU132" s="326"/>
      <c r="BV132" s="326"/>
      <c r="BW132" s="326"/>
      <c r="BX132" s="326"/>
      <c r="BY132" s="326"/>
      <c r="BZ132" s="326"/>
      <c r="CA132" s="326"/>
      <c r="CB132" s="326"/>
      <c r="CC132" s="326"/>
      <c r="CD132" s="326"/>
      <c r="CE132" s="326"/>
      <c r="CF132" s="326"/>
      <c r="CG132" s="326"/>
      <c r="CH132" s="326"/>
      <c r="CI132" s="326"/>
      <c r="CJ132" s="326"/>
      <c r="CK132" s="326"/>
      <c r="CL132" s="326"/>
      <c r="CM132" s="326"/>
      <c r="CN132" s="326"/>
      <c r="CO132" s="326"/>
      <c r="CP132" s="326"/>
      <c r="CQ132" s="326"/>
      <c r="CR132" s="326"/>
      <c r="CS132" s="326"/>
      <c r="CT132" s="326"/>
      <c r="CU132" s="326"/>
      <c r="CV132" s="326"/>
      <c r="CW132" s="326"/>
      <c r="CX132" s="326"/>
      <c r="CY132" s="326"/>
      <c r="CZ132" s="326"/>
      <c r="DA132" s="326"/>
      <c r="DB132" s="326"/>
      <c r="DC132" s="326"/>
      <c r="DD132" s="326"/>
      <c r="DE132" s="326"/>
      <c r="DF132" s="326"/>
      <c r="DG132" s="326"/>
      <c r="DH132" s="326"/>
      <c r="DI132" s="326"/>
      <c r="DJ132" s="326"/>
      <c r="DK132" s="326"/>
      <c r="DL132" s="326"/>
      <c r="DM132" s="326"/>
      <c r="DN132" s="326"/>
      <c r="DO132" s="326"/>
      <c r="DP132" s="326"/>
      <c r="DQ132" s="326"/>
      <c r="DR132" s="326"/>
      <c r="DS132" s="326"/>
      <c r="DT132" s="326"/>
      <c r="DU132" s="326"/>
      <c r="DV132" s="326"/>
      <c r="DW132" s="326"/>
      <c r="DX132" s="326"/>
      <c r="DY132" s="326"/>
      <c r="DZ132" s="326"/>
      <c r="EA132" s="326"/>
      <c r="EB132" s="326"/>
      <c r="EC132" s="326"/>
      <c r="ED132" s="326"/>
      <c r="EE132" s="326"/>
      <c r="EF132" s="326"/>
      <c r="EG132" s="326"/>
      <c r="EH132" s="326"/>
      <c r="EI132" s="326"/>
      <c r="EJ132" s="326"/>
      <c r="EK132" s="326"/>
      <c r="EL132" s="326"/>
      <c r="EM132" s="326"/>
      <c r="EN132" s="326"/>
      <c r="EO132" s="326"/>
      <c r="EP132" s="326"/>
      <c r="EQ132" s="326"/>
      <c r="ER132" s="326"/>
      <c r="ES132" s="326"/>
      <c r="ET132" s="326"/>
      <c r="EU132" s="326"/>
      <c r="EV132" s="326"/>
      <c r="EW132" s="326"/>
      <c r="EX132" s="326"/>
      <c r="EY132" s="326"/>
      <c r="EZ132" s="326"/>
      <c r="FA132" s="326"/>
      <c r="FB132" s="326"/>
      <c r="FC132" s="326"/>
      <c r="FD132" s="326"/>
      <c r="FE132" s="326"/>
      <c r="FF132" s="326"/>
      <c r="FG132" s="326"/>
      <c r="FH132" s="326"/>
      <c r="FI132" s="326"/>
      <c r="FJ132" s="326"/>
      <c r="FK132" s="326"/>
      <c r="FL132" s="326"/>
      <c r="FM132" s="326"/>
      <c r="FN132" s="326"/>
      <c r="FO132" s="326"/>
      <c r="FP132" s="326"/>
      <c r="FQ132" s="326"/>
      <c r="FR132" s="326"/>
      <c r="FS132" s="326"/>
      <c r="FT132" s="326"/>
      <c r="FU132" s="326"/>
      <c r="FV132" s="326"/>
      <c r="FW132" s="326"/>
      <c r="FX132" s="326"/>
      <c r="FY132" s="326"/>
      <c r="FZ132" s="326"/>
      <c r="GA132" s="326"/>
      <c r="GB132" s="326"/>
      <c r="GC132" s="326"/>
      <c r="GD132" s="326"/>
      <c r="GE132" s="326"/>
      <c r="GF132" s="326"/>
      <c r="GG132" s="326"/>
      <c r="GH132" s="326"/>
      <c r="GI132" s="326"/>
      <c r="GJ132" s="326"/>
      <c r="GK132" s="326"/>
      <c r="GL132" s="326"/>
      <c r="GM132" s="326"/>
      <c r="GN132" s="326"/>
      <c r="GO132" s="326"/>
      <c r="GP132" s="326"/>
      <c r="GQ132" s="326"/>
      <c r="GR132" s="326"/>
      <c r="GS132" s="326"/>
      <c r="GT132" s="326"/>
      <c r="GU132" s="326"/>
      <c r="GV132" s="326"/>
      <c r="GW132" s="326"/>
      <c r="GX132" s="326"/>
      <c r="GY132" s="326"/>
      <c r="GZ132" s="326"/>
      <c r="HA132" s="326"/>
      <c r="HB132" s="326"/>
      <c r="HC132" s="326"/>
      <c r="HD132" s="326"/>
      <c r="HE132" s="326"/>
      <c r="HF132" s="326"/>
      <c r="HG132" s="326"/>
      <c r="HH132" s="326"/>
      <c r="HI132" s="326"/>
      <c r="HJ132" s="326"/>
      <c r="HK132" s="326"/>
      <c r="HL132" s="326"/>
      <c r="HM132" s="326"/>
      <c r="HN132" s="326"/>
      <c r="HO132" s="326"/>
      <c r="HP132" s="326"/>
      <c r="HQ132" s="326"/>
      <c r="HR132" s="326"/>
      <c r="HS132" s="326"/>
      <c r="HT132" s="326"/>
      <c r="HU132" s="326"/>
      <c r="HV132" s="326"/>
      <c r="HW132" s="326"/>
      <c r="HX132" s="326"/>
      <c r="HY132" s="326"/>
      <c r="HZ132" s="326"/>
      <c r="IA132" s="326"/>
      <c r="IB132" s="326"/>
      <c r="IC132" s="326"/>
      <c r="ID132" s="326"/>
      <c r="IE132" s="326"/>
      <c r="IF132" s="326"/>
      <c r="IG132" s="326"/>
      <c r="IH132" s="326"/>
      <c r="II132" s="326"/>
      <c r="IJ132" s="326"/>
      <c r="IK132" s="326"/>
      <c r="IL132" s="326"/>
      <c r="IM132" s="326"/>
    </row>
    <row r="133" spans="6:247" x14ac:dyDescent="0.2">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c r="AE133" s="326"/>
      <c r="AF133" s="326"/>
      <c r="AG133" s="326"/>
      <c r="AH133" s="326"/>
      <c r="AI133" s="326"/>
      <c r="AJ133" s="326"/>
      <c r="AK133" s="326"/>
      <c r="AL133" s="326"/>
      <c r="AM133" s="326"/>
      <c r="AN133" s="326"/>
      <c r="AO133" s="326"/>
      <c r="AP133" s="326"/>
      <c r="AQ133" s="326"/>
      <c r="AR133" s="326"/>
      <c r="AS133" s="326"/>
      <c r="AT133" s="326"/>
      <c r="AU133" s="326"/>
      <c r="AV133" s="326"/>
      <c r="AW133" s="326"/>
      <c r="AX133" s="326"/>
      <c r="AY133" s="326"/>
      <c r="AZ133" s="326"/>
      <c r="BA133" s="326"/>
      <c r="BB133" s="326"/>
      <c r="BC133" s="326"/>
      <c r="BD133" s="326"/>
      <c r="BE133" s="326"/>
      <c r="BF133" s="326"/>
      <c r="BG133" s="326"/>
      <c r="BH133" s="326"/>
      <c r="BI133" s="326"/>
      <c r="BJ133" s="326"/>
      <c r="BK133" s="326"/>
      <c r="BL133" s="326"/>
      <c r="BM133" s="326"/>
      <c r="BN133" s="326"/>
      <c r="BO133" s="326"/>
      <c r="BP133" s="326"/>
      <c r="BQ133" s="326"/>
      <c r="BR133" s="326"/>
      <c r="BS133" s="326"/>
      <c r="BT133" s="326"/>
      <c r="BU133" s="326"/>
      <c r="BV133" s="326"/>
      <c r="BW133" s="326"/>
      <c r="BX133" s="326"/>
      <c r="BY133" s="326"/>
      <c r="BZ133" s="326"/>
      <c r="CA133" s="326"/>
      <c r="CB133" s="326"/>
      <c r="CC133" s="326"/>
      <c r="CD133" s="326"/>
      <c r="CE133" s="326"/>
      <c r="CF133" s="326"/>
      <c r="CG133" s="326"/>
      <c r="CH133" s="326"/>
      <c r="CI133" s="326"/>
      <c r="CJ133" s="326"/>
      <c r="CK133" s="326"/>
      <c r="CL133" s="326"/>
      <c r="CM133" s="326"/>
      <c r="CN133" s="326"/>
      <c r="CO133" s="326"/>
      <c r="CP133" s="326"/>
      <c r="CQ133" s="326"/>
      <c r="CR133" s="326"/>
      <c r="CS133" s="326"/>
      <c r="CT133" s="326"/>
      <c r="CU133" s="326"/>
      <c r="CV133" s="326"/>
      <c r="CW133" s="326"/>
      <c r="CX133" s="326"/>
      <c r="CY133" s="326"/>
      <c r="CZ133" s="326"/>
      <c r="DA133" s="326"/>
      <c r="DB133" s="326"/>
      <c r="DC133" s="326"/>
      <c r="DD133" s="326"/>
      <c r="DE133" s="326"/>
      <c r="DF133" s="326"/>
      <c r="DG133" s="326"/>
      <c r="DH133" s="326"/>
      <c r="DI133" s="326"/>
      <c r="DJ133" s="326"/>
      <c r="DK133" s="326"/>
      <c r="DL133" s="326"/>
      <c r="DM133" s="326"/>
      <c r="DN133" s="326"/>
      <c r="DO133" s="326"/>
      <c r="DP133" s="326"/>
      <c r="DQ133" s="326"/>
      <c r="DR133" s="326"/>
      <c r="DS133" s="326"/>
      <c r="DT133" s="326"/>
      <c r="DU133" s="326"/>
      <c r="DV133" s="326"/>
      <c r="DW133" s="326"/>
      <c r="DX133" s="326"/>
      <c r="DY133" s="326"/>
      <c r="DZ133" s="326"/>
      <c r="EA133" s="326"/>
      <c r="EB133" s="326"/>
      <c r="EC133" s="326"/>
      <c r="ED133" s="326"/>
      <c r="EE133" s="326"/>
      <c r="EF133" s="326"/>
      <c r="EG133" s="326"/>
      <c r="EH133" s="326"/>
      <c r="EI133" s="326"/>
      <c r="EJ133" s="326"/>
      <c r="EK133" s="326"/>
      <c r="EL133" s="326"/>
      <c r="EM133" s="326"/>
      <c r="EN133" s="326"/>
      <c r="EO133" s="326"/>
      <c r="EP133" s="326"/>
      <c r="EQ133" s="326"/>
      <c r="ER133" s="326"/>
      <c r="ES133" s="326"/>
      <c r="ET133" s="326"/>
      <c r="EU133" s="326"/>
      <c r="EV133" s="326"/>
      <c r="EW133" s="326"/>
      <c r="EX133" s="326"/>
      <c r="EY133" s="326"/>
      <c r="EZ133" s="326"/>
      <c r="FA133" s="326"/>
      <c r="FB133" s="326"/>
      <c r="FC133" s="326"/>
      <c r="FD133" s="326"/>
      <c r="FE133" s="326"/>
      <c r="FF133" s="326"/>
      <c r="FG133" s="326"/>
      <c r="FH133" s="326"/>
      <c r="FI133" s="326"/>
      <c r="FJ133" s="326"/>
      <c r="FK133" s="326"/>
      <c r="FL133" s="326"/>
      <c r="FM133" s="326"/>
      <c r="FN133" s="326"/>
      <c r="FO133" s="326"/>
      <c r="FP133" s="326"/>
      <c r="FQ133" s="326"/>
      <c r="FR133" s="326"/>
      <c r="FS133" s="326"/>
      <c r="FT133" s="326"/>
      <c r="FU133" s="326"/>
      <c r="FV133" s="326"/>
      <c r="FW133" s="326"/>
      <c r="FX133" s="326"/>
      <c r="FY133" s="326"/>
      <c r="FZ133" s="326"/>
      <c r="GA133" s="326"/>
      <c r="GB133" s="326"/>
      <c r="GC133" s="326"/>
      <c r="GD133" s="326"/>
      <c r="GE133" s="326"/>
      <c r="GF133" s="326"/>
      <c r="GG133" s="326"/>
      <c r="GH133" s="326"/>
      <c r="GI133" s="326"/>
      <c r="GJ133" s="326"/>
      <c r="GK133" s="326"/>
      <c r="GL133" s="326"/>
      <c r="GM133" s="326"/>
      <c r="GN133" s="326"/>
      <c r="GO133" s="326"/>
      <c r="GP133" s="326"/>
      <c r="GQ133" s="326"/>
      <c r="GR133" s="326"/>
      <c r="GS133" s="326"/>
      <c r="GT133" s="326"/>
      <c r="GU133" s="326"/>
      <c r="GV133" s="326"/>
      <c r="GW133" s="326"/>
      <c r="GX133" s="326"/>
      <c r="GY133" s="326"/>
      <c r="GZ133" s="326"/>
      <c r="HA133" s="326"/>
      <c r="HB133" s="326"/>
      <c r="HC133" s="326"/>
      <c r="HD133" s="326"/>
      <c r="HE133" s="326"/>
      <c r="HF133" s="326"/>
      <c r="HG133" s="326"/>
      <c r="HH133" s="326"/>
      <c r="HI133" s="326"/>
      <c r="HJ133" s="326"/>
      <c r="HK133" s="326"/>
      <c r="HL133" s="326"/>
      <c r="HM133" s="326"/>
      <c r="HN133" s="326"/>
      <c r="HO133" s="326"/>
      <c r="HP133" s="326"/>
      <c r="HQ133" s="326"/>
      <c r="HR133" s="326"/>
      <c r="HS133" s="326"/>
      <c r="HT133" s="326"/>
      <c r="HU133" s="326"/>
      <c r="HV133" s="326"/>
      <c r="HW133" s="326"/>
      <c r="HX133" s="326"/>
      <c r="HY133" s="326"/>
      <c r="HZ133" s="326"/>
      <c r="IA133" s="326"/>
      <c r="IB133" s="326"/>
      <c r="IC133" s="326"/>
      <c r="ID133" s="326"/>
      <c r="IE133" s="326"/>
      <c r="IF133" s="326"/>
      <c r="IG133" s="326"/>
      <c r="IH133" s="326"/>
      <c r="II133" s="326"/>
      <c r="IJ133" s="326"/>
      <c r="IK133" s="326"/>
      <c r="IL133" s="326"/>
      <c r="IM133" s="326"/>
    </row>
    <row r="134" spans="6:247" x14ac:dyDescent="0.2">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c r="AH134" s="326"/>
      <c r="AI134" s="326"/>
      <c r="AJ134" s="326"/>
      <c r="AK134" s="326"/>
      <c r="AL134" s="326"/>
      <c r="AM134" s="326"/>
      <c r="AN134" s="326"/>
      <c r="AO134" s="326"/>
      <c r="AP134" s="326"/>
      <c r="AQ134" s="326"/>
      <c r="AR134" s="326"/>
      <c r="AS134" s="326"/>
      <c r="AT134" s="326"/>
      <c r="AU134" s="326"/>
      <c r="AV134" s="326"/>
      <c r="AW134" s="326"/>
      <c r="AX134" s="326"/>
      <c r="AY134" s="326"/>
      <c r="AZ134" s="326"/>
      <c r="BA134" s="326"/>
      <c r="BB134" s="326"/>
      <c r="BC134" s="326"/>
      <c r="BD134" s="326"/>
      <c r="BE134" s="326"/>
      <c r="BF134" s="326"/>
      <c r="BG134" s="326"/>
      <c r="BH134" s="326"/>
      <c r="BI134" s="326"/>
      <c r="BJ134" s="326"/>
      <c r="BK134" s="326"/>
      <c r="BL134" s="326"/>
      <c r="BM134" s="326"/>
      <c r="BN134" s="326"/>
      <c r="BO134" s="326"/>
      <c r="BP134" s="326"/>
      <c r="BQ134" s="326"/>
      <c r="BR134" s="326"/>
      <c r="BS134" s="326"/>
      <c r="BT134" s="326"/>
      <c r="BU134" s="326"/>
      <c r="BV134" s="326"/>
      <c r="BW134" s="326"/>
      <c r="BX134" s="326"/>
      <c r="BY134" s="326"/>
      <c r="BZ134" s="326"/>
      <c r="CA134" s="326"/>
      <c r="CB134" s="326"/>
      <c r="CC134" s="326"/>
      <c r="CD134" s="326"/>
      <c r="CE134" s="326"/>
      <c r="CF134" s="326"/>
      <c r="CG134" s="326"/>
      <c r="CH134" s="326"/>
      <c r="CI134" s="326"/>
      <c r="CJ134" s="326"/>
      <c r="CK134" s="326"/>
      <c r="CL134" s="326"/>
      <c r="CM134" s="326"/>
      <c r="CN134" s="326"/>
      <c r="CO134" s="326"/>
      <c r="CP134" s="326"/>
      <c r="CQ134" s="326"/>
      <c r="CR134" s="326"/>
      <c r="CS134" s="326"/>
      <c r="CT134" s="326"/>
      <c r="CU134" s="326"/>
      <c r="CV134" s="326"/>
      <c r="CW134" s="326"/>
      <c r="CX134" s="326"/>
      <c r="CY134" s="326"/>
      <c r="CZ134" s="326"/>
      <c r="DA134" s="326"/>
      <c r="DB134" s="326"/>
      <c r="DC134" s="326"/>
      <c r="DD134" s="326"/>
      <c r="DE134" s="326"/>
      <c r="DF134" s="326"/>
      <c r="DG134" s="326"/>
      <c r="DH134" s="326"/>
      <c r="DI134" s="326"/>
      <c r="DJ134" s="326"/>
      <c r="DK134" s="326"/>
      <c r="DL134" s="326"/>
      <c r="DM134" s="326"/>
      <c r="DN134" s="326"/>
      <c r="DO134" s="326"/>
      <c r="DP134" s="326"/>
      <c r="DQ134" s="326"/>
      <c r="DR134" s="326"/>
      <c r="DS134" s="326"/>
      <c r="DT134" s="326"/>
      <c r="DU134" s="326"/>
      <c r="DV134" s="326"/>
      <c r="DW134" s="326"/>
      <c r="DX134" s="326"/>
      <c r="DY134" s="326"/>
      <c r="DZ134" s="326"/>
      <c r="EA134" s="326"/>
      <c r="EB134" s="326"/>
      <c r="EC134" s="326"/>
      <c r="ED134" s="326"/>
      <c r="EE134" s="326"/>
      <c r="EF134" s="326"/>
      <c r="EG134" s="326"/>
      <c r="EH134" s="326"/>
      <c r="EI134" s="326"/>
      <c r="EJ134" s="326"/>
      <c r="EK134" s="326"/>
      <c r="EL134" s="326"/>
      <c r="EM134" s="326"/>
      <c r="EN134" s="326"/>
      <c r="EO134" s="326"/>
      <c r="EP134" s="326"/>
      <c r="EQ134" s="326"/>
      <c r="ER134" s="326"/>
      <c r="ES134" s="326"/>
      <c r="ET134" s="326"/>
      <c r="EU134" s="326"/>
      <c r="EV134" s="326"/>
      <c r="EW134" s="326"/>
      <c r="EX134" s="326"/>
      <c r="EY134" s="326"/>
      <c r="EZ134" s="326"/>
      <c r="FA134" s="326"/>
      <c r="FB134" s="326"/>
      <c r="FC134" s="326"/>
      <c r="FD134" s="326"/>
      <c r="FE134" s="326"/>
      <c r="FF134" s="326"/>
      <c r="FG134" s="326"/>
      <c r="FH134" s="326"/>
      <c r="FI134" s="326"/>
      <c r="FJ134" s="326"/>
      <c r="FK134" s="326"/>
      <c r="FL134" s="326"/>
      <c r="FM134" s="326"/>
      <c r="FN134" s="326"/>
      <c r="FO134" s="326"/>
      <c r="FP134" s="326"/>
      <c r="FQ134" s="326"/>
      <c r="FR134" s="326"/>
      <c r="FS134" s="326"/>
      <c r="FT134" s="326"/>
      <c r="FU134" s="326"/>
      <c r="FV134" s="326"/>
      <c r="FW134" s="326"/>
      <c r="FX134" s="326"/>
      <c r="FY134" s="326"/>
      <c r="FZ134" s="326"/>
      <c r="GA134" s="326"/>
      <c r="GB134" s="326"/>
      <c r="GC134" s="326"/>
      <c r="GD134" s="326"/>
      <c r="GE134" s="326"/>
      <c r="GF134" s="326"/>
      <c r="GG134" s="326"/>
      <c r="GH134" s="326"/>
      <c r="GI134" s="326"/>
      <c r="GJ134" s="326"/>
      <c r="GK134" s="326"/>
      <c r="GL134" s="326"/>
      <c r="GM134" s="326"/>
      <c r="GN134" s="326"/>
      <c r="GO134" s="326"/>
      <c r="GP134" s="326"/>
      <c r="GQ134" s="326"/>
      <c r="GR134" s="326"/>
      <c r="GS134" s="326"/>
      <c r="GT134" s="326"/>
      <c r="GU134" s="326"/>
      <c r="GV134" s="326"/>
      <c r="GW134" s="326"/>
      <c r="GX134" s="326"/>
      <c r="GY134" s="326"/>
      <c r="GZ134" s="326"/>
      <c r="HA134" s="326"/>
      <c r="HB134" s="326"/>
      <c r="HC134" s="326"/>
      <c r="HD134" s="326"/>
      <c r="HE134" s="326"/>
      <c r="HF134" s="326"/>
      <c r="HG134" s="326"/>
      <c r="HH134" s="326"/>
      <c r="HI134" s="326"/>
      <c r="HJ134" s="326"/>
      <c r="HK134" s="326"/>
      <c r="HL134" s="326"/>
      <c r="HM134" s="326"/>
      <c r="HN134" s="326"/>
      <c r="HO134" s="326"/>
      <c r="HP134" s="326"/>
      <c r="HQ134" s="326"/>
      <c r="HR134" s="326"/>
      <c r="HS134" s="326"/>
      <c r="HT134" s="326"/>
      <c r="HU134" s="326"/>
      <c r="HV134" s="326"/>
      <c r="HW134" s="326"/>
      <c r="HX134" s="326"/>
      <c r="HY134" s="326"/>
      <c r="HZ134" s="326"/>
      <c r="IA134" s="326"/>
      <c r="IB134" s="326"/>
      <c r="IC134" s="326"/>
      <c r="ID134" s="326"/>
      <c r="IE134" s="326"/>
      <c r="IF134" s="326"/>
      <c r="IG134" s="326"/>
      <c r="IH134" s="326"/>
      <c r="II134" s="326"/>
      <c r="IJ134" s="326"/>
      <c r="IK134" s="326"/>
      <c r="IL134" s="326"/>
      <c r="IM134" s="326"/>
    </row>
    <row r="135" spans="6:247" x14ac:dyDescent="0.2">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c r="AH135" s="326"/>
      <c r="AI135" s="326"/>
      <c r="AJ135" s="326"/>
      <c r="AK135" s="326"/>
      <c r="AL135" s="326"/>
      <c r="AM135" s="326"/>
      <c r="AN135" s="326"/>
      <c r="AO135" s="326"/>
      <c r="AP135" s="326"/>
      <c r="AQ135" s="326"/>
      <c r="AR135" s="326"/>
      <c r="AS135" s="326"/>
      <c r="AT135" s="326"/>
      <c r="AU135" s="326"/>
      <c r="AV135" s="326"/>
      <c r="AW135" s="326"/>
      <c r="AX135" s="326"/>
      <c r="AY135" s="326"/>
      <c r="AZ135" s="326"/>
      <c r="BA135" s="326"/>
      <c r="BB135" s="326"/>
      <c r="BC135" s="326"/>
      <c r="BD135" s="326"/>
      <c r="BE135" s="326"/>
      <c r="BF135" s="326"/>
      <c r="BG135" s="326"/>
      <c r="BH135" s="326"/>
      <c r="BI135" s="326"/>
      <c r="BJ135" s="326"/>
      <c r="BK135" s="326"/>
      <c r="BL135" s="326"/>
      <c r="BM135" s="326"/>
      <c r="BN135" s="326"/>
      <c r="BO135" s="326"/>
      <c r="BP135" s="326"/>
      <c r="BQ135" s="326"/>
      <c r="BR135" s="326"/>
      <c r="BS135" s="326"/>
      <c r="BT135" s="326"/>
      <c r="BU135" s="326"/>
      <c r="BV135" s="326"/>
      <c r="BW135" s="326"/>
      <c r="BX135" s="326"/>
      <c r="BY135" s="326"/>
      <c r="BZ135" s="326"/>
      <c r="CA135" s="326"/>
      <c r="CB135" s="326"/>
      <c r="CC135" s="326"/>
      <c r="CD135" s="326"/>
      <c r="CE135" s="326"/>
      <c r="CF135" s="326"/>
      <c r="CG135" s="326"/>
      <c r="CH135" s="326"/>
      <c r="CI135" s="326"/>
      <c r="CJ135" s="326"/>
      <c r="CK135" s="326"/>
      <c r="CL135" s="326"/>
      <c r="CM135" s="326"/>
      <c r="CN135" s="326"/>
      <c r="CO135" s="326"/>
      <c r="CP135" s="326"/>
      <c r="CQ135" s="326"/>
      <c r="CR135" s="326"/>
      <c r="CS135" s="326"/>
      <c r="CT135" s="326"/>
      <c r="CU135" s="326"/>
      <c r="CV135" s="326"/>
      <c r="CW135" s="326"/>
      <c r="CX135" s="326"/>
      <c r="CY135" s="326"/>
      <c r="CZ135" s="326"/>
      <c r="DA135" s="326"/>
      <c r="DB135" s="326"/>
      <c r="DC135" s="326"/>
      <c r="DD135" s="326"/>
      <c r="DE135" s="326"/>
      <c r="DF135" s="326"/>
      <c r="DG135" s="326"/>
      <c r="DH135" s="326"/>
      <c r="DI135" s="326"/>
      <c r="DJ135" s="326"/>
      <c r="DK135" s="326"/>
      <c r="DL135" s="326"/>
      <c r="DM135" s="326"/>
      <c r="DN135" s="326"/>
      <c r="DO135" s="326"/>
      <c r="DP135" s="326"/>
      <c r="DQ135" s="326"/>
      <c r="DR135" s="326"/>
      <c r="DS135" s="326"/>
      <c r="DT135" s="326"/>
      <c r="DU135" s="326"/>
      <c r="DV135" s="326"/>
      <c r="DW135" s="326"/>
      <c r="DX135" s="326"/>
      <c r="DY135" s="326"/>
      <c r="DZ135" s="326"/>
      <c r="EA135" s="326"/>
      <c r="EB135" s="326"/>
      <c r="EC135" s="326"/>
      <c r="ED135" s="326"/>
      <c r="EE135" s="326"/>
      <c r="EF135" s="326"/>
      <c r="EG135" s="326"/>
      <c r="EH135" s="326"/>
      <c r="EI135" s="326"/>
      <c r="EJ135" s="326"/>
      <c r="EK135" s="326"/>
      <c r="EL135" s="326"/>
      <c r="EM135" s="326"/>
      <c r="EN135" s="326"/>
      <c r="EO135" s="326"/>
      <c r="EP135" s="326"/>
      <c r="EQ135" s="326"/>
      <c r="ER135" s="326"/>
      <c r="ES135" s="326"/>
      <c r="ET135" s="326"/>
      <c r="EU135" s="326"/>
      <c r="EV135" s="326"/>
      <c r="EW135" s="326"/>
      <c r="EX135" s="326"/>
      <c r="EY135" s="326"/>
      <c r="EZ135" s="326"/>
      <c r="FA135" s="326"/>
      <c r="FB135" s="326"/>
      <c r="FC135" s="326"/>
      <c r="FD135" s="326"/>
      <c r="FE135" s="326"/>
      <c r="FF135" s="326"/>
      <c r="FG135" s="326"/>
      <c r="FH135" s="326"/>
      <c r="FI135" s="326"/>
      <c r="FJ135" s="326"/>
      <c r="FK135" s="326"/>
      <c r="FL135" s="326"/>
      <c r="FM135" s="326"/>
      <c r="FN135" s="326"/>
      <c r="FO135" s="326"/>
      <c r="FP135" s="326"/>
      <c r="FQ135" s="326"/>
      <c r="FR135" s="326"/>
      <c r="FS135" s="326"/>
      <c r="FT135" s="326"/>
      <c r="FU135" s="326"/>
      <c r="FV135" s="326"/>
      <c r="FW135" s="326"/>
      <c r="FX135" s="326"/>
      <c r="FY135" s="326"/>
      <c r="FZ135" s="326"/>
      <c r="GA135" s="326"/>
      <c r="GB135" s="326"/>
      <c r="GC135" s="326"/>
      <c r="GD135" s="326"/>
      <c r="GE135" s="326"/>
      <c r="GF135" s="326"/>
      <c r="GG135" s="326"/>
      <c r="GH135" s="326"/>
      <c r="GI135" s="326"/>
      <c r="GJ135" s="326"/>
      <c r="GK135" s="326"/>
      <c r="GL135" s="326"/>
      <c r="GM135" s="326"/>
      <c r="GN135" s="326"/>
      <c r="GO135" s="326"/>
      <c r="GP135" s="326"/>
      <c r="GQ135" s="326"/>
      <c r="GR135" s="326"/>
      <c r="GS135" s="326"/>
      <c r="GT135" s="326"/>
      <c r="GU135" s="326"/>
      <c r="GV135" s="326"/>
      <c r="GW135" s="326"/>
      <c r="GX135" s="326"/>
      <c r="GY135" s="326"/>
      <c r="GZ135" s="326"/>
      <c r="HA135" s="326"/>
      <c r="HB135" s="326"/>
      <c r="HC135" s="326"/>
      <c r="HD135" s="326"/>
      <c r="HE135" s="326"/>
      <c r="HF135" s="326"/>
      <c r="HG135" s="326"/>
      <c r="HH135" s="326"/>
      <c r="HI135" s="326"/>
      <c r="HJ135" s="326"/>
      <c r="HK135" s="326"/>
      <c r="HL135" s="326"/>
      <c r="HM135" s="326"/>
      <c r="HN135" s="326"/>
      <c r="HO135" s="326"/>
      <c r="HP135" s="326"/>
      <c r="HQ135" s="326"/>
      <c r="HR135" s="326"/>
      <c r="HS135" s="326"/>
      <c r="HT135" s="326"/>
      <c r="HU135" s="326"/>
      <c r="HV135" s="326"/>
      <c r="HW135" s="326"/>
      <c r="HX135" s="326"/>
      <c r="HY135" s="326"/>
      <c r="HZ135" s="326"/>
      <c r="IA135" s="326"/>
      <c r="IB135" s="326"/>
      <c r="IC135" s="326"/>
      <c r="ID135" s="326"/>
      <c r="IE135" s="326"/>
      <c r="IF135" s="326"/>
      <c r="IG135" s="326"/>
      <c r="IH135" s="326"/>
      <c r="II135" s="326"/>
      <c r="IJ135" s="326"/>
      <c r="IK135" s="326"/>
      <c r="IL135" s="326"/>
      <c r="IM135" s="326"/>
    </row>
    <row r="136" spans="6:247" x14ac:dyDescent="0.2">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6"/>
      <c r="AG136" s="326"/>
      <c r="AH136" s="326"/>
      <c r="AI136" s="326"/>
      <c r="AJ136" s="326"/>
      <c r="AK136" s="326"/>
      <c r="AL136" s="326"/>
      <c r="AM136" s="326"/>
      <c r="AN136" s="326"/>
      <c r="AO136" s="326"/>
      <c r="AP136" s="326"/>
      <c r="AQ136" s="326"/>
      <c r="AR136" s="326"/>
      <c r="AS136" s="326"/>
      <c r="AT136" s="326"/>
      <c r="AU136" s="326"/>
      <c r="AV136" s="326"/>
      <c r="AW136" s="326"/>
      <c r="AX136" s="326"/>
      <c r="AY136" s="326"/>
      <c r="AZ136" s="326"/>
      <c r="BA136" s="326"/>
      <c r="BB136" s="326"/>
      <c r="BC136" s="326"/>
      <c r="BD136" s="326"/>
      <c r="BE136" s="326"/>
      <c r="BF136" s="326"/>
      <c r="BG136" s="326"/>
      <c r="BH136" s="326"/>
      <c r="BI136" s="326"/>
      <c r="BJ136" s="326"/>
      <c r="BK136" s="326"/>
      <c r="BL136" s="326"/>
      <c r="BM136" s="326"/>
      <c r="BN136" s="326"/>
      <c r="BO136" s="326"/>
      <c r="BP136" s="326"/>
      <c r="BQ136" s="326"/>
      <c r="BR136" s="326"/>
      <c r="BS136" s="326"/>
      <c r="BT136" s="326"/>
      <c r="BU136" s="326"/>
      <c r="BV136" s="326"/>
      <c r="BW136" s="326"/>
      <c r="BX136" s="326"/>
      <c r="BY136" s="326"/>
      <c r="BZ136" s="326"/>
      <c r="CA136" s="326"/>
      <c r="CB136" s="326"/>
      <c r="CC136" s="326"/>
      <c r="CD136" s="326"/>
      <c r="CE136" s="326"/>
      <c r="CF136" s="326"/>
      <c r="CG136" s="326"/>
      <c r="CH136" s="326"/>
      <c r="CI136" s="326"/>
      <c r="CJ136" s="326"/>
      <c r="CK136" s="326"/>
      <c r="CL136" s="326"/>
      <c r="CM136" s="326"/>
      <c r="CN136" s="326"/>
      <c r="CO136" s="326"/>
      <c r="CP136" s="326"/>
      <c r="CQ136" s="326"/>
      <c r="CR136" s="326"/>
      <c r="CS136" s="326"/>
      <c r="CT136" s="326"/>
      <c r="CU136" s="326"/>
      <c r="CV136" s="326"/>
      <c r="CW136" s="326"/>
      <c r="CX136" s="326"/>
      <c r="CY136" s="326"/>
      <c r="CZ136" s="326"/>
      <c r="DA136" s="326"/>
      <c r="DB136" s="326"/>
      <c r="DC136" s="326"/>
      <c r="DD136" s="326"/>
      <c r="DE136" s="326"/>
      <c r="DF136" s="326"/>
      <c r="DG136" s="326"/>
      <c r="DH136" s="326"/>
      <c r="DI136" s="326"/>
      <c r="DJ136" s="326"/>
      <c r="DK136" s="326"/>
      <c r="DL136" s="326"/>
      <c r="DM136" s="326"/>
      <c r="DN136" s="326"/>
      <c r="DO136" s="326"/>
      <c r="DP136" s="326"/>
      <c r="DQ136" s="326"/>
      <c r="DR136" s="326"/>
      <c r="DS136" s="326"/>
      <c r="DT136" s="326"/>
      <c r="DU136" s="326"/>
      <c r="DV136" s="326"/>
      <c r="DW136" s="326"/>
      <c r="DX136" s="326"/>
      <c r="DY136" s="326"/>
      <c r="DZ136" s="326"/>
      <c r="EA136" s="326"/>
      <c r="EB136" s="326"/>
      <c r="EC136" s="326"/>
      <c r="ED136" s="326"/>
      <c r="EE136" s="326"/>
      <c r="EF136" s="326"/>
      <c r="EG136" s="326"/>
      <c r="EH136" s="326"/>
      <c r="EI136" s="326"/>
      <c r="EJ136" s="326"/>
      <c r="EK136" s="326"/>
      <c r="EL136" s="326"/>
      <c r="EM136" s="326"/>
      <c r="EN136" s="326"/>
      <c r="EO136" s="326"/>
      <c r="EP136" s="326"/>
      <c r="EQ136" s="326"/>
      <c r="ER136" s="326"/>
      <c r="ES136" s="326"/>
      <c r="ET136" s="326"/>
      <c r="EU136" s="326"/>
      <c r="EV136" s="326"/>
      <c r="EW136" s="326"/>
      <c r="EX136" s="326"/>
      <c r="EY136" s="326"/>
      <c r="EZ136" s="326"/>
      <c r="FA136" s="326"/>
      <c r="FB136" s="326"/>
      <c r="FC136" s="326"/>
      <c r="FD136" s="326"/>
      <c r="FE136" s="326"/>
      <c r="FF136" s="326"/>
      <c r="FG136" s="326"/>
      <c r="FH136" s="326"/>
      <c r="FI136" s="326"/>
      <c r="FJ136" s="326"/>
      <c r="FK136" s="326"/>
      <c r="FL136" s="326"/>
      <c r="FM136" s="326"/>
      <c r="FN136" s="326"/>
      <c r="FO136" s="326"/>
      <c r="FP136" s="326"/>
      <c r="FQ136" s="326"/>
      <c r="FR136" s="326"/>
      <c r="FS136" s="326"/>
      <c r="FT136" s="326"/>
      <c r="FU136" s="326"/>
      <c r="FV136" s="326"/>
      <c r="FW136" s="326"/>
      <c r="FX136" s="326"/>
      <c r="FY136" s="326"/>
      <c r="FZ136" s="326"/>
      <c r="GA136" s="326"/>
      <c r="GB136" s="326"/>
      <c r="GC136" s="326"/>
      <c r="GD136" s="326"/>
      <c r="GE136" s="326"/>
      <c r="GF136" s="326"/>
      <c r="GG136" s="326"/>
      <c r="GH136" s="326"/>
      <c r="GI136" s="326"/>
      <c r="GJ136" s="326"/>
      <c r="GK136" s="326"/>
      <c r="GL136" s="326"/>
      <c r="GM136" s="326"/>
      <c r="GN136" s="326"/>
      <c r="GO136" s="326"/>
      <c r="GP136" s="326"/>
      <c r="GQ136" s="326"/>
      <c r="GR136" s="326"/>
      <c r="GS136" s="326"/>
      <c r="GT136" s="326"/>
      <c r="GU136" s="326"/>
      <c r="GV136" s="326"/>
      <c r="GW136" s="326"/>
      <c r="GX136" s="326"/>
      <c r="GY136" s="326"/>
      <c r="GZ136" s="326"/>
      <c r="HA136" s="326"/>
      <c r="HB136" s="326"/>
      <c r="HC136" s="326"/>
      <c r="HD136" s="326"/>
      <c r="HE136" s="326"/>
      <c r="HF136" s="326"/>
      <c r="HG136" s="326"/>
      <c r="HH136" s="326"/>
      <c r="HI136" s="326"/>
      <c r="HJ136" s="326"/>
      <c r="HK136" s="326"/>
      <c r="HL136" s="326"/>
      <c r="HM136" s="326"/>
      <c r="HN136" s="326"/>
      <c r="HO136" s="326"/>
      <c r="HP136" s="326"/>
      <c r="HQ136" s="326"/>
      <c r="HR136" s="326"/>
      <c r="HS136" s="326"/>
      <c r="HT136" s="326"/>
      <c r="HU136" s="326"/>
      <c r="HV136" s="326"/>
      <c r="HW136" s="326"/>
      <c r="HX136" s="326"/>
      <c r="HY136" s="326"/>
      <c r="HZ136" s="326"/>
      <c r="IA136" s="326"/>
      <c r="IB136" s="326"/>
      <c r="IC136" s="326"/>
      <c r="ID136" s="326"/>
      <c r="IE136" s="326"/>
      <c r="IF136" s="326"/>
      <c r="IG136" s="326"/>
      <c r="IH136" s="326"/>
      <c r="II136" s="326"/>
      <c r="IJ136" s="326"/>
      <c r="IK136" s="326"/>
      <c r="IL136" s="326"/>
      <c r="IM136" s="326"/>
    </row>
    <row r="137" spans="6:247" x14ac:dyDescent="0.2">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c r="AH137" s="326"/>
      <c r="AI137" s="326"/>
      <c r="AJ137" s="326"/>
      <c r="AK137" s="326"/>
      <c r="AL137" s="326"/>
      <c r="AM137" s="326"/>
      <c r="AN137" s="326"/>
      <c r="AO137" s="326"/>
      <c r="AP137" s="326"/>
      <c r="AQ137" s="326"/>
      <c r="AR137" s="326"/>
      <c r="AS137" s="326"/>
      <c r="AT137" s="326"/>
      <c r="AU137" s="326"/>
      <c r="AV137" s="326"/>
      <c r="AW137" s="326"/>
      <c r="AX137" s="326"/>
      <c r="AY137" s="326"/>
      <c r="AZ137" s="326"/>
      <c r="BA137" s="326"/>
      <c r="BB137" s="326"/>
      <c r="BC137" s="326"/>
      <c r="BD137" s="326"/>
      <c r="BE137" s="326"/>
      <c r="BF137" s="326"/>
      <c r="BG137" s="326"/>
      <c r="BH137" s="326"/>
      <c r="BI137" s="326"/>
      <c r="BJ137" s="326"/>
      <c r="BK137" s="326"/>
      <c r="BL137" s="326"/>
      <c r="BM137" s="326"/>
      <c r="BN137" s="326"/>
      <c r="BO137" s="326"/>
      <c r="BP137" s="326"/>
      <c r="BQ137" s="326"/>
      <c r="BR137" s="326"/>
      <c r="BS137" s="326"/>
      <c r="BT137" s="326"/>
      <c r="BU137" s="326"/>
      <c r="BV137" s="326"/>
      <c r="BW137" s="326"/>
      <c r="BX137" s="326"/>
      <c r="BY137" s="326"/>
      <c r="BZ137" s="326"/>
      <c r="CA137" s="326"/>
      <c r="CB137" s="326"/>
      <c r="CC137" s="326"/>
      <c r="CD137" s="326"/>
      <c r="CE137" s="326"/>
      <c r="CF137" s="326"/>
      <c r="CG137" s="326"/>
      <c r="CH137" s="326"/>
      <c r="CI137" s="326"/>
      <c r="CJ137" s="326"/>
      <c r="CK137" s="326"/>
      <c r="CL137" s="326"/>
      <c r="CM137" s="326"/>
      <c r="CN137" s="326"/>
      <c r="CO137" s="326"/>
      <c r="CP137" s="326"/>
      <c r="CQ137" s="326"/>
      <c r="CR137" s="326"/>
      <c r="CS137" s="326"/>
      <c r="CT137" s="326"/>
      <c r="CU137" s="326"/>
      <c r="CV137" s="326"/>
      <c r="CW137" s="326"/>
      <c r="CX137" s="326"/>
      <c r="CY137" s="326"/>
      <c r="CZ137" s="326"/>
      <c r="DA137" s="326"/>
      <c r="DB137" s="326"/>
      <c r="DC137" s="326"/>
      <c r="DD137" s="326"/>
      <c r="DE137" s="326"/>
      <c r="DF137" s="326"/>
      <c r="DG137" s="326"/>
      <c r="DH137" s="326"/>
      <c r="DI137" s="326"/>
      <c r="DJ137" s="326"/>
      <c r="DK137" s="326"/>
      <c r="DL137" s="326"/>
      <c r="DM137" s="326"/>
      <c r="DN137" s="326"/>
      <c r="DO137" s="326"/>
      <c r="DP137" s="326"/>
      <c r="DQ137" s="326"/>
      <c r="DR137" s="326"/>
      <c r="DS137" s="326"/>
      <c r="DT137" s="326"/>
      <c r="DU137" s="326"/>
      <c r="DV137" s="326"/>
      <c r="DW137" s="326"/>
      <c r="DX137" s="326"/>
      <c r="DY137" s="326"/>
      <c r="DZ137" s="326"/>
      <c r="EA137" s="326"/>
      <c r="EB137" s="326"/>
      <c r="EC137" s="326"/>
      <c r="ED137" s="326"/>
      <c r="EE137" s="326"/>
      <c r="EF137" s="326"/>
      <c r="EG137" s="326"/>
      <c r="EH137" s="326"/>
      <c r="EI137" s="326"/>
      <c r="EJ137" s="326"/>
      <c r="EK137" s="326"/>
      <c r="EL137" s="326"/>
      <c r="EM137" s="326"/>
      <c r="EN137" s="326"/>
      <c r="EO137" s="326"/>
      <c r="EP137" s="326"/>
      <c r="EQ137" s="326"/>
      <c r="ER137" s="326"/>
      <c r="ES137" s="326"/>
      <c r="ET137" s="326"/>
      <c r="EU137" s="326"/>
      <c r="EV137" s="326"/>
      <c r="EW137" s="326"/>
      <c r="EX137" s="326"/>
      <c r="EY137" s="326"/>
      <c r="EZ137" s="326"/>
      <c r="FA137" s="326"/>
      <c r="FB137" s="326"/>
      <c r="FC137" s="326"/>
      <c r="FD137" s="326"/>
      <c r="FE137" s="326"/>
      <c r="FF137" s="326"/>
      <c r="FG137" s="326"/>
      <c r="FH137" s="326"/>
      <c r="FI137" s="326"/>
      <c r="FJ137" s="326"/>
      <c r="FK137" s="326"/>
      <c r="FL137" s="326"/>
      <c r="FM137" s="326"/>
      <c r="FN137" s="326"/>
      <c r="FO137" s="326"/>
      <c r="FP137" s="326"/>
      <c r="FQ137" s="326"/>
      <c r="FR137" s="326"/>
      <c r="FS137" s="326"/>
      <c r="FT137" s="326"/>
      <c r="FU137" s="326"/>
      <c r="FV137" s="326"/>
      <c r="FW137" s="326"/>
      <c r="FX137" s="326"/>
      <c r="FY137" s="326"/>
      <c r="FZ137" s="326"/>
      <c r="GA137" s="326"/>
      <c r="GB137" s="326"/>
      <c r="GC137" s="326"/>
      <c r="GD137" s="326"/>
      <c r="GE137" s="326"/>
      <c r="GF137" s="326"/>
      <c r="GG137" s="326"/>
      <c r="GH137" s="326"/>
      <c r="GI137" s="326"/>
      <c r="GJ137" s="326"/>
      <c r="GK137" s="326"/>
      <c r="GL137" s="326"/>
      <c r="GM137" s="326"/>
      <c r="GN137" s="326"/>
      <c r="GO137" s="326"/>
      <c r="GP137" s="326"/>
      <c r="GQ137" s="326"/>
      <c r="GR137" s="326"/>
      <c r="GS137" s="326"/>
      <c r="GT137" s="326"/>
      <c r="GU137" s="326"/>
      <c r="GV137" s="326"/>
      <c r="GW137" s="326"/>
      <c r="GX137" s="326"/>
      <c r="GY137" s="326"/>
      <c r="GZ137" s="326"/>
      <c r="HA137" s="326"/>
      <c r="HB137" s="326"/>
      <c r="HC137" s="326"/>
      <c r="HD137" s="326"/>
      <c r="HE137" s="326"/>
      <c r="HF137" s="326"/>
      <c r="HG137" s="326"/>
      <c r="HH137" s="326"/>
      <c r="HI137" s="326"/>
      <c r="HJ137" s="326"/>
      <c r="HK137" s="326"/>
      <c r="HL137" s="326"/>
      <c r="HM137" s="326"/>
      <c r="HN137" s="326"/>
      <c r="HO137" s="326"/>
      <c r="HP137" s="326"/>
      <c r="HQ137" s="326"/>
      <c r="HR137" s="326"/>
      <c r="HS137" s="326"/>
      <c r="HT137" s="326"/>
      <c r="HU137" s="326"/>
      <c r="HV137" s="326"/>
      <c r="HW137" s="326"/>
      <c r="HX137" s="326"/>
      <c r="HY137" s="326"/>
      <c r="HZ137" s="326"/>
      <c r="IA137" s="326"/>
      <c r="IB137" s="326"/>
      <c r="IC137" s="326"/>
      <c r="ID137" s="326"/>
      <c r="IE137" s="326"/>
      <c r="IF137" s="326"/>
      <c r="IG137" s="326"/>
      <c r="IH137" s="326"/>
      <c r="II137" s="326"/>
      <c r="IJ137" s="326"/>
      <c r="IK137" s="326"/>
      <c r="IL137" s="326"/>
      <c r="IM137" s="326"/>
    </row>
    <row r="138" spans="6:247" x14ac:dyDescent="0.2">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c r="AH138" s="326"/>
      <c r="AI138" s="326"/>
      <c r="AJ138" s="326"/>
      <c r="AK138" s="326"/>
      <c r="AL138" s="326"/>
      <c r="AM138" s="326"/>
      <c r="AN138" s="326"/>
      <c r="AO138" s="326"/>
      <c r="AP138" s="326"/>
      <c r="AQ138" s="326"/>
      <c r="AR138" s="326"/>
      <c r="AS138" s="326"/>
      <c r="AT138" s="326"/>
      <c r="AU138" s="326"/>
      <c r="AV138" s="326"/>
      <c r="AW138" s="326"/>
      <c r="AX138" s="326"/>
      <c r="AY138" s="326"/>
      <c r="AZ138" s="326"/>
      <c r="BA138" s="326"/>
      <c r="BB138" s="326"/>
      <c r="BC138" s="326"/>
      <c r="BD138" s="326"/>
      <c r="BE138" s="326"/>
      <c r="BF138" s="326"/>
      <c r="BG138" s="326"/>
      <c r="BH138" s="326"/>
      <c r="BI138" s="326"/>
      <c r="BJ138" s="326"/>
      <c r="BK138" s="326"/>
      <c r="BL138" s="326"/>
      <c r="BM138" s="326"/>
      <c r="BN138" s="326"/>
      <c r="BO138" s="326"/>
      <c r="BP138" s="326"/>
      <c r="BQ138" s="326"/>
      <c r="BR138" s="326"/>
      <c r="BS138" s="326"/>
      <c r="BT138" s="326"/>
      <c r="BU138" s="326"/>
      <c r="BV138" s="326"/>
      <c r="BW138" s="326"/>
      <c r="BX138" s="326"/>
      <c r="BY138" s="326"/>
      <c r="BZ138" s="326"/>
      <c r="CA138" s="326"/>
      <c r="CB138" s="326"/>
      <c r="CC138" s="326"/>
      <c r="CD138" s="326"/>
      <c r="CE138" s="326"/>
      <c r="CF138" s="326"/>
      <c r="CG138" s="326"/>
      <c r="CH138" s="326"/>
      <c r="CI138" s="326"/>
      <c r="CJ138" s="326"/>
      <c r="CK138" s="326"/>
      <c r="CL138" s="326"/>
      <c r="CM138" s="326"/>
      <c r="CN138" s="326"/>
      <c r="CO138" s="326"/>
      <c r="CP138" s="326"/>
      <c r="CQ138" s="326"/>
      <c r="CR138" s="326"/>
      <c r="CS138" s="326"/>
      <c r="CT138" s="326"/>
      <c r="CU138" s="326"/>
      <c r="CV138" s="326"/>
      <c r="CW138" s="326"/>
      <c r="CX138" s="326"/>
      <c r="CY138" s="326"/>
      <c r="CZ138" s="326"/>
      <c r="DA138" s="326"/>
      <c r="DB138" s="326"/>
      <c r="DC138" s="326"/>
      <c r="DD138" s="326"/>
      <c r="DE138" s="326"/>
      <c r="DF138" s="326"/>
      <c r="DG138" s="326"/>
      <c r="DH138" s="326"/>
      <c r="DI138" s="326"/>
      <c r="DJ138" s="326"/>
      <c r="DK138" s="326"/>
      <c r="DL138" s="326"/>
      <c r="DM138" s="326"/>
      <c r="DN138" s="326"/>
      <c r="DO138" s="326"/>
      <c r="DP138" s="326"/>
      <c r="DQ138" s="326"/>
      <c r="DR138" s="326"/>
      <c r="DS138" s="326"/>
      <c r="DT138" s="326"/>
      <c r="DU138" s="326"/>
      <c r="DV138" s="326"/>
      <c r="DW138" s="326"/>
      <c r="DX138" s="326"/>
      <c r="DY138" s="326"/>
      <c r="DZ138" s="326"/>
      <c r="EA138" s="326"/>
      <c r="EB138" s="326"/>
      <c r="EC138" s="326"/>
      <c r="ED138" s="326"/>
      <c r="EE138" s="326"/>
      <c r="EF138" s="326"/>
      <c r="EG138" s="326"/>
      <c r="EH138" s="326"/>
      <c r="EI138" s="326"/>
      <c r="EJ138" s="326"/>
      <c r="EK138" s="326"/>
      <c r="EL138" s="326"/>
      <c r="EM138" s="326"/>
      <c r="EN138" s="326"/>
      <c r="EO138" s="326"/>
      <c r="EP138" s="326"/>
      <c r="EQ138" s="326"/>
      <c r="ER138" s="326"/>
      <c r="ES138" s="326"/>
      <c r="ET138" s="326"/>
      <c r="EU138" s="326"/>
      <c r="EV138" s="326"/>
      <c r="EW138" s="326"/>
      <c r="EX138" s="326"/>
      <c r="EY138" s="326"/>
      <c r="EZ138" s="326"/>
      <c r="FA138" s="326"/>
      <c r="FB138" s="326"/>
      <c r="FC138" s="326"/>
      <c r="FD138" s="326"/>
      <c r="FE138" s="326"/>
      <c r="FF138" s="326"/>
      <c r="FG138" s="326"/>
      <c r="FH138" s="326"/>
      <c r="FI138" s="326"/>
      <c r="FJ138" s="326"/>
      <c r="FK138" s="326"/>
      <c r="FL138" s="326"/>
      <c r="FM138" s="326"/>
      <c r="FN138" s="326"/>
      <c r="FO138" s="326"/>
      <c r="FP138" s="326"/>
      <c r="FQ138" s="326"/>
      <c r="FR138" s="326"/>
      <c r="FS138" s="326"/>
      <c r="FT138" s="326"/>
      <c r="FU138" s="326"/>
      <c r="FV138" s="326"/>
      <c r="FW138" s="326"/>
      <c r="FX138" s="326"/>
      <c r="FY138" s="326"/>
      <c r="FZ138" s="326"/>
      <c r="GA138" s="326"/>
      <c r="GB138" s="326"/>
      <c r="GC138" s="326"/>
      <c r="GD138" s="326"/>
      <c r="GE138" s="326"/>
      <c r="GF138" s="326"/>
      <c r="GG138" s="326"/>
      <c r="GH138" s="326"/>
      <c r="GI138" s="326"/>
      <c r="GJ138" s="326"/>
      <c r="GK138" s="326"/>
      <c r="GL138" s="326"/>
      <c r="GM138" s="326"/>
      <c r="GN138" s="326"/>
      <c r="GO138" s="326"/>
      <c r="GP138" s="326"/>
      <c r="GQ138" s="326"/>
      <c r="GR138" s="326"/>
      <c r="GS138" s="326"/>
      <c r="GT138" s="326"/>
      <c r="GU138" s="326"/>
      <c r="GV138" s="326"/>
      <c r="GW138" s="326"/>
      <c r="GX138" s="326"/>
      <c r="GY138" s="326"/>
      <c r="GZ138" s="326"/>
      <c r="HA138" s="326"/>
      <c r="HB138" s="326"/>
      <c r="HC138" s="326"/>
      <c r="HD138" s="326"/>
      <c r="HE138" s="326"/>
      <c r="HF138" s="326"/>
      <c r="HG138" s="326"/>
      <c r="HH138" s="326"/>
      <c r="HI138" s="326"/>
      <c r="HJ138" s="326"/>
      <c r="HK138" s="326"/>
      <c r="HL138" s="326"/>
      <c r="HM138" s="326"/>
      <c r="HN138" s="326"/>
      <c r="HO138" s="326"/>
      <c r="HP138" s="326"/>
      <c r="HQ138" s="326"/>
      <c r="HR138" s="326"/>
      <c r="HS138" s="326"/>
      <c r="HT138" s="326"/>
      <c r="HU138" s="326"/>
      <c r="HV138" s="326"/>
      <c r="HW138" s="326"/>
      <c r="HX138" s="326"/>
      <c r="HY138" s="326"/>
      <c r="HZ138" s="326"/>
      <c r="IA138" s="326"/>
      <c r="IB138" s="326"/>
      <c r="IC138" s="326"/>
      <c r="ID138" s="326"/>
      <c r="IE138" s="326"/>
      <c r="IF138" s="326"/>
      <c r="IG138" s="326"/>
      <c r="IH138" s="326"/>
      <c r="II138" s="326"/>
      <c r="IJ138" s="326"/>
      <c r="IK138" s="326"/>
      <c r="IL138" s="326"/>
      <c r="IM138" s="326"/>
    </row>
    <row r="139" spans="6:247" x14ac:dyDescent="0.2">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c r="AH139" s="326"/>
      <c r="AI139" s="326"/>
      <c r="AJ139" s="326"/>
      <c r="AK139" s="326"/>
      <c r="AL139" s="326"/>
      <c r="AM139" s="326"/>
      <c r="AN139" s="326"/>
      <c r="AO139" s="326"/>
      <c r="AP139" s="326"/>
      <c r="AQ139" s="326"/>
      <c r="AR139" s="326"/>
      <c r="AS139" s="326"/>
      <c r="AT139" s="326"/>
      <c r="AU139" s="326"/>
      <c r="AV139" s="326"/>
      <c r="AW139" s="326"/>
      <c r="AX139" s="326"/>
      <c r="AY139" s="326"/>
      <c r="AZ139" s="326"/>
      <c r="BA139" s="326"/>
      <c r="BB139" s="326"/>
      <c r="BC139" s="326"/>
      <c r="BD139" s="326"/>
      <c r="BE139" s="326"/>
      <c r="BF139" s="326"/>
      <c r="BG139" s="326"/>
      <c r="BH139" s="326"/>
      <c r="BI139" s="326"/>
      <c r="BJ139" s="326"/>
      <c r="BK139" s="326"/>
      <c r="BL139" s="326"/>
      <c r="BM139" s="326"/>
      <c r="BN139" s="326"/>
      <c r="BO139" s="326"/>
      <c r="BP139" s="326"/>
      <c r="BQ139" s="326"/>
      <c r="BR139" s="326"/>
      <c r="BS139" s="326"/>
      <c r="BT139" s="326"/>
      <c r="BU139" s="326"/>
      <c r="BV139" s="326"/>
      <c r="BW139" s="326"/>
      <c r="BX139" s="326"/>
      <c r="BY139" s="326"/>
      <c r="BZ139" s="326"/>
      <c r="CA139" s="326"/>
      <c r="CB139" s="326"/>
      <c r="CC139" s="326"/>
      <c r="CD139" s="326"/>
      <c r="CE139" s="326"/>
      <c r="CF139" s="326"/>
      <c r="CG139" s="326"/>
      <c r="CH139" s="326"/>
      <c r="CI139" s="326"/>
      <c r="CJ139" s="326"/>
      <c r="CK139" s="326"/>
      <c r="CL139" s="326"/>
      <c r="CM139" s="326"/>
      <c r="CN139" s="326"/>
      <c r="CO139" s="326"/>
      <c r="CP139" s="326"/>
      <c r="CQ139" s="326"/>
      <c r="CR139" s="326"/>
      <c r="CS139" s="326"/>
      <c r="CT139" s="326"/>
      <c r="CU139" s="326"/>
      <c r="CV139" s="326"/>
      <c r="CW139" s="326"/>
      <c r="CX139" s="326"/>
      <c r="CY139" s="326"/>
      <c r="CZ139" s="326"/>
      <c r="DA139" s="326"/>
      <c r="DB139" s="326"/>
      <c r="DC139" s="326"/>
      <c r="DD139" s="326"/>
      <c r="DE139" s="326"/>
      <c r="DF139" s="326"/>
      <c r="DG139" s="326"/>
      <c r="DH139" s="326"/>
      <c r="DI139" s="326"/>
      <c r="DJ139" s="326"/>
      <c r="DK139" s="326"/>
      <c r="DL139" s="326"/>
      <c r="DM139" s="326"/>
      <c r="DN139" s="326"/>
      <c r="DO139" s="326"/>
      <c r="DP139" s="326"/>
      <c r="DQ139" s="326"/>
      <c r="DR139" s="326"/>
      <c r="DS139" s="326"/>
      <c r="DT139" s="326"/>
      <c r="DU139" s="326"/>
      <c r="DV139" s="326"/>
      <c r="DW139" s="326"/>
      <c r="DX139" s="326"/>
      <c r="DY139" s="326"/>
      <c r="DZ139" s="326"/>
      <c r="EA139" s="326"/>
      <c r="EB139" s="326"/>
      <c r="EC139" s="326"/>
      <c r="ED139" s="326"/>
      <c r="EE139" s="326"/>
      <c r="EF139" s="326"/>
      <c r="EG139" s="326"/>
      <c r="EH139" s="326"/>
      <c r="EI139" s="326"/>
      <c r="EJ139" s="326"/>
      <c r="EK139" s="326"/>
      <c r="EL139" s="326"/>
      <c r="EM139" s="326"/>
      <c r="EN139" s="326"/>
      <c r="EO139" s="326"/>
      <c r="EP139" s="326"/>
      <c r="EQ139" s="326"/>
      <c r="ER139" s="326"/>
      <c r="ES139" s="326"/>
      <c r="ET139" s="326"/>
      <c r="EU139" s="326"/>
      <c r="EV139" s="326"/>
      <c r="EW139" s="326"/>
      <c r="EX139" s="326"/>
      <c r="EY139" s="326"/>
      <c r="EZ139" s="326"/>
      <c r="FA139" s="326"/>
      <c r="FB139" s="326"/>
      <c r="FC139" s="326"/>
      <c r="FD139" s="326"/>
      <c r="FE139" s="326"/>
      <c r="FF139" s="326"/>
      <c r="FG139" s="326"/>
      <c r="FH139" s="326"/>
      <c r="FI139" s="326"/>
      <c r="FJ139" s="326"/>
      <c r="FK139" s="326"/>
      <c r="FL139" s="326"/>
      <c r="FM139" s="326"/>
      <c r="FN139" s="326"/>
      <c r="FO139" s="326"/>
      <c r="FP139" s="326"/>
      <c r="FQ139" s="326"/>
      <c r="FR139" s="326"/>
      <c r="FS139" s="326"/>
      <c r="FT139" s="326"/>
      <c r="FU139" s="326"/>
      <c r="FV139" s="326"/>
      <c r="FW139" s="326"/>
      <c r="FX139" s="326"/>
      <c r="FY139" s="326"/>
      <c r="FZ139" s="326"/>
      <c r="GA139" s="326"/>
      <c r="GB139" s="326"/>
      <c r="GC139" s="326"/>
      <c r="GD139" s="326"/>
      <c r="GE139" s="326"/>
      <c r="GF139" s="326"/>
      <c r="GG139" s="326"/>
      <c r="GH139" s="326"/>
      <c r="GI139" s="326"/>
      <c r="GJ139" s="326"/>
      <c r="GK139" s="326"/>
      <c r="GL139" s="326"/>
      <c r="GM139" s="326"/>
      <c r="GN139" s="326"/>
      <c r="GO139" s="326"/>
      <c r="GP139" s="326"/>
      <c r="GQ139" s="326"/>
      <c r="GR139" s="326"/>
      <c r="GS139" s="326"/>
      <c r="GT139" s="326"/>
      <c r="GU139" s="326"/>
      <c r="GV139" s="326"/>
      <c r="GW139" s="326"/>
      <c r="GX139" s="326"/>
      <c r="GY139" s="326"/>
      <c r="GZ139" s="326"/>
      <c r="HA139" s="326"/>
      <c r="HB139" s="326"/>
      <c r="HC139" s="326"/>
      <c r="HD139" s="326"/>
      <c r="HE139" s="326"/>
      <c r="HF139" s="326"/>
      <c r="HG139" s="326"/>
      <c r="HH139" s="326"/>
      <c r="HI139" s="326"/>
      <c r="HJ139" s="326"/>
      <c r="HK139" s="326"/>
      <c r="HL139" s="326"/>
      <c r="HM139" s="326"/>
      <c r="HN139" s="326"/>
      <c r="HO139" s="326"/>
      <c r="HP139" s="326"/>
      <c r="HQ139" s="326"/>
      <c r="HR139" s="326"/>
      <c r="HS139" s="326"/>
      <c r="HT139" s="326"/>
      <c r="HU139" s="326"/>
      <c r="HV139" s="326"/>
      <c r="HW139" s="326"/>
      <c r="HX139" s="326"/>
      <c r="HY139" s="326"/>
      <c r="HZ139" s="326"/>
      <c r="IA139" s="326"/>
      <c r="IB139" s="326"/>
      <c r="IC139" s="326"/>
      <c r="ID139" s="326"/>
      <c r="IE139" s="326"/>
      <c r="IF139" s="326"/>
      <c r="IG139" s="326"/>
      <c r="IH139" s="326"/>
      <c r="II139" s="326"/>
      <c r="IJ139" s="326"/>
      <c r="IK139" s="326"/>
      <c r="IL139" s="326"/>
      <c r="IM139" s="326"/>
    </row>
    <row r="140" spans="6:247" x14ac:dyDescent="0.2">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c r="AH140" s="326"/>
      <c r="AI140" s="326"/>
      <c r="AJ140" s="326"/>
      <c r="AK140" s="326"/>
      <c r="AL140" s="326"/>
      <c r="AM140" s="326"/>
      <c r="AN140" s="326"/>
      <c r="AO140" s="326"/>
      <c r="AP140" s="326"/>
      <c r="AQ140" s="326"/>
      <c r="AR140" s="326"/>
      <c r="AS140" s="326"/>
      <c r="AT140" s="326"/>
      <c r="AU140" s="326"/>
      <c r="AV140" s="326"/>
      <c r="AW140" s="326"/>
      <c r="AX140" s="326"/>
      <c r="AY140" s="326"/>
      <c r="AZ140" s="326"/>
      <c r="BA140" s="326"/>
      <c r="BB140" s="326"/>
      <c r="BC140" s="326"/>
      <c r="BD140" s="326"/>
      <c r="BE140" s="326"/>
      <c r="BF140" s="326"/>
      <c r="BG140" s="326"/>
      <c r="BH140" s="326"/>
      <c r="BI140" s="326"/>
      <c r="BJ140" s="326"/>
      <c r="BK140" s="326"/>
      <c r="BL140" s="326"/>
      <c r="BM140" s="326"/>
      <c r="BN140" s="326"/>
      <c r="BO140" s="326"/>
      <c r="BP140" s="326"/>
      <c r="BQ140" s="326"/>
      <c r="BR140" s="326"/>
      <c r="BS140" s="326"/>
      <c r="BT140" s="326"/>
      <c r="BU140" s="326"/>
      <c r="BV140" s="326"/>
      <c r="BW140" s="326"/>
      <c r="BX140" s="326"/>
      <c r="BY140" s="326"/>
      <c r="BZ140" s="326"/>
      <c r="CA140" s="326"/>
      <c r="CB140" s="326"/>
      <c r="CC140" s="326"/>
      <c r="CD140" s="326"/>
      <c r="CE140" s="326"/>
      <c r="CF140" s="326"/>
      <c r="CG140" s="326"/>
      <c r="CH140" s="326"/>
      <c r="CI140" s="326"/>
      <c r="CJ140" s="326"/>
      <c r="CK140" s="326"/>
      <c r="CL140" s="326"/>
      <c r="CM140" s="326"/>
      <c r="CN140" s="326"/>
      <c r="CO140" s="326"/>
      <c r="CP140" s="326"/>
      <c r="CQ140" s="326"/>
      <c r="CR140" s="326"/>
      <c r="CS140" s="326"/>
      <c r="CT140" s="326"/>
      <c r="CU140" s="326"/>
      <c r="CV140" s="326"/>
      <c r="CW140" s="326"/>
      <c r="CX140" s="326"/>
      <c r="CY140" s="326"/>
      <c r="CZ140" s="326"/>
      <c r="DA140" s="326"/>
      <c r="DB140" s="326"/>
      <c r="DC140" s="326"/>
      <c r="DD140" s="326"/>
      <c r="DE140" s="326"/>
      <c r="DF140" s="326"/>
      <c r="DG140" s="326"/>
      <c r="DH140" s="326"/>
      <c r="DI140" s="326"/>
      <c r="DJ140" s="326"/>
      <c r="DK140" s="326"/>
      <c r="DL140" s="326"/>
      <c r="DM140" s="326"/>
      <c r="DN140" s="326"/>
      <c r="DO140" s="326"/>
      <c r="DP140" s="326"/>
      <c r="DQ140" s="326"/>
      <c r="DR140" s="326"/>
      <c r="DS140" s="326"/>
      <c r="DT140" s="326"/>
      <c r="DU140" s="326"/>
      <c r="DV140" s="326"/>
      <c r="DW140" s="326"/>
      <c r="DX140" s="326"/>
      <c r="DY140" s="326"/>
      <c r="DZ140" s="326"/>
      <c r="EA140" s="326"/>
      <c r="EB140" s="326"/>
      <c r="EC140" s="326"/>
      <c r="ED140" s="326"/>
      <c r="EE140" s="326"/>
      <c r="EF140" s="326"/>
      <c r="EG140" s="326"/>
      <c r="EH140" s="326"/>
      <c r="EI140" s="326"/>
      <c r="EJ140" s="326"/>
      <c r="EK140" s="326"/>
      <c r="EL140" s="326"/>
      <c r="EM140" s="326"/>
      <c r="EN140" s="326"/>
      <c r="EO140" s="326"/>
      <c r="EP140" s="326"/>
      <c r="EQ140" s="326"/>
      <c r="ER140" s="326"/>
      <c r="ES140" s="326"/>
      <c r="ET140" s="326"/>
      <c r="EU140" s="326"/>
      <c r="EV140" s="326"/>
      <c r="EW140" s="326"/>
      <c r="EX140" s="326"/>
      <c r="EY140" s="326"/>
      <c r="EZ140" s="326"/>
      <c r="FA140" s="326"/>
      <c r="FB140" s="326"/>
      <c r="FC140" s="326"/>
      <c r="FD140" s="326"/>
      <c r="FE140" s="326"/>
      <c r="FF140" s="326"/>
      <c r="FG140" s="326"/>
      <c r="FH140" s="326"/>
      <c r="FI140" s="326"/>
      <c r="FJ140" s="326"/>
      <c r="FK140" s="326"/>
      <c r="FL140" s="326"/>
      <c r="FM140" s="326"/>
      <c r="FN140" s="326"/>
      <c r="FO140" s="326"/>
      <c r="FP140" s="326"/>
      <c r="FQ140" s="326"/>
      <c r="FR140" s="326"/>
      <c r="FS140" s="326"/>
      <c r="FT140" s="326"/>
      <c r="FU140" s="326"/>
      <c r="FV140" s="326"/>
      <c r="FW140" s="326"/>
      <c r="FX140" s="326"/>
      <c r="FY140" s="326"/>
      <c r="FZ140" s="326"/>
      <c r="GA140" s="326"/>
      <c r="GB140" s="326"/>
      <c r="GC140" s="326"/>
      <c r="GD140" s="326"/>
      <c r="GE140" s="326"/>
      <c r="GF140" s="326"/>
      <c r="GG140" s="326"/>
      <c r="GH140" s="326"/>
      <c r="GI140" s="326"/>
      <c r="GJ140" s="326"/>
      <c r="GK140" s="326"/>
      <c r="GL140" s="326"/>
      <c r="GM140" s="326"/>
      <c r="GN140" s="326"/>
      <c r="GO140" s="326"/>
      <c r="GP140" s="326"/>
      <c r="GQ140" s="326"/>
      <c r="GR140" s="326"/>
      <c r="GS140" s="326"/>
      <c r="GT140" s="326"/>
      <c r="GU140" s="326"/>
      <c r="GV140" s="326"/>
      <c r="GW140" s="326"/>
      <c r="GX140" s="326"/>
      <c r="GY140" s="326"/>
      <c r="GZ140" s="326"/>
      <c r="HA140" s="326"/>
      <c r="HB140" s="326"/>
      <c r="HC140" s="326"/>
      <c r="HD140" s="326"/>
      <c r="HE140" s="326"/>
      <c r="HF140" s="326"/>
      <c r="HG140" s="326"/>
      <c r="HH140" s="326"/>
      <c r="HI140" s="326"/>
      <c r="HJ140" s="326"/>
      <c r="HK140" s="326"/>
      <c r="HL140" s="326"/>
      <c r="HM140" s="326"/>
      <c r="HN140" s="326"/>
      <c r="HO140" s="326"/>
      <c r="HP140" s="326"/>
      <c r="HQ140" s="326"/>
      <c r="HR140" s="326"/>
      <c r="HS140" s="326"/>
      <c r="HT140" s="326"/>
      <c r="HU140" s="326"/>
      <c r="HV140" s="326"/>
      <c r="HW140" s="326"/>
      <c r="HX140" s="326"/>
      <c r="HY140" s="326"/>
      <c r="HZ140" s="326"/>
      <c r="IA140" s="326"/>
      <c r="IB140" s="326"/>
      <c r="IC140" s="326"/>
      <c r="ID140" s="326"/>
      <c r="IE140" s="326"/>
      <c r="IF140" s="326"/>
      <c r="IG140" s="326"/>
      <c r="IH140" s="326"/>
      <c r="II140" s="326"/>
      <c r="IJ140" s="326"/>
      <c r="IK140" s="326"/>
      <c r="IL140" s="326"/>
      <c r="IM140" s="326"/>
    </row>
    <row r="141" spans="6:247" x14ac:dyDescent="0.2">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c r="AH141" s="326"/>
      <c r="AI141" s="326"/>
      <c r="AJ141" s="326"/>
      <c r="AK141" s="326"/>
      <c r="AL141" s="326"/>
      <c r="AM141" s="326"/>
      <c r="AN141" s="326"/>
      <c r="AO141" s="326"/>
      <c r="AP141" s="326"/>
      <c r="AQ141" s="326"/>
      <c r="AR141" s="326"/>
      <c r="AS141" s="326"/>
      <c r="AT141" s="326"/>
      <c r="AU141" s="326"/>
      <c r="AV141" s="326"/>
      <c r="AW141" s="326"/>
      <c r="AX141" s="326"/>
      <c r="AY141" s="326"/>
      <c r="AZ141" s="326"/>
      <c r="BA141" s="326"/>
      <c r="BB141" s="326"/>
      <c r="BC141" s="326"/>
      <c r="BD141" s="326"/>
      <c r="BE141" s="326"/>
      <c r="BF141" s="326"/>
      <c r="BG141" s="326"/>
      <c r="BH141" s="326"/>
      <c r="BI141" s="326"/>
      <c r="BJ141" s="326"/>
      <c r="BK141" s="326"/>
      <c r="BL141" s="326"/>
      <c r="BM141" s="326"/>
      <c r="BN141" s="326"/>
      <c r="BO141" s="326"/>
      <c r="BP141" s="326"/>
      <c r="BQ141" s="326"/>
      <c r="BR141" s="326"/>
      <c r="BS141" s="326"/>
      <c r="BT141" s="326"/>
      <c r="BU141" s="326"/>
      <c r="BV141" s="326"/>
      <c r="BW141" s="326"/>
      <c r="BX141" s="326"/>
      <c r="BY141" s="326"/>
      <c r="BZ141" s="326"/>
      <c r="CA141" s="326"/>
      <c r="CB141" s="326"/>
      <c r="CC141" s="326"/>
      <c r="CD141" s="326"/>
      <c r="CE141" s="326"/>
      <c r="CF141" s="326"/>
      <c r="CG141" s="326"/>
      <c r="CH141" s="326"/>
      <c r="CI141" s="326"/>
      <c r="CJ141" s="326"/>
      <c r="CK141" s="326"/>
      <c r="CL141" s="326"/>
      <c r="CM141" s="326"/>
      <c r="CN141" s="326"/>
      <c r="CO141" s="326"/>
      <c r="CP141" s="326"/>
      <c r="CQ141" s="326"/>
      <c r="CR141" s="326"/>
      <c r="CS141" s="326"/>
      <c r="CT141" s="326"/>
      <c r="CU141" s="326"/>
      <c r="CV141" s="326"/>
      <c r="CW141" s="326"/>
      <c r="CX141" s="326"/>
      <c r="CY141" s="326"/>
      <c r="CZ141" s="326"/>
      <c r="DA141" s="326"/>
      <c r="DB141" s="326"/>
      <c r="DC141" s="326"/>
      <c r="DD141" s="326"/>
      <c r="DE141" s="326"/>
      <c r="DF141" s="326"/>
      <c r="DG141" s="326"/>
      <c r="DH141" s="326"/>
      <c r="DI141" s="326"/>
      <c r="DJ141" s="326"/>
      <c r="DK141" s="326"/>
      <c r="DL141" s="326"/>
      <c r="DM141" s="326"/>
      <c r="DN141" s="326"/>
      <c r="DO141" s="326"/>
      <c r="DP141" s="326"/>
      <c r="DQ141" s="326"/>
      <c r="DR141" s="326"/>
      <c r="DS141" s="326"/>
      <c r="DT141" s="326"/>
      <c r="DU141" s="326"/>
      <c r="DV141" s="326"/>
      <c r="DW141" s="326"/>
      <c r="DX141" s="326"/>
      <c r="DY141" s="326"/>
      <c r="DZ141" s="326"/>
      <c r="EA141" s="326"/>
      <c r="EB141" s="326"/>
      <c r="EC141" s="326"/>
      <c r="ED141" s="326"/>
      <c r="EE141" s="326"/>
      <c r="EF141" s="326"/>
      <c r="EG141" s="326"/>
      <c r="EH141" s="326"/>
      <c r="EI141" s="326"/>
      <c r="EJ141" s="326"/>
      <c r="EK141" s="326"/>
      <c r="EL141" s="326"/>
      <c r="EM141" s="326"/>
      <c r="EN141" s="326"/>
      <c r="EO141" s="326"/>
      <c r="EP141" s="326"/>
      <c r="EQ141" s="326"/>
      <c r="ER141" s="326"/>
      <c r="ES141" s="326"/>
      <c r="ET141" s="326"/>
      <c r="EU141" s="326"/>
      <c r="EV141" s="326"/>
      <c r="EW141" s="326"/>
      <c r="EX141" s="326"/>
      <c r="EY141" s="326"/>
      <c r="EZ141" s="326"/>
      <c r="FA141" s="326"/>
      <c r="FB141" s="326"/>
      <c r="FC141" s="326"/>
      <c r="FD141" s="326"/>
      <c r="FE141" s="326"/>
      <c r="FF141" s="326"/>
      <c r="FG141" s="326"/>
      <c r="FH141" s="326"/>
      <c r="FI141" s="326"/>
      <c r="FJ141" s="326"/>
      <c r="FK141" s="326"/>
      <c r="FL141" s="326"/>
      <c r="FM141" s="326"/>
      <c r="FN141" s="326"/>
      <c r="FO141" s="326"/>
      <c r="FP141" s="326"/>
      <c r="FQ141" s="326"/>
      <c r="FR141" s="326"/>
      <c r="FS141" s="326"/>
      <c r="FT141" s="326"/>
      <c r="FU141" s="326"/>
      <c r="FV141" s="326"/>
      <c r="FW141" s="326"/>
      <c r="FX141" s="326"/>
      <c r="FY141" s="326"/>
      <c r="FZ141" s="326"/>
      <c r="GA141" s="326"/>
      <c r="GB141" s="326"/>
      <c r="GC141" s="326"/>
      <c r="GD141" s="326"/>
      <c r="GE141" s="326"/>
      <c r="GF141" s="326"/>
      <c r="GG141" s="326"/>
      <c r="GH141" s="326"/>
      <c r="GI141" s="326"/>
      <c r="GJ141" s="326"/>
      <c r="GK141" s="326"/>
      <c r="GL141" s="326"/>
      <c r="GM141" s="326"/>
      <c r="GN141" s="326"/>
      <c r="GO141" s="326"/>
      <c r="GP141" s="326"/>
      <c r="GQ141" s="326"/>
      <c r="GR141" s="326"/>
      <c r="GS141" s="326"/>
      <c r="GT141" s="326"/>
      <c r="GU141" s="326"/>
      <c r="GV141" s="326"/>
      <c r="GW141" s="326"/>
      <c r="GX141" s="326"/>
      <c r="GY141" s="326"/>
      <c r="GZ141" s="326"/>
      <c r="HA141" s="326"/>
      <c r="HB141" s="326"/>
      <c r="HC141" s="326"/>
      <c r="HD141" s="326"/>
      <c r="HE141" s="326"/>
      <c r="HF141" s="326"/>
      <c r="HG141" s="326"/>
      <c r="HH141" s="326"/>
      <c r="HI141" s="326"/>
      <c r="HJ141" s="326"/>
      <c r="HK141" s="326"/>
      <c r="HL141" s="326"/>
      <c r="HM141" s="326"/>
      <c r="HN141" s="326"/>
      <c r="HO141" s="326"/>
      <c r="HP141" s="326"/>
      <c r="HQ141" s="326"/>
      <c r="HR141" s="326"/>
      <c r="HS141" s="326"/>
      <c r="HT141" s="326"/>
      <c r="HU141" s="326"/>
      <c r="HV141" s="326"/>
      <c r="HW141" s="326"/>
      <c r="HX141" s="326"/>
      <c r="HY141" s="326"/>
      <c r="HZ141" s="326"/>
      <c r="IA141" s="326"/>
      <c r="IB141" s="326"/>
      <c r="IC141" s="326"/>
      <c r="ID141" s="326"/>
      <c r="IE141" s="326"/>
      <c r="IF141" s="326"/>
      <c r="IG141" s="326"/>
      <c r="IH141" s="326"/>
      <c r="II141" s="326"/>
      <c r="IJ141" s="326"/>
      <c r="IK141" s="326"/>
      <c r="IL141" s="326"/>
      <c r="IM141" s="326"/>
    </row>
    <row r="142" spans="6:247" x14ac:dyDescent="0.2">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c r="AH142" s="326"/>
      <c r="AI142" s="326"/>
      <c r="AJ142" s="326"/>
      <c r="AK142" s="326"/>
      <c r="AL142" s="326"/>
      <c r="AM142" s="326"/>
      <c r="AN142" s="326"/>
      <c r="AO142" s="326"/>
      <c r="AP142" s="326"/>
      <c r="AQ142" s="326"/>
      <c r="AR142" s="326"/>
      <c r="AS142" s="326"/>
      <c r="AT142" s="326"/>
      <c r="AU142" s="326"/>
      <c r="AV142" s="326"/>
      <c r="AW142" s="326"/>
      <c r="AX142" s="326"/>
      <c r="AY142" s="326"/>
      <c r="AZ142" s="326"/>
      <c r="BA142" s="326"/>
      <c r="BB142" s="326"/>
      <c r="BC142" s="326"/>
      <c r="BD142" s="326"/>
      <c r="BE142" s="326"/>
      <c r="BF142" s="326"/>
      <c r="BG142" s="326"/>
      <c r="BH142" s="326"/>
      <c r="BI142" s="326"/>
      <c r="BJ142" s="326"/>
      <c r="BK142" s="326"/>
      <c r="BL142" s="326"/>
      <c r="BM142" s="326"/>
      <c r="BN142" s="326"/>
      <c r="BO142" s="326"/>
      <c r="BP142" s="326"/>
      <c r="BQ142" s="326"/>
      <c r="BR142" s="326"/>
      <c r="BS142" s="326"/>
      <c r="BT142" s="326"/>
      <c r="BU142" s="326"/>
      <c r="BV142" s="326"/>
      <c r="BW142" s="326"/>
      <c r="BX142" s="326"/>
      <c r="BY142" s="326"/>
      <c r="BZ142" s="326"/>
      <c r="CA142" s="326"/>
      <c r="CB142" s="326"/>
      <c r="CC142" s="326"/>
      <c r="CD142" s="326"/>
      <c r="CE142" s="326"/>
      <c r="CF142" s="326"/>
      <c r="CG142" s="326"/>
      <c r="CH142" s="326"/>
      <c r="CI142" s="326"/>
      <c r="CJ142" s="326"/>
      <c r="CK142" s="326"/>
      <c r="CL142" s="326"/>
      <c r="CM142" s="326"/>
      <c r="CN142" s="326"/>
      <c r="CO142" s="326"/>
      <c r="CP142" s="326"/>
      <c r="CQ142" s="326"/>
      <c r="CR142" s="326"/>
      <c r="CS142" s="326"/>
      <c r="CT142" s="326"/>
      <c r="CU142" s="326"/>
      <c r="CV142" s="326"/>
      <c r="CW142" s="326"/>
      <c r="CX142" s="326"/>
      <c r="CY142" s="326"/>
      <c r="CZ142" s="326"/>
      <c r="DA142" s="326"/>
      <c r="DB142" s="326"/>
      <c r="DC142" s="326"/>
      <c r="DD142" s="326"/>
      <c r="DE142" s="326"/>
      <c r="DF142" s="326"/>
      <c r="DG142" s="326"/>
      <c r="DH142" s="326"/>
      <c r="DI142" s="326"/>
      <c r="DJ142" s="326"/>
      <c r="DK142" s="326"/>
      <c r="DL142" s="326"/>
      <c r="DM142" s="326"/>
      <c r="DN142" s="326"/>
      <c r="DO142" s="326"/>
      <c r="DP142" s="326"/>
      <c r="DQ142" s="326"/>
      <c r="DR142" s="326"/>
      <c r="DS142" s="326"/>
      <c r="DT142" s="326"/>
      <c r="DU142" s="326"/>
      <c r="DV142" s="326"/>
      <c r="DW142" s="326"/>
      <c r="DX142" s="326"/>
      <c r="DY142" s="326"/>
      <c r="DZ142" s="326"/>
      <c r="EA142" s="326"/>
      <c r="EB142" s="326"/>
      <c r="EC142" s="326"/>
      <c r="ED142" s="326"/>
      <c r="EE142" s="326"/>
      <c r="EF142" s="326"/>
      <c r="EG142" s="326"/>
      <c r="EH142" s="326"/>
      <c r="EI142" s="326"/>
      <c r="EJ142" s="326"/>
      <c r="EK142" s="326"/>
      <c r="EL142" s="326"/>
      <c r="EM142" s="326"/>
      <c r="EN142" s="326"/>
      <c r="EO142" s="326"/>
      <c r="EP142" s="326"/>
      <c r="EQ142" s="326"/>
      <c r="ER142" s="326"/>
      <c r="ES142" s="326"/>
      <c r="ET142" s="326"/>
      <c r="EU142" s="326"/>
      <c r="EV142" s="326"/>
      <c r="EW142" s="326"/>
      <c r="EX142" s="326"/>
      <c r="EY142" s="326"/>
      <c r="EZ142" s="326"/>
      <c r="FA142" s="326"/>
      <c r="FB142" s="326"/>
      <c r="FC142" s="326"/>
      <c r="FD142" s="326"/>
      <c r="FE142" s="326"/>
      <c r="FF142" s="326"/>
      <c r="FG142" s="326"/>
      <c r="FH142" s="326"/>
      <c r="FI142" s="326"/>
      <c r="FJ142" s="326"/>
      <c r="FK142" s="326"/>
      <c r="FL142" s="326"/>
      <c r="FM142" s="326"/>
      <c r="FN142" s="326"/>
      <c r="FO142" s="326"/>
      <c r="FP142" s="326"/>
      <c r="FQ142" s="326"/>
      <c r="FR142" s="326"/>
      <c r="FS142" s="326"/>
      <c r="FT142" s="326"/>
      <c r="FU142" s="326"/>
      <c r="FV142" s="326"/>
      <c r="FW142" s="326"/>
      <c r="FX142" s="326"/>
      <c r="FY142" s="326"/>
      <c r="FZ142" s="326"/>
      <c r="GA142" s="326"/>
      <c r="GB142" s="326"/>
      <c r="GC142" s="326"/>
      <c r="GD142" s="326"/>
      <c r="GE142" s="326"/>
      <c r="GF142" s="326"/>
      <c r="GG142" s="326"/>
      <c r="GH142" s="326"/>
      <c r="GI142" s="326"/>
      <c r="GJ142" s="326"/>
      <c r="GK142" s="326"/>
      <c r="GL142" s="326"/>
      <c r="GM142" s="326"/>
      <c r="GN142" s="326"/>
      <c r="GO142" s="326"/>
      <c r="GP142" s="326"/>
      <c r="GQ142" s="326"/>
      <c r="GR142" s="326"/>
      <c r="GS142" s="326"/>
      <c r="GT142" s="326"/>
      <c r="GU142" s="326"/>
      <c r="GV142" s="326"/>
      <c r="GW142" s="326"/>
      <c r="GX142" s="326"/>
      <c r="GY142" s="326"/>
      <c r="GZ142" s="326"/>
      <c r="HA142" s="326"/>
      <c r="HB142" s="326"/>
      <c r="HC142" s="326"/>
      <c r="HD142" s="326"/>
      <c r="HE142" s="326"/>
      <c r="HF142" s="326"/>
      <c r="HG142" s="326"/>
      <c r="HH142" s="326"/>
      <c r="HI142" s="326"/>
      <c r="HJ142" s="326"/>
      <c r="HK142" s="326"/>
      <c r="HL142" s="326"/>
      <c r="HM142" s="326"/>
      <c r="HN142" s="326"/>
      <c r="HO142" s="326"/>
      <c r="HP142" s="326"/>
      <c r="HQ142" s="326"/>
      <c r="HR142" s="326"/>
      <c r="HS142" s="326"/>
      <c r="HT142" s="326"/>
      <c r="HU142" s="326"/>
      <c r="HV142" s="326"/>
      <c r="HW142" s="326"/>
      <c r="HX142" s="326"/>
      <c r="HY142" s="326"/>
      <c r="HZ142" s="326"/>
      <c r="IA142" s="326"/>
      <c r="IB142" s="326"/>
      <c r="IC142" s="326"/>
      <c r="ID142" s="326"/>
      <c r="IE142" s="326"/>
      <c r="IF142" s="326"/>
      <c r="IG142" s="326"/>
      <c r="IH142" s="326"/>
      <c r="II142" s="326"/>
      <c r="IJ142" s="326"/>
      <c r="IK142" s="326"/>
      <c r="IL142" s="326"/>
      <c r="IM142" s="326"/>
    </row>
    <row r="143" spans="6:247" x14ac:dyDescent="0.2">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c r="AH143" s="326"/>
      <c r="AI143" s="326"/>
      <c r="AJ143" s="326"/>
      <c r="AK143" s="326"/>
      <c r="AL143" s="326"/>
      <c r="AM143" s="326"/>
      <c r="AN143" s="326"/>
      <c r="AO143" s="326"/>
      <c r="AP143" s="326"/>
      <c r="AQ143" s="326"/>
      <c r="AR143" s="326"/>
      <c r="AS143" s="326"/>
      <c r="AT143" s="326"/>
      <c r="AU143" s="326"/>
      <c r="AV143" s="326"/>
      <c r="AW143" s="326"/>
      <c r="AX143" s="326"/>
      <c r="AY143" s="326"/>
      <c r="AZ143" s="326"/>
      <c r="BA143" s="326"/>
      <c r="BB143" s="326"/>
      <c r="BC143" s="326"/>
      <c r="BD143" s="326"/>
      <c r="BE143" s="326"/>
      <c r="BF143" s="326"/>
      <c r="BG143" s="326"/>
      <c r="BH143" s="326"/>
      <c r="BI143" s="326"/>
      <c r="BJ143" s="326"/>
      <c r="BK143" s="326"/>
      <c r="BL143" s="326"/>
      <c r="BM143" s="326"/>
      <c r="BN143" s="326"/>
      <c r="BO143" s="326"/>
      <c r="BP143" s="326"/>
      <c r="BQ143" s="326"/>
      <c r="BR143" s="326"/>
      <c r="BS143" s="326"/>
      <c r="BT143" s="326"/>
      <c r="BU143" s="326"/>
      <c r="BV143" s="326"/>
      <c r="BW143" s="326"/>
      <c r="BX143" s="326"/>
      <c r="BY143" s="326"/>
      <c r="BZ143" s="326"/>
      <c r="CA143" s="326"/>
      <c r="CB143" s="326"/>
      <c r="CC143" s="326"/>
      <c r="CD143" s="326"/>
      <c r="CE143" s="326"/>
      <c r="CF143" s="326"/>
      <c r="CG143" s="326"/>
      <c r="CH143" s="326"/>
      <c r="CI143" s="326"/>
      <c r="CJ143" s="326"/>
      <c r="CK143" s="326"/>
      <c r="CL143" s="326"/>
      <c r="CM143" s="326"/>
      <c r="CN143" s="326"/>
      <c r="CO143" s="326"/>
      <c r="CP143" s="326"/>
      <c r="CQ143" s="326"/>
      <c r="CR143" s="326"/>
      <c r="CS143" s="326"/>
      <c r="CT143" s="326"/>
      <c r="CU143" s="326"/>
      <c r="CV143" s="326"/>
      <c r="CW143" s="326"/>
      <c r="CX143" s="326"/>
      <c r="CY143" s="326"/>
      <c r="CZ143" s="326"/>
      <c r="DA143" s="326"/>
      <c r="DB143" s="326"/>
      <c r="DC143" s="326"/>
      <c r="DD143" s="326"/>
      <c r="DE143" s="326"/>
      <c r="DF143" s="326"/>
      <c r="DG143" s="326"/>
      <c r="DH143" s="326"/>
      <c r="DI143" s="326"/>
      <c r="DJ143" s="326"/>
      <c r="DK143" s="326"/>
      <c r="DL143" s="326"/>
      <c r="DM143" s="326"/>
      <c r="DN143" s="326"/>
      <c r="DO143" s="326"/>
      <c r="DP143" s="326"/>
      <c r="DQ143" s="326"/>
      <c r="DR143" s="326"/>
      <c r="DS143" s="326"/>
      <c r="DT143" s="326"/>
      <c r="DU143" s="326"/>
      <c r="DV143" s="326"/>
      <c r="DW143" s="326"/>
      <c r="DX143" s="326"/>
      <c r="DY143" s="326"/>
      <c r="DZ143" s="326"/>
      <c r="EA143" s="326"/>
      <c r="EB143" s="326"/>
      <c r="EC143" s="326"/>
      <c r="ED143" s="326"/>
      <c r="EE143" s="326"/>
      <c r="EF143" s="326"/>
      <c r="EG143" s="326"/>
      <c r="EH143" s="326"/>
      <c r="EI143" s="326"/>
      <c r="EJ143" s="326"/>
      <c r="EK143" s="326"/>
      <c r="EL143" s="326"/>
      <c r="EM143" s="326"/>
      <c r="EN143" s="326"/>
      <c r="EO143" s="326"/>
      <c r="EP143" s="326"/>
      <c r="EQ143" s="326"/>
      <c r="ER143" s="326"/>
      <c r="ES143" s="326"/>
      <c r="ET143" s="326"/>
      <c r="EU143" s="326"/>
      <c r="EV143" s="326"/>
      <c r="EW143" s="326"/>
      <c r="EX143" s="326"/>
      <c r="EY143" s="326"/>
      <c r="EZ143" s="326"/>
      <c r="FA143" s="326"/>
      <c r="FB143" s="326"/>
      <c r="FC143" s="326"/>
      <c r="FD143" s="326"/>
      <c r="FE143" s="326"/>
      <c r="FF143" s="326"/>
      <c r="FG143" s="326"/>
      <c r="FH143" s="326"/>
      <c r="FI143" s="326"/>
      <c r="FJ143" s="326"/>
      <c r="FK143" s="326"/>
      <c r="FL143" s="326"/>
      <c r="FM143" s="326"/>
      <c r="FN143" s="326"/>
      <c r="FO143" s="326"/>
      <c r="FP143" s="326"/>
      <c r="FQ143" s="326"/>
      <c r="FR143" s="326"/>
      <c r="FS143" s="326"/>
      <c r="FT143" s="326"/>
      <c r="FU143" s="326"/>
      <c r="FV143" s="326"/>
      <c r="FW143" s="326"/>
      <c r="FX143" s="326"/>
      <c r="FY143" s="326"/>
      <c r="FZ143" s="326"/>
      <c r="GA143" s="326"/>
      <c r="GB143" s="326"/>
      <c r="GC143" s="326"/>
      <c r="GD143" s="326"/>
      <c r="GE143" s="326"/>
      <c r="GF143" s="326"/>
      <c r="GG143" s="326"/>
      <c r="GH143" s="326"/>
      <c r="GI143" s="326"/>
      <c r="GJ143" s="326"/>
      <c r="GK143" s="326"/>
      <c r="GL143" s="326"/>
      <c r="GM143" s="326"/>
      <c r="GN143" s="326"/>
      <c r="GO143" s="326"/>
      <c r="GP143" s="326"/>
      <c r="GQ143" s="326"/>
      <c r="GR143" s="326"/>
      <c r="GS143" s="326"/>
      <c r="GT143" s="326"/>
      <c r="GU143" s="326"/>
      <c r="GV143" s="326"/>
      <c r="GW143" s="326"/>
      <c r="GX143" s="326"/>
      <c r="GY143" s="326"/>
      <c r="GZ143" s="326"/>
      <c r="HA143" s="326"/>
      <c r="HB143" s="326"/>
      <c r="HC143" s="326"/>
      <c r="HD143" s="326"/>
      <c r="HE143" s="326"/>
      <c r="HF143" s="326"/>
      <c r="HG143" s="326"/>
      <c r="HH143" s="326"/>
      <c r="HI143" s="326"/>
      <c r="HJ143" s="326"/>
      <c r="HK143" s="326"/>
      <c r="HL143" s="326"/>
      <c r="HM143" s="326"/>
      <c r="HN143" s="326"/>
      <c r="HO143" s="326"/>
      <c r="HP143" s="326"/>
      <c r="HQ143" s="326"/>
      <c r="HR143" s="326"/>
      <c r="HS143" s="326"/>
      <c r="HT143" s="326"/>
      <c r="HU143" s="326"/>
      <c r="HV143" s="326"/>
      <c r="HW143" s="326"/>
      <c r="HX143" s="326"/>
      <c r="HY143" s="326"/>
      <c r="HZ143" s="326"/>
      <c r="IA143" s="326"/>
      <c r="IB143" s="326"/>
      <c r="IC143" s="326"/>
      <c r="ID143" s="326"/>
      <c r="IE143" s="326"/>
      <c r="IF143" s="326"/>
      <c r="IG143" s="326"/>
      <c r="IH143" s="326"/>
      <c r="II143" s="326"/>
      <c r="IJ143" s="326"/>
      <c r="IK143" s="326"/>
      <c r="IL143" s="326"/>
      <c r="IM143" s="326"/>
    </row>
    <row r="144" spans="6:247" x14ac:dyDescent="0.2">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c r="AH144" s="326"/>
      <c r="AI144" s="326"/>
      <c r="AJ144" s="326"/>
      <c r="AK144" s="326"/>
      <c r="AL144" s="326"/>
      <c r="AM144" s="326"/>
      <c r="AN144" s="326"/>
      <c r="AO144" s="326"/>
      <c r="AP144" s="326"/>
      <c r="AQ144" s="326"/>
      <c r="AR144" s="326"/>
      <c r="AS144" s="326"/>
      <c r="AT144" s="326"/>
      <c r="AU144" s="326"/>
      <c r="AV144" s="326"/>
      <c r="AW144" s="326"/>
      <c r="AX144" s="326"/>
      <c r="AY144" s="326"/>
      <c r="AZ144" s="326"/>
      <c r="BA144" s="326"/>
      <c r="BB144" s="326"/>
      <c r="BC144" s="326"/>
      <c r="BD144" s="326"/>
      <c r="BE144" s="326"/>
      <c r="BF144" s="326"/>
      <c r="BG144" s="326"/>
      <c r="BH144" s="326"/>
      <c r="BI144" s="326"/>
      <c r="BJ144" s="326"/>
      <c r="BK144" s="326"/>
      <c r="BL144" s="326"/>
      <c r="BM144" s="326"/>
      <c r="BN144" s="326"/>
      <c r="BO144" s="326"/>
      <c r="BP144" s="326"/>
      <c r="BQ144" s="326"/>
      <c r="BR144" s="326"/>
      <c r="BS144" s="326"/>
      <c r="BT144" s="326"/>
      <c r="BU144" s="326"/>
      <c r="BV144" s="326"/>
      <c r="BW144" s="326"/>
      <c r="BX144" s="326"/>
      <c r="BY144" s="326"/>
      <c r="BZ144" s="326"/>
      <c r="CA144" s="326"/>
      <c r="CB144" s="326"/>
      <c r="CC144" s="326"/>
      <c r="CD144" s="326"/>
      <c r="CE144" s="326"/>
      <c r="CF144" s="326"/>
      <c r="CG144" s="326"/>
      <c r="CH144" s="326"/>
      <c r="CI144" s="326"/>
      <c r="CJ144" s="326"/>
      <c r="CK144" s="326"/>
      <c r="CL144" s="326"/>
      <c r="CM144" s="326"/>
      <c r="CN144" s="326"/>
      <c r="CO144" s="326"/>
      <c r="CP144" s="326"/>
      <c r="CQ144" s="326"/>
      <c r="CR144" s="326"/>
      <c r="CS144" s="326"/>
      <c r="CT144" s="326"/>
      <c r="CU144" s="326"/>
      <c r="CV144" s="326"/>
      <c r="CW144" s="326"/>
      <c r="CX144" s="326"/>
      <c r="CY144" s="326"/>
      <c r="CZ144" s="326"/>
      <c r="DA144" s="326"/>
      <c r="DB144" s="326"/>
      <c r="DC144" s="326"/>
      <c r="DD144" s="326"/>
      <c r="DE144" s="326"/>
      <c r="DF144" s="326"/>
      <c r="DG144" s="326"/>
      <c r="DH144" s="326"/>
      <c r="DI144" s="326"/>
      <c r="DJ144" s="326"/>
      <c r="DK144" s="326"/>
      <c r="DL144" s="326"/>
      <c r="DM144" s="326"/>
      <c r="DN144" s="326"/>
      <c r="DO144" s="326"/>
      <c r="DP144" s="326"/>
      <c r="DQ144" s="326"/>
      <c r="DR144" s="326"/>
      <c r="DS144" s="326"/>
      <c r="DT144" s="326"/>
      <c r="DU144" s="326"/>
      <c r="DV144" s="326"/>
      <c r="DW144" s="326"/>
      <c r="DX144" s="326"/>
      <c r="DY144" s="326"/>
      <c r="DZ144" s="326"/>
      <c r="EA144" s="326"/>
      <c r="EB144" s="326"/>
      <c r="EC144" s="326"/>
      <c r="ED144" s="326"/>
      <c r="EE144" s="326"/>
      <c r="EF144" s="326"/>
      <c r="EG144" s="326"/>
      <c r="EH144" s="326"/>
      <c r="EI144" s="326"/>
      <c r="EJ144" s="326"/>
      <c r="EK144" s="326"/>
      <c r="EL144" s="326"/>
      <c r="EM144" s="326"/>
      <c r="EN144" s="326"/>
      <c r="EO144" s="326"/>
      <c r="EP144" s="326"/>
      <c r="EQ144" s="326"/>
      <c r="ER144" s="326"/>
      <c r="ES144" s="326"/>
      <c r="ET144" s="326"/>
      <c r="EU144" s="326"/>
      <c r="EV144" s="326"/>
      <c r="EW144" s="326"/>
      <c r="EX144" s="326"/>
      <c r="EY144" s="326"/>
      <c r="EZ144" s="326"/>
      <c r="FA144" s="326"/>
      <c r="FB144" s="326"/>
      <c r="FC144" s="326"/>
      <c r="FD144" s="326"/>
      <c r="FE144" s="326"/>
      <c r="FF144" s="326"/>
      <c r="FG144" s="326"/>
      <c r="FH144" s="326"/>
      <c r="FI144" s="326"/>
      <c r="FJ144" s="326"/>
      <c r="FK144" s="326"/>
      <c r="FL144" s="326"/>
      <c r="FM144" s="326"/>
      <c r="FN144" s="326"/>
      <c r="FO144" s="326"/>
      <c r="FP144" s="326"/>
      <c r="FQ144" s="326"/>
      <c r="FR144" s="326"/>
      <c r="FS144" s="326"/>
      <c r="FT144" s="326"/>
      <c r="FU144" s="326"/>
      <c r="FV144" s="326"/>
      <c r="FW144" s="326"/>
      <c r="FX144" s="326"/>
      <c r="FY144" s="326"/>
      <c r="FZ144" s="326"/>
      <c r="GA144" s="326"/>
      <c r="GB144" s="326"/>
      <c r="GC144" s="326"/>
      <c r="GD144" s="326"/>
      <c r="GE144" s="326"/>
      <c r="GF144" s="326"/>
      <c r="GG144" s="326"/>
      <c r="GH144" s="326"/>
      <c r="GI144" s="326"/>
      <c r="GJ144" s="326"/>
      <c r="GK144" s="326"/>
      <c r="GL144" s="326"/>
      <c r="GM144" s="326"/>
      <c r="GN144" s="326"/>
      <c r="GO144" s="326"/>
      <c r="GP144" s="326"/>
      <c r="GQ144" s="326"/>
      <c r="GR144" s="326"/>
      <c r="GS144" s="326"/>
      <c r="GT144" s="326"/>
      <c r="GU144" s="326"/>
      <c r="GV144" s="326"/>
      <c r="GW144" s="326"/>
      <c r="GX144" s="326"/>
      <c r="GY144" s="326"/>
      <c r="GZ144" s="326"/>
      <c r="HA144" s="326"/>
      <c r="HB144" s="326"/>
      <c r="HC144" s="326"/>
      <c r="HD144" s="326"/>
      <c r="HE144" s="326"/>
      <c r="HF144" s="326"/>
      <c r="HG144" s="326"/>
      <c r="HH144" s="326"/>
      <c r="HI144" s="326"/>
      <c r="HJ144" s="326"/>
      <c r="HK144" s="326"/>
      <c r="HL144" s="326"/>
      <c r="HM144" s="326"/>
      <c r="HN144" s="326"/>
      <c r="HO144" s="326"/>
      <c r="HP144" s="326"/>
      <c r="HQ144" s="326"/>
      <c r="HR144" s="326"/>
      <c r="HS144" s="326"/>
      <c r="HT144" s="326"/>
      <c r="HU144" s="326"/>
      <c r="HV144" s="326"/>
      <c r="HW144" s="326"/>
      <c r="HX144" s="326"/>
      <c r="HY144" s="326"/>
      <c r="HZ144" s="326"/>
      <c r="IA144" s="326"/>
      <c r="IB144" s="326"/>
      <c r="IC144" s="326"/>
      <c r="ID144" s="326"/>
      <c r="IE144" s="326"/>
      <c r="IF144" s="326"/>
      <c r="IG144" s="326"/>
      <c r="IH144" s="326"/>
      <c r="II144" s="326"/>
      <c r="IJ144" s="326"/>
      <c r="IK144" s="326"/>
      <c r="IL144" s="326"/>
      <c r="IM144" s="326"/>
    </row>
    <row r="145" spans="6:247" x14ac:dyDescent="0.2">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c r="AH145" s="326"/>
      <c r="AI145" s="326"/>
      <c r="AJ145" s="326"/>
      <c r="AK145" s="326"/>
      <c r="AL145" s="326"/>
      <c r="AM145" s="326"/>
      <c r="AN145" s="326"/>
      <c r="AO145" s="326"/>
      <c r="AP145" s="326"/>
      <c r="AQ145" s="326"/>
      <c r="AR145" s="326"/>
      <c r="AS145" s="326"/>
      <c r="AT145" s="326"/>
      <c r="AU145" s="326"/>
      <c r="AV145" s="326"/>
      <c r="AW145" s="326"/>
      <c r="AX145" s="326"/>
      <c r="AY145" s="326"/>
      <c r="AZ145" s="326"/>
      <c r="BA145" s="326"/>
      <c r="BB145" s="326"/>
      <c r="BC145" s="326"/>
      <c r="BD145" s="326"/>
      <c r="BE145" s="326"/>
      <c r="BF145" s="326"/>
      <c r="BG145" s="326"/>
      <c r="BH145" s="326"/>
      <c r="BI145" s="326"/>
      <c r="BJ145" s="326"/>
      <c r="BK145" s="326"/>
      <c r="BL145" s="326"/>
      <c r="BM145" s="326"/>
      <c r="BN145" s="326"/>
      <c r="BO145" s="326"/>
      <c r="BP145" s="326"/>
      <c r="BQ145" s="326"/>
      <c r="BR145" s="326"/>
      <c r="BS145" s="326"/>
      <c r="BT145" s="326"/>
      <c r="BU145" s="326"/>
      <c r="BV145" s="326"/>
      <c r="BW145" s="326"/>
      <c r="BX145" s="326"/>
      <c r="BY145" s="326"/>
      <c r="BZ145" s="326"/>
      <c r="CA145" s="326"/>
      <c r="CB145" s="326"/>
      <c r="CC145" s="326"/>
      <c r="CD145" s="326"/>
      <c r="CE145" s="326"/>
      <c r="CF145" s="326"/>
      <c r="CG145" s="326"/>
      <c r="CH145" s="326"/>
      <c r="CI145" s="326"/>
      <c r="CJ145" s="326"/>
      <c r="CK145" s="326"/>
      <c r="CL145" s="326"/>
      <c r="CM145" s="326"/>
      <c r="CN145" s="326"/>
      <c r="CO145" s="326"/>
      <c r="CP145" s="326"/>
      <c r="CQ145" s="326"/>
      <c r="CR145" s="326"/>
      <c r="CS145" s="326"/>
      <c r="CT145" s="326"/>
      <c r="CU145" s="326"/>
      <c r="CV145" s="326"/>
      <c r="CW145" s="326"/>
      <c r="CX145" s="326"/>
      <c r="CY145" s="326"/>
      <c r="CZ145" s="326"/>
      <c r="DA145" s="326"/>
      <c r="DB145" s="326"/>
      <c r="DC145" s="326"/>
      <c r="DD145" s="326"/>
      <c r="DE145" s="326"/>
      <c r="DF145" s="326"/>
      <c r="DG145" s="326"/>
      <c r="DH145" s="326"/>
      <c r="DI145" s="326"/>
      <c r="DJ145" s="326"/>
      <c r="DK145" s="326"/>
      <c r="DL145" s="326"/>
      <c r="DM145" s="326"/>
      <c r="DN145" s="326"/>
      <c r="DO145" s="326"/>
      <c r="DP145" s="326"/>
      <c r="DQ145" s="326"/>
      <c r="DR145" s="326"/>
      <c r="DS145" s="326"/>
      <c r="DT145" s="326"/>
      <c r="DU145" s="326"/>
      <c r="DV145" s="326"/>
      <c r="DW145" s="326"/>
      <c r="DX145" s="326"/>
      <c r="DY145" s="326"/>
      <c r="DZ145" s="326"/>
      <c r="EA145" s="326"/>
      <c r="EB145" s="326"/>
      <c r="EC145" s="326"/>
      <c r="ED145" s="326"/>
      <c r="EE145" s="326"/>
      <c r="EF145" s="326"/>
      <c r="EG145" s="326"/>
      <c r="EH145" s="326"/>
      <c r="EI145" s="326"/>
      <c r="EJ145" s="326"/>
      <c r="EK145" s="326"/>
      <c r="EL145" s="326"/>
      <c r="EM145" s="326"/>
      <c r="EN145" s="326"/>
      <c r="EO145" s="326"/>
      <c r="EP145" s="326"/>
      <c r="EQ145" s="326"/>
      <c r="ER145" s="326"/>
      <c r="ES145" s="326"/>
      <c r="ET145" s="326"/>
      <c r="EU145" s="326"/>
      <c r="EV145" s="326"/>
      <c r="EW145" s="326"/>
      <c r="EX145" s="326"/>
      <c r="EY145" s="326"/>
      <c r="EZ145" s="326"/>
      <c r="FA145" s="326"/>
      <c r="FB145" s="326"/>
      <c r="FC145" s="326"/>
      <c r="FD145" s="326"/>
      <c r="FE145" s="326"/>
      <c r="FF145" s="326"/>
      <c r="FG145" s="326"/>
      <c r="FH145" s="326"/>
      <c r="FI145" s="326"/>
      <c r="FJ145" s="326"/>
      <c r="FK145" s="326"/>
      <c r="FL145" s="326"/>
      <c r="FM145" s="326"/>
      <c r="FN145" s="326"/>
      <c r="FO145" s="326"/>
      <c r="FP145" s="326"/>
      <c r="FQ145" s="326"/>
      <c r="FR145" s="326"/>
      <c r="FS145" s="326"/>
      <c r="FT145" s="326"/>
      <c r="FU145" s="326"/>
      <c r="FV145" s="326"/>
      <c r="FW145" s="326"/>
      <c r="FX145" s="326"/>
      <c r="FY145" s="326"/>
      <c r="FZ145" s="326"/>
      <c r="GA145" s="326"/>
      <c r="GB145" s="326"/>
      <c r="GC145" s="326"/>
      <c r="GD145" s="326"/>
      <c r="GE145" s="326"/>
      <c r="GF145" s="326"/>
      <c r="GG145" s="326"/>
      <c r="GH145" s="326"/>
      <c r="GI145" s="326"/>
      <c r="GJ145" s="326"/>
      <c r="GK145" s="326"/>
      <c r="GL145" s="326"/>
      <c r="GM145" s="326"/>
      <c r="GN145" s="326"/>
      <c r="GO145" s="326"/>
      <c r="GP145" s="326"/>
      <c r="GQ145" s="326"/>
      <c r="GR145" s="326"/>
      <c r="GS145" s="326"/>
      <c r="GT145" s="326"/>
      <c r="GU145" s="326"/>
      <c r="GV145" s="326"/>
      <c r="GW145" s="326"/>
      <c r="GX145" s="326"/>
      <c r="GY145" s="326"/>
      <c r="GZ145" s="326"/>
      <c r="HA145" s="326"/>
      <c r="HB145" s="326"/>
      <c r="HC145" s="326"/>
      <c r="HD145" s="326"/>
      <c r="HE145" s="326"/>
      <c r="HF145" s="326"/>
      <c r="HG145" s="326"/>
      <c r="HH145" s="326"/>
      <c r="HI145" s="326"/>
      <c r="HJ145" s="326"/>
      <c r="HK145" s="326"/>
      <c r="HL145" s="326"/>
      <c r="HM145" s="326"/>
      <c r="HN145" s="326"/>
      <c r="HO145" s="326"/>
      <c r="HP145" s="326"/>
      <c r="HQ145" s="326"/>
      <c r="HR145" s="326"/>
      <c r="HS145" s="326"/>
      <c r="HT145" s="326"/>
      <c r="HU145" s="326"/>
      <c r="HV145" s="326"/>
      <c r="HW145" s="326"/>
      <c r="HX145" s="326"/>
      <c r="HY145" s="326"/>
      <c r="HZ145" s="326"/>
      <c r="IA145" s="326"/>
      <c r="IB145" s="326"/>
      <c r="IC145" s="326"/>
      <c r="ID145" s="326"/>
      <c r="IE145" s="326"/>
      <c r="IF145" s="326"/>
      <c r="IG145" s="326"/>
      <c r="IH145" s="326"/>
      <c r="II145" s="326"/>
      <c r="IJ145" s="326"/>
      <c r="IK145" s="326"/>
      <c r="IL145" s="326"/>
      <c r="IM145" s="326"/>
    </row>
    <row r="146" spans="6:247" x14ac:dyDescent="0.2">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c r="AH146" s="326"/>
      <c r="AI146" s="326"/>
      <c r="AJ146" s="326"/>
      <c r="AK146" s="326"/>
      <c r="AL146" s="326"/>
      <c r="AM146" s="326"/>
      <c r="AN146" s="326"/>
      <c r="AO146" s="326"/>
      <c r="AP146" s="326"/>
      <c r="AQ146" s="326"/>
      <c r="AR146" s="326"/>
      <c r="AS146" s="326"/>
      <c r="AT146" s="326"/>
      <c r="AU146" s="326"/>
      <c r="AV146" s="326"/>
      <c r="AW146" s="326"/>
      <c r="AX146" s="326"/>
      <c r="AY146" s="326"/>
      <c r="AZ146" s="326"/>
      <c r="BA146" s="326"/>
      <c r="BB146" s="326"/>
      <c r="BC146" s="326"/>
      <c r="BD146" s="326"/>
      <c r="BE146" s="326"/>
      <c r="BF146" s="326"/>
      <c r="BG146" s="326"/>
      <c r="BH146" s="326"/>
      <c r="BI146" s="326"/>
      <c r="BJ146" s="326"/>
      <c r="BK146" s="326"/>
      <c r="BL146" s="326"/>
      <c r="BM146" s="326"/>
      <c r="BN146" s="326"/>
      <c r="BO146" s="326"/>
      <c r="BP146" s="326"/>
      <c r="BQ146" s="326"/>
      <c r="BR146" s="326"/>
      <c r="BS146" s="326"/>
      <c r="BT146" s="326"/>
      <c r="BU146" s="326"/>
      <c r="BV146" s="326"/>
      <c r="BW146" s="326"/>
      <c r="BX146" s="326"/>
      <c r="BY146" s="326"/>
      <c r="BZ146" s="326"/>
      <c r="CA146" s="326"/>
      <c r="CB146" s="326"/>
      <c r="CC146" s="326"/>
      <c r="CD146" s="326"/>
      <c r="CE146" s="326"/>
      <c r="CF146" s="326"/>
      <c r="CG146" s="326"/>
      <c r="CH146" s="326"/>
      <c r="CI146" s="326"/>
      <c r="CJ146" s="326"/>
      <c r="CK146" s="326"/>
      <c r="CL146" s="326"/>
      <c r="CM146" s="326"/>
      <c r="CN146" s="326"/>
      <c r="CO146" s="326"/>
      <c r="CP146" s="326"/>
      <c r="CQ146" s="326"/>
      <c r="CR146" s="326"/>
      <c r="CS146" s="326"/>
      <c r="CT146" s="326"/>
      <c r="CU146" s="326"/>
      <c r="CV146" s="326"/>
      <c r="CW146" s="326"/>
      <c r="CX146" s="326"/>
      <c r="CY146" s="326"/>
      <c r="CZ146" s="326"/>
      <c r="DA146" s="326"/>
      <c r="DB146" s="326"/>
      <c r="DC146" s="326"/>
      <c r="DD146" s="326"/>
      <c r="DE146" s="326"/>
      <c r="DF146" s="326"/>
      <c r="DG146" s="326"/>
      <c r="DH146" s="326"/>
      <c r="DI146" s="326"/>
      <c r="DJ146" s="326"/>
      <c r="DK146" s="326"/>
      <c r="DL146" s="326"/>
      <c r="DM146" s="326"/>
      <c r="DN146" s="326"/>
      <c r="DO146" s="326"/>
      <c r="DP146" s="326"/>
      <c r="DQ146" s="326"/>
      <c r="DR146" s="326"/>
      <c r="DS146" s="326"/>
      <c r="DT146" s="326"/>
      <c r="DU146" s="326"/>
      <c r="DV146" s="326"/>
      <c r="DW146" s="326"/>
      <c r="DX146" s="326"/>
      <c r="DY146" s="326"/>
      <c r="DZ146" s="326"/>
      <c r="EA146" s="326"/>
      <c r="EB146" s="326"/>
      <c r="EC146" s="326"/>
      <c r="ED146" s="326"/>
      <c r="EE146" s="326"/>
      <c r="EF146" s="326"/>
      <c r="EG146" s="326"/>
      <c r="EH146" s="326"/>
      <c r="EI146" s="326"/>
      <c r="EJ146" s="326"/>
      <c r="EK146" s="326"/>
      <c r="EL146" s="326"/>
      <c r="EM146" s="326"/>
      <c r="EN146" s="326"/>
      <c r="EO146" s="326"/>
      <c r="EP146" s="326"/>
      <c r="EQ146" s="326"/>
      <c r="ER146" s="326"/>
      <c r="ES146" s="326"/>
      <c r="ET146" s="326"/>
      <c r="EU146" s="326"/>
      <c r="EV146" s="326"/>
      <c r="EW146" s="326"/>
      <c r="EX146" s="326"/>
      <c r="EY146" s="326"/>
      <c r="EZ146" s="326"/>
      <c r="FA146" s="326"/>
      <c r="FB146" s="326"/>
      <c r="FC146" s="326"/>
      <c r="FD146" s="326"/>
      <c r="FE146" s="326"/>
      <c r="FF146" s="326"/>
      <c r="FG146" s="326"/>
      <c r="FH146" s="326"/>
      <c r="FI146" s="326"/>
      <c r="FJ146" s="326"/>
      <c r="FK146" s="326"/>
      <c r="FL146" s="326"/>
      <c r="FM146" s="326"/>
      <c r="FN146" s="326"/>
      <c r="FO146" s="326"/>
      <c r="FP146" s="326"/>
      <c r="FQ146" s="326"/>
      <c r="FR146" s="326"/>
      <c r="FS146" s="326"/>
      <c r="FT146" s="326"/>
      <c r="FU146" s="326"/>
      <c r="FV146" s="326"/>
      <c r="FW146" s="326"/>
      <c r="FX146" s="326"/>
      <c r="FY146" s="326"/>
      <c r="FZ146" s="326"/>
      <c r="GA146" s="326"/>
      <c r="GB146" s="326"/>
      <c r="GC146" s="326"/>
      <c r="GD146" s="326"/>
      <c r="GE146" s="326"/>
      <c r="GF146" s="326"/>
      <c r="GG146" s="326"/>
      <c r="GH146" s="326"/>
      <c r="GI146" s="326"/>
      <c r="GJ146" s="326"/>
      <c r="GK146" s="326"/>
      <c r="GL146" s="326"/>
      <c r="GM146" s="326"/>
      <c r="GN146" s="326"/>
      <c r="GO146" s="326"/>
      <c r="GP146" s="326"/>
      <c r="GQ146" s="326"/>
      <c r="GR146" s="326"/>
      <c r="GS146" s="326"/>
      <c r="GT146" s="326"/>
      <c r="GU146" s="326"/>
      <c r="GV146" s="326"/>
      <c r="GW146" s="326"/>
      <c r="GX146" s="326"/>
      <c r="GY146" s="326"/>
      <c r="GZ146" s="326"/>
      <c r="HA146" s="326"/>
      <c r="HB146" s="326"/>
      <c r="HC146" s="326"/>
      <c r="HD146" s="326"/>
      <c r="HE146" s="326"/>
      <c r="HF146" s="326"/>
      <c r="HG146" s="326"/>
      <c r="HH146" s="326"/>
      <c r="HI146" s="326"/>
      <c r="HJ146" s="326"/>
      <c r="HK146" s="326"/>
      <c r="HL146" s="326"/>
      <c r="HM146" s="326"/>
      <c r="HN146" s="326"/>
      <c r="HO146" s="326"/>
      <c r="HP146" s="326"/>
      <c r="HQ146" s="326"/>
      <c r="HR146" s="326"/>
      <c r="HS146" s="326"/>
      <c r="HT146" s="326"/>
      <c r="HU146" s="326"/>
      <c r="HV146" s="326"/>
      <c r="HW146" s="326"/>
      <c r="HX146" s="326"/>
      <c r="HY146" s="326"/>
      <c r="HZ146" s="326"/>
      <c r="IA146" s="326"/>
      <c r="IB146" s="326"/>
      <c r="IC146" s="326"/>
      <c r="ID146" s="326"/>
      <c r="IE146" s="326"/>
      <c r="IF146" s="326"/>
      <c r="IG146" s="326"/>
      <c r="IH146" s="326"/>
      <c r="II146" s="326"/>
      <c r="IJ146" s="326"/>
      <c r="IK146" s="326"/>
      <c r="IL146" s="326"/>
      <c r="IM146" s="326"/>
    </row>
    <row r="147" spans="6:247" x14ac:dyDescent="0.2">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c r="AH147" s="326"/>
      <c r="AI147" s="326"/>
      <c r="AJ147" s="326"/>
      <c r="AK147" s="326"/>
      <c r="AL147" s="326"/>
      <c r="AM147" s="326"/>
      <c r="AN147" s="326"/>
      <c r="AO147" s="326"/>
      <c r="AP147" s="326"/>
      <c r="AQ147" s="326"/>
      <c r="AR147" s="326"/>
      <c r="AS147" s="326"/>
      <c r="AT147" s="326"/>
      <c r="AU147" s="326"/>
      <c r="AV147" s="326"/>
      <c r="AW147" s="326"/>
      <c r="AX147" s="326"/>
      <c r="AY147" s="326"/>
      <c r="AZ147" s="326"/>
      <c r="BA147" s="326"/>
      <c r="BB147" s="326"/>
      <c r="BC147" s="326"/>
      <c r="BD147" s="326"/>
      <c r="BE147" s="326"/>
      <c r="BF147" s="326"/>
      <c r="BG147" s="326"/>
      <c r="BH147" s="326"/>
      <c r="BI147" s="326"/>
      <c r="BJ147" s="326"/>
      <c r="BK147" s="326"/>
      <c r="BL147" s="326"/>
      <c r="BM147" s="326"/>
      <c r="BN147" s="326"/>
      <c r="BO147" s="326"/>
      <c r="BP147" s="326"/>
      <c r="BQ147" s="326"/>
      <c r="BR147" s="326"/>
      <c r="BS147" s="326"/>
      <c r="BT147" s="326"/>
      <c r="BU147" s="326"/>
      <c r="BV147" s="326"/>
      <c r="BW147" s="326"/>
      <c r="BX147" s="326"/>
      <c r="BY147" s="326"/>
      <c r="BZ147" s="326"/>
      <c r="CA147" s="326"/>
      <c r="CB147" s="326"/>
      <c r="CC147" s="326"/>
      <c r="CD147" s="326"/>
      <c r="CE147" s="326"/>
      <c r="CF147" s="326"/>
      <c r="CG147" s="326"/>
      <c r="CH147" s="326"/>
      <c r="CI147" s="326"/>
      <c r="CJ147" s="326"/>
      <c r="CK147" s="326"/>
      <c r="CL147" s="326"/>
      <c r="CM147" s="326"/>
      <c r="CN147" s="326"/>
      <c r="CO147" s="326"/>
      <c r="CP147" s="326"/>
      <c r="CQ147" s="326"/>
      <c r="CR147" s="326"/>
      <c r="CS147" s="326"/>
      <c r="CT147" s="326"/>
      <c r="CU147" s="326"/>
      <c r="CV147" s="326"/>
      <c r="CW147" s="326"/>
      <c r="CX147" s="326"/>
      <c r="CY147" s="326"/>
      <c r="CZ147" s="326"/>
      <c r="DA147" s="326"/>
      <c r="DB147" s="326"/>
      <c r="DC147" s="326"/>
      <c r="DD147" s="326"/>
      <c r="DE147" s="326"/>
      <c r="DF147" s="326"/>
      <c r="DG147" s="326"/>
      <c r="DH147" s="326"/>
      <c r="DI147" s="326"/>
      <c r="DJ147" s="326"/>
      <c r="DK147" s="326"/>
      <c r="DL147" s="326"/>
      <c r="DM147" s="326"/>
      <c r="DN147" s="326"/>
      <c r="DO147" s="326"/>
      <c r="DP147" s="326"/>
      <c r="DQ147" s="326"/>
      <c r="DR147" s="326"/>
      <c r="DS147" s="326"/>
      <c r="DT147" s="326"/>
      <c r="DU147" s="326"/>
      <c r="DV147" s="326"/>
      <c r="DW147" s="326"/>
      <c r="DX147" s="326"/>
      <c r="DY147" s="326"/>
      <c r="DZ147" s="326"/>
      <c r="EA147" s="326"/>
      <c r="EB147" s="326"/>
      <c r="EC147" s="326"/>
      <c r="ED147" s="326"/>
      <c r="EE147" s="326"/>
      <c r="EF147" s="326"/>
      <c r="EG147" s="326"/>
      <c r="EH147" s="326"/>
      <c r="EI147" s="326"/>
      <c r="EJ147" s="326"/>
      <c r="EK147" s="326"/>
      <c r="EL147" s="326"/>
      <c r="EM147" s="326"/>
      <c r="EN147" s="326"/>
      <c r="EO147" s="326"/>
      <c r="EP147" s="326"/>
      <c r="EQ147" s="326"/>
      <c r="ER147" s="326"/>
      <c r="ES147" s="326"/>
      <c r="ET147" s="326"/>
      <c r="EU147" s="326"/>
      <c r="EV147" s="326"/>
      <c r="EW147" s="326"/>
      <c r="EX147" s="326"/>
      <c r="EY147" s="326"/>
      <c r="EZ147" s="326"/>
      <c r="FA147" s="326"/>
      <c r="FB147" s="326"/>
      <c r="FC147" s="326"/>
      <c r="FD147" s="326"/>
      <c r="FE147" s="326"/>
      <c r="FF147" s="326"/>
      <c r="FG147" s="326"/>
      <c r="FH147" s="326"/>
      <c r="FI147" s="326"/>
      <c r="FJ147" s="326"/>
      <c r="FK147" s="326"/>
      <c r="FL147" s="326"/>
      <c r="FM147" s="326"/>
      <c r="FN147" s="326"/>
      <c r="FO147" s="326"/>
      <c r="FP147" s="326"/>
      <c r="FQ147" s="326"/>
      <c r="FR147" s="326"/>
      <c r="FS147" s="326"/>
      <c r="FT147" s="326"/>
      <c r="FU147" s="326"/>
      <c r="FV147" s="326"/>
      <c r="FW147" s="326"/>
      <c r="FX147" s="326"/>
      <c r="FY147" s="326"/>
      <c r="FZ147" s="326"/>
      <c r="GA147" s="326"/>
      <c r="GB147" s="326"/>
      <c r="GC147" s="326"/>
      <c r="GD147" s="326"/>
      <c r="GE147" s="326"/>
      <c r="GF147" s="326"/>
      <c r="GG147" s="326"/>
      <c r="GH147" s="326"/>
      <c r="GI147" s="326"/>
      <c r="GJ147" s="326"/>
      <c r="GK147" s="326"/>
      <c r="GL147" s="326"/>
      <c r="GM147" s="326"/>
      <c r="GN147" s="326"/>
      <c r="GO147" s="326"/>
      <c r="GP147" s="326"/>
      <c r="GQ147" s="326"/>
      <c r="GR147" s="326"/>
      <c r="GS147" s="326"/>
      <c r="GT147" s="326"/>
      <c r="GU147" s="326"/>
      <c r="GV147" s="326"/>
      <c r="GW147" s="326"/>
      <c r="GX147" s="326"/>
      <c r="GY147" s="326"/>
      <c r="GZ147" s="326"/>
      <c r="HA147" s="326"/>
      <c r="HB147" s="326"/>
      <c r="HC147" s="326"/>
      <c r="HD147" s="326"/>
      <c r="HE147" s="326"/>
      <c r="HF147" s="326"/>
      <c r="HG147" s="326"/>
      <c r="HH147" s="326"/>
      <c r="HI147" s="326"/>
      <c r="HJ147" s="326"/>
      <c r="HK147" s="326"/>
      <c r="HL147" s="326"/>
      <c r="HM147" s="326"/>
      <c r="HN147" s="326"/>
      <c r="HO147" s="326"/>
      <c r="HP147" s="326"/>
      <c r="HQ147" s="326"/>
      <c r="HR147" s="326"/>
      <c r="HS147" s="326"/>
      <c r="HT147" s="326"/>
      <c r="HU147" s="326"/>
      <c r="HV147" s="326"/>
      <c r="HW147" s="326"/>
      <c r="HX147" s="326"/>
      <c r="HY147" s="326"/>
      <c r="HZ147" s="326"/>
      <c r="IA147" s="326"/>
      <c r="IB147" s="326"/>
      <c r="IC147" s="326"/>
      <c r="ID147" s="326"/>
      <c r="IE147" s="326"/>
      <c r="IF147" s="326"/>
      <c r="IG147" s="326"/>
      <c r="IH147" s="326"/>
      <c r="II147" s="326"/>
      <c r="IJ147" s="326"/>
      <c r="IK147" s="326"/>
      <c r="IL147" s="326"/>
      <c r="IM147" s="326"/>
    </row>
    <row r="148" spans="6:247" x14ac:dyDescent="0.2">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c r="AH148" s="326"/>
      <c r="AI148" s="326"/>
      <c r="AJ148" s="326"/>
      <c r="AK148" s="326"/>
      <c r="AL148" s="326"/>
      <c r="AM148" s="326"/>
      <c r="AN148" s="326"/>
      <c r="AO148" s="326"/>
      <c r="AP148" s="326"/>
      <c r="AQ148" s="326"/>
      <c r="AR148" s="326"/>
      <c r="AS148" s="326"/>
      <c r="AT148" s="326"/>
      <c r="AU148" s="326"/>
      <c r="AV148" s="326"/>
      <c r="AW148" s="326"/>
      <c r="AX148" s="326"/>
      <c r="AY148" s="326"/>
      <c r="AZ148" s="326"/>
      <c r="BA148" s="326"/>
      <c r="BB148" s="326"/>
      <c r="BC148" s="326"/>
      <c r="BD148" s="326"/>
      <c r="BE148" s="326"/>
      <c r="BF148" s="326"/>
      <c r="BG148" s="326"/>
      <c r="BH148" s="326"/>
      <c r="BI148" s="326"/>
      <c r="BJ148" s="326"/>
      <c r="BK148" s="326"/>
      <c r="BL148" s="326"/>
      <c r="BM148" s="326"/>
      <c r="BN148" s="326"/>
      <c r="BO148" s="326"/>
      <c r="BP148" s="326"/>
      <c r="BQ148" s="326"/>
      <c r="BR148" s="326"/>
      <c r="BS148" s="326"/>
      <c r="BT148" s="326"/>
      <c r="BU148" s="326"/>
      <c r="BV148" s="326"/>
      <c r="BW148" s="326"/>
      <c r="BX148" s="326"/>
      <c r="BY148" s="326"/>
      <c r="BZ148" s="326"/>
      <c r="CA148" s="326"/>
      <c r="CB148" s="326"/>
      <c r="CC148" s="326"/>
      <c r="CD148" s="326"/>
      <c r="CE148" s="326"/>
      <c r="CF148" s="326"/>
      <c r="CG148" s="326"/>
      <c r="CH148" s="326"/>
      <c r="CI148" s="326"/>
      <c r="CJ148" s="326"/>
      <c r="CK148" s="326"/>
      <c r="CL148" s="326"/>
      <c r="CM148" s="326"/>
      <c r="CN148" s="326"/>
      <c r="CO148" s="326"/>
      <c r="CP148" s="326"/>
      <c r="CQ148" s="326"/>
      <c r="CR148" s="326"/>
      <c r="CS148" s="326"/>
      <c r="CT148" s="326"/>
      <c r="CU148" s="326"/>
      <c r="CV148" s="326"/>
      <c r="CW148" s="326"/>
      <c r="CX148" s="326"/>
      <c r="CY148" s="326"/>
      <c r="CZ148" s="326"/>
      <c r="DA148" s="326"/>
      <c r="DB148" s="326"/>
      <c r="DC148" s="326"/>
      <c r="DD148" s="326"/>
      <c r="DE148" s="326"/>
      <c r="DF148" s="326"/>
      <c r="DG148" s="326"/>
      <c r="DH148" s="326"/>
      <c r="DI148" s="326"/>
      <c r="DJ148" s="326"/>
      <c r="DK148" s="326"/>
      <c r="DL148" s="326"/>
      <c r="DM148" s="326"/>
      <c r="DN148" s="326"/>
      <c r="DO148" s="326"/>
      <c r="DP148" s="326"/>
      <c r="DQ148" s="326"/>
      <c r="DR148" s="326"/>
      <c r="DS148" s="326"/>
      <c r="DT148" s="326"/>
      <c r="DU148" s="326"/>
      <c r="DV148" s="326"/>
      <c r="DW148" s="326"/>
      <c r="DX148" s="326"/>
      <c r="DY148" s="326"/>
      <c r="DZ148" s="326"/>
      <c r="EA148" s="326"/>
      <c r="EB148" s="326"/>
      <c r="EC148" s="326"/>
      <c r="ED148" s="326"/>
      <c r="EE148" s="326"/>
      <c r="EF148" s="326"/>
      <c r="EG148" s="326"/>
      <c r="EH148" s="326"/>
      <c r="EI148" s="326"/>
      <c r="EJ148" s="326"/>
      <c r="EK148" s="326"/>
      <c r="EL148" s="326"/>
      <c r="EM148" s="326"/>
      <c r="EN148" s="326"/>
      <c r="EO148" s="326"/>
      <c r="EP148" s="326"/>
      <c r="EQ148" s="326"/>
      <c r="ER148" s="326"/>
      <c r="ES148" s="326"/>
      <c r="ET148" s="326"/>
      <c r="EU148" s="326"/>
      <c r="EV148" s="326"/>
      <c r="EW148" s="326"/>
      <c r="EX148" s="326"/>
      <c r="EY148" s="326"/>
      <c r="EZ148" s="326"/>
      <c r="FA148" s="326"/>
      <c r="FB148" s="326"/>
      <c r="FC148" s="326"/>
      <c r="FD148" s="326"/>
      <c r="FE148" s="326"/>
      <c r="FF148" s="326"/>
      <c r="FG148" s="326"/>
      <c r="FH148" s="326"/>
      <c r="FI148" s="326"/>
      <c r="FJ148" s="326"/>
      <c r="FK148" s="326"/>
      <c r="FL148" s="326"/>
      <c r="FM148" s="326"/>
      <c r="FN148" s="326"/>
      <c r="FO148" s="326"/>
      <c r="FP148" s="326"/>
      <c r="FQ148" s="326"/>
      <c r="FR148" s="326"/>
      <c r="FS148" s="326"/>
      <c r="FT148" s="326"/>
      <c r="FU148" s="326"/>
      <c r="FV148" s="326"/>
      <c r="FW148" s="326"/>
      <c r="FX148" s="326"/>
      <c r="FY148" s="326"/>
      <c r="FZ148" s="326"/>
      <c r="GA148" s="326"/>
      <c r="GB148" s="326"/>
      <c r="GC148" s="326"/>
      <c r="GD148" s="326"/>
      <c r="GE148" s="326"/>
      <c r="GF148" s="326"/>
      <c r="GG148" s="326"/>
      <c r="GH148" s="326"/>
      <c r="GI148" s="326"/>
      <c r="GJ148" s="326"/>
      <c r="GK148" s="326"/>
      <c r="GL148" s="326"/>
      <c r="GM148" s="326"/>
      <c r="GN148" s="326"/>
      <c r="GO148" s="326"/>
      <c r="GP148" s="326"/>
      <c r="GQ148" s="326"/>
      <c r="GR148" s="326"/>
      <c r="GS148" s="326"/>
      <c r="GT148" s="326"/>
      <c r="GU148" s="326"/>
      <c r="GV148" s="326"/>
      <c r="GW148" s="326"/>
      <c r="GX148" s="326"/>
      <c r="GY148" s="326"/>
      <c r="GZ148" s="326"/>
      <c r="HA148" s="326"/>
      <c r="HB148" s="326"/>
      <c r="HC148" s="326"/>
      <c r="HD148" s="326"/>
      <c r="HE148" s="326"/>
      <c r="HF148" s="326"/>
      <c r="HG148" s="326"/>
      <c r="HH148" s="326"/>
      <c r="HI148" s="326"/>
      <c r="HJ148" s="326"/>
      <c r="HK148" s="326"/>
      <c r="HL148" s="326"/>
      <c r="HM148" s="326"/>
      <c r="HN148" s="326"/>
      <c r="HO148" s="326"/>
      <c r="HP148" s="326"/>
      <c r="HQ148" s="326"/>
      <c r="HR148" s="326"/>
      <c r="HS148" s="326"/>
      <c r="HT148" s="326"/>
      <c r="HU148" s="326"/>
      <c r="HV148" s="326"/>
      <c r="HW148" s="326"/>
      <c r="HX148" s="326"/>
      <c r="HY148" s="326"/>
      <c r="HZ148" s="326"/>
      <c r="IA148" s="326"/>
      <c r="IB148" s="326"/>
      <c r="IC148" s="326"/>
      <c r="ID148" s="326"/>
      <c r="IE148" s="326"/>
      <c r="IF148" s="326"/>
      <c r="IG148" s="326"/>
      <c r="IH148" s="326"/>
      <c r="II148" s="326"/>
      <c r="IJ148" s="326"/>
      <c r="IK148" s="326"/>
      <c r="IL148" s="326"/>
      <c r="IM148" s="326"/>
    </row>
    <row r="149" spans="6:247" x14ac:dyDescent="0.2">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c r="AH149" s="326"/>
      <c r="AI149" s="326"/>
      <c r="AJ149" s="326"/>
      <c r="AK149" s="326"/>
      <c r="AL149" s="326"/>
      <c r="AM149" s="326"/>
      <c r="AN149" s="326"/>
      <c r="AO149" s="326"/>
      <c r="AP149" s="326"/>
      <c r="AQ149" s="326"/>
      <c r="AR149" s="326"/>
      <c r="AS149" s="326"/>
      <c r="AT149" s="326"/>
      <c r="AU149" s="326"/>
      <c r="AV149" s="326"/>
      <c r="AW149" s="326"/>
      <c r="AX149" s="326"/>
      <c r="AY149" s="326"/>
      <c r="AZ149" s="326"/>
      <c r="BA149" s="326"/>
      <c r="BB149" s="326"/>
      <c r="BC149" s="326"/>
      <c r="BD149" s="326"/>
      <c r="BE149" s="326"/>
      <c r="BF149" s="326"/>
      <c r="BG149" s="326"/>
      <c r="BH149" s="326"/>
      <c r="BI149" s="326"/>
      <c r="BJ149" s="326"/>
      <c r="BK149" s="326"/>
      <c r="BL149" s="326"/>
      <c r="BM149" s="326"/>
      <c r="BN149" s="326"/>
      <c r="BO149" s="326"/>
      <c r="BP149" s="326"/>
      <c r="BQ149" s="326"/>
      <c r="BR149" s="326"/>
      <c r="BS149" s="326"/>
      <c r="BT149" s="326"/>
      <c r="BU149" s="326"/>
      <c r="BV149" s="326"/>
      <c r="BW149" s="326"/>
      <c r="BX149" s="326"/>
      <c r="BY149" s="326"/>
      <c r="BZ149" s="326"/>
      <c r="CA149" s="326"/>
      <c r="CB149" s="326"/>
      <c r="CC149" s="326"/>
      <c r="CD149" s="326"/>
      <c r="CE149" s="326"/>
      <c r="CF149" s="326"/>
      <c r="CG149" s="326"/>
      <c r="CH149" s="326"/>
      <c r="CI149" s="326"/>
      <c r="CJ149" s="326"/>
      <c r="CK149" s="326"/>
      <c r="CL149" s="326"/>
      <c r="CM149" s="326"/>
      <c r="CN149" s="326"/>
      <c r="CO149" s="326"/>
      <c r="CP149" s="326"/>
      <c r="CQ149" s="326"/>
      <c r="CR149" s="326"/>
      <c r="CS149" s="326"/>
      <c r="CT149" s="326"/>
      <c r="CU149" s="326"/>
      <c r="CV149" s="326"/>
      <c r="CW149" s="326"/>
      <c r="CX149" s="326"/>
      <c r="CY149" s="326"/>
      <c r="CZ149" s="326"/>
      <c r="DA149" s="326"/>
      <c r="DB149" s="326"/>
      <c r="DC149" s="326"/>
      <c r="DD149" s="326"/>
      <c r="DE149" s="326"/>
      <c r="DF149" s="326"/>
      <c r="DG149" s="326"/>
      <c r="DH149" s="326"/>
      <c r="DI149" s="326"/>
      <c r="DJ149" s="326"/>
      <c r="DK149" s="326"/>
      <c r="DL149" s="326"/>
      <c r="DM149" s="326"/>
      <c r="DN149" s="326"/>
      <c r="DO149" s="326"/>
      <c r="DP149" s="326"/>
      <c r="DQ149" s="326"/>
      <c r="DR149" s="326"/>
      <c r="DS149" s="326"/>
      <c r="DT149" s="326"/>
      <c r="DU149" s="326"/>
      <c r="DV149" s="326"/>
      <c r="DW149" s="326"/>
      <c r="DX149" s="326"/>
      <c r="DY149" s="326"/>
      <c r="DZ149" s="326"/>
      <c r="EA149" s="326"/>
      <c r="EB149" s="326"/>
      <c r="EC149" s="326"/>
      <c r="ED149" s="326"/>
      <c r="EE149" s="326"/>
      <c r="EF149" s="326"/>
      <c r="EG149" s="326"/>
      <c r="EH149" s="326"/>
      <c r="EI149" s="326"/>
      <c r="EJ149" s="326"/>
      <c r="EK149" s="326"/>
      <c r="EL149" s="326"/>
      <c r="EM149" s="326"/>
      <c r="EN149" s="326"/>
      <c r="EO149" s="326"/>
      <c r="EP149" s="326"/>
      <c r="EQ149" s="326"/>
      <c r="ER149" s="326"/>
      <c r="ES149" s="326"/>
      <c r="ET149" s="326"/>
      <c r="EU149" s="326"/>
      <c r="EV149" s="326"/>
      <c r="EW149" s="326"/>
      <c r="EX149" s="326"/>
      <c r="EY149" s="326"/>
      <c r="EZ149" s="326"/>
      <c r="FA149" s="326"/>
      <c r="FB149" s="326"/>
      <c r="FC149" s="326"/>
      <c r="FD149" s="326"/>
      <c r="FE149" s="326"/>
      <c r="FF149" s="326"/>
      <c r="FG149" s="326"/>
      <c r="FH149" s="326"/>
      <c r="FI149" s="326"/>
      <c r="FJ149" s="326"/>
      <c r="FK149" s="326"/>
      <c r="FL149" s="326"/>
      <c r="FM149" s="326"/>
      <c r="FN149" s="326"/>
      <c r="FO149" s="326"/>
      <c r="FP149" s="326"/>
      <c r="FQ149" s="326"/>
      <c r="FR149" s="326"/>
      <c r="FS149" s="326"/>
      <c r="FT149" s="326"/>
      <c r="FU149" s="326"/>
      <c r="FV149" s="326"/>
      <c r="FW149" s="326"/>
      <c r="FX149" s="326"/>
      <c r="FY149" s="326"/>
      <c r="FZ149" s="326"/>
      <c r="GA149" s="326"/>
      <c r="GB149" s="326"/>
      <c r="GC149" s="326"/>
      <c r="GD149" s="326"/>
      <c r="GE149" s="326"/>
      <c r="GF149" s="326"/>
      <c r="GG149" s="326"/>
      <c r="GH149" s="326"/>
      <c r="GI149" s="326"/>
      <c r="GJ149" s="326"/>
      <c r="GK149" s="326"/>
      <c r="GL149" s="326"/>
      <c r="GM149" s="326"/>
      <c r="GN149" s="326"/>
      <c r="GO149" s="326"/>
      <c r="GP149" s="326"/>
      <c r="GQ149" s="326"/>
      <c r="GR149" s="326"/>
      <c r="GS149" s="326"/>
      <c r="GT149" s="326"/>
      <c r="GU149" s="326"/>
      <c r="GV149" s="326"/>
      <c r="GW149" s="326"/>
      <c r="GX149" s="326"/>
      <c r="GY149" s="326"/>
      <c r="GZ149" s="326"/>
      <c r="HA149" s="326"/>
      <c r="HB149" s="326"/>
      <c r="HC149" s="326"/>
      <c r="HD149" s="326"/>
      <c r="HE149" s="326"/>
      <c r="HF149" s="326"/>
      <c r="HG149" s="326"/>
      <c r="HH149" s="326"/>
      <c r="HI149" s="326"/>
      <c r="HJ149" s="326"/>
      <c r="HK149" s="326"/>
      <c r="HL149" s="326"/>
      <c r="HM149" s="326"/>
      <c r="HN149" s="326"/>
      <c r="HO149" s="326"/>
      <c r="HP149" s="326"/>
      <c r="HQ149" s="326"/>
      <c r="HR149" s="326"/>
      <c r="HS149" s="326"/>
      <c r="HT149" s="326"/>
      <c r="HU149" s="326"/>
      <c r="HV149" s="326"/>
      <c r="HW149" s="326"/>
      <c r="HX149" s="326"/>
      <c r="HY149" s="326"/>
      <c r="HZ149" s="326"/>
      <c r="IA149" s="326"/>
      <c r="IB149" s="326"/>
      <c r="IC149" s="326"/>
      <c r="ID149" s="326"/>
      <c r="IE149" s="326"/>
      <c r="IF149" s="326"/>
      <c r="IG149" s="326"/>
      <c r="IH149" s="326"/>
      <c r="II149" s="326"/>
      <c r="IJ149" s="326"/>
      <c r="IK149" s="326"/>
      <c r="IL149" s="326"/>
      <c r="IM149" s="326"/>
    </row>
    <row r="150" spans="6:247" x14ac:dyDescent="0.2">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326"/>
      <c r="AL150" s="326"/>
      <c r="AM150" s="326"/>
      <c r="AN150" s="326"/>
      <c r="AO150" s="326"/>
      <c r="AP150" s="326"/>
      <c r="AQ150" s="326"/>
      <c r="AR150" s="326"/>
      <c r="AS150" s="326"/>
      <c r="AT150" s="326"/>
      <c r="AU150" s="326"/>
      <c r="AV150" s="326"/>
      <c r="AW150" s="326"/>
      <c r="AX150" s="326"/>
      <c r="AY150" s="326"/>
      <c r="AZ150" s="326"/>
      <c r="BA150" s="326"/>
      <c r="BB150" s="326"/>
      <c r="BC150" s="326"/>
      <c r="BD150" s="326"/>
      <c r="BE150" s="326"/>
      <c r="BF150" s="326"/>
      <c r="BG150" s="326"/>
      <c r="BH150" s="326"/>
      <c r="BI150" s="326"/>
      <c r="BJ150" s="326"/>
      <c r="BK150" s="326"/>
      <c r="BL150" s="326"/>
      <c r="BM150" s="326"/>
      <c r="BN150" s="326"/>
      <c r="BO150" s="326"/>
      <c r="BP150" s="326"/>
      <c r="BQ150" s="326"/>
      <c r="BR150" s="326"/>
      <c r="BS150" s="326"/>
      <c r="BT150" s="326"/>
      <c r="BU150" s="326"/>
      <c r="BV150" s="326"/>
      <c r="BW150" s="326"/>
      <c r="BX150" s="326"/>
      <c r="BY150" s="326"/>
      <c r="BZ150" s="326"/>
      <c r="CA150" s="326"/>
      <c r="CB150" s="326"/>
      <c r="CC150" s="326"/>
      <c r="CD150" s="326"/>
      <c r="CE150" s="326"/>
      <c r="CF150" s="326"/>
      <c r="CG150" s="326"/>
      <c r="CH150" s="326"/>
      <c r="CI150" s="326"/>
      <c r="CJ150" s="326"/>
      <c r="CK150" s="326"/>
      <c r="CL150" s="326"/>
      <c r="CM150" s="326"/>
      <c r="CN150" s="326"/>
      <c r="CO150" s="326"/>
      <c r="CP150" s="326"/>
      <c r="CQ150" s="326"/>
      <c r="CR150" s="326"/>
      <c r="CS150" s="326"/>
      <c r="CT150" s="326"/>
      <c r="CU150" s="326"/>
      <c r="CV150" s="326"/>
      <c r="CW150" s="326"/>
      <c r="CX150" s="326"/>
      <c r="CY150" s="326"/>
      <c r="CZ150" s="326"/>
      <c r="DA150" s="326"/>
      <c r="DB150" s="326"/>
      <c r="DC150" s="326"/>
      <c r="DD150" s="326"/>
      <c r="DE150" s="326"/>
      <c r="DF150" s="326"/>
      <c r="DG150" s="326"/>
      <c r="DH150" s="326"/>
      <c r="DI150" s="326"/>
      <c r="DJ150" s="326"/>
      <c r="DK150" s="326"/>
      <c r="DL150" s="326"/>
      <c r="DM150" s="326"/>
      <c r="DN150" s="326"/>
      <c r="DO150" s="326"/>
      <c r="DP150" s="326"/>
      <c r="DQ150" s="326"/>
      <c r="DR150" s="326"/>
      <c r="DS150" s="326"/>
      <c r="DT150" s="326"/>
      <c r="DU150" s="326"/>
      <c r="DV150" s="326"/>
      <c r="DW150" s="326"/>
      <c r="DX150" s="326"/>
      <c r="DY150" s="326"/>
      <c r="DZ150" s="326"/>
      <c r="EA150" s="326"/>
      <c r="EB150" s="326"/>
      <c r="EC150" s="326"/>
      <c r="ED150" s="326"/>
      <c r="EE150" s="326"/>
      <c r="EF150" s="326"/>
      <c r="EG150" s="326"/>
      <c r="EH150" s="326"/>
      <c r="EI150" s="326"/>
      <c r="EJ150" s="326"/>
      <c r="EK150" s="326"/>
      <c r="EL150" s="326"/>
      <c r="EM150" s="326"/>
      <c r="EN150" s="326"/>
      <c r="EO150" s="326"/>
      <c r="EP150" s="326"/>
      <c r="EQ150" s="326"/>
      <c r="ER150" s="326"/>
      <c r="ES150" s="326"/>
      <c r="ET150" s="326"/>
      <c r="EU150" s="326"/>
      <c r="EV150" s="326"/>
      <c r="EW150" s="326"/>
      <c r="EX150" s="326"/>
      <c r="EY150" s="326"/>
      <c r="EZ150" s="326"/>
      <c r="FA150" s="326"/>
      <c r="FB150" s="326"/>
      <c r="FC150" s="326"/>
      <c r="FD150" s="326"/>
      <c r="FE150" s="326"/>
      <c r="FF150" s="326"/>
      <c r="FG150" s="326"/>
      <c r="FH150" s="326"/>
      <c r="FI150" s="326"/>
      <c r="FJ150" s="326"/>
      <c r="FK150" s="326"/>
      <c r="FL150" s="326"/>
      <c r="FM150" s="326"/>
      <c r="FN150" s="326"/>
      <c r="FO150" s="326"/>
      <c r="FP150" s="326"/>
      <c r="FQ150" s="326"/>
      <c r="FR150" s="326"/>
      <c r="FS150" s="326"/>
      <c r="FT150" s="326"/>
      <c r="FU150" s="326"/>
      <c r="FV150" s="326"/>
      <c r="FW150" s="326"/>
      <c r="FX150" s="326"/>
      <c r="FY150" s="326"/>
      <c r="FZ150" s="326"/>
      <c r="GA150" s="326"/>
      <c r="GB150" s="326"/>
      <c r="GC150" s="326"/>
      <c r="GD150" s="326"/>
      <c r="GE150" s="326"/>
      <c r="GF150" s="326"/>
      <c r="GG150" s="326"/>
      <c r="GH150" s="326"/>
      <c r="GI150" s="326"/>
      <c r="GJ150" s="326"/>
      <c r="GK150" s="326"/>
      <c r="GL150" s="326"/>
      <c r="GM150" s="326"/>
      <c r="GN150" s="326"/>
      <c r="GO150" s="326"/>
      <c r="GP150" s="326"/>
      <c r="GQ150" s="326"/>
      <c r="GR150" s="326"/>
      <c r="GS150" s="326"/>
      <c r="GT150" s="326"/>
      <c r="GU150" s="326"/>
      <c r="GV150" s="326"/>
      <c r="GW150" s="326"/>
      <c r="GX150" s="326"/>
      <c r="GY150" s="326"/>
      <c r="GZ150" s="326"/>
      <c r="HA150" s="326"/>
      <c r="HB150" s="326"/>
      <c r="HC150" s="326"/>
      <c r="HD150" s="326"/>
      <c r="HE150" s="326"/>
      <c r="HF150" s="326"/>
      <c r="HG150" s="326"/>
      <c r="HH150" s="326"/>
      <c r="HI150" s="326"/>
      <c r="HJ150" s="326"/>
      <c r="HK150" s="326"/>
      <c r="HL150" s="326"/>
      <c r="HM150" s="326"/>
      <c r="HN150" s="326"/>
      <c r="HO150" s="326"/>
      <c r="HP150" s="326"/>
      <c r="HQ150" s="326"/>
      <c r="HR150" s="326"/>
      <c r="HS150" s="326"/>
      <c r="HT150" s="326"/>
      <c r="HU150" s="326"/>
      <c r="HV150" s="326"/>
      <c r="HW150" s="326"/>
      <c r="HX150" s="326"/>
      <c r="HY150" s="326"/>
      <c r="HZ150" s="326"/>
      <c r="IA150" s="326"/>
      <c r="IB150" s="326"/>
      <c r="IC150" s="326"/>
      <c r="ID150" s="326"/>
      <c r="IE150" s="326"/>
      <c r="IF150" s="326"/>
      <c r="IG150" s="326"/>
      <c r="IH150" s="326"/>
      <c r="II150" s="326"/>
      <c r="IJ150" s="326"/>
      <c r="IK150" s="326"/>
      <c r="IL150" s="326"/>
      <c r="IM150" s="326"/>
    </row>
    <row r="151" spans="6:247" x14ac:dyDescent="0.2">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c r="AI151" s="326"/>
      <c r="AJ151" s="326"/>
      <c r="AK151" s="326"/>
      <c r="AL151" s="326"/>
      <c r="AM151" s="326"/>
      <c r="AN151" s="326"/>
      <c r="AO151" s="326"/>
      <c r="AP151" s="326"/>
      <c r="AQ151" s="326"/>
      <c r="AR151" s="326"/>
      <c r="AS151" s="326"/>
      <c r="AT151" s="326"/>
      <c r="AU151" s="326"/>
      <c r="AV151" s="326"/>
      <c r="AW151" s="326"/>
      <c r="AX151" s="326"/>
      <c r="AY151" s="326"/>
      <c r="AZ151" s="326"/>
      <c r="BA151" s="326"/>
      <c r="BB151" s="326"/>
      <c r="BC151" s="326"/>
      <c r="BD151" s="326"/>
      <c r="BE151" s="326"/>
      <c r="BF151" s="326"/>
      <c r="BG151" s="326"/>
      <c r="BH151" s="326"/>
      <c r="BI151" s="326"/>
      <c r="BJ151" s="326"/>
      <c r="BK151" s="326"/>
      <c r="BL151" s="326"/>
      <c r="BM151" s="326"/>
      <c r="BN151" s="326"/>
      <c r="BO151" s="326"/>
      <c r="BP151" s="326"/>
      <c r="BQ151" s="326"/>
      <c r="BR151" s="326"/>
      <c r="BS151" s="326"/>
      <c r="BT151" s="326"/>
      <c r="BU151" s="326"/>
      <c r="BV151" s="326"/>
      <c r="BW151" s="326"/>
      <c r="BX151" s="326"/>
      <c r="BY151" s="326"/>
      <c r="BZ151" s="326"/>
      <c r="CA151" s="326"/>
      <c r="CB151" s="326"/>
      <c r="CC151" s="326"/>
      <c r="CD151" s="326"/>
      <c r="CE151" s="326"/>
      <c r="CF151" s="326"/>
      <c r="CG151" s="326"/>
      <c r="CH151" s="326"/>
      <c r="CI151" s="326"/>
      <c r="CJ151" s="326"/>
      <c r="CK151" s="326"/>
      <c r="CL151" s="326"/>
      <c r="CM151" s="326"/>
      <c r="CN151" s="326"/>
      <c r="CO151" s="326"/>
      <c r="CP151" s="326"/>
      <c r="CQ151" s="326"/>
      <c r="CR151" s="326"/>
      <c r="CS151" s="326"/>
      <c r="CT151" s="326"/>
      <c r="CU151" s="326"/>
      <c r="CV151" s="326"/>
      <c r="CW151" s="326"/>
      <c r="CX151" s="326"/>
      <c r="CY151" s="326"/>
      <c r="CZ151" s="326"/>
      <c r="DA151" s="326"/>
      <c r="DB151" s="326"/>
      <c r="DC151" s="326"/>
      <c r="DD151" s="326"/>
      <c r="DE151" s="326"/>
      <c r="DF151" s="326"/>
      <c r="DG151" s="326"/>
      <c r="DH151" s="326"/>
      <c r="DI151" s="326"/>
      <c r="DJ151" s="326"/>
      <c r="DK151" s="326"/>
      <c r="DL151" s="326"/>
      <c r="DM151" s="326"/>
      <c r="DN151" s="326"/>
      <c r="DO151" s="326"/>
      <c r="DP151" s="326"/>
      <c r="DQ151" s="326"/>
      <c r="DR151" s="326"/>
      <c r="DS151" s="326"/>
      <c r="DT151" s="326"/>
      <c r="DU151" s="326"/>
      <c r="DV151" s="326"/>
      <c r="DW151" s="326"/>
      <c r="DX151" s="326"/>
      <c r="DY151" s="326"/>
      <c r="DZ151" s="326"/>
      <c r="EA151" s="326"/>
      <c r="EB151" s="326"/>
      <c r="EC151" s="326"/>
      <c r="ED151" s="326"/>
      <c r="EE151" s="326"/>
      <c r="EF151" s="326"/>
      <c r="EG151" s="326"/>
      <c r="EH151" s="326"/>
      <c r="EI151" s="326"/>
      <c r="EJ151" s="326"/>
      <c r="EK151" s="326"/>
      <c r="EL151" s="326"/>
      <c r="EM151" s="326"/>
      <c r="EN151" s="326"/>
      <c r="EO151" s="326"/>
      <c r="EP151" s="326"/>
      <c r="EQ151" s="326"/>
      <c r="ER151" s="326"/>
      <c r="ES151" s="326"/>
      <c r="ET151" s="326"/>
      <c r="EU151" s="326"/>
      <c r="EV151" s="326"/>
      <c r="EW151" s="326"/>
      <c r="EX151" s="326"/>
      <c r="EY151" s="326"/>
      <c r="EZ151" s="326"/>
      <c r="FA151" s="326"/>
      <c r="FB151" s="326"/>
      <c r="FC151" s="326"/>
      <c r="FD151" s="326"/>
      <c r="FE151" s="326"/>
      <c r="FF151" s="326"/>
      <c r="FG151" s="326"/>
      <c r="FH151" s="326"/>
      <c r="FI151" s="326"/>
      <c r="FJ151" s="326"/>
      <c r="FK151" s="326"/>
      <c r="FL151" s="326"/>
      <c r="FM151" s="326"/>
      <c r="FN151" s="326"/>
      <c r="FO151" s="326"/>
      <c r="FP151" s="326"/>
      <c r="FQ151" s="326"/>
      <c r="FR151" s="326"/>
      <c r="FS151" s="326"/>
      <c r="FT151" s="326"/>
      <c r="FU151" s="326"/>
      <c r="FV151" s="326"/>
      <c r="FW151" s="326"/>
      <c r="FX151" s="326"/>
      <c r="FY151" s="326"/>
      <c r="FZ151" s="326"/>
      <c r="GA151" s="326"/>
      <c r="GB151" s="326"/>
      <c r="GC151" s="326"/>
      <c r="GD151" s="326"/>
      <c r="GE151" s="326"/>
      <c r="GF151" s="326"/>
      <c r="GG151" s="326"/>
      <c r="GH151" s="326"/>
      <c r="GI151" s="326"/>
      <c r="GJ151" s="326"/>
      <c r="GK151" s="326"/>
      <c r="GL151" s="326"/>
      <c r="GM151" s="326"/>
      <c r="GN151" s="326"/>
      <c r="GO151" s="326"/>
      <c r="GP151" s="326"/>
      <c r="GQ151" s="326"/>
      <c r="GR151" s="326"/>
      <c r="GS151" s="326"/>
      <c r="GT151" s="326"/>
      <c r="GU151" s="326"/>
      <c r="GV151" s="326"/>
      <c r="GW151" s="326"/>
      <c r="GX151" s="326"/>
      <c r="GY151" s="326"/>
      <c r="GZ151" s="326"/>
      <c r="HA151" s="326"/>
      <c r="HB151" s="326"/>
      <c r="HC151" s="326"/>
      <c r="HD151" s="326"/>
      <c r="HE151" s="326"/>
      <c r="HF151" s="326"/>
      <c r="HG151" s="326"/>
      <c r="HH151" s="326"/>
      <c r="HI151" s="326"/>
      <c r="HJ151" s="326"/>
      <c r="HK151" s="326"/>
      <c r="HL151" s="326"/>
      <c r="HM151" s="326"/>
      <c r="HN151" s="326"/>
      <c r="HO151" s="326"/>
      <c r="HP151" s="326"/>
      <c r="HQ151" s="326"/>
      <c r="HR151" s="326"/>
      <c r="HS151" s="326"/>
      <c r="HT151" s="326"/>
      <c r="HU151" s="326"/>
      <c r="HV151" s="326"/>
      <c r="HW151" s="326"/>
      <c r="HX151" s="326"/>
      <c r="HY151" s="326"/>
      <c r="HZ151" s="326"/>
      <c r="IA151" s="326"/>
      <c r="IB151" s="326"/>
      <c r="IC151" s="326"/>
      <c r="ID151" s="326"/>
      <c r="IE151" s="326"/>
      <c r="IF151" s="326"/>
      <c r="IG151" s="326"/>
      <c r="IH151" s="326"/>
      <c r="II151" s="326"/>
      <c r="IJ151" s="326"/>
      <c r="IK151" s="326"/>
      <c r="IL151" s="326"/>
      <c r="IM151" s="326"/>
    </row>
    <row r="152" spans="6:247" x14ac:dyDescent="0.2">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c r="AH152" s="326"/>
      <c r="AI152" s="326"/>
      <c r="AJ152" s="326"/>
      <c r="AK152" s="326"/>
      <c r="AL152" s="326"/>
      <c r="AM152" s="326"/>
      <c r="AN152" s="326"/>
      <c r="AO152" s="326"/>
      <c r="AP152" s="326"/>
      <c r="AQ152" s="326"/>
      <c r="AR152" s="326"/>
      <c r="AS152" s="326"/>
      <c r="AT152" s="326"/>
      <c r="AU152" s="326"/>
      <c r="AV152" s="326"/>
      <c r="AW152" s="326"/>
      <c r="AX152" s="326"/>
      <c r="AY152" s="326"/>
      <c r="AZ152" s="326"/>
      <c r="BA152" s="326"/>
      <c r="BB152" s="326"/>
      <c r="BC152" s="326"/>
      <c r="BD152" s="326"/>
      <c r="BE152" s="326"/>
      <c r="BF152" s="326"/>
      <c r="BG152" s="326"/>
      <c r="BH152" s="326"/>
      <c r="BI152" s="326"/>
      <c r="BJ152" s="326"/>
      <c r="BK152" s="326"/>
      <c r="BL152" s="326"/>
      <c r="BM152" s="326"/>
      <c r="BN152" s="326"/>
      <c r="BO152" s="326"/>
      <c r="BP152" s="326"/>
      <c r="BQ152" s="326"/>
      <c r="BR152" s="326"/>
      <c r="BS152" s="326"/>
      <c r="BT152" s="326"/>
      <c r="BU152" s="326"/>
      <c r="BV152" s="326"/>
      <c r="BW152" s="326"/>
      <c r="BX152" s="326"/>
      <c r="BY152" s="326"/>
      <c r="BZ152" s="326"/>
      <c r="CA152" s="326"/>
      <c r="CB152" s="326"/>
      <c r="CC152" s="326"/>
      <c r="CD152" s="326"/>
      <c r="CE152" s="326"/>
      <c r="CF152" s="326"/>
      <c r="CG152" s="326"/>
      <c r="CH152" s="326"/>
      <c r="CI152" s="326"/>
      <c r="CJ152" s="326"/>
      <c r="CK152" s="326"/>
      <c r="CL152" s="326"/>
      <c r="CM152" s="326"/>
      <c r="CN152" s="326"/>
      <c r="CO152" s="326"/>
      <c r="CP152" s="326"/>
      <c r="CQ152" s="326"/>
      <c r="CR152" s="326"/>
      <c r="CS152" s="326"/>
      <c r="CT152" s="326"/>
      <c r="CU152" s="326"/>
      <c r="CV152" s="326"/>
      <c r="CW152" s="326"/>
      <c r="CX152" s="326"/>
      <c r="CY152" s="326"/>
      <c r="CZ152" s="326"/>
      <c r="DA152" s="326"/>
      <c r="DB152" s="326"/>
      <c r="DC152" s="326"/>
      <c r="DD152" s="326"/>
      <c r="DE152" s="326"/>
      <c r="DF152" s="326"/>
      <c r="DG152" s="326"/>
      <c r="DH152" s="326"/>
      <c r="DI152" s="326"/>
      <c r="DJ152" s="326"/>
      <c r="DK152" s="326"/>
      <c r="DL152" s="326"/>
      <c r="DM152" s="326"/>
      <c r="DN152" s="326"/>
      <c r="DO152" s="326"/>
      <c r="DP152" s="326"/>
      <c r="DQ152" s="326"/>
      <c r="DR152" s="326"/>
      <c r="DS152" s="326"/>
      <c r="DT152" s="326"/>
      <c r="DU152" s="326"/>
      <c r="DV152" s="326"/>
      <c r="DW152" s="326"/>
      <c r="DX152" s="326"/>
      <c r="DY152" s="326"/>
      <c r="DZ152" s="326"/>
      <c r="EA152" s="326"/>
      <c r="EB152" s="326"/>
      <c r="EC152" s="326"/>
      <c r="ED152" s="326"/>
      <c r="EE152" s="326"/>
      <c r="EF152" s="326"/>
      <c r="EG152" s="326"/>
      <c r="EH152" s="326"/>
      <c r="EI152" s="326"/>
      <c r="EJ152" s="326"/>
      <c r="EK152" s="326"/>
      <c r="EL152" s="326"/>
      <c r="EM152" s="326"/>
      <c r="EN152" s="326"/>
      <c r="EO152" s="326"/>
      <c r="EP152" s="326"/>
      <c r="EQ152" s="326"/>
      <c r="ER152" s="326"/>
      <c r="ES152" s="326"/>
      <c r="ET152" s="326"/>
      <c r="EU152" s="326"/>
      <c r="EV152" s="326"/>
      <c r="EW152" s="326"/>
      <c r="EX152" s="326"/>
      <c r="EY152" s="326"/>
      <c r="EZ152" s="326"/>
      <c r="FA152" s="326"/>
      <c r="FB152" s="326"/>
      <c r="FC152" s="326"/>
      <c r="FD152" s="326"/>
      <c r="FE152" s="326"/>
      <c r="FF152" s="326"/>
      <c r="FG152" s="326"/>
      <c r="FH152" s="326"/>
      <c r="FI152" s="326"/>
      <c r="FJ152" s="326"/>
      <c r="FK152" s="326"/>
      <c r="FL152" s="326"/>
      <c r="FM152" s="326"/>
      <c r="FN152" s="326"/>
      <c r="FO152" s="326"/>
      <c r="FP152" s="326"/>
      <c r="FQ152" s="326"/>
      <c r="FR152" s="326"/>
      <c r="FS152" s="326"/>
      <c r="FT152" s="326"/>
      <c r="FU152" s="326"/>
      <c r="FV152" s="326"/>
      <c r="FW152" s="326"/>
      <c r="FX152" s="326"/>
      <c r="FY152" s="326"/>
      <c r="FZ152" s="326"/>
      <c r="GA152" s="326"/>
      <c r="GB152" s="326"/>
      <c r="GC152" s="326"/>
      <c r="GD152" s="326"/>
      <c r="GE152" s="326"/>
      <c r="GF152" s="326"/>
      <c r="GG152" s="326"/>
      <c r="GH152" s="326"/>
      <c r="GI152" s="326"/>
      <c r="GJ152" s="326"/>
      <c r="GK152" s="326"/>
      <c r="GL152" s="326"/>
      <c r="GM152" s="326"/>
      <c r="GN152" s="326"/>
      <c r="GO152" s="326"/>
      <c r="GP152" s="326"/>
      <c r="GQ152" s="326"/>
      <c r="GR152" s="326"/>
      <c r="GS152" s="326"/>
      <c r="GT152" s="326"/>
      <c r="GU152" s="326"/>
      <c r="GV152" s="326"/>
      <c r="GW152" s="326"/>
      <c r="GX152" s="326"/>
      <c r="GY152" s="326"/>
      <c r="GZ152" s="326"/>
      <c r="HA152" s="326"/>
      <c r="HB152" s="326"/>
      <c r="HC152" s="326"/>
      <c r="HD152" s="326"/>
      <c r="HE152" s="326"/>
      <c r="HF152" s="326"/>
      <c r="HG152" s="326"/>
      <c r="HH152" s="326"/>
      <c r="HI152" s="326"/>
      <c r="HJ152" s="326"/>
      <c r="HK152" s="326"/>
      <c r="HL152" s="326"/>
      <c r="HM152" s="326"/>
      <c r="HN152" s="326"/>
      <c r="HO152" s="326"/>
      <c r="HP152" s="326"/>
      <c r="HQ152" s="326"/>
      <c r="HR152" s="326"/>
      <c r="HS152" s="326"/>
      <c r="HT152" s="326"/>
      <c r="HU152" s="326"/>
      <c r="HV152" s="326"/>
      <c r="HW152" s="326"/>
      <c r="HX152" s="326"/>
      <c r="HY152" s="326"/>
      <c r="HZ152" s="326"/>
      <c r="IA152" s="326"/>
      <c r="IB152" s="326"/>
      <c r="IC152" s="326"/>
      <c r="ID152" s="326"/>
      <c r="IE152" s="326"/>
      <c r="IF152" s="326"/>
      <c r="IG152" s="326"/>
      <c r="IH152" s="326"/>
      <c r="II152" s="326"/>
      <c r="IJ152" s="326"/>
      <c r="IK152" s="326"/>
      <c r="IL152" s="326"/>
      <c r="IM152" s="326"/>
    </row>
    <row r="153" spans="6:247" x14ac:dyDescent="0.2">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c r="AH153" s="326"/>
      <c r="AI153" s="326"/>
      <c r="AJ153" s="326"/>
      <c r="AK153" s="326"/>
      <c r="AL153" s="326"/>
      <c r="AM153" s="326"/>
      <c r="AN153" s="326"/>
      <c r="AO153" s="326"/>
      <c r="AP153" s="326"/>
      <c r="AQ153" s="326"/>
      <c r="AR153" s="326"/>
      <c r="AS153" s="326"/>
      <c r="AT153" s="326"/>
      <c r="AU153" s="326"/>
      <c r="AV153" s="326"/>
      <c r="AW153" s="326"/>
      <c r="AX153" s="326"/>
      <c r="AY153" s="326"/>
      <c r="AZ153" s="326"/>
      <c r="BA153" s="326"/>
      <c r="BB153" s="326"/>
      <c r="BC153" s="326"/>
      <c r="BD153" s="326"/>
      <c r="BE153" s="326"/>
      <c r="BF153" s="326"/>
      <c r="BG153" s="326"/>
      <c r="BH153" s="326"/>
      <c r="BI153" s="326"/>
      <c r="BJ153" s="326"/>
      <c r="BK153" s="326"/>
      <c r="BL153" s="326"/>
      <c r="BM153" s="326"/>
      <c r="BN153" s="326"/>
      <c r="BO153" s="326"/>
      <c r="BP153" s="326"/>
      <c r="BQ153" s="326"/>
      <c r="BR153" s="326"/>
      <c r="BS153" s="326"/>
      <c r="BT153" s="326"/>
      <c r="BU153" s="326"/>
      <c r="BV153" s="326"/>
      <c r="BW153" s="326"/>
      <c r="BX153" s="326"/>
      <c r="BY153" s="326"/>
      <c r="BZ153" s="326"/>
      <c r="CA153" s="326"/>
      <c r="CB153" s="326"/>
      <c r="CC153" s="326"/>
      <c r="CD153" s="326"/>
      <c r="CE153" s="326"/>
      <c r="CF153" s="326"/>
      <c r="CG153" s="326"/>
      <c r="CH153" s="326"/>
      <c r="CI153" s="326"/>
      <c r="CJ153" s="326"/>
      <c r="CK153" s="326"/>
      <c r="CL153" s="326"/>
      <c r="CM153" s="326"/>
      <c r="CN153" s="326"/>
      <c r="CO153" s="326"/>
      <c r="CP153" s="326"/>
      <c r="CQ153" s="326"/>
      <c r="CR153" s="326"/>
      <c r="CS153" s="326"/>
      <c r="CT153" s="326"/>
      <c r="CU153" s="326"/>
      <c r="CV153" s="326"/>
      <c r="CW153" s="326"/>
      <c r="CX153" s="326"/>
      <c r="CY153" s="326"/>
      <c r="CZ153" s="326"/>
      <c r="DA153" s="326"/>
      <c r="DB153" s="326"/>
      <c r="DC153" s="326"/>
      <c r="DD153" s="326"/>
      <c r="DE153" s="326"/>
      <c r="DF153" s="326"/>
      <c r="DG153" s="326"/>
      <c r="DH153" s="326"/>
      <c r="DI153" s="326"/>
      <c r="DJ153" s="326"/>
      <c r="DK153" s="326"/>
      <c r="DL153" s="326"/>
      <c r="DM153" s="326"/>
      <c r="DN153" s="326"/>
      <c r="DO153" s="326"/>
      <c r="DP153" s="326"/>
      <c r="DQ153" s="326"/>
      <c r="DR153" s="326"/>
      <c r="DS153" s="326"/>
      <c r="DT153" s="326"/>
      <c r="DU153" s="326"/>
      <c r="DV153" s="326"/>
      <c r="DW153" s="326"/>
      <c r="DX153" s="326"/>
      <c r="DY153" s="326"/>
      <c r="DZ153" s="326"/>
      <c r="EA153" s="326"/>
      <c r="EB153" s="326"/>
      <c r="EC153" s="326"/>
      <c r="ED153" s="326"/>
      <c r="EE153" s="326"/>
      <c r="EF153" s="326"/>
      <c r="EG153" s="326"/>
      <c r="EH153" s="326"/>
      <c r="EI153" s="326"/>
      <c r="EJ153" s="326"/>
      <c r="EK153" s="326"/>
      <c r="EL153" s="326"/>
      <c r="EM153" s="326"/>
      <c r="EN153" s="326"/>
      <c r="EO153" s="326"/>
      <c r="EP153" s="326"/>
      <c r="EQ153" s="326"/>
      <c r="ER153" s="326"/>
      <c r="ES153" s="326"/>
      <c r="ET153" s="326"/>
      <c r="EU153" s="326"/>
      <c r="EV153" s="326"/>
      <c r="EW153" s="326"/>
      <c r="EX153" s="326"/>
      <c r="EY153" s="326"/>
      <c r="EZ153" s="326"/>
      <c r="FA153" s="326"/>
      <c r="FB153" s="326"/>
      <c r="FC153" s="326"/>
      <c r="FD153" s="326"/>
      <c r="FE153" s="326"/>
      <c r="FF153" s="326"/>
      <c r="FG153" s="326"/>
      <c r="FH153" s="326"/>
      <c r="FI153" s="326"/>
      <c r="FJ153" s="326"/>
      <c r="FK153" s="326"/>
      <c r="FL153" s="326"/>
      <c r="FM153" s="326"/>
      <c r="FN153" s="326"/>
      <c r="FO153" s="326"/>
      <c r="FP153" s="326"/>
      <c r="FQ153" s="326"/>
      <c r="FR153" s="326"/>
      <c r="FS153" s="326"/>
      <c r="FT153" s="326"/>
      <c r="FU153" s="326"/>
      <c r="FV153" s="326"/>
      <c r="FW153" s="326"/>
      <c r="FX153" s="326"/>
      <c r="FY153" s="326"/>
      <c r="FZ153" s="326"/>
      <c r="GA153" s="326"/>
      <c r="GB153" s="326"/>
      <c r="GC153" s="326"/>
      <c r="GD153" s="326"/>
      <c r="GE153" s="326"/>
      <c r="GF153" s="326"/>
      <c r="GG153" s="326"/>
      <c r="GH153" s="326"/>
      <c r="GI153" s="326"/>
      <c r="GJ153" s="326"/>
      <c r="GK153" s="326"/>
      <c r="GL153" s="326"/>
      <c r="GM153" s="326"/>
      <c r="GN153" s="326"/>
      <c r="GO153" s="326"/>
      <c r="GP153" s="326"/>
      <c r="GQ153" s="326"/>
      <c r="GR153" s="326"/>
      <c r="GS153" s="326"/>
      <c r="GT153" s="326"/>
      <c r="GU153" s="326"/>
      <c r="GV153" s="326"/>
      <c r="GW153" s="326"/>
      <c r="GX153" s="326"/>
      <c r="GY153" s="326"/>
      <c r="GZ153" s="326"/>
      <c r="HA153" s="326"/>
      <c r="HB153" s="326"/>
      <c r="HC153" s="326"/>
      <c r="HD153" s="326"/>
      <c r="HE153" s="326"/>
      <c r="HF153" s="326"/>
      <c r="HG153" s="326"/>
      <c r="HH153" s="326"/>
      <c r="HI153" s="326"/>
      <c r="HJ153" s="326"/>
      <c r="HK153" s="326"/>
      <c r="HL153" s="326"/>
      <c r="HM153" s="326"/>
      <c r="HN153" s="326"/>
      <c r="HO153" s="326"/>
      <c r="HP153" s="326"/>
      <c r="HQ153" s="326"/>
      <c r="HR153" s="326"/>
      <c r="HS153" s="326"/>
      <c r="HT153" s="326"/>
      <c r="HU153" s="326"/>
      <c r="HV153" s="326"/>
      <c r="HW153" s="326"/>
      <c r="HX153" s="326"/>
      <c r="HY153" s="326"/>
      <c r="HZ153" s="326"/>
      <c r="IA153" s="326"/>
      <c r="IB153" s="326"/>
      <c r="IC153" s="326"/>
      <c r="ID153" s="326"/>
      <c r="IE153" s="326"/>
      <c r="IF153" s="326"/>
      <c r="IG153" s="326"/>
      <c r="IH153" s="326"/>
      <c r="II153" s="326"/>
      <c r="IJ153" s="326"/>
      <c r="IK153" s="326"/>
      <c r="IL153" s="326"/>
      <c r="IM153" s="326"/>
    </row>
    <row r="154" spans="6:247" x14ac:dyDescent="0.2">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c r="AH154" s="326"/>
      <c r="AI154" s="326"/>
      <c r="AJ154" s="326"/>
      <c r="AK154" s="326"/>
      <c r="AL154" s="326"/>
      <c r="AM154" s="326"/>
      <c r="AN154" s="326"/>
      <c r="AO154" s="326"/>
      <c r="AP154" s="326"/>
      <c r="AQ154" s="326"/>
      <c r="AR154" s="326"/>
      <c r="AS154" s="326"/>
      <c r="AT154" s="326"/>
      <c r="AU154" s="326"/>
      <c r="AV154" s="326"/>
      <c r="AW154" s="326"/>
      <c r="AX154" s="326"/>
      <c r="AY154" s="326"/>
      <c r="AZ154" s="326"/>
      <c r="BA154" s="326"/>
      <c r="BB154" s="326"/>
      <c r="BC154" s="326"/>
      <c r="BD154" s="326"/>
      <c r="BE154" s="326"/>
      <c r="BF154" s="326"/>
      <c r="BG154" s="326"/>
      <c r="BH154" s="326"/>
      <c r="BI154" s="326"/>
      <c r="BJ154" s="326"/>
      <c r="BK154" s="326"/>
      <c r="BL154" s="326"/>
      <c r="BM154" s="326"/>
      <c r="BN154" s="326"/>
      <c r="BO154" s="326"/>
      <c r="BP154" s="326"/>
      <c r="BQ154" s="326"/>
      <c r="BR154" s="326"/>
      <c r="BS154" s="326"/>
      <c r="BT154" s="326"/>
      <c r="BU154" s="326"/>
      <c r="BV154" s="326"/>
      <c r="BW154" s="326"/>
      <c r="BX154" s="326"/>
      <c r="BY154" s="326"/>
      <c r="BZ154" s="326"/>
      <c r="CA154" s="326"/>
      <c r="CB154" s="326"/>
      <c r="CC154" s="326"/>
      <c r="CD154" s="326"/>
      <c r="CE154" s="326"/>
      <c r="CF154" s="326"/>
      <c r="CG154" s="326"/>
      <c r="CH154" s="326"/>
      <c r="CI154" s="326"/>
      <c r="CJ154" s="326"/>
      <c r="CK154" s="326"/>
      <c r="CL154" s="326"/>
      <c r="CM154" s="326"/>
      <c r="CN154" s="326"/>
      <c r="CO154" s="326"/>
      <c r="CP154" s="326"/>
      <c r="CQ154" s="326"/>
      <c r="CR154" s="326"/>
      <c r="CS154" s="326"/>
      <c r="CT154" s="326"/>
      <c r="CU154" s="326"/>
      <c r="CV154" s="326"/>
      <c r="CW154" s="326"/>
      <c r="CX154" s="326"/>
      <c r="CY154" s="326"/>
      <c r="CZ154" s="326"/>
      <c r="DA154" s="326"/>
      <c r="DB154" s="326"/>
      <c r="DC154" s="326"/>
      <c r="DD154" s="326"/>
      <c r="DE154" s="326"/>
      <c r="DF154" s="326"/>
      <c r="DG154" s="326"/>
      <c r="DH154" s="326"/>
      <c r="DI154" s="326"/>
      <c r="DJ154" s="326"/>
      <c r="DK154" s="326"/>
      <c r="DL154" s="326"/>
      <c r="DM154" s="326"/>
      <c r="DN154" s="326"/>
      <c r="DO154" s="326"/>
      <c r="DP154" s="326"/>
      <c r="DQ154" s="326"/>
      <c r="DR154" s="326"/>
      <c r="DS154" s="326"/>
      <c r="DT154" s="326"/>
      <c r="DU154" s="326"/>
      <c r="DV154" s="326"/>
      <c r="DW154" s="326"/>
      <c r="DX154" s="326"/>
      <c r="DY154" s="326"/>
      <c r="DZ154" s="326"/>
      <c r="EA154" s="326"/>
      <c r="EB154" s="326"/>
      <c r="EC154" s="326"/>
      <c r="ED154" s="326"/>
      <c r="EE154" s="326"/>
      <c r="EF154" s="326"/>
      <c r="EG154" s="326"/>
      <c r="EH154" s="326"/>
      <c r="EI154" s="326"/>
      <c r="EJ154" s="326"/>
      <c r="EK154" s="326"/>
      <c r="EL154" s="326"/>
      <c r="EM154" s="326"/>
      <c r="EN154" s="326"/>
      <c r="EO154" s="326"/>
      <c r="EP154" s="326"/>
      <c r="EQ154" s="326"/>
      <c r="ER154" s="326"/>
      <c r="ES154" s="326"/>
      <c r="ET154" s="326"/>
      <c r="EU154" s="326"/>
      <c r="EV154" s="326"/>
      <c r="EW154" s="326"/>
      <c r="EX154" s="326"/>
      <c r="EY154" s="326"/>
      <c r="EZ154" s="326"/>
      <c r="FA154" s="326"/>
      <c r="FB154" s="326"/>
      <c r="FC154" s="326"/>
      <c r="FD154" s="326"/>
      <c r="FE154" s="326"/>
      <c r="FF154" s="326"/>
      <c r="FG154" s="326"/>
      <c r="FH154" s="326"/>
      <c r="FI154" s="326"/>
      <c r="FJ154" s="326"/>
      <c r="FK154" s="326"/>
      <c r="FL154" s="326"/>
      <c r="FM154" s="326"/>
      <c r="FN154" s="326"/>
      <c r="FO154" s="326"/>
      <c r="FP154" s="326"/>
      <c r="FQ154" s="326"/>
      <c r="FR154" s="326"/>
      <c r="FS154" s="326"/>
      <c r="FT154" s="326"/>
      <c r="FU154" s="326"/>
      <c r="FV154" s="326"/>
      <c r="FW154" s="326"/>
      <c r="FX154" s="326"/>
      <c r="FY154" s="326"/>
      <c r="FZ154" s="326"/>
      <c r="GA154" s="326"/>
      <c r="GB154" s="326"/>
      <c r="GC154" s="326"/>
      <c r="GD154" s="326"/>
      <c r="GE154" s="326"/>
      <c r="GF154" s="326"/>
      <c r="GG154" s="326"/>
      <c r="GH154" s="326"/>
      <c r="GI154" s="326"/>
      <c r="GJ154" s="326"/>
      <c r="GK154" s="326"/>
      <c r="GL154" s="326"/>
      <c r="GM154" s="326"/>
      <c r="GN154" s="326"/>
      <c r="GO154" s="326"/>
      <c r="GP154" s="326"/>
      <c r="GQ154" s="326"/>
      <c r="GR154" s="326"/>
      <c r="GS154" s="326"/>
      <c r="GT154" s="326"/>
      <c r="GU154" s="326"/>
      <c r="GV154" s="326"/>
      <c r="GW154" s="326"/>
      <c r="GX154" s="326"/>
      <c r="GY154" s="326"/>
      <c r="GZ154" s="326"/>
      <c r="HA154" s="326"/>
      <c r="HB154" s="326"/>
      <c r="HC154" s="326"/>
      <c r="HD154" s="326"/>
      <c r="HE154" s="326"/>
      <c r="HF154" s="326"/>
      <c r="HG154" s="326"/>
      <c r="HH154" s="326"/>
      <c r="HI154" s="326"/>
      <c r="HJ154" s="326"/>
      <c r="HK154" s="326"/>
      <c r="HL154" s="326"/>
      <c r="HM154" s="326"/>
      <c r="HN154" s="326"/>
      <c r="HO154" s="326"/>
      <c r="HP154" s="326"/>
      <c r="HQ154" s="326"/>
      <c r="HR154" s="326"/>
      <c r="HS154" s="326"/>
      <c r="HT154" s="326"/>
      <c r="HU154" s="326"/>
      <c r="HV154" s="326"/>
      <c r="HW154" s="326"/>
      <c r="HX154" s="326"/>
      <c r="HY154" s="326"/>
      <c r="HZ154" s="326"/>
      <c r="IA154" s="326"/>
      <c r="IB154" s="326"/>
      <c r="IC154" s="326"/>
      <c r="ID154" s="326"/>
      <c r="IE154" s="326"/>
      <c r="IF154" s="326"/>
      <c r="IG154" s="326"/>
      <c r="IH154" s="326"/>
      <c r="II154" s="326"/>
      <c r="IJ154" s="326"/>
      <c r="IK154" s="326"/>
      <c r="IL154" s="326"/>
      <c r="IM154" s="326"/>
    </row>
    <row r="155" spans="6:247" x14ac:dyDescent="0.2">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c r="CH155" s="326"/>
      <c r="CI155" s="326"/>
      <c r="CJ155" s="326"/>
      <c r="CK155" s="326"/>
      <c r="CL155" s="326"/>
      <c r="CM155" s="326"/>
      <c r="CN155" s="326"/>
      <c r="CO155" s="326"/>
      <c r="CP155" s="326"/>
      <c r="CQ155" s="326"/>
      <c r="CR155" s="326"/>
      <c r="CS155" s="326"/>
      <c r="CT155" s="326"/>
      <c r="CU155" s="326"/>
      <c r="CV155" s="326"/>
      <c r="CW155" s="326"/>
      <c r="CX155" s="326"/>
      <c r="CY155" s="326"/>
      <c r="CZ155" s="326"/>
      <c r="DA155" s="326"/>
      <c r="DB155" s="326"/>
      <c r="DC155" s="326"/>
      <c r="DD155" s="326"/>
      <c r="DE155" s="326"/>
      <c r="DF155" s="326"/>
      <c r="DG155" s="326"/>
      <c r="DH155" s="326"/>
      <c r="DI155" s="326"/>
      <c r="DJ155" s="326"/>
      <c r="DK155" s="326"/>
      <c r="DL155" s="326"/>
      <c r="DM155" s="326"/>
      <c r="DN155" s="326"/>
      <c r="DO155" s="326"/>
      <c r="DP155" s="326"/>
      <c r="DQ155" s="326"/>
      <c r="DR155" s="326"/>
      <c r="DS155" s="326"/>
      <c r="DT155" s="326"/>
      <c r="DU155" s="326"/>
      <c r="DV155" s="326"/>
      <c r="DW155" s="326"/>
      <c r="DX155" s="326"/>
      <c r="DY155" s="326"/>
      <c r="DZ155" s="326"/>
      <c r="EA155" s="326"/>
      <c r="EB155" s="326"/>
      <c r="EC155" s="326"/>
      <c r="ED155" s="326"/>
      <c r="EE155" s="326"/>
      <c r="EF155" s="326"/>
      <c r="EG155" s="326"/>
      <c r="EH155" s="326"/>
      <c r="EI155" s="326"/>
      <c r="EJ155" s="326"/>
      <c r="EK155" s="326"/>
      <c r="EL155" s="326"/>
      <c r="EM155" s="326"/>
      <c r="EN155" s="326"/>
      <c r="EO155" s="326"/>
      <c r="EP155" s="326"/>
      <c r="EQ155" s="326"/>
      <c r="ER155" s="326"/>
      <c r="ES155" s="326"/>
      <c r="ET155" s="326"/>
      <c r="EU155" s="326"/>
      <c r="EV155" s="326"/>
      <c r="EW155" s="326"/>
      <c r="EX155" s="326"/>
      <c r="EY155" s="326"/>
      <c r="EZ155" s="326"/>
      <c r="FA155" s="326"/>
      <c r="FB155" s="326"/>
      <c r="FC155" s="326"/>
      <c r="FD155" s="326"/>
      <c r="FE155" s="326"/>
      <c r="FF155" s="326"/>
      <c r="FG155" s="326"/>
      <c r="FH155" s="326"/>
      <c r="FI155" s="326"/>
      <c r="FJ155" s="326"/>
      <c r="FK155" s="326"/>
      <c r="FL155" s="326"/>
      <c r="FM155" s="326"/>
      <c r="FN155" s="326"/>
      <c r="FO155" s="326"/>
      <c r="FP155" s="326"/>
      <c r="FQ155" s="326"/>
      <c r="FR155" s="326"/>
      <c r="FS155" s="326"/>
      <c r="FT155" s="326"/>
      <c r="FU155" s="326"/>
      <c r="FV155" s="326"/>
      <c r="FW155" s="326"/>
      <c r="FX155" s="326"/>
      <c r="FY155" s="326"/>
      <c r="FZ155" s="326"/>
      <c r="GA155" s="326"/>
      <c r="GB155" s="326"/>
      <c r="GC155" s="326"/>
      <c r="GD155" s="326"/>
      <c r="GE155" s="326"/>
      <c r="GF155" s="326"/>
      <c r="GG155" s="326"/>
      <c r="GH155" s="326"/>
      <c r="GI155" s="326"/>
      <c r="GJ155" s="326"/>
      <c r="GK155" s="326"/>
      <c r="GL155" s="326"/>
      <c r="GM155" s="326"/>
      <c r="GN155" s="326"/>
      <c r="GO155" s="326"/>
      <c r="GP155" s="326"/>
      <c r="GQ155" s="326"/>
      <c r="GR155" s="326"/>
      <c r="GS155" s="326"/>
      <c r="GT155" s="326"/>
      <c r="GU155" s="326"/>
      <c r="GV155" s="326"/>
      <c r="GW155" s="326"/>
      <c r="GX155" s="326"/>
      <c r="GY155" s="326"/>
      <c r="GZ155" s="326"/>
      <c r="HA155" s="326"/>
      <c r="HB155" s="326"/>
      <c r="HC155" s="326"/>
      <c r="HD155" s="326"/>
      <c r="HE155" s="326"/>
      <c r="HF155" s="326"/>
      <c r="HG155" s="326"/>
      <c r="HH155" s="326"/>
      <c r="HI155" s="326"/>
      <c r="HJ155" s="326"/>
      <c r="HK155" s="326"/>
      <c r="HL155" s="326"/>
      <c r="HM155" s="326"/>
      <c r="HN155" s="326"/>
      <c r="HO155" s="326"/>
      <c r="HP155" s="326"/>
      <c r="HQ155" s="326"/>
      <c r="HR155" s="326"/>
      <c r="HS155" s="326"/>
      <c r="HT155" s="326"/>
      <c r="HU155" s="326"/>
      <c r="HV155" s="326"/>
      <c r="HW155" s="326"/>
      <c r="HX155" s="326"/>
      <c r="HY155" s="326"/>
      <c r="HZ155" s="326"/>
      <c r="IA155" s="326"/>
      <c r="IB155" s="326"/>
      <c r="IC155" s="326"/>
      <c r="ID155" s="326"/>
      <c r="IE155" s="326"/>
      <c r="IF155" s="326"/>
      <c r="IG155" s="326"/>
      <c r="IH155" s="326"/>
      <c r="II155" s="326"/>
      <c r="IJ155" s="326"/>
      <c r="IK155" s="326"/>
      <c r="IL155" s="326"/>
      <c r="IM155" s="326"/>
    </row>
    <row r="156" spans="6:247" x14ac:dyDescent="0.2">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c r="AH156" s="326"/>
      <c r="AI156" s="326"/>
      <c r="AJ156" s="326"/>
      <c r="AK156" s="326"/>
      <c r="AL156" s="326"/>
      <c r="AM156" s="326"/>
      <c r="AN156" s="326"/>
      <c r="AO156" s="326"/>
      <c r="AP156" s="326"/>
      <c r="AQ156" s="326"/>
      <c r="AR156" s="326"/>
      <c r="AS156" s="326"/>
      <c r="AT156" s="326"/>
      <c r="AU156" s="326"/>
      <c r="AV156" s="326"/>
      <c r="AW156" s="326"/>
      <c r="AX156" s="326"/>
      <c r="AY156" s="326"/>
      <c r="AZ156" s="326"/>
      <c r="BA156" s="326"/>
      <c r="BB156" s="326"/>
      <c r="BC156" s="326"/>
      <c r="BD156" s="326"/>
      <c r="BE156" s="326"/>
      <c r="BF156" s="326"/>
      <c r="BG156" s="326"/>
      <c r="BH156" s="326"/>
      <c r="BI156" s="326"/>
      <c r="BJ156" s="326"/>
      <c r="BK156" s="326"/>
      <c r="BL156" s="326"/>
      <c r="BM156" s="326"/>
      <c r="BN156" s="326"/>
      <c r="BO156" s="326"/>
      <c r="BP156" s="326"/>
      <c r="BQ156" s="326"/>
      <c r="BR156" s="326"/>
      <c r="BS156" s="326"/>
      <c r="BT156" s="326"/>
      <c r="BU156" s="326"/>
      <c r="BV156" s="326"/>
      <c r="BW156" s="326"/>
      <c r="BX156" s="326"/>
      <c r="BY156" s="326"/>
      <c r="BZ156" s="326"/>
      <c r="CA156" s="326"/>
      <c r="CB156" s="326"/>
      <c r="CC156" s="326"/>
      <c r="CD156" s="326"/>
      <c r="CE156" s="326"/>
      <c r="CF156" s="326"/>
      <c r="CG156" s="326"/>
      <c r="CH156" s="326"/>
      <c r="CI156" s="326"/>
      <c r="CJ156" s="326"/>
      <c r="CK156" s="326"/>
      <c r="CL156" s="326"/>
      <c r="CM156" s="326"/>
      <c r="CN156" s="326"/>
      <c r="CO156" s="326"/>
      <c r="CP156" s="326"/>
      <c r="CQ156" s="326"/>
      <c r="CR156" s="326"/>
      <c r="CS156" s="326"/>
      <c r="CT156" s="326"/>
      <c r="CU156" s="326"/>
      <c r="CV156" s="326"/>
      <c r="CW156" s="326"/>
      <c r="CX156" s="326"/>
      <c r="CY156" s="326"/>
      <c r="CZ156" s="326"/>
      <c r="DA156" s="326"/>
      <c r="DB156" s="326"/>
      <c r="DC156" s="326"/>
      <c r="DD156" s="326"/>
      <c r="DE156" s="326"/>
      <c r="DF156" s="326"/>
      <c r="DG156" s="326"/>
      <c r="DH156" s="326"/>
      <c r="DI156" s="326"/>
      <c r="DJ156" s="326"/>
      <c r="DK156" s="326"/>
      <c r="DL156" s="326"/>
      <c r="DM156" s="326"/>
      <c r="DN156" s="326"/>
      <c r="DO156" s="326"/>
      <c r="DP156" s="326"/>
      <c r="DQ156" s="326"/>
      <c r="DR156" s="326"/>
      <c r="DS156" s="326"/>
      <c r="DT156" s="326"/>
      <c r="DU156" s="326"/>
      <c r="DV156" s="326"/>
      <c r="DW156" s="326"/>
      <c r="DX156" s="326"/>
      <c r="DY156" s="326"/>
      <c r="DZ156" s="326"/>
      <c r="EA156" s="326"/>
      <c r="EB156" s="326"/>
      <c r="EC156" s="326"/>
      <c r="ED156" s="326"/>
      <c r="EE156" s="326"/>
      <c r="EF156" s="326"/>
      <c r="EG156" s="326"/>
      <c r="EH156" s="326"/>
      <c r="EI156" s="326"/>
      <c r="EJ156" s="326"/>
      <c r="EK156" s="326"/>
      <c r="EL156" s="326"/>
      <c r="EM156" s="326"/>
      <c r="EN156" s="326"/>
      <c r="EO156" s="326"/>
      <c r="EP156" s="326"/>
      <c r="EQ156" s="326"/>
      <c r="ER156" s="326"/>
      <c r="ES156" s="326"/>
      <c r="ET156" s="326"/>
      <c r="EU156" s="326"/>
      <c r="EV156" s="326"/>
      <c r="EW156" s="326"/>
      <c r="EX156" s="326"/>
      <c r="EY156" s="326"/>
      <c r="EZ156" s="326"/>
      <c r="FA156" s="326"/>
      <c r="FB156" s="326"/>
      <c r="FC156" s="326"/>
      <c r="FD156" s="326"/>
      <c r="FE156" s="326"/>
      <c r="FF156" s="326"/>
      <c r="FG156" s="326"/>
      <c r="FH156" s="326"/>
      <c r="FI156" s="326"/>
      <c r="FJ156" s="326"/>
      <c r="FK156" s="326"/>
      <c r="FL156" s="326"/>
      <c r="FM156" s="326"/>
      <c r="FN156" s="326"/>
      <c r="FO156" s="326"/>
      <c r="FP156" s="326"/>
      <c r="FQ156" s="326"/>
      <c r="FR156" s="326"/>
      <c r="FS156" s="326"/>
      <c r="FT156" s="326"/>
      <c r="FU156" s="326"/>
      <c r="FV156" s="326"/>
      <c r="FW156" s="326"/>
      <c r="FX156" s="326"/>
      <c r="FY156" s="326"/>
      <c r="FZ156" s="326"/>
      <c r="GA156" s="326"/>
      <c r="GB156" s="326"/>
      <c r="GC156" s="326"/>
      <c r="GD156" s="326"/>
      <c r="GE156" s="326"/>
      <c r="GF156" s="326"/>
      <c r="GG156" s="326"/>
      <c r="GH156" s="326"/>
      <c r="GI156" s="326"/>
      <c r="GJ156" s="326"/>
      <c r="GK156" s="326"/>
      <c r="GL156" s="326"/>
      <c r="GM156" s="326"/>
      <c r="GN156" s="326"/>
      <c r="GO156" s="326"/>
      <c r="GP156" s="326"/>
      <c r="GQ156" s="326"/>
      <c r="GR156" s="326"/>
      <c r="GS156" s="326"/>
      <c r="GT156" s="326"/>
      <c r="GU156" s="326"/>
      <c r="GV156" s="326"/>
      <c r="GW156" s="326"/>
      <c r="GX156" s="326"/>
      <c r="GY156" s="326"/>
      <c r="GZ156" s="326"/>
      <c r="HA156" s="326"/>
      <c r="HB156" s="326"/>
      <c r="HC156" s="326"/>
      <c r="HD156" s="326"/>
      <c r="HE156" s="326"/>
      <c r="HF156" s="326"/>
      <c r="HG156" s="326"/>
      <c r="HH156" s="326"/>
      <c r="HI156" s="326"/>
      <c r="HJ156" s="326"/>
      <c r="HK156" s="326"/>
      <c r="HL156" s="326"/>
      <c r="HM156" s="326"/>
      <c r="HN156" s="326"/>
      <c r="HO156" s="326"/>
      <c r="HP156" s="326"/>
      <c r="HQ156" s="326"/>
      <c r="HR156" s="326"/>
      <c r="HS156" s="326"/>
      <c r="HT156" s="326"/>
      <c r="HU156" s="326"/>
      <c r="HV156" s="326"/>
      <c r="HW156" s="326"/>
      <c r="HX156" s="326"/>
      <c r="HY156" s="326"/>
      <c r="HZ156" s="326"/>
      <c r="IA156" s="326"/>
      <c r="IB156" s="326"/>
      <c r="IC156" s="326"/>
      <c r="ID156" s="326"/>
      <c r="IE156" s="326"/>
      <c r="IF156" s="326"/>
      <c r="IG156" s="326"/>
      <c r="IH156" s="326"/>
      <c r="II156" s="326"/>
      <c r="IJ156" s="326"/>
      <c r="IK156" s="326"/>
      <c r="IL156" s="326"/>
      <c r="IM156" s="326"/>
    </row>
    <row r="157" spans="6:247" x14ac:dyDescent="0.2">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c r="AH157" s="326"/>
      <c r="AI157" s="326"/>
      <c r="AJ157" s="326"/>
      <c r="AK157" s="326"/>
      <c r="AL157" s="326"/>
      <c r="AM157" s="326"/>
      <c r="AN157" s="326"/>
      <c r="AO157" s="326"/>
      <c r="AP157" s="326"/>
      <c r="AQ157" s="326"/>
      <c r="AR157" s="326"/>
      <c r="AS157" s="326"/>
      <c r="AT157" s="326"/>
      <c r="AU157" s="326"/>
      <c r="AV157" s="326"/>
      <c r="AW157" s="326"/>
      <c r="AX157" s="326"/>
      <c r="AY157" s="326"/>
      <c r="AZ157" s="326"/>
      <c r="BA157" s="326"/>
      <c r="BB157" s="326"/>
      <c r="BC157" s="326"/>
      <c r="BD157" s="326"/>
      <c r="BE157" s="326"/>
      <c r="BF157" s="326"/>
      <c r="BG157" s="326"/>
      <c r="BH157" s="326"/>
      <c r="BI157" s="326"/>
      <c r="BJ157" s="326"/>
      <c r="BK157" s="326"/>
      <c r="BL157" s="326"/>
      <c r="BM157" s="326"/>
      <c r="BN157" s="326"/>
      <c r="BO157" s="326"/>
      <c r="BP157" s="326"/>
      <c r="BQ157" s="326"/>
      <c r="BR157" s="326"/>
      <c r="BS157" s="326"/>
      <c r="BT157" s="326"/>
      <c r="BU157" s="326"/>
      <c r="BV157" s="326"/>
      <c r="BW157" s="326"/>
      <c r="BX157" s="326"/>
      <c r="BY157" s="326"/>
      <c r="BZ157" s="326"/>
      <c r="CA157" s="326"/>
      <c r="CB157" s="326"/>
      <c r="CC157" s="326"/>
      <c r="CD157" s="326"/>
      <c r="CE157" s="326"/>
      <c r="CF157" s="326"/>
      <c r="CG157" s="326"/>
      <c r="CH157" s="326"/>
      <c r="CI157" s="326"/>
      <c r="CJ157" s="326"/>
      <c r="CK157" s="326"/>
      <c r="CL157" s="326"/>
      <c r="CM157" s="326"/>
      <c r="CN157" s="326"/>
      <c r="CO157" s="326"/>
      <c r="CP157" s="326"/>
      <c r="CQ157" s="326"/>
      <c r="CR157" s="326"/>
      <c r="CS157" s="326"/>
      <c r="CT157" s="326"/>
      <c r="CU157" s="326"/>
      <c r="CV157" s="326"/>
      <c r="CW157" s="326"/>
      <c r="CX157" s="326"/>
      <c r="CY157" s="326"/>
      <c r="CZ157" s="326"/>
      <c r="DA157" s="326"/>
      <c r="DB157" s="326"/>
      <c r="DC157" s="326"/>
      <c r="DD157" s="326"/>
      <c r="DE157" s="326"/>
      <c r="DF157" s="326"/>
      <c r="DG157" s="326"/>
      <c r="DH157" s="326"/>
      <c r="DI157" s="326"/>
      <c r="DJ157" s="326"/>
      <c r="DK157" s="326"/>
      <c r="DL157" s="326"/>
      <c r="DM157" s="326"/>
      <c r="DN157" s="326"/>
      <c r="DO157" s="326"/>
      <c r="DP157" s="326"/>
      <c r="DQ157" s="326"/>
      <c r="DR157" s="326"/>
      <c r="DS157" s="326"/>
      <c r="DT157" s="326"/>
      <c r="DU157" s="326"/>
      <c r="DV157" s="326"/>
      <c r="DW157" s="326"/>
      <c r="DX157" s="326"/>
      <c r="DY157" s="326"/>
      <c r="DZ157" s="326"/>
      <c r="EA157" s="326"/>
      <c r="EB157" s="326"/>
      <c r="EC157" s="326"/>
      <c r="ED157" s="326"/>
      <c r="EE157" s="326"/>
      <c r="EF157" s="326"/>
      <c r="EG157" s="326"/>
      <c r="EH157" s="326"/>
      <c r="EI157" s="326"/>
      <c r="EJ157" s="326"/>
      <c r="EK157" s="326"/>
      <c r="EL157" s="326"/>
      <c r="EM157" s="326"/>
      <c r="EN157" s="326"/>
      <c r="EO157" s="326"/>
      <c r="EP157" s="326"/>
      <c r="EQ157" s="326"/>
      <c r="ER157" s="326"/>
      <c r="ES157" s="326"/>
      <c r="ET157" s="326"/>
      <c r="EU157" s="326"/>
      <c r="EV157" s="326"/>
      <c r="EW157" s="326"/>
      <c r="EX157" s="326"/>
      <c r="EY157" s="326"/>
      <c r="EZ157" s="326"/>
      <c r="FA157" s="326"/>
      <c r="FB157" s="326"/>
      <c r="FC157" s="326"/>
      <c r="FD157" s="326"/>
      <c r="FE157" s="326"/>
      <c r="FF157" s="326"/>
      <c r="FG157" s="326"/>
      <c r="FH157" s="326"/>
      <c r="FI157" s="326"/>
      <c r="FJ157" s="326"/>
      <c r="FK157" s="326"/>
      <c r="FL157" s="326"/>
      <c r="FM157" s="326"/>
      <c r="FN157" s="326"/>
      <c r="FO157" s="326"/>
      <c r="FP157" s="326"/>
      <c r="FQ157" s="326"/>
      <c r="FR157" s="326"/>
      <c r="FS157" s="326"/>
      <c r="FT157" s="326"/>
      <c r="FU157" s="326"/>
      <c r="FV157" s="326"/>
      <c r="FW157" s="326"/>
      <c r="FX157" s="326"/>
      <c r="FY157" s="326"/>
      <c r="FZ157" s="326"/>
      <c r="GA157" s="326"/>
      <c r="GB157" s="326"/>
      <c r="GC157" s="326"/>
      <c r="GD157" s="326"/>
      <c r="GE157" s="326"/>
      <c r="GF157" s="326"/>
      <c r="GG157" s="326"/>
      <c r="GH157" s="326"/>
      <c r="GI157" s="326"/>
      <c r="GJ157" s="326"/>
      <c r="GK157" s="326"/>
      <c r="GL157" s="326"/>
      <c r="GM157" s="326"/>
      <c r="GN157" s="326"/>
      <c r="GO157" s="326"/>
      <c r="GP157" s="326"/>
      <c r="GQ157" s="326"/>
      <c r="GR157" s="326"/>
      <c r="GS157" s="326"/>
      <c r="GT157" s="326"/>
      <c r="GU157" s="326"/>
      <c r="GV157" s="326"/>
      <c r="GW157" s="326"/>
      <c r="GX157" s="326"/>
      <c r="GY157" s="326"/>
      <c r="GZ157" s="326"/>
      <c r="HA157" s="326"/>
      <c r="HB157" s="326"/>
      <c r="HC157" s="326"/>
      <c r="HD157" s="326"/>
      <c r="HE157" s="326"/>
      <c r="HF157" s="326"/>
      <c r="HG157" s="326"/>
      <c r="HH157" s="326"/>
      <c r="HI157" s="326"/>
      <c r="HJ157" s="326"/>
      <c r="HK157" s="326"/>
      <c r="HL157" s="326"/>
      <c r="HM157" s="326"/>
      <c r="HN157" s="326"/>
      <c r="HO157" s="326"/>
      <c r="HP157" s="326"/>
      <c r="HQ157" s="326"/>
      <c r="HR157" s="326"/>
      <c r="HS157" s="326"/>
      <c r="HT157" s="326"/>
      <c r="HU157" s="326"/>
      <c r="HV157" s="326"/>
      <c r="HW157" s="326"/>
      <c r="HX157" s="326"/>
      <c r="HY157" s="326"/>
      <c r="HZ157" s="326"/>
      <c r="IA157" s="326"/>
      <c r="IB157" s="326"/>
      <c r="IC157" s="326"/>
      <c r="ID157" s="326"/>
      <c r="IE157" s="326"/>
      <c r="IF157" s="326"/>
      <c r="IG157" s="326"/>
      <c r="IH157" s="326"/>
      <c r="II157" s="326"/>
      <c r="IJ157" s="326"/>
      <c r="IK157" s="326"/>
      <c r="IL157" s="326"/>
      <c r="IM157" s="326"/>
    </row>
    <row r="158" spans="6:247" x14ac:dyDescent="0.2">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c r="AH158" s="326"/>
      <c r="AI158" s="326"/>
      <c r="AJ158" s="326"/>
      <c r="AK158" s="326"/>
      <c r="AL158" s="326"/>
      <c r="AM158" s="326"/>
      <c r="AN158" s="326"/>
      <c r="AO158" s="326"/>
      <c r="AP158" s="326"/>
      <c r="AQ158" s="326"/>
      <c r="AR158" s="326"/>
      <c r="AS158" s="326"/>
      <c r="AT158" s="326"/>
      <c r="AU158" s="326"/>
      <c r="AV158" s="326"/>
      <c r="AW158" s="326"/>
      <c r="AX158" s="326"/>
      <c r="AY158" s="326"/>
      <c r="AZ158" s="326"/>
      <c r="BA158" s="326"/>
      <c r="BB158" s="326"/>
      <c r="BC158" s="326"/>
      <c r="BD158" s="326"/>
      <c r="BE158" s="326"/>
      <c r="BF158" s="326"/>
      <c r="BG158" s="326"/>
      <c r="BH158" s="326"/>
      <c r="BI158" s="326"/>
      <c r="BJ158" s="326"/>
      <c r="BK158" s="326"/>
      <c r="BL158" s="326"/>
      <c r="BM158" s="326"/>
      <c r="BN158" s="326"/>
      <c r="BO158" s="326"/>
      <c r="BP158" s="326"/>
      <c r="BQ158" s="326"/>
      <c r="BR158" s="326"/>
      <c r="BS158" s="326"/>
      <c r="BT158" s="326"/>
      <c r="BU158" s="326"/>
      <c r="BV158" s="326"/>
      <c r="BW158" s="326"/>
      <c r="BX158" s="326"/>
      <c r="BY158" s="326"/>
      <c r="BZ158" s="326"/>
      <c r="CA158" s="326"/>
      <c r="CB158" s="326"/>
      <c r="CC158" s="326"/>
      <c r="CD158" s="326"/>
      <c r="CE158" s="326"/>
      <c r="CF158" s="326"/>
      <c r="CG158" s="326"/>
      <c r="CH158" s="326"/>
      <c r="CI158" s="326"/>
      <c r="CJ158" s="326"/>
      <c r="CK158" s="326"/>
      <c r="CL158" s="326"/>
      <c r="CM158" s="326"/>
      <c r="CN158" s="326"/>
      <c r="CO158" s="326"/>
      <c r="CP158" s="326"/>
      <c r="CQ158" s="326"/>
      <c r="CR158" s="326"/>
      <c r="CS158" s="326"/>
      <c r="CT158" s="326"/>
      <c r="CU158" s="326"/>
      <c r="CV158" s="326"/>
      <c r="CW158" s="326"/>
      <c r="CX158" s="326"/>
      <c r="CY158" s="326"/>
      <c r="CZ158" s="326"/>
      <c r="DA158" s="326"/>
      <c r="DB158" s="326"/>
      <c r="DC158" s="326"/>
      <c r="DD158" s="326"/>
      <c r="DE158" s="326"/>
      <c r="DF158" s="326"/>
      <c r="DG158" s="326"/>
      <c r="DH158" s="326"/>
      <c r="DI158" s="326"/>
      <c r="DJ158" s="326"/>
      <c r="DK158" s="326"/>
      <c r="DL158" s="326"/>
      <c r="DM158" s="326"/>
      <c r="DN158" s="326"/>
      <c r="DO158" s="326"/>
      <c r="DP158" s="326"/>
      <c r="DQ158" s="326"/>
      <c r="DR158" s="326"/>
      <c r="DS158" s="326"/>
      <c r="DT158" s="326"/>
      <c r="DU158" s="326"/>
      <c r="DV158" s="326"/>
      <c r="DW158" s="326"/>
      <c r="DX158" s="326"/>
      <c r="DY158" s="326"/>
      <c r="DZ158" s="326"/>
      <c r="EA158" s="326"/>
      <c r="EB158" s="326"/>
      <c r="EC158" s="326"/>
      <c r="ED158" s="326"/>
      <c r="EE158" s="326"/>
      <c r="EF158" s="326"/>
      <c r="EG158" s="326"/>
      <c r="EH158" s="326"/>
      <c r="EI158" s="326"/>
      <c r="EJ158" s="326"/>
      <c r="EK158" s="326"/>
      <c r="EL158" s="326"/>
      <c r="EM158" s="326"/>
      <c r="EN158" s="326"/>
      <c r="EO158" s="326"/>
      <c r="EP158" s="326"/>
      <c r="EQ158" s="326"/>
      <c r="ER158" s="326"/>
      <c r="ES158" s="326"/>
      <c r="ET158" s="326"/>
      <c r="EU158" s="326"/>
      <c r="EV158" s="326"/>
      <c r="EW158" s="326"/>
      <c r="EX158" s="326"/>
      <c r="EY158" s="326"/>
      <c r="EZ158" s="326"/>
      <c r="FA158" s="326"/>
      <c r="FB158" s="326"/>
      <c r="FC158" s="326"/>
      <c r="FD158" s="326"/>
      <c r="FE158" s="326"/>
      <c r="FF158" s="326"/>
      <c r="FG158" s="326"/>
      <c r="FH158" s="326"/>
      <c r="FI158" s="326"/>
      <c r="FJ158" s="326"/>
      <c r="FK158" s="326"/>
      <c r="FL158" s="326"/>
      <c r="FM158" s="326"/>
      <c r="FN158" s="326"/>
      <c r="FO158" s="326"/>
      <c r="FP158" s="326"/>
      <c r="FQ158" s="326"/>
      <c r="FR158" s="326"/>
      <c r="FS158" s="326"/>
      <c r="FT158" s="326"/>
      <c r="FU158" s="326"/>
      <c r="FV158" s="326"/>
      <c r="FW158" s="326"/>
      <c r="FX158" s="326"/>
      <c r="FY158" s="326"/>
      <c r="FZ158" s="326"/>
      <c r="GA158" s="326"/>
      <c r="GB158" s="326"/>
      <c r="GC158" s="326"/>
      <c r="GD158" s="326"/>
      <c r="GE158" s="326"/>
      <c r="GF158" s="326"/>
      <c r="GG158" s="326"/>
      <c r="GH158" s="326"/>
      <c r="GI158" s="326"/>
      <c r="GJ158" s="326"/>
      <c r="GK158" s="326"/>
      <c r="GL158" s="326"/>
      <c r="GM158" s="326"/>
      <c r="GN158" s="326"/>
      <c r="GO158" s="326"/>
      <c r="GP158" s="326"/>
      <c r="GQ158" s="326"/>
      <c r="GR158" s="326"/>
      <c r="GS158" s="326"/>
      <c r="GT158" s="326"/>
      <c r="GU158" s="326"/>
      <c r="GV158" s="326"/>
      <c r="GW158" s="326"/>
      <c r="GX158" s="326"/>
      <c r="GY158" s="326"/>
      <c r="GZ158" s="326"/>
      <c r="HA158" s="326"/>
      <c r="HB158" s="326"/>
      <c r="HC158" s="326"/>
      <c r="HD158" s="326"/>
      <c r="HE158" s="326"/>
      <c r="HF158" s="326"/>
      <c r="HG158" s="326"/>
      <c r="HH158" s="326"/>
      <c r="HI158" s="326"/>
      <c r="HJ158" s="326"/>
      <c r="HK158" s="326"/>
      <c r="HL158" s="326"/>
      <c r="HM158" s="326"/>
      <c r="HN158" s="326"/>
      <c r="HO158" s="326"/>
      <c r="HP158" s="326"/>
      <c r="HQ158" s="326"/>
      <c r="HR158" s="326"/>
      <c r="HS158" s="326"/>
      <c r="HT158" s="326"/>
      <c r="HU158" s="326"/>
      <c r="HV158" s="326"/>
      <c r="HW158" s="326"/>
      <c r="HX158" s="326"/>
      <c r="HY158" s="326"/>
      <c r="HZ158" s="326"/>
      <c r="IA158" s="326"/>
      <c r="IB158" s="326"/>
      <c r="IC158" s="326"/>
      <c r="ID158" s="326"/>
      <c r="IE158" s="326"/>
      <c r="IF158" s="326"/>
      <c r="IG158" s="326"/>
      <c r="IH158" s="326"/>
      <c r="II158" s="326"/>
      <c r="IJ158" s="326"/>
      <c r="IK158" s="326"/>
      <c r="IL158" s="326"/>
      <c r="IM158" s="326"/>
    </row>
    <row r="159" spans="6:247" x14ac:dyDescent="0.2">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6"/>
      <c r="AG159" s="326"/>
      <c r="AH159" s="326"/>
      <c r="AI159" s="326"/>
      <c r="AJ159" s="326"/>
      <c r="AK159" s="326"/>
      <c r="AL159" s="326"/>
      <c r="AM159" s="326"/>
      <c r="AN159" s="326"/>
      <c r="AO159" s="326"/>
      <c r="AP159" s="326"/>
      <c r="AQ159" s="326"/>
      <c r="AR159" s="326"/>
      <c r="AS159" s="326"/>
      <c r="AT159" s="326"/>
      <c r="AU159" s="326"/>
      <c r="AV159" s="326"/>
      <c r="AW159" s="326"/>
      <c r="AX159" s="326"/>
      <c r="AY159" s="326"/>
      <c r="AZ159" s="326"/>
      <c r="BA159" s="326"/>
      <c r="BB159" s="326"/>
      <c r="BC159" s="326"/>
      <c r="BD159" s="326"/>
      <c r="BE159" s="326"/>
      <c r="BF159" s="326"/>
      <c r="BG159" s="326"/>
      <c r="BH159" s="326"/>
      <c r="BI159" s="326"/>
      <c r="BJ159" s="326"/>
      <c r="BK159" s="326"/>
      <c r="BL159" s="326"/>
      <c r="BM159" s="326"/>
      <c r="BN159" s="326"/>
      <c r="BO159" s="326"/>
      <c r="BP159" s="326"/>
      <c r="BQ159" s="326"/>
      <c r="BR159" s="326"/>
      <c r="BS159" s="326"/>
      <c r="BT159" s="326"/>
      <c r="BU159" s="326"/>
      <c r="BV159" s="326"/>
      <c r="BW159" s="326"/>
      <c r="BX159" s="326"/>
      <c r="BY159" s="326"/>
      <c r="BZ159" s="326"/>
      <c r="CA159" s="326"/>
      <c r="CB159" s="326"/>
      <c r="CC159" s="326"/>
      <c r="CD159" s="326"/>
      <c r="CE159" s="326"/>
      <c r="CF159" s="326"/>
      <c r="CG159" s="326"/>
      <c r="CH159" s="326"/>
      <c r="CI159" s="326"/>
      <c r="CJ159" s="326"/>
      <c r="CK159" s="326"/>
      <c r="CL159" s="326"/>
      <c r="CM159" s="326"/>
      <c r="CN159" s="326"/>
      <c r="CO159" s="326"/>
      <c r="CP159" s="326"/>
      <c r="CQ159" s="326"/>
      <c r="CR159" s="326"/>
      <c r="CS159" s="326"/>
      <c r="CT159" s="326"/>
      <c r="CU159" s="326"/>
      <c r="CV159" s="326"/>
      <c r="CW159" s="326"/>
      <c r="CX159" s="326"/>
      <c r="CY159" s="326"/>
      <c r="CZ159" s="326"/>
      <c r="DA159" s="326"/>
      <c r="DB159" s="326"/>
      <c r="DC159" s="326"/>
      <c r="DD159" s="326"/>
      <c r="DE159" s="326"/>
      <c r="DF159" s="326"/>
      <c r="DG159" s="326"/>
      <c r="DH159" s="326"/>
      <c r="DI159" s="326"/>
      <c r="DJ159" s="326"/>
      <c r="DK159" s="326"/>
      <c r="DL159" s="326"/>
      <c r="DM159" s="326"/>
      <c r="DN159" s="326"/>
      <c r="DO159" s="326"/>
      <c r="DP159" s="326"/>
      <c r="DQ159" s="326"/>
      <c r="DR159" s="326"/>
      <c r="DS159" s="326"/>
      <c r="DT159" s="326"/>
      <c r="DU159" s="326"/>
      <c r="DV159" s="326"/>
      <c r="DW159" s="326"/>
      <c r="DX159" s="326"/>
      <c r="DY159" s="326"/>
      <c r="DZ159" s="326"/>
      <c r="EA159" s="326"/>
      <c r="EB159" s="326"/>
      <c r="EC159" s="326"/>
      <c r="ED159" s="326"/>
      <c r="EE159" s="326"/>
      <c r="EF159" s="326"/>
      <c r="EG159" s="326"/>
      <c r="EH159" s="326"/>
      <c r="EI159" s="326"/>
      <c r="EJ159" s="326"/>
      <c r="EK159" s="326"/>
      <c r="EL159" s="326"/>
      <c r="EM159" s="326"/>
      <c r="EN159" s="326"/>
      <c r="EO159" s="326"/>
      <c r="EP159" s="326"/>
      <c r="EQ159" s="326"/>
      <c r="ER159" s="326"/>
      <c r="ES159" s="326"/>
      <c r="ET159" s="326"/>
      <c r="EU159" s="326"/>
      <c r="EV159" s="326"/>
      <c r="EW159" s="326"/>
      <c r="EX159" s="326"/>
      <c r="EY159" s="326"/>
      <c r="EZ159" s="326"/>
      <c r="FA159" s="326"/>
      <c r="FB159" s="326"/>
      <c r="FC159" s="326"/>
      <c r="FD159" s="326"/>
      <c r="FE159" s="326"/>
      <c r="FF159" s="326"/>
      <c r="FG159" s="326"/>
      <c r="FH159" s="326"/>
      <c r="FI159" s="326"/>
      <c r="FJ159" s="326"/>
      <c r="FK159" s="326"/>
      <c r="FL159" s="326"/>
      <c r="FM159" s="326"/>
      <c r="FN159" s="326"/>
      <c r="FO159" s="326"/>
      <c r="FP159" s="326"/>
      <c r="FQ159" s="326"/>
      <c r="FR159" s="326"/>
      <c r="FS159" s="326"/>
      <c r="FT159" s="326"/>
      <c r="FU159" s="326"/>
      <c r="FV159" s="326"/>
      <c r="FW159" s="326"/>
      <c r="FX159" s="326"/>
      <c r="FY159" s="326"/>
      <c r="FZ159" s="326"/>
      <c r="GA159" s="326"/>
      <c r="GB159" s="326"/>
      <c r="GC159" s="326"/>
      <c r="GD159" s="326"/>
      <c r="GE159" s="326"/>
      <c r="GF159" s="326"/>
      <c r="GG159" s="326"/>
      <c r="GH159" s="326"/>
      <c r="GI159" s="326"/>
      <c r="GJ159" s="326"/>
      <c r="GK159" s="326"/>
      <c r="GL159" s="326"/>
      <c r="GM159" s="326"/>
      <c r="GN159" s="326"/>
      <c r="GO159" s="326"/>
      <c r="GP159" s="326"/>
      <c r="GQ159" s="326"/>
      <c r="GR159" s="326"/>
      <c r="GS159" s="326"/>
      <c r="GT159" s="326"/>
      <c r="GU159" s="326"/>
      <c r="GV159" s="326"/>
      <c r="GW159" s="326"/>
      <c r="GX159" s="326"/>
      <c r="GY159" s="326"/>
      <c r="GZ159" s="326"/>
      <c r="HA159" s="326"/>
      <c r="HB159" s="326"/>
      <c r="HC159" s="326"/>
      <c r="HD159" s="326"/>
      <c r="HE159" s="326"/>
      <c r="HF159" s="326"/>
      <c r="HG159" s="326"/>
      <c r="HH159" s="326"/>
      <c r="HI159" s="326"/>
      <c r="HJ159" s="326"/>
      <c r="HK159" s="326"/>
      <c r="HL159" s="326"/>
      <c r="HM159" s="326"/>
      <c r="HN159" s="326"/>
      <c r="HO159" s="326"/>
      <c r="HP159" s="326"/>
      <c r="HQ159" s="326"/>
      <c r="HR159" s="326"/>
      <c r="HS159" s="326"/>
      <c r="HT159" s="326"/>
      <c r="HU159" s="326"/>
      <c r="HV159" s="326"/>
      <c r="HW159" s="326"/>
      <c r="HX159" s="326"/>
      <c r="HY159" s="326"/>
      <c r="HZ159" s="326"/>
      <c r="IA159" s="326"/>
      <c r="IB159" s="326"/>
      <c r="IC159" s="326"/>
      <c r="ID159" s="326"/>
      <c r="IE159" s="326"/>
      <c r="IF159" s="326"/>
      <c r="IG159" s="326"/>
      <c r="IH159" s="326"/>
      <c r="II159" s="326"/>
      <c r="IJ159" s="326"/>
      <c r="IK159" s="326"/>
      <c r="IL159" s="326"/>
      <c r="IM159" s="326"/>
    </row>
    <row r="160" spans="6:247" x14ac:dyDescent="0.2">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c r="AF160" s="326"/>
      <c r="AG160" s="326"/>
      <c r="AH160" s="326"/>
      <c r="AI160" s="326"/>
      <c r="AJ160" s="326"/>
      <c r="AK160" s="326"/>
      <c r="AL160" s="326"/>
      <c r="AM160" s="326"/>
      <c r="AN160" s="326"/>
      <c r="AO160" s="326"/>
      <c r="AP160" s="326"/>
      <c r="AQ160" s="326"/>
      <c r="AR160" s="326"/>
      <c r="AS160" s="326"/>
      <c r="AT160" s="326"/>
      <c r="AU160" s="326"/>
      <c r="AV160" s="326"/>
      <c r="AW160" s="326"/>
      <c r="AX160" s="326"/>
      <c r="AY160" s="326"/>
      <c r="AZ160" s="326"/>
      <c r="BA160" s="326"/>
      <c r="BB160" s="326"/>
      <c r="BC160" s="326"/>
      <c r="BD160" s="326"/>
      <c r="BE160" s="326"/>
      <c r="BF160" s="326"/>
      <c r="BG160" s="326"/>
      <c r="BH160" s="326"/>
      <c r="BI160" s="326"/>
      <c r="BJ160" s="326"/>
      <c r="BK160" s="326"/>
      <c r="BL160" s="326"/>
      <c r="BM160" s="326"/>
      <c r="BN160" s="326"/>
      <c r="BO160" s="326"/>
      <c r="BP160" s="326"/>
      <c r="BQ160" s="326"/>
      <c r="BR160" s="326"/>
      <c r="BS160" s="326"/>
      <c r="BT160" s="326"/>
      <c r="BU160" s="326"/>
      <c r="BV160" s="326"/>
      <c r="BW160" s="326"/>
      <c r="BX160" s="326"/>
      <c r="BY160" s="326"/>
      <c r="BZ160" s="326"/>
      <c r="CA160" s="326"/>
      <c r="CB160" s="326"/>
      <c r="CC160" s="326"/>
      <c r="CD160" s="326"/>
      <c r="CE160" s="326"/>
      <c r="CF160" s="326"/>
      <c r="CG160" s="326"/>
      <c r="CH160" s="326"/>
      <c r="CI160" s="326"/>
      <c r="CJ160" s="326"/>
      <c r="CK160" s="326"/>
      <c r="CL160" s="326"/>
      <c r="CM160" s="326"/>
      <c r="CN160" s="326"/>
      <c r="CO160" s="326"/>
      <c r="CP160" s="326"/>
      <c r="CQ160" s="326"/>
      <c r="CR160" s="326"/>
      <c r="CS160" s="326"/>
      <c r="CT160" s="326"/>
      <c r="CU160" s="326"/>
      <c r="CV160" s="326"/>
      <c r="CW160" s="326"/>
      <c r="CX160" s="326"/>
      <c r="CY160" s="326"/>
      <c r="CZ160" s="326"/>
      <c r="DA160" s="326"/>
      <c r="DB160" s="326"/>
      <c r="DC160" s="326"/>
      <c r="DD160" s="326"/>
      <c r="DE160" s="326"/>
      <c r="DF160" s="326"/>
      <c r="DG160" s="326"/>
      <c r="DH160" s="326"/>
      <c r="DI160" s="326"/>
      <c r="DJ160" s="326"/>
      <c r="DK160" s="326"/>
      <c r="DL160" s="326"/>
      <c r="DM160" s="326"/>
      <c r="DN160" s="326"/>
      <c r="DO160" s="326"/>
      <c r="DP160" s="326"/>
      <c r="DQ160" s="326"/>
      <c r="DR160" s="326"/>
      <c r="DS160" s="326"/>
      <c r="DT160" s="326"/>
      <c r="DU160" s="326"/>
      <c r="DV160" s="326"/>
      <c r="DW160" s="326"/>
      <c r="DX160" s="326"/>
      <c r="DY160" s="326"/>
      <c r="DZ160" s="326"/>
      <c r="EA160" s="326"/>
      <c r="EB160" s="326"/>
      <c r="EC160" s="326"/>
      <c r="ED160" s="326"/>
      <c r="EE160" s="326"/>
      <c r="EF160" s="326"/>
      <c r="EG160" s="326"/>
      <c r="EH160" s="326"/>
      <c r="EI160" s="326"/>
      <c r="EJ160" s="326"/>
      <c r="EK160" s="326"/>
      <c r="EL160" s="326"/>
      <c r="EM160" s="326"/>
      <c r="EN160" s="326"/>
      <c r="EO160" s="326"/>
      <c r="EP160" s="326"/>
      <c r="EQ160" s="326"/>
      <c r="ER160" s="326"/>
      <c r="ES160" s="326"/>
      <c r="ET160" s="326"/>
      <c r="EU160" s="326"/>
      <c r="EV160" s="326"/>
      <c r="EW160" s="326"/>
      <c r="EX160" s="326"/>
      <c r="EY160" s="326"/>
      <c r="EZ160" s="326"/>
      <c r="FA160" s="326"/>
      <c r="FB160" s="326"/>
      <c r="FC160" s="326"/>
      <c r="FD160" s="326"/>
      <c r="FE160" s="326"/>
      <c r="FF160" s="326"/>
      <c r="FG160" s="326"/>
      <c r="FH160" s="326"/>
      <c r="FI160" s="326"/>
      <c r="FJ160" s="326"/>
      <c r="FK160" s="326"/>
      <c r="FL160" s="326"/>
      <c r="FM160" s="326"/>
      <c r="FN160" s="326"/>
      <c r="FO160" s="326"/>
      <c r="FP160" s="326"/>
      <c r="FQ160" s="326"/>
      <c r="FR160" s="326"/>
      <c r="FS160" s="326"/>
      <c r="FT160" s="326"/>
      <c r="FU160" s="326"/>
      <c r="FV160" s="326"/>
      <c r="FW160" s="326"/>
      <c r="FX160" s="326"/>
      <c r="FY160" s="326"/>
      <c r="FZ160" s="326"/>
      <c r="GA160" s="326"/>
      <c r="GB160" s="326"/>
      <c r="GC160" s="326"/>
      <c r="GD160" s="326"/>
      <c r="GE160" s="326"/>
      <c r="GF160" s="326"/>
      <c r="GG160" s="326"/>
      <c r="GH160" s="326"/>
      <c r="GI160" s="326"/>
      <c r="GJ160" s="326"/>
      <c r="GK160" s="326"/>
      <c r="GL160" s="326"/>
      <c r="GM160" s="326"/>
      <c r="GN160" s="326"/>
      <c r="GO160" s="326"/>
      <c r="GP160" s="326"/>
      <c r="GQ160" s="326"/>
      <c r="GR160" s="326"/>
      <c r="GS160" s="326"/>
      <c r="GT160" s="326"/>
      <c r="GU160" s="326"/>
      <c r="GV160" s="326"/>
      <c r="GW160" s="326"/>
      <c r="GX160" s="326"/>
      <c r="GY160" s="326"/>
      <c r="GZ160" s="326"/>
      <c r="HA160" s="326"/>
      <c r="HB160" s="326"/>
      <c r="HC160" s="326"/>
      <c r="HD160" s="326"/>
      <c r="HE160" s="326"/>
      <c r="HF160" s="326"/>
      <c r="HG160" s="326"/>
      <c r="HH160" s="326"/>
      <c r="HI160" s="326"/>
      <c r="HJ160" s="326"/>
      <c r="HK160" s="326"/>
      <c r="HL160" s="326"/>
      <c r="HM160" s="326"/>
      <c r="HN160" s="326"/>
      <c r="HO160" s="326"/>
      <c r="HP160" s="326"/>
      <c r="HQ160" s="326"/>
      <c r="HR160" s="326"/>
      <c r="HS160" s="326"/>
      <c r="HT160" s="326"/>
      <c r="HU160" s="326"/>
      <c r="HV160" s="326"/>
      <c r="HW160" s="326"/>
      <c r="HX160" s="326"/>
      <c r="HY160" s="326"/>
      <c r="HZ160" s="326"/>
      <c r="IA160" s="326"/>
      <c r="IB160" s="326"/>
      <c r="IC160" s="326"/>
      <c r="ID160" s="326"/>
      <c r="IE160" s="326"/>
      <c r="IF160" s="326"/>
      <c r="IG160" s="326"/>
      <c r="IH160" s="326"/>
      <c r="II160" s="326"/>
      <c r="IJ160" s="326"/>
      <c r="IK160" s="326"/>
      <c r="IL160" s="326"/>
      <c r="IM160" s="326"/>
    </row>
    <row r="161" spans="6:247" x14ac:dyDescent="0.2">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c r="AE161" s="326"/>
      <c r="AF161" s="326"/>
      <c r="AG161" s="326"/>
      <c r="AH161" s="326"/>
      <c r="AI161" s="326"/>
      <c r="AJ161" s="326"/>
      <c r="AK161" s="326"/>
      <c r="AL161" s="326"/>
      <c r="AM161" s="326"/>
      <c r="AN161" s="326"/>
      <c r="AO161" s="326"/>
      <c r="AP161" s="326"/>
      <c r="AQ161" s="326"/>
      <c r="AR161" s="326"/>
      <c r="AS161" s="326"/>
      <c r="AT161" s="326"/>
      <c r="AU161" s="326"/>
      <c r="AV161" s="326"/>
      <c r="AW161" s="326"/>
      <c r="AX161" s="326"/>
      <c r="AY161" s="326"/>
      <c r="AZ161" s="326"/>
      <c r="BA161" s="326"/>
      <c r="BB161" s="326"/>
      <c r="BC161" s="326"/>
      <c r="BD161" s="326"/>
      <c r="BE161" s="326"/>
      <c r="BF161" s="326"/>
      <c r="BG161" s="326"/>
      <c r="BH161" s="326"/>
      <c r="BI161" s="326"/>
      <c r="BJ161" s="326"/>
      <c r="BK161" s="326"/>
      <c r="BL161" s="326"/>
      <c r="BM161" s="326"/>
      <c r="BN161" s="326"/>
      <c r="BO161" s="326"/>
      <c r="BP161" s="326"/>
      <c r="BQ161" s="326"/>
      <c r="BR161" s="326"/>
      <c r="BS161" s="326"/>
      <c r="BT161" s="326"/>
      <c r="BU161" s="326"/>
      <c r="BV161" s="326"/>
      <c r="BW161" s="326"/>
      <c r="BX161" s="326"/>
      <c r="BY161" s="326"/>
      <c r="BZ161" s="326"/>
      <c r="CA161" s="326"/>
      <c r="CB161" s="326"/>
      <c r="CC161" s="326"/>
      <c r="CD161" s="326"/>
      <c r="CE161" s="326"/>
      <c r="CF161" s="326"/>
      <c r="CG161" s="326"/>
      <c r="CH161" s="326"/>
      <c r="CI161" s="326"/>
      <c r="CJ161" s="326"/>
      <c r="CK161" s="326"/>
      <c r="CL161" s="326"/>
      <c r="CM161" s="326"/>
      <c r="CN161" s="326"/>
      <c r="CO161" s="326"/>
      <c r="CP161" s="326"/>
      <c r="CQ161" s="326"/>
      <c r="CR161" s="326"/>
      <c r="CS161" s="326"/>
      <c r="CT161" s="326"/>
      <c r="CU161" s="326"/>
      <c r="CV161" s="326"/>
      <c r="CW161" s="326"/>
      <c r="CX161" s="326"/>
      <c r="CY161" s="326"/>
      <c r="CZ161" s="326"/>
      <c r="DA161" s="326"/>
      <c r="DB161" s="326"/>
      <c r="DC161" s="326"/>
      <c r="DD161" s="326"/>
      <c r="DE161" s="326"/>
      <c r="DF161" s="326"/>
      <c r="DG161" s="326"/>
      <c r="DH161" s="326"/>
      <c r="DI161" s="326"/>
      <c r="DJ161" s="326"/>
      <c r="DK161" s="326"/>
      <c r="DL161" s="326"/>
      <c r="DM161" s="326"/>
      <c r="DN161" s="326"/>
      <c r="DO161" s="326"/>
      <c r="DP161" s="326"/>
      <c r="DQ161" s="326"/>
      <c r="DR161" s="326"/>
      <c r="DS161" s="326"/>
      <c r="DT161" s="326"/>
      <c r="DU161" s="326"/>
      <c r="DV161" s="326"/>
      <c r="DW161" s="326"/>
      <c r="DX161" s="326"/>
      <c r="DY161" s="326"/>
      <c r="DZ161" s="326"/>
      <c r="EA161" s="326"/>
      <c r="EB161" s="326"/>
      <c r="EC161" s="326"/>
      <c r="ED161" s="326"/>
      <c r="EE161" s="326"/>
      <c r="EF161" s="326"/>
      <c r="EG161" s="326"/>
      <c r="EH161" s="326"/>
      <c r="EI161" s="326"/>
      <c r="EJ161" s="326"/>
      <c r="EK161" s="326"/>
      <c r="EL161" s="326"/>
      <c r="EM161" s="326"/>
      <c r="EN161" s="326"/>
      <c r="EO161" s="326"/>
      <c r="EP161" s="326"/>
      <c r="EQ161" s="326"/>
      <c r="ER161" s="326"/>
      <c r="ES161" s="326"/>
      <c r="ET161" s="326"/>
      <c r="EU161" s="326"/>
      <c r="EV161" s="326"/>
      <c r="EW161" s="326"/>
      <c r="EX161" s="326"/>
      <c r="EY161" s="326"/>
      <c r="EZ161" s="326"/>
      <c r="FA161" s="326"/>
      <c r="FB161" s="326"/>
      <c r="FC161" s="326"/>
      <c r="FD161" s="326"/>
      <c r="FE161" s="326"/>
      <c r="FF161" s="326"/>
      <c r="FG161" s="326"/>
      <c r="FH161" s="326"/>
      <c r="FI161" s="326"/>
      <c r="FJ161" s="326"/>
      <c r="FK161" s="326"/>
      <c r="FL161" s="326"/>
      <c r="FM161" s="326"/>
      <c r="FN161" s="326"/>
      <c r="FO161" s="326"/>
      <c r="FP161" s="326"/>
      <c r="FQ161" s="326"/>
      <c r="FR161" s="326"/>
      <c r="FS161" s="326"/>
      <c r="FT161" s="326"/>
      <c r="FU161" s="326"/>
      <c r="FV161" s="326"/>
      <c r="FW161" s="326"/>
      <c r="FX161" s="326"/>
      <c r="FY161" s="326"/>
      <c r="FZ161" s="326"/>
      <c r="GA161" s="326"/>
      <c r="GB161" s="326"/>
      <c r="GC161" s="326"/>
      <c r="GD161" s="326"/>
      <c r="GE161" s="326"/>
      <c r="GF161" s="326"/>
      <c r="GG161" s="326"/>
      <c r="GH161" s="326"/>
      <c r="GI161" s="326"/>
      <c r="GJ161" s="326"/>
      <c r="GK161" s="326"/>
      <c r="GL161" s="326"/>
      <c r="GM161" s="326"/>
      <c r="GN161" s="326"/>
      <c r="GO161" s="326"/>
      <c r="GP161" s="326"/>
      <c r="GQ161" s="326"/>
      <c r="GR161" s="326"/>
      <c r="GS161" s="326"/>
      <c r="GT161" s="326"/>
      <c r="GU161" s="326"/>
      <c r="GV161" s="326"/>
      <c r="GW161" s="326"/>
      <c r="GX161" s="326"/>
      <c r="GY161" s="326"/>
      <c r="GZ161" s="326"/>
      <c r="HA161" s="326"/>
      <c r="HB161" s="326"/>
      <c r="HC161" s="326"/>
      <c r="HD161" s="326"/>
      <c r="HE161" s="326"/>
      <c r="HF161" s="326"/>
      <c r="HG161" s="326"/>
      <c r="HH161" s="326"/>
      <c r="HI161" s="326"/>
      <c r="HJ161" s="326"/>
      <c r="HK161" s="326"/>
      <c r="HL161" s="326"/>
      <c r="HM161" s="326"/>
      <c r="HN161" s="326"/>
      <c r="HO161" s="326"/>
      <c r="HP161" s="326"/>
      <c r="HQ161" s="326"/>
      <c r="HR161" s="326"/>
      <c r="HS161" s="326"/>
      <c r="HT161" s="326"/>
      <c r="HU161" s="326"/>
      <c r="HV161" s="326"/>
      <c r="HW161" s="326"/>
      <c r="HX161" s="326"/>
      <c r="HY161" s="326"/>
      <c r="HZ161" s="326"/>
      <c r="IA161" s="326"/>
      <c r="IB161" s="326"/>
      <c r="IC161" s="326"/>
      <c r="ID161" s="326"/>
      <c r="IE161" s="326"/>
      <c r="IF161" s="326"/>
      <c r="IG161" s="326"/>
      <c r="IH161" s="326"/>
      <c r="II161" s="326"/>
      <c r="IJ161" s="326"/>
      <c r="IK161" s="326"/>
      <c r="IL161" s="326"/>
      <c r="IM161" s="326"/>
    </row>
    <row r="162" spans="6:247" x14ac:dyDescent="0.2">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F162" s="326"/>
      <c r="AG162" s="326"/>
      <c r="AH162" s="326"/>
      <c r="AI162" s="326"/>
      <c r="AJ162" s="326"/>
      <c r="AK162" s="326"/>
      <c r="AL162" s="326"/>
      <c r="AM162" s="326"/>
      <c r="AN162" s="326"/>
      <c r="AO162" s="326"/>
      <c r="AP162" s="326"/>
      <c r="AQ162" s="326"/>
      <c r="AR162" s="326"/>
      <c r="AS162" s="326"/>
      <c r="AT162" s="326"/>
      <c r="AU162" s="326"/>
      <c r="AV162" s="326"/>
      <c r="AW162" s="326"/>
      <c r="AX162" s="326"/>
      <c r="AY162" s="326"/>
      <c r="AZ162" s="326"/>
      <c r="BA162" s="326"/>
      <c r="BB162" s="326"/>
      <c r="BC162" s="326"/>
      <c r="BD162" s="326"/>
      <c r="BE162" s="326"/>
      <c r="BF162" s="326"/>
      <c r="BG162" s="326"/>
      <c r="BH162" s="326"/>
      <c r="BI162" s="326"/>
      <c r="BJ162" s="326"/>
      <c r="BK162" s="326"/>
      <c r="BL162" s="326"/>
      <c r="BM162" s="326"/>
      <c r="BN162" s="326"/>
      <c r="BO162" s="326"/>
      <c r="BP162" s="326"/>
      <c r="BQ162" s="326"/>
      <c r="BR162" s="326"/>
      <c r="BS162" s="326"/>
      <c r="BT162" s="326"/>
      <c r="BU162" s="326"/>
      <c r="BV162" s="326"/>
      <c r="BW162" s="326"/>
      <c r="BX162" s="326"/>
      <c r="BY162" s="326"/>
      <c r="BZ162" s="326"/>
      <c r="CA162" s="326"/>
      <c r="CB162" s="326"/>
      <c r="CC162" s="326"/>
      <c r="CD162" s="326"/>
      <c r="CE162" s="326"/>
      <c r="CF162" s="326"/>
      <c r="CG162" s="326"/>
      <c r="CH162" s="326"/>
      <c r="CI162" s="326"/>
      <c r="CJ162" s="326"/>
      <c r="CK162" s="326"/>
      <c r="CL162" s="326"/>
      <c r="CM162" s="326"/>
      <c r="CN162" s="326"/>
      <c r="CO162" s="326"/>
      <c r="CP162" s="326"/>
      <c r="CQ162" s="326"/>
      <c r="CR162" s="326"/>
      <c r="CS162" s="326"/>
      <c r="CT162" s="326"/>
      <c r="CU162" s="326"/>
      <c r="CV162" s="326"/>
      <c r="CW162" s="326"/>
      <c r="CX162" s="326"/>
      <c r="CY162" s="326"/>
      <c r="CZ162" s="326"/>
      <c r="DA162" s="326"/>
      <c r="DB162" s="326"/>
      <c r="DC162" s="326"/>
      <c r="DD162" s="326"/>
      <c r="DE162" s="326"/>
      <c r="DF162" s="326"/>
      <c r="DG162" s="326"/>
      <c r="DH162" s="326"/>
      <c r="DI162" s="326"/>
      <c r="DJ162" s="326"/>
      <c r="DK162" s="326"/>
      <c r="DL162" s="326"/>
      <c r="DM162" s="326"/>
      <c r="DN162" s="326"/>
      <c r="DO162" s="326"/>
      <c r="DP162" s="326"/>
      <c r="DQ162" s="326"/>
      <c r="DR162" s="326"/>
      <c r="DS162" s="326"/>
      <c r="DT162" s="326"/>
      <c r="DU162" s="326"/>
      <c r="DV162" s="326"/>
      <c r="DW162" s="326"/>
      <c r="DX162" s="326"/>
      <c r="DY162" s="326"/>
      <c r="DZ162" s="326"/>
      <c r="EA162" s="326"/>
      <c r="EB162" s="326"/>
      <c r="EC162" s="326"/>
      <c r="ED162" s="326"/>
      <c r="EE162" s="326"/>
      <c r="EF162" s="326"/>
      <c r="EG162" s="326"/>
      <c r="EH162" s="326"/>
      <c r="EI162" s="326"/>
      <c r="EJ162" s="326"/>
      <c r="EK162" s="326"/>
      <c r="EL162" s="326"/>
      <c r="EM162" s="326"/>
      <c r="EN162" s="326"/>
      <c r="EO162" s="326"/>
      <c r="EP162" s="326"/>
      <c r="EQ162" s="326"/>
      <c r="ER162" s="326"/>
      <c r="ES162" s="326"/>
      <c r="ET162" s="326"/>
      <c r="EU162" s="326"/>
      <c r="EV162" s="326"/>
      <c r="EW162" s="326"/>
      <c r="EX162" s="326"/>
      <c r="EY162" s="326"/>
      <c r="EZ162" s="326"/>
      <c r="FA162" s="326"/>
      <c r="FB162" s="326"/>
      <c r="FC162" s="326"/>
      <c r="FD162" s="326"/>
      <c r="FE162" s="326"/>
      <c r="FF162" s="326"/>
      <c r="FG162" s="326"/>
      <c r="FH162" s="326"/>
      <c r="FI162" s="326"/>
      <c r="FJ162" s="326"/>
      <c r="FK162" s="326"/>
      <c r="FL162" s="326"/>
      <c r="FM162" s="326"/>
      <c r="FN162" s="326"/>
      <c r="FO162" s="326"/>
      <c r="FP162" s="326"/>
      <c r="FQ162" s="326"/>
      <c r="FR162" s="326"/>
      <c r="FS162" s="326"/>
      <c r="FT162" s="326"/>
      <c r="FU162" s="326"/>
      <c r="FV162" s="326"/>
      <c r="FW162" s="326"/>
      <c r="FX162" s="326"/>
      <c r="FY162" s="326"/>
      <c r="FZ162" s="326"/>
      <c r="GA162" s="326"/>
      <c r="GB162" s="326"/>
      <c r="GC162" s="326"/>
      <c r="GD162" s="326"/>
      <c r="GE162" s="326"/>
      <c r="GF162" s="326"/>
      <c r="GG162" s="326"/>
      <c r="GH162" s="326"/>
      <c r="GI162" s="326"/>
      <c r="GJ162" s="326"/>
      <c r="GK162" s="326"/>
      <c r="GL162" s="326"/>
      <c r="GM162" s="326"/>
      <c r="GN162" s="326"/>
      <c r="GO162" s="326"/>
      <c r="GP162" s="326"/>
      <c r="GQ162" s="326"/>
      <c r="GR162" s="326"/>
      <c r="GS162" s="326"/>
      <c r="GT162" s="326"/>
      <c r="GU162" s="326"/>
      <c r="GV162" s="326"/>
      <c r="GW162" s="326"/>
      <c r="GX162" s="326"/>
      <c r="GY162" s="326"/>
      <c r="GZ162" s="326"/>
      <c r="HA162" s="326"/>
      <c r="HB162" s="326"/>
      <c r="HC162" s="326"/>
      <c r="HD162" s="326"/>
      <c r="HE162" s="326"/>
      <c r="HF162" s="326"/>
      <c r="HG162" s="326"/>
      <c r="HH162" s="326"/>
      <c r="HI162" s="326"/>
      <c r="HJ162" s="326"/>
      <c r="HK162" s="326"/>
      <c r="HL162" s="326"/>
      <c r="HM162" s="326"/>
      <c r="HN162" s="326"/>
      <c r="HO162" s="326"/>
      <c r="HP162" s="326"/>
      <c r="HQ162" s="326"/>
      <c r="HR162" s="326"/>
      <c r="HS162" s="326"/>
      <c r="HT162" s="326"/>
      <c r="HU162" s="326"/>
      <c r="HV162" s="326"/>
      <c r="HW162" s="326"/>
      <c r="HX162" s="326"/>
      <c r="HY162" s="326"/>
      <c r="HZ162" s="326"/>
      <c r="IA162" s="326"/>
      <c r="IB162" s="326"/>
      <c r="IC162" s="326"/>
      <c r="ID162" s="326"/>
      <c r="IE162" s="326"/>
      <c r="IF162" s="326"/>
      <c r="IG162" s="326"/>
      <c r="IH162" s="326"/>
      <c r="II162" s="326"/>
      <c r="IJ162" s="326"/>
      <c r="IK162" s="326"/>
      <c r="IL162" s="326"/>
      <c r="IM162" s="326"/>
    </row>
    <row r="163" spans="6:247" x14ac:dyDescent="0.2">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6"/>
      <c r="AN163" s="326"/>
      <c r="AO163" s="326"/>
      <c r="AP163" s="326"/>
      <c r="AQ163" s="326"/>
      <c r="AR163" s="326"/>
      <c r="AS163" s="326"/>
      <c r="AT163" s="326"/>
      <c r="AU163" s="326"/>
      <c r="AV163" s="326"/>
      <c r="AW163" s="326"/>
      <c r="AX163" s="326"/>
      <c r="AY163" s="326"/>
      <c r="AZ163" s="326"/>
      <c r="BA163" s="326"/>
      <c r="BB163" s="326"/>
      <c r="BC163" s="326"/>
      <c r="BD163" s="326"/>
      <c r="BE163" s="326"/>
      <c r="BF163" s="326"/>
      <c r="BG163" s="326"/>
      <c r="BH163" s="326"/>
      <c r="BI163" s="326"/>
      <c r="BJ163" s="326"/>
      <c r="BK163" s="326"/>
      <c r="BL163" s="326"/>
      <c r="BM163" s="326"/>
      <c r="BN163" s="326"/>
      <c r="BO163" s="326"/>
      <c r="BP163" s="326"/>
      <c r="BQ163" s="326"/>
      <c r="BR163" s="326"/>
      <c r="BS163" s="326"/>
      <c r="BT163" s="326"/>
      <c r="BU163" s="326"/>
      <c r="BV163" s="326"/>
      <c r="BW163" s="326"/>
      <c r="BX163" s="326"/>
      <c r="BY163" s="326"/>
      <c r="BZ163" s="326"/>
      <c r="CA163" s="326"/>
      <c r="CB163" s="326"/>
      <c r="CC163" s="326"/>
      <c r="CD163" s="326"/>
      <c r="CE163" s="326"/>
      <c r="CF163" s="326"/>
      <c r="CG163" s="326"/>
      <c r="CH163" s="326"/>
      <c r="CI163" s="326"/>
      <c r="CJ163" s="326"/>
      <c r="CK163" s="326"/>
      <c r="CL163" s="326"/>
      <c r="CM163" s="326"/>
      <c r="CN163" s="326"/>
      <c r="CO163" s="326"/>
      <c r="CP163" s="326"/>
      <c r="CQ163" s="326"/>
      <c r="CR163" s="326"/>
      <c r="CS163" s="326"/>
      <c r="CT163" s="326"/>
      <c r="CU163" s="326"/>
      <c r="CV163" s="326"/>
      <c r="CW163" s="326"/>
      <c r="CX163" s="326"/>
      <c r="CY163" s="326"/>
      <c r="CZ163" s="326"/>
      <c r="DA163" s="326"/>
      <c r="DB163" s="326"/>
      <c r="DC163" s="326"/>
      <c r="DD163" s="326"/>
      <c r="DE163" s="326"/>
      <c r="DF163" s="326"/>
      <c r="DG163" s="326"/>
      <c r="DH163" s="326"/>
      <c r="DI163" s="326"/>
      <c r="DJ163" s="326"/>
      <c r="DK163" s="326"/>
      <c r="DL163" s="326"/>
      <c r="DM163" s="326"/>
      <c r="DN163" s="326"/>
      <c r="DO163" s="326"/>
      <c r="DP163" s="326"/>
      <c r="DQ163" s="326"/>
      <c r="DR163" s="326"/>
      <c r="DS163" s="326"/>
      <c r="DT163" s="326"/>
      <c r="DU163" s="326"/>
      <c r="DV163" s="326"/>
      <c r="DW163" s="326"/>
      <c r="DX163" s="326"/>
      <c r="DY163" s="326"/>
      <c r="DZ163" s="326"/>
      <c r="EA163" s="326"/>
      <c r="EB163" s="326"/>
      <c r="EC163" s="326"/>
      <c r="ED163" s="326"/>
      <c r="EE163" s="326"/>
      <c r="EF163" s="326"/>
      <c r="EG163" s="326"/>
      <c r="EH163" s="326"/>
      <c r="EI163" s="326"/>
      <c r="EJ163" s="326"/>
      <c r="EK163" s="326"/>
      <c r="EL163" s="326"/>
      <c r="EM163" s="326"/>
      <c r="EN163" s="326"/>
      <c r="EO163" s="326"/>
      <c r="EP163" s="326"/>
      <c r="EQ163" s="326"/>
      <c r="ER163" s="326"/>
      <c r="ES163" s="326"/>
      <c r="ET163" s="326"/>
      <c r="EU163" s="326"/>
      <c r="EV163" s="326"/>
      <c r="EW163" s="326"/>
      <c r="EX163" s="326"/>
      <c r="EY163" s="326"/>
      <c r="EZ163" s="326"/>
      <c r="FA163" s="326"/>
      <c r="FB163" s="326"/>
      <c r="FC163" s="326"/>
      <c r="FD163" s="326"/>
      <c r="FE163" s="326"/>
      <c r="FF163" s="326"/>
      <c r="FG163" s="326"/>
      <c r="FH163" s="326"/>
      <c r="FI163" s="326"/>
      <c r="FJ163" s="326"/>
      <c r="FK163" s="326"/>
      <c r="FL163" s="326"/>
      <c r="FM163" s="326"/>
      <c r="FN163" s="326"/>
      <c r="FO163" s="326"/>
      <c r="FP163" s="326"/>
      <c r="FQ163" s="326"/>
      <c r="FR163" s="326"/>
      <c r="FS163" s="326"/>
      <c r="FT163" s="326"/>
      <c r="FU163" s="326"/>
      <c r="FV163" s="326"/>
      <c r="FW163" s="326"/>
      <c r="FX163" s="326"/>
      <c r="FY163" s="326"/>
      <c r="FZ163" s="326"/>
      <c r="GA163" s="326"/>
      <c r="GB163" s="326"/>
      <c r="GC163" s="326"/>
      <c r="GD163" s="326"/>
      <c r="GE163" s="326"/>
      <c r="GF163" s="326"/>
      <c r="GG163" s="326"/>
      <c r="GH163" s="326"/>
      <c r="GI163" s="326"/>
      <c r="GJ163" s="326"/>
      <c r="GK163" s="326"/>
      <c r="GL163" s="326"/>
      <c r="GM163" s="326"/>
      <c r="GN163" s="326"/>
      <c r="GO163" s="326"/>
      <c r="GP163" s="326"/>
      <c r="GQ163" s="326"/>
      <c r="GR163" s="326"/>
      <c r="GS163" s="326"/>
      <c r="GT163" s="326"/>
      <c r="GU163" s="326"/>
      <c r="GV163" s="326"/>
      <c r="GW163" s="326"/>
      <c r="GX163" s="326"/>
      <c r="GY163" s="326"/>
      <c r="GZ163" s="326"/>
      <c r="HA163" s="326"/>
      <c r="HB163" s="326"/>
      <c r="HC163" s="326"/>
      <c r="HD163" s="326"/>
      <c r="HE163" s="326"/>
      <c r="HF163" s="326"/>
      <c r="HG163" s="326"/>
      <c r="HH163" s="326"/>
      <c r="HI163" s="326"/>
      <c r="HJ163" s="326"/>
      <c r="HK163" s="326"/>
      <c r="HL163" s="326"/>
      <c r="HM163" s="326"/>
      <c r="HN163" s="326"/>
      <c r="HO163" s="326"/>
      <c r="HP163" s="326"/>
      <c r="HQ163" s="326"/>
      <c r="HR163" s="326"/>
      <c r="HS163" s="326"/>
      <c r="HT163" s="326"/>
      <c r="HU163" s="326"/>
      <c r="HV163" s="326"/>
      <c r="HW163" s="326"/>
      <c r="HX163" s="326"/>
      <c r="HY163" s="326"/>
      <c r="HZ163" s="326"/>
      <c r="IA163" s="326"/>
      <c r="IB163" s="326"/>
      <c r="IC163" s="326"/>
      <c r="ID163" s="326"/>
      <c r="IE163" s="326"/>
      <c r="IF163" s="326"/>
      <c r="IG163" s="326"/>
      <c r="IH163" s="326"/>
      <c r="II163" s="326"/>
      <c r="IJ163" s="326"/>
      <c r="IK163" s="326"/>
      <c r="IL163" s="326"/>
      <c r="IM163" s="326"/>
    </row>
    <row r="164" spans="6:247" x14ac:dyDescent="0.2">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26"/>
      <c r="BH164" s="326"/>
      <c r="BI164" s="326"/>
      <c r="BJ164" s="326"/>
      <c r="BK164" s="326"/>
      <c r="BL164" s="326"/>
      <c r="BM164" s="326"/>
      <c r="BN164" s="326"/>
      <c r="BO164" s="326"/>
      <c r="BP164" s="326"/>
      <c r="BQ164" s="326"/>
      <c r="BR164" s="326"/>
      <c r="BS164" s="326"/>
      <c r="BT164" s="326"/>
      <c r="BU164" s="326"/>
      <c r="BV164" s="326"/>
      <c r="BW164" s="326"/>
      <c r="BX164" s="326"/>
      <c r="BY164" s="326"/>
      <c r="BZ164" s="326"/>
      <c r="CA164" s="326"/>
      <c r="CB164" s="326"/>
      <c r="CC164" s="326"/>
      <c r="CD164" s="326"/>
      <c r="CE164" s="326"/>
      <c r="CF164" s="326"/>
      <c r="CG164" s="326"/>
      <c r="CH164" s="326"/>
      <c r="CI164" s="326"/>
      <c r="CJ164" s="326"/>
      <c r="CK164" s="326"/>
      <c r="CL164" s="326"/>
      <c r="CM164" s="326"/>
      <c r="CN164" s="326"/>
      <c r="CO164" s="326"/>
      <c r="CP164" s="326"/>
      <c r="CQ164" s="326"/>
      <c r="CR164" s="326"/>
      <c r="CS164" s="326"/>
      <c r="CT164" s="326"/>
      <c r="CU164" s="326"/>
      <c r="CV164" s="326"/>
      <c r="CW164" s="326"/>
      <c r="CX164" s="326"/>
      <c r="CY164" s="326"/>
      <c r="CZ164" s="326"/>
      <c r="DA164" s="326"/>
      <c r="DB164" s="326"/>
      <c r="DC164" s="326"/>
      <c r="DD164" s="326"/>
      <c r="DE164" s="326"/>
      <c r="DF164" s="326"/>
      <c r="DG164" s="326"/>
      <c r="DH164" s="326"/>
      <c r="DI164" s="326"/>
      <c r="DJ164" s="326"/>
      <c r="DK164" s="326"/>
      <c r="DL164" s="326"/>
      <c r="DM164" s="326"/>
      <c r="DN164" s="326"/>
      <c r="DO164" s="326"/>
      <c r="DP164" s="326"/>
      <c r="DQ164" s="326"/>
      <c r="DR164" s="326"/>
      <c r="DS164" s="326"/>
      <c r="DT164" s="326"/>
      <c r="DU164" s="326"/>
      <c r="DV164" s="326"/>
      <c r="DW164" s="326"/>
      <c r="DX164" s="326"/>
      <c r="DY164" s="326"/>
      <c r="DZ164" s="326"/>
      <c r="EA164" s="326"/>
      <c r="EB164" s="326"/>
      <c r="EC164" s="326"/>
      <c r="ED164" s="326"/>
      <c r="EE164" s="326"/>
      <c r="EF164" s="326"/>
      <c r="EG164" s="326"/>
      <c r="EH164" s="326"/>
      <c r="EI164" s="326"/>
      <c r="EJ164" s="326"/>
      <c r="EK164" s="326"/>
      <c r="EL164" s="326"/>
      <c r="EM164" s="326"/>
      <c r="EN164" s="326"/>
      <c r="EO164" s="326"/>
      <c r="EP164" s="326"/>
      <c r="EQ164" s="326"/>
      <c r="ER164" s="326"/>
      <c r="ES164" s="326"/>
      <c r="ET164" s="326"/>
      <c r="EU164" s="326"/>
      <c r="EV164" s="326"/>
      <c r="EW164" s="326"/>
      <c r="EX164" s="326"/>
      <c r="EY164" s="326"/>
      <c r="EZ164" s="326"/>
      <c r="FA164" s="326"/>
      <c r="FB164" s="326"/>
      <c r="FC164" s="326"/>
      <c r="FD164" s="326"/>
      <c r="FE164" s="326"/>
      <c r="FF164" s="326"/>
      <c r="FG164" s="326"/>
      <c r="FH164" s="326"/>
      <c r="FI164" s="326"/>
      <c r="FJ164" s="326"/>
      <c r="FK164" s="326"/>
      <c r="FL164" s="326"/>
      <c r="FM164" s="326"/>
      <c r="FN164" s="326"/>
      <c r="FO164" s="326"/>
      <c r="FP164" s="326"/>
      <c r="FQ164" s="326"/>
      <c r="FR164" s="326"/>
      <c r="FS164" s="326"/>
      <c r="FT164" s="326"/>
      <c r="FU164" s="326"/>
      <c r="FV164" s="326"/>
      <c r="FW164" s="326"/>
      <c r="FX164" s="326"/>
      <c r="FY164" s="326"/>
      <c r="FZ164" s="326"/>
      <c r="GA164" s="326"/>
      <c r="GB164" s="326"/>
      <c r="GC164" s="326"/>
      <c r="GD164" s="326"/>
      <c r="GE164" s="326"/>
      <c r="GF164" s="326"/>
      <c r="GG164" s="326"/>
      <c r="GH164" s="326"/>
      <c r="GI164" s="326"/>
      <c r="GJ164" s="326"/>
      <c r="GK164" s="326"/>
      <c r="GL164" s="326"/>
      <c r="GM164" s="326"/>
      <c r="GN164" s="326"/>
      <c r="GO164" s="326"/>
      <c r="GP164" s="326"/>
      <c r="GQ164" s="326"/>
      <c r="GR164" s="326"/>
      <c r="GS164" s="326"/>
      <c r="GT164" s="326"/>
      <c r="GU164" s="326"/>
      <c r="GV164" s="326"/>
      <c r="GW164" s="326"/>
      <c r="GX164" s="326"/>
      <c r="GY164" s="326"/>
      <c r="GZ164" s="326"/>
      <c r="HA164" s="326"/>
      <c r="HB164" s="326"/>
      <c r="HC164" s="326"/>
      <c r="HD164" s="326"/>
      <c r="HE164" s="326"/>
      <c r="HF164" s="326"/>
      <c r="HG164" s="326"/>
      <c r="HH164" s="326"/>
      <c r="HI164" s="326"/>
      <c r="HJ164" s="326"/>
      <c r="HK164" s="326"/>
      <c r="HL164" s="326"/>
      <c r="HM164" s="326"/>
      <c r="HN164" s="326"/>
      <c r="HO164" s="326"/>
      <c r="HP164" s="326"/>
      <c r="HQ164" s="326"/>
      <c r="HR164" s="326"/>
      <c r="HS164" s="326"/>
      <c r="HT164" s="326"/>
      <c r="HU164" s="326"/>
      <c r="HV164" s="326"/>
      <c r="HW164" s="326"/>
      <c r="HX164" s="326"/>
      <c r="HY164" s="326"/>
      <c r="HZ164" s="326"/>
      <c r="IA164" s="326"/>
      <c r="IB164" s="326"/>
      <c r="IC164" s="326"/>
      <c r="ID164" s="326"/>
      <c r="IE164" s="326"/>
      <c r="IF164" s="326"/>
      <c r="IG164" s="326"/>
      <c r="IH164" s="326"/>
      <c r="II164" s="326"/>
      <c r="IJ164" s="326"/>
      <c r="IK164" s="326"/>
      <c r="IL164" s="326"/>
      <c r="IM164" s="326"/>
    </row>
    <row r="165" spans="6:247" x14ac:dyDescent="0.2">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26"/>
      <c r="AG165" s="326"/>
      <c r="AH165" s="326"/>
      <c r="AI165" s="326"/>
      <c r="AJ165" s="326"/>
      <c r="AK165" s="326"/>
      <c r="AL165" s="326"/>
      <c r="AM165" s="326"/>
      <c r="AN165" s="326"/>
      <c r="AO165" s="326"/>
      <c r="AP165" s="326"/>
      <c r="AQ165" s="326"/>
      <c r="AR165" s="326"/>
      <c r="AS165" s="326"/>
      <c r="AT165" s="326"/>
      <c r="AU165" s="326"/>
      <c r="AV165" s="326"/>
      <c r="AW165" s="326"/>
      <c r="AX165" s="326"/>
      <c r="AY165" s="326"/>
      <c r="AZ165" s="326"/>
      <c r="BA165" s="326"/>
      <c r="BB165" s="326"/>
      <c r="BC165" s="326"/>
      <c r="BD165" s="326"/>
      <c r="BE165" s="326"/>
      <c r="BF165" s="326"/>
      <c r="BG165" s="326"/>
      <c r="BH165" s="326"/>
      <c r="BI165" s="326"/>
      <c r="BJ165" s="326"/>
      <c r="BK165" s="326"/>
      <c r="BL165" s="326"/>
      <c r="BM165" s="326"/>
      <c r="BN165" s="326"/>
      <c r="BO165" s="326"/>
      <c r="BP165" s="326"/>
      <c r="BQ165" s="326"/>
      <c r="BR165" s="326"/>
      <c r="BS165" s="326"/>
      <c r="BT165" s="326"/>
      <c r="BU165" s="326"/>
      <c r="BV165" s="326"/>
      <c r="BW165" s="326"/>
      <c r="BX165" s="326"/>
      <c r="BY165" s="326"/>
      <c r="BZ165" s="326"/>
      <c r="CA165" s="326"/>
      <c r="CB165" s="326"/>
      <c r="CC165" s="326"/>
      <c r="CD165" s="326"/>
      <c r="CE165" s="326"/>
      <c r="CF165" s="326"/>
      <c r="CG165" s="326"/>
      <c r="CH165" s="326"/>
      <c r="CI165" s="326"/>
      <c r="CJ165" s="326"/>
      <c r="CK165" s="326"/>
      <c r="CL165" s="326"/>
      <c r="CM165" s="326"/>
      <c r="CN165" s="326"/>
      <c r="CO165" s="326"/>
      <c r="CP165" s="326"/>
      <c r="CQ165" s="326"/>
      <c r="CR165" s="326"/>
      <c r="CS165" s="326"/>
      <c r="CT165" s="326"/>
      <c r="CU165" s="326"/>
      <c r="CV165" s="326"/>
      <c r="CW165" s="326"/>
      <c r="CX165" s="326"/>
      <c r="CY165" s="326"/>
      <c r="CZ165" s="326"/>
      <c r="DA165" s="326"/>
      <c r="DB165" s="326"/>
      <c r="DC165" s="326"/>
      <c r="DD165" s="326"/>
      <c r="DE165" s="326"/>
      <c r="DF165" s="326"/>
      <c r="DG165" s="326"/>
      <c r="DH165" s="326"/>
      <c r="DI165" s="326"/>
      <c r="DJ165" s="326"/>
      <c r="DK165" s="326"/>
      <c r="DL165" s="326"/>
      <c r="DM165" s="326"/>
      <c r="DN165" s="326"/>
      <c r="DO165" s="326"/>
      <c r="DP165" s="326"/>
      <c r="DQ165" s="326"/>
      <c r="DR165" s="326"/>
      <c r="DS165" s="326"/>
      <c r="DT165" s="326"/>
      <c r="DU165" s="326"/>
      <c r="DV165" s="326"/>
      <c r="DW165" s="326"/>
      <c r="DX165" s="326"/>
      <c r="DY165" s="326"/>
      <c r="DZ165" s="326"/>
      <c r="EA165" s="326"/>
      <c r="EB165" s="326"/>
      <c r="EC165" s="326"/>
      <c r="ED165" s="326"/>
      <c r="EE165" s="326"/>
      <c r="EF165" s="326"/>
      <c r="EG165" s="326"/>
      <c r="EH165" s="326"/>
      <c r="EI165" s="326"/>
      <c r="EJ165" s="326"/>
      <c r="EK165" s="326"/>
      <c r="EL165" s="326"/>
      <c r="EM165" s="326"/>
      <c r="EN165" s="326"/>
      <c r="EO165" s="326"/>
      <c r="EP165" s="326"/>
      <c r="EQ165" s="326"/>
      <c r="ER165" s="326"/>
      <c r="ES165" s="326"/>
      <c r="ET165" s="326"/>
      <c r="EU165" s="326"/>
      <c r="EV165" s="326"/>
      <c r="EW165" s="326"/>
      <c r="EX165" s="326"/>
      <c r="EY165" s="326"/>
      <c r="EZ165" s="326"/>
      <c r="FA165" s="326"/>
      <c r="FB165" s="326"/>
      <c r="FC165" s="326"/>
      <c r="FD165" s="326"/>
      <c r="FE165" s="326"/>
      <c r="FF165" s="326"/>
      <c r="FG165" s="326"/>
      <c r="FH165" s="326"/>
      <c r="FI165" s="326"/>
      <c r="FJ165" s="326"/>
      <c r="FK165" s="326"/>
      <c r="FL165" s="326"/>
      <c r="FM165" s="326"/>
      <c r="FN165" s="326"/>
      <c r="FO165" s="326"/>
      <c r="FP165" s="326"/>
      <c r="FQ165" s="326"/>
      <c r="FR165" s="326"/>
      <c r="FS165" s="326"/>
      <c r="FT165" s="326"/>
      <c r="FU165" s="326"/>
      <c r="FV165" s="326"/>
      <c r="FW165" s="326"/>
      <c r="FX165" s="326"/>
      <c r="FY165" s="326"/>
      <c r="FZ165" s="326"/>
      <c r="GA165" s="326"/>
      <c r="GB165" s="326"/>
      <c r="GC165" s="326"/>
      <c r="GD165" s="326"/>
      <c r="GE165" s="326"/>
      <c r="GF165" s="326"/>
      <c r="GG165" s="326"/>
      <c r="GH165" s="326"/>
      <c r="GI165" s="326"/>
      <c r="GJ165" s="326"/>
      <c r="GK165" s="326"/>
      <c r="GL165" s="326"/>
      <c r="GM165" s="326"/>
      <c r="GN165" s="326"/>
      <c r="GO165" s="326"/>
      <c r="GP165" s="326"/>
      <c r="GQ165" s="326"/>
      <c r="GR165" s="326"/>
      <c r="GS165" s="326"/>
      <c r="GT165" s="326"/>
      <c r="GU165" s="326"/>
      <c r="GV165" s="326"/>
      <c r="GW165" s="326"/>
      <c r="GX165" s="326"/>
      <c r="GY165" s="326"/>
      <c r="GZ165" s="326"/>
      <c r="HA165" s="326"/>
      <c r="HB165" s="326"/>
      <c r="HC165" s="326"/>
      <c r="HD165" s="326"/>
      <c r="HE165" s="326"/>
      <c r="HF165" s="326"/>
      <c r="HG165" s="326"/>
      <c r="HH165" s="326"/>
      <c r="HI165" s="326"/>
      <c r="HJ165" s="326"/>
      <c r="HK165" s="326"/>
      <c r="HL165" s="326"/>
      <c r="HM165" s="326"/>
      <c r="HN165" s="326"/>
      <c r="HO165" s="326"/>
      <c r="HP165" s="326"/>
      <c r="HQ165" s="326"/>
      <c r="HR165" s="326"/>
      <c r="HS165" s="326"/>
      <c r="HT165" s="326"/>
      <c r="HU165" s="326"/>
      <c r="HV165" s="326"/>
      <c r="HW165" s="326"/>
      <c r="HX165" s="326"/>
      <c r="HY165" s="326"/>
      <c r="HZ165" s="326"/>
      <c r="IA165" s="326"/>
      <c r="IB165" s="326"/>
      <c r="IC165" s="326"/>
      <c r="ID165" s="326"/>
      <c r="IE165" s="326"/>
      <c r="IF165" s="326"/>
      <c r="IG165" s="326"/>
      <c r="IH165" s="326"/>
      <c r="II165" s="326"/>
      <c r="IJ165" s="326"/>
      <c r="IK165" s="326"/>
      <c r="IL165" s="326"/>
      <c r="IM165" s="326"/>
    </row>
    <row r="166" spans="6:247" x14ac:dyDescent="0.2">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c r="AH166" s="326"/>
      <c r="AI166" s="326"/>
      <c r="AJ166" s="326"/>
      <c r="AK166" s="326"/>
      <c r="AL166" s="326"/>
      <c r="AM166" s="326"/>
      <c r="AN166" s="326"/>
      <c r="AO166" s="326"/>
      <c r="AP166" s="326"/>
      <c r="AQ166" s="326"/>
      <c r="AR166" s="326"/>
      <c r="AS166" s="326"/>
      <c r="AT166" s="326"/>
      <c r="AU166" s="326"/>
      <c r="AV166" s="326"/>
      <c r="AW166" s="326"/>
      <c r="AX166" s="326"/>
      <c r="AY166" s="326"/>
      <c r="AZ166" s="326"/>
      <c r="BA166" s="326"/>
      <c r="BB166" s="326"/>
      <c r="BC166" s="326"/>
      <c r="BD166" s="326"/>
      <c r="BE166" s="326"/>
      <c r="BF166" s="326"/>
      <c r="BG166" s="326"/>
      <c r="BH166" s="326"/>
      <c r="BI166" s="326"/>
      <c r="BJ166" s="326"/>
      <c r="BK166" s="326"/>
      <c r="BL166" s="326"/>
      <c r="BM166" s="326"/>
      <c r="BN166" s="326"/>
      <c r="BO166" s="326"/>
      <c r="BP166" s="326"/>
      <c r="BQ166" s="326"/>
      <c r="BR166" s="326"/>
      <c r="BS166" s="326"/>
      <c r="BT166" s="326"/>
      <c r="BU166" s="326"/>
      <c r="BV166" s="326"/>
      <c r="BW166" s="326"/>
      <c r="BX166" s="326"/>
      <c r="BY166" s="326"/>
      <c r="BZ166" s="326"/>
      <c r="CA166" s="326"/>
      <c r="CB166" s="326"/>
      <c r="CC166" s="326"/>
      <c r="CD166" s="326"/>
      <c r="CE166" s="326"/>
      <c r="CF166" s="326"/>
      <c r="CG166" s="326"/>
      <c r="CH166" s="326"/>
      <c r="CI166" s="326"/>
      <c r="CJ166" s="326"/>
      <c r="CK166" s="326"/>
      <c r="CL166" s="326"/>
      <c r="CM166" s="326"/>
      <c r="CN166" s="326"/>
      <c r="CO166" s="326"/>
      <c r="CP166" s="326"/>
      <c r="CQ166" s="326"/>
      <c r="CR166" s="326"/>
      <c r="CS166" s="326"/>
      <c r="CT166" s="326"/>
      <c r="CU166" s="326"/>
      <c r="CV166" s="326"/>
      <c r="CW166" s="326"/>
      <c r="CX166" s="326"/>
      <c r="CY166" s="326"/>
      <c r="CZ166" s="326"/>
      <c r="DA166" s="326"/>
      <c r="DB166" s="326"/>
      <c r="DC166" s="326"/>
      <c r="DD166" s="326"/>
      <c r="DE166" s="326"/>
      <c r="DF166" s="326"/>
      <c r="DG166" s="326"/>
      <c r="DH166" s="326"/>
      <c r="DI166" s="326"/>
      <c r="DJ166" s="326"/>
      <c r="DK166" s="326"/>
      <c r="DL166" s="326"/>
      <c r="DM166" s="326"/>
      <c r="DN166" s="326"/>
      <c r="DO166" s="326"/>
      <c r="DP166" s="326"/>
      <c r="DQ166" s="326"/>
      <c r="DR166" s="326"/>
      <c r="DS166" s="326"/>
      <c r="DT166" s="326"/>
      <c r="DU166" s="326"/>
      <c r="DV166" s="326"/>
      <c r="DW166" s="326"/>
      <c r="DX166" s="326"/>
      <c r="DY166" s="326"/>
      <c r="DZ166" s="326"/>
      <c r="EA166" s="326"/>
      <c r="EB166" s="326"/>
      <c r="EC166" s="326"/>
      <c r="ED166" s="326"/>
      <c r="EE166" s="326"/>
      <c r="EF166" s="326"/>
      <c r="EG166" s="326"/>
      <c r="EH166" s="326"/>
      <c r="EI166" s="326"/>
      <c r="EJ166" s="326"/>
      <c r="EK166" s="326"/>
      <c r="EL166" s="326"/>
      <c r="EM166" s="326"/>
      <c r="EN166" s="326"/>
      <c r="EO166" s="326"/>
      <c r="EP166" s="326"/>
      <c r="EQ166" s="326"/>
      <c r="ER166" s="326"/>
      <c r="ES166" s="326"/>
      <c r="ET166" s="326"/>
      <c r="EU166" s="326"/>
      <c r="EV166" s="326"/>
      <c r="EW166" s="326"/>
      <c r="EX166" s="326"/>
      <c r="EY166" s="326"/>
      <c r="EZ166" s="326"/>
      <c r="FA166" s="326"/>
      <c r="FB166" s="326"/>
      <c r="FC166" s="326"/>
      <c r="FD166" s="326"/>
      <c r="FE166" s="326"/>
      <c r="FF166" s="326"/>
      <c r="FG166" s="326"/>
      <c r="FH166" s="326"/>
      <c r="FI166" s="326"/>
      <c r="FJ166" s="326"/>
      <c r="FK166" s="326"/>
      <c r="FL166" s="326"/>
      <c r="FM166" s="326"/>
      <c r="FN166" s="326"/>
      <c r="FO166" s="326"/>
      <c r="FP166" s="326"/>
      <c r="FQ166" s="326"/>
      <c r="FR166" s="326"/>
      <c r="FS166" s="326"/>
      <c r="FT166" s="326"/>
      <c r="FU166" s="326"/>
      <c r="FV166" s="326"/>
      <c r="FW166" s="326"/>
      <c r="FX166" s="326"/>
      <c r="FY166" s="326"/>
      <c r="FZ166" s="326"/>
      <c r="GA166" s="326"/>
      <c r="GB166" s="326"/>
      <c r="GC166" s="326"/>
      <c r="GD166" s="326"/>
      <c r="GE166" s="326"/>
      <c r="GF166" s="326"/>
      <c r="GG166" s="326"/>
      <c r="GH166" s="326"/>
      <c r="GI166" s="326"/>
      <c r="GJ166" s="326"/>
      <c r="GK166" s="326"/>
      <c r="GL166" s="326"/>
      <c r="GM166" s="326"/>
      <c r="GN166" s="326"/>
      <c r="GO166" s="326"/>
      <c r="GP166" s="326"/>
      <c r="GQ166" s="326"/>
      <c r="GR166" s="326"/>
      <c r="GS166" s="326"/>
      <c r="GT166" s="326"/>
      <c r="GU166" s="326"/>
      <c r="GV166" s="326"/>
      <c r="GW166" s="326"/>
      <c r="GX166" s="326"/>
      <c r="GY166" s="326"/>
      <c r="GZ166" s="326"/>
      <c r="HA166" s="326"/>
      <c r="HB166" s="326"/>
      <c r="HC166" s="326"/>
      <c r="HD166" s="326"/>
      <c r="HE166" s="326"/>
      <c r="HF166" s="326"/>
      <c r="HG166" s="326"/>
      <c r="HH166" s="326"/>
      <c r="HI166" s="326"/>
      <c r="HJ166" s="326"/>
      <c r="HK166" s="326"/>
      <c r="HL166" s="326"/>
      <c r="HM166" s="326"/>
      <c r="HN166" s="326"/>
      <c r="HO166" s="326"/>
      <c r="HP166" s="326"/>
      <c r="HQ166" s="326"/>
      <c r="HR166" s="326"/>
      <c r="HS166" s="326"/>
      <c r="HT166" s="326"/>
      <c r="HU166" s="326"/>
      <c r="HV166" s="326"/>
      <c r="HW166" s="326"/>
      <c r="HX166" s="326"/>
      <c r="HY166" s="326"/>
      <c r="HZ166" s="326"/>
      <c r="IA166" s="326"/>
      <c r="IB166" s="326"/>
      <c r="IC166" s="326"/>
      <c r="ID166" s="326"/>
      <c r="IE166" s="326"/>
      <c r="IF166" s="326"/>
      <c r="IG166" s="326"/>
      <c r="IH166" s="326"/>
      <c r="II166" s="326"/>
      <c r="IJ166" s="326"/>
      <c r="IK166" s="326"/>
      <c r="IL166" s="326"/>
      <c r="IM166" s="326"/>
    </row>
    <row r="167" spans="6:247" x14ac:dyDescent="0.2">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c r="AH167" s="326"/>
      <c r="AI167" s="326"/>
      <c r="AJ167" s="326"/>
      <c r="AK167" s="326"/>
      <c r="AL167" s="326"/>
      <c r="AM167" s="326"/>
      <c r="AN167" s="326"/>
      <c r="AO167" s="326"/>
      <c r="AP167" s="326"/>
      <c r="AQ167" s="326"/>
      <c r="AR167" s="326"/>
      <c r="AS167" s="326"/>
      <c r="AT167" s="326"/>
      <c r="AU167" s="326"/>
      <c r="AV167" s="326"/>
      <c r="AW167" s="326"/>
      <c r="AX167" s="326"/>
      <c r="AY167" s="326"/>
      <c r="AZ167" s="326"/>
      <c r="BA167" s="326"/>
      <c r="BB167" s="326"/>
      <c r="BC167" s="326"/>
      <c r="BD167" s="326"/>
      <c r="BE167" s="326"/>
      <c r="BF167" s="326"/>
      <c r="BG167" s="326"/>
      <c r="BH167" s="326"/>
      <c r="BI167" s="326"/>
      <c r="BJ167" s="326"/>
      <c r="BK167" s="326"/>
      <c r="BL167" s="326"/>
      <c r="BM167" s="326"/>
      <c r="BN167" s="326"/>
      <c r="BO167" s="326"/>
      <c r="BP167" s="326"/>
      <c r="BQ167" s="326"/>
      <c r="BR167" s="326"/>
      <c r="BS167" s="326"/>
      <c r="BT167" s="326"/>
      <c r="BU167" s="326"/>
      <c r="BV167" s="326"/>
      <c r="BW167" s="326"/>
      <c r="BX167" s="326"/>
      <c r="BY167" s="326"/>
      <c r="BZ167" s="326"/>
      <c r="CA167" s="326"/>
      <c r="CB167" s="326"/>
      <c r="CC167" s="326"/>
      <c r="CD167" s="326"/>
      <c r="CE167" s="326"/>
      <c r="CF167" s="326"/>
      <c r="CG167" s="326"/>
      <c r="CH167" s="326"/>
      <c r="CI167" s="326"/>
      <c r="CJ167" s="326"/>
      <c r="CK167" s="326"/>
      <c r="CL167" s="326"/>
      <c r="CM167" s="326"/>
      <c r="CN167" s="326"/>
      <c r="CO167" s="326"/>
      <c r="CP167" s="326"/>
      <c r="CQ167" s="326"/>
      <c r="CR167" s="326"/>
      <c r="CS167" s="326"/>
      <c r="CT167" s="326"/>
      <c r="CU167" s="326"/>
      <c r="CV167" s="326"/>
      <c r="CW167" s="326"/>
      <c r="CX167" s="326"/>
      <c r="CY167" s="326"/>
      <c r="CZ167" s="326"/>
      <c r="DA167" s="326"/>
      <c r="DB167" s="326"/>
      <c r="DC167" s="326"/>
      <c r="DD167" s="326"/>
      <c r="DE167" s="326"/>
      <c r="DF167" s="326"/>
      <c r="DG167" s="326"/>
      <c r="DH167" s="326"/>
      <c r="DI167" s="326"/>
      <c r="DJ167" s="326"/>
      <c r="DK167" s="326"/>
      <c r="DL167" s="326"/>
      <c r="DM167" s="326"/>
      <c r="DN167" s="326"/>
      <c r="DO167" s="326"/>
      <c r="DP167" s="326"/>
      <c r="DQ167" s="326"/>
      <c r="DR167" s="326"/>
      <c r="DS167" s="326"/>
      <c r="DT167" s="326"/>
      <c r="DU167" s="326"/>
      <c r="DV167" s="326"/>
      <c r="DW167" s="326"/>
      <c r="DX167" s="326"/>
      <c r="DY167" s="326"/>
      <c r="DZ167" s="326"/>
      <c r="EA167" s="326"/>
      <c r="EB167" s="326"/>
      <c r="EC167" s="326"/>
      <c r="ED167" s="326"/>
      <c r="EE167" s="326"/>
      <c r="EF167" s="326"/>
      <c r="EG167" s="326"/>
      <c r="EH167" s="326"/>
      <c r="EI167" s="326"/>
      <c r="EJ167" s="326"/>
      <c r="EK167" s="326"/>
      <c r="EL167" s="326"/>
      <c r="EM167" s="326"/>
      <c r="EN167" s="326"/>
      <c r="EO167" s="326"/>
      <c r="EP167" s="326"/>
      <c r="EQ167" s="326"/>
      <c r="ER167" s="326"/>
      <c r="ES167" s="326"/>
      <c r="ET167" s="326"/>
      <c r="EU167" s="326"/>
      <c r="EV167" s="326"/>
      <c r="EW167" s="326"/>
      <c r="EX167" s="326"/>
      <c r="EY167" s="326"/>
      <c r="EZ167" s="326"/>
      <c r="FA167" s="326"/>
      <c r="FB167" s="326"/>
      <c r="FC167" s="326"/>
      <c r="FD167" s="326"/>
      <c r="FE167" s="326"/>
      <c r="FF167" s="326"/>
      <c r="FG167" s="326"/>
      <c r="FH167" s="326"/>
      <c r="FI167" s="326"/>
      <c r="FJ167" s="326"/>
      <c r="FK167" s="326"/>
      <c r="FL167" s="326"/>
      <c r="FM167" s="326"/>
      <c r="FN167" s="326"/>
      <c r="FO167" s="326"/>
      <c r="FP167" s="326"/>
      <c r="FQ167" s="326"/>
      <c r="FR167" s="326"/>
      <c r="FS167" s="326"/>
      <c r="FT167" s="326"/>
      <c r="FU167" s="326"/>
      <c r="FV167" s="326"/>
      <c r="FW167" s="326"/>
      <c r="FX167" s="326"/>
      <c r="FY167" s="326"/>
      <c r="FZ167" s="326"/>
      <c r="GA167" s="326"/>
      <c r="GB167" s="326"/>
      <c r="GC167" s="326"/>
      <c r="GD167" s="326"/>
      <c r="GE167" s="326"/>
      <c r="GF167" s="326"/>
      <c r="GG167" s="326"/>
      <c r="GH167" s="326"/>
      <c r="GI167" s="326"/>
      <c r="GJ167" s="326"/>
      <c r="GK167" s="326"/>
      <c r="GL167" s="326"/>
      <c r="GM167" s="326"/>
      <c r="GN167" s="326"/>
      <c r="GO167" s="326"/>
      <c r="GP167" s="326"/>
      <c r="GQ167" s="326"/>
      <c r="GR167" s="326"/>
      <c r="GS167" s="326"/>
      <c r="GT167" s="326"/>
      <c r="GU167" s="326"/>
      <c r="GV167" s="326"/>
      <c r="GW167" s="326"/>
      <c r="GX167" s="326"/>
      <c r="GY167" s="326"/>
      <c r="GZ167" s="326"/>
      <c r="HA167" s="326"/>
      <c r="HB167" s="326"/>
      <c r="HC167" s="326"/>
      <c r="HD167" s="326"/>
      <c r="HE167" s="326"/>
      <c r="HF167" s="326"/>
      <c r="HG167" s="326"/>
      <c r="HH167" s="326"/>
      <c r="HI167" s="326"/>
      <c r="HJ167" s="326"/>
      <c r="HK167" s="326"/>
      <c r="HL167" s="326"/>
      <c r="HM167" s="326"/>
      <c r="HN167" s="326"/>
      <c r="HO167" s="326"/>
      <c r="HP167" s="326"/>
      <c r="HQ167" s="326"/>
      <c r="HR167" s="326"/>
      <c r="HS167" s="326"/>
      <c r="HT167" s="326"/>
      <c r="HU167" s="326"/>
      <c r="HV167" s="326"/>
      <c r="HW167" s="326"/>
      <c r="HX167" s="326"/>
      <c r="HY167" s="326"/>
      <c r="HZ167" s="326"/>
      <c r="IA167" s="326"/>
      <c r="IB167" s="326"/>
      <c r="IC167" s="326"/>
      <c r="ID167" s="326"/>
      <c r="IE167" s="326"/>
      <c r="IF167" s="326"/>
      <c r="IG167" s="326"/>
      <c r="IH167" s="326"/>
      <c r="II167" s="326"/>
      <c r="IJ167" s="326"/>
      <c r="IK167" s="326"/>
      <c r="IL167" s="326"/>
      <c r="IM167" s="326"/>
    </row>
    <row r="168" spans="6:247" x14ac:dyDescent="0.2">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326"/>
      <c r="BS168" s="326"/>
      <c r="BT168" s="326"/>
      <c r="BU168" s="326"/>
      <c r="BV168" s="326"/>
      <c r="BW168" s="326"/>
      <c r="BX168" s="326"/>
      <c r="BY168" s="326"/>
      <c r="BZ168" s="326"/>
      <c r="CA168" s="326"/>
      <c r="CB168" s="326"/>
      <c r="CC168" s="326"/>
      <c r="CD168" s="326"/>
      <c r="CE168" s="326"/>
      <c r="CF168" s="326"/>
      <c r="CG168" s="326"/>
      <c r="CH168" s="326"/>
      <c r="CI168" s="326"/>
      <c r="CJ168" s="326"/>
      <c r="CK168" s="326"/>
      <c r="CL168" s="326"/>
      <c r="CM168" s="326"/>
      <c r="CN168" s="326"/>
      <c r="CO168" s="326"/>
      <c r="CP168" s="326"/>
      <c r="CQ168" s="326"/>
      <c r="CR168" s="326"/>
      <c r="CS168" s="326"/>
      <c r="CT168" s="326"/>
      <c r="CU168" s="326"/>
      <c r="CV168" s="326"/>
      <c r="CW168" s="326"/>
      <c r="CX168" s="326"/>
      <c r="CY168" s="326"/>
      <c r="CZ168" s="326"/>
      <c r="DA168" s="326"/>
      <c r="DB168" s="326"/>
      <c r="DC168" s="326"/>
      <c r="DD168" s="326"/>
      <c r="DE168" s="326"/>
      <c r="DF168" s="326"/>
      <c r="DG168" s="326"/>
      <c r="DH168" s="326"/>
      <c r="DI168" s="326"/>
      <c r="DJ168" s="326"/>
      <c r="DK168" s="326"/>
      <c r="DL168" s="326"/>
      <c r="DM168" s="326"/>
      <c r="DN168" s="326"/>
      <c r="DO168" s="326"/>
      <c r="DP168" s="326"/>
      <c r="DQ168" s="326"/>
      <c r="DR168" s="326"/>
      <c r="DS168" s="326"/>
      <c r="DT168" s="326"/>
      <c r="DU168" s="326"/>
      <c r="DV168" s="326"/>
      <c r="DW168" s="326"/>
      <c r="DX168" s="326"/>
      <c r="DY168" s="326"/>
      <c r="DZ168" s="326"/>
      <c r="EA168" s="326"/>
      <c r="EB168" s="326"/>
      <c r="EC168" s="326"/>
      <c r="ED168" s="326"/>
      <c r="EE168" s="326"/>
      <c r="EF168" s="326"/>
      <c r="EG168" s="326"/>
      <c r="EH168" s="326"/>
      <c r="EI168" s="326"/>
      <c r="EJ168" s="326"/>
      <c r="EK168" s="326"/>
      <c r="EL168" s="326"/>
      <c r="EM168" s="326"/>
      <c r="EN168" s="326"/>
      <c r="EO168" s="326"/>
      <c r="EP168" s="326"/>
      <c r="EQ168" s="326"/>
      <c r="ER168" s="326"/>
      <c r="ES168" s="326"/>
      <c r="ET168" s="326"/>
      <c r="EU168" s="326"/>
      <c r="EV168" s="326"/>
      <c r="EW168" s="326"/>
      <c r="EX168" s="326"/>
      <c r="EY168" s="326"/>
      <c r="EZ168" s="326"/>
      <c r="FA168" s="326"/>
      <c r="FB168" s="326"/>
      <c r="FC168" s="326"/>
      <c r="FD168" s="326"/>
      <c r="FE168" s="326"/>
      <c r="FF168" s="326"/>
      <c r="FG168" s="326"/>
      <c r="FH168" s="326"/>
      <c r="FI168" s="326"/>
      <c r="FJ168" s="326"/>
      <c r="FK168" s="326"/>
      <c r="FL168" s="326"/>
      <c r="FM168" s="326"/>
      <c r="FN168" s="326"/>
      <c r="FO168" s="326"/>
      <c r="FP168" s="326"/>
      <c r="FQ168" s="326"/>
      <c r="FR168" s="326"/>
      <c r="FS168" s="326"/>
      <c r="FT168" s="326"/>
      <c r="FU168" s="326"/>
      <c r="FV168" s="326"/>
      <c r="FW168" s="326"/>
      <c r="FX168" s="326"/>
      <c r="FY168" s="326"/>
      <c r="FZ168" s="326"/>
      <c r="GA168" s="326"/>
      <c r="GB168" s="326"/>
      <c r="GC168" s="326"/>
      <c r="GD168" s="326"/>
      <c r="GE168" s="326"/>
      <c r="GF168" s="326"/>
      <c r="GG168" s="326"/>
      <c r="GH168" s="326"/>
      <c r="GI168" s="326"/>
      <c r="GJ168" s="326"/>
      <c r="GK168" s="326"/>
      <c r="GL168" s="326"/>
      <c r="GM168" s="326"/>
      <c r="GN168" s="326"/>
      <c r="GO168" s="326"/>
      <c r="GP168" s="326"/>
      <c r="GQ168" s="326"/>
      <c r="GR168" s="326"/>
      <c r="GS168" s="326"/>
      <c r="GT168" s="326"/>
      <c r="GU168" s="326"/>
      <c r="GV168" s="326"/>
      <c r="GW168" s="326"/>
      <c r="GX168" s="326"/>
      <c r="GY168" s="326"/>
      <c r="GZ168" s="326"/>
      <c r="HA168" s="326"/>
      <c r="HB168" s="326"/>
      <c r="HC168" s="326"/>
      <c r="HD168" s="326"/>
      <c r="HE168" s="326"/>
      <c r="HF168" s="326"/>
      <c r="HG168" s="326"/>
      <c r="HH168" s="326"/>
      <c r="HI168" s="326"/>
      <c r="HJ168" s="326"/>
      <c r="HK168" s="326"/>
      <c r="HL168" s="326"/>
      <c r="HM168" s="326"/>
      <c r="HN168" s="326"/>
      <c r="HO168" s="326"/>
      <c r="HP168" s="326"/>
      <c r="HQ168" s="326"/>
      <c r="HR168" s="326"/>
      <c r="HS168" s="326"/>
      <c r="HT168" s="326"/>
      <c r="HU168" s="326"/>
      <c r="HV168" s="326"/>
      <c r="HW168" s="326"/>
      <c r="HX168" s="326"/>
      <c r="HY168" s="326"/>
      <c r="HZ168" s="326"/>
      <c r="IA168" s="326"/>
      <c r="IB168" s="326"/>
      <c r="IC168" s="326"/>
      <c r="ID168" s="326"/>
      <c r="IE168" s="326"/>
      <c r="IF168" s="326"/>
      <c r="IG168" s="326"/>
      <c r="IH168" s="326"/>
      <c r="II168" s="326"/>
      <c r="IJ168" s="326"/>
      <c r="IK168" s="326"/>
      <c r="IL168" s="326"/>
      <c r="IM168" s="326"/>
    </row>
    <row r="169" spans="6:247" x14ac:dyDescent="0.2">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c r="AH169" s="326"/>
      <c r="AI169" s="326"/>
      <c r="AJ169" s="326"/>
      <c r="AK169" s="326"/>
      <c r="AL169" s="326"/>
      <c r="AM169" s="326"/>
      <c r="AN169" s="326"/>
      <c r="AO169" s="326"/>
      <c r="AP169" s="326"/>
      <c r="AQ169" s="326"/>
      <c r="AR169" s="326"/>
      <c r="AS169" s="326"/>
      <c r="AT169" s="326"/>
      <c r="AU169" s="326"/>
      <c r="AV169" s="326"/>
      <c r="AW169" s="326"/>
      <c r="AX169" s="326"/>
      <c r="AY169" s="326"/>
      <c r="AZ169" s="326"/>
      <c r="BA169" s="326"/>
      <c r="BB169" s="326"/>
      <c r="BC169" s="326"/>
      <c r="BD169" s="326"/>
      <c r="BE169" s="326"/>
      <c r="BF169" s="326"/>
      <c r="BG169" s="326"/>
      <c r="BH169" s="326"/>
      <c r="BI169" s="326"/>
      <c r="BJ169" s="326"/>
      <c r="BK169" s="326"/>
      <c r="BL169" s="326"/>
      <c r="BM169" s="326"/>
      <c r="BN169" s="326"/>
      <c r="BO169" s="326"/>
      <c r="BP169" s="326"/>
      <c r="BQ169" s="326"/>
      <c r="BR169" s="326"/>
      <c r="BS169" s="326"/>
      <c r="BT169" s="326"/>
      <c r="BU169" s="326"/>
      <c r="BV169" s="326"/>
      <c r="BW169" s="326"/>
      <c r="BX169" s="326"/>
      <c r="BY169" s="326"/>
      <c r="BZ169" s="326"/>
      <c r="CA169" s="326"/>
      <c r="CB169" s="326"/>
      <c r="CC169" s="326"/>
      <c r="CD169" s="326"/>
      <c r="CE169" s="326"/>
      <c r="CF169" s="326"/>
      <c r="CG169" s="326"/>
      <c r="CH169" s="326"/>
      <c r="CI169" s="326"/>
      <c r="CJ169" s="326"/>
      <c r="CK169" s="326"/>
      <c r="CL169" s="326"/>
      <c r="CM169" s="326"/>
      <c r="CN169" s="326"/>
      <c r="CO169" s="326"/>
      <c r="CP169" s="326"/>
      <c r="CQ169" s="326"/>
      <c r="CR169" s="326"/>
      <c r="CS169" s="326"/>
      <c r="CT169" s="326"/>
      <c r="CU169" s="326"/>
      <c r="CV169" s="326"/>
      <c r="CW169" s="326"/>
      <c r="CX169" s="326"/>
      <c r="CY169" s="326"/>
      <c r="CZ169" s="326"/>
      <c r="DA169" s="326"/>
      <c r="DB169" s="326"/>
      <c r="DC169" s="326"/>
      <c r="DD169" s="326"/>
      <c r="DE169" s="326"/>
      <c r="DF169" s="326"/>
      <c r="DG169" s="326"/>
      <c r="DH169" s="326"/>
      <c r="DI169" s="326"/>
      <c r="DJ169" s="326"/>
      <c r="DK169" s="326"/>
      <c r="DL169" s="326"/>
      <c r="DM169" s="326"/>
      <c r="DN169" s="326"/>
      <c r="DO169" s="326"/>
      <c r="DP169" s="326"/>
      <c r="DQ169" s="326"/>
      <c r="DR169" s="326"/>
      <c r="DS169" s="326"/>
      <c r="DT169" s="326"/>
      <c r="DU169" s="326"/>
      <c r="DV169" s="326"/>
      <c r="DW169" s="326"/>
      <c r="DX169" s="326"/>
      <c r="DY169" s="326"/>
      <c r="DZ169" s="326"/>
      <c r="EA169" s="326"/>
      <c r="EB169" s="326"/>
      <c r="EC169" s="326"/>
      <c r="ED169" s="326"/>
      <c r="EE169" s="326"/>
      <c r="EF169" s="326"/>
      <c r="EG169" s="326"/>
      <c r="EH169" s="326"/>
      <c r="EI169" s="326"/>
      <c r="EJ169" s="326"/>
      <c r="EK169" s="326"/>
      <c r="EL169" s="326"/>
      <c r="EM169" s="326"/>
      <c r="EN169" s="326"/>
      <c r="EO169" s="326"/>
      <c r="EP169" s="326"/>
      <c r="EQ169" s="326"/>
      <c r="ER169" s="326"/>
      <c r="ES169" s="326"/>
      <c r="ET169" s="326"/>
      <c r="EU169" s="326"/>
      <c r="EV169" s="326"/>
      <c r="EW169" s="326"/>
      <c r="EX169" s="326"/>
      <c r="EY169" s="326"/>
      <c r="EZ169" s="326"/>
      <c r="FA169" s="326"/>
      <c r="FB169" s="326"/>
      <c r="FC169" s="326"/>
      <c r="FD169" s="326"/>
      <c r="FE169" s="326"/>
      <c r="FF169" s="326"/>
      <c r="FG169" s="326"/>
      <c r="FH169" s="326"/>
      <c r="FI169" s="326"/>
      <c r="FJ169" s="326"/>
      <c r="FK169" s="326"/>
      <c r="FL169" s="326"/>
      <c r="FM169" s="326"/>
      <c r="FN169" s="326"/>
      <c r="FO169" s="326"/>
      <c r="FP169" s="326"/>
      <c r="FQ169" s="326"/>
      <c r="FR169" s="326"/>
      <c r="FS169" s="326"/>
      <c r="FT169" s="326"/>
      <c r="FU169" s="326"/>
      <c r="FV169" s="326"/>
      <c r="FW169" s="326"/>
      <c r="FX169" s="326"/>
      <c r="FY169" s="326"/>
      <c r="FZ169" s="326"/>
      <c r="GA169" s="326"/>
      <c r="GB169" s="326"/>
      <c r="GC169" s="326"/>
      <c r="GD169" s="326"/>
      <c r="GE169" s="326"/>
      <c r="GF169" s="326"/>
      <c r="GG169" s="326"/>
      <c r="GH169" s="326"/>
      <c r="GI169" s="326"/>
      <c r="GJ169" s="326"/>
      <c r="GK169" s="326"/>
      <c r="GL169" s="326"/>
      <c r="GM169" s="326"/>
      <c r="GN169" s="326"/>
      <c r="GO169" s="326"/>
      <c r="GP169" s="326"/>
      <c r="GQ169" s="326"/>
      <c r="GR169" s="326"/>
      <c r="GS169" s="326"/>
      <c r="GT169" s="326"/>
      <c r="GU169" s="326"/>
      <c r="GV169" s="326"/>
      <c r="GW169" s="326"/>
      <c r="GX169" s="326"/>
      <c r="GY169" s="326"/>
      <c r="GZ169" s="326"/>
      <c r="HA169" s="326"/>
      <c r="HB169" s="326"/>
      <c r="HC169" s="326"/>
      <c r="HD169" s="326"/>
      <c r="HE169" s="326"/>
      <c r="HF169" s="326"/>
      <c r="HG169" s="326"/>
      <c r="HH169" s="326"/>
      <c r="HI169" s="326"/>
      <c r="HJ169" s="326"/>
      <c r="HK169" s="326"/>
      <c r="HL169" s="326"/>
      <c r="HM169" s="326"/>
      <c r="HN169" s="326"/>
      <c r="HO169" s="326"/>
      <c r="HP169" s="326"/>
      <c r="HQ169" s="326"/>
      <c r="HR169" s="326"/>
      <c r="HS169" s="326"/>
      <c r="HT169" s="326"/>
      <c r="HU169" s="326"/>
      <c r="HV169" s="326"/>
      <c r="HW169" s="326"/>
      <c r="HX169" s="326"/>
      <c r="HY169" s="326"/>
      <c r="HZ169" s="326"/>
      <c r="IA169" s="326"/>
      <c r="IB169" s="326"/>
      <c r="IC169" s="326"/>
      <c r="ID169" s="326"/>
      <c r="IE169" s="326"/>
      <c r="IF169" s="326"/>
      <c r="IG169" s="326"/>
      <c r="IH169" s="326"/>
      <c r="II169" s="326"/>
      <c r="IJ169" s="326"/>
      <c r="IK169" s="326"/>
      <c r="IL169" s="326"/>
      <c r="IM169" s="326"/>
    </row>
    <row r="170" spans="6:247" x14ac:dyDescent="0.2">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c r="AE170" s="326"/>
      <c r="AF170" s="326"/>
      <c r="AG170" s="326"/>
      <c r="AH170" s="326"/>
      <c r="AI170" s="326"/>
      <c r="AJ170" s="326"/>
      <c r="AK170" s="326"/>
      <c r="AL170" s="326"/>
      <c r="AM170" s="326"/>
      <c r="AN170" s="326"/>
      <c r="AO170" s="326"/>
      <c r="AP170" s="326"/>
      <c r="AQ170" s="326"/>
      <c r="AR170" s="326"/>
      <c r="AS170" s="326"/>
      <c r="AT170" s="326"/>
      <c r="AU170" s="326"/>
      <c r="AV170" s="326"/>
      <c r="AW170" s="326"/>
      <c r="AX170" s="326"/>
      <c r="AY170" s="326"/>
      <c r="AZ170" s="326"/>
      <c r="BA170" s="326"/>
      <c r="BB170" s="326"/>
      <c r="BC170" s="326"/>
      <c r="BD170" s="326"/>
      <c r="BE170" s="326"/>
      <c r="BF170" s="326"/>
      <c r="BG170" s="326"/>
      <c r="BH170" s="326"/>
      <c r="BI170" s="326"/>
      <c r="BJ170" s="326"/>
      <c r="BK170" s="326"/>
      <c r="BL170" s="326"/>
      <c r="BM170" s="326"/>
      <c r="BN170" s="326"/>
      <c r="BO170" s="326"/>
      <c r="BP170" s="326"/>
      <c r="BQ170" s="326"/>
      <c r="BR170" s="326"/>
      <c r="BS170" s="326"/>
      <c r="BT170" s="326"/>
      <c r="BU170" s="326"/>
      <c r="BV170" s="326"/>
      <c r="BW170" s="326"/>
      <c r="BX170" s="326"/>
      <c r="BY170" s="326"/>
      <c r="BZ170" s="326"/>
      <c r="CA170" s="326"/>
      <c r="CB170" s="326"/>
      <c r="CC170" s="326"/>
      <c r="CD170" s="326"/>
      <c r="CE170" s="326"/>
      <c r="CF170" s="326"/>
      <c r="CG170" s="326"/>
      <c r="CH170" s="326"/>
      <c r="CI170" s="326"/>
      <c r="CJ170" s="326"/>
      <c r="CK170" s="326"/>
      <c r="CL170" s="326"/>
      <c r="CM170" s="326"/>
      <c r="CN170" s="326"/>
      <c r="CO170" s="326"/>
      <c r="CP170" s="326"/>
      <c r="CQ170" s="326"/>
      <c r="CR170" s="326"/>
      <c r="CS170" s="326"/>
      <c r="CT170" s="326"/>
      <c r="CU170" s="326"/>
      <c r="CV170" s="326"/>
      <c r="CW170" s="326"/>
      <c r="CX170" s="326"/>
      <c r="CY170" s="326"/>
      <c r="CZ170" s="326"/>
      <c r="DA170" s="326"/>
      <c r="DB170" s="326"/>
      <c r="DC170" s="326"/>
      <c r="DD170" s="326"/>
      <c r="DE170" s="326"/>
      <c r="DF170" s="326"/>
      <c r="DG170" s="326"/>
      <c r="DH170" s="326"/>
      <c r="DI170" s="326"/>
      <c r="DJ170" s="326"/>
      <c r="DK170" s="326"/>
      <c r="DL170" s="326"/>
      <c r="DM170" s="326"/>
      <c r="DN170" s="326"/>
      <c r="DO170" s="326"/>
      <c r="DP170" s="326"/>
      <c r="DQ170" s="326"/>
      <c r="DR170" s="326"/>
      <c r="DS170" s="326"/>
      <c r="DT170" s="326"/>
      <c r="DU170" s="326"/>
      <c r="DV170" s="326"/>
      <c r="DW170" s="326"/>
      <c r="DX170" s="326"/>
      <c r="DY170" s="326"/>
      <c r="DZ170" s="326"/>
      <c r="EA170" s="326"/>
      <c r="EB170" s="326"/>
      <c r="EC170" s="326"/>
      <c r="ED170" s="326"/>
      <c r="EE170" s="326"/>
      <c r="EF170" s="326"/>
      <c r="EG170" s="326"/>
      <c r="EH170" s="326"/>
      <c r="EI170" s="326"/>
      <c r="EJ170" s="326"/>
      <c r="EK170" s="326"/>
      <c r="EL170" s="326"/>
      <c r="EM170" s="326"/>
      <c r="EN170" s="326"/>
      <c r="EO170" s="326"/>
      <c r="EP170" s="326"/>
      <c r="EQ170" s="326"/>
      <c r="ER170" s="326"/>
      <c r="ES170" s="326"/>
      <c r="ET170" s="326"/>
      <c r="EU170" s="326"/>
      <c r="EV170" s="326"/>
      <c r="EW170" s="326"/>
      <c r="EX170" s="326"/>
      <c r="EY170" s="326"/>
      <c r="EZ170" s="326"/>
      <c r="FA170" s="326"/>
      <c r="FB170" s="326"/>
      <c r="FC170" s="326"/>
      <c r="FD170" s="326"/>
      <c r="FE170" s="326"/>
      <c r="FF170" s="326"/>
      <c r="FG170" s="326"/>
      <c r="FH170" s="326"/>
      <c r="FI170" s="326"/>
      <c r="FJ170" s="326"/>
      <c r="FK170" s="326"/>
      <c r="FL170" s="326"/>
      <c r="FM170" s="326"/>
      <c r="FN170" s="326"/>
      <c r="FO170" s="326"/>
      <c r="FP170" s="326"/>
      <c r="FQ170" s="326"/>
      <c r="FR170" s="326"/>
      <c r="FS170" s="326"/>
      <c r="FT170" s="326"/>
      <c r="FU170" s="326"/>
      <c r="FV170" s="326"/>
      <c r="FW170" s="326"/>
      <c r="FX170" s="326"/>
      <c r="FY170" s="326"/>
      <c r="FZ170" s="326"/>
      <c r="GA170" s="326"/>
      <c r="GB170" s="326"/>
      <c r="GC170" s="326"/>
      <c r="GD170" s="326"/>
      <c r="GE170" s="326"/>
      <c r="GF170" s="326"/>
      <c r="GG170" s="326"/>
      <c r="GH170" s="326"/>
      <c r="GI170" s="326"/>
      <c r="GJ170" s="326"/>
      <c r="GK170" s="326"/>
      <c r="GL170" s="326"/>
      <c r="GM170" s="326"/>
      <c r="GN170" s="326"/>
      <c r="GO170" s="326"/>
      <c r="GP170" s="326"/>
      <c r="GQ170" s="326"/>
      <c r="GR170" s="326"/>
      <c r="GS170" s="326"/>
      <c r="GT170" s="326"/>
      <c r="GU170" s="326"/>
      <c r="GV170" s="326"/>
      <c r="GW170" s="326"/>
      <c r="GX170" s="326"/>
      <c r="GY170" s="326"/>
      <c r="GZ170" s="326"/>
      <c r="HA170" s="326"/>
      <c r="HB170" s="326"/>
      <c r="HC170" s="326"/>
      <c r="HD170" s="326"/>
      <c r="HE170" s="326"/>
      <c r="HF170" s="326"/>
      <c r="HG170" s="326"/>
      <c r="HH170" s="326"/>
      <c r="HI170" s="326"/>
      <c r="HJ170" s="326"/>
      <c r="HK170" s="326"/>
      <c r="HL170" s="326"/>
      <c r="HM170" s="326"/>
      <c r="HN170" s="326"/>
      <c r="HO170" s="326"/>
      <c r="HP170" s="326"/>
      <c r="HQ170" s="326"/>
      <c r="HR170" s="326"/>
      <c r="HS170" s="326"/>
      <c r="HT170" s="326"/>
      <c r="HU170" s="326"/>
      <c r="HV170" s="326"/>
      <c r="HW170" s="326"/>
      <c r="HX170" s="326"/>
      <c r="HY170" s="326"/>
      <c r="HZ170" s="326"/>
      <c r="IA170" s="326"/>
      <c r="IB170" s="326"/>
      <c r="IC170" s="326"/>
      <c r="ID170" s="326"/>
      <c r="IE170" s="326"/>
      <c r="IF170" s="326"/>
      <c r="IG170" s="326"/>
      <c r="IH170" s="326"/>
      <c r="II170" s="326"/>
      <c r="IJ170" s="326"/>
      <c r="IK170" s="326"/>
      <c r="IL170" s="326"/>
      <c r="IM170" s="326"/>
    </row>
    <row r="171" spans="6:247" x14ac:dyDescent="0.2">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c r="AE171" s="326"/>
      <c r="AF171" s="326"/>
      <c r="AG171" s="326"/>
      <c r="AH171" s="326"/>
      <c r="AI171" s="326"/>
      <c r="AJ171" s="326"/>
      <c r="AK171" s="326"/>
      <c r="AL171" s="326"/>
      <c r="AM171" s="326"/>
      <c r="AN171" s="326"/>
      <c r="AO171" s="326"/>
      <c r="AP171" s="326"/>
      <c r="AQ171" s="326"/>
      <c r="AR171" s="326"/>
      <c r="AS171" s="326"/>
      <c r="AT171" s="326"/>
      <c r="AU171" s="326"/>
      <c r="AV171" s="326"/>
      <c r="AW171" s="326"/>
      <c r="AX171" s="326"/>
      <c r="AY171" s="326"/>
      <c r="AZ171" s="326"/>
      <c r="BA171" s="326"/>
      <c r="BB171" s="326"/>
      <c r="BC171" s="326"/>
      <c r="BD171" s="326"/>
      <c r="BE171" s="326"/>
      <c r="BF171" s="326"/>
      <c r="BG171" s="326"/>
      <c r="BH171" s="326"/>
      <c r="BI171" s="326"/>
      <c r="BJ171" s="326"/>
      <c r="BK171" s="326"/>
      <c r="BL171" s="326"/>
      <c r="BM171" s="326"/>
      <c r="BN171" s="326"/>
      <c r="BO171" s="326"/>
      <c r="BP171" s="326"/>
      <c r="BQ171" s="326"/>
      <c r="BR171" s="326"/>
      <c r="BS171" s="326"/>
      <c r="BT171" s="326"/>
      <c r="BU171" s="326"/>
      <c r="BV171" s="326"/>
      <c r="BW171" s="326"/>
      <c r="BX171" s="326"/>
      <c r="BY171" s="326"/>
      <c r="BZ171" s="326"/>
      <c r="CA171" s="326"/>
      <c r="CB171" s="326"/>
      <c r="CC171" s="326"/>
      <c r="CD171" s="326"/>
      <c r="CE171" s="326"/>
      <c r="CF171" s="326"/>
      <c r="CG171" s="326"/>
      <c r="CH171" s="326"/>
      <c r="CI171" s="326"/>
      <c r="CJ171" s="326"/>
      <c r="CK171" s="326"/>
      <c r="CL171" s="326"/>
      <c r="CM171" s="326"/>
      <c r="CN171" s="326"/>
      <c r="CO171" s="326"/>
      <c r="CP171" s="326"/>
      <c r="CQ171" s="326"/>
      <c r="CR171" s="326"/>
      <c r="CS171" s="326"/>
      <c r="CT171" s="326"/>
      <c r="CU171" s="326"/>
      <c r="CV171" s="326"/>
      <c r="CW171" s="326"/>
      <c r="CX171" s="326"/>
      <c r="CY171" s="326"/>
      <c r="CZ171" s="326"/>
      <c r="DA171" s="326"/>
      <c r="DB171" s="326"/>
      <c r="DC171" s="326"/>
      <c r="DD171" s="326"/>
      <c r="DE171" s="326"/>
      <c r="DF171" s="326"/>
      <c r="DG171" s="326"/>
      <c r="DH171" s="326"/>
      <c r="DI171" s="326"/>
      <c r="DJ171" s="326"/>
      <c r="DK171" s="326"/>
      <c r="DL171" s="326"/>
      <c r="DM171" s="326"/>
      <c r="DN171" s="326"/>
      <c r="DO171" s="326"/>
      <c r="DP171" s="326"/>
      <c r="DQ171" s="326"/>
      <c r="DR171" s="326"/>
      <c r="DS171" s="326"/>
      <c r="DT171" s="326"/>
      <c r="DU171" s="326"/>
      <c r="DV171" s="326"/>
      <c r="DW171" s="326"/>
      <c r="DX171" s="326"/>
      <c r="DY171" s="326"/>
      <c r="DZ171" s="326"/>
      <c r="EA171" s="326"/>
      <c r="EB171" s="326"/>
      <c r="EC171" s="326"/>
      <c r="ED171" s="326"/>
      <c r="EE171" s="326"/>
      <c r="EF171" s="326"/>
      <c r="EG171" s="326"/>
      <c r="EH171" s="326"/>
      <c r="EI171" s="326"/>
      <c r="EJ171" s="326"/>
      <c r="EK171" s="326"/>
      <c r="EL171" s="326"/>
      <c r="EM171" s="326"/>
      <c r="EN171" s="326"/>
      <c r="EO171" s="326"/>
      <c r="EP171" s="326"/>
      <c r="EQ171" s="326"/>
      <c r="ER171" s="326"/>
      <c r="ES171" s="326"/>
      <c r="ET171" s="326"/>
      <c r="EU171" s="326"/>
      <c r="EV171" s="326"/>
      <c r="EW171" s="326"/>
      <c r="EX171" s="326"/>
      <c r="EY171" s="326"/>
      <c r="EZ171" s="326"/>
      <c r="FA171" s="326"/>
      <c r="FB171" s="326"/>
      <c r="FC171" s="326"/>
      <c r="FD171" s="326"/>
      <c r="FE171" s="326"/>
      <c r="FF171" s="326"/>
      <c r="FG171" s="326"/>
      <c r="FH171" s="326"/>
      <c r="FI171" s="326"/>
      <c r="FJ171" s="326"/>
      <c r="FK171" s="326"/>
      <c r="FL171" s="326"/>
      <c r="FM171" s="326"/>
      <c r="FN171" s="326"/>
      <c r="FO171" s="326"/>
      <c r="FP171" s="326"/>
      <c r="FQ171" s="326"/>
      <c r="FR171" s="326"/>
      <c r="FS171" s="326"/>
      <c r="FT171" s="326"/>
      <c r="FU171" s="326"/>
      <c r="FV171" s="326"/>
      <c r="FW171" s="326"/>
      <c r="FX171" s="326"/>
      <c r="FY171" s="326"/>
      <c r="FZ171" s="326"/>
      <c r="GA171" s="326"/>
      <c r="GB171" s="326"/>
      <c r="GC171" s="326"/>
      <c r="GD171" s="326"/>
      <c r="GE171" s="326"/>
      <c r="GF171" s="326"/>
      <c r="GG171" s="326"/>
      <c r="GH171" s="326"/>
      <c r="GI171" s="326"/>
      <c r="GJ171" s="326"/>
      <c r="GK171" s="326"/>
      <c r="GL171" s="326"/>
      <c r="GM171" s="326"/>
      <c r="GN171" s="326"/>
      <c r="GO171" s="326"/>
      <c r="GP171" s="326"/>
      <c r="GQ171" s="326"/>
      <c r="GR171" s="326"/>
      <c r="GS171" s="326"/>
      <c r="GT171" s="326"/>
      <c r="GU171" s="326"/>
      <c r="GV171" s="326"/>
      <c r="GW171" s="326"/>
      <c r="GX171" s="326"/>
      <c r="GY171" s="326"/>
      <c r="GZ171" s="326"/>
      <c r="HA171" s="326"/>
      <c r="HB171" s="326"/>
      <c r="HC171" s="326"/>
      <c r="HD171" s="326"/>
      <c r="HE171" s="326"/>
      <c r="HF171" s="326"/>
      <c r="HG171" s="326"/>
      <c r="HH171" s="326"/>
      <c r="HI171" s="326"/>
      <c r="HJ171" s="326"/>
      <c r="HK171" s="326"/>
      <c r="HL171" s="326"/>
      <c r="HM171" s="326"/>
      <c r="HN171" s="326"/>
      <c r="HO171" s="326"/>
      <c r="HP171" s="326"/>
      <c r="HQ171" s="326"/>
      <c r="HR171" s="326"/>
      <c r="HS171" s="326"/>
      <c r="HT171" s="326"/>
      <c r="HU171" s="326"/>
      <c r="HV171" s="326"/>
      <c r="HW171" s="326"/>
      <c r="HX171" s="326"/>
      <c r="HY171" s="326"/>
      <c r="HZ171" s="326"/>
      <c r="IA171" s="326"/>
      <c r="IB171" s="326"/>
      <c r="IC171" s="326"/>
      <c r="ID171" s="326"/>
      <c r="IE171" s="326"/>
      <c r="IF171" s="326"/>
      <c r="IG171" s="326"/>
      <c r="IH171" s="326"/>
      <c r="II171" s="326"/>
      <c r="IJ171" s="326"/>
      <c r="IK171" s="326"/>
      <c r="IL171" s="326"/>
      <c r="IM171" s="326"/>
    </row>
    <row r="172" spans="6:247" x14ac:dyDescent="0.2">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c r="AH172" s="326"/>
      <c r="AI172" s="326"/>
      <c r="AJ172" s="326"/>
      <c r="AK172" s="326"/>
      <c r="AL172" s="326"/>
      <c r="AM172" s="326"/>
      <c r="AN172" s="326"/>
      <c r="AO172" s="326"/>
      <c r="AP172" s="326"/>
      <c r="AQ172" s="326"/>
      <c r="AR172" s="326"/>
      <c r="AS172" s="326"/>
      <c r="AT172" s="326"/>
      <c r="AU172" s="326"/>
      <c r="AV172" s="326"/>
      <c r="AW172" s="326"/>
      <c r="AX172" s="326"/>
      <c r="AY172" s="326"/>
      <c r="AZ172" s="326"/>
      <c r="BA172" s="326"/>
      <c r="BB172" s="326"/>
      <c r="BC172" s="326"/>
      <c r="BD172" s="326"/>
      <c r="BE172" s="326"/>
      <c r="BF172" s="326"/>
      <c r="BG172" s="326"/>
      <c r="BH172" s="326"/>
      <c r="BI172" s="326"/>
      <c r="BJ172" s="326"/>
      <c r="BK172" s="326"/>
      <c r="BL172" s="326"/>
      <c r="BM172" s="326"/>
      <c r="BN172" s="326"/>
      <c r="BO172" s="326"/>
      <c r="BP172" s="326"/>
      <c r="BQ172" s="326"/>
      <c r="BR172" s="326"/>
      <c r="BS172" s="326"/>
      <c r="BT172" s="326"/>
      <c r="BU172" s="326"/>
      <c r="BV172" s="326"/>
      <c r="BW172" s="326"/>
      <c r="BX172" s="326"/>
      <c r="BY172" s="326"/>
      <c r="BZ172" s="326"/>
      <c r="CA172" s="326"/>
      <c r="CB172" s="326"/>
      <c r="CC172" s="326"/>
      <c r="CD172" s="326"/>
      <c r="CE172" s="326"/>
      <c r="CF172" s="326"/>
      <c r="CG172" s="326"/>
      <c r="CH172" s="326"/>
      <c r="CI172" s="326"/>
      <c r="CJ172" s="326"/>
      <c r="CK172" s="326"/>
      <c r="CL172" s="326"/>
      <c r="CM172" s="326"/>
      <c r="CN172" s="326"/>
      <c r="CO172" s="326"/>
      <c r="CP172" s="326"/>
      <c r="CQ172" s="326"/>
      <c r="CR172" s="326"/>
      <c r="CS172" s="326"/>
      <c r="CT172" s="326"/>
      <c r="CU172" s="326"/>
      <c r="CV172" s="326"/>
      <c r="CW172" s="326"/>
      <c r="CX172" s="326"/>
      <c r="CY172" s="326"/>
      <c r="CZ172" s="326"/>
      <c r="DA172" s="326"/>
      <c r="DB172" s="326"/>
      <c r="DC172" s="326"/>
      <c r="DD172" s="326"/>
      <c r="DE172" s="326"/>
      <c r="DF172" s="326"/>
      <c r="DG172" s="326"/>
      <c r="DH172" s="326"/>
      <c r="DI172" s="326"/>
      <c r="DJ172" s="326"/>
      <c r="DK172" s="326"/>
      <c r="DL172" s="326"/>
      <c r="DM172" s="326"/>
      <c r="DN172" s="326"/>
      <c r="DO172" s="326"/>
      <c r="DP172" s="326"/>
      <c r="DQ172" s="326"/>
      <c r="DR172" s="326"/>
      <c r="DS172" s="326"/>
      <c r="DT172" s="326"/>
      <c r="DU172" s="326"/>
      <c r="DV172" s="326"/>
      <c r="DW172" s="326"/>
      <c r="DX172" s="326"/>
      <c r="DY172" s="326"/>
      <c r="DZ172" s="326"/>
      <c r="EA172" s="326"/>
      <c r="EB172" s="326"/>
      <c r="EC172" s="326"/>
      <c r="ED172" s="326"/>
      <c r="EE172" s="326"/>
      <c r="EF172" s="326"/>
      <c r="EG172" s="326"/>
      <c r="EH172" s="326"/>
      <c r="EI172" s="326"/>
      <c r="EJ172" s="326"/>
      <c r="EK172" s="326"/>
      <c r="EL172" s="326"/>
      <c r="EM172" s="326"/>
      <c r="EN172" s="326"/>
      <c r="EO172" s="326"/>
      <c r="EP172" s="326"/>
      <c r="EQ172" s="326"/>
      <c r="ER172" s="326"/>
      <c r="ES172" s="326"/>
      <c r="ET172" s="326"/>
      <c r="EU172" s="326"/>
      <c r="EV172" s="326"/>
      <c r="EW172" s="326"/>
      <c r="EX172" s="326"/>
      <c r="EY172" s="326"/>
      <c r="EZ172" s="326"/>
      <c r="FA172" s="326"/>
      <c r="FB172" s="326"/>
      <c r="FC172" s="326"/>
      <c r="FD172" s="326"/>
      <c r="FE172" s="326"/>
      <c r="FF172" s="326"/>
      <c r="FG172" s="326"/>
      <c r="FH172" s="326"/>
      <c r="FI172" s="326"/>
      <c r="FJ172" s="326"/>
      <c r="FK172" s="326"/>
      <c r="FL172" s="326"/>
      <c r="FM172" s="326"/>
      <c r="FN172" s="326"/>
      <c r="FO172" s="326"/>
      <c r="FP172" s="326"/>
      <c r="FQ172" s="326"/>
      <c r="FR172" s="326"/>
      <c r="FS172" s="326"/>
      <c r="FT172" s="326"/>
      <c r="FU172" s="326"/>
      <c r="FV172" s="326"/>
      <c r="FW172" s="326"/>
      <c r="FX172" s="326"/>
      <c r="FY172" s="326"/>
      <c r="FZ172" s="326"/>
      <c r="GA172" s="326"/>
      <c r="GB172" s="326"/>
      <c r="GC172" s="326"/>
      <c r="GD172" s="326"/>
      <c r="GE172" s="326"/>
      <c r="GF172" s="326"/>
      <c r="GG172" s="326"/>
      <c r="GH172" s="326"/>
      <c r="GI172" s="326"/>
      <c r="GJ172" s="326"/>
      <c r="GK172" s="326"/>
      <c r="GL172" s="326"/>
      <c r="GM172" s="326"/>
      <c r="GN172" s="326"/>
      <c r="GO172" s="326"/>
      <c r="GP172" s="326"/>
      <c r="GQ172" s="326"/>
      <c r="GR172" s="326"/>
      <c r="GS172" s="326"/>
      <c r="GT172" s="326"/>
      <c r="GU172" s="326"/>
      <c r="GV172" s="326"/>
      <c r="GW172" s="326"/>
      <c r="GX172" s="326"/>
      <c r="GY172" s="326"/>
      <c r="GZ172" s="326"/>
      <c r="HA172" s="326"/>
      <c r="HB172" s="326"/>
      <c r="HC172" s="326"/>
      <c r="HD172" s="326"/>
      <c r="HE172" s="326"/>
      <c r="HF172" s="326"/>
      <c r="HG172" s="326"/>
      <c r="HH172" s="326"/>
      <c r="HI172" s="326"/>
      <c r="HJ172" s="326"/>
      <c r="HK172" s="326"/>
      <c r="HL172" s="326"/>
      <c r="HM172" s="326"/>
      <c r="HN172" s="326"/>
      <c r="HO172" s="326"/>
      <c r="HP172" s="326"/>
      <c r="HQ172" s="326"/>
      <c r="HR172" s="326"/>
      <c r="HS172" s="326"/>
      <c r="HT172" s="326"/>
      <c r="HU172" s="326"/>
      <c r="HV172" s="326"/>
      <c r="HW172" s="326"/>
      <c r="HX172" s="326"/>
      <c r="HY172" s="326"/>
      <c r="HZ172" s="326"/>
      <c r="IA172" s="326"/>
      <c r="IB172" s="326"/>
      <c r="IC172" s="326"/>
      <c r="ID172" s="326"/>
      <c r="IE172" s="326"/>
      <c r="IF172" s="326"/>
      <c r="IG172" s="326"/>
      <c r="IH172" s="326"/>
      <c r="II172" s="326"/>
      <c r="IJ172" s="326"/>
      <c r="IK172" s="326"/>
      <c r="IL172" s="326"/>
      <c r="IM172" s="326"/>
    </row>
    <row r="173" spans="6:247" x14ac:dyDescent="0.2">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c r="AH173" s="326"/>
      <c r="AI173" s="326"/>
      <c r="AJ173" s="326"/>
      <c r="AK173" s="326"/>
      <c r="AL173" s="326"/>
      <c r="AM173" s="326"/>
      <c r="AN173" s="326"/>
      <c r="AO173" s="326"/>
      <c r="AP173" s="326"/>
      <c r="AQ173" s="326"/>
      <c r="AR173" s="326"/>
      <c r="AS173" s="326"/>
      <c r="AT173" s="326"/>
      <c r="AU173" s="326"/>
      <c r="AV173" s="326"/>
      <c r="AW173" s="326"/>
      <c r="AX173" s="326"/>
      <c r="AY173" s="326"/>
      <c r="AZ173" s="326"/>
      <c r="BA173" s="326"/>
      <c r="BB173" s="326"/>
      <c r="BC173" s="326"/>
      <c r="BD173" s="326"/>
      <c r="BE173" s="326"/>
      <c r="BF173" s="326"/>
      <c r="BG173" s="326"/>
      <c r="BH173" s="326"/>
      <c r="BI173" s="326"/>
      <c r="BJ173" s="326"/>
      <c r="BK173" s="326"/>
      <c r="BL173" s="326"/>
      <c r="BM173" s="326"/>
      <c r="BN173" s="326"/>
      <c r="BO173" s="326"/>
      <c r="BP173" s="326"/>
      <c r="BQ173" s="326"/>
      <c r="BR173" s="326"/>
      <c r="BS173" s="326"/>
      <c r="BT173" s="326"/>
      <c r="BU173" s="326"/>
      <c r="BV173" s="326"/>
      <c r="BW173" s="326"/>
      <c r="BX173" s="326"/>
      <c r="BY173" s="326"/>
      <c r="BZ173" s="326"/>
      <c r="CA173" s="326"/>
      <c r="CB173" s="326"/>
      <c r="CC173" s="326"/>
      <c r="CD173" s="326"/>
      <c r="CE173" s="326"/>
      <c r="CF173" s="326"/>
      <c r="CG173" s="326"/>
      <c r="CH173" s="326"/>
      <c r="CI173" s="326"/>
      <c r="CJ173" s="326"/>
      <c r="CK173" s="326"/>
      <c r="CL173" s="326"/>
      <c r="CM173" s="326"/>
      <c r="CN173" s="326"/>
      <c r="CO173" s="326"/>
      <c r="CP173" s="326"/>
      <c r="CQ173" s="326"/>
      <c r="CR173" s="326"/>
      <c r="CS173" s="326"/>
      <c r="CT173" s="326"/>
      <c r="CU173" s="326"/>
      <c r="CV173" s="326"/>
      <c r="CW173" s="326"/>
      <c r="CX173" s="326"/>
      <c r="CY173" s="326"/>
      <c r="CZ173" s="326"/>
      <c r="DA173" s="326"/>
      <c r="DB173" s="326"/>
      <c r="DC173" s="326"/>
      <c r="DD173" s="326"/>
      <c r="DE173" s="326"/>
      <c r="DF173" s="326"/>
      <c r="DG173" s="326"/>
      <c r="DH173" s="326"/>
      <c r="DI173" s="326"/>
      <c r="DJ173" s="326"/>
      <c r="DK173" s="326"/>
      <c r="DL173" s="326"/>
      <c r="DM173" s="326"/>
      <c r="DN173" s="326"/>
      <c r="DO173" s="326"/>
      <c r="DP173" s="326"/>
      <c r="DQ173" s="326"/>
      <c r="DR173" s="326"/>
      <c r="DS173" s="326"/>
      <c r="DT173" s="326"/>
      <c r="DU173" s="326"/>
      <c r="DV173" s="326"/>
      <c r="DW173" s="326"/>
      <c r="DX173" s="326"/>
      <c r="DY173" s="326"/>
      <c r="DZ173" s="326"/>
      <c r="EA173" s="326"/>
      <c r="EB173" s="326"/>
      <c r="EC173" s="326"/>
      <c r="ED173" s="326"/>
      <c r="EE173" s="326"/>
      <c r="EF173" s="326"/>
      <c r="EG173" s="326"/>
      <c r="EH173" s="326"/>
      <c r="EI173" s="326"/>
      <c r="EJ173" s="326"/>
      <c r="EK173" s="326"/>
      <c r="EL173" s="326"/>
      <c r="EM173" s="326"/>
      <c r="EN173" s="326"/>
      <c r="EO173" s="326"/>
      <c r="EP173" s="326"/>
      <c r="EQ173" s="326"/>
      <c r="ER173" s="326"/>
      <c r="ES173" s="326"/>
      <c r="ET173" s="326"/>
      <c r="EU173" s="326"/>
      <c r="EV173" s="326"/>
      <c r="EW173" s="326"/>
      <c r="EX173" s="326"/>
      <c r="EY173" s="326"/>
      <c r="EZ173" s="326"/>
      <c r="FA173" s="326"/>
      <c r="FB173" s="326"/>
      <c r="FC173" s="326"/>
      <c r="FD173" s="326"/>
      <c r="FE173" s="326"/>
      <c r="FF173" s="326"/>
      <c r="FG173" s="326"/>
      <c r="FH173" s="326"/>
      <c r="FI173" s="326"/>
      <c r="FJ173" s="326"/>
      <c r="FK173" s="326"/>
      <c r="FL173" s="326"/>
      <c r="FM173" s="326"/>
      <c r="FN173" s="326"/>
      <c r="FO173" s="326"/>
      <c r="FP173" s="326"/>
      <c r="FQ173" s="326"/>
      <c r="FR173" s="326"/>
      <c r="FS173" s="326"/>
      <c r="FT173" s="326"/>
      <c r="FU173" s="326"/>
      <c r="FV173" s="326"/>
      <c r="FW173" s="326"/>
      <c r="FX173" s="326"/>
      <c r="FY173" s="326"/>
      <c r="FZ173" s="326"/>
      <c r="GA173" s="326"/>
      <c r="GB173" s="326"/>
      <c r="GC173" s="326"/>
      <c r="GD173" s="326"/>
      <c r="GE173" s="326"/>
      <c r="GF173" s="326"/>
      <c r="GG173" s="326"/>
      <c r="GH173" s="326"/>
      <c r="GI173" s="326"/>
      <c r="GJ173" s="326"/>
      <c r="GK173" s="326"/>
      <c r="GL173" s="326"/>
      <c r="GM173" s="326"/>
      <c r="GN173" s="326"/>
      <c r="GO173" s="326"/>
      <c r="GP173" s="326"/>
      <c r="GQ173" s="326"/>
      <c r="GR173" s="326"/>
      <c r="GS173" s="326"/>
      <c r="GT173" s="326"/>
      <c r="GU173" s="326"/>
      <c r="GV173" s="326"/>
      <c r="GW173" s="326"/>
      <c r="GX173" s="326"/>
      <c r="GY173" s="326"/>
      <c r="GZ173" s="326"/>
      <c r="HA173" s="326"/>
      <c r="HB173" s="326"/>
      <c r="HC173" s="326"/>
      <c r="HD173" s="326"/>
      <c r="HE173" s="326"/>
      <c r="HF173" s="326"/>
      <c r="HG173" s="326"/>
      <c r="HH173" s="326"/>
      <c r="HI173" s="326"/>
      <c r="HJ173" s="326"/>
      <c r="HK173" s="326"/>
      <c r="HL173" s="326"/>
      <c r="HM173" s="326"/>
      <c r="HN173" s="326"/>
      <c r="HO173" s="326"/>
      <c r="HP173" s="326"/>
      <c r="HQ173" s="326"/>
      <c r="HR173" s="326"/>
      <c r="HS173" s="326"/>
      <c r="HT173" s="326"/>
      <c r="HU173" s="326"/>
      <c r="HV173" s="326"/>
      <c r="HW173" s="326"/>
      <c r="HX173" s="326"/>
      <c r="HY173" s="326"/>
      <c r="HZ173" s="326"/>
      <c r="IA173" s="326"/>
      <c r="IB173" s="326"/>
      <c r="IC173" s="326"/>
      <c r="ID173" s="326"/>
      <c r="IE173" s="326"/>
      <c r="IF173" s="326"/>
      <c r="IG173" s="326"/>
      <c r="IH173" s="326"/>
      <c r="II173" s="326"/>
      <c r="IJ173" s="326"/>
      <c r="IK173" s="326"/>
      <c r="IL173" s="326"/>
      <c r="IM173" s="326"/>
    </row>
    <row r="174" spans="6:247" x14ac:dyDescent="0.2">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c r="AE174" s="326"/>
      <c r="AF174" s="326"/>
      <c r="AG174" s="326"/>
      <c r="AH174" s="326"/>
      <c r="AI174" s="326"/>
      <c r="AJ174" s="326"/>
      <c r="AK174" s="326"/>
      <c r="AL174" s="326"/>
      <c r="AM174" s="326"/>
      <c r="AN174" s="326"/>
      <c r="AO174" s="326"/>
      <c r="AP174" s="326"/>
      <c r="AQ174" s="326"/>
      <c r="AR174" s="326"/>
      <c r="AS174" s="326"/>
      <c r="AT174" s="326"/>
      <c r="AU174" s="326"/>
      <c r="AV174" s="326"/>
      <c r="AW174" s="326"/>
      <c r="AX174" s="326"/>
      <c r="AY174" s="326"/>
      <c r="AZ174" s="326"/>
      <c r="BA174" s="326"/>
      <c r="BB174" s="326"/>
      <c r="BC174" s="326"/>
      <c r="BD174" s="326"/>
      <c r="BE174" s="326"/>
      <c r="BF174" s="326"/>
      <c r="BG174" s="326"/>
      <c r="BH174" s="326"/>
      <c r="BI174" s="326"/>
      <c r="BJ174" s="326"/>
      <c r="BK174" s="326"/>
      <c r="BL174" s="326"/>
      <c r="BM174" s="326"/>
      <c r="BN174" s="326"/>
      <c r="BO174" s="326"/>
      <c r="BP174" s="326"/>
      <c r="BQ174" s="326"/>
      <c r="BR174" s="326"/>
      <c r="BS174" s="326"/>
      <c r="BT174" s="326"/>
      <c r="BU174" s="326"/>
      <c r="BV174" s="326"/>
      <c r="BW174" s="326"/>
      <c r="BX174" s="326"/>
      <c r="BY174" s="326"/>
      <c r="BZ174" s="326"/>
      <c r="CA174" s="326"/>
      <c r="CB174" s="326"/>
      <c r="CC174" s="326"/>
      <c r="CD174" s="326"/>
      <c r="CE174" s="326"/>
      <c r="CF174" s="326"/>
      <c r="CG174" s="326"/>
      <c r="CH174" s="326"/>
      <c r="CI174" s="326"/>
      <c r="CJ174" s="326"/>
      <c r="CK174" s="326"/>
      <c r="CL174" s="326"/>
      <c r="CM174" s="326"/>
      <c r="CN174" s="326"/>
      <c r="CO174" s="326"/>
      <c r="CP174" s="326"/>
      <c r="CQ174" s="326"/>
      <c r="CR174" s="326"/>
      <c r="CS174" s="326"/>
      <c r="CT174" s="326"/>
      <c r="CU174" s="326"/>
      <c r="CV174" s="326"/>
      <c r="CW174" s="326"/>
      <c r="CX174" s="326"/>
      <c r="CY174" s="326"/>
      <c r="CZ174" s="326"/>
      <c r="DA174" s="326"/>
      <c r="DB174" s="326"/>
      <c r="DC174" s="326"/>
      <c r="DD174" s="326"/>
      <c r="DE174" s="326"/>
      <c r="DF174" s="326"/>
      <c r="DG174" s="326"/>
      <c r="DH174" s="326"/>
      <c r="DI174" s="326"/>
      <c r="DJ174" s="326"/>
      <c r="DK174" s="326"/>
      <c r="DL174" s="326"/>
      <c r="DM174" s="326"/>
      <c r="DN174" s="326"/>
      <c r="DO174" s="326"/>
      <c r="DP174" s="326"/>
      <c r="DQ174" s="326"/>
      <c r="DR174" s="326"/>
      <c r="DS174" s="326"/>
      <c r="DT174" s="326"/>
      <c r="DU174" s="326"/>
      <c r="DV174" s="326"/>
      <c r="DW174" s="326"/>
      <c r="DX174" s="326"/>
      <c r="DY174" s="326"/>
      <c r="DZ174" s="326"/>
      <c r="EA174" s="326"/>
      <c r="EB174" s="326"/>
      <c r="EC174" s="326"/>
      <c r="ED174" s="326"/>
      <c r="EE174" s="326"/>
      <c r="EF174" s="326"/>
      <c r="EG174" s="326"/>
      <c r="EH174" s="326"/>
      <c r="EI174" s="326"/>
      <c r="EJ174" s="326"/>
      <c r="EK174" s="326"/>
      <c r="EL174" s="326"/>
      <c r="EM174" s="326"/>
      <c r="EN174" s="326"/>
      <c r="EO174" s="326"/>
      <c r="EP174" s="326"/>
      <c r="EQ174" s="326"/>
      <c r="ER174" s="326"/>
      <c r="ES174" s="326"/>
      <c r="ET174" s="326"/>
      <c r="EU174" s="326"/>
      <c r="EV174" s="326"/>
      <c r="EW174" s="326"/>
      <c r="EX174" s="326"/>
      <c r="EY174" s="326"/>
      <c r="EZ174" s="326"/>
      <c r="FA174" s="326"/>
      <c r="FB174" s="326"/>
      <c r="FC174" s="326"/>
      <c r="FD174" s="326"/>
      <c r="FE174" s="326"/>
      <c r="FF174" s="326"/>
      <c r="FG174" s="326"/>
      <c r="FH174" s="326"/>
      <c r="FI174" s="326"/>
      <c r="FJ174" s="326"/>
      <c r="FK174" s="326"/>
      <c r="FL174" s="326"/>
      <c r="FM174" s="326"/>
      <c r="FN174" s="326"/>
      <c r="FO174" s="326"/>
      <c r="FP174" s="326"/>
      <c r="FQ174" s="326"/>
      <c r="FR174" s="326"/>
      <c r="FS174" s="326"/>
      <c r="FT174" s="326"/>
      <c r="FU174" s="326"/>
      <c r="FV174" s="326"/>
      <c r="FW174" s="326"/>
      <c r="FX174" s="326"/>
      <c r="FY174" s="326"/>
      <c r="FZ174" s="326"/>
      <c r="GA174" s="326"/>
      <c r="GB174" s="326"/>
      <c r="GC174" s="326"/>
      <c r="GD174" s="326"/>
      <c r="GE174" s="326"/>
      <c r="GF174" s="326"/>
      <c r="GG174" s="326"/>
      <c r="GH174" s="326"/>
      <c r="GI174" s="326"/>
      <c r="GJ174" s="326"/>
      <c r="GK174" s="326"/>
      <c r="GL174" s="326"/>
      <c r="GM174" s="326"/>
      <c r="GN174" s="326"/>
      <c r="GO174" s="326"/>
      <c r="GP174" s="326"/>
      <c r="GQ174" s="326"/>
      <c r="GR174" s="326"/>
      <c r="GS174" s="326"/>
      <c r="GT174" s="326"/>
      <c r="GU174" s="326"/>
      <c r="GV174" s="326"/>
      <c r="GW174" s="326"/>
      <c r="GX174" s="326"/>
      <c r="GY174" s="326"/>
      <c r="GZ174" s="326"/>
      <c r="HA174" s="326"/>
      <c r="HB174" s="326"/>
      <c r="HC174" s="326"/>
      <c r="HD174" s="326"/>
      <c r="HE174" s="326"/>
      <c r="HF174" s="326"/>
      <c r="HG174" s="326"/>
      <c r="HH174" s="326"/>
      <c r="HI174" s="326"/>
      <c r="HJ174" s="326"/>
      <c r="HK174" s="326"/>
      <c r="HL174" s="326"/>
      <c r="HM174" s="326"/>
      <c r="HN174" s="326"/>
      <c r="HO174" s="326"/>
      <c r="HP174" s="326"/>
      <c r="HQ174" s="326"/>
      <c r="HR174" s="326"/>
      <c r="HS174" s="326"/>
      <c r="HT174" s="326"/>
      <c r="HU174" s="326"/>
      <c r="HV174" s="326"/>
      <c r="HW174" s="326"/>
      <c r="HX174" s="326"/>
      <c r="HY174" s="326"/>
      <c r="HZ174" s="326"/>
      <c r="IA174" s="326"/>
      <c r="IB174" s="326"/>
      <c r="IC174" s="326"/>
      <c r="ID174" s="326"/>
      <c r="IE174" s="326"/>
      <c r="IF174" s="326"/>
      <c r="IG174" s="326"/>
      <c r="IH174" s="326"/>
      <c r="II174" s="326"/>
      <c r="IJ174" s="326"/>
      <c r="IK174" s="326"/>
      <c r="IL174" s="326"/>
      <c r="IM174" s="326"/>
    </row>
    <row r="175" spans="6:247" x14ac:dyDescent="0.2">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c r="AH175" s="326"/>
      <c r="AI175" s="326"/>
      <c r="AJ175" s="326"/>
      <c r="AK175" s="326"/>
      <c r="AL175" s="326"/>
      <c r="AM175" s="326"/>
      <c r="AN175" s="326"/>
      <c r="AO175" s="326"/>
      <c r="AP175" s="326"/>
      <c r="AQ175" s="326"/>
      <c r="AR175" s="326"/>
      <c r="AS175" s="326"/>
      <c r="AT175" s="326"/>
      <c r="AU175" s="326"/>
      <c r="AV175" s="326"/>
      <c r="AW175" s="326"/>
      <c r="AX175" s="326"/>
      <c r="AY175" s="326"/>
      <c r="AZ175" s="326"/>
      <c r="BA175" s="326"/>
      <c r="BB175" s="326"/>
      <c r="BC175" s="326"/>
      <c r="BD175" s="326"/>
      <c r="BE175" s="326"/>
      <c r="BF175" s="326"/>
      <c r="BG175" s="326"/>
      <c r="BH175" s="326"/>
      <c r="BI175" s="326"/>
      <c r="BJ175" s="326"/>
      <c r="BK175" s="326"/>
      <c r="BL175" s="326"/>
      <c r="BM175" s="326"/>
      <c r="BN175" s="326"/>
      <c r="BO175" s="326"/>
      <c r="BP175" s="326"/>
      <c r="BQ175" s="326"/>
      <c r="BR175" s="326"/>
      <c r="BS175" s="326"/>
      <c r="BT175" s="326"/>
      <c r="BU175" s="326"/>
      <c r="BV175" s="326"/>
      <c r="BW175" s="326"/>
      <c r="BX175" s="326"/>
      <c r="BY175" s="326"/>
      <c r="BZ175" s="326"/>
      <c r="CA175" s="326"/>
      <c r="CB175" s="326"/>
      <c r="CC175" s="326"/>
      <c r="CD175" s="326"/>
      <c r="CE175" s="326"/>
      <c r="CF175" s="326"/>
      <c r="CG175" s="326"/>
      <c r="CH175" s="326"/>
      <c r="CI175" s="326"/>
      <c r="CJ175" s="326"/>
      <c r="CK175" s="326"/>
      <c r="CL175" s="326"/>
      <c r="CM175" s="326"/>
      <c r="CN175" s="326"/>
      <c r="CO175" s="326"/>
      <c r="CP175" s="326"/>
      <c r="CQ175" s="326"/>
      <c r="CR175" s="326"/>
      <c r="CS175" s="326"/>
      <c r="CT175" s="326"/>
      <c r="CU175" s="326"/>
      <c r="CV175" s="326"/>
      <c r="CW175" s="326"/>
      <c r="CX175" s="326"/>
      <c r="CY175" s="326"/>
      <c r="CZ175" s="326"/>
      <c r="DA175" s="326"/>
      <c r="DB175" s="326"/>
      <c r="DC175" s="326"/>
      <c r="DD175" s="326"/>
      <c r="DE175" s="326"/>
      <c r="DF175" s="326"/>
      <c r="DG175" s="326"/>
      <c r="DH175" s="326"/>
      <c r="DI175" s="326"/>
      <c r="DJ175" s="326"/>
      <c r="DK175" s="326"/>
      <c r="DL175" s="326"/>
      <c r="DM175" s="326"/>
      <c r="DN175" s="326"/>
      <c r="DO175" s="326"/>
      <c r="DP175" s="326"/>
      <c r="DQ175" s="326"/>
      <c r="DR175" s="326"/>
      <c r="DS175" s="326"/>
      <c r="DT175" s="326"/>
      <c r="DU175" s="326"/>
      <c r="DV175" s="326"/>
      <c r="DW175" s="326"/>
      <c r="DX175" s="326"/>
      <c r="DY175" s="326"/>
      <c r="DZ175" s="326"/>
      <c r="EA175" s="326"/>
      <c r="EB175" s="326"/>
      <c r="EC175" s="326"/>
      <c r="ED175" s="326"/>
      <c r="EE175" s="326"/>
      <c r="EF175" s="326"/>
      <c r="EG175" s="326"/>
      <c r="EH175" s="326"/>
      <c r="EI175" s="326"/>
      <c r="EJ175" s="326"/>
      <c r="EK175" s="326"/>
      <c r="EL175" s="326"/>
      <c r="EM175" s="326"/>
      <c r="EN175" s="326"/>
      <c r="EO175" s="326"/>
      <c r="EP175" s="326"/>
      <c r="EQ175" s="326"/>
      <c r="ER175" s="326"/>
      <c r="ES175" s="326"/>
      <c r="ET175" s="326"/>
      <c r="EU175" s="326"/>
      <c r="EV175" s="326"/>
      <c r="EW175" s="326"/>
      <c r="EX175" s="326"/>
      <c r="EY175" s="326"/>
      <c r="EZ175" s="326"/>
      <c r="FA175" s="326"/>
      <c r="FB175" s="326"/>
      <c r="FC175" s="326"/>
      <c r="FD175" s="326"/>
      <c r="FE175" s="326"/>
      <c r="FF175" s="326"/>
      <c r="FG175" s="326"/>
      <c r="FH175" s="326"/>
      <c r="FI175" s="326"/>
      <c r="FJ175" s="326"/>
      <c r="FK175" s="326"/>
      <c r="FL175" s="326"/>
      <c r="FM175" s="326"/>
      <c r="FN175" s="326"/>
      <c r="FO175" s="326"/>
      <c r="FP175" s="326"/>
      <c r="FQ175" s="326"/>
      <c r="FR175" s="326"/>
      <c r="FS175" s="326"/>
      <c r="FT175" s="326"/>
      <c r="FU175" s="326"/>
      <c r="FV175" s="326"/>
      <c r="FW175" s="326"/>
      <c r="FX175" s="326"/>
      <c r="FY175" s="326"/>
      <c r="FZ175" s="326"/>
      <c r="GA175" s="326"/>
      <c r="GB175" s="326"/>
      <c r="GC175" s="326"/>
      <c r="GD175" s="326"/>
      <c r="GE175" s="326"/>
      <c r="GF175" s="326"/>
      <c r="GG175" s="326"/>
      <c r="GH175" s="326"/>
      <c r="GI175" s="326"/>
      <c r="GJ175" s="326"/>
      <c r="GK175" s="326"/>
      <c r="GL175" s="326"/>
      <c r="GM175" s="326"/>
      <c r="GN175" s="326"/>
      <c r="GO175" s="326"/>
      <c r="GP175" s="326"/>
      <c r="GQ175" s="326"/>
      <c r="GR175" s="326"/>
      <c r="GS175" s="326"/>
      <c r="GT175" s="326"/>
      <c r="GU175" s="326"/>
      <c r="GV175" s="326"/>
      <c r="GW175" s="326"/>
      <c r="GX175" s="326"/>
      <c r="GY175" s="326"/>
      <c r="GZ175" s="326"/>
      <c r="HA175" s="326"/>
      <c r="HB175" s="326"/>
      <c r="HC175" s="326"/>
      <c r="HD175" s="326"/>
      <c r="HE175" s="326"/>
      <c r="HF175" s="326"/>
      <c r="HG175" s="326"/>
      <c r="HH175" s="326"/>
      <c r="HI175" s="326"/>
      <c r="HJ175" s="326"/>
      <c r="HK175" s="326"/>
      <c r="HL175" s="326"/>
      <c r="HM175" s="326"/>
      <c r="HN175" s="326"/>
      <c r="HO175" s="326"/>
      <c r="HP175" s="326"/>
      <c r="HQ175" s="326"/>
      <c r="HR175" s="326"/>
      <c r="HS175" s="326"/>
      <c r="HT175" s="326"/>
      <c r="HU175" s="326"/>
      <c r="HV175" s="326"/>
      <c r="HW175" s="326"/>
      <c r="HX175" s="326"/>
      <c r="HY175" s="326"/>
      <c r="HZ175" s="326"/>
      <c r="IA175" s="326"/>
      <c r="IB175" s="326"/>
      <c r="IC175" s="326"/>
      <c r="ID175" s="326"/>
      <c r="IE175" s="326"/>
      <c r="IF175" s="326"/>
      <c r="IG175" s="326"/>
      <c r="IH175" s="326"/>
      <c r="II175" s="326"/>
      <c r="IJ175" s="326"/>
      <c r="IK175" s="326"/>
      <c r="IL175" s="326"/>
      <c r="IM175" s="326"/>
    </row>
    <row r="176" spans="6:247" x14ac:dyDescent="0.2">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326"/>
      <c r="AF176" s="326"/>
      <c r="AG176" s="326"/>
      <c r="AH176" s="326"/>
      <c r="AI176" s="326"/>
      <c r="AJ176" s="326"/>
      <c r="AK176" s="326"/>
      <c r="AL176" s="326"/>
      <c r="AM176" s="326"/>
      <c r="AN176" s="326"/>
      <c r="AO176" s="326"/>
      <c r="AP176" s="326"/>
      <c r="AQ176" s="326"/>
      <c r="AR176" s="326"/>
      <c r="AS176" s="326"/>
      <c r="AT176" s="326"/>
      <c r="AU176" s="326"/>
      <c r="AV176" s="326"/>
      <c r="AW176" s="326"/>
      <c r="AX176" s="326"/>
      <c r="AY176" s="326"/>
      <c r="AZ176" s="326"/>
      <c r="BA176" s="326"/>
      <c r="BB176" s="326"/>
      <c r="BC176" s="326"/>
      <c r="BD176" s="326"/>
      <c r="BE176" s="326"/>
      <c r="BF176" s="326"/>
      <c r="BG176" s="326"/>
      <c r="BH176" s="326"/>
      <c r="BI176" s="326"/>
      <c r="BJ176" s="326"/>
      <c r="BK176" s="326"/>
      <c r="BL176" s="326"/>
      <c r="BM176" s="326"/>
      <c r="BN176" s="326"/>
      <c r="BO176" s="326"/>
      <c r="BP176" s="326"/>
      <c r="BQ176" s="326"/>
      <c r="BR176" s="326"/>
      <c r="BS176" s="326"/>
      <c r="BT176" s="326"/>
      <c r="BU176" s="326"/>
      <c r="BV176" s="326"/>
      <c r="BW176" s="326"/>
      <c r="BX176" s="326"/>
      <c r="BY176" s="326"/>
      <c r="BZ176" s="326"/>
      <c r="CA176" s="326"/>
      <c r="CB176" s="326"/>
      <c r="CC176" s="326"/>
      <c r="CD176" s="326"/>
      <c r="CE176" s="326"/>
      <c r="CF176" s="326"/>
      <c r="CG176" s="326"/>
      <c r="CH176" s="326"/>
      <c r="CI176" s="326"/>
      <c r="CJ176" s="326"/>
      <c r="CK176" s="326"/>
      <c r="CL176" s="326"/>
      <c r="CM176" s="326"/>
      <c r="CN176" s="326"/>
      <c r="CO176" s="326"/>
      <c r="CP176" s="326"/>
      <c r="CQ176" s="326"/>
      <c r="CR176" s="326"/>
      <c r="CS176" s="326"/>
      <c r="CT176" s="326"/>
      <c r="CU176" s="326"/>
      <c r="CV176" s="326"/>
      <c r="CW176" s="326"/>
      <c r="CX176" s="326"/>
      <c r="CY176" s="326"/>
      <c r="CZ176" s="326"/>
      <c r="DA176" s="326"/>
      <c r="DB176" s="326"/>
      <c r="DC176" s="326"/>
      <c r="DD176" s="326"/>
      <c r="DE176" s="326"/>
      <c r="DF176" s="326"/>
      <c r="DG176" s="326"/>
      <c r="DH176" s="326"/>
      <c r="DI176" s="326"/>
      <c r="DJ176" s="326"/>
      <c r="DK176" s="326"/>
      <c r="DL176" s="326"/>
      <c r="DM176" s="326"/>
      <c r="DN176" s="326"/>
      <c r="DO176" s="326"/>
      <c r="DP176" s="326"/>
      <c r="DQ176" s="326"/>
      <c r="DR176" s="326"/>
      <c r="DS176" s="326"/>
      <c r="DT176" s="326"/>
      <c r="DU176" s="326"/>
      <c r="DV176" s="326"/>
      <c r="DW176" s="326"/>
      <c r="DX176" s="326"/>
      <c r="DY176" s="326"/>
      <c r="DZ176" s="326"/>
      <c r="EA176" s="326"/>
      <c r="EB176" s="326"/>
      <c r="EC176" s="326"/>
      <c r="ED176" s="326"/>
      <c r="EE176" s="326"/>
      <c r="EF176" s="326"/>
      <c r="EG176" s="326"/>
      <c r="EH176" s="326"/>
      <c r="EI176" s="326"/>
      <c r="EJ176" s="326"/>
      <c r="EK176" s="326"/>
      <c r="EL176" s="326"/>
      <c r="EM176" s="326"/>
      <c r="EN176" s="326"/>
      <c r="EO176" s="326"/>
      <c r="EP176" s="326"/>
      <c r="EQ176" s="326"/>
      <c r="ER176" s="326"/>
      <c r="ES176" s="326"/>
      <c r="ET176" s="326"/>
      <c r="EU176" s="326"/>
      <c r="EV176" s="326"/>
      <c r="EW176" s="326"/>
      <c r="EX176" s="326"/>
      <c r="EY176" s="326"/>
      <c r="EZ176" s="326"/>
      <c r="FA176" s="326"/>
      <c r="FB176" s="326"/>
      <c r="FC176" s="326"/>
      <c r="FD176" s="326"/>
      <c r="FE176" s="326"/>
      <c r="FF176" s="326"/>
      <c r="FG176" s="326"/>
      <c r="FH176" s="326"/>
      <c r="FI176" s="326"/>
      <c r="FJ176" s="326"/>
      <c r="FK176" s="326"/>
      <c r="FL176" s="326"/>
      <c r="FM176" s="326"/>
      <c r="FN176" s="326"/>
      <c r="FO176" s="326"/>
      <c r="FP176" s="326"/>
      <c r="FQ176" s="326"/>
      <c r="FR176" s="326"/>
      <c r="FS176" s="326"/>
      <c r="FT176" s="326"/>
      <c r="FU176" s="326"/>
      <c r="FV176" s="326"/>
      <c r="FW176" s="326"/>
      <c r="FX176" s="326"/>
      <c r="FY176" s="326"/>
      <c r="FZ176" s="326"/>
      <c r="GA176" s="326"/>
      <c r="GB176" s="326"/>
      <c r="GC176" s="326"/>
      <c r="GD176" s="326"/>
      <c r="GE176" s="326"/>
      <c r="GF176" s="326"/>
      <c r="GG176" s="326"/>
      <c r="GH176" s="326"/>
      <c r="GI176" s="326"/>
      <c r="GJ176" s="326"/>
      <c r="GK176" s="326"/>
      <c r="GL176" s="326"/>
      <c r="GM176" s="326"/>
      <c r="GN176" s="326"/>
      <c r="GO176" s="326"/>
      <c r="GP176" s="326"/>
      <c r="GQ176" s="326"/>
      <c r="GR176" s="326"/>
      <c r="GS176" s="326"/>
      <c r="GT176" s="326"/>
      <c r="GU176" s="326"/>
      <c r="GV176" s="326"/>
      <c r="GW176" s="326"/>
      <c r="GX176" s="326"/>
      <c r="GY176" s="326"/>
      <c r="GZ176" s="326"/>
      <c r="HA176" s="326"/>
      <c r="HB176" s="326"/>
      <c r="HC176" s="326"/>
      <c r="HD176" s="326"/>
      <c r="HE176" s="326"/>
      <c r="HF176" s="326"/>
      <c r="HG176" s="326"/>
      <c r="HH176" s="326"/>
      <c r="HI176" s="326"/>
      <c r="HJ176" s="326"/>
      <c r="HK176" s="326"/>
      <c r="HL176" s="326"/>
      <c r="HM176" s="326"/>
      <c r="HN176" s="326"/>
      <c r="HO176" s="326"/>
      <c r="HP176" s="326"/>
      <c r="HQ176" s="326"/>
      <c r="HR176" s="326"/>
      <c r="HS176" s="326"/>
      <c r="HT176" s="326"/>
      <c r="HU176" s="326"/>
      <c r="HV176" s="326"/>
      <c r="HW176" s="326"/>
      <c r="HX176" s="326"/>
      <c r="HY176" s="326"/>
      <c r="HZ176" s="326"/>
      <c r="IA176" s="326"/>
      <c r="IB176" s="326"/>
      <c r="IC176" s="326"/>
      <c r="ID176" s="326"/>
      <c r="IE176" s="326"/>
      <c r="IF176" s="326"/>
      <c r="IG176" s="326"/>
      <c r="IH176" s="326"/>
      <c r="II176" s="326"/>
      <c r="IJ176" s="326"/>
      <c r="IK176" s="326"/>
      <c r="IL176" s="326"/>
      <c r="IM176" s="326"/>
    </row>
    <row r="177" spans="6:247" x14ac:dyDescent="0.2">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326"/>
      <c r="AF177" s="326"/>
      <c r="AG177" s="326"/>
      <c r="AH177" s="326"/>
      <c r="AI177" s="326"/>
      <c r="AJ177" s="326"/>
      <c r="AK177" s="326"/>
      <c r="AL177" s="326"/>
      <c r="AM177" s="326"/>
      <c r="AN177" s="326"/>
      <c r="AO177" s="326"/>
      <c r="AP177" s="326"/>
      <c r="AQ177" s="326"/>
      <c r="AR177" s="326"/>
      <c r="AS177" s="326"/>
      <c r="AT177" s="326"/>
      <c r="AU177" s="326"/>
      <c r="AV177" s="326"/>
      <c r="AW177" s="326"/>
      <c r="AX177" s="326"/>
      <c r="AY177" s="326"/>
      <c r="AZ177" s="326"/>
      <c r="BA177" s="326"/>
      <c r="BB177" s="326"/>
      <c r="BC177" s="326"/>
      <c r="BD177" s="326"/>
      <c r="BE177" s="326"/>
      <c r="BF177" s="326"/>
      <c r="BG177" s="326"/>
      <c r="BH177" s="326"/>
      <c r="BI177" s="326"/>
      <c r="BJ177" s="326"/>
      <c r="BK177" s="326"/>
      <c r="BL177" s="326"/>
      <c r="BM177" s="326"/>
      <c r="BN177" s="326"/>
      <c r="BO177" s="326"/>
      <c r="BP177" s="326"/>
      <c r="BQ177" s="326"/>
      <c r="BR177" s="326"/>
      <c r="BS177" s="326"/>
      <c r="BT177" s="326"/>
      <c r="BU177" s="326"/>
      <c r="BV177" s="326"/>
      <c r="BW177" s="326"/>
      <c r="BX177" s="326"/>
      <c r="BY177" s="326"/>
      <c r="BZ177" s="326"/>
      <c r="CA177" s="326"/>
      <c r="CB177" s="326"/>
      <c r="CC177" s="326"/>
      <c r="CD177" s="326"/>
      <c r="CE177" s="326"/>
      <c r="CF177" s="326"/>
      <c r="CG177" s="326"/>
      <c r="CH177" s="326"/>
      <c r="CI177" s="326"/>
      <c r="CJ177" s="326"/>
      <c r="CK177" s="326"/>
      <c r="CL177" s="326"/>
      <c r="CM177" s="326"/>
      <c r="CN177" s="326"/>
      <c r="CO177" s="326"/>
      <c r="CP177" s="326"/>
      <c r="CQ177" s="326"/>
      <c r="CR177" s="326"/>
      <c r="CS177" s="326"/>
      <c r="CT177" s="326"/>
      <c r="CU177" s="326"/>
      <c r="CV177" s="326"/>
      <c r="CW177" s="326"/>
      <c r="CX177" s="326"/>
      <c r="CY177" s="326"/>
      <c r="CZ177" s="326"/>
      <c r="DA177" s="326"/>
      <c r="DB177" s="326"/>
      <c r="DC177" s="326"/>
      <c r="DD177" s="326"/>
      <c r="DE177" s="326"/>
      <c r="DF177" s="326"/>
      <c r="DG177" s="326"/>
      <c r="DH177" s="326"/>
      <c r="DI177" s="326"/>
      <c r="DJ177" s="326"/>
      <c r="DK177" s="326"/>
      <c r="DL177" s="326"/>
      <c r="DM177" s="326"/>
      <c r="DN177" s="326"/>
      <c r="DO177" s="326"/>
      <c r="DP177" s="326"/>
      <c r="DQ177" s="326"/>
      <c r="DR177" s="326"/>
      <c r="DS177" s="326"/>
      <c r="DT177" s="326"/>
      <c r="DU177" s="326"/>
      <c r="DV177" s="326"/>
      <c r="DW177" s="326"/>
      <c r="DX177" s="326"/>
      <c r="DY177" s="326"/>
      <c r="DZ177" s="326"/>
      <c r="EA177" s="326"/>
      <c r="EB177" s="326"/>
      <c r="EC177" s="326"/>
      <c r="ED177" s="326"/>
      <c r="EE177" s="326"/>
      <c r="EF177" s="326"/>
      <c r="EG177" s="326"/>
      <c r="EH177" s="326"/>
      <c r="EI177" s="326"/>
      <c r="EJ177" s="326"/>
      <c r="EK177" s="326"/>
      <c r="EL177" s="326"/>
      <c r="EM177" s="326"/>
      <c r="EN177" s="326"/>
      <c r="EO177" s="326"/>
      <c r="EP177" s="326"/>
      <c r="EQ177" s="326"/>
      <c r="ER177" s="326"/>
      <c r="ES177" s="326"/>
      <c r="ET177" s="326"/>
      <c r="EU177" s="326"/>
      <c r="EV177" s="326"/>
      <c r="EW177" s="326"/>
      <c r="EX177" s="326"/>
      <c r="EY177" s="326"/>
      <c r="EZ177" s="326"/>
      <c r="FA177" s="326"/>
      <c r="FB177" s="326"/>
      <c r="FC177" s="326"/>
      <c r="FD177" s="326"/>
      <c r="FE177" s="326"/>
      <c r="FF177" s="326"/>
      <c r="FG177" s="326"/>
      <c r="FH177" s="326"/>
      <c r="FI177" s="326"/>
      <c r="FJ177" s="326"/>
      <c r="FK177" s="326"/>
      <c r="FL177" s="326"/>
      <c r="FM177" s="326"/>
      <c r="FN177" s="326"/>
      <c r="FO177" s="326"/>
      <c r="FP177" s="326"/>
      <c r="FQ177" s="326"/>
      <c r="FR177" s="326"/>
      <c r="FS177" s="326"/>
      <c r="FT177" s="326"/>
      <c r="FU177" s="326"/>
      <c r="FV177" s="326"/>
      <c r="FW177" s="326"/>
      <c r="FX177" s="326"/>
      <c r="FY177" s="326"/>
      <c r="FZ177" s="326"/>
      <c r="GA177" s="326"/>
      <c r="GB177" s="326"/>
      <c r="GC177" s="326"/>
      <c r="GD177" s="326"/>
      <c r="GE177" s="326"/>
      <c r="GF177" s="326"/>
      <c r="GG177" s="326"/>
      <c r="GH177" s="326"/>
      <c r="GI177" s="326"/>
      <c r="GJ177" s="326"/>
      <c r="GK177" s="326"/>
      <c r="GL177" s="326"/>
      <c r="GM177" s="326"/>
      <c r="GN177" s="326"/>
      <c r="GO177" s="326"/>
      <c r="GP177" s="326"/>
      <c r="GQ177" s="326"/>
      <c r="GR177" s="326"/>
      <c r="GS177" s="326"/>
      <c r="GT177" s="326"/>
      <c r="GU177" s="326"/>
      <c r="GV177" s="326"/>
      <c r="GW177" s="326"/>
      <c r="GX177" s="326"/>
      <c r="GY177" s="326"/>
      <c r="GZ177" s="326"/>
      <c r="HA177" s="326"/>
      <c r="HB177" s="326"/>
      <c r="HC177" s="326"/>
      <c r="HD177" s="326"/>
      <c r="HE177" s="326"/>
      <c r="HF177" s="326"/>
      <c r="HG177" s="326"/>
      <c r="HH177" s="326"/>
      <c r="HI177" s="326"/>
      <c r="HJ177" s="326"/>
      <c r="HK177" s="326"/>
      <c r="HL177" s="326"/>
      <c r="HM177" s="326"/>
      <c r="HN177" s="326"/>
      <c r="HO177" s="326"/>
      <c r="HP177" s="326"/>
      <c r="HQ177" s="326"/>
      <c r="HR177" s="326"/>
      <c r="HS177" s="326"/>
      <c r="HT177" s="326"/>
      <c r="HU177" s="326"/>
      <c r="HV177" s="326"/>
      <c r="HW177" s="326"/>
      <c r="HX177" s="326"/>
      <c r="HY177" s="326"/>
      <c r="HZ177" s="326"/>
      <c r="IA177" s="326"/>
      <c r="IB177" s="326"/>
      <c r="IC177" s="326"/>
      <c r="ID177" s="326"/>
      <c r="IE177" s="326"/>
      <c r="IF177" s="326"/>
      <c r="IG177" s="326"/>
      <c r="IH177" s="326"/>
      <c r="II177" s="326"/>
      <c r="IJ177" s="326"/>
      <c r="IK177" s="326"/>
      <c r="IL177" s="326"/>
      <c r="IM177" s="326"/>
    </row>
    <row r="178" spans="6:247" x14ac:dyDescent="0.2">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c r="AH178" s="326"/>
      <c r="AI178" s="326"/>
      <c r="AJ178" s="326"/>
      <c r="AK178" s="326"/>
      <c r="AL178" s="326"/>
      <c r="AM178" s="326"/>
      <c r="AN178" s="326"/>
      <c r="AO178" s="326"/>
      <c r="AP178" s="326"/>
      <c r="AQ178" s="326"/>
      <c r="AR178" s="326"/>
      <c r="AS178" s="326"/>
      <c r="AT178" s="326"/>
      <c r="AU178" s="326"/>
      <c r="AV178" s="326"/>
      <c r="AW178" s="326"/>
      <c r="AX178" s="326"/>
      <c r="AY178" s="326"/>
      <c r="AZ178" s="326"/>
      <c r="BA178" s="326"/>
      <c r="BB178" s="326"/>
      <c r="BC178" s="326"/>
      <c r="BD178" s="326"/>
      <c r="BE178" s="326"/>
      <c r="BF178" s="326"/>
      <c r="BG178" s="326"/>
      <c r="BH178" s="326"/>
      <c r="BI178" s="326"/>
      <c r="BJ178" s="326"/>
      <c r="BK178" s="326"/>
      <c r="BL178" s="326"/>
      <c r="BM178" s="326"/>
      <c r="BN178" s="326"/>
      <c r="BO178" s="326"/>
      <c r="BP178" s="326"/>
      <c r="BQ178" s="326"/>
      <c r="BR178" s="326"/>
      <c r="BS178" s="326"/>
      <c r="BT178" s="326"/>
      <c r="BU178" s="326"/>
      <c r="BV178" s="326"/>
      <c r="BW178" s="326"/>
      <c r="BX178" s="326"/>
      <c r="BY178" s="326"/>
      <c r="BZ178" s="326"/>
      <c r="CA178" s="326"/>
      <c r="CB178" s="326"/>
      <c r="CC178" s="326"/>
      <c r="CD178" s="326"/>
      <c r="CE178" s="326"/>
      <c r="CF178" s="326"/>
      <c r="CG178" s="326"/>
      <c r="CH178" s="326"/>
      <c r="CI178" s="326"/>
      <c r="CJ178" s="326"/>
      <c r="CK178" s="326"/>
      <c r="CL178" s="326"/>
      <c r="CM178" s="326"/>
      <c r="CN178" s="326"/>
      <c r="CO178" s="326"/>
      <c r="CP178" s="326"/>
      <c r="CQ178" s="326"/>
      <c r="CR178" s="326"/>
      <c r="CS178" s="326"/>
      <c r="CT178" s="326"/>
      <c r="CU178" s="326"/>
      <c r="CV178" s="326"/>
      <c r="CW178" s="326"/>
      <c r="CX178" s="326"/>
      <c r="CY178" s="326"/>
      <c r="CZ178" s="326"/>
      <c r="DA178" s="326"/>
      <c r="DB178" s="326"/>
      <c r="DC178" s="326"/>
      <c r="DD178" s="326"/>
      <c r="DE178" s="326"/>
      <c r="DF178" s="326"/>
      <c r="DG178" s="326"/>
      <c r="DH178" s="326"/>
      <c r="DI178" s="326"/>
      <c r="DJ178" s="326"/>
      <c r="DK178" s="326"/>
      <c r="DL178" s="326"/>
      <c r="DM178" s="326"/>
      <c r="DN178" s="326"/>
      <c r="DO178" s="326"/>
      <c r="DP178" s="326"/>
      <c r="DQ178" s="326"/>
      <c r="DR178" s="326"/>
      <c r="DS178" s="326"/>
      <c r="DT178" s="326"/>
      <c r="DU178" s="326"/>
      <c r="DV178" s="326"/>
      <c r="DW178" s="326"/>
      <c r="DX178" s="326"/>
      <c r="DY178" s="326"/>
      <c r="DZ178" s="326"/>
      <c r="EA178" s="326"/>
      <c r="EB178" s="326"/>
      <c r="EC178" s="326"/>
      <c r="ED178" s="326"/>
      <c r="EE178" s="326"/>
      <c r="EF178" s="326"/>
      <c r="EG178" s="326"/>
      <c r="EH178" s="326"/>
      <c r="EI178" s="326"/>
      <c r="EJ178" s="326"/>
      <c r="EK178" s="326"/>
      <c r="EL178" s="326"/>
      <c r="EM178" s="326"/>
      <c r="EN178" s="326"/>
      <c r="EO178" s="326"/>
      <c r="EP178" s="326"/>
      <c r="EQ178" s="326"/>
      <c r="ER178" s="326"/>
      <c r="ES178" s="326"/>
      <c r="ET178" s="326"/>
      <c r="EU178" s="326"/>
      <c r="EV178" s="326"/>
      <c r="EW178" s="326"/>
      <c r="EX178" s="326"/>
      <c r="EY178" s="326"/>
      <c r="EZ178" s="326"/>
      <c r="FA178" s="326"/>
      <c r="FB178" s="326"/>
      <c r="FC178" s="326"/>
      <c r="FD178" s="326"/>
      <c r="FE178" s="326"/>
      <c r="FF178" s="326"/>
      <c r="FG178" s="326"/>
      <c r="FH178" s="326"/>
      <c r="FI178" s="326"/>
      <c r="FJ178" s="326"/>
      <c r="FK178" s="326"/>
      <c r="FL178" s="326"/>
      <c r="FM178" s="326"/>
      <c r="FN178" s="326"/>
      <c r="FO178" s="326"/>
      <c r="FP178" s="326"/>
      <c r="FQ178" s="326"/>
      <c r="FR178" s="326"/>
      <c r="FS178" s="326"/>
      <c r="FT178" s="326"/>
      <c r="FU178" s="326"/>
      <c r="FV178" s="326"/>
      <c r="FW178" s="326"/>
      <c r="FX178" s="326"/>
      <c r="FY178" s="326"/>
      <c r="FZ178" s="326"/>
      <c r="GA178" s="326"/>
      <c r="GB178" s="326"/>
      <c r="GC178" s="326"/>
      <c r="GD178" s="326"/>
      <c r="GE178" s="326"/>
      <c r="GF178" s="326"/>
      <c r="GG178" s="326"/>
      <c r="GH178" s="326"/>
      <c r="GI178" s="326"/>
      <c r="GJ178" s="326"/>
      <c r="GK178" s="326"/>
      <c r="GL178" s="326"/>
      <c r="GM178" s="326"/>
      <c r="GN178" s="326"/>
      <c r="GO178" s="326"/>
      <c r="GP178" s="326"/>
      <c r="GQ178" s="326"/>
      <c r="GR178" s="326"/>
      <c r="GS178" s="326"/>
      <c r="GT178" s="326"/>
      <c r="GU178" s="326"/>
      <c r="GV178" s="326"/>
      <c r="GW178" s="326"/>
      <c r="GX178" s="326"/>
      <c r="GY178" s="326"/>
      <c r="GZ178" s="326"/>
      <c r="HA178" s="326"/>
      <c r="HB178" s="326"/>
      <c r="HC178" s="326"/>
      <c r="HD178" s="326"/>
      <c r="HE178" s="326"/>
      <c r="HF178" s="326"/>
      <c r="HG178" s="326"/>
      <c r="HH178" s="326"/>
      <c r="HI178" s="326"/>
      <c r="HJ178" s="326"/>
      <c r="HK178" s="326"/>
      <c r="HL178" s="326"/>
      <c r="HM178" s="326"/>
      <c r="HN178" s="326"/>
      <c r="HO178" s="326"/>
      <c r="HP178" s="326"/>
      <c r="HQ178" s="326"/>
      <c r="HR178" s="326"/>
      <c r="HS178" s="326"/>
      <c r="HT178" s="326"/>
      <c r="HU178" s="326"/>
      <c r="HV178" s="326"/>
      <c r="HW178" s="326"/>
      <c r="HX178" s="326"/>
      <c r="HY178" s="326"/>
      <c r="HZ178" s="326"/>
      <c r="IA178" s="326"/>
      <c r="IB178" s="326"/>
      <c r="IC178" s="326"/>
      <c r="ID178" s="326"/>
      <c r="IE178" s="326"/>
      <c r="IF178" s="326"/>
      <c r="IG178" s="326"/>
      <c r="IH178" s="326"/>
      <c r="II178" s="326"/>
      <c r="IJ178" s="326"/>
      <c r="IK178" s="326"/>
      <c r="IL178" s="326"/>
      <c r="IM178" s="326"/>
    </row>
    <row r="179" spans="6:247" x14ac:dyDescent="0.2">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326"/>
      <c r="AP179" s="326"/>
      <c r="AQ179" s="326"/>
      <c r="AR179" s="326"/>
      <c r="AS179" s="326"/>
      <c r="AT179" s="326"/>
      <c r="AU179" s="326"/>
      <c r="AV179" s="326"/>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326"/>
      <c r="BR179" s="326"/>
      <c r="BS179" s="326"/>
      <c r="BT179" s="326"/>
      <c r="BU179" s="326"/>
      <c r="BV179" s="326"/>
      <c r="BW179" s="326"/>
      <c r="BX179" s="326"/>
      <c r="BY179" s="326"/>
      <c r="BZ179" s="326"/>
      <c r="CA179" s="326"/>
      <c r="CB179" s="326"/>
      <c r="CC179" s="326"/>
      <c r="CD179" s="326"/>
      <c r="CE179" s="326"/>
      <c r="CF179" s="326"/>
      <c r="CG179" s="326"/>
      <c r="CH179" s="326"/>
      <c r="CI179" s="326"/>
      <c r="CJ179" s="326"/>
      <c r="CK179" s="326"/>
      <c r="CL179" s="326"/>
      <c r="CM179" s="326"/>
      <c r="CN179" s="326"/>
      <c r="CO179" s="326"/>
      <c r="CP179" s="326"/>
      <c r="CQ179" s="326"/>
      <c r="CR179" s="326"/>
      <c r="CS179" s="326"/>
      <c r="CT179" s="326"/>
      <c r="CU179" s="326"/>
      <c r="CV179" s="326"/>
      <c r="CW179" s="326"/>
      <c r="CX179" s="326"/>
      <c r="CY179" s="326"/>
      <c r="CZ179" s="326"/>
      <c r="DA179" s="326"/>
      <c r="DB179" s="326"/>
      <c r="DC179" s="326"/>
      <c r="DD179" s="326"/>
      <c r="DE179" s="326"/>
      <c r="DF179" s="326"/>
      <c r="DG179" s="326"/>
      <c r="DH179" s="326"/>
      <c r="DI179" s="326"/>
      <c r="DJ179" s="326"/>
      <c r="DK179" s="326"/>
      <c r="DL179" s="326"/>
      <c r="DM179" s="326"/>
      <c r="DN179" s="326"/>
      <c r="DO179" s="326"/>
      <c r="DP179" s="326"/>
      <c r="DQ179" s="326"/>
      <c r="DR179" s="326"/>
      <c r="DS179" s="326"/>
      <c r="DT179" s="326"/>
      <c r="DU179" s="326"/>
      <c r="DV179" s="326"/>
      <c r="DW179" s="326"/>
      <c r="DX179" s="326"/>
      <c r="DY179" s="326"/>
      <c r="DZ179" s="326"/>
      <c r="EA179" s="326"/>
      <c r="EB179" s="326"/>
      <c r="EC179" s="326"/>
      <c r="ED179" s="326"/>
      <c r="EE179" s="326"/>
      <c r="EF179" s="326"/>
      <c r="EG179" s="326"/>
      <c r="EH179" s="326"/>
      <c r="EI179" s="326"/>
      <c r="EJ179" s="326"/>
      <c r="EK179" s="326"/>
      <c r="EL179" s="326"/>
      <c r="EM179" s="326"/>
      <c r="EN179" s="326"/>
      <c r="EO179" s="326"/>
      <c r="EP179" s="326"/>
      <c r="EQ179" s="326"/>
      <c r="ER179" s="326"/>
      <c r="ES179" s="326"/>
      <c r="ET179" s="326"/>
      <c r="EU179" s="326"/>
      <c r="EV179" s="326"/>
      <c r="EW179" s="326"/>
      <c r="EX179" s="326"/>
      <c r="EY179" s="326"/>
      <c r="EZ179" s="326"/>
      <c r="FA179" s="326"/>
      <c r="FB179" s="326"/>
      <c r="FC179" s="326"/>
      <c r="FD179" s="326"/>
      <c r="FE179" s="326"/>
      <c r="FF179" s="326"/>
      <c r="FG179" s="326"/>
      <c r="FH179" s="326"/>
      <c r="FI179" s="326"/>
      <c r="FJ179" s="326"/>
      <c r="FK179" s="326"/>
      <c r="FL179" s="326"/>
      <c r="FM179" s="326"/>
      <c r="FN179" s="326"/>
      <c r="FO179" s="326"/>
      <c r="FP179" s="326"/>
      <c r="FQ179" s="326"/>
      <c r="FR179" s="326"/>
      <c r="FS179" s="326"/>
      <c r="FT179" s="326"/>
      <c r="FU179" s="326"/>
      <c r="FV179" s="326"/>
      <c r="FW179" s="326"/>
      <c r="FX179" s="326"/>
      <c r="FY179" s="326"/>
      <c r="FZ179" s="326"/>
      <c r="GA179" s="326"/>
      <c r="GB179" s="326"/>
      <c r="GC179" s="326"/>
      <c r="GD179" s="326"/>
      <c r="GE179" s="326"/>
      <c r="GF179" s="326"/>
      <c r="GG179" s="326"/>
      <c r="GH179" s="326"/>
      <c r="GI179" s="326"/>
      <c r="GJ179" s="326"/>
      <c r="GK179" s="326"/>
      <c r="GL179" s="326"/>
      <c r="GM179" s="326"/>
      <c r="GN179" s="326"/>
      <c r="GO179" s="326"/>
      <c r="GP179" s="326"/>
      <c r="GQ179" s="326"/>
      <c r="GR179" s="326"/>
      <c r="GS179" s="326"/>
      <c r="GT179" s="326"/>
      <c r="GU179" s="326"/>
      <c r="GV179" s="326"/>
      <c r="GW179" s="326"/>
      <c r="GX179" s="326"/>
      <c r="GY179" s="326"/>
      <c r="GZ179" s="326"/>
      <c r="HA179" s="326"/>
      <c r="HB179" s="326"/>
      <c r="HC179" s="326"/>
      <c r="HD179" s="326"/>
      <c r="HE179" s="326"/>
      <c r="HF179" s="326"/>
      <c r="HG179" s="326"/>
      <c r="HH179" s="326"/>
      <c r="HI179" s="326"/>
      <c r="HJ179" s="326"/>
      <c r="HK179" s="326"/>
      <c r="HL179" s="326"/>
      <c r="HM179" s="326"/>
      <c r="HN179" s="326"/>
      <c r="HO179" s="326"/>
      <c r="HP179" s="326"/>
      <c r="HQ179" s="326"/>
      <c r="HR179" s="326"/>
      <c r="HS179" s="326"/>
      <c r="HT179" s="326"/>
      <c r="HU179" s="326"/>
      <c r="HV179" s="326"/>
      <c r="HW179" s="326"/>
      <c r="HX179" s="326"/>
      <c r="HY179" s="326"/>
      <c r="HZ179" s="326"/>
      <c r="IA179" s="326"/>
      <c r="IB179" s="326"/>
      <c r="IC179" s="326"/>
      <c r="ID179" s="326"/>
      <c r="IE179" s="326"/>
      <c r="IF179" s="326"/>
      <c r="IG179" s="326"/>
      <c r="IH179" s="326"/>
      <c r="II179" s="326"/>
      <c r="IJ179" s="326"/>
      <c r="IK179" s="326"/>
      <c r="IL179" s="326"/>
      <c r="IM179" s="326"/>
    </row>
    <row r="180" spans="6:247" x14ac:dyDescent="0.2">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326"/>
      <c r="AP180" s="326"/>
      <c r="AQ180" s="326"/>
      <c r="AR180" s="326"/>
      <c r="AS180" s="326"/>
      <c r="AT180" s="326"/>
      <c r="AU180" s="326"/>
      <c r="AV180" s="326"/>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326"/>
      <c r="BR180" s="326"/>
      <c r="BS180" s="326"/>
      <c r="BT180" s="326"/>
      <c r="BU180" s="326"/>
      <c r="BV180" s="326"/>
      <c r="BW180" s="326"/>
      <c r="BX180" s="326"/>
      <c r="BY180" s="326"/>
      <c r="BZ180" s="326"/>
      <c r="CA180" s="326"/>
      <c r="CB180" s="326"/>
      <c r="CC180" s="326"/>
      <c r="CD180" s="326"/>
      <c r="CE180" s="326"/>
      <c r="CF180" s="326"/>
      <c r="CG180" s="326"/>
      <c r="CH180" s="326"/>
      <c r="CI180" s="326"/>
      <c r="CJ180" s="326"/>
      <c r="CK180" s="326"/>
      <c r="CL180" s="326"/>
      <c r="CM180" s="326"/>
      <c r="CN180" s="326"/>
      <c r="CO180" s="326"/>
      <c r="CP180" s="326"/>
      <c r="CQ180" s="326"/>
      <c r="CR180" s="326"/>
      <c r="CS180" s="326"/>
      <c r="CT180" s="326"/>
      <c r="CU180" s="326"/>
      <c r="CV180" s="326"/>
      <c r="CW180" s="326"/>
      <c r="CX180" s="326"/>
      <c r="CY180" s="326"/>
      <c r="CZ180" s="326"/>
      <c r="DA180" s="326"/>
      <c r="DB180" s="326"/>
      <c r="DC180" s="326"/>
      <c r="DD180" s="326"/>
      <c r="DE180" s="326"/>
      <c r="DF180" s="326"/>
      <c r="DG180" s="326"/>
      <c r="DH180" s="326"/>
      <c r="DI180" s="326"/>
      <c r="DJ180" s="326"/>
      <c r="DK180" s="326"/>
      <c r="DL180" s="326"/>
      <c r="DM180" s="326"/>
      <c r="DN180" s="326"/>
      <c r="DO180" s="326"/>
      <c r="DP180" s="326"/>
      <c r="DQ180" s="326"/>
      <c r="DR180" s="326"/>
      <c r="DS180" s="326"/>
      <c r="DT180" s="326"/>
      <c r="DU180" s="326"/>
      <c r="DV180" s="326"/>
      <c r="DW180" s="326"/>
      <c r="DX180" s="326"/>
      <c r="DY180" s="326"/>
      <c r="DZ180" s="326"/>
      <c r="EA180" s="326"/>
      <c r="EB180" s="326"/>
      <c r="EC180" s="326"/>
      <c r="ED180" s="326"/>
      <c r="EE180" s="326"/>
      <c r="EF180" s="326"/>
      <c r="EG180" s="326"/>
      <c r="EH180" s="326"/>
      <c r="EI180" s="326"/>
      <c r="EJ180" s="326"/>
      <c r="EK180" s="326"/>
      <c r="EL180" s="326"/>
      <c r="EM180" s="326"/>
      <c r="EN180" s="326"/>
      <c r="EO180" s="326"/>
      <c r="EP180" s="326"/>
      <c r="EQ180" s="326"/>
      <c r="ER180" s="326"/>
      <c r="ES180" s="326"/>
      <c r="ET180" s="326"/>
      <c r="EU180" s="326"/>
      <c r="EV180" s="326"/>
      <c r="EW180" s="326"/>
      <c r="EX180" s="326"/>
      <c r="EY180" s="326"/>
      <c r="EZ180" s="326"/>
      <c r="FA180" s="326"/>
      <c r="FB180" s="326"/>
      <c r="FC180" s="326"/>
      <c r="FD180" s="326"/>
      <c r="FE180" s="326"/>
      <c r="FF180" s="326"/>
      <c r="FG180" s="326"/>
      <c r="FH180" s="326"/>
      <c r="FI180" s="326"/>
      <c r="FJ180" s="326"/>
      <c r="FK180" s="326"/>
      <c r="FL180" s="326"/>
      <c r="FM180" s="326"/>
      <c r="FN180" s="326"/>
      <c r="FO180" s="326"/>
      <c r="FP180" s="326"/>
      <c r="FQ180" s="326"/>
      <c r="FR180" s="326"/>
      <c r="FS180" s="326"/>
      <c r="FT180" s="326"/>
      <c r="FU180" s="326"/>
      <c r="FV180" s="326"/>
      <c r="FW180" s="326"/>
      <c r="FX180" s="326"/>
      <c r="FY180" s="326"/>
      <c r="FZ180" s="326"/>
      <c r="GA180" s="326"/>
      <c r="GB180" s="326"/>
      <c r="GC180" s="326"/>
      <c r="GD180" s="326"/>
      <c r="GE180" s="326"/>
      <c r="GF180" s="326"/>
      <c r="GG180" s="326"/>
      <c r="GH180" s="326"/>
      <c r="GI180" s="326"/>
      <c r="GJ180" s="326"/>
      <c r="GK180" s="326"/>
      <c r="GL180" s="326"/>
      <c r="GM180" s="326"/>
      <c r="GN180" s="326"/>
      <c r="GO180" s="326"/>
      <c r="GP180" s="326"/>
      <c r="GQ180" s="326"/>
      <c r="GR180" s="326"/>
      <c r="GS180" s="326"/>
      <c r="GT180" s="326"/>
      <c r="GU180" s="326"/>
      <c r="GV180" s="326"/>
      <c r="GW180" s="326"/>
      <c r="GX180" s="326"/>
      <c r="GY180" s="326"/>
      <c r="GZ180" s="326"/>
      <c r="HA180" s="326"/>
      <c r="HB180" s="326"/>
      <c r="HC180" s="326"/>
      <c r="HD180" s="326"/>
      <c r="HE180" s="326"/>
      <c r="HF180" s="326"/>
      <c r="HG180" s="326"/>
      <c r="HH180" s="326"/>
      <c r="HI180" s="326"/>
      <c r="HJ180" s="326"/>
      <c r="HK180" s="326"/>
      <c r="HL180" s="326"/>
      <c r="HM180" s="326"/>
      <c r="HN180" s="326"/>
      <c r="HO180" s="326"/>
      <c r="HP180" s="326"/>
      <c r="HQ180" s="326"/>
      <c r="HR180" s="326"/>
      <c r="HS180" s="326"/>
      <c r="HT180" s="326"/>
      <c r="HU180" s="326"/>
      <c r="HV180" s="326"/>
      <c r="HW180" s="326"/>
      <c r="HX180" s="326"/>
      <c r="HY180" s="326"/>
      <c r="HZ180" s="326"/>
      <c r="IA180" s="326"/>
      <c r="IB180" s="326"/>
      <c r="IC180" s="326"/>
      <c r="ID180" s="326"/>
      <c r="IE180" s="326"/>
      <c r="IF180" s="326"/>
      <c r="IG180" s="326"/>
      <c r="IH180" s="326"/>
      <c r="II180" s="326"/>
      <c r="IJ180" s="326"/>
      <c r="IK180" s="326"/>
      <c r="IL180" s="326"/>
      <c r="IM180" s="326"/>
    </row>
    <row r="181" spans="6:247" x14ac:dyDescent="0.2">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326"/>
      <c r="AP181" s="326"/>
      <c r="AQ181" s="326"/>
      <c r="AR181" s="326"/>
      <c r="AS181" s="326"/>
      <c r="AT181" s="326"/>
      <c r="AU181" s="326"/>
      <c r="AV181" s="326"/>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326"/>
      <c r="BR181" s="326"/>
      <c r="BS181" s="326"/>
      <c r="BT181" s="326"/>
      <c r="BU181" s="326"/>
      <c r="BV181" s="326"/>
      <c r="BW181" s="326"/>
      <c r="BX181" s="326"/>
      <c r="BY181" s="326"/>
      <c r="BZ181" s="326"/>
      <c r="CA181" s="326"/>
      <c r="CB181" s="326"/>
      <c r="CC181" s="326"/>
      <c r="CD181" s="326"/>
      <c r="CE181" s="326"/>
      <c r="CF181" s="326"/>
      <c r="CG181" s="326"/>
      <c r="CH181" s="326"/>
      <c r="CI181" s="326"/>
      <c r="CJ181" s="326"/>
      <c r="CK181" s="326"/>
      <c r="CL181" s="326"/>
      <c r="CM181" s="326"/>
      <c r="CN181" s="326"/>
      <c r="CO181" s="326"/>
      <c r="CP181" s="326"/>
      <c r="CQ181" s="326"/>
      <c r="CR181" s="326"/>
      <c r="CS181" s="326"/>
      <c r="CT181" s="326"/>
      <c r="CU181" s="326"/>
      <c r="CV181" s="326"/>
      <c r="CW181" s="326"/>
      <c r="CX181" s="326"/>
      <c r="CY181" s="326"/>
      <c r="CZ181" s="326"/>
      <c r="DA181" s="326"/>
      <c r="DB181" s="326"/>
      <c r="DC181" s="326"/>
      <c r="DD181" s="326"/>
      <c r="DE181" s="326"/>
      <c r="DF181" s="326"/>
      <c r="DG181" s="326"/>
      <c r="DH181" s="326"/>
      <c r="DI181" s="326"/>
      <c r="DJ181" s="326"/>
      <c r="DK181" s="326"/>
      <c r="DL181" s="326"/>
      <c r="DM181" s="326"/>
      <c r="DN181" s="326"/>
      <c r="DO181" s="326"/>
      <c r="DP181" s="326"/>
      <c r="DQ181" s="326"/>
      <c r="DR181" s="326"/>
      <c r="DS181" s="326"/>
      <c r="DT181" s="326"/>
      <c r="DU181" s="326"/>
      <c r="DV181" s="326"/>
      <c r="DW181" s="326"/>
      <c r="DX181" s="326"/>
      <c r="DY181" s="326"/>
      <c r="DZ181" s="326"/>
      <c r="EA181" s="326"/>
      <c r="EB181" s="326"/>
      <c r="EC181" s="326"/>
      <c r="ED181" s="326"/>
      <c r="EE181" s="326"/>
      <c r="EF181" s="326"/>
      <c r="EG181" s="326"/>
      <c r="EH181" s="326"/>
      <c r="EI181" s="326"/>
      <c r="EJ181" s="326"/>
      <c r="EK181" s="326"/>
      <c r="EL181" s="326"/>
      <c r="EM181" s="326"/>
      <c r="EN181" s="326"/>
      <c r="EO181" s="326"/>
      <c r="EP181" s="326"/>
      <c r="EQ181" s="326"/>
      <c r="ER181" s="326"/>
      <c r="ES181" s="326"/>
      <c r="ET181" s="326"/>
      <c r="EU181" s="326"/>
      <c r="EV181" s="326"/>
      <c r="EW181" s="326"/>
      <c r="EX181" s="326"/>
      <c r="EY181" s="326"/>
      <c r="EZ181" s="326"/>
      <c r="FA181" s="326"/>
      <c r="FB181" s="326"/>
      <c r="FC181" s="326"/>
      <c r="FD181" s="326"/>
      <c r="FE181" s="326"/>
      <c r="FF181" s="326"/>
      <c r="FG181" s="326"/>
      <c r="FH181" s="326"/>
      <c r="FI181" s="326"/>
      <c r="FJ181" s="326"/>
      <c r="FK181" s="326"/>
      <c r="FL181" s="326"/>
      <c r="FM181" s="326"/>
      <c r="FN181" s="326"/>
      <c r="FO181" s="326"/>
      <c r="FP181" s="326"/>
      <c r="FQ181" s="326"/>
      <c r="FR181" s="326"/>
      <c r="FS181" s="326"/>
      <c r="FT181" s="326"/>
      <c r="FU181" s="326"/>
      <c r="FV181" s="326"/>
      <c r="FW181" s="326"/>
      <c r="FX181" s="326"/>
      <c r="FY181" s="326"/>
      <c r="FZ181" s="326"/>
      <c r="GA181" s="326"/>
      <c r="GB181" s="326"/>
      <c r="GC181" s="326"/>
      <c r="GD181" s="326"/>
      <c r="GE181" s="326"/>
      <c r="GF181" s="326"/>
      <c r="GG181" s="326"/>
      <c r="GH181" s="326"/>
      <c r="GI181" s="326"/>
      <c r="GJ181" s="326"/>
      <c r="GK181" s="326"/>
      <c r="GL181" s="326"/>
      <c r="GM181" s="326"/>
      <c r="GN181" s="326"/>
      <c r="GO181" s="326"/>
      <c r="GP181" s="326"/>
      <c r="GQ181" s="326"/>
      <c r="GR181" s="326"/>
      <c r="GS181" s="326"/>
      <c r="GT181" s="326"/>
      <c r="GU181" s="326"/>
      <c r="GV181" s="326"/>
      <c r="GW181" s="326"/>
      <c r="GX181" s="326"/>
      <c r="GY181" s="326"/>
      <c r="GZ181" s="326"/>
      <c r="HA181" s="326"/>
      <c r="HB181" s="326"/>
      <c r="HC181" s="326"/>
      <c r="HD181" s="326"/>
      <c r="HE181" s="326"/>
      <c r="HF181" s="326"/>
      <c r="HG181" s="326"/>
      <c r="HH181" s="326"/>
      <c r="HI181" s="326"/>
      <c r="HJ181" s="326"/>
      <c r="HK181" s="326"/>
      <c r="HL181" s="326"/>
      <c r="HM181" s="326"/>
      <c r="HN181" s="326"/>
      <c r="HO181" s="326"/>
      <c r="HP181" s="326"/>
      <c r="HQ181" s="326"/>
      <c r="HR181" s="326"/>
      <c r="HS181" s="326"/>
      <c r="HT181" s="326"/>
      <c r="HU181" s="326"/>
      <c r="HV181" s="326"/>
      <c r="HW181" s="326"/>
      <c r="HX181" s="326"/>
      <c r="HY181" s="326"/>
      <c r="HZ181" s="326"/>
      <c r="IA181" s="326"/>
      <c r="IB181" s="326"/>
      <c r="IC181" s="326"/>
      <c r="ID181" s="326"/>
      <c r="IE181" s="326"/>
      <c r="IF181" s="326"/>
      <c r="IG181" s="326"/>
      <c r="IH181" s="326"/>
      <c r="II181" s="326"/>
      <c r="IJ181" s="326"/>
      <c r="IK181" s="326"/>
      <c r="IL181" s="326"/>
      <c r="IM181" s="326"/>
    </row>
    <row r="182" spans="6:247" x14ac:dyDescent="0.2">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326"/>
      <c r="AP182" s="326"/>
      <c r="AQ182" s="326"/>
      <c r="AR182" s="326"/>
      <c r="AS182" s="326"/>
      <c r="AT182" s="326"/>
      <c r="AU182" s="326"/>
      <c r="AV182" s="326"/>
      <c r="AW182" s="326"/>
      <c r="AX182" s="326"/>
      <c r="AY182" s="326"/>
      <c r="AZ182" s="326"/>
      <c r="BA182" s="326"/>
      <c r="BB182" s="326"/>
      <c r="BC182" s="326"/>
      <c r="BD182" s="326"/>
      <c r="BE182" s="326"/>
      <c r="BF182" s="326"/>
      <c r="BG182" s="326"/>
      <c r="BH182" s="326"/>
      <c r="BI182" s="326"/>
      <c r="BJ182" s="326"/>
      <c r="BK182" s="326"/>
      <c r="BL182" s="326"/>
      <c r="BM182" s="326"/>
      <c r="BN182" s="326"/>
      <c r="BO182" s="326"/>
      <c r="BP182" s="326"/>
      <c r="BQ182" s="326"/>
      <c r="BR182" s="326"/>
      <c r="BS182" s="326"/>
      <c r="BT182" s="326"/>
      <c r="BU182" s="326"/>
      <c r="BV182" s="326"/>
      <c r="BW182" s="326"/>
      <c r="BX182" s="326"/>
      <c r="BY182" s="326"/>
      <c r="BZ182" s="326"/>
      <c r="CA182" s="326"/>
      <c r="CB182" s="326"/>
      <c r="CC182" s="326"/>
      <c r="CD182" s="326"/>
      <c r="CE182" s="326"/>
      <c r="CF182" s="326"/>
      <c r="CG182" s="326"/>
      <c r="CH182" s="326"/>
      <c r="CI182" s="326"/>
      <c r="CJ182" s="326"/>
      <c r="CK182" s="326"/>
      <c r="CL182" s="326"/>
      <c r="CM182" s="326"/>
      <c r="CN182" s="326"/>
      <c r="CO182" s="326"/>
      <c r="CP182" s="326"/>
      <c r="CQ182" s="326"/>
      <c r="CR182" s="326"/>
      <c r="CS182" s="326"/>
      <c r="CT182" s="326"/>
      <c r="CU182" s="326"/>
      <c r="CV182" s="326"/>
      <c r="CW182" s="326"/>
      <c r="CX182" s="326"/>
      <c r="CY182" s="326"/>
      <c r="CZ182" s="326"/>
      <c r="DA182" s="326"/>
      <c r="DB182" s="326"/>
      <c r="DC182" s="326"/>
      <c r="DD182" s="326"/>
      <c r="DE182" s="326"/>
      <c r="DF182" s="326"/>
      <c r="DG182" s="326"/>
      <c r="DH182" s="326"/>
      <c r="DI182" s="326"/>
      <c r="DJ182" s="326"/>
      <c r="DK182" s="326"/>
      <c r="DL182" s="326"/>
      <c r="DM182" s="326"/>
      <c r="DN182" s="326"/>
      <c r="DO182" s="326"/>
      <c r="DP182" s="326"/>
      <c r="DQ182" s="326"/>
      <c r="DR182" s="326"/>
      <c r="DS182" s="326"/>
      <c r="DT182" s="326"/>
      <c r="DU182" s="326"/>
      <c r="DV182" s="326"/>
      <c r="DW182" s="326"/>
      <c r="DX182" s="326"/>
      <c r="DY182" s="326"/>
      <c r="DZ182" s="326"/>
      <c r="EA182" s="326"/>
      <c r="EB182" s="326"/>
      <c r="EC182" s="326"/>
      <c r="ED182" s="326"/>
      <c r="EE182" s="326"/>
      <c r="EF182" s="326"/>
      <c r="EG182" s="326"/>
      <c r="EH182" s="326"/>
      <c r="EI182" s="326"/>
      <c r="EJ182" s="326"/>
      <c r="EK182" s="326"/>
      <c r="EL182" s="326"/>
      <c r="EM182" s="326"/>
      <c r="EN182" s="326"/>
      <c r="EO182" s="326"/>
      <c r="EP182" s="326"/>
      <c r="EQ182" s="326"/>
      <c r="ER182" s="326"/>
      <c r="ES182" s="326"/>
      <c r="ET182" s="326"/>
      <c r="EU182" s="326"/>
      <c r="EV182" s="326"/>
      <c r="EW182" s="326"/>
      <c r="EX182" s="326"/>
      <c r="EY182" s="326"/>
      <c r="EZ182" s="326"/>
      <c r="FA182" s="326"/>
      <c r="FB182" s="326"/>
      <c r="FC182" s="326"/>
      <c r="FD182" s="326"/>
      <c r="FE182" s="326"/>
      <c r="FF182" s="326"/>
      <c r="FG182" s="326"/>
      <c r="FH182" s="326"/>
      <c r="FI182" s="326"/>
      <c r="FJ182" s="326"/>
      <c r="FK182" s="326"/>
      <c r="FL182" s="326"/>
      <c r="FM182" s="326"/>
      <c r="FN182" s="326"/>
      <c r="FO182" s="326"/>
      <c r="FP182" s="326"/>
      <c r="FQ182" s="326"/>
      <c r="FR182" s="326"/>
      <c r="FS182" s="326"/>
      <c r="FT182" s="326"/>
      <c r="FU182" s="326"/>
      <c r="FV182" s="326"/>
      <c r="FW182" s="326"/>
      <c r="FX182" s="326"/>
      <c r="FY182" s="326"/>
      <c r="FZ182" s="326"/>
      <c r="GA182" s="326"/>
      <c r="GB182" s="326"/>
      <c r="GC182" s="326"/>
      <c r="GD182" s="326"/>
      <c r="GE182" s="326"/>
      <c r="GF182" s="326"/>
      <c r="GG182" s="326"/>
      <c r="GH182" s="326"/>
      <c r="GI182" s="326"/>
      <c r="GJ182" s="326"/>
      <c r="GK182" s="326"/>
      <c r="GL182" s="326"/>
      <c r="GM182" s="326"/>
      <c r="GN182" s="326"/>
      <c r="GO182" s="326"/>
      <c r="GP182" s="326"/>
      <c r="GQ182" s="326"/>
      <c r="GR182" s="326"/>
      <c r="GS182" s="326"/>
      <c r="GT182" s="326"/>
      <c r="GU182" s="326"/>
      <c r="GV182" s="326"/>
      <c r="GW182" s="326"/>
      <c r="GX182" s="326"/>
      <c r="GY182" s="326"/>
      <c r="GZ182" s="326"/>
      <c r="HA182" s="326"/>
      <c r="HB182" s="326"/>
      <c r="HC182" s="326"/>
      <c r="HD182" s="326"/>
      <c r="HE182" s="326"/>
      <c r="HF182" s="326"/>
      <c r="HG182" s="326"/>
      <c r="HH182" s="326"/>
      <c r="HI182" s="326"/>
      <c r="HJ182" s="326"/>
      <c r="HK182" s="326"/>
      <c r="HL182" s="326"/>
      <c r="HM182" s="326"/>
      <c r="HN182" s="326"/>
      <c r="HO182" s="326"/>
      <c r="HP182" s="326"/>
      <c r="HQ182" s="326"/>
      <c r="HR182" s="326"/>
      <c r="HS182" s="326"/>
      <c r="HT182" s="326"/>
      <c r="HU182" s="326"/>
      <c r="HV182" s="326"/>
      <c r="HW182" s="326"/>
      <c r="HX182" s="326"/>
      <c r="HY182" s="326"/>
      <c r="HZ182" s="326"/>
      <c r="IA182" s="326"/>
      <c r="IB182" s="326"/>
      <c r="IC182" s="326"/>
      <c r="ID182" s="326"/>
      <c r="IE182" s="326"/>
      <c r="IF182" s="326"/>
      <c r="IG182" s="326"/>
      <c r="IH182" s="326"/>
      <c r="II182" s="326"/>
      <c r="IJ182" s="326"/>
      <c r="IK182" s="326"/>
      <c r="IL182" s="326"/>
      <c r="IM182" s="326"/>
    </row>
    <row r="183" spans="6:247" x14ac:dyDescent="0.2">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326"/>
      <c r="AO183" s="326"/>
      <c r="AP183" s="326"/>
      <c r="AQ183" s="326"/>
      <c r="AR183" s="326"/>
      <c r="AS183" s="326"/>
      <c r="AT183" s="326"/>
      <c r="AU183" s="326"/>
      <c r="AV183" s="326"/>
      <c r="AW183" s="326"/>
      <c r="AX183" s="326"/>
      <c r="AY183" s="326"/>
      <c r="AZ183" s="326"/>
      <c r="BA183" s="326"/>
      <c r="BB183" s="326"/>
      <c r="BC183" s="326"/>
      <c r="BD183" s="326"/>
      <c r="BE183" s="326"/>
      <c r="BF183" s="326"/>
      <c r="BG183" s="326"/>
      <c r="BH183" s="326"/>
      <c r="BI183" s="326"/>
      <c r="BJ183" s="326"/>
      <c r="BK183" s="326"/>
      <c r="BL183" s="326"/>
      <c r="BM183" s="326"/>
      <c r="BN183" s="326"/>
      <c r="BO183" s="326"/>
      <c r="BP183" s="326"/>
      <c r="BQ183" s="326"/>
      <c r="BR183" s="326"/>
      <c r="BS183" s="326"/>
      <c r="BT183" s="326"/>
      <c r="BU183" s="326"/>
      <c r="BV183" s="326"/>
      <c r="BW183" s="326"/>
      <c r="BX183" s="326"/>
      <c r="BY183" s="326"/>
      <c r="BZ183" s="326"/>
      <c r="CA183" s="326"/>
      <c r="CB183" s="326"/>
      <c r="CC183" s="326"/>
      <c r="CD183" s="326"/>
      <c r="CE183" s="326"/>
      <c r="CF183" s="326"/>
      <c r="CG183" s="326"/>
      <c r="CH183" s="326"/>
      <c r="CI183" s="326"/>
      <c r="CJ183" s="326"/>
      <c r="CK183" s="326"/>
      <c r="CL183" s="326"/>
      <c r="CM183" s="326"/>
      <c r="CN183" s="326"/>
      <c r="CO183" s="326"/>
      <c r="CP183" s="326"/>
      <c r="CQ183" s="326"/>
      <c r="CR183" s="326"/>
      <c r="CS183" s="326"/>
      <c r="CT183" s="326"/>
      <c r="CU183" s="326"/>
      <c r="CV183" s="326"/>
      <c r="CW183" s="326"/>
      <c r="CX183" s="326"/>
      <c r="CY183" s="326"/>
      <c r="CZ183" s="326"/>
      <c r="DA183" s="326"/>
      <c r="DB183" s="326"/>
      <c r="DC183" s="326"/>
      <c r="DD183" s="326"/>
      <c r="DE183" s="326"/>
      <c r="DF183" s="326"/>
      <c r="DG183" s="326"/>
      <c r="DH183" s="326"/>
      <c r="DI183" s="326"/>
      <c r="DJ183" s="326"/>
      <c r="DK183" s="326"/>
      <c r="DL183" s="326"/>
      <c r="DM183" s="326"/>
      <c r="DN183" s="326"/>
      <c r="DO183" s="326"/>
      <c r="DP183" s="326"/>
      <c r="DQ183" s="326"/>
      <c r="DR183" s="326"/>
      <c r="DS183" s="326"/>
      <c r="DT183" s="326"/>
      <c r="DU183" s="326"/>
      <c r="DV183" s="326"/>
      <c r="DW183" s="326"/>
      <c r="DX183" s="326"/>
      <c r="DY183" s="326"/>
      <c r="DZ183" s="326"/>
      <c r="EA183" s="326"/>
      <c r="EB183" s="326"/>
      <c r="EC183" s="326"/>
      <c r="ED183" s="326"/>
      <c r="EE183" s="326"/>
      <c r="EF183" s="326"/>
      <c r="EG183" s="326"/>
      <c r="EH183" s="326"/>
      <c r="EI183" s="326"/>
      <c r="EJ183" s="326"/>
      <c r="EK183" s="326"/>
      <c r="EL183" s="326"/>
      <c r="EM183" s="326"/>
      <c r="EN183" s="326"/>
      <c r="EO183" s="326"/>
      <c r="EP183" s="326"/>
      <c r="EQ183" s="326"/>
      <c r="ER183" s="326"/>
      <c r="ES183" s="326"/>
      <c r="ET183" s="326"/>
      <c r="EU183" s="326"/>
      <c r="EV183" s="326"/>
      <c r="EW183" s="326"/>
      <c r="EX183" s="326"/>
      <c r="EY183" s="326"/>
      <c r="EZ183" s="326"/>
      <c r="FA183" s="326"/>
      <c r="FB183" s="326"/>
      <c r="FC183" s="326"/>
      <c r="FD183" s="326"/>
      <c r="FE183" s="326"/>
      <c r="FF183" s="326"/>
      <c r="FG183" s="326"/>
      <c r="FH183" s="326"/>
      <c r="FI183" s="326"/>
      <c r="FJ183" s="326"/>
      <c r="FK183" s="326"/>
      <c r="FL183" s="326"/>
      <c r="FM183" s="326"/>
      <c r="FN183" s="326"/>
      <c r="FO183" s="326"/>
      <c r="FP183" s="326"/>
      <c r="FQ183" s="326"/>
      <c r="FR183" s="326"/>
      <c r="FS183" s="326"/>
      <c r="FT183" s="326"/>
      <c r="FU183" s="326"/>
      <c r="FV183" s="326"/>
      <c r="FW183" s="326"/>
      <c r="FX183" s="326"/>
      <c r="FY183" s="326"/>
      <c r="FZ183" s="326"/>
      <c r="GA183" s="326"/>
      <c r="GB183" s="326"/>
      <c r="GC183" s="326"/>
      <c r="GD183" s="326"/>
      <c r="GE183" s="326"/>
      <c r="GF183" s="326"/>
      <c r="GG183" s="326"/>
      <c r="GH183" s="326"/>
      <c r="GI183" s="326"/>
      <c r="GJ183" s="326"/>
      <c r="GK183" s="326"/>
      <c r="GL183" s="326"/>
      <c r="GM183" s="326"/>
      <c r="GN183" s="326"/>
      <c r="GO183" s="326"/>
      <c r="GP183" s="326"/>
      <c r="GQ183" s="326"/>
      <c r="GR183" s="326"/>
      <c r="GS183" s="326"/>
      <c r="GT183" s="326"/>
      <c r="GU183" s="326"/>
      <c r="GV183" s="326"/>
      <c r="GW183" s="326"/>
      <c r="GX183" s="326"/>
      <c r="GY183" s="326"/>
      <c r="GZ183" s="326"/>
      <c r="HA183" s="326"/>
      <c r="HB183" s="326"/>
      <c r="HC183" s="326"/>
      <c r="HD183" s="326"/>
      <c r="HE183" s="326"/>
      <c r="HF183" s="326"/>
      <c r="HG183" s="326"/>
      <c r="HH183" s="326"/>
      <c r="HI183" s="326"/>
      <c r="HJ183" s="326"/>
      <c r="HK183" s="326"/>
      <c r="HL183" s="326"/>
      <c r="HM183" s="326"/>
      <c r="HN183" s="326"/>
      <c r="HO183" s="326"/>
      <c r="HP183" s="326"/>
      <c r="HQ183" s="326"/>
      <c r="HR183" s="326"/>
      <c r="HS183" s="326"/>
      <c r="HT183" s="326"/>
      <c r="HU183" s="326"/>
      <c r="HV183" s="326"/>
      <c r="HW183" s="326"/>
      <c r="HX183" s="326"/>
      <c r="HY183" s="326"/>
      <c r="HZ183" s="326"/>
      <c r="IA183" s="326"/>
      <c r="IB183" s="326"/>
      <c r="IC183" s="326"/>
      <c r="ID183" s="326"/>
      <c r="IE183" s="326"/>
      <c r="IF183" s="326"/>
      <c r="IG183" s="326"/>
      <c r="IH183" s="326"/>
      <c r="II183" s="326"/>
      <c r="IJ183" s="326"/>
      <c r="IK183" s="326"/>
      <c r="IL183" s="326"/>
      <c r="IM183" s="326"/>
    </row>
    <row r="184" spans="6:247" x14ac:dyDescent="0.2">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326"/>
      <c r="AP184" s="326"/>
      <c r="AQ184" s="326"/>
      <c r="AR184" s="326"/>
      <c r="AS184" s="326"/>
      <c r="AT184" s="326"/>
      <c r="AU184" s="326"/>
      <c r="AV184" s="326"/>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326"/>
      <c r="BR184" s="326"/>
      <c r="BS184" s="326"/>
      <c r="BT184" s="326"/>
      <c r="BU184" s="326"/>
      <c r="BV184" s="326"/>
      <c r="BW184" s="326"/>
      <c r="BX184" s="326"/>
      <c r="BY184" s="326"/>
      <c r="BZ184" s="326"/>
      <c r="CA184" s="326"/>
      <c r="CB184" s="326"/>
      <c r="CC184" s="326"/>
      <c r="CD184" s="326"/>
      <c r="CE184" s="326"/>
      <c r="CF184" s="326"/>
      <c r="CG184" s="326"/>
      <c r="CH184" s="326"/>
      <c r="CI184" s="326"/>
      <c r="CJ184" s="326"/>
      <c r="CK184" s="326"/>
      <c r="CL184" s="326"/>
      <c r="CM184" s="326"/>
      <c r="CN184" s="326"/>
      <c r="CO184" s="326"/>
      <c r="CP184" s="326"/>
      <c r="CQ184" s="326"/>
      <c r="CR184" s="326"/>
      <c r="CS184" s="326"/>
      <c r="CT184" s="326"/>
      <c r="CU184" s="326"/>
      <c r="CV184" s="326"/>
      <c r="CW184" s="326"/>
      <c r="CX184" s="326"/>
      <c r="CY184" s="326"/>
      <c r="CZ184" s="326"/>
      <c r="DA184" s="326"/>
      <c r="DB184" s="326"/>
      <c r="DC184" s="326"/>
      <c r="DD184" s="326"/>
      <c r="DE184" s="326"/>
      <c r="DF184" s="326"/>
      <c r="DG184" s="326"/>
      <c r="DH184" s="326"/>
      <c r="DI184" s="326"/>
      <c r="DJ184" s="326"/>
      <c r="DK184" s="326"/>
      <c r="DL184" s="326"/>
      <c r="DM184" s="326"/>
      <c r="DN184" s="326"/>
      <c r="DO184" s="326"/>
      <c r="DP184" s="326"/>
      <c r="DQ184" s="326"/>
      <c r="DR184" s="326"/>
      <c r="DS184" s="326"/>
      <c r="DT184" s="326"/>
      <c r="DU184" s="326"/>
      <c r="DV184" s="326"/>
      <c r="DW184" s="326"/>
      <c r="DX184" s="326"/>
      <c r="DY184" s="326"/>
      <c r="DZ184" s="326"/>
      <c r="EA184" s="326"/>
      <c r="EB184" s="326"/>
      <c r="EC184" s="326"/>
      <c r="ED184" s="326"/>
      <c r="EE184" s="326"/>
      <c r="EF184" s="326"/>
      <c r="EG184" s="326"/>
      <c r="EH184" s="326"/>
      <c r="EI184" s="326"/>
      <c r="EJ184" s="326"/>
      <c r="EK184" s="326"/>
      <c r="EL184" s="326"/>
      <c r="EM184" s="326"/>
      <c r="EN184" s="326"/>
      <c r="EO184" s="326"/>
      <c r="EP184" s="326"/>
      <c r="EQ184" s="326"/>
      <c r="ER184" s="326"/>
      <c r="ES184" s="326"/>
      <c r="ET184" s="326"/>
      <c r="EU184" s="326"/>
      <c r="EV184" s="326"/>
      <c r="EW184" s="326"/>
      <c r="EX184" s="326"/>
      <c r="EY184" s="326"/>
      <c r="EZ184" s="326"/>
      <c r="FA184" s="326"/>
      <c r="FB184" s="326"/>
      <c r="FC184" s="326"/>
      <c r="FD184" s="326"/>
      <c r="FE184" s="326"/>
      <c r="FF184" s="326"/>
      <c r="FG184" s="326"/>
      <c r="FH184" s="326"/>
      <c r="FI184" s="326"/>
      <c r="FJ184" s="326"/>
      <c r="FK184" s="326"/>
      <c r="FL184" s="326"/>
      <c r="FM184" s="326"/>
      <c r="FN184" s="326"/>
      <c r="FO184" s="326"/>
      <c r="FP184" s="326"/>
      <c r="FQ184" s="326"/>
      <c r="FR184" s="326"/>
      <c r="FS184" s="326"/>
      <c r="FT184" s="326"/>
      <c r="FU184" s="326"/>
      <c r="FV184" s="326"/>
      <c r="FW184" s="326"/>
      <c r="FX184" s="326"/>
      <c r="FY184" s="326"/>
      <c r="FZ184" s="326"/>
      <c r="GA184" s="326"/>
      <c r="GB184" s="326"/>
      <c r="GC184" s="326"/>
      <c r="GD184" s="326"/>
      <c r="GE184" s="326"/>
      <c r="GF184" s="326"/>
      <c r="GG184" s="326"/>
      <c r="GH184" s="326"/>
      <c r="GI184" s="326"/>
      <c r="GJ184" s="326"/>
      <c r="GK184" s="326"/>
      <c r="GL184" s="326"/>
      <c r="GM184" s="326"/>
      <c r="GN184" s="326"/>
      <c r="GO184" s="326"/>
      <c r="GP184" s="326"/>
      <c r="GQ184" s="326"/>
      <c r="GR184" s="326"/>
      <c r="GS184" s="326"/>
      <c r="GT184" s="326"/>
      <c r="GU184" s="326"/>
      <c r="GV184" s="326"/>
      <c r="GW184" s="326"/>
      <c r="GX184" s="326"/>
      <c r="GY184" s="326"/>
      <c r="GZ184" s="326"/>
      <c r="HA184" s="326"/>
      <c r="HB184" s="326"/>
      <c r="HC184" s="326"/>
      <c r="HD184" s="326"/>
      <c r="HE184" s="326"/>
      <c r="HF184" s="326"/>
      <c r="HG184" s="326"/>
      <c r="HH184" s="326"/>
      <c r="HI184" s="326"/>
      <c r="HJ184" s="326"/>
      <c r="HK184" s="326"/>
      <c r="HL184" s="326"/>
      <c r="HM184" s="326"/>
      <c r="HN184" s="326"/>
      <c r="HO184" s="326"/>
      <c r="HP184" s="326"/>
      <c r="HQ184" s="326"/>
      <c r="HR184" s="326"/>
      <c r="HS184" s="326"/>
      <c r="HT184" s="326"/>
      <c r="HU184" s="326"/>
      <c r="HV184" s="326"/>
      <c r="HW184" s="326"/>
      <c r="HX184" s="326"/>
      <c r="HY184" s="326"/>
      <c r="HZ184" s="326"/>
      <c r="IA184" s="326"/>
      <c r="IB184" s="326"/>
      <c r="IC184" s="326"/>
      <c r="ID184" s="326"/>
      <c r="IE184" s="326"/>
      <c r="IF184" s="326"/>
      <c r="IG184" s="326"/>
      <c r="IH184" s="326"/>
      <c r="II184" s="326"/>
      <c r="IJ184" s="326"/>
      <c r="IK184" s="326"/>
      <c r="IL184" s="326"/>
      <c r="IM184" s="326"/>
    </row>
    <row r="185" spans="6:247" x14ac:dyDescent="0.2">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326"/>
      <c r="AP185" s="326"/>
      <c r="AQ185" s="326"/>
      <c r="AR185" s="326"/>
      <c r="AS185" s="326"/>
      <c r="AT185" s="326"/>
      <c r="AU185" s="326"/>
      <c r="AV185" s="326"/>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326"/>
      <c r="BR185" s="326"/>
      <c r="BS185" s="326"/>
      <c r="BT185" s="326"/>
      <c r="BU185" s="326"/>
      <c r="BV185" s="326"/>
      <c r="BW185" s="326"/>
      <c r="BX185" s="326"/>
      <c r="BY185" s="326"/>
      <c r="BZ185" s="326"/>
      <c r="CA185" s="326"/>
      <c r="CB185" s="326"/>
      <c r="CC185" s="326"/>
      <c r="CD185" s="326"/>
      <c r="CE185" s="326"/>
      <c r="CF185" s="326"/>
      <c r="CG185" s="326"/>
      <c r="CH185" s="326"/>
      <c r="CI185" s="326"/>
      <c r="CJ185" s="326"/>
      <c r="CK185" s="326"/>
      <c r="CL185" s="326"/>
      <c r="CM185" s="326"/>
      <c r="CN185" s="326"/>
      <c r="CO185" s="326"/>
      <c r="CP185" s="326"/>
      <c r="CQ185" s="326"/>
      <c r="CR185" s="326"/>
      <c r="CS185" s="326"/>
      <c r="CT185" s="326"/>
      <c r="CU185" s="326"/>
      <c r="CV185" s="326"/>
      <c r="CW185" s="326"/>
      <c r="CX185" s="326"/>
      <c r="CY185" s="326"/>
      <c r="CZ185" s="326"/>
      <c r="DA185" s="326"/>
      <c r="DB185" s="326"/>
      <c r="DC185" s="326"/>
      <c r="DD185" s="326"/>
      <c r="DE185" s="326"/>
      <c r="DF185" s="326"/>
      <c r="DG185" s="326"/>
      <c r="DH185" s="326"/>
      <c r="DI185" s="326"/>
      <c r="DJ185" s="326"/>
      <c r="DK185" s="326"/>
      <c r="DL185" s="326"/>
      <c r="DM185" s="326"/>
      <c r="DN185" s="326"/>
      <c r="DO185" s="326"/>
      <c r="DP185" s="326"/>
      <c r="DQ185" s="326"/>
      <c r="DR185" s="326"/>
      <c r="DS185" s="326"/>
      <c r="DT185" s="326"/>
      <c r="DU185" s="326"/>
      <c r="DV185" s="326"/>
      <c r="DW185" s="326"/>
      <c r="DX185" s="326"/>
      <c r="DY185" s="326"/>
      <c r="DZ185" s="326"/>
      <c r="EA185" s="326"/>
      <c r="EB185" s="326"/>
      <c r="EC185" s="326"/>
      <c r="ED185" s="326"/>
      <c r="EE185" s="326"/>
      <c r="EF185" s="326"/>
      <c r="EG185" s="326"/>
      <c r="EH185" s="326"/>
      <c r="EI185" s="326"/>
      <c r="EJ185" s="326"/>
      <c r="EK185" s="326"/>
      <c r="EL185" s="326"/>
      <c r="EM185" s="326"/>
      <c r="EN185" s="326"/>
      <c r="EO185" s="326"/>
      <c r="EP185" s="326"/>
      <c r="EQ185" s="326"/>
      <c r="ER185" s="326"/>
      <c r="ES185" s="326"/>
      <c r="ET185" s="326"/>
      <c r="EU185" s="326"/>
      <c r="EV185" s="326"/>
      <c r="EW185" s="326"/>
      <c r="EX185" s="326"/>
      <c r="EY185" s="326"/>
      <c r="EZ185" s="326"/>
      <c r="FA185" s="326"/>
      <c r="FB185" s="326"/>
      <c r="FC185" s="326"/>
      <c r="FD185" s="326"/>
      <c r="FE185" s="326"/>
      <c r="FF185" s="326"/>
      <c r="FG185" s="326"/>
      <c r="FH185" s="326"/>
      <c r="FI185" s="326"/>
      <c r="FJ185" s="326"/>
      <c r="FK185" s="326"/>
      <c r="FL185" s="326"/>
      <c r="FM185" s="326"/>
      <c r="FN185" s="326"/>
      <c r="FO185" s="326"/>
      <c r="FP185" s="326"/>
      <c r="FQ185" s="326"/>
      <c r="FR185" s="326"/>
      <c r="FS185" s="326"/>
      <c r="FT185" s="326"/>
      <c r="FU185" s="326"/>
      <c r="FV185" s="326"/>
      <c r="FW185" s="326"/>
      <c r="FX185" s="326"/>
      <c r="FY185" s="326"/>
      <c r="FZ185" s="326"/>
      <c r="GA185" s="326"/>
      <c r="GB185" s="326"/>
      <c r="GC185" s="326"/>
      <c r="GD185" s="326"/>
      <c r="GE185" s="326"/>
      <c r="GF185" s="326"/>
      <c r="GG185" s="326"/>
      <c r="GH185" s="326"/>
      <c r="GI185" s="326"/>
      <c r="GJ185" s="326"/>
      <c r="GK185" s="326"/>
      <c r="GL185" s="326"/>
      <c r="GM185" s="326"/>
      <c r="GN185" s="326"/>
      <c r="GO185" s="326"/>
      <c r="GP185" s="326"/>
      <c r="GQ185" s="326"/>
      <c r="GR185" s="326"/>
      <c r="GS185" s="326"/>
      <c r="GT185" s="326"/>
      <c r="GU185" s="326"/>
      <c r="GV185" s="326"/>
      <c r="GW185" s="326"/>
      <c r="GX185" s="326"/>
      <c r="GY185" s="326"/>
      <c r="GZ185" s="326"/>
      <c r="HA185" s="326"/>
      <c r="HB185" s="326"/>
      <c r="HC185" s="326"/>
      <c r="HD185" s="326"/>
      <c r="HE185" s="326"/>
      <c r="HF185" s="326"/>
      <c r="HG185" s="326"/>
      <c r="HH185" s="326"/>
      <c r="HI185" s="326"/>
      <c r="HJ185" s="326"/>
      <c r="HK185" s="326"/>
      <c r="HL185" s="326"/>
      <c r="HM185" s="326"/>
      <c r="HN185" s="326"/>
      <c r="HO185" s="326"/>
      <c r="HP185" s="326"/>
      <c r="HQ185" s="326"/>
      <c r="HR185" s="326"/>
      <c r="HS185" s="326"/>
      <c r="HT185" s="326"/>
      <c r="HU185" s="326"/>
      <c r="HV185" s="326"/>
      <c r="HW185" s="326"/>
      <c r="HX185" s="326"/>
      <c r="HY185" s="326"/>
      <c r="HZ185" s="326"/>
      <c r="IA185" s="326"/>
      <c r="IB185" s="326"/>
      <c r="IC185" s="326"/>
      <c r="ID185" s="326"/>
      <c r="IE185" s="326"/>
      <c r="IF185" s="326"/>
      <c r="IG185" s="326"/>
      <c r="IH185" s="326"/>
      <c r="II185" s="326"/>
      <c r="IJ185" s="326"/>
      <c r="IK185" s="326"/>
      <c r="IL185" s="326"/>
      <c r="IM185" s="326"/>
    </row>
    <row r="186" spans="6:247" x14ac:dyDescent="0.2">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326"/>
      <c r="AP186" s="326"/>
      <c r="AQ186" s="326"/>
      <c r="AR186" s="326"/>
      <c r="AS186" s="326"/>
      <c r="AT186" s="326"/>
      <c r="AU186" s="326"/>
      <c r="AV186" s="326"/>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326"/>
      <c r="BR186" s="326"/>
      <c r="BS186" s="326"/>
      <c r="BT186" s="326"/>
      <c r="BU186" s="326"/>
      <c r="BV186" s="326"/>
      <c r="BW186" s="326"/>
      <c r="BX186" s="326"/>
      <c r="BY186" s="326"/>
      <c r="BZ186" s="326"/>
      <c r="CA186" s="326"/>
      <c r="CB186" s="326"/>
      <c r="CC186" s="326"/>
      <c r="CD186" s="326"/>
      <c r="CE186" s="326"/>
      <c r="CF186" s="326"/>
      <c r="CG186" s="326"/>
      <c r="CH186" s="326"/>
      <c r="CI186" s="326"/>
      <c r="CJ186" s="326"/>
      <c r="CK186" s="326"/>
      <c r="CL186" s="326"/>
      <c r="CM186" s="326"/>
      <c r="CN186" s="326"/>
      <c r="CO186" s="326"/>
      <c r="CP186" s="326"/>
      <c r="CQ186" s="326"/>
      <c r="CR186" s="326"/>
      <c r="CS186" s="326"/>
      <c r="CT186" s="326"/>
      <c r="CU186" s="326"/>
      <c r="CV186" s="326"/>
      <c r="CW186" s="326"/>
      <c r="CX186" s="326"/>
      <c r="CY186" s="326"/>
      <c r="CZ186" s="326"/>
      <c r="DA186" s="326"/>
      <c r="DB186" s="326"/>
      <c r="DC186" s="326"/>
      <c r="DD186" s="326"/>
      <c r="DE186" s="326"/>
      <c r="DF186" s="326"/>
      <c r="DG186" s="326"/>
      <c r="DH186" s="326"/>
      <c r="DI186" s="326"/>
      <c r="DJ186" s="326"/>
      <c r="DK186" s="326"/>
      <c r="DL186" s="326"/>
      <c r="DM186" s="326"/>
      <c r="DN186" s="326"/>
      <c r="DO186" s="326"/>
      <c r="DP186" s="326"/>
      <c r="DQ186" s="326"/>
      <c r="DR186" s="326"/>
      <c r="DS186" s="326"/>
      <c r="DT186" s="326"/>
      <c r="DU186" s="326"/>
      <c r="DV186" s="326"/>
      <c r="DW186" s="326"/>
      <c r="DX186" s="326"/>
      <c r="DY186" s="326"/>
      <c r="DZ186" s="326"/>
      <c r="EA186" s="326"/>
      <c r="EB186" s="326"/>
      <c r="EC186" s="326"/>
      <c r="ED186" s="326"/>
      <c r="EE186" s="326"/>
      <c r="EF186" s="326"/>
      <c r="EG186" s="326"/>
      <c r="EH186" s="326"/>
      <c r="EI186" s="326"/>
      <c r="EJ186" s="326"/>
      <c r="EK186" s="326"/>
      <c r="EL186" s="326"/>
      <c r="EM186" s="326"/>
      <c r="EN186" s="326"/>
      <c r="EO186" s="326"/>
      <c r="EP186" s="326"/>
      <c r="EQ186" s="326"/>
      <c r="ER186" s="326"/>
      <c r="ES186" s="326"/>
      <c r="ET186" s="326"/>
      <c r="EU186" s="326"/>
      <c r="EV186" s="326"/>
      <c r="EW186" s="326"/>
      <c r="EX186" s="326"/>
      <c r="EY186" s="326"/>
      <c r="EZ186" s="326"/>
      <c r="FA186" s="326"/>
      <c r="FB186" s="326"/>
      <c r="FC186" s="326"/>
      <c r="FD186" s="326"/>
      <c r="FE186" s="326"/>
      <c r="FF186" s="326"/>
      <c r="FG186" s="326"/>
      <c r="FH186" s="326"/>
      <c r="FI186" s="326"/>
      <c r="FJ186" s="326"/>
      <c r="FK186" s="326"/>
      <c r="FL186" s="326"/>
      <c r="FM186" s="326"/>
      <c r="FN186" s="326"/>
      <c r="FO186" s="326"/>
      <c r="FP186" s="326"/>
      <c r="FQ186" s="326"/>
      <c r="FR186" s="326"/>
      <c r="FS186" s="326"/>
      <c r="FT186" s="326"/>
      <c r="FU186" s="326"/>
      <c r="FV186" s="326"/>
      <c r="FW186" s="326"/>
      <c r="FX186" s="326"/>
      <c r="FY186" s="326"/>
      <c r="FZ186" s="326"/>
      <c r="GA186" s="326"/>
      <c r="GB186" s="326"/>
      <c r="GC186" s="326"/>
      <c r="GD186" s="326"/>
      <c r="GE186" s="326"/>
      <c r="GF186" s="326"/>
      <c r="GG186" s="326"/>
      <c r="GH186" s="326"/>
      <c r="GI186" s="326"/>
      <c r="GJ186" s="326"/>
      <c r="GK186" s="326"/>
      <c r="GL186" s="326"/>
      <c r="GM186" s="326"/>
      <c r="GN186" s="326"/>
      <c r="GO186" s="326"/>
      <c r="GP186" s="326"/>
      <c r="GQ186" s="326"/>
      <c r="GR186" s="326"/>
      <c r="GS186" s="326"/>
      <c r="GT186" s="326"/>
      <c r="GU186" s="326"/>
      <c r="GV186" s="326"/>
      <c r="GW186" s="326"/>
      <c r="GX186" s="326"/>
      <c r="GY186" s="326"/>
      <c r="GZ186" s="326"/>
      <c r="HA186" s="326"/>
      <c r="HB186" s="326"/>
      <c r="HC186" s="326"/>
      <c r="HD186" s="326"/>
      <c r="HE186" s="326"/>
      <c r="HF186" s="326"/>
      <c r="HG186" s="326"/>
      <c r="HH186" s="326"/>
      <c r="HI186" s="326"/>
      <c r="HJ186" s="326"/>
      <c r="HK186" s="326"/>
      <c r="HL186" s="326"/>
      <c r="HM186" s="326"/>
      <c r="HN186" s="326"/>
      <c r="HO186" s="326"/>
      <c r="HP186" s="326"/>
      <c r="HQ186" s="326"/>
      <c r="HR186" s="326"/>
      <c r="HS186" s="326"/>
      <c r="HT186" s="326"/>
      <c r="HU186" s="326"/>
      <c r="HV186" s="326"/>
      <c r="HW186" s="326"/>
      <c r="HX186" s="326"/>
      <c r="HY186" s="326"/>
      <c r="HZ186" s="326"/>
      <c r="IA186" s="326"/>
      <c r="IB186" s="326"/>
      <c r="IC186" s="326"/>
      <c r="ID186" s="326"/>
      <c r="IE186" s="326"/>
      <c r="IF186" s="326"/>
      <c r="IG186" s="326"/>
      <c r="IH186" s="326"/>
      <c r="II186" s="326"/>
      <c r="IJ186" s="326"/>
      <c r="IK186" s="326"/>
      <c r="IL186" s="326"/>
      <c r="IM186" s="326"/>
    </row>
    <row r="187" spans="6:247" x14ac:dyDescent="0.2">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6"/>
      <c r="AN187" s="326"/>
      <c r="AO187" s="326"/>
      <c r="AP187" s="326"/>
      <c r="AQ187" s="326"/>
      <c r="AR187" s="326"/>
      <c r="AS187" s="326"/>
      <c r="AT187" s="326"/>
      <c r="AU187" s="326"/>
      <c r="AV187" s="326"/>
      <c r="AW187" s="326"/>
      <c r="AX187" s="326"/>
      <c r="AY187" s="326"/>
      <c r="AZ187" s="326"/>
      <c r="BA187" s="326"/>
      <c r="BB187" s="326"/>
      <c r="BC187" s="326"/>
      <c r="BD187" s="326"/>
      <c r="BE187" s="326"/>
      <c r="BF187" s="326"/>
      <c r="BG187" s="326"/>
      <c r="BH187" s="326"/>
      <c r="BI187" s="326"/>
      <c r="BJ187" s="326"/>
      <c r="BK187" s="326"/>
      <c r="BL187" s="326"/>
      <c r="BM187" s="326"/>
      <c r="BN187" s="326"/>
      <c r="BO187" s="326"/>
      <c r="BP187" s="326"/>
      <c r="BQ187" s="326"/>
      <c r="BR187" s="326"/>
      <c r="BS187" s="326"/>
      <c r="BT187" s="326"/>
      <c r="BU187" s="326"/>
      <c r="BV187" s="326"/>
      <c r="BW187" s="326"/>
      <c r="BX187" s="326"/>
      <c r="BY187" s="326"/>
      <c r="BZ187" s="326"/>
      <c r="CA187" s="326"/>
      <c r="CB187" s="326"/>
      <c r="CC187" s="326"/>
      <c r="CD187" s="326"/>
      <c r="CE187" s="326"/>
      <c r="CF187" s="326"/>
      <c r="CG187" s="326"/>
      <c r="CH187" s="326"/>
      <c r="CI187" s="326"/>
      <c r="CJ187" s="326"/>
      <c r="CK187" s="326"/>
      <c r="CL187" s="326"/>
      <c r="CM187" s="326"/>
      <c r="CN187" s="326"/>
      <c r="CO187" s="326"/>
      <c r="CP187" s="326"/>
      <c r="CQ187" s="326"/>
      <c r="CR187" s="326"/>
      <c r="CS187" s="326"/>
      <c r="CT187" s="326"/>
      <c r="CU187" s="326"/>
      <c r="CV187" s="326"/>
      <c r="CW187" s="326"/>
      <c r="CX187" s="326"/>
      <c r="CY187" s="326"/>
      <c r="CZ187" s="326"/>
      <c r="DA187" s="326"/>
      <c r="DB187" s="326"/>
      <c r="DC187" s="326"/>
      <c r="DD187" s="326"/>
      <c r="DE187" s="326"/>
      <c r="DF187" s="326"/>
      <c r="DG187" s="326"/>
      <c r="DH187" s="326"/>
      <c r="DI187" s="326"/>
      <c r="DJ187" s="326"/>
      <c r="DK187" s="326"/>
      <c r="DL187" s="326"/>
      <c r="DM187" s="326"/>
      <c r="DN187" s="326"/>
      <c r="DO187" s="326"/>
      <c r="DP187" s="326"/>
      <c r="DQ187" s="326"/>
      <c r="DR187" s="326"/>
      <c r="DS187" s="326"/>
      <c r="DT187" s="326"/>
      <c r="DU187" s="326"/>
      <c r="DV187" s="326"/>
      <c r="DW187" s="326"/>
      <c r="DX187" s="326"/>
      <c r="DY187" s="326"/>
      <c r="DZ187" s="326"/>
      <c r="EA187" s="326"/>
      <c r="EB187" s="326"/>
      <c r="EC187" s="326"/>
      <c r="ED187" s="326"/>
      <c r="EE187" s="326"/>
      <c r="EF187" s="326"/>
      <c r="EG187" s="326"/>
      <c r="EH187" s="326"/>
      <c r="EI187" s="326"/>
      <c r="EJ187" s="326"/>
      <c r="EK187" s="326"/>
      <c r="EL187" s="326"/>
      <c r="EM187" s="326"/>
      <c r="EN187" s="326"/>
      <c r="EO187" s="326"/>
      <c r="EP187" s="326"/>
      <c r="EQ187" s="326"/>
      <c r="ER187" s="326"/>
      <c r="ES187" s="326"/>
      <c r="ET187" s="326"/>
      <c r="EU187" s="326"/>
      <c r="EV187" s="326"/>
      <c r="EW187" s="326"/>
      <c r="EX187" s="326"/>
      <c r="EY187" s="326"/>
      <c r="EZ187" s="326"/>
      <c r="FA187" s="326"/>
      <c r="FB187" s="326"/>
      <c r="FC187" s="326"/>
      <c r="FD187" s="326"/>
      <c r="FE187" s="326"/>
      <c r="FF187" s="326"/>
      <c r="FG187" s="326"/>
      <c r="FH187" s="326"/>
      <c r="FI187" s="326"/>
      <c r="FJ187" s="326"/>
      <c r="FK187" s="326"/>
      <c r="FL187" s="326"/>
      <c r="FM187" s="326"/>
      <c r="FN187" s="326"/>
      <c r="FO187" s="326"/>
      <c r="FP187" s="326"/>
      <c r="FQ187" s="326"/>
      <c r="FR187" s="326"/>
      <c r="FS187" s="326"/>
      <c r="FT187" s="326"/>
      <c r="FU187" s="326"/>
      <c r="FV187" s="326"/>
      <c r="FW187" s="326"/>
      <c r="FX187" s="326"/>
      <c r="FY187" s="326"/>
      <c r="FZ187" s="326"/>
      <c r="GA187" s="326"/>
      <c r="GB187" s="326"/>
      <c r="GC187" s="326"/>
      <c r="GD187" s="326"/>
      <c r="GE187" s="326"/>
      <c r="GF187" s="326"/>
      <c r="GG187" s="326"/>
      <c r="GH187" s="326"/>
      <c r="GI187" s="326"/>
      <c r="GJ187" s="326"/>
      <c r="GK187" s="326"/>
      <c r="GL187" s="326"/>
      <c r="GM187" s="326"/>
      <c r="GN187" s="326"/>
      <c r="GO187" s="326"/>
      <c r="GP187" s="326"/>
      <c r="GQ187" s="326"/>
      <c r="GR187" s="326"/>
      <c r="GS187" s="326"/>
      <c r="GT187" s="326"/>
      <c r="GU187" s="326"/>
      <c r="GV187" s="326"/>
      <c r="GW187" s="326"/>
      <c r="GX187" s="326"/>
      <c r="GY187" s="326"/>
      <c r="GZ187" s="326"/>
      <c r="HA187" s="326"/>
      <c r="HB187" s="326"/>
      <c r="HC187" s="326"/>
      <c r="HD187" s="326"/>
      <c r="HE187" s="326"/>
      <c r="HF187" s="326"/>
      <c r="HG187" s="326"/>
      <c r="HH187" s="326"/>
      <c r="HI187" s="326"/>
      <c r="HJ187" s="326"/>
      <c r="HK187" s="326"/>
      <c r="HL187" s="326"/>
      <c r="HM187" s="326"/>
      <c r="HN187" s="326"/>
      <c r="HO187" s="326"/>
      <c r="HP187" s="326"/>
      <c r="HQ187" s="326"/>
      <c r="HR187" s="326"/>
      <c r="HS187" s="326"/>
      <c r="HT187" s="326"/>
      <c r="HU187" s="326"/>
      <c r="HV187" s="326"/>
      <c r="HW187" s="326"/>
      <c r="HX187" s="326"/>
      <c r="HY187" s="326"/>
      <c r="HZ187" s="326"/>
      <c r="IA187" s="326"/>
      <c r="IB187" s="326"/>
      <c r="IC187" s="326"/>
      <c r="ID187" s="326"/>
      <c r="IE187" s="326"/>
      <c r="IF187" s="326"/>
      <c r="IG187" s="326"/>
      <c r="IH187" s="326"/>
      <c r="II187" s="326"/>
      <c r="IJ187" s="326"/>
      <c r="IK187" s="326"/>
      <c r="IL187" s="326"/>
      <c r="IM187" s="326"/>
    </row>
    <row r="188" spans="6:247" x14ac:dyDescent="0.2">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326"/>
      <c r="AP188" s="326"/>
      <c r="AQ188" s="326"/>
      <c r="AR188" s="326"/>
      <c r="AS188" s="326"/>
      <c r="AT188" s="326"/>
      <c r="AU188" s="326"/>
      <c r="AV188" s="326"/>
      <c r="AW188" s="326"/>
      <c r="AX188" s="326"/>
      <c r="AY188" s="326"/>
      <c r="AZ188" s="326"/>
      <c r="BA188" s="326"/>
      <c r="BB188" s="326"/>
      <c r="BC188" s="326"/>
      <c r="BD188" s="326"/>
      <c r="BE188" s="326"/>
      <c r="BF188" s="326"/>
      <c r="BG188" s="326"/>
      <c r="BH188" s="326"/>
      <c r="BI188" s="326"/>
      <c r="BJ188" s="326"/>
      <c r="BK188" s="326"/>
      <c r="BL188" s="326"/>
      <c r="BM188" s="326"/>
      <c r="BN188" s="326"/>
      <c r="BO188" s="326"/>
      <c r="BP188" s="326"/>
      <c r="BQ188" s="326"/>
      <c r="BR188" s="326"/>
      <c r="BS188" s="326"/>
      <c r="BT188" s="326"/>
      <c r="BU188" s="326"/>
      <c r="BV188" s="326"/>
      <c r="BW188" s="326"/>
      <c r="BX188" s="326"/>
      <c r="BY188" s="326"/>
      <c r="BZ188" s="326"/>
      <c r="CA188" s="326"/>
      <c r="CB188" s="326"/>
      <c r="CC188" s="326"/>
      <c r="CD188" s="326"/>
      <c r="CE188" s="326"/>
      <c r="CF188" s="326"/>
      <c r="CG188" s="326"/>
      <c r="CH188" s="326"/>
      <c r="CI188" s="326"/>
      <c r="CJ188" s="326"/>
      <c r="CK188" s="326"/>
      <c r="CL188" s="326"/>
      <c r="CM188" s="326"/>
      <c r="CN188" s="326"/>
      <c r="CO188" s="326"/>
      <c r="CP188" s="326"/>
      <c r="CQ188" s="326"/>
      <c r="CR188" s="326"/>
      <c r="CS188" s="326"/>
      <c r="CT188" s="326"/>
      <c r="CU188" s="326"/>
      <c r="CV188" s="326"/>
      <c r="CW188" s="326"/>
      <c r="CX188" s="326"/>
      <c r="CY188" s="326"/>
      <c r="CZ188" s="326"/>
      <c r="DA188" s="326"/>
      <c r="DB188" s="326"/>
      <c r="DC188" s="326"/>
      <c r="DD188" s="326"/>
      <c r="DE188" s="326"/>
      <c r="DF188" s="326"/>
      <c r="DG188" s="326"/>
      <c r="DH188" s="326"/>
      <c r="DI188" s="326"/>
      <c r="DJ188" s="326"/>
      <c r="DK188" s="326"/>
      <c r="DL188" s="326"/>
      <c r="DM188" s="326"/>
      <c r="DN188" s="326"/>
      <c r="DO188" s="326"/>
      <c r="DP188" s="326"/>
      <c r="DQ188" s="326"/>
      <c r="DR188" s="326"/>
      <c r="DS188" s="326"/>
      <c r="DT188" s="326"/>
      <c r="DU188" s="326"/>
      <c r="DV188" s="326"/>
      <c r="DW188" s="326"/>
      <c r="DX188" s="326"/>
      <c r="DY188" s="326"/>
      <c r="DZ188" s="326"/>
      <c r="EA188" s="326"/>
      <c r="EB188" s="326"/>
      <c r="EC188" s="326"/>
      <c r="ED188" s="326"/>
      <c r="EE188" s="326"/>
      <c r="EF188" s="326"/>
      <c r="EG188" s="326"/>
      <c r="EH188" s="326"/>
      <c r="EI188" s="326"/>
      <c r="EJ188" s="326"/>
      <c r="EK188" s="326"/>
      <c r="EL188" s="326"/>
      <c r="EM188" s="326"/>
      <c r="EN188" s="326"/>
      <c r="EO188" s="326"/>
      <c r="EP188" s="326"/>
      <c r="EQ188" s="326"/>
      <c r="ER188" s="326"/>
      <c r="ES188" s="326"/>
      <c r="ET188" s="326"/>
      <c r="EU188" s="326"/>
      <c r="EV188" s="326"/>
      <c r="EW188" s="326"/>
      <c r="EX188" s="326"/>
      <c r="EY188" s="326"/>
      <c r="EZ188" s="326"/>
      <c r="FA188" s="326"/>
      <c r="FB188" s="326"/>
      <c r="FC188" s="326"/>
      <c r="FD188" s="326"/>
      <c r="FE188" s="326"/>
      <c r="FF188" s="326"/>
      <c r="FG188" s="326"/>
      <c r="FH188" s="326"/>
      <c r="FI188" s="326"/>
      <c r="FJ188" s="326"/>
      <c r="FK188" s="326"/>
      <c r="FL188" s="326"/>
      <c r="FM188" s="326"/>
      <c r="FN188" s="326"/>
      <c r="FO188" s="326"/>
      <c r="FP188" s="326"/>
      <c r="FQ188" s="326"/>
      <c r="FR188" s="326"/>
      <c r="FS188" s="326"/>
      <c r="FT188" s="326"/>
      <c r="FU188" s="326"/>
      <c r="FV188" s="326"/>
      <c r="FW188" s="326"/>
      <c r="FX188" s="326"/>
      <c r="FY188" s="326"/>
      <c r="FZ188" s="326"/>
      <c r="GA188" s="326"/>
      <c r="GB188" s="326"/>
      <c r="GC188" s="326"/>
      <c r="GD188" s="326"/>
      <c r="GE188" s="326"/>
      <c r="GF188" s="326"/>
      <c r="GG188" s="326"/>
      <c r="GH188" s="326"/>
      <c r="GI188" s="326"/>
      <c r="GJ188" s="326"/>
      <c r="GK188" s="326"/>
      <c r="GL188" s="326"/>
      <c r="GM188" s="326"/>
      <c r="GN188" s="326"/>
      <c r="GO188" s="326"/>
      <c r="GP188" s="326"/>
      <c r="GQ188" s="326"/>
      <c r="GR188" s="326"/>
      <c r="GS188" s="326"/>
      <c r="GT188" s="326"/>
      <c r="GU188" s="326"/>
      <c r="GV188" s="326"/>
      <c r="GW188" s="326"/>
      <c r="GX188" s="326"/>
      <c r="GY188" s="326"/>
      <c r="GZ188" s="326"/>
      <c r="HA188" s="326"/>
      <c r="HB188" s="326"/>
      <c r="HC188" s="326"/>
      <c r="HD188" s="326"/>
      <c r="HE188" s="326"/>
      <c r="HF188" s="326"/>
      <c r="HG188" s="326"/>
      <c r="HH188" s="326"/>
      <c r="HI188" s="326"/>
      <c r="HJ188" s="326"/>
      <c r="HK188" s="326"/>
      <c r="HL188" s="326"/>
      <c r="HM188" s="326"/>
      <c r="HN188" s="326"/>
      <c r="HO188" s="326"/>
      <c r="HP188" s="326"/>
      <c r="HQ188" s="326"/>
      <c r="HR188" s="326"/>
      <c r="HS188" s="326"/>
      <c r="HT188" s="326"/>
      <c r="HU188" s="326"/>
      <c r="HV188" s="326"/>
      <c r="HW188" s="326"/>
      <c r="HX188" s="326"/>
      <c r="HY188" s="326"/>
      <c r="HZ188" s="326"/>
      <c r="IA188" s="326"/>
      <c r="IB188" s="326"/>
      <c r="IC188" s="326"/>
      <c r="ID188" s="326"/>
      <c r="IE188" s="326"/>
      <c r="IF188" s="326"/>
      <c r="IG188" s="326"/>
      <c r="IH188" s="326"/>
      <c r="II188" s="326"/>
      <c r="IJ188" s="326"/>
      <c r="IK188" s="326"/>
      <c r="IL188" s="326"/>
      <c r="IM188" s="326"/>
    </row>
    <row r="189" spans="6:247" x14ac:dyDescent="0.2">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326"/>
      <c r="AP189" s="326"/>
      <c r="AQ189" s="326"/>
      <c r="AR189" s="326"/>
      <c r="AS189" s="326"/>
      <c r="AT189" s="326"/>
      <c r="AU189" s="326"/>
      <c r="AV189" s="326"/>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326"/>
      <c r="BR189" s="326"/>
      <c r="BS189" s="326"/>
      <c r="BT189" s="326"/>
      <c r="BU189" s="326"/>
      <c r="BV189" s="326"/>
      <c r="BW189" s="326"/>
      <c r="BX189" s="326"/>
      <c r="BY189" s="326"/>
      <c r="BZ189" s="326"/>
      <c r="CA189" s="326"/>
      <c r="CB189" s="326"/>
      <c r="CC189" s="326"/>
      <c r="CD189" s="326"/>
      <c r="CE189" s="326"/>
      <c r="CF189" s="326"/>
      <c r="CG189" s="326"/>
      <c r="CH189" s="326"/>
      <c r="CI189" s="326"/>
      <c r="CJ189" s="326"/>
      <c r="CK189" s="326"/>
      <c r="CL189" s="326"/>
      <c r="CM189" s="326"/>
      <c r="CN189" s="326"/>
      <c r="CO189" s="326"/>
      <c r="CP189" s="326"/>
      <c r="CQ189" s="326"/>
      <c r="CR189" s="326"/>
      <c r="CS189" s="326"/>
      <c r="CT189" s="326"/>
      <c r="CU189" s="326"/>
      <c r="CV189" s="326"/>
      <c r="CW189" s="326"/>
      <c r="CX189" s="326"/>
      <c r="CY189" s="326"/>
      <c r="CZ189" s="326"/>
      <c r="DA189" s="326"/>
      <c r="DB189" s="326"/>
      <c r="DC189" s="326"/>
      <c r="DD189" s="326"/>
      <c r="DE189" s="326"/>
      <c r="DF189" s="326"/>
      <c r="DG189" s="326"/>
      <c r="DH189" s="326"/>
      <c r="DI189" s="326"/>
      <c r="DJ189" s="326"/>
      <c r="DK189" s="326"/>
      <c r="DL189" s="326"/>
      <c r="DM189" s="326"/>
      <c r="DN189" s="326"/>
      <c r="DO189" s="326"/>
      <c r="DP189" s="326"/>
      <c r="DQ189" s="326"/>
      <c r="DR189" s="326"/>
      <c r="DS189" s="326"/>
      <c r="DT189" s="326"/>
      <c r="DU189" s="326"/>
      <c r="DV189" s="326"/>
      <c r="DW189" s="326"/>
      <c r="DX189" s="326"/>
      <c r="DY189" s="326"/>
      <c r="DZ189" s="326"/>
      <c r="EA189" s="326"/>
      <c r="EB189" s="326"/>
      <c r="EC189" s="326"/>
      <c r="ED189" s="326"/>
      <c r="EE189" s="326"/>
      <c r="EF189" s="326"/>
      <c r="EG189" s="326"/>
      <c r="EH189" s="326"/>
      <c r="EI189" s="326"/>
      <c r="EJ189" s="326"/>
      <c r="EK189" s="326"/>
      <c r="EL189" s="326"/>
      <c r="EM189" s="326"/>
      <c r="EN189" s="326"/>
      <c r="EO189" s="326"/>
      <c r="EP189" s="326"/>
      <c r="EQ189" s="326"/>
      <c r="ER189" s="326"/>
      <c r="ES189" s="326"/>
      <c r="ET189" s="326"/>
      <c r="EU189" s="326"/>
      <c r="EV189" s="326"/>
      <c r="EW189" s="326"/>
      <c r="EX189" s="326"/>
      <c r="EY189" s="326"/>
      <c r="EZ189" s="326"/>
      <c r="FA189" s="326"/>
      <c r="FB189" s="326"/>
      <c r="FC189" s="326"/>
      <c r="FD189" s="326"/>
      <c r="FE189" s="326"/>
      <c r="FF189" s="326"/>
      <c r="FG189" s="326"/>
      <c r="FH189" s="326"/>
      <c r="FI189" s="326"/>
      <c r="FJ189" s="326"/>
      <c r="FK189" s="326"/>
      <c r="FL189" s="326"/>
      <c r="FM189" s="326"/>
      <c r="FN189" s="326"/>
      <c r="FO189" s="326"/>
      <c r="FP189" s="326"/>
      <c r="FQ189" s="326"/>
      <c r="FR189" s="326"/>
      <c r="FS189" s="326"/>
      <c r="FT189" s="326"/>
      <c r="FU189" s="326"/>
      <c r="FV189" s="326"/>
      <c r="FW189" s="326"/>
      <c r="FX189" s="326"/>
      <c r="FY189" s="326"/>
      <c r="FZ189" s="326"/>
      <c r="GA189" s="326"/>
      <c r="GB189" s="326"/>
      <c r="GC189" s="326"/>
      <c r="GD189" s="326"/>
      <c r="GE189" s="326"/>
      <c r="GF189" s="326"/>
      <c r="GG189" s="326"/>
      <c r="GH189" s="326"/>
      <c r="GI189" s="326"/>
      <c r="GJ189" s="326"/>
      <c r="GK189" s="326"/>
      <c r="GL189" s="326"/>
      <c r="GM189" s="326"/>
      <c r="GN189" s="326"/>
      <c r="GO189" s="326"/>
      <c r="GP189" s="326"/>
      <c r="GQ189" s="326"/>
      <c r="GR189" s="326"/>
      <c r="GS189" s="326"/>
      <c r="GT189" s="326"/>
      <c r="GU189" s="326"/>
      <c r="GV189" s="326"/>
      <c r="GW189" s="326"/>
      <c r="GX189" s="326"/>
      <c r="GY189" s="326"/>
      <c r="GZ189" s="326"/>
      <c r="HA189" s="326"/>
      <c r="HB189" s="326"/>
      <c r="HC189" s="326"/>
      <c r="HD189" s="326"/>
      <c r="HE189" s="326"/>
      <c r="HF189" s="326"/>
      <c r="HG189" s="326"/>
      <c r="HH189" s="326"/>
      <c r="HI189" s="326"/>
      <c r="HJ189" s="326"/>
      <c r="HK189" s="326"/>
      <c r="HL189" s="326"/>
      <c r="HM189" s="326"/>
      <c r="HN189" s="326"/>
      <c r="HO189" s="326"/>
      <c r="HP189" s="326"/>
      <c r="HQ189" s="326"/>
      <c r="HR189" s="326"/>
      <c r="HS189" s="326"/>
      <c r="HT189" s="326"/>
      <c r="HU189" s="326"/>
      <c r="HV189" s="326"/>
      <c r="HW189" s="326"/>
      <c r="HX189" s="326"/>
      <c r="HY189" s="326"/>
      <c r="HZ189" s="326"/>
      <c r="IA189" s="326"/>
      <c r="IB189" s="326"/>
      <c r="IC189" s="326"/>
      <c r="ID189" s="326"/>
      <c r="IE189" s="326"/>
      <c r="IF189" s="326"/>
      <c r="IG189" s="326"/>
      <c r="IH189" s="326"/>
      <c r="II189" s="326"/>
      <c r="IJ189" s="326"/>
      <c r="IK189" s="326"/>
      <c r="IL189" s="326"/>
      <c r="IM189" s="326"/>
    </row>
    <row r="190" spans="6:247" x14ac:dyDescent="0.2">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326"/>
      <c r="AQ190" s="326"/>
      <c r="AR190" s="326"/>
      <c r="AS190" s="326"/>
      <c r="AT190" s="326"/>
      <c r="AU190" s="326"/>
      <c r="AV190" s="326"/>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326"/>
      <c r="BR190" s="326"/>
      <c r="BS190" s="326"/>
      <c r="BT190" s="326"/>
      <c r="BU190" s="326"/>
      <c r="BV190" s="326"/>
      <c r="BW190" s="326"/>
      <c r="BX190" s="326"/>
      <c r="BY190" s="326"/>
      <c r="BZ190" s="326"/>
      <c r="CA190" s="326"/>
      <c r="CB190" s="326"/>
      <c r="CC190" s="326"/>
      <c r="CD190" s="326"/>
      <c r="CE190" s="326"/>
      <c r="CF190" s="326"/>
      <c r="CG190" s="326"/>
      <c r="CH190" s="326"/>
      <c r="CI190" s="326"/>
      <c r="CJ190" s="326"/>
      <c r="CK190" s="326"/>
      <c r="CL190" s="326"/>
      <c r="CM190" s="326"/>
      <c r="CN190" s="326"/>
      <c r="CO190" s="326"/>
      <c r="CP190" s="326"/>
      <c r="CQ190" s="326"/>
      <c r="CR190" s="326"/>
      <c r="CS190" s="326"/>
      <c r="CT190" s="326"/>
      <c r="CU190" s="326"/>
      <c r="CV190" s="326"/>
      <c r="CW190" s="326"/>
      <c r="CX190" s="326"/>
      <c r="CY190" s="326"/>
      <c r="CZ190" s="326"/>
      <c r="DA190" s="326"/>
      <c r="DB190" s="326"/>
      <c r="DC190" s="326"/>
      <c r="DD190" s="326"/>
      <c r="DE190" s="326"/>
      <c r="DF190" s="326"/>
      <c r="DG190" s="326"/>
      <c r="DH190" s="326"/>
      <c r="DI190" s="326"/>
      <c r="DJ190" s="326"/>
      <c r="DK190" s="326"/>
      <c r="DL190" s="326"/>
      <c r="DM190" s="326"/>
      <c r="DN190" s="326"/>
      <c r="DO190" s="326"/>
      <c r="DP190" s="326"/>
      <c r="DQ190" s="326"/>
      <c r="DR190" s="326"/>
      <c r="DS190" s="326"/>
      <c r="DT190" s="326"/>
      <c r="DU190" s="326"/>
      <c r="DV190" s="326"/>
      <c r="DW190" s="326"/>
      <c r="DX190" s="326"/>
      <c r="DY190" s="326"/>
      <c r="DZ190" s="326"/>
      <c r="EA190" s="326"/>
      <c r="EB190" s="326"/>
      <c r="EC190" s="326"/>
      <c r="ED190" s="326"/>
      <c r="EE190" s="326"/>
      <c r="EF190" s="326"/>
      <c r="EG190" s="326"/>
      <c r="EH190" s="326"/>
      <c r="EI190" s="326"/>
      <c r="EJ190" s="326"/>
      <c r="EK190" s="326"/>
      <c r="EL190" s="326"/>
      <c r="EM190" s="326"/>
      <c r="EN190" s="326"/>
      <c r="EO190" s="326"/>
      <c r="EP190" s="326"/>
      <c r="EQ190" s="326"/>
      <c r="ER190" s="326"/>
      <c r="ES190" s="326"/>
      <c r="ET190" s="326"/>
      <c r="EU190" s="326"/>
      <c r="EV190" s="326"/>
      <c r="EW190" s="326"/>
      <c r="EX190" s="326"/>
      <c r="EY190" s="326"/>
      <c r="EZ190" s="326"/>
      <c r="FA190" s="326"/>
      <c r="FB190" s="326"/>
      <c r="FC190" s="326"/>
      <c r="FD190" s="326"/>
      <c r="FE190" s="326"/>
      <c r="FF190" s="326"/>
      <c r="FG190" s="326"/>
      <c r="FH190" s="326"/>
      <c r="FI190" s="326"/>
      <c r="FJ190" s="326"/>
      <c r="FK190" s="326"/>
      <c r="FL190" s="326"/>
      <c r="FM190" s="326"/>
      <c r="FN190" s="326"/>
      <c r="FO190" s="326"/>
      <c r="FP190" s="326"/>
      <c r="FQ190" s="326"/>
      <c r="FR190" s="326"/>
      <c r="FS190" s="326"/>
      <c r="FT190" s="326"/>
      <c r="FU190" s="326"/>
      <c r="FV190" s="326"/>
      <c r="FW190" s="326"/>
      <c r="FX190" s="326"/>
      <c r="FY190" s="326"/>
      <c r="FZ190" s="326"/>
      <c r="GA190" s="326"/>
      <c r="GB190" s="326"/>
      <c r="GC190" s="326"/>
      <c r="GD190" s="326"/>
      <c r="GE190" s="326"/>
      <c r="GF190" s="326"/>
      <c r="GG190" s="326"/>
      <c r="GH190" s="326"/>
      <c r="GI190" s="326"/>
      <c r="GJ190" s="326"/>
      <c r="GK190" s="326"/>
      <c r="GL190" s="326"/>
      <c r="GM190" s="326"/>
      <c r="GN190" s="326"/>
      <c r="GO190" s="326"/>
      <c r="GP190" s="326"/>
      <c r="GQ190" s="326"/>
      <c r="GR190" s="326"/>
      <c r="GS190" s="326"/>
      <c r="GT190" s="326"/>
      <c r="GU190" s="326"/>
      <c r="GV190" s="326"/>
      <c r="GW190" s="326"/>
      <c r="GX190" s="326"/>
      <c r="GY190" s="326"/>
      <c r="GZ190" s="326"/>
      <c r="HA190" s="326"/>
      <c r="HB190" s="326"/>
      <c r="HC190" s="326"/>
      <c r="HD190" s="326"/>
      <c r="HE190" s="326"/>
      <c r="HF190" s="326"/>
      <c r="HG190" s="326"/>
      <c r="HH190" s="326"/>
      <c r="HI190" s="326"/>
      <c r="HJ190" s="326"/>
      <c r="HK190" s="326"/>
      <c r="HL190" s="326"/>
      <c r="HM190" s="326"/>
      <c r="HN190" s="326"/>
      <c r="HO190" s="326"/>
      <c r="HP190" s="326"/>
      <c r="HQ190" s="326"/>
      <c r="HR190" s="326"/>
      <c r="HS190" s="326"/>
      <c r="HT190" s="326"/>
      <c r="HU190" s="326"/>
      <c r="HV190" s="326"/>
      <c r="HW190" s="326"/>
      <c r="HX190" s="326"/>
      <c r="HY190" s="326"/>
      <c r="HZ190" s="326"/>
      <c r="IA190" s="326"/>
      <c r="IB190" s="326"/>
      <c r="IC190" s="326"/>
      <c r="ID190" s="326"/>
      <c r="IE190" s="326"/>
      <c r="IF190" s="326"/>
      <c r="IG190" s="326"/>
      <c r="IH190" s="326"/>
      <c r="II190" s="326"/>
      <c r="IJ190" s="326"/>
      <c r="IK190" s="326"/>
      <c r="IL190" s="326"/>
      <c r="IM190" s="326"/>
    </row>
    <row r="191" spans="6:247" x14ac:dyDescent="0.2">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326"/>
      <c r="AP191" s="326"/>
      <c r="AQ191" s="326"/>
      <c r="AR191" s="326"/>
      <c r="AS191" s="326"/>
      <c r="AT191" s="326"/>
      <c r="AU191" s="326"/>
      <c r="AV191" s="326"/>
      <c r="AW191" s="326"/>
      <c r="AX191" s="326"/>
      <c r="AY191" s="326"/>
      <c r="AZ191" s="326"/>
      <c r="BA191" s="326"/>
      <c r="BB191" s="326"/>
      <c r="BC191" s="326"/>
      <c r="BD191" s="326"/>
      <c r="BE191" s="326"/>
      <c r="BF191" s="326"/>
      <c r="BG191" s="326"/>
      <c r="BH191" s="326"/>
      <c r="BI191" s="326"/>
      <c r="BJ191" s="326"/>
      <c r="BK191" s="326"/>
      <c r="BL191" s="326"/>
      <c r="BM191" s="326"/>
      <c r="BN191" s="326"/>
      <c r="BO191" s="326"/>
      <c r="BP191" s="326"/>
      <c r="BQ191" s="326"/>
      <c r="BR191" s="326"/>
      <c r="BS191" s="326"/>
      <c r="BT191" s="326"/>
      <c r="BU191" s="326"/>
      <c r="BV191" s="326"/>
      <c r="BW191" s="326"/>
      <c r="BX191" s="326"/>
      <c r="BY191" s="326"/>
      <c r="BZ191" s="326"/>
      <c r="CA191" s="326"/>
      <c r="CB191" s="326"/>
      <c r="CC191" s="326"/>
      <c r="CD191" s="326"/>
      <c r="CE191" s="326"/>
      <c r="CF191" s="326"/>
      <c r="CG191" s="326"/>
      <c r="CH191" s="326"/>
      <c r="CI191" s="326"/>
      <c r="CJ191" s="326"/>
      <c r="CK191" s="326"/>
      <c r="CL191" s="326"/>
      <c r="CM191" s="326"/>
      <c r="CN191" s="326"/>
      <c r="CO191" s="326"/>
      <c r="CP191" s="326"/>
      <c r="CQ191" s="326"/>
      <c r="CR191" s="326"/>
      <c r="CS191" s="326"/>
      <c r="CT191" s="326"/>
      <c r="CU191" s="326"/>
      <c r="CV191" s="326"/>
      <c r="CW191" s="326"/>
      <c r="CX191" s="326"/>
      <c r="CY191" s="326"/>
      <c r="CZ191" s="326"/>
      <c r="DA191" s="326"/>
      <c r="DB191" s="326"/>
      <c r="DC191" s="326"/>
      <c r="DD191" s="326"/>
      <c r="DE191" s="326"/>
      <c r="DF191" s="326"/>
      <c r="DG191" s="326"/>
      <c r="DH191" s="326"/>
      <c r="DI191" s="326"/>
      <c r="DJ191" s="326"/>
      <c r="DK191" s="326"/>
      <c r="DL191" s="326"/>
      <c r="DM191" s="326"/>
      <c r="DN191" s="326"/>
      <c r="DO191" s="326"/>
      <c r="DP191" s="326"/>
      <c r="DQ191" s="326"/>
      <c r="DR191" s="326"/>
      <c r="DS191" s="326"/>
      <c r="DT191" s="326"/>
      <c r="DU191" s="326"/>
      <c r="DV191" s="326"/>
      <c r="DW191" s="326"/>
      <c r="DX191" s="326"/>
      <c r="DY191" s="326"/>
      <c r="DZ191" s="326"/>
      <c r="EA191" s="326"/>
      <c r="EB191" s="326"/>
      <c r="EC191" s="326"/>
      <c r="ED191" s="326"/>
      <c r="EE191" s="326"/>
      <c r="EF191" s="326"/>
      <c r="EG191" s="326"/>
      <c r="EH191" s="326"/>
      <c r="EI191" s="326"/>
      <c r="EJ191" s="326"/>
      <c r="EK191" s="326"/>
      <c r="EL191" s="326"/>
      <c r="EM191" s="326"/>
      <c r="EN191" s="326"/>
      <c r="EO191" s="326"/>
      <c r="EP191" s="326"/>
      <c r="EQ191" s="326"/>
      <c r="ER191" s="326"/>
      <c r="ES191" s="326"/>
      <c r="ET191" s="326"/>
      <c r="EU191" s="326"/>
      <c r="EV191" s="326"/>
      <c r="EW191" s="326"/>
      <c r="EX191" s="326"/>
      <c r="EY191" s="326"/>
      <c r="EZ191" s="326"/>
      <c r="FA191" s="326"/>
      <c r="FB191" s="326"/>
      <c r="FC191" s="326"/>
      <c r="FD191" s="326"/>
      <c r="FE191" s="326"/>
      <c r="FF191" s="326"/>
      <c r="FG191" s="326"/>
      <c r="FH191" s="326"/>
      <c r="FI191" s="326"/>
      <c r="FJ191" s="326"/>
      <c r="FK191" s="326"/>
      <c r="FL191" s="326"/>
      <c r="FM191" s="326"/>
      <c r="FN191" s="326"/>
      <c r="FO191" s="326"/>
      <c r="FP191" s="326"/>
      <c r="FQ191" s="326"/>
      <c r="FR191" s="326"/>
      <c r="FS191" s="326"/>
      <c r="FT191" s="326"/>
      <c r="FU191" s="326"/>
      <c r="FV191" s="326"/>
      <c r="FW191" s="326"/>
      <c r="FX191" s="326"/>
      <c r="FY191" s="326"/>
      <c r="FZ191" s="326"/>
      <c r="GA191" s="326"/>
      <c r="GB191" s="326"/>
      <c r="GC191" s="326"/>
      <c r="GD191" s="326"/>
      <c r="GE191" s="326"/>
      <c r="GF191" s="326"/>
      <c r="GG191" s="326"/>
      <c r="GH191" s="326"/>
      <c r="GI191" s="326"/>
      <c r="GJ191" s="326"/>
      <c r="GK191" s="326"/>
      <c r="GL191" s="326"/>
      <c r="GM191" s="326"/>
      <c r="GN191" s="326"/>
      <c r="GO191" s="326"/>
      <c r="GP191" s="326"/>
      <c r="GQ191" s="326"/>
      <c r="GR191" s="326"/>
      <c r="GS191" s="326"/>
      <c r="GT191" s="326"/>
      <c r="GU191" s="326"/>
      <c r="GV191" s="326"/>
      <c r="GW191" s="326"/>
      <c r="GX191" s="326"/>
      <c r="GY191" s="326"/>
      <c r="GZ191" s="326"/>
      <c r="HA191" s="326"/>
      <c r="HB191" s="326"/>
      <c r="HC191" s="326"/>
      <c r="HD191" s="326"/>
      <c r="HE191" s="326"/>
      <c r="HF191" s="326"/>
      <c r="HG191" s="326"/>
      <c r="HH191" s="326"/>
      <c r="HI191" s="326"/>
      <c r="HJ191" s="326"/>
      <c r="HK191" s="326"/>
      <c r="HL191" s="326"/>
      <c r="HM191" s="326"/>
      <c r="HN191" s="326"/>
      <c r="HO191" s="326"/>
      <c r="HP191" s="326"/>
      <c r="HQ191" s="326"/>
      <c r="HR191" s="326"/>
      <c r="HS191" s="326"/>
      <c r="HT191" s="326"/>
      <c r="HU191" s="326"/>
      <c r="HV191" s="326"/>
      <c r="HW191" s="326"/>
      <c r="HX191" s="326"/>
      <c r="HY191" s="326"/>
      <c r="HZ191" s="326"/>
      <c r="IA191" s="326"/>
      <c r="IB191" s="326"/>
      <c r="IC191" s="326"/>
      <c r="ID191" s="326"/>
      <c r="IE191" s="326"/>
      <c r="IF191" s="326"/>
      <c r="IG191" s="326"/>
      <c r="IH191" s="326"/>
      <c r="II191" s="326"/>
      <c r="IJ191" s="326"/>
      <c r="IK191" s="326"/>
      <c r="IL191" s="326"/>
      <c r="IM191" s="326"/>
    </row>
    <row r="192" spans="6:247" x14ac:dyDescent="0.2">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326"/>
      <c r="AP192" s="326"/>
      <c r="AQ192" s="326"/>
      <c r="AR192" s="326"/>
      <c r="AS192" s="326"/>
      <c r="AT192" s="326"/>
      <c r="AU192" s="326"/>
      <c r="AV192" s="326"/>
      <c r="AW192" s="326"/>
      <c r="AX192" s="326"/>
      <c r="AY192" s="326"/>
      <c r="AZ192" s="326"/>
      <c r="BA192" s="326"/>
      <c r="BB192" s="326"/>
      <c r="BC192" s="326"/>
      <c r="BD192" s="326"/>
      <c r="BE192" s="326"/>
      <c r="BF192" s="326"/>
      <c r="BG192" s="326"/>
      <c r="BH192" s="326"/>
      <c r="BI192" s="326"/>
      <c r="BJ192" s="326"/>
      <c r="BK192" s="326"/>
      <c r="BL192" s="326"/>
      <c r="BM192" s="326"/>
      <c r="BN192" s="326"/>
      <c r="BO192" s="326"/>
      <c r="BP192" s="326"/>
      <c r="BQ192" s="326"/>
      <c r="BR192" s="326"/>
      <c r="BS192" s="326"/>
      <c r="BT192" s="326"/>
      <c r="BU192" s="326"/>
      <c r="BV192" s="326"/>
      <c r="BW192" s="326"/>
      <c r="BX192" s="326"/>
      <c r="BY192" s="326"/>
      <c r="BZ192" s="326"/>
      <c r="CA192" s="326"/>
      <c r="CB192" s="326"/>
      <c r="CC192" s="326"/>
      <c r="CD192" s="326"/>
      <c r="CE192" s="326"/>
      <c r="CF192" s="326"/>
      <c r="CG192" s="326"/>
      <c r="CH192" s="326"/>
      <c r="CI192" s="326"/>
      <c r="CJ192" s="326"/>
      <c r="CK192" s="326"/>
      <c r="CL192" s="326"/>
      <c r="CM192" s="326"/>
      <c r="CN192" s="326"/>
      <c r="CO192" s="326"/>
      <c r="CP192" s="326"/>
      <c r="CQ192" s="326"/>
      <c r="CR192" s="326"/>
      <c r="CS192" s="326"/>
      <c r="CT192" s="326"/>
      <c r="CU192" s="326"/>
      <c r="CV192" s="326"/>
      <c r="CW192" s="326"/>
      <c r="CX192" s="326"/>
      <c r="CY192" s="326"/>
      <c r="CZ192" s="326"/>
      <c r="DA192" s="326"/>
      <c r="DB192" s="326"/>
      <c r="DC192" s="326"/>
      <c r="DD192" s="326"/>
      <c r="DE192" s="326"/>
      <c r="DF192" s="326"/>
      <c r="DG192" s="326"/>
      <c r="DH192" s="326"/>
      <c r="DI192" s="326"/>
      <c r="DJ192" s="326"/>
      <c r="DK192" s="326"/>
      <c r="DL192" s="326"/>
      <c r="DM192" s="326"/>
      <c r="DN192" s="326"/>
      <c r="DO192" s="326"/>
      <c r="DP192" s="326"/>
      <c r="DQ192" s="326"/>
      <c r="DR192" s="326"/>
      <c r="DS192" s="326"/>
      <c r="DT192" s="326"/>
      <c r="DU192" s="326"/>
      <c r="DV192" s="326"/>
      <c r="DW192" s="326"/>
      <c r="DX192" s="326"/>
      <c r="DY192" s="326"/>
      <c r="DZ192" s="326"/>
      <c r="EA192" s="326"/>
      <c r="EB192" s="326"/>
      <c r="EC192" s="326"/>
      <c r="ED192" s="326"/>
      <c r="EE192" s="326"/>
      <c r="EF192" s="326"/>
      <c r="EG192" s="326"/>
      <c r="EH192" s="326"/>
      <c r="EI192" s="326"/>
      <c r="EJ192" s="326"/>
      <c r="EK192" s="326"/>
      <c r="EL192" s="326"/>
      <c r="EM192" s="326"/>
      <c r="EN192" s="326"/>
      <c r="EO192" s="326"/>
      <c r="EP192" s="326"/>
      <c r="EQ192" s="326"/>
      <c r="ER192" s="326"/>
      <c r="ES192" s="326"/>
      <c r="ET192" s="326"/>
      <c r="EU192" s="326"/>
      <c r="EV192" s="326"/>
      <c r="EW192" s="326"/>
      <c r="EX192" s="326"/>
      <c r="EY192" s="326"/>
      <c r="EZ192" s="326"/>
      <c r="FA192" s="326"/>
      <c r="FB192" s="326"/>
      <c r="FC192" s="326"/>
      <c r="FD192" s="326"/>
      <c r="FE192" s="326"/>
      <c r="FF192" s="326"/>
      <c r="FG192" s="326"/>
      <c r="FH192" s="326"/>
      <c r="FI192" s="326"/>
      <c r="FJ192" s="326"/>
      <c r="FK192" s="326"/>
      <c r="FL192" s="326"/>
      <c r="FM192" s="326"/>
      <c r="FN192" s="326"/>
      <c r="FO192" s="326"/>
      <c r="FP192" s="326"/>
      <c r="FQ192" s="326"/>
      <c r="FR192" s="326"/>
      <c r="FS192" s="326"/>
      <c r="FT192" s="326"/>
      <c r="FU192" s="326"/>
      <c r="FV192" s="326"/>
      <c r="FW192" s="326"/>
      <c r="FX192" s="326"/>
      <c r="FY192" s="326"/>
      <c r="FZ192" s="326"/>
      <c r="GA192" s="326"/>
      <c r="GB192" s="326"/>
      <c r="GC192" s="326"/>
      <c r="GD192" s="326"/>
      <c r="GE192" s="326"/>
      <c r="GF192" s="326"/>
      <c r="GG192" s="326"/>
      <c r="GH192" s="326"/>
      <c r="GI192" s="326"/>
      <c r="GJ192" s="326"/>
      <c r="GK192" s="326"/>
      <c r="GL192" s="326"/>
      <c r="GM192" s="326"/>
      <c r="GN192" s="326"/>
      <c r="GO192" s="326"/>
      <c r="GP192" s="326"/>
      <c r="GQ192" s="326"/>
      <c r="GR192" s="326"/>
      <c r="GS192" s="326"/>
      <c r="GT192" s="326"/>
      <c r="GU192" s="326"/>
      <c r="GV192" s="326"/>
      <c r="GW192" s="326"/>
      <c r="GX192" s="326"/>
      <c r="GY192" s="326"/>
      <c r="GZ192" s="326"/>
      <c r="HA192" s="326"/>
      <c r="HB192" s="326"/>
      <c r="HC192" s="326"/>
      <c r="HD192" s="326"/>
      <c r="HE192" s="326"/>
      <c r="HF192" s="326"/>
      <c r="HG192" s="326"/>
      <c r="HH192" s="326"/>
      <c r="HI192" s="326"/>
      <c r="HJ192" s="326"/>
      <c r="HK192" s="326"/>
      <c r="HL192" s="326"/>
      <c r="HM192" s="326"/>
      <c r="HN192" s="326"/>
      <c r="HO192" s="326"/>
      <c r="HP192" s="326"/>
      <c r="HQ192" s="326"/>
      <c r="HR192" s="326"/>
      <c r="HS192" s="326"/>
      <c r="HT192" s="326"/>
      <c r="HU192" s="326"/>
      <c r="HV192" s="326"/>
      <c r="HW192" s="326"/>
      <c r="HX192" s="326"/>
      <c r="HY192" s="326"/>
      <c r="HZ192" s="326"/>
      <c r="IA192" s="326"/>
      <c r="IB192" s="326"/>
      <c r="IC192" s="326"/>
      <c r="ID192" s="326"/>
      <c r="IE192" s="326"/>
      <c r="IF192" s="326"/>
      <c r="IG192" s="326"/>
      <c r="IH192" s="326"/>
      <c r="II192" s="326"/>
      <c r="IJ192" s="326"/>
      <c r="IK192" s="326"/>
      <c r="IL192" s="326"/>
      <c r="IM192" s="326"/>
    </row>
    <row r="193" spans="6:247" x14ac:dyDescent="0.2">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326"/>
      <c r="AP193" s="326"/>
      <c r="AQ193" s="326"/>
      <c r="AR193" s="326"/>
      <c r="AS193" s="326"/>
      <c r="AT193" s="326"/>
      <c r="AU193" s="326"/>
      <c r="AV193" s="326"/>
      <c r="AW193" s="326"/>
      <c r="AX193" s="326"/>
      <c r="AY193" s="326"/>
      <c r="AZ193" s="326"/>
      <c r="BA193" s="326"/>
      <c r="BB193" s="326"/>
      <c r="BC193" s="326"/>
      <c r="BD193" s="326"/>
      <c r="BE193" s="326"/>
      <c r="BF193" s="326"/>
      <c r="BG193" s="326"/>
      <c r="BH193" s="326"/>
      <c r="BI193" s="326"/>
      <c r="BJ193" s="326"/>
      <c r="BK193" s="326"/>
      <c r="BL193" s="326"/>
      <c r="BM193" s="326"/>
      <c r="BN193" s="326"/>
      <c r="BO193" s="326"/>
      <c r="BP193" s="326"/>
      <c r="BQ193" s="326"/>
      <c r="BR193" s="326"/>
      <c r="BS193" s="326"/>
      <c r="BT193" s="326"/>
      <c r="BU193" s="326"/>
      <c r="BV193" s="326"/>
      <c r="BW193" s="326"/>
      <c r="BX193" s="326"/>
      <c r="BY193" s="326"/>
      <c r="BZ193" s="326"/>
      <c r="CA193" s="326"/>
      <c r="CB193" s="326"/>
      <c r="CC193" s="326"/>
      <c r="CD193" s="326"/>
      <c r="CE193" s="326"/>
      <c r="CF193" s="326"/>
      <c r="CG193" s="326"/>
      <c r="CH193" s="326"/>
      <c r="CI193" s="326"/>
      <c r="CJ193" s="326"/>
      <c r="CK193" s="326"/>
      <c r="CL193" s="326"/>
      <c r="CM193" s="326"/>
      <c r="CN193" s="326"/>
      <c r="CO193" s="326"/>
      <c r="CP193" s="326"/>
      <c r="CQ193" s="326"/>
      <c r="CR193" s="326"/>
      <c r="CS193" s="326"/>
      <c r="CT193" s="326"/>
      <c r="CU193" s="326"/>
      <c r="CV193" s="326"/>
      <c r="CW193" s="326"/>
      <c r="CX193" s="326"/>
      <c r="CY193" s="326"/>
      <c r="CZ193" s="326"/>
      <c r="DA193" s="326"/>
      <c r="DB193" s="326"/>
      <c r="DC193" s="326"/>
      <c r="DD193" s="326"/>
      <c r="DE193" s="326"/>
      <c r="DF193" s="326"/>
      <c r="DG193" s="326"/>
      <c r="DH193" s="326"/>
      <c r="DI193" s="326"/>
      <c r="DJ193" s="326"/>
      <c r="DK193" s="326"/>
      <c r="DL193" s="326"/>
      <c r="DM193" s="326"/>
      <c r="DN193" s="326"/>
      <c r="DO193" s="326"/>
      <c r="DP193" s="326"/>
      <c r="DQ193" s="326"/>
      <c r="DR193" s="326"/>
      <c r="DS193" s="326"/>
      <c r="DT193" s="326"/>
      <c r="DU193" s="326"/>
      <c r="DV193" s="326"/>
      <c r="DW193" s="326"/>
      <c r="DX193" s="326"/>
      <c r="DY193" s="326"/>
      <c r="DZ193" s="326"/>
      <c r="EA193" s="326"/>
      <c r="EB193" s="326"/>
      <c r="EC193" s="326"/>
      <c r="ED193" s="326"/>
      <c r="EE193" s="326"/>
      <c r="EF193" s="326"/>
      <c r="EG193" s="326"/>
      <c r="EH193" s="326"/>
      <c r="EI193" s="326"/>
      <c r="EJ193" s="326"/>
      <c r="EK193" s="326"/>
      <c r="EL193" s="326"/>
      <c r="EM193" s="326"/>
      <c r="EN193" s="326"/>
      <c r="EO193" s="326"/>
      <c r="EP193" s="326"/>
      <c r="EQ193" s="326"/>
      <c r="ER193" s="326"/>
      <c r="ES193" s="326"/>
      <c r="ET193" s="326"/>
      <c r="EU193" s="326"/>
      <c r="EV193" s="326"/>
      <c r="EW193" s="326"/>
      <c r="EX193" s="326"/>
      <c r="EY193" s="326"/>
      <c r="EZ193" s="326"/>
      <c r="FA193" s="326"/>
      <c r="FB193" s="326"/>
      <c r="FC193" s="326"/>
      <c r="FD193" s="326"/>
      <c r="FE193" s="326"/>
      <c r="FF193" s="326"/>
      <c r="FG193" s="326"/>
      <c r="FH193" s="326"/>
      <c r="FI193" s="326"/>
      <c r="FJ193" s="326"/>
      <c r="FK193" s="326"/>
      <c r="FL193" s="326"/>
      <c r="FM193" s="326"/>
      <c r="FN193" s="326"/>
      <c r="FO193" s="326"/>
      <c r="FP193" s="326"/>
      <c r="FQ193" s="326"/>
      <c r="FR193" s="326"/>
      <c r="FS193" s="326"/>
      <c r="FT193" s="326"/>
      <c r="FU193" s="326"/>
      <c r="FV193" s="326"/>
      <c r="FW193" s="326"/>
      <c r="FX193" s="326"/>
      <c r="FY193" s="326"/>
      <c r="FZ193" s="326"/>
      <c r="GA193" s="326"/>
      <c r="GB193" s="326"/>
      <c r="GC193" s="326"/>
      <c r="GD193" s="326"/>
      <c r="GE193" s="326"/>
      <c r="GF193" s="326"/>
      <c r="GG193" s="326"/>
      <c r="GH193" s="326"/>
      <c r="GI193" s="326"/>
      <c r="GJ193" s="326"/>
      <c r="GK193" s="326"/>
      <c r="GL193" s="326"/>
      <c r="GM193" s="326"/>
      <c r="GN193" s="326"/>
      <c r="GO193" s="326"/>
      <c r="GP193" s="326"/>
      <c r="GQ193" s="326"/>
      <c r="GR193" s="326"/>
      <c r="GS193" s="326"/>
      <c r="GT193" s="326"/>
      <c r="GU193" s="326"/>
      <c r="GV193" s="326"/>
      <c r="GW193" s="326"/>
      <c r="GX193" s="326"/>
      <c r="GY193" s="326"/>
      <c r="GZ193" s="326"/>
      <c r="HA193" s="326"/>
      <c r="HB193" s="326"/>
      <c r="HC193" s="326"/>
      <c r="HD193" s="326"/>
      <c r="HE193" s="326"/>
      <c r="HF193" s="326"/>
      <c r="HG193" s="326"/>
      <c r="HH193" s="326"/>
      <c r="HI193" s="326"/>
      <c r="HJ193" s="326"/>
      <c r="HK193" s="326"/>
      <c r="HL193" s="326"/>
      <c r="HM193" s="326"/>
      <c r="HN193" s="326"/>
      <c r="HO193" s="326"/>
      <c r="HP193" s="326"/>
      <c r="HQ193" s="326"/>
      <c r="HR193" s="326"/>
      <c r="HS193" s="326"/>
      <c r="HT193" s="326"/>
      <c r="HU193" s="326"/>
      <c r="HV193" s="326"/>
      <c r="HW193" s="326"/>
      <c r="HX193" s="326"/>
      <c r="HY193" s="326"/>
      <c r="HZ193" s="326"/>
      <c r="IA193" s="326"/>
      <c r="IB193" s="326"/>
      <c r="IC193" s="326"/>
      <c r="ID193" s="326"/>
      <c r="IE193" s="326"/>
      <c r="IF193" s="326"/>
      <c r="IG193" s="326"/>
      <c r="IH193" s="326"/>
      <c r="II193" s="326"/>
      <c r="IJ193" s="326"/>
      <c r="IK193" s="326"/>
      <c r="IL193" s="326"/>
      <c r="IM193" s="326"/>
    </row>
    <row r="194" spans="6:247" x14ac:dyDescent="0.2">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326"/>
      <c r="AP194" s="326"/>
      <c r="AQ194" s="326"/>
      <c r="AR194" s="326"/>
      <c r="AS194" s="326"/>
      <c r="AT194" s="326"/>
      <c r="AU194" s="326"/>
      <c r="AV194" s="326"/>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326"/>
      <c r="BR194" s="326"/>
      <c r="BS194" s="326"/>
      <c r="BT194" s="326"/>
      <c r="BU194" s="326"/>
      <c r="BV194" s="326"/>
      <c r="BW194" s="326"/>
      <c r="BX194" s="326"/>
      <c r="BY194" s="326"/>
      <c r="BZ194" s="326"/>
      <c r="CA194" s="326"/>
      <c r="CB194" s="326"/>
      <c r="CC194" s="326"/>
      <c r="CD194" s="326"/>
      <c r="CE194" s="326"/>
      <c r="CF194" s="326"/>
      <c r="CG194" s="326"/>
      <c r="CH194" s="326"/>
      <c r="CI194" s="326"/>
      <c r="CJ194" s="326"/>
      <c r="CK194" s="326"/>
      <c r="CL194" s="326"/>
      <c r="CM194" s="326"/>
      <c r="CN194" s="326"/>
      <c r="CO194" s="326"/>
      <c r="CP194" s="326"/>
      <c r="CQ194" s="326"/>
      <c r="CR194" s="326"/>
      <c r="CS194" s="326"/>
      <c r="CT194" s="326"/>
      <c r="CU194" s="326"/>
      <c r="CV194" s="326"/>
      <c r="CW194" s="326"/>
      <c r="CX194" s="326"/>
      <c r="CY194" s="326"/>
      <c r="CZ194" s="326"/>
      <c r="DA194" s="326"/>
      <c r="DB194" s="326"/>
      <c r="DC194" s="326"/>
      <c r="DD194" s="326"/>
      <c r="DE194" s="326"/>
      <c r="DF194" s="326"/>
      <c r="DG194" s="326"/>
      <c r="DH194" s="326"/>
      <c r="DI194" s="326"/>
      <c r="DJ194" s="326"/>
      <c r="DK194" s="326"/>
      <c r="DL194" s="326"/>
      <c r="DM194" s="326"/>
      <c r="DN194" s="326"/>
      <c r="DO194" s="326"/>
      <c r="DP194" s="326"/>
      <c r="DQ194" s="326"/>
      <c r="DR194" s="326"/>
      <c r="DS194" s="326"/>
      <c r="DT194" s="326"/>
      <c r="DU194" s="326"/>
      <c r="DV194" s="326"/>
      <c r="DW194" s="326"/>
      <c r="DX194" s="326"/>
      <c r="DY194" s="326"/>
      <c r="DZ194" s="326"/>
      <c r="EA194" s="326"/>
      <c r="EB194" s="326"/>
      <c r="EC194" s="326"/>
      <c r="ED194" s="326"/>
      <c r="EE194" s="326"/>
      <c r="EF194" s="326"/>
      <c r="EG194" s="326"/>
      <c r="EH194" s="326"/>
      <c r="EI194" s="326"/>
      <c r="EJ194" s="326"/>
      <c r="EK194" s="326"/>
      <c r="EL194" s="326"/>
      <c r="EM194" s="326"/>
      <c r="EN194" s="326"/>
      <c r="EO194" s="326"/>
      <c r="EP194" s="326"/>
      <c r="EQ194" s="326"/>
      <c r="ER194" s="326"/>
      <c r="ES194" s="326"/>
      <c r="ET194" s="326"/>
      <c r="EU194" s="326"/>
      <c r="EV194" s="326"/>
      <c r="EW194" s="326"/>
      <c r="EX194" s="326"/>
      <c r="EY194" s="326"/>
      <c r="EZ194" s="326"/>
      <c r="FA194" s="326"/>
      <c r="FB194" s="326"/>
      <c r="FC194" s="326"/>
      <c r="FD194" s="326"/>
      <c r="FE194" s="326"/>
      <c r="FF194" s="326"/>
      <c r="FG194" s="326"/>
      <c r="FH194" s="326"/>
      <c r="FI194" s="326"/>
      <c r="FJ194" s="326"/>
      <c r="FK194" s="326"/>
      <c r="FL194" s="326"/>
      <c r="FM194" s="326"/>
      <c r="FN194" s="326"/>
      <c r="FO194" s="326"/>
      <c r="FP194" s="326"/>
      <c r="FQ194" s="326"/>
      <c r="FR194" s="326"/>
      <c r="FS194" s="326"/>
      <c r="FT194" s="326"/>
      <c r="FU194" s="326"/>
      <c r="FV194" s="326"/>
      <c r="FW194" s="326"/>
      <c r="FX194" s="326"/>
      <c r="FY194" s="326"/>
      <c r="FZ194" s="326"/>
      <c r="GA194" s="326"/>
      <c r="GB194" s="326"/>
      <c r="GC194" s="326"/>
      <c r="GD194" s="326"/>
      <c r="GE194" s="326"/>
      <c r="GF194" s="326"/>
      <c r="GG194" s="326"/>
      <c r="GH194" s="326"/>
      <c r="GI194" s="326"/>
      <c r="GJ194" s="326"/>
      <c r="GK194" s="326"/>
      <c r="GL194" s="326"/>
      <c r="GM194" s="326"/>
      <c r="GN194" s="326"/>
      <c r="GO194" s="326"/>
      <c r="GP194" s="326"/>
      <c r="GQ194" s="326"/>
      <c r="GR194" s="326"/>
      <c r="GS194" s="326"/>
      <c r="GT194" s="326"/>
      <c r="GU194" s="326"/>
      <c r="GV194" s="326"/>
      <c r="GW194" s="326"/>
      <c r="GX194" s="326"/>
      <c r="GY194" s="326"/>
      <c r="GZ194" s="326"/>
      <c r="HA194" s="326"/>
      <c r="HB194" s="326"/>
      <c r="HC194" s="326"/>
      <c r="HD194" s="326"/>
      <c r="HE194" s="326"/>
      <c r="HF194" s="326"/>
      <c r="HG194" s="326"/>
      <c r="HH194" s="326"/>
      <c r="HI194" s="326"/>
      <c r="HJ194" s="326"/>
      <c r="HK194" s="326"/>
      <c r="HL194" s="326"/>
      <c r="HM194" s="326"/>
      <c r="HN194" s="326"/>
      <c r="HO194" s="326"/>
      <c r="HP194" s="326"/>
      <c r="HQ194" s="326"/>
      <c r="HR194" s="326"/>
      <c r="HS194" s="326"/>
      <c r="HT194" s="326"/>
      <c r="HU194" s="326"/>
      <c r="HV194" s="326"/>
      <c r="HW194" s="326"/>
      <c r="HX194" s="326"/>
      <c r="HY194" s="326"/>
      <c r="HZ194" s="326"/>
      <c r="IA194" s="326"/>
      <c r="IB194" s="326"/>
      <c r="IC194" s="326"/>
      <c r="ID194" s="326"/>
      <c r="IE194" s="326"/>
      <c r="IF194" s="326"/>
      <c r="IG194" s="326"/>
      <c r="IH194" s="326"/>
      <c r="II194" s="326"/>
      <c r="IJ194" s="326"/>
      <c r="IK194" s="326"/>
      <c r="IL194" s="326"/>
      <c r="IM194" s="326"/>
    </row>
    <row r="195" spans="6:247" x14ac:dyDescent="0.2">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326"/>
      <c r="AP195" s="326"/>
      <c r="AQ195" s="326"/>
      <c r="AR195" s="326"/>
      <c r="AS195" s="326"/>
      <c r="AT195" s="326"/>
      <c r="AU195" s="326"/>
      <c r="AV195" s="326"/>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326"/>
      <c r="BR195" s="326"/>
      <c r="BS195" s="326"/>
      <c r="BT195" s="326"/>
      <c r="BU195" s="326"/>
      <c r="BV195" s="326"/>
      <c r="BW195" s="326"/>
      <c r="BX195" s="326"/>
      <c r="BY195" s="326"/>
      <c r="BZ195" s="326"/>
      <c r="CA195" s="326"/>
      <c r="CB195" s="326"/>
      <c r="CC195" s="326"/>
      <c r="CD195" s="326"/>
      <c r="CE195" s="326"/>
      <c r="CF195" s="326"/>
      <c r="CG195" s="326"/>
      <c r="CH195" s="326"/>
      <c r="CI195" s="326"/>
      <c r="CJ195" s="326"/>
      <c r="CK195" s="326"/>
      <c r="CL195" s="326"/>
      <c r="CM195" s="326"/>
      <c r="CN195" s="326"/>
      <c r="CO195" s="326"/>
      <c r="CP195" s="326"/>
      <c r="CQ195" s="326"/>
      <c r="CR195" s="326"/>
      <c r="CS195" s="326"/>
      <c r="CT195" s="326"/>
      <c r="CU195" s="326"/>
      <c r="CV195" s="326"/>
      <c r="CW195" s="326"/>
      <c r="CX195" s="326"/>
      <c r="CY195" s="326"/>
      <c r="CZ195" s="326"/>
      <c r="DA195" s="326"/>
      <c r="DB195" s="326"/>
      <c r="DC195" s="326"/>
      <c r="DD195" s="326"/>
      <c r="DE195" s="326"/>
      <c r="DF195" s="326"/>
      <c r="DG195" s="326"/>
      <c r="DH195" s="326"/>
      <c r="DI195" s="326"/>
      <c r="DJ195" s="326"/>
      <c r="DK195" s="326"/>
      <c r="DL195" s="326"/>
      <c r="DM195" s="326"/>
      <c r="DN195" s="326"/>
      <c r="DO195" s="326"/>
      <c r="DP195" s="326"/>
      <c r="DQ195" s="326"/>
      <c r="DR195" s="326"/>
      <c r="DS195" s="326"/>
      <c r="DT195" s="326"/>
      <c r="DU195" s="326"/>
      <c r="DV195" s="326"/>
      <c r="DW195" s="326"/>
      <c r="DX195" s="326"/>
      <c r="DY195" s="326"/>
      <c r="DZ195" s="326"/>
      <c r="EA195" s="326"/>
      <c r="EB195" s="326"/>
      <c r="EC195" s="326"/>
      <c r="ED195" s="326"/>
      <c r="EE195" s="326"/>
      <c r="EF195" s="326"/>
      <c r="EG195" s="326"/>
      <c r="EH195" s="326"/>
      <c r="EI195" s="326"/>
      <c r="EJ195" s="326"/>
      <c r="EK195" s="326"/>
      <c r="EL195" s="326"/>
      <c r="EM195" s="326"/>
      <c r="EN195" s="326"/>
      <c r="EO195" s="326"/>
      <c r="EP195" s="326"/>
      <c r="EQ195" s="326"/>
      <c r="ER195" s="326"/>
      <c r="ES195" s="326"/>
      <c r="ET195" s="326"/>
      <c r="EU195" s="326"/>
      <c r="EV195" s="326"/>
      <c r="EW195" s="326"/>
      <c r="EX195" s="326"/>
      <c r="EY195" s="326"/>
      <c r="EZ195" s="326"/>
      <c r="FA195" s="326"/>
      <c r="FB195" s="326"/>
      <c r="FC195" s="326"/>
      <c r="FD195" s="326"/>
      <c r="FE195" s="326"/>
      <c r="FF195" s="326"/>
      <c r="FG195" s="326"/>
      <c r="FH195" s="326"/>
      <c r="FI195" s="326"/>
      <c r="FJ195" s="326"/>
      <c r="FK195" s="326"/>
      <c r="FL195" s="326"/>
      <c r="FM195" s="326"/>
      <c r="FN195" s="326"/>
      <c r="FO195" s="326"/>
      <c r="FP195" s="326"/>
      <c r="FQ195" s="326"/>
      <c r="FR195" s="326"/>
      <c r="FS195" s="326"/>
      <c r="FT195" s="326"/>
      <c r="FU195" s="326"/>
      <c r="FV195" s="326"/>
      <c r="FW195" s="326"/>
      <c r="FX195" s="326"/>
      <c r="FY195" s="326"/>
      <c r="FZ195" s="326"/>
      <c r="GA195" s="326"/>
      <c r="GB195" s="326"/>
      <c r="GC195" s="326"/>
      <c r="GD195" s="326"/>
      <c r="GE195" s="326"/>
      <c r="GF195" s="326"/>
      <c r="GG195" s="326"/>
      <c r="GH195" s="326"/>
      <c r="GI195" s="326"/>
      <c r="GJ195" s="326"/>
      <c r="GK195" s="326"/>
      <c r="GL195" s="326"/>
      <c r="GM195" s="326"/>
      <c r="GN195" s="326"/>
      <c r="GO195" s="326"/>
      <c r="GP195" s="326"/>
      <c r="GQ195" s="326"/>
      <c r="GR195" s="326"/>
      <c r="GS195" s="326"/>
      <c r="GT195" s="326"/>
      <c r="GU195" s="326"/>
      <c r="GV195" s="326"/>
      <c r="GW195" s="326"/>
      <c r="GX195" s="326"/>
      <c r="GY195" s="326"/>
      <c r="GZ195" s="326"/>
      <c r="HA195" s="326"/>
      <c r="HB195" s="326"/>
      <c r="HC195" s="326"/>
      <c r="HD195" s="326"/>
      <c r="HE195" s="326"/>
      <c r="HF195" s="326"/>
      <c r="HG195" s="326"/>
      <c r="HH195" s="326"/>
      <c r="HI195" s="326"/>
      <c r="HJ195" s="326"/>
      <c r="HK195" s="326"/>
      <c r="HL195" s="326"/>
      <c r="HM195" s="326"/>
      <c r="HN195" s="326"/>
      <c r="HO195" s="326"/>
      <c r="HP195" s="326"/>
      <c r="HQ195" s="326"/>
      <c r="HR195" s="326"/>
      <c r="HS195" s="326"/>
      <c r="HT195" s="326"/>
      <c r="HU195" s="326"/>
      <c r="HV195" s="326"/>
      <c r="HW195" s="326"/>
      <c r="HX195" s="326"/>
      <c r="HY195" s="326"/>
      <c r="HZ195" s="326"/>
      <c r="IA195" s="326"/>
      <c r="IB195" s="326"/>
      <c r="IC195" s="326"/>
      <c r="ID195" s="326"/>
      <c r="IE195" s="326"/>
      <c r="IF195" s="326"/>
      <c r="IG195" s="326"/>
      <c r="IH195" s="326"/>
      <c r="II195" s="326"/>
      <c r="IJ195" s="326"/>
      <c r="IK195" s="326"/>
      <c r="IL195" s="326"/>
      <c r="IM195" s="326"/>
    </row>
    <row r="196" spans="6:247" x14ac:dyDescent="0.2">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326"/>
      <c r="AP196" s="326"/>
      <c r="AQ196" s="326"/>
      <c r="AR196" s="326"/>
      <c r="AS196" s="326"/>
      <c r="AT196" s="326"/>
      <c r="AU196" s="326"/>
      <c r="AV196" s="326"/>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326"/>
      <c r="BR196" s="326"/>
      <c r="BS196" s="326"/>
      <c r="BT196" s="326"/>
      <c r="BU196" s="326"/>
      <c r="BV196" s="326"/>
      <c r="BW196" s="326"/>
      <c r="BX196" s="326"/>
      <c r="BY196" s="326"/>
      <c r="BZ196" s="326"/>
      <c r="CA196" s="326"/>
      <c r="CB196" s="326"/>
      <c r="CC196" s="326"/>
      <c r="CD196" s="326"/>
      <c r="CE196" s="326"/>
      <c r="CF196" s="326"/>
      <c r="CG196" s="326"/>
      <c r="CH196" s="326"/>
      <c r="CI196" s="326"/>
      <c r="CJ196" s="326"/>
      <c r="CK196" s="326"/>
      <c r="CL196" s="326"/>
      <c r="CM196" s="326"/>
      <c r="CN196" s="326"/>
      <c r="CO196" s="326"/>
      <c r="CP196" s="326"/>
      <c r="CQ196" s="326"/>
      <c r="CR196" s="326"/>
      <c r="CS196" s="326"/>
      <c r="CT196" s="326"/>
      <c r="CU196" s="326"/>
      <c r="CV196" s="326"/>
      <c r="CW196" s="326"/>
      <c r="CX196" s="326"/>
      <c r="CY196" s="326"/>
      <c r="CZ196" s="326"/>
      <c r="DA196" s="326"/>
      <c r="DB196" s="326"/>
      <c r="DC196" s="326"/>
      <c r="DD196" s="326"/>
      <c r="DE196" s="326"/>
      <c r="DF196" s="326"/>
      <c r="DG196" s="326"/>
      <c r="DH196" s="326"/>
      <c r="DI196" s="326"/>
      <c r="DJ196" s="326"/>
      <c r="DK196" s="326"/>
      <c r="DL196" s="326"/>
      <c r="DM196" s="326"/>
      <c r="DN196" s="326"/>
      <c r="DO196" s="326"/>
      <c r="DP196" s="326"/>
      <c r="DQ196" s="326"/>
      <c r="DR196" s="326"/>
      <c r="DS196" s="326"/>
      <c r="DT196" s="326"/>
      <c r="DU196" s="326"/>
      <c r="DV196" s="326"/>
      <c r="DW196" s="326"/>
      <c r="DX196" s="326"/>
      <c r="DY196" s="326"/>
      <c r="DZ196" s="326"/>
      <c r="EA196" s="326"/>
      <c r="EB196" s="326"/>
      <c r="EC196" s="326"/>
      <c r="ED196" s="326"/>
      <c r="EE196" s="326"/>
      <c r="EF196" s="326"/>
      <c r="EG196" s="326"/>
      <c r="EH196" s="326"/>
      <c r="EI196" s="326"/>
      <c r="EJ196" s="326"/>
      <c r="EK196" s="326"/>
      <c r="EL196" s="326"/>
      <c r="EM196" s="326"/>
      <c r="EN196" s="326"/>
      <c r="EO196" s="326"/>
      <c r="EP196" s="326"/>
      <c r="EQ196" s="326"/>
      <c r="ER196" s="326"/>
      <c r="ES196" s="326"/>
      <c r="ET196" s="326"/>
      <c r="EU196" s="326"/>
      <c r="EV196" s="326"/>
      <c r="EW196" s="326"/>
      <c r="EX196" s="326"/>
      <c r="EY196" s="326"/>
      <c r="EZ196" s="326"/>
      <c r="FA196" s="326"/>
      <c r="FB196" s="326"/>
      <c r="FC196" s="326"/>
      <c r="FD196" s="326"/>
      <c r="FE196" s="326"/>
      <c r="FF196" s="326"/>
      <c r="FG196" s="326"/>
      <c r="FH196" s="326"/>
      <c r="FI196" s="326"/>
      <c r="FJ196" s="326"/>
      <c r="FK196" s="326"/>
      <c r="FL196" s="326"/>
      <c r="FM196" s="326"/>
      <c r="FN196" s="326"/>
      <c r="FO196" s="326"/>
      <c r="FP196" s="326"/>
      <c r="FQ196" s="326"/>
      <c r="FR196" s="326"/>
      <c r="FS196" s="326"/>
      <c r="FT196" s="326"/>
      <c r="FU196" s="326"/>
      <c r="FV196" s="326"/>
      <c r="FW196" s="326"/>
      <c r="FX196" s="326"/>
      <c r="FY196" s="326"/>
      <c r="FZ196" s="326"/>
      <c r="GA196" s="326"/>
      <c r="GB196" s="326"/>
      <c r="GC196" s="326"/>
      <c r="GD196" s="326"/>
      <c r="GE196" s="326"/>
      <c r="GF196" s="326"/>
      <c r="GG196" s="326"/>
      <c r="GH196" s="326"/>
      <c r="GI196" s="326"/>
      <c r="GJ196" s="326"/>
      <c r="GK196" s="326"/>
      <c r="GL196" s="326"/>
      <c r="GM196" s="326"/>
      <c r="GN196" s="326"/>
      <c r="GO196" s="326"/>
      <c r="GP196" s="326"/>
      <c r="GQ196" s="326"/>
      <c r="GR196" s="326"/>
      <c r="GS196" s="326"/>
      <c r="GT196" s="326"/>
      <c r="GU196" s="326"/>
      <c r="GV196" s="326"/>
      <c r="GW196" s="326"/>
      <c r="GX196" s="326"/>
      <c r="GY196" s="326"/>
      <c r="GZ196" s="326"/>
      <c r="HA196" s="326"/>
      <c r="HB196" s="326"/>
      <c r="HC196" s="326"/>
      <c r="HD196" s="326"/>
      <c r="HE196" s="326"/>
      <c r="HF196" s="326"/>
      <c r="HG196" s="326"/>
      <c r="HH196" s="326"/>
      <c r="HI196" s="326"/>
      <c r="HJ196" s="326"/>
      <c r="HK196" s="326"/>
      <c r="HL196" s="326"/>
      <c r="HM196" s="326"/>
      <c r="HN196" s="326"/>
      <c r="HO196" s="326"/>
      <c r="HP196" s="326"/>
      <c r="HQ196" s="326"/>
      <c r="HR196" s="326"/>
      <c r="HS196" s="326"/>
      <c r="HT196" s="326"/>
      <c r="HU196" s="326"/>
      <c r="HV196" s="326"/>
      <c r="HW196" s="326"/>
      <c r="HX196" s="326"/>
      <c r="HY196" s="326"/>
      <c r="HZ196" s="326"/>
      <c r="IA196" s="326"/>
      <c r="IB196" s="326"/>
      <c r="IC196" s="326"/>
      <c r="ID196" s="326"/>
      <c r="IE196" s="326"/>
      <c r="IF196" s="326"/>
      <c r="IG196" s="326"/>
      <c r="IH196" s="326"/>
      <c r="II196" s="326"/>
      <c r="IJ196" s="326"/>
      <c r="IK196" s="326"/>
      <c r="IL196" s="326"/>
      <c r="IM196" s="326"/>
    </row>
    <row r="197" spans="6:247" x14ac:dyDescent="0.2">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326"/>
      <c r="AP197" s="326"/>
      <c r="AQ197" s="326"/>
      <c r="AR197" s="326"/>
      <c r="AS197" s="326"/>
      <c r="AT197" s="326"/>
      <c r="AU197" s="326"/>
      <c r="AV197" s="326"/>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326"/>
      <c r="BR197" s="326"/>
      <c r="BS197" s="326"/>
      <c r="BT197" s="326"/>
      <c r="BU197" s="326"/>
      <c r="BV197" s="326"/>
      <c r="BW197" s="326"/>
      <c r="BX197" s="326"/>
      <c r="BY197" s="326"/>
      <c r="BZ197" s="326"/>
      <c r="CA197" s="326"/>
      <c r="CB197" s="326"/>
      <c r="CC197" s="326"/>
      <c r="CD197" s="326"/>
      <c r="CE197" s="326"/>
      <c r="CF197" s="326"/>
      <c r="CG197" s="326"/>
      <c r="CH197" s="326"/>
      <c r="CI197" s="326"/>
      <c r="CJ197" s="326"/>
      <c r="CK197" s="326"/>
      <c r="CL197" s="326"/>
      <c r="CM197" s="326"/>
      <c r="CN197" s="326"/>
      <c r="CO197" s="326"/>
      <c r="CP197" s="326"/>
      <c r="CQ197" s="326"/>
      <c r="CR197" s="326"/>
      <c r="CS197" s="326"/>
      <c r="CT197" s="326"/>
      <c r="CU197" s="326"/>
      <c r="CV197" s="326"/>
      <c r="CW197" s="326"/>
      <c r="CX197" s="326"/>
      <c r="CY197" s="326"/>
      <c r="CZ197" s="326"/>
      <c r="DA197" s="326"/>
      <c r="DB197" s="326"/>
      <c r="DC197" s="326"/>
      <c r="DD197" s="326"/>
      <c r="DE197" s="326"/>
      <c r="DF197" s="326"/>
      <c r="DG197" s="326"/>
      <c r="DH197" s="326"/>
      <c r="DI197" s="326"/>
      <c r="DJ197" s="326"/>
      <c r="DK197" s="326"/>
      <c r="DL197" s="326"/>
      <c r="DM197" s="326"/>
      <c r="DN197" s="326"/>
      <c r="DO197" s="326"/>
      <c r="DP197" s="326"/>
      <c r="DQ197" s="326"/>
      <c r="DR197" s="326"/>
      <c r="DS197" s="326"/>
      <c r="DT197" s="326"/>
      <c r="DU197" s="326"/>
      <c r="DV197" s="326"/>
      <c r="DW197" s="326"/>
      <c r="DX197" s="326"/>
      <c r="DY197" s="326"/>
      <c r="DZ197" s="326"/>
      <c r="EA197" s="326"/>
      <c r="EB197" s="326"/>
      <c r="EC197" s="326"/>
      <c r="ED197" s="326"/>
      <c r="EE197" s="326"/>
      <c r="EF197" s="326"/>
      <c r="EG197" s="326"/>
      <c r="EH197" s="326"/>
      <c r="EI197" s="326"/>
      <c r="EJ197" s="326"/>
      <c r="EK197" s="326"/>
      <c r="EL197" s="326"/>
      <c r="EM197" s="326"/>
      <c r="EN197" s="326"/>
      <c r="EO197" s="326"/>
      <c r="EP197" s="326"/>
      <c r="EQ197" s="326"/>
      <c r="ER197" s="326"/>
      <c r="ES197" s="326"/>
      <c r="ET197" s="326"/>
      <c r="EU197" s="326"/>
      <c r="EV197" s="326"/>
      <c r="EW197" s="326"/>
      <c r="EX197" s="326"/>
      <c r="EY197" s="326"/>
      <c r="EZ197" s="326"/>
      <c r="FA197" s="326"/>
      <c r="FB197" s="326"/>
      <c r="FC197" s="326"/>
      <c r="FD197" s="326"/>
      <c r="FE197" s="326"/>
      <c r="FF197" s="326"/>
      <c r="FG197" s="326"/>
      <c r="FH197" s="326"/>
      <c r="FI197" s="326"/>
      <c r="FJ197" s="326"/>
      <c r="FK197" s="326"/>
      <c r="FL197" s="326"/>
      <c r="FM197" s="326"/>
      <c r="FN197" s="326"/>
      <c r="FO197" s="326"/>
      <c r="FP197" s="326"/>
      <c r="FQ197" s="326"/>
      <c r="FR197" s="326"/>
      <c r="FS197" s="326"/>
      <c r="FT197" s="326"/>
      <c r="FU197" s="326"/>
      <c r="FV197" s="326"/>
      <c r="FW197" s="326"/>
      <c r="FX197" s="326"/>
      <c r="FY197" s="326"/>
      <c r="FZ197" s="326"/>
      <c r="GA197" s="326"/>
      <c r="GB197" s="326"/>
      <c r="GC197" s="326"/>
      <c r="GD197" s="326"/>
      <c r="GE197" s="326"/>
      <c r="GF197" s="326"/>
      <c r="GG197" s="326"/>
      <c r="GH197" s="326"/>
      <c r="GI197" s="326"/>
      <c r="GJ197" s="326"/>
      <c r="GK197" s="326"/>
      <c r="GL197" s="326"/>
      <c r="GM197" s="326"/>
      <c r="GN197" s="326"/>
      <c r="GO197" s="326"/>
      <c r="GP197" s="326"/>
      <c r="GQ197" s="326"/>
      <c r="GR197" s="326"/>
      <c r="GS197" s="326"/>
      <c r="GT197" s="326"/>
      <c r="GU197" s="326"/>
      <c r="GV197" s="326"/>
      <c r="GW197" s="326"/>
      <c r="GX197" s="326"/>
      <c r="GY197" s="326"/>
      <c r="GZ197" s="326"/>
      <c r="HA197" s="326"/>
      <c r="HB197" s="326"/>
      <c r="HC197" s="326"/>
      <c r="HD197" s="326"/>
      <c r="HE197" s="326"/>
      <c r="HF197" s="326"/>
      <c r="HG197" s="326"/>
      <c r="HH197" s="326"/>
      <c r="HI197" s="326"/>
      <c r="HJ197" s="326"/>
      <c r="HK197" s="326"/>
      <c r="HL197" s="326"/>
      <c r="HM197" s="326"/>
      <c r="HN197" s="326"/>
      <c r="HO197" s="326"/>
      <c r="HP197" s="326"/>
      <c r="HQ197" s="326"/>
      <c r="HR197" s="326"/>
      <c r="HS197" s="326"/>
      <c r="HT197" s="326"/>
      <c r="HU197" s="326"/>
      <c r="HV197" s="326"/>
      <c r="HW197" s="326"/>
      <c r="HX197" s="326"/>
      <c r="HY197" s="326"/>
      <c r="HZ197" s="326"/>
      <c r="IA197" s="326"/>
      <c r="IB197" s="326"/>
      <c r="IC197" s="326"/>
      <c r="ID197" s="326"/>
      <c r="IE197" s="326"/>
      <c r="IF197" s="326"/>
      <c r="IG197" s="326"/>
      <c r="IH197" s="326"/>
      <c r="II197" s="326"/>
      <c r="IJ197" s="326"/>
      <c r="IK197" s="326"/>
      <c r="IL197" s="326"/>
      <c r="IM197" s="326"/>
    </row>
    <row r="198" spans="6:247" x14ac:dyDescent="0.2">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326"/>
      <c r="AP198" s="326"/>
      <c r="AQ198" s="326"/>
      <c r="AR198" s="326"/>
      <c r="AS198" s="326"/>
      <c r="AT198" s="326"/>
      <c r="AU198" s="326"/>
      <c r="AV198" s="326"/>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326"/>
      <c r="BR198" s="326"/>
      <c r="BS198" s="326"/>
      <c r="BT198" s="326"/>
      <c r="BU198" s="326"/>
      <c r="BV198" s="326"/>
      <c r="BW198" s="326"/>
      <c r="BX198" s="326"/>
      <c r="BY198" s="326"/>
      <c r="BZ198" s="326"/>
      <c r="CA198" s="326"/>
      <c r="CB198" s="326"/>
      <c r="CC198" s="326"/>
      <c r="CD198" s="326"/>
      <c r="CE198" s="326"/>
      <c r="CF198" s="326"/>
      <c r="CG198" s="326"/>
      <c r="CH198" s="326"/>
      <c r="CI198" s="326"/>
      <c r="CJ198" s="326"/>
      <c r="CK198" s="326"/>
      <c r="CL198" s="326"/>
      <c r="CM198" s="326"/>
      <c r="CN198" s="326"/>
      <c r="CO198" s="326"/>
      <c r="CP198" s="326"/>
      <c r="CQ198" s="326"/>
      <c r="CR198" s="326"/>
      <c r="CS198" s="326"/>
      <c r="CT198" s="326"/>
      <c r="CU198" s="326"/>
      <c r="CV198" s="326"/>
      <c r="CW198" s="326"/>
      <c r="CX198" s="326"/>
      <c r="CY198" s="326"/>
      <c r="CZ198" s="326"/>
      <c r="DA198" s="326"/>
      <c r="DB198" s="326"/>
      <c r="DC198" s="326"/>
      <c r="DD198" s="326"/>
      <c r="DE198" s="326"/>
      <c r="DF198" s="326"/>
      <c r="DG198" s="326"/>
      <c r="DH198" s="326"/>
      <c r="DI198" s="326"/>
      <c r="DJ198" s="326"/>
      <c r="DK198" s="326"/>
      <c r="DL198" s="326"/>
      <c r="DM198" s="326"/>
      <c r="DN198" s="326"/>
      <c r="DO198" s="326"/>
      <c r="DP198" s="326"/>
      <c r="DQ198" s="326"/>
      <c r="DR198" s="326"/>
      <c r="DS198" s="326"/>
      <c r="DT198" s="326"/>
      <c r="DU198" s="326"/>
      <c r="DV198" s="326"/>
      <c r="DW198" s="326"/>
      <c r="DX198" s="326"/>
      <c r="DY198" s="326"/>
      <c r="DZ198" s="326"/>
      <c r="EA198" s="326"/>
      <c r="EB198" s="326"/>
      <c r="EC198" s="326"/>
      <c r="ED198" s="326"/>
      <c r="EE198" s="326"/>
      <c r="EF198" s="326"/>
      <c r="EG198" s="326"/>
      <c r="EH198" s="326"/>
      <c r="EI198" s="326"/>
      <c r="EJ198" s="326"/>
      <c r="EK198" s="326"/>
      <c r="EL198" s="326"/>
      <c r="EM198" s="326"/>
      <c r="EN198" s="326"/>
      <c r="EO198" s="326"/>
      <c r="EP198" s="326"/>
      <c r="EQ198" s="326"/>
      <c r="ER198" s="326"/>
      <c r="ES198" s="326"/>
      <c r="ET198" s="326"/>
      <c r="EU198" s="326"/>
      <c r="EV198" s="326"/>
      <c r="EW198" s="326"/>
      <c r="EX198" s="326"/>
      <c r="EY198" s="326"/>
      <c r="EZ198" s="326"/>
      <c r="FA198" s="326"/>
      <c r="FB198" s="326"/>
      <c r="FC198" s="326"/>
      <c r="FD198" s="326"/>
      <c r="FE198" s="326"/>
      <c r="FF198" s="326"/>
      <c r="FG198" s="326"/>
      <c r="FH198" s="326"/>
      <c r="FI198" s="326"/>
      <c r="FJ198" s="326"/>
      <c r="FK198" s="326"/>
      <c r="FL198" s="326"/>
      <c r="FM198" s="326"/>
      <c r="FN198" s="326"/>
      <c r="FO198" s="326"/>
      <c r="FP198" s="326"/>
      <c r="FQ198" s="326"/>
      <c r="FR198" s="326"/>
      <c r="FS198" s="326"/>
      <c r="FT198" s="326"/>
      <c r="FU198" s="326"/>
      <c r="FV198" s="326"/>
      <c r="FW198" s="326"/>
      <c r="FX198" s="326"/>
      <c r="FY198" s="326"/>
      <c r="FZ198" s="326"/>
      <c r="GA198" s="326"/>
      <c r="GB198" s="326"/>
      <c r="GC198" s="326"/>
      <c r="GD198" s="326"/>
      <c r="GE198" s="326"/>
      <c r="GF198" s="326"/>
      <c r="GG198" s="326"/>
      <c r="GH198" s="326"/>
      <c r="GI198" s="326"/>
      <c r="GJ198" s="326"/>
      <c r="GK198" s="326"/>
      <c r="GL198" s="326"/>
      <c r="GM198" s="326"/>
      <c r="GN198" s="326"/>
      <c r="GO198" s="326"/>
      <c r="GP198" s="326"/>
      <c r="GQ198" s="326"/>
      <c r="GR198" s="326"/>
      <c r="GS198" s="326"/>
      <c r="GT198" s="326"/>
      <c r="GU198" s="326"/>
      <c r="GV198" s="326"/>
      <c r="GW198" s="326"/>
      <c r="GX198" s="326"/>
      <c r="GY198" s="326"/>
      <c r="GZ198" s="326"/>
      <c r="HA198" s="326"/>
      <c r="HB198" s="326"/>
      <c r="HC198" s="326"/>
      <c r="HD198" s="326"/>
      <c r="HE198" s="326"/>
      <c r="HF198" s="326"/>
      <c r="HG198" s="326"/>
      <c r="HH198" s="326"/>
      <c r="HI198" s="326"/>
      <c r="HJ198" s="326"/>
      <c r="HK198" s="326"/>
      <c r="HL198" s="326"/>
      <c r="HM198" s="326"/>
      <c r="HN198" s="326"/>
      <c r="HO198" s="326"/>
      <c r="HP198" s="326"/>
      <c r="HQ198" s="326"/>
      <c r="HR198" s="326"/>
      <c r="HS198" s="326"/>
      <c r="HT198" s="326"/>
      <c r="HU198" s="326"/>
      <c r="HV198" s="326"/>
      <c r="HW198" s="326"/>
      <c r="HX198" s="326"/>
      <c r="HY198" s="326"/>
      <c r="HZ198" s="326"/>
      <c r="IA198" s="326"/>
      <c r="IB198" s="326"/>
      <c r="IC198" s="326"/>
      <c r="ID198" s="326"/>
      <c r="IE198" s="326"/>
      <c r="IF198" s="326"/>
      <c r="IG198" s="326"/>
      <c r="IH198" s="326"/>
      <c r="II198" s="326"/>
      <c r="IJ198" s="326"/>
      <c r="IK198" s="326"/>
      <c r="IL198" s="326"/>
      <c r="IM198" s="326"/>
    </row>
    <row r="199" spans="6:247" x14ac:dyDescent="0.2">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6"/>
      <c r="AN199" s="326"/>
      <c r="AO199" s="326"/>
      <c r="AP199" s="326"/>
      <c r="AQ199" s="326"/>
      <c r="AR199" s="326"/>
      <c r="AS199" s="326"/>
      <c r="AT199" s="326"/>
      <c r="AU199" s="326"/>
      <c r="AV199" s="326"/>
      <c r="AW199" s="326"/>
      <c r="AX199" s="326"/>
      <c r="AY199" s="326"/>
      <c r="AZ199" s="326"/>
      <c r="BA199" s="326"/>
      <c r="BB199" s="326"/>
      <c r="BC199" s="326"/>
      <c r="BD199" s="326"/>
      <c r="BE199" s="326"/>
      <c r="BF199" s="326"/>
      <c r="BG199" s="326"/>
      <c r="BH199" s="326"/>
      <c r="BI199" s="326"/>
      <c r="BJ199" s="326"/>
      <c r="BK199" s="326"/>
      <c r="BL199" s="326"/>
      <c r="BM199" s="326"/>
      <c r="BN199" s="326"/>
      <c r="BO199" s="326"/>
      <c r="BP199" s="326"/>
      <c r="BQ199" s="326"/>
      <c r="BR199" s="326"/>
      <c r="BS199" s="326"/>
      <c r="BT199" s="326"/>
      <c r="BU199" s="326"/>
      <c r="BV199" s="326"/>
      <c r="BW199" s="326"/>
      <c r="BX199" s="326"/>
      <c r="BY199" s="326"/>
      <c r="BZ199" s="326"/>
      <c r="CA199" s="326"/>
      <c r="CB199" s="326"/>
      <c r="CC199" s="326"/>
      <c r="CD199" s="326"/>
      <c r="CE199" s="326"/>
      <c r="CF199" s="326"/>
      <c r="CG199" s="326"/>
      <c r="CH199" s="326"/>
      <c r="CI199" s="326"/>
      <c r="CJ199" s="326"/>
      <c r="CK199" s="326"/>
      <c r="CL199" s="326"/>
      <c r="CM199" s="326"/>
      <c r="CN199" s="326"/>
      <c r="CO199" s="326"/>
      <c r="CP199" s="326"/>
      <c r="CQ199" s="326"/>
      <c r="CR199" s="326"/>
      <c r="CS199" s="326"/>
      <c r="CT199" s="326"/>
      <c r="CU199" s="326"/>
      <c r="CV199" s="326"/>
      <c r="CW199" s="326"/>
      <c r="CX199" s="326"/>
      <c r="CY199" s="326"/>
      <c r="CZ199" s="326"/>
      <c r="DA199" s="326"/>
      <c r="DB199" s="326"/>
      <c r="DC199" s="326"/>
      <c r="DD199" s="326"/>
      <c r="DE199" s="326"/>
      <c r="DF199" s="326"/>
      <c r="DG199" s="326"/>
      <c r="DH199" s="326"/>
      <c r="DI199" s="326"/>
      <c r="DJ199" s="326"/>
      <c r="DK199" s="326"/>
      <c r="DL199" s="326"/>
      <c r="DM199" s="326"/>
      <c r="DN199" s="326"/>
      <c r="DO199" s="326"/>
      <c r="DP199" s="326"/>
      <c r="DQ199" s="326"/>
      <c r="DR199" s="326"/>
      <c r="DS199" s="326"/>
      <c r="DT199" s="326"/>
      <c r="DU199" s="326"/>
      <c r="DV199" s="326"/>
      <c r="DW199" s="326"/>
      <c r="DX199" s="326"/>
      <c r="DY199" s="326"/>
      <c r="DZ199" s="326"/>
      <c r="EA199" s="326"/>
      <c r="EB199" s="326"/>
      <c r="EC199" s="326"/>
      <c r="ED199" s="326"/>
      <c r="EE199" s="326"/>
      <c r="EF199" s="326"/>
      <c r="EG199" s="326"/>
      <c r="EH199" s="326"/>
      <c r="EI199" s="326"/>
      <c r="EJ199" s="326"/>
      <c r="EK199" s="326"/>
      <c r="EL199" s="326"/>
      <c r="EM199" s="326"/>
      <c r="EN199" s="326"/>
      <c r="EO199" s="326"/>
      <c r="EP199" s="326"/>
      <c r="EQ199" s="326"/>
      <c r="ER199" s="326"/>
      <c r="ES199" s="326"/>
      <c r="ET199" s="326"/>
      <c r="EU199" s="326"/>
      <c r="EV199" s="326"/>
      <c r="EW199" s="326"/>
      <c r="EX199" s="326"/>
      <c r="EY199" s="326"/>
      <c r="EZ199" s="326"/>
      <c r="FA199" s="326"/>
      <c r="FB199" s="326"/>
      <c r="FC199" s="326"/>
      <c r="FD199" s="326"/>
      <c r="FE199" s="326"/>
      <c r="FF199" s="326"/>
      <c r="FG199" s="326"/>
      <c r="FH199" s="326"/>
      <c r="FI199" s="326"/>
      <c r="FJ199" s="326"/>
      <c r="FK199" s="326"/>
      <c r="FL199" s="326"/>
      <c r="FM199" s="326"/>
      <c r="FN199" s="326"/>
      <c r="FO199" s="326"/>
      <c r="FP199" s="326"/>
      <c r="FQ199" s="326"/>
      <c r="FR199" s="326"/>
      <c r="FS199" s="326"/>
      <c r="FT199" s="326"/>
      <c r="FU199" s="326"/>
      <c r="FV199" s="326"/>
      <c r="FW199" s="326"/>
      <c r="FX199" s="326"/>
      <c r="FY199" s="326"/>
      <c r="FZ199" s="326"/>
      <c r="GA199" s="326"/>
      <c r="GB199" s="326"/>
      <c r="GC199" s="326"/>
      <c r="GD199" s="326"/>
      <c r="GE199" s="326"/>
      <c r="GF199" s="326"/>
      <c r="GG199" s="326"/>
      <c r="GH199" s="326"/>
      <c r="GI199" s="326"/>
      <c r="GJ199" s="326"/>
      <c r="GK199" s="326"/>
      <c r="GL199" s="326"/>
      <c r="GM199" s="326"/>
      <c r="GN199" s="326"/>
      <c r="GO199" s="326"/>
      <c r="GP199" s="326"/>
      <c r="GQ199" s="326"/>
      <c r="GR199" s="326"/>
      <c r="GS199" s="326"/>
      <c r="GT199" s="326"/>
      <c r="GU199" s="326"/>
      <c r="GV199" s="326"/>
      <c r="GW199" s="326"/>
      <c r="GX199" s="326"/>
      <c r="GY199" s="326"/>
      <c r="GZ199" s="326"/>
      <c r="HA199" s="326"/>
      <c r="HB199" s="326"/>
      <c r="HC199" s="326"/>
      <c r="HD199" s="326"/>
      <c r="HE199" s="326"/>
      <c r="HF199" s="326"/>
      <c r="HG199" s="326"/>
      <c r="HH199" s="326"/>
      <c r="HI199" s="326"/>
      <c r="HJ199" s="326"/>
      <c r="HK199" s="326"/>
      <c r="HL199" s="326"/>
      <c r="HM199" s="326"/>
      <c r="HN199" s="326"/>
      <c r="HO199" s="326"/>
      <c r="HP199" s="326"/>
      <c r="HQ199" s="326"/>
      <c r="HR199" s="326"/>
      <c r="HS199" s="326"/>
      <c r="HT199" s="326"/>
      <c r="HU199" s="326"/>
      <c r="HV199" s="326"/>
      <c r="HW199" s="326"/>
      <c r="HX199" s="326"/>
      <c r="HY199" s="326"/>
      <c r="HZ199" s="326"/>
      <c r="IA199" s="326"/>
      <c r="IB199" s="326"/>
      <c r="IC199" s="326"/>
      <c r="ID199" s="326"/>
      <c r="IE199" s="326"/>
      <c r="IF199" s="326"/>
      <c r="IG199" s="326"/>
      <c r="IH199" s="326"/>
      <c r="II199" s="326"/>
      <c r="IJ199" s="326"/>
      <c r="IK199" s="326"/>
      <c r="IL199" s="326"/>
      <c r="IM199" s="326"/>
    </row>
    <row r="200" spans="6:247" x14ac:dyDescent="0.2">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6"/>
      <c r="AN200" s="326"/>
      <c r="AO200" s="326"/>
      <c r="AP200" s="326"/>
      <c r="AQ200" s="326"/>
      <c r="AR200" s="326"/>
      <c r="AS200" s="326"/>
      <c r="AT200" s="326"/>
      <c r="AU200" s="326"/>
      <c r="AV200" s="326"/>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326"/>
      <c r="BR200" s="326"/>
      <c r="BS200" s="326"/>
      <c r="BT200" s="326"/>
      <c r="BU200" s="326"/>
      <c r="BV200" s="326"/>
      <c r="BW200" s="326"/>
      <c r="BX200" s="326"/>
      <c r="BY200" s="326"/>
      <c r="BZ200" s="326"/>
      <c r="CA200" s="326"/>
      <c r="CB200" s="326"/>
      <c r="CC200" s="326"/>
      <c r="CD200" s="326"/>
      <c r="CE200" s="326"/>
      <c r="CF200" s="326"/>
      <c r="CG200" s="326"/>
      <c r="CH200" s="326"/>
      <c r="CI200" s="326"/>
      <c r="CJ200" s="326"/>
      <c r="CK200" s="326"/>
      <c r="CL200" s="326"/>
      <c r="CM200" s="326"/>
      <c r="CN200" s="326"/>
      <c r="CO200" s="326"/>
      <c r="CP200" s="326"/>
      <c r="CQ200" s="326"/>
      <c r="CR200" s="326"/>
      <c r="CS200" s="326"/>
      <c r="CT200" s="326"/>
      <c r="CU200" s="326"/>
      <c r="CV200" s="326"/>
      <c r="CW200" s="326"/>
      <c r="CX200" s="326"/>
      <c r="CY200" s="326"/>
      <c r="CZ200" s="326"/>
      <c r="DA200" s="326"/>
      <c r="DB200" s="326"/>
      <c r="DC200" s="326"/>
      <c r="DD200" s="326"/>
      <c r="DE200" s="326"/>
      <c r="DF200" s="326"/>
      <c r="DG200" s="326"/>
      <c r="DH200" s="326"/>
      <c r="DI200" s="326"/>
      <c r="DJ200" s="326"/>
      <c r="DK200" s="326"/>
      <c r="DL200" s="326"/>
      <c r="DM200" s="326"/>
      <c r="DN200" s="326"/>
      <c r="DO200" s="326"/>
      <c r="DP200" s="326"/>
      <c r="DQ200" s="326"/>
      <c r="DR200" s="326"/>
      <c r="DS200" s="326"/>
      <c r="DT200" s="326"/>
      <c r="DU200" s="326"/>
      <c r="DV200" s="326"/>
      <c r="DW200" s="326"/>
      <c r="DX200" s="326"/>
      <c r="DY200" s="326"/>
      <c r="DZ200" s="326"/>
      <c r="EA200" s="326"/>
      <c r="EB200" s="326"/>
      <c r="EC200" s="326"/>
      <c r="ED200" s="326"/>
      <c r="EE200" s="326"/>
      <c r="EF200" s="326"/>
      <c r="EG200" s="326"/>
      <c r="EH200" s="326"/>
      <c r="EI200" s="326"/>
      <c r="EJ200" s="326"/>
      <c r="EK200" s="326"/>
      <c r="EL200" s="326"/>
      <c r="EM200" s="326"/>
      <c r="EN200" s="326"/>
      <c r="EO200" s="326"/>
      <c r="EP200" s="326"/>
      <c r="EQ200" s="326"/>
      <c r="ER200" s="326"/>
      <c r="ES200" s="326"/>
      <c r="ET200" s="326"/>
      <c r="EU200" s="326"/>
      <c r="EV200" s="326"/>
      <c r="EW200" s="326"/>
      <c r="EX200" s="326"/>
      <c r="EY200" s="326"/>
      <c r="EZ200" s="326"/>
      <c r="FA200" s="326"/>
      <c r="FB200" s="326"/>
      <c r="FC200" s="326"/>
      <c r="FD200" s="326"/>
      <c r="FE200" s="326"/>
      <c r="FF200" s="326"/>
      <c r="FG200" s="326"/>
      <c r="FH200" s="326"/>
      <c r="FI200" s="326"/>
      <c r="FJ200" s="326"/>
      <c r="FK200" s="326"/>
      <c r="FL200" s="326"/>
      <c r="FM200" s="326"/>
      <c r="FN200" s="326"/>
      <c r="FO200" s="326"/>
      <c r="FP200" s="326"/>
      <c r="FQ200" s="326"/>
      <c r="FR200" s="326"/>
      <c r="FS200" s="326"/>
      <c r="FT200" s="326"/>
      <c r="FU200" s="326"/>
      <c r="FV200" s="326"/>
      <c r="FW200" s="326"/>
      <c r="FX200" s="326"/>
      <c r="FY200" s="326"/>
      <c r="FZ200" s="326"/>
      <c r="GA200" s="326"/>
      <c r="GB200" s="326"/>
      <c r="GC200" s="326"/>
      <c r="GD200" s="326"/>
      <c r="GE200" s="326"/>
      <c r="GF200" s="326"/>
      <c r="GG200" s="326"/>
      <c r="GH200" s="326"/>
      <c r="GI200" s="326"/>
      <c r="GJ200" s="326"/>
      <c r="GK200" s="326"/>
      <c r="GL200" s="326"/>
      <c r="GM200" s="326"/>
      <c r="GN200" s="326"/>
      <c r="GO200" s="326"/>
      <c r="GP200" s="326"/>
      <c r="GQ200" s="326"/>
      <c r="GR200" s="326"/>
      <c r="GS200" s="326"/>
      <c r="GT200" s="326"/>
      <c r="GU200" s="326"/>
      <c r="GV200" s="326"/>
      <c r="GW200" s="326"/>
      <c r="GX200" s="326"/>
      <c r="GY200" s="326"/>
      <c r="GZ200" s="326"/>
      <c r="HA200" s="326"/>
      <c r="HB200" s="326"/>
      <c r="HC200" s="326"/>
      <c r="HD200" s="326"/>
      <c r="HE200" s="326"/>
      <c r="HF200" s="326"/>
      <c r="HG200" s="326"/>
      <c r="HH200" s="326"/>
      <c r="HI200" s="326"/>
      <c r="HJ200" s="326"/>
      <c r="HK200" s="326"/>
      <c r="HL200" s="326"/>
      <c r="HM200" s="326"/>
      <c r="HN200" s="326"/>
      <c r="HO200" s="326"/>
      <c r="HP200" s="326"/>
      <c r="HQ200" s="326"/>
      <c r="HR200" s="326"/>
      <c r="HS200" s="326"/>
      <c r="HT200" s="326"/>
      <c r="HU200" s="326"/>
      <c r="HV200" s="326"/>
      <c r="HW200" s="326"/>
      <c r="HX200" s="326"/>
      <c r="HY200" s="326"/>
      <c r="HZ200" s="326"/>
      <c r="IA200" s="326"/>
      <c r="IB200" s="326"/>
      <c r="IC200" s="326"/>
      <c r="ID200" s="326"/>
      <c r="IE200" s="326"/>
      <c r="IF200" s="326"/>
      <c r="IG200" s="326"/>
      <c r="IH200" s="326"/>
      <c r="II200" s="326"/>
      <c r="IJ200" s="326"/>
      <c r="IK200" s="326"/>
      <c r="IL200" s="326"/>
      <c r="IM200" s="326"/>
    </row>
    <row r="201" spans="6:247" x14ac:dyDescent="0.2">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326"/>
      <c r="AJ201" s="326"/>
      <c r="AK201" s="326"/>
      <c r="AL201" s="326"/>
      <c r="AM201" s="326"/>
      <c r="AN201" s="326"/>
      <c r="AO201" s="326"/>
      <c r="AP201" s="326"/>
      <c r="AQ201" s="326"/>
      <c r="AR201" s="326"/>
      <c r="AS201" s="326"/>
      <c r="AT201" s="326"/>
      <c r="AU201" s="326"/>
      <c r="AV201" s="326"/>
      <c r="AW201" s="326"/>
      <c r="AX201" s="326"/>
      <c r="AY201" s="326"/>
      <c r="AZ201" s="326"/>
      <c r="BA201" s="326"/>
      <c r="BB201" s="326"/>
      <c r="BC201" s="326"/>
      <c r="BD201" s="326"/>
      <c r="BE201" s="326"/>
      <c r="BF201" s="326"/>
      <c r="BG201" s="326"/>
      <c r="BH201" s="326"/>
      <c r="BI201" s="326"/>
      <c r="BJ201" s="326"/>
      <c r="BK201" s="326"/>
      <c r="BL201" s="326"/>
      <c r="BM201" s="326"/>
      <c r="BN201" s="326"/>
      <c r="BO201" s="326"/>
      <c r="BP201" s="326"/>
      <c r="BQ201" s="326"/>
      <c r="BR201" s="326"/>
      <c r="BS201" s="326"/>
      <c r="BT201" s="326"/>
      <c r="BU201" s="326"/>
      <c r="BV201" s="326"/>
      <c r="BW201" s="326"/>
      <c r="BX201" s="326"/>
      <c r="BY201" s="326"/>
      <c r="BZ201" s="326"/>
      <c r="CA201" s="326"/>
      <c r="CB201" s="326"/>
      <c r="CC201" s="326"/>
      <c r="CD201" s="326"/>
      <c r="CE201" s="326"/>
      <c r="CF201" s="326"/>
      <c r="CG201" s="326"/>
      <c r="CH201" s="326"/>
      <c r="CI201" s="326"/>
      <c r="CJ201" s="326"/>
      <c r="CK201" s="326"/>
      <c r="CL201" s="326"/>
      <c r="CM201" s="326"/>
      <c r="CN201" s="326"/>
      <c r="CO201" s="326"/>
      <c r="CP201" s="326"/>
      <c r="CQ201" s="326"/>
      <c r="CR201" s="326"/>
      <c r="CS201" s="326"/>
      <c r="CT201" s="326"/>
      <c r="CU201" s="326"/>
      <c r="CV201" s="326"/>
      <c r="CW201" s="326"/>
      <c r="CX201" s="326"/>
      <c r="CY201" s="326"/>
      <c r="CZ201" s="326"/>
      <c r="DA201" s="326"/>
      <c r="DB201" s="326"/>
      <c r="DC201" s="326"/>
      <c r="DD201" s="326"/>
      <c r="DE201" s="326"/>
      <c r="DF201" s="326"/>
      <c r="DG201" s="326"/>
      <c r="DH201" s="326"/>
      <c r="DI201" s="326"/>
      <c r="DJ201" s="326"/>
      <c r="DK201" s="326"/>
      <c r="DL201" s="326"/>
      <c r="DM201" s="326"/>
      <c r="DN201" s="326"/>
      <c r="DO201" s="326"/>
      <c r="DP201" s="326"/>
      <c r="DQ201" s="326"/>
      <c r="DR201" s="326"/>
      <c r="DS201" s="326"/>
      <c r="DT201" s="326"/>
      <c r="DU201" s="326"/>
      <c r="DV201" s="326"/>
      <c r="DW201" s="326"/>
      <c r="DX201" s="326"/>
      <c r="DY201" s="326"/>
      <c r="DZ201" s="326"/>
      <c r="EA201" s="326"/>
      <c r="EB201" s="326"/>
      <c r="EC201" s="326"/>
      <c r="ED201" s="326"/>
      <c r="EE201" s="326"/>
      <c r="EF201" s="326"/>
      <c r="EG201" s="326"/>
      <c r="EH201" s="326"/>
      <c r="EI201" s="326"/>
      <c r="EJ201" s="326"/>
      <c r="EK201" s="326"/>
      <c r="EL201" s="326"/>
      <c r="EM201" s="326"/>
      <c r="EN201" s="326"/>
      <c r="EO201" s="326"/>
      <c r="EP201" s="326"/>
      <c r="EQ201" s="326"/>
      <c r="ER201" s="326"/>
      <c r="ES201" s="326"/>
      <c r="ET201" s="326"/>
      <c r="EU201" s="326"/>
      <c r="EV201" s="326"/>
      <c r="EW201" s="326"/>
      <c r="EX201" s="326"/>
      <c r="EY201" s="326"/>
      <c r="EZ201" s="326"/>
      <c r="FA201" s="326"/>
      <c r="FB201" s="326"/>
      <c r="FC201" s="326"/>
      <c r="FD201" s="326"/>
      <c r="FE201" s="326"/>
      <c r="FF201" s="326"/>
      <c r="FG201" s="326"/>
      <c r="FH201" s="326"/>
      <c r="FI201" s="326"/>
      <c r="FJ201" s="326"/>
      <c r="FK201" s="326"/>
      <c r="FL201" s="326"/>
      <c r="FM201" s="326"/>
      <c r="FN201" s="326"/>
      <c r="FO201" s="326"/>
      <c r="FP201" s="326"/>
      <c r="FQ201" s="326"/>
      <c r="FR201" s="326"/>
      <c r="FS201" s="326"/>
      <c r="FT201" s="326"/>
      <c r="FU201" s="326"/>
      <c r="FV201" s="326"/>
      <c r="FW201" s="326"/>
      <c r="FX201" s="326"/>
      <c r="FY201" s="326"/>
      <c r="FZ201" s="326"/>
      <c r="GA201" s="326"/>
      <c r="GB201" s="326"/>
      <c r="GC201" s="326"/>
      <c r="GD201" s="326"/>
      <c r="GE201" s="326"/>
      <c r="GF201" s="326"/>
      <c r="GG201" s="326"/>
      <c r="GH201" s="326"/>
      <c r="GI201" s="326"/>
      <c r="GJ201" s="326"/>
      <c r="GK201" s="326"/>
      <c r="GL201" s="326"/>
      <c r="GM201" s="326"/>
      <c r="GN201" s="326"/>
      <c r="GO201" s="326"/>
      <c r="GP201" s="326"/>
      <c r="GQ201" s="326"/>
      <c r="GR201" s="326"/>
      <c r="GS201" s="326"/>
      <c r="GT201" s="326"/>
      <c r="GU201" s="326"/>
      <c r="GV201" s="326"/>
      <c r="GW201" s="326"/>
      <c r="GX201" s="326"/>
      <c r="GY201" s="326"/>
      <c r="GZ201" s="326"/>
      <c r="HA201" s="326"/>
      <c r="HB201" s="326"/>
      <c r="HC201" s="326"/>
      <c r="HD201" s="326"/>
      <c r="HE201" s="326"/>
      <c r="HF201" s="326"/>
      <c r="HG201" s="326"/>
      <c r="HH201" s="326"/>
      <c r="HI201" s="326"/>
      <c r="HJ201" s="326"/>
      <c r="HK201" s="326"/>
      <c r="HL201" s="326"/>
      <c r="HM201" s="326"/>
      <c r="HN201" s="326"/>
      <c r="HO201" s="326"/>
      <c r="HP201" s="326"/>
      <c r="HQ201" s="326"/>
      <c r="HR201" s="326"/>
      <c r="HS201" s="326"/>
      <c r="HT201" s="326"/>
      <c r="HU201" s="326"/>
      <c r="HV201" s="326"/>
      <c r="HW201" s="326"/>
      <c r="HX201" s="326"/>
      <c r="HY201" s="326"/>
      <c r="HZ201" s="326"/>
      <c r="IA201" s="326"/>
      <c r="IB201" s="326"/>
      <c r="IC201" s="326"/>
      <c r="ID201" s="326"/>
      <c r="IE201" s="326"/>
      <c r="IF201" s="326"/>
      <c r="IG201" s="326"/>
      <c r="IH201" s="326"/>
      <c r="II201" s="326"/>
      <c r="IJ201" s="326"/>
      <c r="IK201" s="326"/>
      <c r="IL201" s="326"/>
      <c r="IM201" s="326"/>
    </row>
    <row r="202" spans="6:247" x14ac:dyDescent="0.2">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c r="AI202" s="326"/>
      <c r="AJ202" s="326"/>
      <c r="AK202" s="326"/>
      <c r="AL202" s="326"/>
      <c r="AM202" s="326"/>
      <c r="AN202" s="326"/>
      <c r="AO202" s="326"/>
      <c r="AP202" s="326"/>
      <c r="AQ202" s="326"/>
      <c r="AR202" s="326"/>
      <c r="AS202" s="326"/>
      <c r="AT202" s="326"/>
      <c r="AU202" s="326"/>
      <c r="AV202" s="326"/>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326"/>
      <c r="BR202" s="326"/>
      <c r="BS202" s="326"/>
      <c r="BT202" s="326"/>
      <c r="BU202" s="326"/>
      <c r="BV202" s="326"/>
      <c r="BW202" s="326"/>
      <c r="BX202" s="326"/>
      <c r="BY202" s="326"/>
      <c r="BZ202" s="326"/>
      <c r="CA202" s="326"/>
      <c r="CB202" s="326"/>
      <c r="CC202" s="326"/>
      <c r="CD202" s="326"/>
      <c r="CE202" s="326"/>
      <c r="CF202" s="326"/>
      <c r="CG202" s="326"/>
      <c r="CH202" s="326"/>
      <c r="CI202" s="326"/>
      <c r="CJ202" s="326"/>
      <c r="CK202" s="326"/>
      <c r="CL202" s="326"/>
      <c r="CM202" s="326"/>
      <c r="CN202" s="326"/>
      <c r="CO202" s="326"/>
      <c r="CP202" s="326"/>
      <c r="CQ202" s="326"/>
      <c r="CR202" s="326"/>
      <c r="CS202" s="326"/>
      <c r="CT202" s="326"/>
      <c r="CU202" s="326"/>
      <c r="CV202" s="326"/>
      <c r="CW202" s="326"/>
      <c r="CX202" s="326"/>
      <c r="CY202" s="326"/>
      <c r="CZ202" s="326"/>
      <c r="DA202" s="326"/>
      <c r="DB202" s="326"/>
      <c r="DC202" s="326"/>
      <c r="DD202" s="326"/>
      <c r="DE202" s="326"/>
      <c r="DF202" s="326"/>
      <c r="DG202" s="326"/>
      <c r="DH202" s="326"/>
      <c r="DI202" s="326"/>
      <c r="DJ202" s="326"/>
      <c r="DK202" s="326"/>
      <c r="DL202" s="326"/>
      <c r="DM202" s="326"/>
      <c r="DN202" s="326"/>
      <c r="DO202" s="326"/>
      <c r="DP202" s="326"/>
      <c r="DQ202" s="326"/>
      <c r="DR202" s="326"/>
      <c r="DS202" s="326"/>
      <c r="DT202" s="326"/>
      <c r="DU202" s="326"/>
      <c r="DV202" s="326"/>
      <c r="DW202" s="326"/>
      <c r="DX202" s="326"/>
      <c r="DY202" s="326"/>
      <c r="DZ202" s="326"/>
      <c r="EA202" s="326"/>
      <c r="EB202" s="326"/>
      <c r="EC202" s="326"/>
      <c r="ED202" s="326"/>
      <c r="EE202" s="326"/>
      <c r="EF202" s="326"/>
      <c r="EG202" s="326"/>
      <c r="EH202" s="326"/>
      <c r="EI202" s="326"/>
      <c r="EJ202" s="326"/>
      <c r="EK202" s="326"/>
      <c r="EL202" s="326"/>
      <c r="EM202" s="326"/>
      <c r="EN202" s="326"/>
      <c r="EO202" s="326"/>
      <c r="EP202" s="326"/>
      <c r="EQ202" s="326"/>
      <c r="ER202" s="326"/>
      <c r="ES202" s="326"/>
      <c r="ET202" s="326"/>
      <c r="EU202" s="326"/>
      <c r="EV202" s="326"/>
      <c r="EW202" s="326"/>
      <c r="EX202" s="326"/>
      <c r="EY202" s="326"/>
      <c r="EZ202" s="326"/>
      <c r="FA202" s="326"/>
      <c r="FB202" s="326"/>
      <c r="FC202" s="326"/>
      <c r="FD202" s="326"/>
      <c r="FE202" s="326"/>
      <c r="FF202" s="326"/>
      <c r="FG202" s="326"/>
      <c r="FH202" s="326"/>
      <c r="FI202" s="326"/>
      <c r="FJ202" s="326"/>
      <c r="FK202" s="326"/>
      <c r="FL202" s="326"/>
      <c r="FM202" s="326"/>
      <c r="FN202" s="326"/>
      <c r="FO202" s="326"/>
      <c r="FP202" s="326"/>
      <c r="FQ202" s="326"/>
      <c r="FR202" s="326"/>
      <c r="FS202" s="326"/>
      <c r="FT202" s="326"/>
      <c r="FU202" s="326"/>
      <c r="FV202" s="326"/>
      <c r="FW202" s="326"/>
      <c r="FX202" s="326"/>
      <c r="FY202" s="326"/>
      <c r="FZ202" s="326"/>
      <c r="GA202" s="326"/>
      <c r="GB202" s="326"/>
      <c r="GC202" s="326"/>
      <c r="GD202" s="326"/>
      <c r="GE202" s="326"/>
      <c r="GF202" s="326"/>
      <c r="GG202" s="326"/>
      <c r="GH202" s="326"/>
      <c r="GI202" s="326"/>
      <c r="GJ202" s="326"/>
      <c r="GK202" s="326"/>
      <c r="GL202" s="326"/>
      <c r="GM202" s="326"/>
      <c r="GN202" s="326"/>
      <c r="GO202" s="326"/>
      <c r="GP202" s="326"/>
      <c r="GQ202" s="326"/>
      <c r="GR202" s="326"/>
      <c r="GS202" s="326"/>
      <c r="GT202" s="326"/>
      <c r="GU202" s="326"/>
      <c r="GV202" s="326"/>
      <c r="GW202" s="326"/>
      <c r="GX202" s="326"/>
      <c r="GY202" s="326"/>
      <c r="GZ202" s="326"/>
      <c r="HA202" s="326"/>
      <c r="HB202" s="326"/>
      <c r="HC202" s="326"/>
      <c r="HD202" s="326"/>
      <c r="HE202" s="326"/>
      <c r="HF202" s="326"/>
      <c r="HG202" s="326"/>
      <c r="HH202" s="326"/>
      <c r="HI202" s="326"/>
      <c r="HJ202" s="326"/>
      <c r="HK202" s="326"/>
      <c r="HL202" s="326"/>
      <c r="HM202" s="326"/>
      <c r="HN202" s="326"/>
      <c r="HO202" s="326"/>
      <c r="HP202" s="326"/>
      <c r="HQ202" s="326"/>
      <c r="HR202" s="326"/>
      <c r="HS202" s="326"/>
      <c r="HT202" s="326"/>
      <c r="HU202" s="326"/>
      <c r="HV202" s="326"/>
      <c r="HW202" s="326"/>
      <c r="HX202" s="326"/>
      <c r="HY202" s="326"/>
      <c r="HZ202" s="326"/>
      <c r="IA202" s="326"/>
      <c r="IB202" s="326"/>
      <c r="IC202" s="326"/>
      <c r="ID202" s="326"/>
      <c r="IE202" s="326"/>
      <c r="IF202" s="326"/>
      <c r="IG202" s="326"/>
      <c r="IH202" s="326"/>
      <c r="II202" s="326"/>
      <c r="IJ202" s="326"/>
      <c r="IK202" s="326"/>
      <c r="IL202" s="326"/>
      <c r="IM202" s="326"/>
    </row>
    <row r="203" spans="6:247" x14ac:dyDescent="0.2">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326"/>
      <c r="AP203" s="326"/>
      <c r="AQ203" s="326"/>
      <c r="AR203" s="326"/>
      <c r="AS203" s="326"/>
      <c r="AT203" s="326"/>
      <c r="AU203" s="326"/>
      <c r="AV203" s="326"/>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326"/>
      <c r="BR203" s="326"/>
      <c r="BS203" s="326"/>
      <c r="BT203" s="326"/>
      <c r="BU203" s="326"/>
      <c r="BV203" s="326"/>
      <c r="BW203" s="326"/>
      <c r="BX203" s="326"/>
      <c r="BY203" s="326"/>
      <c r="BZ203" s="326"/>
      <c r="CA203" s="326"/>
      <c r="CB203" s="326"/>
      <c r="CC203" s="326"/>
      <c r="CD203" s="326"/>
      <c r="CE203" s="326"/>
      <c r="CF203" s="326"/>
      <c r="CG203" s="326"/>
      <c r="CH203" s="326"/>
      <c r="CI203" s="326"/>
      <c r="CJ203" s="326"/>
      <c r="CK203" s="326"/>
      <c r="CL203" s="326"/>
      <c r="CM203" s="326"/>
      <c r="CN203" s="326"/>
      <c r="CO203" s="326"/>
      <c r="CP203" s="326"/>
      <c r="CQ203" s="326"/>
      <c r="CR203" s="326"/>
      <c r="CS203" s="326"/>
      <c r="CT203" s="326"/>
      <c r="CU203" s="326"/>
      <c r="CV203" s="326"/>
      <c r="CW203" s="326"/>
      <c r="CX203" s="326"/>
      <c r="CY203" s="326"/>
      <c r="CZ203" s="326"/>
      <c r="DA203" s="326"/>
      <c r="DB203" s="326"/>
      <c r="DC203" s="326"/>
      <c r="DD203" s="326"/>
      <c r="DE203" s="326"/>
      <c r="DF203" s="326"/>
      <c r="DG203" s="326"/>
      <c r="DH203" s="326"/>
      <c r="DI203" s="326"/>
      <c r="DJ203" s="326"/>
      <c r="DK203" s="326"/>
      <c r="DL203" s="326"/>
      <c r="DM203" s="326"/>
      <c r="DN203" s="326"/>
      <c r="DO203" s="326"/>
      <c r="DP203" s="326"/>
      <c r="DQ203" s="326"/>
      <c r="DR203" s="326"/>
      <c r="DS203" s="326"/>
      <c r="DT203" s="326"/>
      <c r="DU203" s="326"/>
      <c r="DV203" s="326"/>
      <c r="DW203" s="326"/>
      <c r="DX203" s="326"/>
      <c r="DY203" s="326"/>
      <c r="DZ203" s="326"/>
      <c r="EA203" s="326"/>
      <c r="EB203" s="326"/>
      <c r="EC203" s="326"/>
      <c r="ED203" s="326"/>
      <c r="EE203" s="326"/>
      <c r="EF203" s="326"/>
      <c r="EG203" s="326"/>
      <c r="EH203" s="326"/>
      <c r="EI203" s="326"/>
      <c r="EJ203" s="326"/>
      <c r="EK203" s="326"/>
      <c r="EL203" s="326"/>
      <c r="EM203" s="326"/>
      <c r="EN203" s="326"/>
      <c r="EO203" s="326"/>
      <c r="EP203" s="326"/>
      <c r="EQ203" s="326"/>
      <c r="ER203" s="326"/>
      <c r="ES203" s="326"/>
      <c r="ET203" s="326"/>
      <c r="EU203" s="326"/>
      <c r="EV203" s="326"/>
      <c r="EW203" s="326"/>
      <c r="EX203" s="326"/>
      <c r="EY203" s="326"/>
      <c r="EZ203" s="326"/>
      <c r="FA203" s="326"/>
      <c r="FB203" s="326"/>
      <c r="FC203" s="326"/>
      <c r="FD203" s="326"/>
      <c r="FE203" s="326"/>
      <c r="FF203" s="326"/>
      <c r="FG203" s="326"/>
      <c r="FH203" s="326"/>
      <c r="FI203" s="326"/>
      <c r="FJ203" s="326"/>
      <c r="FK203" s="326"/>
      <c r="FL203" s="326"/>
      <c r="FM203" s="326"/>
      <c r="FN203" s="326"/>
      <c r="FO203" s="326"/>
      <c r="FP203" s="326"/>
      <c r="FQ203" s="326"/>
      <c r="FR203" s="326"/>
      <c r="FS203" s="326"/>
      <c r="FT203" s="326"/>
      <c r="FU203" s="326"/>
      <c r="FV203" s="326"/>
      <c r="FW203" s="326"/>
      <c r="FX203" s="326"/>
      <c r="FY203" s="326"/>
      <c r="FZ203" s="326"/>
      <c r="GA203" s="326"/>
      <c r="GB203" s="326"/>
      <c r="GC203" s="326"/>
      <c r="GD203" s="326"/>
      <c r="GE203" s="326"/>
      <c r="GF203" s="326"/>
      <c r="GG203" s="326"/>
      <c r="GH203" s="326"/>
      <c r="GI203" s="326"/>
      <c r="GJ203" s="326"/>
      <c r="GK203" s="326"/>
      <c r="GL203" s="326"/>
      <c r="GM203" s="326"/>
      <c r="GN203" s="326"/>
      <c r="GO203" s="326"/>
      <c r="GP203" s="326"/>
      <c r="GQ203" s="326"/>
      <c r="GR203" s="326"/>
      <c r="GS203" s="326"/>
      <c r="GT203" s="326"/>
      <c r="GU203" s="326"/>
      <c r="GV203" s="326"/>
      <c r="GW203" s="326"/>
      <c r="GX203" s="326"/>
      <c r="GY203" s="326"/>
      <c r="GZ203" s="326"/>
      <c r="HA203" s="326"/>
      <c r="HB203" s="326"/>
      <c r="HC203" s="326"/>
      <c r="HD203" s="326"/>
      <c r="HE203" s="326"/>
      <c r="HF203" s="326"/>
      <c r="HG203" s="326"/>
      <c r="HH203" s="326"/>
      <c r="HI203" s="326"/>
      <c r="HJ203" s="326"/>
      <c r="HK203" s="326"/>
      <c r="HL203" s="326"/>
      <c r="HM203" s="326"/>
      <c r="HN203" s="326"/>
      <c r="HO203" s="326"/>
      <c r="HP203" s="326"/>
      <c r="HQ203" s="326"/>
      <c r="HR203" s="326"/>
      <c r="HS203" s="326"/>
      <c r="HT203" s="326"/>
      <c r="HU203" s="326"/>
      <c r="HV203" s="326"/>
      <c r="HW203" s="326"/>
      <c r="HX203" s="326"/>
      <c r="HY203" s="326"/>
      <c r="HZ203" s="326"/>
      <c r="IA203" s="326"/>
      <c r="IB203" s="326"/>
      <c r="IC203" s="326"/>
      <c r="ID203" s="326"/>
      <c r="IE203" s="326"/>
      <c r="IF203" s="326"/>
      <c r="IG203" s="326"/>
      <c r="IH203" s="326"/>
      <c r="II203" s="326"/>
      <c r="IJ203" s="326"/>
      <c r="IK203" s="326"/>
      <c r="IL203" s="326"/>
      <c r="IM203" s="326"/>
    </row>
    <row r="204" spans="6:247" x14ac:dyDescent="0.2">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326"/>
      <c r="AP204" s="326"/>
      <c r="AQ204" s="326"/>
      <c r="AR204" s="326"/>
      <c r="AS204" s="326"/>
      <c r="AT204" s="326"/>
      <c r="AU204" s="326"/>
      <c r="AV204" s="326"/>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326"/>
      <c r="BR204" s="326"/>
      <c r="BS204" s="326"/>
      <c r="BT204" s="326"/>
      <c r="BU204" s="326"/>
      <c r="BV204" s="326"/>
      <c r="BW204" s="326"/>
      <c r="BX204" s="326"/>
      <c r="BY204" s="326"/>
      <c r="BZ204" s="326"/>
      <c r="CA204" s="326"/>
      <c r="CB204" s="326"/>
      <c r="CC204" s="326"/>
      <c r="CD204" s="326"/>
      <c r="CE204" s="326"/>
      <c r="CF204" s="326"/>
      <c r="CG204" s="326"/>
      <c r="CH204" s="326"/>
      <c r="CI204" s="326"/>
      <c r="CJ204" s="326"/>
      <c r="CK204" s="326"/>
      <c r="CL204" s="326"/>
      <c r="CM204" s="326"/>
      <c r="CN204" s="326"/>
      <c r="CO204" s="326"/>
      <c r="CP204" s="326"/>
      <c r="CQ204" s="326"/>
      <c r="CR204" s="326"/>
      <c r="CS204" s="326"/>
      <c r="CT204" s="326"/>
      <c r="CU204" s="326"/>
      <c r="CV204" s="326"/>
      <c r="CW204" s="326"/>
      <c r="CX204" s="326"/>
      <c r="CY204" s="326"/>
      <c r="CZ204" s="326"/>
      <c r="DA204" s="326"/>
      <c r="DB204" s="326"/>
      <c r="DC204" s="326"/>
      <c r="DD204" s="326"/>
      <c r="DE204" s="326"/>
      <c r="DF204" s="326"/>
      <c r="DG204" s="326"/>
      <c r="DH204" s="326"/>
      <c r="DI204" s="326"/>
      <c r="DJ204" s="326"/>
      <c r="DK204" s="326"/>
      <c r="DL204" s="326"/>
      <c r="DM204" s="326"/>
      <c r="DN204" s="326"/>
      <c r="DO204" s="326"/>
      <c r="DP204" s="326"/>
      <c r="DQ204" s="326"/>
      <c r="DR204" s="326"/>
      <c r="DS204" s="326"/>
      <c r="DT204" s="326"/>
      <c r="DU204" s="326"/>
      <c r="DV204" s="326"/>
      <c r="DW204" s="326"/>
      <c r="DX204" s="326"/>
      <c r="DY204" s="326"/>
      <c r="DZ204" s="326"/>
      <c r="EA204" s="326"/>
      <c r="EB204" s="326"/>
      <c r="EC204" s="326"/>
      <c r="ED204" s="326"/>
      <c r="EE204" s="326"/>
      <c r="EF204" s="326"/>
      <c r="EG204" s="326"/>
      <c r="EH204" s="326"/>
      <c r="EI204" s="326"/>
      <c r="EJ204" s="326"/>
      <c r="EK204" s="326"/>
      <c r="EL204" s="326"/>
      <c r="EM204" s="326"/>
      <c r="EN204" s="326"/>
      <c r="EO204" s="326"/>
      <c r="EP204" s="326"/>
      <c r="EQ204" s="326"/>
      <c r="ER204" s="326"/>
      <c r="ES204" s="326"/>
      <c r="ET204" s="326"/>
      <c r="EU204" s="326"/>
      <c r="EV204" s="326"/>
      <c r="EW204" s="326"/>
      <c r="EX204" s="326"/>
      <c r="EY204" s="326"/>
      <c r="EZ204" s="326"/>
      <c r="FA204" s="326"/>
      <c r="FB204" s="326"/>
      <c r="FC204" s="326"/>
      <c r="FD204" s="326"/>
      <c r="FE204" s="326"/>
      <c r="FF204" s="326"/>
      <c r="FG204" s="326"/>
      <c r="FH204" s="326"/>
      <c r="FI204" s="326"/>
      <c r="FJ204" s="326"/>
      <c r="FK204" s="326"/>
      <c r="FL204" s="326"/>
      <c r="FM204" s="326"/>
      <c r="FN204" s="326"/>
      <c r="FO204" s="326"/>
      <c r="FP204" s="326"/>
      <c r="FQ204" s="326"/>
      <c r="FR204" s="326"/>
      <c r="FS204" s="326"/>
      <c r="FT204" s="326"/>
      <c r="FU204" s="326"/>
      <c r="FV204" s="326"/>
      <c r="FW204" s="326"/>
      <c r="FX204" s="326"/>
      <c r="FY204" s="326"/>
      <c r="FZ204" s="326"/>
      <c r="GA204" s="326"/>
      <c r="GB204" s="326"/>
      <c r="GC204" s="326"/>
      <c r="GD204" s="326"/>
      <c r="GE204" s="326"/>
      <c r="GF204" s="326"/>
      <c r="GG204" s="326"/>
      <c r="GH204" s="326"/>
      <c r="GI204" s="326"/>
      <c r="GJ204" s="326"/>
      <c r="GK204" s="326"/>
      <c r="GL204" s="326"/>
      <c r="GM204" s="326"/>
      <c r="GN204" s="326"/>
      <c r="GO204" s="326"/>
      <c r="GP204" s="326"/>
      <c r="GQ204" s="326"/>
      <c r="GR204" s="326"/>
      <c r="GS204" s="326"/>
      <c r="GT204" s="326"/>
      <c r="GU204" s="326"/>
      <c r="GV204" s="326"/>
      <c r="GW204" s="326"/>
      <c r="GX204" s="326"/>
      <c r="GY204" s="326"/>
      <c r="GZ204" s="326"/>
      <c r="HA204" s="326"/>
      <c r="HB204" s="326"/>
      <c r="HC204" s="326"/>
      <c r="HD204" s="326"/>
      <c r="HE204" s="326"/>
      <c r="HF204" s="326"/>
      <c r="HG204" s="326"/>
      <c r="HH204" s="326"/>
      <c r="HI204" s="326"/>
      <c r="HJ204" s="326"/>
      <c r="HK204" s="326"/>
      <c r="HL204" s="326"/>
      <c r="HM204" s="326"/>
      <c r="HN204" s="326"/>
      <c r="HO204" s="326"/>
      <c r="HP204" s="326"/>
      <c r="HQ204" s="326"/>
      <c r="HR204" s="326"/>
      <c r="HS204" s="326"/>
      <c r="HT204" s="326"/>
      <c r="HU204" s="326"/>
      <c r="HV204" s="326"/>
      <c r="HW204" s="326"/>
      <c r="HX204" s="326"/>
      <c r="HY204" s="326"/>
      <c r="HZ204" s="326"/>
      <c r="IA204" s="326"/>
      <c r="IB204" s="326"/>
      <c r="IC204" s="326"/>
      <c r="ID204" s="326"/>
      <c r="IE204" s="326"/>
      <c r="IF204" s="326"/>
      <c r="IG204" s="326"/>
      <c r="IH204" s="326"/>
      <c r="II204" s="326"/>
      <c r="IJ204" s="326"/>
      <c r="IK204" s="326"/>
      <c r="IL204" s="326"/>
      <c r="IM204" s="326"/>
    </row>
    <row r="205" spans="6:247" x14ac:dyDescent="0.2">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326"/>
      <c r="AP205" s="326"/>
      <c r="AQ205" s="326"/>
      <c r="AR205" s="326"/>
      <c r="AS205" s="326"/>
      <c r="AT205" s="326"/>
      <c r="AU205" s="326"/>
      <c r="AV205" s="326"/>
      <c r="AW205" s="326"/>
      <c r="AX205" s="326"/>
      <c r="AY205" s="326"/>
      <c r="AZ205" s="326"/>
      <c r="BA205" s="326"/>
      <c r="BB205" s="326"/>
      <c r="BC205" s="326"/>
      <c r="BD205" s="326"/>
      <c r="BE205" s="326"/>
      <c r="BF205" s="326"/>
      <c r="BG205" s="326"/>
      <c r="BH205" s="326"/>
      <c r="BI205" s="326"/>
      <c r="BJ205" s="326"/>
      <c r="BK205" s="326"/>
      <c r="BL205" s="326"/>
      <c r="BM205" s="326"/>
      <c r="BN205" s="326"/>
      <c r="BO205" s="326"/>
      <c r="BP205" s="326"/>
      <c r="BQ205" s="326"/>
      <c r="BR205" s="326"/>
      <c r="BS205" s="326"/>
      <c r="BT205" s="326"/>
      <c r="BU205" s="326"/>
      <c r="BV205" s="326"/>
      <c r="BW205" s="326"/>
      <c r="BX205" s="326"/>
      <c r="BY205" s="326"/>
      <c r="BZ205" s="326"/>
      <c r="CA205" s="326"/>
      <c r="CB205" s="326"/>
      <c r="CC205" s="326"/>
      <c r="CD205" s="326"/>
      <c r="CE205" s="326"/>
      <c r="CF205" s="326"/>
      <c r="CG205" s="326"/>
      <c r="CH205" s="326"/>
      <c r="CI205" s="326"/>
      <c r="CJ205" s="326"/>
      <c r="CK205" s="326"/>
      <c r="CL205" s="326"/>
      <c r="CM205" s="326"/>
      <c r="CN205" s="326"/>
      <c r="CO205" s="326"/>
      <c r="CP205" s="326"/>
      <c r="CQ205" s="326"/>
      <c r="CR205" s="326"/>
      <c r="CS205" s="326"/>
      <c r="CT205" s="326"/>
      <c r="CU205" s="326"/>
      <c r="CV205" s="326"/>
      <c r="CW205" s="326"/>
      <c r="CX205" s="326"/>
      <c r="CY205" s="326"/>
      <c r="CZ205" s="326"/>
      <c r="DA205" s="326"/>
      <c r="DB205" s="326"/>
      <c r="DC205" s="326"/>
      <c r="DD205" s="326"/>
      <c r="DE205" s="326"/>
      <c r="DF205" s="326"/>
      <c r="DG205" s="326"/>
      <c r="DH205" s="326"/>
      <c r="DI205" s="326"/>
      <c r="DJ205" s="326"/>
      <c r="DK205" s="326"/>
      <c r="DL205" s="326"/>
      <c r="DM205" s="326"/>
      <c r="DN205" s="326"/>
      <c r="DO205" s="326"/>
      <c r="DP205" s="326"/>
      <c r="DQ205" s="326"/>
      <c r="DR205" s="326"/>
      <c r="DS205" s="326"/>
      <c r="DT205" s="326"/>
      <c r="DU205" s="326"/>
      <c r="DV205" s="326"/>
      <c r="DW205" s="326"/>
      <c r="DX205" s="326"/>
      <c r="DY205" s="326"/>
      <c r="DZ205" s="326"/>
      <c r="EA205" s="326"/>
      <c r="EB205" s="326"/>
      <c r="EC205" s="326"/>
      <c r="ED205" s="326"/>
      <c r="EE205" s="326"/>
      <c r="EF205" s="326"/>
      <c r="EG205" s="326"/>
      <c r="EH205" s="326"/>
      <c r="EI205" s="326"/>
      <c r="EJ205" s="326"/>
      <c r="EK205" s="326"/>
      <c r="EL205" s="326"/>
      <c r="EM205" s="326"/>
      <c r="EN205" s="326"/>
      <c r="EO205" s="326"/>
      <c r="EP205" s="326"/>
      <c r="EQ205" s="326"/>
      <c r="ER205" s="326"/>
      <c r="ES205" s="326"/>
      <c r="ET205" s="326"/>
      <c r="EU205" s="326"/>
      <c r="EV205" s="326"/>
      <c r="EW205" s="326"/>
      <c r="EX205" s="326"/>
      <c r="EY205" s="326"/>
      <c r="EZ205" s="326"/>
      <c r="FA205" s="326"/>
      <c r="FB205" s="326"/>
      <c r="FC205" s="326"/>
      <c r="FD205" s="326"/>
      <c r="FE205" s="326"/>
      <c r="FF205" s="326"/>
      <c r="FG205" s="326"/>
      <c r="FH205" s="326"/>
      <c r="FI205" s="326"/>
      <c r="FJ205" s="326"/>
      <c r="FK205" s="326"/>
      <c r="FL205" s="326"/>
      <c r="FM205" s="326"/>
      <c r="FN205" s="326"/>
      <c r="FO205" s="326"/>
      <c r="FP205" s="326"/>
      <c r="FQ205" s="326"/>
      <c r="FR205" s="326"/>
      <c r="FS205" s="326"/>
      <c r="FT205" s="326"/>
      <c r="FU205" s="326"/>
      <c r="FV205" s="326"/>
      <c r="FW205" s="326"/>
      <c r="FX205" s="326"/>
      <c r="FY205" s="326"/>
      <c r="FZ205" s="326"/>
      <c r="GA205" s="326"/>
      <c r="GB205" s="326"/>
      <c r="GC205" s="326"/>
      <c r="GD205" s="326"/>
      <c r="GE205" s="326"/>
      <c r="GF205" s="326"/>
      <c r="GG205" s="326"/>
      <c r="GH205" s="326"/>
      <c r="GI205" s="326"/>
      <c r="GJ205" s="326"/>
      <c r="GK205" s="326"/>
      <c r="GL205" s="326"/>
      <c r="GM205" s="326"/>
      <c r="GN205" s="326"/>
      <c r="GO205" s="326"/>
      <c r="GP205" s="326"/>
      <c r="GQ205" s="326"/>
      <c r="GR205" s="326"/>
      <c r="GS205" s="326"/>
      <c r="GT205" s="326"/>
      <c r="GU205" s="326"/>
      <c r="GV205" s="326"/>
      <c r="GW205" s="326"/>
      <c r="GX205" s="326"/>
      <c r="GY205" s="326"/>
      <c r="GZ205" s="326"/>
      <c r="HA205" s="326"/>
      <c r="HB205" s="326"/>
      <c r="HC205" s="326"/>
      <c r="HD205" s="326"/>
      <c r="HE205" s="326"/>
      <c r="HF205" s="326"/>
      <c r="HG205" s="326"/>
      <c r="HH205" s="326"/>
      <c r="HI205" s="326"/>
      <c r="HJ205" s="326"/>
      <c r="HK205" s="326"/>
      <c r="HL205" s="326"/>
      <c r="HM205" s="326"/>
      <c r="HN205" s="326"/>
      <c r="HO205" s="326"/>
      <c r="HP205" s="326"/>
      <c r="HQ205" s="326"/>
      <c r="HR205" s="326"/>
      <c r="HS205" s="326"/>
      <c r="HT205" s="326"/>
      <c r="HU205" s="326"/>
      <c r="HV205" s="326"/>
      <c r="HW205" s="326"/>
      <c r="HX205" s="326"/>
      <c r="HY205" s="326"/>
      <c r="HZ205" s="326"/>
      <c r="IA205" s="326"/>
      <c r="IB205" s="326"/>
      <c r="IC205" s="326"/>
      <c r="ID205" s="326"/>
      <c r="IE205" s="326"/>
      <c r="IF205" s="326"/>
      <c r="IG205" s="326"/>
      <c r="IH205" s="326"/>
      <c r="II205" s="326"/>
      <c r="IJ205" s="326"/>
      <c r="IK205" s="326"/>
      <c r="IL205" s="326"/>
      <c r="IM205" s="326"/>
    </row>
    <row r="206" spans="6:247" x14ac:dyDescent="0.2">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326"/>
      <c r="AP206" s="326"/>
      <c r="AQ206" s="326"/>
      <c r="AR206" s="326"/>
      <c r="AS206" s="326"/>
      <c r="AT206" s="326"/>
      <c r="AU206" s="326"/>
      <c r="AV206" s="326"/>
      <c r="AW206" s="326"/>
      <c r="AX206" s="326"/>
      <c r="AY206" s="326"/>
      <c r="AZ206" s="326"/>
      <c r="BA206" s="326"/>
      <c r="BB206" s="326"/>
      <c r="BC206" s="326"/>
      <c r="BD206" s="326"/>
      <c r="BE206" s="326"/>
      <c r="BF206" s="326"/>
      <c r="BG206" s="326"/>
      <c r="BH206" s="326"/>
      <c r="BI206" s="326"/>
      <c r="BJ206" s="326"/>
      <c r="BK206" s="326"/>
      <c r="BL206" s="326"/>
      <c r="BM206" s="326"/>
      <c r="BN206" s="326"/>
      <c r="BO206" s="326"/>
      <c r="BP206" s="326"/>
      <c r="BQ206" s="326"/>
      <c r="BR206" s="326"/>
      <c r="BS206" s="326"/>
      <c r="BT206" s="326"/>
      <c r="BU206" s="326"/>
      <c r="BV206" s="326"/>
      <c r="BW206" s="326"/>
      <c r="BX206" s="326"/>
      <c r="BY206" s="326"/>
      <c r="BZ206" s="326"/>
      <c r="CA206" s="326"/>
      <c r="CB206" s="326"/>
      <c r="CC206" s="326"/>
      <c r="CD206" s="326"/>
      <c r="CE206" s="326"/>
      <c r="CF206" s="326"/>
      <c r="CG206" s="326"/>
      <c r="CH206" s="326"/>
      <c r="CI206" s="326"/>
      <c r="CJ206" s="326"/>
      <c r="CK206" s="326"/>
      <c r="CL206" s="326"/>
      <c r="CM206" s="326"/>
      <c r="CN206" s="326"/>
      <c r="CO206" s="326"/>
      <c r="CP206" s="326"/>
      <c r="CQ206" s="326"/>
      <c r="CR206" s="326"/>
      <c r="CS206" s="326"/>
      <c r="CT206" s="326"/>
      <c r="CU206" s="326"/>
      <c r="CV206" s="326"/>
      <c r="CW206" s="326"/>
      <c r="CX206" s="326"/>
      <c r="CY206" s="326"/>
      <c r="CZ206" s="326"/>
      <c r="DA206" s="326"/>
      <c r="DB206" s="326"/>
      <c r="DC206" s="326"/>
      <c r="DD206" s="326"/>
      <c r="DE206" s="326"/>
      <c r="DF206" s="326"/>
      <c r="DG206" s="326"/>
      <c r="DH206" s="326"/>
      <c r="DI206" s="326"/>
      <c r="DJ206" s="326"/>
      <c r="DK206" s="326"/>
      <c r="DL206" s="326"/>
      <c r="DM206" s="326"/>
      <c r="DN206" s="326"/>
      <c r="DO206" s="326"/>
      <c r="DP206" s="326"/>
      <c r="DQ206" s="326"/>
      <c r="DR206" s="326"/>
      <c r="DS206" s="326"/>
      <c r="DT206" s="326"/>
      <c r="DU206" s="326"/>
      <c r="DV206" s="326"/>
      <c r="DW206" s="326"/>
      <c r="DX206" s="326"/>
      <c r="DY206" s="326"/>
      <c r="DZ206" s="326"/>
      <c r="EA206" s="326"/>
      <c r="EB206" s="326"/>
      <c r="EC206" s="326"/>
      <c r="ED206" s="326"/>
      <c r="EE206" s="326"/>
      <c r="EF206" s="326"/>
      <c r="EG206" s="326"/>
      <c r="EH206" s="326"/>
      <c r="EI206" s="326"/>
      <c r="EJ206" s="326"/>
      <c r="EK206" s="326"/>
      <c r="EL206" s="326"/>
      <c r="EM206" s="326"/>
      <c r="EN206" s="326"/>
      <c r="EO206" s="326"/>
      <c r="EP206" s="326"/>
      <c r="EQ206" s="326"/>
      <c r="ER206" s="326"/>
      <c r="ES206" s="326"/>
      <c r="ET206" s="326"/>
      <c r="EU206" s="326"/>
      <c r="EV206" s="326"/>
      <c r="EW206" s="326"/>
      <c r="EX206" s="326"/>
      <c r="EY206" s="326"/>
      <c r="EZ206" s="326"/>
      <c r="FA206" s="326"/>
      <c r="FB206" s="326"/>
      <c r="FC206" s="326"/>
      <c r="FD206" s="326"/>
      <c r="FE206" s="326"/>
      <c r="FF206" s="326"/>
      <c r="FG206" s="326"/>
      <c r="FH206" s="326"/>
      <c r="FI206" s="326"/>
      <c r="FJ206" s="326"/>
      <c r="FK206" s="326"/>
      <c r="FL206" s="326"/>
      <c r="FM206" s="326"/>
      <c r="FN206" s="326"/>
      <c r="FO206" s="326"/>
      <c r="FP206" s="326"/>
      <c r="FQ206" s="326"/>
      <c r="FR206" s="326"/>
      <c r="FS206" s="326"/>
      <c r="FT206" s="326"/>
      <c r="FU206" s="326"/>
      <c r="FV206" s="326"/>
      <c r="FW206" s="326"/>
      <c r="FX206" s="326"/>
      <c r="FY206" s="326"/>
      <c r="FZ206" s="326"/>
      <c r="GA206" s="326"/>
      <c r="GB206" s="326"/>
      <c r="GC206" s="326"/>
      <c r="GD206" s="326"/>
      <c r="GE206" s="326"/>
      <c r="GF206" s="326"/>
      <c r="GG206" s="326"/>
      <c r="GH206" s="326"/>
      <c r="GI206" s="326"/>
      <c r="GJ206" s="326"/>
      <c r="GK206" s="326"/>
      <c r="GL206" s="326"/>
      <c r="GM206" s="326"/>
      <c r="GN206" s="326"/>
      <c r="GO206" s="326"/>
      <c r="GP206" s="326"/>
      <c r="GQ206" s="326"/>
      <c r="GR206" s="326"/>
      <c r="GS206" s="326"/>
      <c r="GT206" s="326"/>
      <c r="GU206" s="326"/>
      <c r="GV206" s="326"/>
      <c r="GW206" s="326"/>
      <c r="GX206" s="326"/>
      <c r="GY206" s="326"/>
      <c r="GZ206" s="326"/>
      <c r="HA206" s="326"/>
      <c r="HB206" s="326"/>
      <c r="HC206" s="326"/>
      <c r="HD206" s="326"/>
      <c r="HE206" s="326"/>
      <c r="HF206" s="326"/>
      <c r="HG206" s="326"/>
      <c r="HH206" s="326"/>
      <c r="HI206" s="326"/>
      <c r="HJ206" s="326"/>
      <c r="HK206" s="326"/>
      <c r="HL206" s="326"/>
      <c r="HM206" s="326"/>
      <c r="HN206" s="326"/>
      <c r="HO206" s="326"/>
      <c r="HP206" s="326"/>
      <c r="HQ206" s="326"/>
      <c r="HR206" s="326"/>
      <c r="HS206" s="326"/>
      <c r="HT206" s="326"/>
      <c r="HU206" s="326"/>
      <c r="HV206" s="326"/>
      <c r="HW206" s="326"/>
      <c r="HX206" s="326"/>
      <c r="HY206" s="326"/>
      <c r="HZ206" s="326"/>
      <c r="IA206" s="326"/>
      <c r="IB206" s="326"/>
      <c r="IC206" s="326"/>
      <c r="ID206" s="326"/>
      <c r="IE206" s="326"/>
      <c r="IF206" s="326"/>
      <c r="IG206" s="326"/>
      <c r="IH206" s="326"/>
      <c r="II206" s="326"/>
      <c r="IJ206" s="326"/>
      <c r="IK206" s="326"/>
      <c r="IL206" s="326"/>
      <c r="IM206" s="326"/>
    </row>
    <row r="207" spans="6:247" x14ac:dyDescent="0.2">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c r="AH207" s="326"/>
      <c r="AI207" s="326"/>
      <c r="AJ207" s="326"/>
      <c r="AK207" s="326"/>
      <c r="AL207" s="326"/>
      <c r="AM207" s="326"/>
      <c r="AN207" s="326"/>
      <c r="AO207" s="326"/>
      <c r="AP207" s="326"/>
      <c r="AQ207" s="326"/>
      <c r="AR207" s="326"/>
      <c r="AS207" s="326"/>
      <c r="AT207" s="326"/>
      <c r="AU207" s="326"/>
      <c r="AV207" s="326"/>
      <c r="AW207" s="326"/>
      <c r="AX207" s="326"/>
      <c r="AY207" s="326"/>
      <c r="AZ207" s="326"/>
      <c r="BA207" s="326"/>
      <c r="BB207" s="326"/>
      <c r="BC207" s="326"/>
      <c r="BD207" s="326"/>
      <c r="BE207" s="326"/>
      <c r="BF207" s="326"/>
      <c r="BG207" s="326"/>
      <c r="BH207" s="326"/>
      <c r="BI207" s="326"/>
      <c r="BJ207" s="326"/>
      <c r="BK207" s="326"/>
      <c r="BL207" s="326"/>
      <c r="BM207" s="326"/>
      <c r="BN207" s="326"/>
      <c r="BO207" s="326"/>
      <c r="BP207" s="326"/>
      <c r="BQ207" s="326"/>
      <c r="BR207" s="326"/>
      <c r="BS207" s="326"/>
      <c r="BT207" s="326"/>
      <c r="BU207" s="326"/>
      <c r="BV207" s="326"/>
      <c r="BW207" s="326"/>
      <c r="BX207" s="326"/>
      <c r="BY207" s="326"/>
      <c r="BZ207" s="326"/>
      <c r="CA207" s="326"/>
      <c r="CB207" s="326"/>
      <c r="CC207" s="326"/>
      <c r="CD207" s="326"/>
      <c r="CE207" s="326"/>
      <c r="CF207" s="326"/>
      <c r="CG207" s="326"/>
      <c r="CH207" s="326"/>
      <c r="CI207" s="326"/>
      <c r="CJ207" s="326"/>
      <c r="CK207" s="326"/>
      <c r="CL207" s="326"/>
      <c r="CM207" s="326"/>
      <c r="CN207" s="326"/>
      <c r="CO207" s="326"/>
      <c r="CP207" s="326"/>
      <c r="CQ207" s="326"/>
      <c r="CR207" s="326"/>
      <c r="CS207" s="326"/>
      <c r="CT207" s="326"/>
      <c r="CU207" s="326"/>
      <c r="CV207" s="326"/>
      <c r="CW207" s="326"/>
      <c r="CX207" s="326"/>
      <c r="CY207" s="326"/>
      <c r="CZ207" s="326"/>
      <c r="DA207" s="326"/>
      <c r="DB207" s="326"/>
      <c r="DC207" s="326"/>
      <c r="DD207" s="326"/>
      <c r="DE207" s="326"/>
      <c r="DF207" s="326"/>
      <c r="DG207" s="326"/>
      <c r="DH207" s="326"/>
      <c r="DI207" s="326"/>
      <c r="DJ207" s="326"/>
      <c r="DK207" s="326"/>
      <c r="DL207" s="326"/>
      <c r="DM207" s="326"/>
      <c r="DN207" s="326"/>
      <c r="DO207" s="326"/>
      <c r="DP207" s="326"/>
      <c r="DQ207" s="326"/>
      <c r="DR207" s="326"/>
      <c r="DS207" s="326"/>
      <c r="DT207" s="326"/>
      <c r="DU207" s="326"/>
      <c r="DV207" s="326"/>
      <c r="DW207" s="326"/>
      <c r="DX207" s="326"/>
      <c r="DY207" s="326"/>
      <c r="DZ207" s="326"/>
      <c r="EA207" s="326"/>
      <c r="EB207" s="326"/>
      <c r="EC207" s="326"/>
      <c r="ED207" s="326"/>
      <c r="EE207" s="326"/>
      <c r="EF207" s="326"/>
      <c r="EG207" s="326"/>
      <c r="EH207" s="326"/>
      <c r="EI207" s="326"/>
      <c r="EJ207" s="326"/>
      <c r="EK207" s="326"/>
      <c r="EL207" s="326"/>
      <c r="EM207" s="326"/>
      <c r="EN207" s="326"/>
      <c r="EO207" s="326"/>
      <c r="EP207" s="326"/>
      <c r="EQ207" s="326"/>
      <c r="ER207" s="326"/>
      <c r="ES207" s="326"/>
      <c r="ET207" s="326"/>
      <c r="EU207" s="326"/>
      <c r="EV207" s="326"/>
      <c r="EW207" s="326"/>
      <c r="EX207" s="326"/>
      <c r="EY207" s="326"/>
      <c r="EZ207" s="326"/>
      <c r="FA207" s="326"/>
      <c r="FB207" s="326"/>
      <c r="FC207" s="326"/>
      <c r="FD207" s="326"/>
      <c r="FE207" s="326"/>
      <c r="FF207" s="326"/>
      <c r="FG207" s="326"/>
      <c r="FH207" s="326"/>
      <c r="FI207" s="326"/>
      <c r="FJ207" s="326"/>
      <c r="FK207" s="326"/>
      <c r="FL207" s="326"/>
      <c r="FM207" s="326"/>
      <c r="FN207" s="326"/>
      <c r="FO207" s="326"/>
      <c r="FP207" s="326"/>
      <c r="FQ207" s="326"/>
      <c r="FR207" s="326"/>
      <c r="FS207" s="326"/>
      <c r="FT207" s="326"/>
      <c r="FU207" s="326"/>
      <c r="FV207" s="326"/>
      <c r="FW207" s="326"/>
      <c r="FX207" s="326"/>
      <c r="FY207" s="326"/>
      <c r="FZ207" s="326"/>
      <c r="GA207" s="326"/>
      <c r="GB207" s="326"/>
      <c r="GC207" s="326"/>
      <c r="GD207" s="326"/>
      <c r="GE207" s="326"/>
      <c r="GF207" s="326"/>
      <c r="GG207" s="326"/>
      <c r="GH207" s="326"/>
      <c r="GI207" s="326"/>
      <c r="GJ207" s="326"/>
      <c r="GK207" s="326"/>
      <c r="GL207" s="326"/>
      <c r="GM207" s="326"/>
      <c r="GN207" s="326"/>
      <c r="GO207" s="326"/>
      <c r="GP207" s="326"/>
      <c r="GQ207" s="326"/>
      <c r="GR207" s="326"/>
      <c r="GS207" s="326"/>
      <c r="GT207" s="326"/>
      <c r="GU207" s="326"/>
      <c r="GV207" s="326"/>
      <c r="GW207" s="326"/>
      <c r="GX207" s="326"/>
      <c r="GY207" s="326"/>
      <c r="GZ207" s="326"/>
      <c r="HA207" s="326"/>
      <c r="HB207" s="326"/>
      <c r="HC207" s="326"/>
      <c r="HD207" s="326"/>
      <c r="HE207" s="326"/>
      <c r="HF207" s="326"/>
      <c r="HG207" s="326"/>
      <c r="HH207" s="326"/>
      <c r="HI207" s="326"/>
      <c r="HJ207" s="326"/>
      <c r="HK207" s="326"/>
      <c r="HL207" s="326"/>
      <c r="HM207" s="326"/>
      <c r="HN207" s="326"/>
      <c r="HO207" s="326"/>
      <c r="HP207" s="326"/>
      <c r="HQ207" s="326"/>
      <c r="HR207" s="326"/>
      <c r="HS207" s="326"/>
      <c r="HT207" s="326"/>
      <c r="HU207" s="326"/>
      <c r="HV207" s="326"/>
      <c r="HW207" s="326"/>
      <c r="HX207" s="326"/>
      <c r="HY207" s="326"/>
      <c r="HZ207" s="326"/>
      <c r="IA207" s="326"/>
      <c r="IB207" s="326"/>
      <c r="IC207" s="326"/>
      <c r="ID207" s="326"/>
      <c r="IE207" s="326"/>
      <c r="IF207" s="326"/>
      <c r="IG207" s="326"/>
      <c r="IH207" s="326"/>
      <c r="II207" s="326"/>
      <c r="IJ207" s="326"/>
      <c r="IK207" s="326"/>
      <c r="IL207" s="326"/>
      <c r="IM207" s="326"/>
    </row>
    <row r="208" spans="6:247" x14ac:dyDescent="0.2">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c r="AE208" s="326"/>
      <c r="AF208" s="326"/>
      <c r="AG208" s="326"/>
      <c r="AH208" s="326"/>
      <c r="AI208" s="326"/>
      <c r="AJ208" s="326"/>
      <c r="AK208" s="326"/>
      <c r="AL208" s="326"/>
      <c r="AM208" s="326"/>
      <c r="AN208" s="326"/>
      <c r="AO208" s="326"/>
      <c r="AP208" s="326"/>
      <c r="AQ208" s="326"/>
      <c r="AR208" s="326"/>
      <c r="AS208" s="326"/>
      <c r="AT208" s="326"/>
      <c r="AU208" s="326"/>
      <c r="AV208" s="326"/>
      <c r="AW208" s="326"/>
      <c r="AX208" s="326"/>
      <c r="AY208" s="326"/>
      <c r="AZ208" s="326"/>
      <c r="BA208" s="326"/>
      <c r="BB208" s="326"/>
      <c r="BC208" s="326"/>
      <c r="BD208" s="326"/>
      <c r="BE208" s="326"/>
      <c r="BF208" s="326"/>
      <c r="BG208" s="326"/>
      <c r="BH208" s="326"/>
      <c r="BI208" s="326"/>
      <c r="BJ208" s="326"/>
      <c r="BK208" s="326"/>
      <c r="BL208" s="326"/>
      <c r="BM208" s="326"/>
      <c r="BN208" s="326"/>
      <c r="BO208" s="326"/>
      <c r="BP208" s="326"/>
      <c r="BQ208" s="326"/>
      <c r="BR208" s="326"/>
      <c r="BS208" s="326"/>
      <c r="BT208" s="326"/>
      <c r="BU208" s="326"/>
      <c r="BV208" s="326"/>
      <c r="BW208" s="326"/>
      <c r="BX208" s="326"/>
      <c r="BY208" s="326"/>
      <c r="BZ208" s="326"/>
      <c r="CA208" s="326"/>
      <c r="CB208" s="326"/>
      <c r="CC208" s="326"/>
      <c r="CD208" s="326"/>
      <c r="CE208" s="326"/>
      <c r="CF208" s="326"/>
      <c r="CG208" s="326"/>
      <c r="CH208" s="326"/>
      <c r="CI208" s="326"/>
      <c r="CJ208" s="326"/>
      <c r="CK208" s="326"/>
      <c r="CL208" s="326"/>
      <c r="CM208" s="326"/>
      <c r="CN208" s="326"/>
      <c r="CO208" s="326"/>
      <c r="CP208" s="326"/>
      <c r="CQ208" s="326"/>
      <c r="CR208" s="326"/>
      <c r="CS208" s="326"/>
      <c r="CT208" s="326"/>
      <c r="CU208" s="326"/>
      <c r="CV208" s="326"/>
      <c r="CW208" s="326"/>
      <c r="CX208" s="326"/>
      <c r="CY208" s="326"/>
      <c r="CZ208" s="326"/>
      <c r="DA208" s="326"/>
      <c r="DB208" s="326"/>
      <c r="DC208" s="326"/>
      <c r="DD208" s="326"/>
      <c r="DE208" s="326"/>
      <c r="DF208" s="326"/>
      <c r="DG208" s="326"/>
      <c r="DH208" s="326"/>
      <c r="DI208" s="326"/>
      <c r="DJ208" s="326"/>
      <c r="DK208" s="326"/>
      <c r="DL208" s="326"/>
      <c r="DM208" s="326"/>
      <c r="DN208" s="326"/>
      <c r="DO208" s="326"/>
      <c r="DP208" s="326"/>
      <c r="DQ208" s="326"/>
      <c r="DR208" s="326"/>
      <c r="DS208" s="326"/>
      <c r="DT208" s="326"/>
      <c r="DU208" s="326"/>
      <c r="DV208" s="326"/>
      <c r="DW208" s="326"/>
      <c r="DX208" s="326"/>
      <c r="DY208" s="326"/>
      <c r="DZ208" s="326"/>
      <c r="EA208" s="326"/>
      <c r="EB208" s="326"/>
      <c r="EC208" s="326"/>
      <c r="ED208" s="326"/>
      <c r="EE208" s="326"/>
      <c r="EF208" s="326"/>
      <c r="EG208" s="326"/>
      <c r="EH208" s="326"/>
      <c r="EI208" s="326"/>
      <c r="EJ208" s="326"/>
      <c r="EK208" s="326"/>
      <c r="EL208" s="326"/>
      <c r="EM208" s="326"/>
      <c r="EN208" s="326"/>
      <c r="EO208" s="326"/>
      <c r="EP208" s="326"/>
      <c r="EQ208" s="326"/>
      <c r="ER208" s="326"/>
      <c r="ES208" s="326"/>
      <c r="ET208" s="326"/>
      <c r="EU208" s="326"/>
      <c r="EV208" s="326"/>
      <c r="EW208" s="326"/>
      <c r="EX208" s="326"/>
      <c r="EY208" s="326"/>
      <c r="EZ208" s="326"/>
      <c r="FA208" s="326"/>
      <c r="FB208" s="326"/>
      <c r="FC208" s="326"/>
      <c r="FD208" s="326"/>
      <c r="FE208" s="326"/>
      <c r="FF208" s="326"/>
      <c r="FG208" s="326"/>
      <c r="FH208" s="326"/>
      <c r="FI208" s="326"/>
      <c r="FJ208" s="326"/>
      <c r="FK208" s="326"/>
      <c r="FL208" s="326"/>
      <c r="FM208" s="326"/>
      <c r="FN208" s="326"/>
      <c r="FO208" s="326"/>
      <c r="FP208" s="326"/>
      <c r="FQ208" s="326"/>
      <c r="FR208" s="326"/>
      <c r="FS208" s="326"/>
      <c r="FT208" s="326"/>
      <c r="FU208" s="326"/>
      <c r="FV208" s="326"/>
      <c r="FW208" s="326"/>
      <c r="FX208" s="326"/>
      <c r="FY208" s="326"/>
      <c r="FZ208" s="326"/>
      <c r="GA208" s="326"/>
      <c r="GB208" s="326"/>
      <c r="GC208" s="326"/>
      <c r="GD208" s="326"/>
      <c r="GE208" s="326"/>
      <c r="GF208" s="326"/>
      <c r="GG208" s="326"/>
      <c r="GH208" s="326"/>
      <c r="GI208" s="326"/>
      <c r="GJ208" s="326"/>
      <c r="GK208" s="326"/>
      <c r="GL208" s="326"/>
      <c r="GM208" s="326"/>
      <c r="GN208" s="326"/>
      <c r="GO208" s="326"/>
      <c r="GP208" s="326"/>
      <c r="GQ208" s="326"/>
      <c r="GR208" s="326"/>
      <c r="GS208" s="326"/>
      <c r="GT208" s="326"/>
      <c r="GU208" s="326"/>
      <c r="GV208" s="326"/>
      <c r="GW208" s="326"/>
      <c r="GX208" s="326"/>
      <c r="GY208" s="326"/>
      <c r="GZ208" s="326"/>
      <c r="HA208" s="326"/>
      <c r="HB208" s="326"/>
      <c r="HC208" s="326"/>
      <c r="HD208" s="326"/>
      <c r="HE208" s="326"/>
      <c r="HF208" s="326"/>
      <c r="HG208" s="326"/>
      <c r="HH208" s="326"/>
      <c r="HI208" s="326"/>
      <c r="HJ208" s="326"/>
      <c r="HK208" s="326"/>
      <c r="HL208" s="326"/>
      <c r="HM208" s="326"/>
      <c r="HN208" s="326"/>
      <c r="HO208" s="326"/>
      <c r="HP208" s="326"/>
      <c r="HQ208" s="326"/>
      <c r="HR208" s="326"/>
      <c r="HS208" s="326"/>
      <c r="HT208" s="326"/>
      <c r="HU208" s="326"/>
      <c r="HV208" s="326"/>
      <c r="HW208" s="326"/>
      <c r="HX208" s="326"/>
      <c r="HY208" s="326"/>
      <c r="HZ208" s="326"/>
      <c r="IA208" s="326"/>
      <c r="IB208" s="326"/>
      <c r="IC208" s="326"/>
      <c r="ID208" s="326"/>
      <c r="IE208" s="326"/>
      <c r="IF208" s="326"/>
      <c r="IG208" s="326"/>
      <c r="IH208" s="326"/>
      <c r="II208" s="326"/>
      <c r="IJ208" s="326"/>
      <c r="IK208" s="326"/>
      <c r="IL208" s="326"/>
      <c r="IM208" s="326"/>
    </row>
    <row r="209" spans="6:247" x14ac:dyDescent="0.2">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c r="AE209" s="326"/>
      <c r="AF209" s="326"/>
      <c r="AG209" s="326"/>
      <c r="AH209" s="326"/>
      <c r="AI209" s="326"/>
      <c r="AJ209" s="326"/>
      <c r="AK209" s="326"/>
      <c r="AL209" s="326"/>
      <c r="AM209" s="326"/>
      <c r="AN209" s="326"/>
      <c r="AO209" s="326"/>
      <c r="AP209" s="326"/>
      <c r="AQ209" s="326"/>
      <c r="AR209" s="326"/>
      <c r="AS209" s="326"/>
      <c r="AT209" s="326"/>
      <c r="AU209" s="326"/>
      <c r="AV209" s="326"/>
      <c r="AW209" s="326"/>
      <c r="AX209" s="326"/>
      <c r="AY209" s="326"/>
      <c r="AZ209" s="326"/>
      <c r="BA209" s="326"/>
      <c r="BB209" s="326"/>
      <c r="BC209" s="326"/>
      <c r="BD209" s="326"/>
      <c r="BE209" s="326"/>
      <c r="BF209" s="326"/>
      <c r="BG209" s="326"/>
      <c r="BH209" s="326"/>
      <c r="BI209" s="326"/>
      <c r="BJ209" s="326"/>
      <c r="BK209" s="326"/>
      <c r="BL209" s="326"/>
      <c r="BM209" s="326"/>
      <c r="BN209" s="326"/>
      <c r="BO209" s="326"/>
      <c r="BP209" s="326"/>
      <c r="BQ209" s="326"/>
      <c r="BR209" s="326"/>
      <c r="BS209" s="326"/>
      <c r="BT209" s="326"/>
      <c r="BU209" s="326"/>
      <c r="BV209" s="326"/>
      <c r="BW209" s="326"/>
      <c r="BX209" s="326"/>
      <c r="BY209" s="326"/>
      <c r="BZ209" s="326"/>
      <c r="CA209" s="326"/>
      <c r="CB209" s="326"/>
      <c r="CC209" s="326"/>
      <c r="CD209" s="326"/>
      <c r="CE209" s="326"/>
      <c r="CF209" s="326"/>
      <c r="CG209" s="326"/>
      <c r="CH209" s="326"/>
      <c r="CI209" s="326"/>
      <c r="CJ209" s="326"/>
      <c r="CK209" s="326"/>
      <c r="CL209" s="326"/>
      <c r="CM209" s="326"/>
      <c r="CN209" s="326"/>
      <c r="CO209" s="326"/>
      <c r="CP209" s="326"/>
      <c r="CQ209" s="326"/>
      <c r="CR209" s="326"/>
      <c r="CS209" s="326"/>
      <c r="CT209" s="326"/>
      <c r="CU209" s="326"/>
      <c r="CV209" s="326"/>
      <c r="CW209" s="326"/>
      <c r="CX209" s="326"/>
      <c r="CY209" s="326"/>
      <c r="CZ209" s="326"/>
      <c r="DA209" s="326"/>
      <c r="DB209" s="326"/>
      <c r="DC209" s="326"/>
      <c r="DD209" s="326"/>
      <c r="DE209" s="326"/>
      <c r="DF209" s="326"/>
      <c r="DG209" s="326"/>
      <c r="DH209" s="326"/>
      <c r="DI209" s="326"/>
      <c r="DJ209" s="326"/>
      <c r="DK209" s="326"/>
      <c r="DL209" s="326"/>
      <c r="DM209" s="326"/>
      <c r="DN209" s="326"/>
      <c r="DO209" s="326"/>
      <c r="DP209" s="326"/>
      <c r="DQ209" s="326"/>
      <c r="DR209" s="326"/>
      <c r="DS209" s="326"/>
      <c r="DT209" s="326"/>
      <c r="DU209" s="326"/>
      <c r="DV209" s="326"/>
      <c r="DW209" s="326"/>
      <c r="DX209" s="326"/>
      <c r="DY209" s="326"/>
      <c r="DZ209" s="326"/>
      <c r="EA209" s="326"/>
      <c r="EB209" s="326"/>
      <c r="EC209" s="326"/>
      <c r="ED209" s="326"/>
      <c r="EE209" s="326"/>
      <c r="EF209" s="326"/>
      <c r="EG209" s="326"/>
      <c r="EH209" s="326"/>
      <c r="EI209" s="326"/>
      <c r="EJ209" s="326"/>
      <c r="EK209" s="326"/>
      <c r="EL209" s="326"/>
      <c r="EM209" s="326"/>
      <c r="EN209" s="326"/>
      <c r="EO209" s="326"/>
      <c r="EP209" s="326"/>
      <c r="EQ209" s="326"/>
      <c r="ER209" s="326"/>
      <c r="ES209" s="326"/>
      <c r="ET209" s="326"/>
      <c r="EU209" s="326"/>
      <c r="EV209" s="326"/>
      <c r="EW209" s="326"/>
      <c r="EX209" s="326"/>
      <c r="EY209" s="326"/>
      <c r="EZ209" s="326"/>
      <c r="FA209" s="326"/>
      <c r="FB209" s="326"/>
      <c r="FC209" s="326"/>
      <c r="FD209" s="326"/>
      <c r="FE209" s="326"/>
      <c r="FF209" s="326"/>
      <c r="FG209" s="326"/>
      <c r="FH209" s="326"/>
      <c r="FI209" s="326"/>
      <c r="FJ209" s="326"/>
      <c r="FK209" s="326"/>
      <c r="FL209" s="326"/>
      <c r="FM209" s="326"/>
      <c r="FN209" s="326"/>
      <c r="FO209" s="326"/>
      <c r="FP209" s="326"/>
      <c r="FQ209" s="326"/>
      <c r="FR209" s="326"/>
      <c r="FS209" s="326"/>
      <c r="FT209" s="326"/>
      <c r="FU209" s="326"/>
      <c r="FV209" s="326"/>
      <c r="FW209" s="326"/>
      <c r="FX209" s="326"/>
      <c r="FY209" s="326"/>
      <c r="FZ209" s="326"/>
      <c r="GA209" s="326"/>
      <c r="GB209" s="326"/>
      <c r="GC209" s="326"/>
      <c r="GD209" s="326"/>
      <c r="GE209" s="326"/>
      <c r="GF209" s="326"/>
      <c r="GG209" s="326"/>
      <c r="GH209" s="326"/>
      <c r="GI209" s="326"/>
      <c r="GJ209" s="326"/>
      <c r="GK209" s="326"/>
      <c r="GL209" s="326"/>
      <c r="GM209" s="326"/>
      <c r="GN209" s="326"/>
      <c r="GO209" s="326"/>
      <c r="GP209" s="326"/>
      <c r="GQ209" s="326"/>
      <c r="GR209" s="326"/>
      <c r="GS209" s="326"/>
      <c r="GT209" s="326"/>
      <c r="GU209" s="326"/>
      <c r="GV209" s="326"/>
      <c r="GW209" s="326"/>
      <c r="GX209" s="326"/>
      <c r="GY209" s="326"/>
      <c r="GZ209" s="326"/>
      <c r="HA209" s="326"/>
      <c r="HB209" s="326"/>
      <c r="HC209" s="326"/>
      <c r="HD209" s="326"/>
      <c r="HE209" s="326"/>
      <c r="HF209" s="326"/>
      <c r="HG209" s="326"/>
      <c r="HH209" s="326"/>
      <c r="HI209" s="326"/>
      <c r="HJ209" s="326"/>
      <c r="HK209" s="326"/>
      <c r="HL209" s="326"/>
      <c r="HM209" s="326"/>
      <c r="HN209" s="326"/>
      <c r="HO209" s="326"/>
      <c r="HP209" s="326"/>
      <c r="HQ209" s="326"/>
      <c r="HR209" s="326"/>
      <c r="HS209" s="326"/>
      <c r="HT209" s="326"/>
      <c r="HU209" s="326"/>
      <c r="HV209" s="326"/>
      <c r="HW209" s="326"/>
      <c r="HX209" s="326"/>
      <c r="HY209" s="326"/>
      <c r="HZ209" s="326"/>
      <c r="IA209" s="326"/>
      <c r="IB209" s="326"/>
      <c r="IC209" s="326"/>
      <c r="ID209" s="326"/>
      <c r="IE209" s="326"/>
      <c r="IF209" s="326"/>
      <c r="IG209" s="326"/>
      <c r="IH209" s="326"/>
      <c r="II209" s="326"/>
      <c r="IJ209" s="326"/>
      <c r="IK209" s="326"/>
      <c r="IL209" s="326"/>
      <c r="IM209" s="326"/>
    </row>
    <row r="210" spans="6:247" x14ac:dyDescent="0.2">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c r="AE210" s="326"/>
      <c r="AF210" s="326"/>
      <c r="AG210" s="326"/>
      <c r="AH210" s="326"/>
      <c r="AI210" s="326"/>
      <c r="AJ210" s="326"/>
      <c r="AK210" s="326"/>
      <c r="AL210" s="326"/>
      <c r="AM210" s="326"/>
      <c r="AN210" s="326"/>
      <c r="AO210" s="326"/>
      <c r="AP210" s="326"/>
      <c r="AQ210" s="326"/>
      <c r="AR210" s="326"/>
      <c r="AS210" s="326"/>
      <c r="AT210" s="326"/>
      <c r="AU210" s="326"/>
      <c r="AV210" s="326"/>
      <c r="AW210" s="326"/>
      <c r="AX210" s="326"/>
      <c r="AY210" s="326"/>
      <c r="AZ210" s="326"/>
      <c r="BA210" s="326"/>
      <c r="BB210" s="326"/>
      <c r="BC210" s="326"/>
      <c r="BD210" s="326"/>
      <c r="BE210" s="326"/>
      <c r="BF210" s="326"/>
      <c r="BG210" s="326"/>
      <c r="BH210" s="326"/>
      <c r="BI210" s="326"/>
      <c r="BJ210" s="326"/>
      <c r="BK210" s="326"/>
      <c r="BL210" s="326"/>
      <c r="BM210" s="326"/>
      <c r="BN210" s="326"/>
      <c r="BO210" s="326"/>
      <c r="BP210" s="326"/>
      <c r="BQ210" s="326"/>
      <c r="BR210" s="326"/>
      <c r="BS210" s="326"/>
      <c r="BT210" s="326"/>
      <c r="BU210" s="326"/>
      <c r="BV210" s="326"/>
      <c r="BW210" s="326"/>
      <c r="BX210" s="326"/>
      <c r="BY210" s="326"/>
      <c r="BZ210" s="326"/>
      <c r="CA210" s="326"/>
      <c r="CB210" s="326"/>
      <c r="CC210" s="326"/>
      <c r="CD210" s="326"/>
      <c r="CE210" s="326"/>
      <c r="CF210" s="326"/>
      <c r="CG210" s="326"/>
      <c r="CH210" s="326"/>
      <c r="CI210" s="326"/>
      <c r="CJ210" s="326"/>
      <c r="CK210" s="326"/>
      <c r="CL210" s="326"/>
      <c r="CM210" s="326"/>
      <c r="CN210" s="326"/>
      <c r="CO210" s="326"/>
      <c r="CP210" s="326"/>
      <c r="CQ210" s="326"/>
      <c r="CR210" s="326"/>
      <c r="CS210" s="326"/>
      <c r="CT210" s="326"/>
      <c r="CU210" s="326"/>
      <c r="CV210" s="326"/>
      <c r="CW210" s="326"/>
      <c r="CX210" s="326"/>
      <c r="CY210" s="326"/>
      <c r="CZ210" s="326"/>
      <c r="DA210" s="326"/>
      <c r="DB210" s="326"/>
      <c r="DC210" s="326"/>
      <c r="DD210" s="326"/>
      <c r="DE210" s="326"/>
      <c r="DF210" s="326"/>
      <c r="DG210" s="326"/>
      <c r="DH210" s="326"/>
      <c r="DI210" s="326"/>
      <c r="DJ210" s="326"/>
      <c r="DK210" s="326"/>
      <c r="DL210" s="326"/>
      <c r="DM210" s="326"/>
      <c r="DN210" s="326"/>
      <c r="DO210" s="326"/>
      <c r="DP210" s="326"/>
      <c r="DQ210" s="326"/>
      <c r="DR210" s="326"/>
      <c r="DS210" s="326"/>
      <c r="DT210" s="326"/>
      <c r="DU210" s="326"/>
      <c r="DV210" s="326"/>
      <c r="DW210" s="326"/>
      <c r="DX210" s="326"/>
      <c r="DY210" s="326"/>
      <c r="DZ210" s="326"/>
      <c r="EA210" s="326"/>
      <c r="EB210" s="326"/>
      <c r="EC210" s="326"/>
      <c r="ED210" s="326"/>
      <c r="EE210" s="326"/>
      <c r="EF210" s="326"/>
      <c r="EG210" s="326"/>
      <c r="EH210" s="326"/>
      <c r="EI210" s="326"/>
      <c r="EJ210" s="326"/>
      <c r="EK210" s="326"/>
      <c r="EL210" s="326"/>
      <c r="EM210" s="326"/>
      <c r="EN210" s="326"/>
      <c r="EO210" s="326"/>
      <c r="EP210" s="326"/>
      <c r="EQ210" s="326"/>
      <c r="ER210" s="326"/>
      <c r="ES210" s="326"/>
      <c r="ET210" s="326"/>
      <c r="EU210" s="326"/>
      <c r="EV210" s="326"/>
      <c r="EW210" s="326"/>
      <c r="EX210" s="326"/>
      <c r="EY210" s="326"/>
      <c r="EZ210" s="326"/>
      <c r="FA210" s="326"/>
      <c r="FB210" s="326"/>
      <c r="FC210" s="326"/>
      <c r="FD210" s="326"/>
      <c r="FE210" s="326"/>
      <c r="FF210" s="326"/>
      <c r="FG210" s="326"/>
      <c r="FH210" s="326"/>
      <c r="FI210" s="326"/>
      <c r="FJ210" s="326"/>
      <c r="FK210" s="326"/>
      <c r="FL210" s="326"/>
      <c r="FM210" s="326"/>
      <c r="FN210" s="326"/>
      <c r="FO210" s="326"/>
      <c r="FP210" s="326"/>
      <c r="FQ210" s="326"/>
      <c r="FR210" s="326"/>
      <c r="FS210" s="326"/>
      <c r="FT210" s="326"/>
      <c r="FU210" s="326"/>
      <c r="FV210" s="326"/>
      <c r="FW210" s="326"/>
      <c r="FX210" s="326"/>
      <c r="FY210" s="326"/>
      <c r="FZ210" s="326"/>
      <c r="GA210" s="326"/>
      <c r="GB210" s="326"/>
      <c r="GC210" s="326"/>
      <c r="GD210" s="326"/>
      <c r="GE210" s="326"/>
      <c r="GF210" s="326"/>
      <c r="GG210" s="326"/>
      <c r="GH210" s="326"/>
      <c r="GI210" s="326"/>
      <c r="GJ210" s="326"/>
      <c r="GK210" s="326"/>
      <c r="GL210" s="326"/>
      <c r="GM210" s="326"/>
      <c r="GN210" s="326"/>
      <c r="GO210" s="326"/>
      <c r="GP210" s="326"/>
      <c r="GQ210" s="326"/>
      <c r="GR210" s="326"/>
      <c r="GS210" s="326"/>
      <c r="GT210" s="326"/>
      <c r="GU210" s="326"/>
      <c r="GV210" s="326"/>
      <c r="GW210" s="326"/>
      <c r="GX210" s="326"/>
      <c r="GY210" s="326"/>
      <c r="GZ210" s="326"/>
      <c r="HA210" s="326"/>
      <c r="HB210" s="326"/>
      <c r="HC210" s="326"/>
      <c r="HD210" s="326"/>
      <c r="HE210" s="326"/>
      <c r="HF210" s="326"/>
      <c r="HG210" s="326"/>
      <c r="HH210" s="326"/>
      <c r="HI210" s="326"/>
      <c r="HJ210" s="326"/>
      <c r="HK210" s="326"/>
      <c r="HL210" s="326"/>
      <c r="HM210" s="326"/>
      <c r="HN210" s="326"/>
      <c r="HO210" s="326"/>
      <c r="HP210" s="326"/>
      <c r="HQ210" s="326"/>
      <c r="HR210" s="326"/>
      <c r="HS210" s="326"/>
      <c r="HT210" s="326"/>
      <c r="HU210" s="326"/>
      <c r="HV210" s="326"/>
      <c r="HW210" s="326"/>
      <c r="HX210" s="326"/>
      <c r="HY210" s="326"/>
      <c r="HZ210" s="326"/>
      <c r="IA210" s="326"/>
      <c r="IB210" s="326"/>
      <c r="IC210" s="326"/>
      <c r="ID210" s="326"/>
      <c r="IE210" s="326"/>
      <c r="IF210" s="326"/>
      <c r="IG210" s="326"/>
      <c r="IH210" s="326"/>
      <c r="II210" s="326"/>
      <c r="IJ210" s="326"/>
      <c r="IK210" s="326"/>
      <c r="IL210" s="326"/>
      <c r="IM210" s="326"/>
    </row>
    <row r="211" spans="6:247" x14ac:dyDescent="0.2">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c r="AH211" s="326"/>
      <c r="AI211" s="326"/>
      <c r="AJ211" s="326"/>
      <c r="AK211" s="326"/>
      <c r="AL211" s="326"/>
      <c r="AM211" s="326"/>
      <c r="AN211" s="326"/>
      <c r="AO211" s="326"/>
      <c r="AP211" s="326"/>
      <c r="AQ211" s="326"/>
      <c r="AR211" s="326"/>
      <c r="AS211" s="326"/>
      <c r="AT211" s="326"/>
      <c r="AU211" s="326"/>
      <c r="AV211" s="326"/>
      <c r="AW211" s="326"/>
      <c r="AX211" s="326"/>
      <c r="AY211" s="326"/>
      <c r="AZ211" s="326"/>
      <c r="BA211" s="326"/>
      <c r="BB211" s="326"/>
      <c r="BC211" s="326"/>
      <c r="BD211" s="326"/>
      <c r="BE211" s="326"/>
      <c r="BF211" s="326"/>
      <c r="BG211" s="326"/>
      <c r="BH211" s="326"/>
      <c r="BI211" s="326"/>
      <c r="BJ211" s="326"/>
      <c r="BK211" s="326"/>
      <c r="BL211" s="326"/>
      <c r="BM211" s="326"/>
      <c r="BN211" s="326"/>
      <c r="BO211" s="326"/>
      <c r="BP211" s="326"/>
      <c r="BQ211" s="326"/>
      <c r="BR211" s="326"/>
      <c r="BS211" s="326"/>
      <c r="BT211" s="326"/>
      <c r="BU211" s="326"/>
      <c r="BV211" s="326"/>
      <c r="BW211" s="326"/>
      <c r="BX211" s="326"/>
      <c r="BY211" s="326"/>
      <c r="BZ211" s="326"/>
      <c r="CA211" s="326"/>
      <c r="CB211" s="326"/>
      <c r="CC211" s="326"/>
      <c r="CD211" s="326"/>
      <c r="CE211" s="326"/>
      <c r="CF211" s="326"/>
      <c r="CG211" s="326"/>
      <c r="CH211" s="326"/>
      <c r="CI211" s="326"/>
      <c r="CJ211" s="326"/>
      <c r="CK211" s="326"/>
      <c r="CL211" s="326"/>
      <c r="CM211" s="326"/>
      <c r="CN211" s="326"/>
      <c r="CO211" s="326"/>
      <c r="CP211" s="326"/>
      <c r="CQ211" s="326"/>
      <c r="CR211" s="326"/>
      <c r="CS211" s="326"/>
      <c r="CT211" s="326"/>
      <c r="CU211" s="326"/>
      <c r="CV211" s="326"/>
      <c r="CW211" s="326"/>
      <c r="CX211" s="326"/>
      <c r="CY211" s="326"/>
      <c r="CZ211" s="326"/>
      <c r="DA211" s="326"/>
      <c r="DB211" s="326"/>
      <c r="DC211" s="326"/>
      <c r="DD211" s="326"/>
      <c r="DE211" s="326"/>
      <c r="DF211" s="326"/>
      <c r="DG211" s="326"/>
      <c r="DH211" s="326"/>
      <c r="DI211" s="326"/>
      <c r="DJ211" s="326"/>
      <c r="DK211" s="326"/>
      <c r="DL211" s="326"/>
      <c r="DM211" s="326"/>
      <c r="DN211" s="326"/>
      <c r="DO211" s="326"/>
      <c r="DP211" s="326"/>
      <c r="DQ211" s="326"/>
      <c r="DR211" s="326"/>
      <c r="DS211" s="326"/>
      <c r="DT211" s="326"/>
      <c r="DU211" s="326"/>
      <c r="DV211" s="326"/>
      <c r="DW211" s="326"/>
      <c r="DX211" s="326"/>
      <c r="DY211" s="326"/>
      <c r="DZ211" s="326"/>
      <c r="EA211" s="326"/>
      <c r="EB211" s="326"/>
      <c r="EC211" s="326"/>
      <c r="ED211" s="326"/>
      <c r="EE211" s="326"/>
      <c r="EF211" s="326"/>
      <c r="EG211" s="326"/>
      <c r="EH211" s="326"/>
      <c r="EI211" s="326"/>
      <c r="EJ211" s="326"/>
      <c r="EK211" s="326"/>
      <c r="EL211" s="326"/>
      <c r="EM211" s="326"/>
      <c r="EN211" s="326"/>
      <c r="EO211" s="326"/>
      <c r="EP211" s="326"/>
      <c r="EQ211" s="326"/>
      <c r="ER211" s="326"/>
      <c r="ES211" s="326"/>
      <c r="ET211" s="326"/>
      <c r="EU211" s="326"/>
      <c r="EV211" s="326"/>
      <c r="EW211" s="326"/>
      <c r="EX211" s="326"/>
      <c r="EY211" s="326"/>
      <c r="EZ211" s="326"/>
      <c r="FA211" s="326"/>
      <c r="FB211" s="326"/>
      <c r="FC211" s="326"/>
      <c r="FD211" s="326"/>
      <c r="FE211" s="326"/>
      <c r="FF211" s="326"/>
      <c r="FG211" s="326"/>
      <c r="FH211" s="326"/>
      <c r="FI211" s="326"/>
      <c r="FJ211" s="326"/>
      <c r="FK211" s="326"/>
      <c r="FL211" s="326"/>
      <c r="FM211" s="326"/>
      <c r="FN211" s="326"/>
      <c r="FO211" s="326"/>
      <c r="FP211" s="326"/>
      <c r="FQ211" s="326"/>
      <c r="FR211" s="326"/>
      <c r="FS211" s="326"/>
      <c r="FT211" s="326"/>
      <c r="FU211" s="326"/>
      <c r="FV211" s="326"/>
      <c r="FW211" s="326"/>
      <c r="FX211" s="326"/>
      <c r="FY211" s="326"/>
      <c r="FZ211" s="326"/>
      <c r="GA211" s="326"/>
      <c r="GB211" s="326"/>
      <c r="GC211" s="326"/>
      <c r="GD211" s="326"/>
      <c r="GE211" s="326"/>
      <c r="GF211" s="326"/>
      <c r="GG211" s="326"/>
      <c r="GH211" s="326"/>
      <c r="GI211" s="326"/>
      <c r="GJ211" s="326"/>
      <c r="GK211" s="326"/>
      <c r="GL211" s="326"/>
      <c r="GM211" s="326"/>
      <c r="GN211" s="326"/>
      <c r="GO211" s="326"/>
      <c r="GP211" s="326"/>
      <c r="GQ211" s="326"/>
      <c r="GR211" s="326"/>
      <c r="GS211" s="326"/>
      <c r="GT211" s="326"/>
      <c r="GU211" s="326"/>
      <c r="GV211" s="326"/>
      <c r="GW211" s="326"/>
      <c r="GX211" s="326"/>
      <c r="GY211" s="326"/>
      <c r="GZ211" s="326"/>
      <c r="HA211" s="326"/>
      <c r="HB211" s="326"/>
      <c r="HC211" s="326"/>
      <c r="HD211" s="326"/>
      <c r="HE211" s="326"/>
      <c r="HF211" s="326"/>
      <c r="HG211" s="326"/>
      <c r="HH211" s="326"/>
      <c r="HI211" s="326"/>
      <c r="HJ211" s="326"/>
      <c r="HK211" s="326"/>
      <c r="HL211" s="326"/>
      <c r="HM211" s="326"/>
      <c r="HN211" s="326"/>
      <c r="HO211" s="326"/>
      <c r="HP211" s="326"/>
      <c r="HQ211" s="326"/>
      <c r="HR211" s="326"/>
      <c r="HS211" s="326"/>
      <c r="HT211" s="326"/>
      <c r="HU211" s="326"/>
      <c r="HV211" s="326"/>
      <c r="HW211" s="326"/>
      <c r="HX211" s="326"/>
      <c r="HY211" s="326"/>
      <c r="HZ211" s="326"/>
      <c r="IA211" s="326"/>
      <c r="IB211" s="326"/>
      <c r="IC211" s="326"/>
      <c r="ID211" s="326"/>
      <c r="IE211" s="326"/>
      <c r="IF211" s="326"/>
      <c r="IG211" s="326"/>
      <c r="IH211" s="326"/>
      <c r="II211" s="326"/>
      <c r="IJ211" s="326"/>
      <c r="IK211" s="326"/>
      <c r="IL211" s="326"/>
      <c r="IM211" s="326"/>
    </row>
    <row r="212" spans="6:247" x14ac:dyDescent="0.2">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c r="AF212" s="326"/>
      <c r="AG212" s="326"/>
      <c r="AH212" s="326"/>
      <c r="AI212" s="326"/>
      <c r="AJ212" s="326"/>
      <c r="AK212" s="326"/>
      <c r="AL212" s="326"/>
      <c r="AM212" s="326"/>
      <c r="AN212" s="326"/>
      <c r="AO212" s="326"/>
      <c r="AP212" s="326"/>
      <c r="AQ212" s="326"/>
      <c r="AR212" s="326"/>
      <c r="AS212" s="326"/>
      <c r="AT212" s="326"/>
      <c r="AU212" s="326"/>
      <c r="AV212" s="326"/>
      <c r="AW212" s="326"/>
      <c r="AX212" s="326"/>
      <c r="AY212" s="326"/>
      <c r="AZ212" s="326"/>
      <c r="BA212" s="326"/>
      <c r="BB212" s="326"/>
      <c r="BC212" s="326"/>
      <c r="BD212" s="326"/>
      <c r="BE212" s="326"/>
      <c r="BF212" s="326"/>
      <c r="BG212" s="326"/>
      <c r="BH212" s="326"/>
      <c r="BI212" s="326"/>
      <c r="BJ212" s="326"/>
      <c r="BK212" s="326"/>
      <c r="BL212" s="326"/>
      <c r="BM212" s="326"/>
      <c r="BN212" s="326"/>
      <c r="BO212" s="326"/>
      <c r="BP212" s="326"/>
      <c r="BQ212" s="326"/>
      <c r="BR212" s="326"/>
      <c r="BS212" s="326"/>
      <c r="BT212" s="326"/>
      <c r="BU212" s="326"/>
      <c r="BV212" s="326"/>
      <c r="BW212" s="326"/>
      <c r="BX212" s="326"/>
      <c r="BY212" s="326"/>
      <c r="BZ212" s="326"/>
      <c r="CA212" s="326"/>
      <c r="CB212" s="326"/>
      <c r="CC212" s="326"/>
      <c r="CD212" s="326"/>
      <c r="CE212" s="326"/>
      <c r="CF212" s="326"/>
      <c r="CG212" s="326"/>
      <c r="CH212" s="326"/>
      <c r="CI212" s="326"/>
      <c r="CJ212" s="326"/>
      <c r="CK212" s="326"/>
      <c r="CL212" s="326"/>
      <c r="CM212" s="326"/>
      <c r="CN212" s="326"/>
      <c r="CO212" s="326"/>
      <c r="CP212" s="326"/>
      <c r="CQ212" s="326"/>
      <c r="CR212" s="326"/>
      <c r="CS212" s="326"/>
      <c r="CT212" s="326"/>
      <c r="CU212" s="326"/>
      <c r="CV212" s="326"/>
      <c r="CW212" s="326"/>
      <c r="CX212" s="326"/>
      <c r="CY212" s="326"/>
      <c r="CZ212" s="326"/>
      <c r="DA212" s="326"/>
      <c r="DB212" s="326"/>
      <c r="DC212" s="326"/>
      <c r="DD212" s="326"/>
      <c r="DE212" s="326"/>
      <c r="DF212" s="326"/>
      <c r="DG212" s="326"/>
      <c r="DH212" s="326"/>
      <c r="DI212" s="326"/>
      <c r="DJ212" s="326"/>
      <c r="DK212" s="326"/>
      <c r="DL212" s="326"/>
      <c r="DM212" s="326"/>
      <c r="DN212" s="326"/>
      <c r="DO212" s="326"/>
      <c r="DP212" s="326"/>
      <c r="DQ212" s="326"/>
      <c r="DR212" s="326"/>
      <c r="DS212" s="326"/>
      <c r="DT212" s="326"/>
      <c r="DU212" s="326"/>
      <c r="DV212" s="326"/>
      <c r="DW212" s="326"/>
      <c r="DX212" s="326"/>
      <c r="DY212" s="326"/>
      <c r="DZ212" s="326"/>
      <c r="EA212" s="326"/>
      <c r="EB212" s="326"/>
      <c r="EC212" s="326"/>
      <c r="ED212" s="326"/>
      <c r="EE212" s="326"/>
      <c r="EF212" s="326"/>
      <c r="EG212" s="326"/>
      <c r="EH212" s="326"/>
      <c r="EI212" s="326"/>
      <c r="EJ212" s="326"/>
      <c r="EK212" s="326"/>
      <c r="EL212" s="326"/>
      <c r="EM212" s="326"/>
      <c r="EN212" s="326"/>
      <c r="EO212" s="326"/>
      <c r="EP212" s="326"/>
      <c r="EQ212" s="326"/>
      <c r="ER212" s="326"/>
      <c r="ES212" s="326"/>
      <c r="ET212" s="326"/>
      <c r="EU212" s="326"/>
      <c r="EV212" s="326"/>
      <c r="EW212" s="326"/>
      <c r="EX212" s="326"/>
      <c r="EY212" s="326"/>
      <c r="EZ212" s="326"/>
      <c r="FA212" s="326"/>
      <c r="FB212" s="326"/>
      <c r="FC212" s="326"/>
      <c r="FD212" s="326"/>
      <c r="FE212" s="326"/>
      <c r="FF212" s="326"/>
      <c r="FG212" s="326"/>
      <c r="FH212" s="326"/>
      <c r="FI212" s="326"/>
      <c r="FJ212" s="326"/>
      <c r="FK212" s="326"/>
      <c r="FL212" s="326"/>
      <c r="FM212" s="326"/>
      <c r="FN212" s="326"/>
      <c r="FO212" s="326"/>
      <c r="FP212" s="326"/>
      <c r="FQ212" s="326"/>
      <c r="FR212" s="326"/>
      <c r="FS212" s="326"/>
      <c r="FT212" s="326"/>
      <c r="FU212" s="326"/>
      <c r="FV212" s="326"/>
      <c r="FW212" s="326"/>
      <c r="FX212" s="326"/>
      <c r="FY212" s="326"/>
      <c r="FZ212" s="326"/>
      <c r="GA212" s="326"/>
      <c r="GB212" s="326"/>
      <c r="GC212" s="326"/>
      <c r="GD212" s="326"/>
      <c r="GE212" s="326"/>
      <c r="GF212" s="326"/>
      <c r="GG212" s="326"/>
      <c r="GH212" s="326"/>
      <c r="GI212" s="326"/>
      <c r="GJ212" s="326"/>
      <c r="GK212" s="326"/>
      <c r="GL212" s="326"/>
      <c r="GM212" s="326"/>
      <c r="GN212" s="326"/>
      <c r="GO212" s="326"/>
      <c r="GP212" s="326"/>
      <c r="GQ212" s="326"/>
      <c r="GR212" s="326"/>
      <c r="GS212" s="326"/>
      <c r="GT212" s="326"/>
      <c r="GU212" s="326"/>
      <c r="GV212" s="326"/>
      <c r="GW212" s="326"/>
      <c r="GX212" s="326"/>
      <c r="GY212" s="326"/>
      <c r="GZ212" s="326"/>
      <c r="HA212" s="326"/>
      <c r="HB212" s="326"/>
      <c r="HC212" s="326"/>
      <c r="HD212" s="326"/>
      <c r="HE212" s="326"/>
      <c r="HF212" s="326"/>
      <c r="HG212" s="326"/>
      <c r="HH212" s="326"/>
      <c r="HI212" s="326"/>
      <c r="HJ212" s="326"/>
      <c r="HK212" s="326"/>
      <c r="HL212" s="326"/>
      <c r="HM212" s="326"/>
      <c r="HN212" s="326"/>
      <c r="HO212" s="326"/>
      <c r="HP212" s="326"/>
      <c r="HQ212" s="326"/>
      <c r="HR212" s="326"/>
      <c r="HS212" s="326"/>
      <c r="HT212" s="326"/>
      <c r="HU212" s="326"/>
      <c r="HV212" s="326"/>
      <c r="HW212" s="326"/>
      <c r="HX212" s="326"/>
      <c r="HY212" s="326"/>
      <c r="HZ212" s="326"/>
      <c r="IA212" s="326"/>
      <c r="IB212" s="326"/>
      <c r="IC212" s="326"/>
      <c r="ID212" s="326"/>
      <c r="IE212" s="326"/>
      <c r="IF212" s="326"/>
      <c r="IG212" s="326"/>
      <c r="IH212" s="326"/>
      <c r="II212" s="326"/>
      <c r="IJ212" s="326"/>
      <c r="IK212" s="326"/>
      <c r="IL212" s="326"/>
      <c r="IM212" s="326"/>
    </row>
    <row r="213" spans="6:247" x14ac:dyDescent="0.2">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c r="AE213" s="326"/>
      <c r="AF213" s="326"/>
      <c r="AG213" s="326"/>
      <c r="AH213" s="326"/>
      <c r="AI213" s="326"/>
      <c r="AJ213" s="326"/>
      <c r="AK213" s="326"/>
      <c r="AL213" s="326"/>
      <c r="AM213" s="326"/>
      <c r="AN213" s="326"/>
      <c r="AO213" s="326"/>
      <c r="AP213" s="326"/>
      <c r="AQ213" s="326"/>
      <c r="AR213" s="326"/>
      <c r="AS213" s="326"/>
      <c r="AT213" s="326"/>
      <c r="AU213" s="326"/>
      <c r="AV213" s="326"/>
      <c r="AW213" s="326"/>
      <c r="AX213" s="326"/>
      <c r="AY213" s="326"/>
      <c r="AZ213" s="326"/>
      <c r="BA213" s="326"/>
      <c r="BB213" s="326"/>
      <c r="BC213" s="326"/>
      <c r="BD213" s="326"/>
      <c r="BE213" s="326"/>
      <c r="BF213" s="326"/>
      <c r="BG213" s="326"/>
      <c r="BH213" s="326"/>
      <c r="BI213" s="326"/>
      <c r="BJ213" s="326"/>
      <c r="BK213" s="326"/>
      <c r="BL213" s="326"/>
      <c r="BM213" s="326"/>
      <c r="BN213" s="326"/>
      <c r="BO213" s="326"/>
      <c r="BP213" s="326"/>
      <c r="BQ213" s="326"/>
      <c r="BR213" s="326"/>
      <c r="BS213" s="326"/>
      <c r="BT213" s="326"/>
      <c r="BU213" s="326"/>
      <c r="BV213" s="326"/>
      <c r="BW213" s="326"/>
      <c r="BX213" s="326"/>
      <c r="BY213" s="326"/>
      <c r="BZ213" s="326"/>
      <c r="CA213" s="326"/>
      <c r="CB213" s="326"/>
      <c r="CC213" s="326"/>
      <c r="CD213" s="326"/>
      <c r="CE213" s="326"/>
      <c r="CF213" s="326"/>
      <c r="CG213" s="326"/>
      <c r="CH213" s="326"/>
      <c r="CI213" s="326"/>
      <c r="CJ213" s="326"/>
      <c r="CK213" s="326"/>
      <c r="CL213" s="326"/>
      <c r="CM213" s="326"/>
      <c r="CN213" s="326"/>
      <c r="CO213" s="326"/>
      <c r="CP213" s="326"/>
      <c r="CQ213" s="326"/>
      <c r="CR213" s="326"/>
      <c r="CS213" s="326"/>
      <c r="CT213" s="326"/>
      <c r="CU213" s="326"/>
      <c r="CV213" s="326"/>
      <c r="CW213" s="326"/>
      <c r="CX213" s="326"/>
      <c r="CY213" s="326"/>
      <c r="CZ213" s="326"/>
      <c r="DA213" s="326"/>
      <c r="DB213" s="326"/>
      <c r="DC213" s="326"/>
      <c r="DD213" s="326"/>
      <c r="DE213" s="326"/>
      <c r="DF213" s="326"/>
      <c r="DG213" s="326"/>
      <c r="DH213" s="326"/>
      <c r="DI213" s="326"/>
      <c r="DJ213" s="326"/>
      <c r="DK213" s="326"/>
      <c r="DL213" s="326"/>
      <c r="DM213" s="326"/>
      <c r="DN213" s="326"/>
      <c r="DO213" s="326"/>
      <c r="DP213" s="326"/>
      <c r="DQ213" s="326"/>
      <c r="DR213" s="326"/>
      <c r="DS213" s="326"/>
      <c r="DT213" s="326"/>
      <c r="DU213" s="326"/>
      <c r="DV213" s="326"/>
      <c r="DW213" s="326"/>
      <c r="DX213" s="326"/>
      <c r="DY213" s="326"/>
      <c r="DZ213" s="326"/>
      <c r="EA213" s="326"/>
      <c r="EB213" s="326"/>
      <c r="EC213" s="326"/>
      <c r="ED213" s="326"/>
      <c r="EE213" s="326"/>
      <c r="EF213" s="326"/>
      <c r="EG213" s="326"/>
      <c r="EH213" s="326"/>
      <c r="EI213" s="326"/>
      <c r="EJ213" s="326"/>
      <c r="EK213" s="326"/>
      <c r="EL213" s="326"/>
      <c r="EM213" s="326"/>
      <c r="EN213" s="326"/>
      <c r="EO213" s="326"/>
      <c r="EP213" s="326"/>
      <c r="EQ213" s="326"/>
      <c r="ER213" s="326"/>
      <c r="ES213" s="326"/>
      <c r="ET213" s="326"/>
      <c r="EU213" s="326"/>
      <c r="EV213" s="326"/>
      <c r="EW213" s="326"/>
      <c r="EX213" s="326"/>
      <c r="EY213" s="326"/>
      <c r="EZ213" s="326"/>
      <c r="FA213" s="326"/>
      <c r="FB213" s="326"/>
      <c r="FC213" s="326"/>
      <c r="FD213" s="326"/>
      <c r="FE213" s="326"/>
      <c r="FF213" s="326"/>
      <c r="FG213" s="326"/>
      <c r="FH213" s="326"/>
      <c r="FI213" s="326"/>
      <c r="FJ213" s="326"/>
      <c r="FK213" s="326"/>
      <c r="FL213" s="326"/>
      <c r="FM213" s="326"/>
      <c r="FN213" s="326"/>
      <c r="FO213" s="326"/>
      <c r="FP213" s="326"/>
      <c r="FQ213" s="326"/>
      <c r="FR213" s="326"/>
      <c r="FS213" s="326"/>
      <c r="FT213" s="326"/>
      <c r="FU213" s="326"/>
      <c r="FV213" s="326"/>
      <c r="FW213" s="326"/>
      <c r="FX213" s="326"/>
      <c r="FY213" s="326"/>
      <c r="FZ213" s="326"/>
      <c r="GA213" s="326"/>
      <c r="GB213" s="326"/>
      <c r="GC213" s="326"/>
      <c r="GD213" s="326"/>
      <c r="GE213" s="326"/>
      <c r="GF213" s="326"/>
      <c r="GG213" s="326"/>
      <c r="GH213" s="326"/>
      <c r="GI213" s="326"/>
      <c r="GJ213" s="326"/>
      <c r="GK213" s="326"/>
      <c r="GL213" s="326"/>
      <c r="GM213" s="326"/>
      <c r="GN213" s="326"/>
      <c r="GO213" s="326"/>
      <c r="GP213" s="326"/>
      <c r="GQ213" s="326"/>
      <c r="GR213" s="326"/>
      <c r="GS213" s="326"/>
      <c r="GT213" s="326"/>
      <c r="GU213" s="326"/>
      <c r="GV213" s="326"/>
      <c r="GW213" s="326"/>
      <c r="GX213" s="326"/>
      <c r="GY213" s="326"/>
      <c r="GZ213" s="326"/>
      <c r="HA213" s="326"/>
      <c r="HB213" s="326"/>
      <c r="HC213" s="326"/>
      <c r="HD213" s="326"/>
      <c r="HE213" s="326"/>
      <c r="HF213" s="326"/>
      <c r="HG213" s="326"/>
      <c r="HH213" s="326"/>
      <c r="HI213" s="326"/>
      <c r="HJ213" s="326"/>
      <c r="HK213" s="326"/>
      <c r="HL213" s="326"/>
      <c r="HM213" s="326"/>
      <c r="HN213" s="326"/>
      <c r="HO213" s="326"/>
      <c r="HP213" s="326"/>
      <c r="HQ213" s="326"/>
      <c r="HR213" s="326"/>
      <c r="HS213" s="326"/>
      <c r="HT213" s="326"/>
      <c r="HU213" s="326"/>
      <c r="HV213" s="326"/>
      <c r="HW213" s="326"/>
      <c r="HX213" s="326"/>
      <c r="HY213" s="326"/>
      <c r="HZ213" s="326"/>
      <c r="IA213" s="326"/>
      <c r="IB213" s="326"/>
      <c r="IC213" s="326"/>
      <c r="ID213" s="326"/>
      <c r="IE213" s="326"/>
      <c r="IF213" s="326"/>
      <c r="IG213" s="326"/>
      <c r="IH213" s="326"/>
      <c r="II213" s="326"/>
      <c r="IJ213" s="326"/>
      <c r="IK213" s="326"/>
      <c r="IL213" s="326"/>
      <c r="IM213" s="326"/>
    </row>
    <row r="214" spans="6:247" x14ac:dyDescent="0.2">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c r="AE214" s="326"/>
      <c r="AF214" s="326"/>
      <c r="AG214" s="326"/>
      <c r="AH214" s="326"/>
      <c r="AI214" s="326"/>
      <c r="AJ214" s="326"/>
      <c r="AK214" s="326"/>
      <c r="AL214" s="326"/>
      <c r="AM214" s="326"/>
      <c r="AN214" s="326"/>
      <c r="AO214" s="326"/>
      <c r="AP214" s="326"/>
      <c r="AQ214" s="326"/>
      <c r="AR214" s="326"/>
      <c r="AS214" s="326"/>
      <c r="AT214" s="326"/>
      <c r="AU214" s="326"/>
      <c r="AV214" s="326"/>
      <c r="AW214" s="326"/>
      <c r="AX214" s="326"/>
      <c r="AY214" s="326"/>
      <c r="AZ214" s="326"/>
      <c r="BA214" s="326"/>
      <c r="BB214" s="326"/>
      <c r="BC214" s="326"/>
      <c r="BD214" s="326"/>
      <c r="BE214" s="326"/>
      <c r="BF214" s="326"/>
      <c r="BG214" s="326"/>
      <c r="BH214" s="326"/>
      <c r="BI214" s="326"/>
      <c r="BJ214" s="326"/>
      <c r="BK214" s="326"/>
      <c r="BL214" s="326"/>
      <c r="BM214" s="326"/>
      <c r="BN214" s="326"/>
      <c r="BO214" s="326"/>
      <c r="BP214" s="326"/>
      <c r="BQ214" s="326"/>
      <c r="BR214" s="326"/>
      <c r="BS214" s="326"/>
      <c r="BT214" s="326"/>
      <c r="BU214" s="326"/>
      <c r="BV214" s="326"/>
      <c r="BW214" s="326"/>
      <c r="BX214" s="326"/>
      <c r="BY214" s="326"/>
      <c r="BZ214" s="326"/>
      <c r="CA214" s="326"/>
      <c r="CB214" s="326"/>
      <c r="CC214" s="326"/>
      <c r="CD214" s="326"/>
      <c r="CE214" s="326"/>
      <c r="CF214" s="326"/>
      <c r="CG214" s="326"/>
      <c r="CH214" s="326"/>
      <c r="CI214" s="326"/>
      <c r="CJ214" s="326"/>
      <c r="CK214" s="326"/>
      <c r="CL214" s="326"/>
      <c r="CM214" s="326"/>
      <c r="CN214" s="326"/>
      <c r="CO214" s="326"/>
      <c r="CP214" s="326"/>
      <c r="CQ214" s="326"/>
      <c r="CR214" s="326"/>
      <c r="CS214" s="326"/>
      <c r="CT214" s="326"/>
      <c r="CU214" s="326"/>
      <c r="CV214" s="326"/>
      <c r="CW214" s="326"/>
      <c r="CX214" s="326"/>
      <c r="CY214" s="326"/>
      <c r="CZ214" s="326"/>
      <c r="DA214" s="326"/>
      <c r="DB214" s="326"/>
      <c r="DC214" s="326"/>
      <c r="DD214" s="326"/>
      <c r="DE214" s="326"/>
      <c r="DF214" s="326"/>
      <c r="DG214" s="326"/>
      <c r="DH214" s="326"/>
      <c r="DI214" s="326"/>
      <c r="DJ214" s="326"/>
      <c r="DK214" s="326"/>
      <c r="DL214" s="326"/>
      <c r="DM214" s="326"/>
      <c r="DN214" s="326"/>
      <c r="DO214" s="326"/>
      <c r="DP214" s="326"/>
      <c r="DQ214" s="326"/>
      <c r="DR214" s="326"/>
      <c r="DS214" s="326"/>
      <c r="DT214" s="326"/>
      <c r="DU214" s="326"/>
      <c r="DV214" s="326"/>
      <c r="DW214" s="326"/>
      <c r="DX214" s="326"/>
      <c r="DY214" s="326"/>
      <c r="DZ214" s="326"/>
      <c r="EA214" s="326"/>
      <c r="EB214" s="326"/>
      <c r="EC214" s="326"/>
      <c r="ED214" s="326"/>
      <c r="EE214" s="326"/>
      <c r="EF214" s="326"/>
      <c r="EG214" s="326"/>
      <c r="EH214" s="326"/>
      <c r="EI214" s="326"/>
      <c r="EJ214" s="326"/>
      <c r="EK214" s="326"/>
      <c r="EL214" s="326"/>
      <c r="EM214" s="326"/>
      <c r="EN214" s="326"/>
      <c r="EO214" s="326"/>
      <c r="EP214" s="326"/>
      <c r="EQ214" s="326"/>
      <c r="ER214" s="326"/>
      <c r="ES214" s="326"/>
      <c r="ET214" s="326"/>
      <c r="EU214" s="326"/>
      <c r="EV214" s="326"/>
      <c r="EW214" s="326"/>
      <c r="EX214" s="326"/>
      <c r="EY214" s="326"/>
      <c r="EZ214" s="326"/>
      <c r="FA214" s="326"/>
      <c r="FB214" s="326"/>
      <c r="FC214" s="326"/>
      <c r="FD214" s="326"/>
      <c r="FE214" s="326"/>
      <c r="FF214" s="326"/>
      <c r="FG214" s="326"/>
      <c r="FH214" s="326"/>
      <c r="FI214" s="326"/>
      <c r="FJ214" s="326"/>
      <c r="FK214" s="326"/>
      <c r="FL214" s="326"/>
      <c r="FM214" s="326"/>
      <c r="FN214" s="326"/>
      <c r="FO214" s="326"/>
      <c r="FP214" s="326"/>
      <c r="FQ214" s="326"/>
      <c r="FR214" s="326"/>
      <c r="FS214" s="326"/>
      <c r="FT214" s="326"/>
      <c r="FU214" s="326"/>
      <c r="FV214" s="326"/>
      <c r="FW214" s="326"/>
      <c r="FX214" s="326"/>
      <c r="FY214" s="326"/>
      <c r="FZ214" s="326"/>
      <c r="GA214" s="326"/>
      <c r="GB214" s="326"/>
      <c r="GC214" s="326"/>
      <c r="GD214" s="326"/>
      <c r="GE214" s="326"/>
      <c r="GF214" s="326"/>
      <c r="GG214" s="326"/>
      <c r="GH214" s="326"/>
      <c r="GI214" s="326"/>
      <c r="GJ214" s="326"/>
      <c r="GK214" s="326"/>
      <c r="GL214" s="326"/>
      <c r="GM214" s="326"/>
      <c r="GN214" s="326"/>
      <c r="GO214" s="326"/>
      <c r="GP214" s="326"/>
      <c r="GQ214" s="326"/>
      <c r="GR214" s="326"/>
      <c r="GS214" s="326"/>
      <c r="GT214" s="326"/>
      <c r="GU214" s="326"/>
      <c r="GV214" s="326"/>
      <c r="GW214" s="326"/>
      <c r="GX214" s="326"/>
      <c r="GY214" s="326"/>
      <c r="GZ214" s="326"/>
      <c r="HA214" s="326"/>
      <c r="HB214" s="326"/>
      <c r="HC214" s="326"/>
      <c r="HD214" s="326"/>
      <c r="HE214" s="326"/>
      <c r="HF214" s="326"/>
      <c r="HG214" s="326"/>
      <c r="HH214" s="326"/>
      <c r="HI214" s="326"/>
      <c r="HJ214" s="326"/>
      <c r="HK214" s="326"/>
      <c r="HL214" s="326"/>
      <c r="HM214" s="326"/>
      <c r="HN214" s="326"/>
      <c r="HO214" s="326"/>
      <c r="HP214" s="326"/>
      <c r="HQ214" s="326"/>
      <c r="HR214" s="326"/>
      <c r="HS214" s="326"/>
      <c r="HT214" s="326"/>
      <c r="HU214" s="326"/>
      <c r="HV214" s="326"/>
      <c r="HW214" s="326"/>
      <c r="HX214" s="326"/>
      <c r="HY214" s="326"/>
      <c r="HZ214" s="326"/>
      <c r="IA214" s="326"/>
      <c r="IB214" s="326"/>
      <c r="IC214" s="326"/>
      <c r="ID214" s="326"/>
      <c r="IE214" s="326"/>
      <c r="IF214" s="326"/>
      <c r="IG214" s="326"/>
      <c r="IH214" s="326"/>
      <c r="II214" s="326"/>
      <c r="IJ214" s="326"/>
      <c r="IK214" s="326"/>
      <c r="IL214" s="326"/>
      <c r="IM214" s="326"/>
    </row>
    <row r="215" spans="6:247" x14ac:dyDescent="0.2">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326"/>
      <c r="AF215" s="326"/>
      <c r="AG215" s="326"/>
      <c r="AH215" s="326"/>
      <c r="AI215" s="326"/>
      <c r="AJ215" s="326"/>
      <c r="AK215" s="326"/>
      <c r="AL215" s="326"/>
      <c r="AM215" s="326"/>
      <c r="AN215" s="326"/>
      <c r="AO215" s="326"/>
      <c r="AP215" s="326"/>
      <c r="AQ215" s="326"/>
      <c r="AR215" s="326"/>
      <c r="AS215" s="326"/>
      <c r="AT215" s="326"/>
      <c r="AU215" s="326"/>
      <c r="AV215" s="326"/>
      <c r="AW215" s="326"/>
      <c r="AX215" s="326"/>
      <c r="AY215" s="326"/>
      <c r="AZ215" s="326"/>
      <c r="BA215" s="326"/>
      <c r="BB215" s="326"/>
      <c r="BC215" s="326"/>
      <c r="BD215" s="326"/>
      <c r="BE215" s="326"/>
      <c r="BF215" s="326"/>
      <c r="BG215" s="326"/>
      <c r="BH215" s="326"/>
      <c r="BI215" s="326"/>
      <c r="BJ215" s="326"/>
      <c r="BK215" s="326"/>
      <c r="BL215" s="326"/>
      <c r="BM215" s="326"/>
      <c r="BN215" s="326"/>
      <c r="BO215" s="326"/>
      <c r="BP215" s="326"/>
      <c r="BQ215" s="326"/>
      <c r="BR215" s="326"/>
      <c r="BS215" s="326"/>
      <c r="BT215" s="326"/>
      <c r="BU215" s="326"/>
      <c r="BV215" s="326"/>
      <c r="BW215" s="326"/>
      <c r="BX215" s="326"/>
      <c r="BY215" s="326"/>
      <c r="BZ215" s="326"/>
      <c r="CA215" s="326"/>
      <c r="CB215" s="326"/>
      <c r="CC215" s="326"/>
      <c r="CD215" s="326"/>
      <c r="CE215" s="326"/>
      <c r="CF215" s="326"/>
      <c r="CG215" s="326"/>
      <c r="CH215" s="326"/>
      <c r="CI215" s="326"/>
      <c r="CJ215" s="326"/>
      <c r="CK215" s="326"/>
      <c r="CL215" s="326"/>
      <c r="CM215" s="326"/>
      <c r="CN215" s="326"/>
      <c r="CO215" s="326"/>
      <c r="CP215" s="326"/>
      <c r="CQ215" s="326"/>
      <c r="CR215" s="326"/>
      <c r="CS215" s="326"/>
      <c r="CT215" s="326"/>
      <c r="CU215" s="326"/>
      <c r="CV215" s="326"/>
      <c r="CW215" s="326"/>
      <c r="CX215" s="326"/>
      <c r="CY215" s="326"/>
      <c r="CZ215" s="326"/>
      <c r="DA215" s="326"/>
      <c r="DB215" s="326"/>
      <c r="DC215" s="326"/>
      <c r="DD215" s="326"/>
      <c r="DE215" s="326"/>
      <c r="DF215" s="326"/>
      <c r="DG215" s="326"/>
      <c r="DH215" s="326"/>
      <c r="DI215" s="326"/>
      <c r="DJ215" s="326"/>
      <c r="DK215" s="326"/>
      <c r="DL215" s="326"/>
      <c r="DM215" s="326"/>
      <c r="DN215" s="326"/>
      <c r="DO215" s="326"/>
      <c r="DP215" s="326"/>
      <c r="DQ215" s="326"/>
      <c r="DR215" s="326"/>
      <c r="DS215" s="326"/>
      <c r="DT215" s="326"/>
      <c r="DU215" s="326"/>
      <c r="DV215" s="326"/>
      <c r="DW215" s="326"/>
      <c r="DX215" s="326"/>
      <c r="DY215" s="326"/>
      <c r="DZ215" s="326"/>
      <c r="EA215" s="326"/>
      <c r="EB215" s="326"/>
      <c r="EC215" s="326"/>
      <c r="ED215" s="326"/>
      <c r="EE215" s="326"/>
      <c r="EF215" s="326"/>
      <c r="EG215" s="326"/>
      <c r="EH215" s="326"/>
      <c r="EI215" s="326"/>
      <c r="EJ215" s="326"/>
      <c r="EK215" s="326"/>
      <c r="EL215" s="326"/>
      <c r="EM215" s="326"/>
      <c r="EN215" s="326"/>
      <c r="EO215" s="326"/>
      <c r="EP215" s="326"/>
      <c r="EQ215" s="326"/>
      <c r="ER215" s="326"/>
      <c r="ES215" s="326"/>
      <c r="ET215" s="326"/>
      <c r="EU215" s="326"/>
      <c r="EV215" s="326"/>
      <c r="EW215" s="326"/>
      <c r="EX215" s="326"/>
      <c r="EY215" s="326"/>
      <c r="EZ215" s="326"/>
      <c r="FA215" s="326"/>
      <c r="FB215" s="326"/>
      <c r="FC215" s="326"/>
      <c r="FD215" s="326"/>
      <c r="FE215" s="326"/>
      <c r="FF215" s="326"/>
      <c r="FG215" s="326"/>
      <c r="FH215" s="326"/>
      <c r="FI215" s="326"/>
      <c r="FJ215" s="326"/>
      <c r="FK215" s="326"/>
      <c r="FL215" s="326"/>
      <c r="FM215" s="326"/>
      <c r="FN215" s="326"/>
      <c r="FO215" s="326"/>
      <c r="FP215" s="326"/>
      <c r="FQ215" s="326"/>
      <c r="FR215" s="326"/>
      <c r="FS215" s="326"/>
      <c r="FT215" s="326"/>
      <c r="FU215" s="326"/>
      <c r="FV215" s="326"/>
      <c r="FW215" s="326"/>
      <c r="FX215" s="326"/>
      <c r="FY215" s="326"/>
      <c r="FZ215" s="326"/>
      <c r="GA215" s="326"/>
      <c r="GB215" s="326"/>
      <c r="GC215" s="326"/>
      <c r="GD215" s="326"/>
      <c r="GE215" s="326"/>
      <c r="GF215" s="326"/>
      <c r="GG215" s="326"/>
      <c r="GH215" s="326"/>
      <c r="GI215" s="326"/>
      <c r="GJ215" s="326"/>
      <c r="GK215" s="326"/>
      <c r="GL215" s="326"/>
      <c r="GM215" s="326"/>
      <c r="GN215" s="326"/>
      <c r="GO215" s="326"/>
      <c r="GP215" s="326"/>
      <c r="GQ215" s="326"/>
      <c r="GR215" s="326"/>
      <c r="GS215" s="326"/>
      <c r="GT215" s="326"/>
      <c r="GU215" s="326"/>
      <c r="GV215" s="326"/>
      <c r="GW215" s="326"/>
      <c r="GX215" s="326"/>
      <c r="GY215" s="326"/>
      <c r="GZ215" s="326"/>
      <c r="HA215" s="326"/>
      <c r="HB215" s="326"/>
      <c r="HC215" s="326"/>
      <c r="HD215" s="326"/>
      <c r="HE215" s="326"/>
      <c r="HF215" s="326"/>
      <c r="HG215" s="326"/>
      <c r="HH215" s="326"/>
      <c r="HI215" s="326"/>
      <c r="HJ215" s="326"/>
      <c r="HK215" s="326"/>
      <c r="HL215" s="326"/>
      <c r="HM215" s="326"/>
      <c r="HN215" s="326"/>
      <c r="HO215" s="326"/>
      <c r="HP215" s="326"/>
      <c r="HQ215" s="326"/>
      <c r="HR215" s="326"/>
      <c r="HS215" s="326"/>
      <c r="HT215" s="326"/>
      <c r="HU215" s="326"/>
      <c r="HV215" s="326"/>
      <c r="HW215" s="326"/>
      <c r="HX215" s="326"/>
      <c r="HY215" s="326"/>
      <c r="HZ215" s="326"/>
      <c r="IA215" s="326"/>
      <c r="IB215" s="326"/>
      <c r="IC215" s="326"/>
      <c r="ID215" s="326"/>
      <c r="IE215" s="326"/>
      <c r="IF215" s="326"/>
      <c r="IG215" s="326"/>
      <c r="IH215" s="326"/>
      <c r="II215" s="326"/>
      <c r="IJ215" s="326"/>
      <c r="IK215" s="326"/>
      <c r="IL215" s="326"/>
      <c r="IM215" s="326"/>
    </row>
    <row r="216" spans="6:247" x14ac:dyDescent="0.2">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c r="AH216" s="326"/>
      <c r="AI216" s="326"/>
      <c r="AJ216" s="326"/>
      <c r="AK216" s="326"/>
      <c r="AL216" s="326"/>
      <c r="AM216" s="326"/>
      <c r="AN216" s="326"/>
      <c r="AO216" s="326"/>
      <c r="AP216" s="326"/>
      <c r="AQ216" s="326"/>
      <c r="AR216" s="326"/>
      <c r="AS216" s="326"/>
      <c r="AT216" s="326"/>
      <c r="AU216" s="326"/>
      <c r="AV216" s="326"/>
      <c r="AW216" s="326"/>
      <c r="AX216" s="326"/>
      <c r="AY216" s="326"/>
      <c r="AZ216" s="326"/>
      <c r="BA216" s="326"/>
      <c r="BB216" s="326"/>
      <c r="BC216" s="326"/>
      <c r="BD216" s="326"/>
      <c r="BE216" s="326"/>
      <c r="BF216" s="326"/>
      <c r="BG216" s="326"/>
      <c r="BH216" s="326"/>
      <c r="BI216" s="326"/>
      <c r="BJ216" s="326"/>
      <c r="BK216" s="326"/>
      <c r="BL216" s="326"/>
      <c r="BM216" s="326"/>
      <c r="BN216" s="326"/>
      <c r="BO216" s="326"/>
      <c r="BP216" s="326"/>
      <c r="BQ216" s="326"/>
      <c r="BR216" s="326"/>
      <c r="BS216" s="326"/>
      <c r="BT216" s="326"/>
      <c r="BU216" s="326"/>
      <c r="BV216" s="326"/>
      <c r="BW216" s="326"/>
      <c r="BX216" s="326"/>
      <c r="BY216" s="326"/>
      <c r="BZ216" s="326"/>
      <c r="CA216" s="326"/>
      <c r="CB216" s="326"/>
      <c r="CC216" s="326"/>
      <c r="CD216" s="326"/>
      <c r="CE216" s="326"/>
      <c r="CF216" s="326"/>
      <c r="CG216" s="326"/>
      <c r="CH216" s="326"/>
      <c r="CI216" s="326"/>
      <c r="CJ216" s="326"/>
      <c r="CK216" s="326"/>
      <c r="CL216" s="326"/>
      <c r="CM216" s="326"/>
      <c r="CN216" s="326"/>
      <c r="CO216" s="326"/>
      <c r="CP216" s="326"/>
      <c r="CQ216" s="326"/>
      <c r="CR216" s="326"/>
      <c r="CS216" s="326"/>
      <c r="CT216" s="326"/>
      <c r="CU216" s="326"/>
      <c r="CV216" s="326"/>
      <c r="CW216" s="326"/>
      <c r="CX216" s="326"/>
      <c r="CY216" s="326"/>
      <c r="CZ216" s="326"/>
      <c r="DA216" s="326"/>
      <c r="DB216" s="326"/>
      <c r="DC216" s="326"/>
      <c r="DD216" s="326"/>
      <c r="DE216" s="326"/>
      <c r="DF216" s="326"/>
      <c r="DG216" s="326"/>
      <c r="DH216" s="326"/>
      <c r="DI216" s="326"/>
      <c r="DJ216" s="326"/>
      <c r="DK216" s="326"/>
      <c r="DL216" s="326"/>
      <c r="DM216" s="326"/>
      <c r="DN216" s="326"/>
      <c r="DO216" s="326"/>
      <c r="DP216" s="326"/>
      <c r="DQ216" s="326"/>
      <c r="DR216" s="326"/>
      <c r="DS216" s="326"/>
      <c r="DT216" s="326"/>
      <c r="DU216" s="326"/>
      <c r="DV216" s="326"/>
      <c r="DW216" s="326"/>
      <c r="DX216" s="326"/>
      <c r="DY216" s="326"/>
      <c r="DZ216" s="326"/>
      <c r="EA216" s="326"/>
      <c r="EB216" s="326"/>
      <c r="EC216" s="326"/>
      <c r="ED216" s="326"/>
      <c r="EE216" s="326"/>
      <c r="EF216" s="326"/>
      <c r="EG216" s="326"/>
      <c r="EH216" s="326"/>
      <c r="EI216" s="326"/>
      <c r="EJ216" s="326"/>
      <c r="EK216" s="326"/>
      <c r="EL216" s="326"/>
      <c r="EM216" s="326"/>
      <c r="EN216" s="326"/>
      <c r="EO216" s="326"/>
      <c r="EP216" s="326"/>
      <c r="EQ216" s="326"/>
      <c r="ER216" s="326"/>
      <c r="ES216" s="326"/>
      <c r="ET216" s="326"/>
      <c r="EU216" s="326"/>
      <c r="EV216" s="326"/>
      <c r="EW216" s="326"/>
      <c r="EX216" s="326"/>
      <c r="EY216" s="326"/>
      <c r="EZ216" s="326"/>
      <c r="FA216" s="326"/>
      <c r="FB216" s="326"/>
      <c r="FC216" s="326"/>
      <c r="FD216" s="326"/>
      <c r="FE216" s="326"/>
      <c r="FF216" s="326"/>
      <c r="FG216" s="326"/>
      <c r="FH216" s="326"/>
      <c r="FI216" s="326"/>
      <c r="FJ216" s="326"/>
      <c r="FK216" s="326"/>
      <c r="FL216" s="326"/>
      <c r="FM216" s="326"/>
      <c r="FN216" s="326"/>
      <c r="FO216" s="326"/>
      <c r="FP216" s="326"/>
      <c r="FQ216" s="326"/>
      <c r="FR216" s="326"/>
      <c r="FS216" s="326"/>
      <c r="FT216" s="326"/>
      <c r="FU216" s="326"/>
      <c r="FV216" s="326"/>
      <c r="FW216" s="326"/>
      <c r="FX216" s="326"/>
      <c r="FY216" s="326"/>
      <c r="FZ216" s="326"/>
      <c r="GA216" s="326"/>
      <c r="GB216" s="326"/>
      <c r="GC216" s="326"/>
      <c r="GD216" s="326"/>
      <c r="GE216" s="326"/>
      <c r="GF216" s="326"/>
      <c r="GG216" s="326"/>
      <c r="GH216" s="326"/>
      <c r="GI216" s="326"/>
      <c r="GJ216" s="326"/>
      <c r="GK216" s="326"/>
      <c r="GL216" s="326"/>
      <c r="GM216" s="326"/>
      <c r="GN216" s="326"/>
      <c r="GO216" s="326"/>
      <c r="GP216" s="326"/>
      <c r="GQ216" s="326"/>
      <c r="GR216" s="326"/>
      <c r="GS216" s="326"/>
      <c r="GT216" s="326"/>
      <c r="GU216" s="326"/>
      <c r="GV216" s="326"/>
      <c r="GW216" s="326"/>
      <c r="GX216" s="326"/>
      <c r="GY216" s="326"/>
      <c r="GZ216" s="326"/>
      <c r="HA216" s="326"/>
      <c r="HB216" s="326"/>
      <c r="HC216" s="326"/>
      <c r="HD216" s="326"/>
      <c r="HE216" s="326"/>
      <c r="HF216" s="326"/>
      <c r="HG216" s="326"/>
      <c r="HH216" s="326"/>
      <c r="HI216" s="326"/>
      <c r="HJ216" s="326"/>
      <c r="HK216" s="326"/>
      <c r="HL216" s="326"/>
      <c r="HM216" s="326"/>
      <c r="HN216" s="326"/>
      <c r="HO216" s="326"/>
      <c r="HP216" s="326"/>
      <c r="HQ216" s="326"/>
      <c r="HR216" s="326"/>
      <c r="HS216" s="326"/>
      <c r="HT216" s="326"/>
      <c r="HU216" s="326"/>
      <c r="HV216" s="326"/>
      <c r="HW216" s="326"/>
      <c r="HX216" s="326"/>
      <c r="HY216" s="326"/>
      <c r="HZ216" s="326"/>
      <c r="IA216" s="326"/>
      <c r="IB216" s="326"/>
      <c r="IC216" s="326"/>
      <c r="ID216" s="326"/>
      <c r="IE216" s="326"/>
      <c r="IF216" s="326"/>
      <c r="IG216" s="326"/>
      <c r="IH216" s="326"/>
      <c r="II216" s="326"/>
      <c r="IJ216" s="326"/>
      <c r="IK216" s="326"/>
      <c r="IL216" s="326"/>
      <c r="IM216" s="326"/>
    </row>
    <row r="217" spans="6:247" x14ac:dyDescent="0.2">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326"/>
      <c r="AF217" s="326"/>
      <c r="AG217" s="326"/>
      <c r="AH217" s="326"/>
      <c r="AI217" s="326"/>
      <c r="AJ217" s="326"/>
      <c r="AK217" s="326"/>
      <c r="AL217" s="326"/>
      <c r="AM217" s="326"/>
      <c r="AN217" s="326"/>
      <c r="AO217" s="326"/>
      <c r="AP217" s="326"/>
      <c r="AQ217" s="326"/>
      <c r="AR217" s="326"/>
      <c r="AS217" s="326"/>
      <c r="AT217" s="326"/>
      <c r="AU217" s="326"/>
      <c r="AV217" s="326"/>
      <c r="AW217" s="326"/>
      <c r="AX217" s="326"/>
      <c r="AY217" s="326"/>
      <c r="AZ217" s="326"/>
      <c r="BA217" s="326"/>
      <c r="BB217" s="326"/>
      <c r="BC217" s="326"/>
      <c r="BD217" s="326"/>
      <c r="BE217" s="326"/>
      <c r="BF217" s="326"/>
      <c r="BG217" s="326"/>
      <c r="BH217" s="326"/>
      <c r="BI217" s="326"/>
      <c r="BJ217" s="326"/>
      <c r="BK217" s="326"/>
      <c r="BL217" s="326"/>
      <c r="BM217" s="326"/>
      <c r="BN217" s="326"/>
      <c r="BO217" s="326"/>
      <c r="BP217" s="326"/>
      <c r="BQ217" s="326"/>
      <c r="BR217" s="326"/>
      <c r="BS217" s="326"/>
      <c r="BT217" s="326"/>
      <c r="BU217" s="326"/>
      <c r="BV217" s="326"/>
      <c r="BW217" s="326"/>
      <c r="BX217" s="326"/>
      <c r="BY217" s="326"/>
      <c r="BZ217" s="326"/>
      <c r="CA217" s="326"/>
      <c r="CB217" s="326"/>
      <c r="CC217" s="326"/>
      <c r="CD217" s="326"/>
      <c r="CE217" s="326"/>
      <c r="CF217" s="326"/>
      <c r="CG217" s="326"/>
      <c r="CH217" s="326"/>
      <c r="CI217" s="326"/>
      <c r="CJ217" s="326"/>
      <c r="CK217" s="326"/>
      <c r="CL217" s="326"/>
      <c r="CM217" s="326"/>
      <c r="CN217" s="326"/>
      <c r="CO217" s="326"/>
      <c r="CP217" s="326"/>
      <c r="CQ217" s="326"/>
      <c r="CR217" s="326"/>
      <c r="CS217" s="326"/>
      <c r="CT217" s="326"/>
      <c r="CU217" s="326"/>
      <c r="CV217" s="326"/>
      <c r="CW217" s="326"/>
      <c r="CX217" s="326"/>
      <c r="CY217" s="326"/>
      <c r="CZ217" s="326"/>
      <c r="DA217" s="326"/>
      <c r="DB217" s="326"/>
      <c r="DC217" s="326"/>
      <c r="DD217" s="326"/>
      <c r="DE217" s="326"/>
      <c r="DF217" s="326"/>
      <c r="DG217" s="326"/>
      <c r="DH217" s="326"/>
      <c r="DI217" s="326"/>
      <c r="DJ217" s="326"/>
      <c r="DK217" s="326"/>
      <c r="DL217" s="326"/>
      <c r="DM217" s="326"/>
      <c r="DN217" s="326"/>
      <c r="DO217" s="326"/>
      <c r="DP217" s="326"/>
      <c r="DQ217" s="326"/>
      <c r="DR217" s="326"/>
      <c r="DS217" s="326"/>
      <c r="DT217" s="326"/>
      <c r="DU217" s="326"/>
      <c r="DV217" s="326"/>
      <c r="DW217" s="326"/>
      <c r="DX217" s="326"/>
      <c r="DY217" s="326"/>
      <c r="DZ217" s="326"/>
      <c r="EA217" s="326"/>
      <c r="EB217" s="326"/>
      <c r="EC217" s="326"/>
      <c r="ED217" s="326"/>
      <c r="EE217" s="326"/>
      <c r="EF217" s="326"/>
      <c r="EG217" s="326"/>
      <c r="EH217" s="326"/>
      <c r="EI217" s="326"/>
      <c r="EJ217" s="326"/>
      <c r="EK217" s="326"/>
      <c r="EL217" s="326"/>
      <c r="EM217" s="326"/>
      <c r="EN217" s="326"/>
      <c r="EO217" s="326"/>
      <c r="EP217" s="326"/>
      <c r="EQ217" s="326"/>
      <c r="ER217" s="326"/>
      <c r="ES217" s="326"/>
      <c r="ET217" s="326"/>
      <c r="EU217" s="326"/>
      <c r="EV217" s="326"/>
      <c r="EW217" s="326"/>
      <c r="EX217" s="326"/>
      <c r="EY217" s="326"/>
      <c r="EZ217" s="326"/>
      <c r="FA217" s="326"/>
      <c r="FB217" s="326"/>
      <c r="FC217" s="326"/>
      <c r="FD217" s="326"/>
      <c r="FE217" s="326"/>
      <c r="FF217" s="326"/>
      <c r="FG217" s="326"/>
      <c r="FH217" s="326"/>
      <c r="FI217" s="326"/>
      <c r="FJ217" s="326"/>
      <c r="FK217" s="326"/>
      <c r="FL217" s="326"/>
      <c r="FM217" s="326"/>
      <c r="FN217" s="326"/>
      <c r="FO217" s="326"/>
      <c r="FP217" s="326"/>
      <c r="FQ217" s="326"/>
      <c r="FR217" s="326"/>
      <c r="FS217" s="326"/>
      <c r="FT217" s="326"/>
      <c r="FU217" s="326"/>
      <c r="FV217" s="326"/>
      <c r="FW217" s="326"/>
      <c r="FX217" s="326"/>
      <c r="FY217" s="326"/>
      <c r="FZ217" s="326"/>
      <c r="GA217" s="326"/>
      <c r="GB217" s="326"/>
      <c r="GC217" s="326"/>
      <c r="GD217" s="326"/>
      <c r="GE217" s="326"/>
      <c r="GF217" s="326"/>
      <c r="GG217" s="326"/>
      <c r="GH217" s="326"/>
      <c r="GI217" s="326"/>
      <c r="GJ217" s="326"/>
      <c r="GK217" s="326"/>
      <c r="GL217" s="326"/>
      <c r="GM217" s="326"/>
      <c r="GN217" s="326"/>
      <c r="GO217" s="326"/>
      <c r="GP217" s="326"/>
      <c r="GQ217" s="326"/>
      <c r="GR217" s="326"/>
      <c r="GS217" s="326"/>
      <c r="GT217" s="326"/>
      <c r="GU217" s="326"/>
      <c r="GV217" s="326"/>
      <c r="GW217" s="326"/>
      <c r="GX217" s="326"/>
      <c r="GY217" s="326"/>
      <c r="GZ217" s="326"/>
      <c r="HA217" s="326"/>
      <c r="HB217" s="326"/>
      <c r="HC217" s="326"/>
      <c r="HD217" s="326"/>
      <c r="HE217" s="326"/>
      <c r="HF217" s="326"/>
      <c r="HG217" s="326"/>
      <c r="HH217" s="326"/>
      <c r="HI217" s="326"/>
      <c r="HJ217" s="326"/>
      <c r="HK217" s="326"/>
      <c r="HL217" s="326"/>
      <c r="HM217" s="326"/>
      <c r="HN217" s="326"/>
      <c r="HO217" s="326"/>
      <c r="HP217" s="326"/>
      <c r="HQ217" s="326"/>
      <c r="HR217" s="326"/>
      <c r="HS217" s="326"/>
      <c r="HT217" s="326"/>
      <c r="HU217" s="326"/>
      <c r="HV217" s="326"/>
      <c r="HW217" s="326"/>
      <c r="HX217" s="326"/>
      <c r="HY217" s="326"/>
      <c r="HZ217" s="326"/>
      <c r="IA217" s="326"/>
      <c r="IB217" s="326"/>
      <c r="IC217" s="326"/>
      <c r="ID217" s="326"/>
      <c r="IE217" s="326"/>
      <c r="IF217" s="326"/>
      <c r="IG217" s="326"/>
      <c r="IH217" s="326"/>
      <c r="II217" s="326"/>
      <c r="IJ217" s="326"/>
      <c r="IK217" s="326"/>
      <c r="IL217" s="326"/>
      <c r="IM217" s="326"/>
    </row>
    <row r="218" spans="6:247" x14ac:dyDescent="0.2">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c r="AE218" s="326"/>
      <c r="AF218" s="326"/>
      <c r="AG218" s="326"/>
      <c r="AH218" s="326"/>
      <c r="AI218" s="326"/>
      <c r="AJ218" s="326"/>
      <c r="AK218" s="326"/>
      <c r="AL218" s="326"/>
      <c r="AM218" s="326"/>
      <c r="AN218" s="326"/>
      <c r="AO218" s="326"/>
      <c r="AP218" s="326"/>
      <c r="AQ218" s="326"/>
      <c r="AR218" s="326"/>
      <c r="AS218" s="326"/>
      <c r="AT218" s="326"/>
      <c r="AU218" s="326"/>
      <c r="AV218" s="326"/>
      <c r="AW218" s="326"/>
      <c r="AX218" s="326"/>
      <c r="AY218" s="326"/>
      <c r="AZ218" s="326"/>
      <c r="BA218" s="326"/>
      <c r="BB218" s="326"/>
      <c r="BC218" s="326"/>
      <c r="BD218" s="326"/>
      <c r="BE218" s="326"/>
      <c r="BF218" s="326"/>
      <c r="BG218" s="326"/>
      <c r="BH218" s="326"/>
      <c r="BI218" s="326"/>
      <c r="BJ218" s="326"/>
      <c r="BK218" s="326"/>
      <c r="BL218" s="326"/>
      <c r="BM218" s="326"/>
      <c r="BN218" s="326"/>
      <c r="BO218" s="326"/>
      <c r="BP218" s="326"/>
      <c r="BQ218" s="326"/>
      <c r="BR218" s="326"/>
      <c r="BS218" s="326"/>
      <c r="BT218" s="326"/>
      <c r="BU218" s="326"/>
      <c r="BV218" s="326"/>
      <c r="BW218" s="326"/>
      <c r="BX218" s="326"/>
      <c r="BY218" s="326"/>
      <c r="BZ218" s="326"/>
      <c r="CA218" s="326"/>
      <c r="CB218" s="326"/>
      <c r="CC218" s="326"/>
      <c r="CD218" s="326"/>
      <c r="CE218" s="326"/>
      <c r="CF218" s="326"/>
      <c r="CG218" s="326"/>
      <c r="CH218" s="326"/>
      <c r="CI218" s="326"/>
      <c r="CJ218" s="326"/>
      <c r="CK218" s="326"/>
      <c r="CL218" s="326"/>
      <c r="CM218" s="326"/>
      <c r="CN218" s="326"/>
      <c r="CO218" s="326"/>
      <c r="CP218" s="326"/>
      <c r="CQ218" s="326"/>
      <c r="CR218" s="326"/>
      <c r="CS218" s="326"/>
      <c r="CT218" s="326"/>
      <c r="CU218" s="326"/>
      <c r="CV218" s="326"/>
      <c r="CW218" s="326"/>
      <c r="CX218" s="326"/>
      <c r="CY218" s="326"/>
      <c r="CZ218" s="326"/>
      <c r="DA218" s="326"/>
      <c r="DB218" s="326"/>
      <c r="DC218" s="326"/>
      <c r="DD218" s="326"/>
      <c r="DE218" s="326"/>
      <c r="DF218" s="326"/>
      <c r="DG218" s="326"/>
      <c r="DH218" s="326"/>
      <c r="DI218" s="326"/>
      <c r="DJ218" s="326"/>
      <c r="DK218" s="326"/>
      <c r="DL218" s="326"/>
      <c r="DM218" s="326"/>
      <c r="DN218" s="326"/>
      <c r="DO218" s="326"/>
      <c r="DP218" s="326"/>
      <c r="DQ218" s="326"/>
      <c r="DR218" s="326"/>
      <c r="DS218" s="326"/>
      <c r="DT218" s="326"/>
      <c r="DU218" s="326"/>
      <c r="DV218" s="326"/>
      <c r="DW218" s="326"/>
      <c r="DX218" s="326"/>
      <c r="DY218" s="326"/>
      <c r="DZ218" s="326"/>
      <c r="EA218" s="326"/>
      <c r="EB218" s="326"/>
      <c r="EC218" s="326"/>
      <c r="ED218" s="326"/>
      <c r="EE218" s="326"/>
      <c r="EF218" s="326"/>
      <c r="EG218" s="326"/>
      <c r="EH218" s="326"/>
      <c r="EI218" s="326"/>
      <c r="EJ218" s="326"/>
      <c r="EK218" s="326"/>
      <c r="EL218" s="326"/>
      <c r="EM218" s="326"/>
      <c r="EN218" s="326"/>
      <c r="EO218" s="326"/>
      <c r="EP218" s="326"/>
      <c r="EQ218" s="326"/>
      <c r="ER218" s="326"/>
      <c r="ES218" s="326"/>
      <c r="ET218" s="326"/>
      <c r="EU218" s="326"/>
      <c r="EV218" s="326"/>
      <c r="EW218" s="326"/>
      <c r="EX218" s="326"/>
      <c r="EY218" s="326"/>
      <c r="EZ218" s="326"/>
      <c r="FA218" s="326"/>
      <c r="FB218" s="326"/>
      <c r="FC218" s="326"/>
      <c r="FD218" s="326"/>
      <c r="FE218" s="326"/>
      <c r="FF218" s="326"/>
      <c r="FG218" s="326"/>
      <c r="FH218" s="326"/>
      <c r="FI218" s="326"/>
      <c r="FJ218" s="326"/>
      <c r="FK218" s="326"/>
      <c r="FL218" s="326"/>
      <c r="FM218" s="326"/>
      <c r="FN218" s="326"/>
      <c r="FO218" s="326"/>
      <c r="FP218" s="326"/>
      <c r="FQ218" s="326"/>
      <c r="FR218" s="326"/>
      <c r="FS218" s="326"/>
      <c r="FT218" s="326"/>
      <c r="FU218" s="326"/>
      <c r="FV218" s="326"/>
      <c r="FW218" s="326"/>
      <c r="FX218" s="326"/>
      <c r="FY218" s="326"/>
      <c r="FZ218" s="326"/>
      <c r="GA218" s="326"/>
      <c r="GB218" s="326"/>
      <c r="GC218" s="326"/>
      <c r="GD218" s="326"/>
      <c r="GE218" s="326"/>
      <c r="GF218" s="326"/>
      <c r="GG218" s="326"/>
      <c r="GH218" s="326"/>
      <c r="GI218" s="326"/>
      <c r="GJ218" s="326"/>
      <c r="GK218" s="326"/>
      <c r="GL218" s="326"/>
      <c r="GM218" s="326"/>
      <c r="GN218" s="326"/>
      <c r="GO218" s="326"/>
      <c r="GP218" s="326"/>
      <c r="GQ218" s="326"/>
      <c r="GR218" s="326"/>
      <c r="GS218" s="326"/>
      <c r="GT218" s="326"/>
      <c r="GU218" s="326"/>
      <c r="GV218" s="326"/>
      <c r="GW218" s="326"/>
      <c r="GX218" s="326"/>
      <c r="GY218" s="326"/>
      <c r="GZ218" s="326"/>
      <c r="HA218" s="326"/>
      <c r="HB218" s="326"/>
      <c r="HC218" s="326"/>
      <c r="HD218" s="326"/>
      <c r="HE218" s="326"/>
      <c r="HF218" s="326"/>
      <c r="HG218" s="326"/>
      <c r="HH218" s="326"/>
      <c r="HI218" s="326"/>
      <c r="HJ218" s="326"/>
      <c r="HK218" s="326"/>
      <c r="HL218" s="326"/>
      <c r="HM218" s="326"/>
      <c r="HN218" s="326"/>
      <c r="HO218" s="326"/>
      <c r="HP218" s="326"/>
      <c r="HQ218" s="326"/>
      <c r="HR218" s="326"/>
      <c r="HS218" s="326"/>
      <c r="HT218" s="326"/>
      <c r="HU218" s="326"/>
      <c r="HV218" s="326"/>
      <c r="HW218" s="326"/>
      <c r="HX218" s="326"/>
      <c r="HY218" s="326"/>
      <c r="HZ218" s="326"/>
      <c r="IA218" s="326"/>
      <c r="IB218" s="326"/>
      <c r="IC218" s="326"/>
      <c r="ID218" s="326"/>
      <c r="IE218" s="326"/>
      <c r="IF218" s="326"/>
      <c r="IG218" s="326"/>
      <c r="IH218" s="326"/>
      <c r="II218" s="326"/>
      <c r="IJ218" s="326"/>
      <c r="IK218" s="326"/>
      <c r="IL218" s="326"/>
      <c r="IM218" s="326"/>
    </row>
    <row r="219" spans="6:247" x14ac:dyDescent="0.2">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c r="AH219" s="326"/>
      <c r="AI219" s="326"/>
      <c r="AJ219" s="326"/>
      <c r="AK219" s="326"/>
      <c r="AL219" s="326"/>
      <c r="AM219" s="326"/>
      <c r="AN219" s="326"/>
      <c r="AO219" s="326"/>
      <c r="AP219" s="326"/>
      <c r="AQ219" s="326"/>
      <c r="AR219" s="326"/>
      <c r="AS219" s="326"/>
      <c r="AT219" s="326"/>
      <c r="AU219" s="326"/>
      <c r="AV219" s="326"/>
      <c r="AW219" s="326"/>
      <c r="AX219" s="326"/>
      <c r="AY219" s="326"/>
      <c r="AZ219" s="326"/>
      <c r="BA219" s="326"/>
      <c r="BB219" s="326"/>
      <c r="BC219" s="326"/>
      <c r="BD219" s="326"/>
      <c r="BE219" s="326"/>
      <c r="BF219" s="326"/>
      <c r="BG219" s="326"/>
      <c r="BH219" s="326"/>
      <c r="BI219" s="326"/>
      <c r="BJ219" s="326"/>
      <c r="BK219" s="326"/>
      <c r="BL219" s="326"/>
      <c r="BM219" s="326"/>
      <c r="BN219" s="326"/>
      <c r="BO219" s="326"/>
      <c r="BP219" s="326"/>
      <c r="BQ219" s="326"/>
      <c r="BR219" s="326"/>
      <c r="BS219" s="326"/>
      <c r="BT219" s="326"/>
      <c r="BU219" s="326"/>
      <c r="BV219" s="326"/>
      <c r="BW219" s="326"/>
      <c r="BX219" s="326"/>
      <c r="BY219" s="326"/>
      <c r="BZ219" s="326"/>
      <c r="CA219" s="326"/>
      <c r="CB219" s="326"/>
      <c r="CC219" s="326"/>
      <c r="CD219" s="326"/>
      <c r="CE219" s="326"/>
      <c r="CF219" s="326"/>
      <c r="CG219" s="326"/>
      <c r="CH219" s="326"/>
      <c r="CI219" s="326"/>
      <c r="CJ219" s="326"/>
      <c r="CK219" s="326"/>
      <c r="CL219" s="326"/>
      <c r="CM219" s="326"/>
      <c r="CN219" s="326"/>
      <c r="CO219" s="326"/>
      <c r="CP219" s="326"/>
      <c r="CQ219" s="326"/>
      <c r="CR219" s="326"/>
      <c r="CS219" s="326"/>
      <c r="CT219" s="326"/>
      <c r="CU219" s="326"/>
      <c r="CV219" s="326"/>
      <c r="CW219" s="326"/>
      <c r="CX219" s="326"/>
      <c r="CY219" s="326"/>
      <c r="CZ219" s="326"/>
      <c r="DA219" s="326"/>
      <c r="DB219" s="326"/>
      <c r="DC219" s="326"/>
      <c r="DD219" s="326"/>
      <c r="DE219" s="326"/>
      <c r="DF219" s="326"/>
      <c r="DG219" s="326"/>
      <c r="DH219" s="326"/>
      <c r="DI219" s="326"/>
      <c r="DJ219" s="326"/>
      <c r="DK219" s="326"/>
      <c r="DL219" s="326"/>
      <c r="DM219" s="326"/>
      <c r="DN219" s="326"/>
      <c r="DO219" s="326"/>
      <c r="DP219" s="326"/>
      <c r="DQ219" s="326"/>
      <c r="DR219" s="326"/>
      <c r="DS219" s="326"/>
      <c r="DT219" s="326"/>
      <c r="DU219" s="326"/>
      <c r="DV219" s="326"/>
      <c r="DW219" s="326"/>
      <c r="DX219" s="326"/>
      <c r="DY219" s="326"/>
      <c r="DZ219" s="326"/>
      <c r="EA219" s="326"/>
      <c r="EB219" s="326"/>
      <c r="EC219" s="326"/>
      <c r="ED219" s="326"/>
      <c r="EE219" s="326"/>
      <c r="EF219" s="326"/>
      <c r="EG219" s="326"/>
      <c r="EH219" s="326"/>
      <c r="EI219" s="326"/>
      <c r="EJ219" s="326"/>
      <c r="EK219" s="326"/>
      <c r="EL219" s="326"/>
      <c r="EM219" s="326"/>
      <c r="EN219" s="326"/>
      <c r="EO219" s="326"/>
      <c r="EP219" s="326"/>
      <c r="EQ219" s="326"/>
      <c r="ER219" s="326"/>
      <c r="ES219" s="326"/>
      <c r="ET219" s="326"/>
      <c r="EU219" s="326"/>
      <c r="EV219" s="326"/>
      <c r="EW219" s="326"/>
      <c r="EX219" s="326"/>
      <c r="EY219" s="326"/>
      <c r="EZ219" s="326"/>
      <c r="FA219" s="326"/>
      <c r="FB219" s="326"/>
      <c r="FC219" s="326"/>
      <c r="FD219" s="326"/>
      <c r="FE219" s="326"/>
      <c r="FF219" s="326"/>
      <c r="FG219" s="326"/>
      <c r="FH219" s="326"/>
      <c r="FI219" s="326"/>
      <c r="FJ219" s="326"/>
      <c r="FK219" s="326"/>
      <c r="FL219" s="326"/>
      <c r="FM219" s="326"/>
      <c r="FN219" s="326"/>
      <c r="FO219" s="326"/>
      <c r="FP219" s="326"/>
      <c r="FQ219" s="326"/>
      <c r="FR219" s="326"/>
      <c r="FS219" s="326"/>
      <c r="FT219" s="326"/>
      <c r="FU219" s="326"/>
      <c r="FV219" s="326"/>
      <c r="FW219" s="326"/>
      <c r="FX219" s="326"/>
      <c r="FY219" s="326"/>
      <c r="FZ219" s="326"/>
      <c r="GA219" s="326"/>
      <c r="GB219" s="326"/>
      <c r="GC219" s="326"/>
      <c r="GD219" s="326"/>
      <c r="GE219" s="326"/>
      <c r="GF219" s="326"/>
      <c r="GG219" s="326"/>
      <c r="GH219" s="326"/>
      <c r="GI219" s="326"/>
      <c r="GJ219" s="326"/>
      <c r="GK219" s="326"/>
      <c r="GL219" s="326"/>
      <c r="GM219" s="326"/>
      <c r="GN219" s="326"/>
      <c r="GO219" s="326"/>
      <c r="GP219" s="326"/>
      <c r="GQ219" s="326"/>
      <c r="GR219" s="326"/>
      <c r="GS219" s="326"/>
      <c r="GT219" s="326"/>
      <c r="GU219" s="326"/>
      <c r="GV219" s="326"/>
      <c r="GW219" s="326"/>
      <c r="GX219" s="326"/>
      <c r="GY219" s="326"/>
      <c r="GZ219" s="326"/>
      <c r="HA219" s="326"/>
      <c r="HB219" s="326"/>
      <c r="HC219" s="326"/>
      <c r="HD219" s="326"/>
      <c r="HE219" s="326"/>
      <c r="HF219" s="326"/>
      <c r="HG219" s="326"/>
      <c r="HH219" s="326"/>
      <c r="HI219" s="326"/>
      <c r="HJ219" s="326"/>
      <c r="HK219" s="326"/>
      <c r="HL219" s="326"/>
      <c r="HM219" s="326"/>
      <c r="HN219" s="326"/>
      <c r="HO219" s="326"/>
      <c r="HP219" s="326"/>
      <c r="HQ219" s="326"/>
      <c r="HR219" s="326"/>
      <c r="HS219" s="326"/>
      <c r="HT219" s="326"/>
      <c r="HU219" s="326"/>
      <c r="HV219" s="326"/>
      <c r="HW219" s="326"/>
      <c r="HX219" s="326"/>
      <c r="HY219" s="326"/>
      <c r="HZ219" s="326"/>
      <c r="IA219" s="326"/>
      <c r="IB219" s="326"/>
      <c r="IC219" s="326"/>
      <c r="ID219" s="326"/>
      <c r="IE219" s="326"/>
      <c r="IF219" s="326"/>
      <c r="IG219" s="326"/>
      <c r="IH219" s="326"/>
      <c r="II219" s="326"/>
      <c r="IJ219" s="326"/>
      <c r="IK219" s="326"/>
      <c r="IL219" s="326"/>
      <c r="IM219" s="326"/>
    </row>
    <row r="220" spans="6:247" x14ac:dyDescent="0.2">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c r="AH220" s="326"/>
      <c r="AI220" s="326"/>
      <c r="AJ220" s="326"/>
      <c r="AK220" s="326"/>
      <c r="AL220" s="326"/>
      <c r="AM220" s="326"/>
      <c r="AN220" s="326"/>
      <c r="AO220" s="326"/>
      <c r="AP220" s="326"/>
      <c r="AQ220" s="326"/>
      <c r="AR220" s="326"/>
      <c r="AS220" s="326"/>
      <c r="AT220" s="326"/>
      <c r="AU220" s="326"/>
      <c r="AV220" s="326"/>
      <c r="AW220" s="326"/>
      <c r="AX220" s="326"/>
      <c r="AY220" s="326"/>
      <c r="AZ220" s="326"/>
      <c r="BA220" s="326"/>
      <c r="BB220" s="326"/>
      <c r="BC220" s="326"/>
      <c r="BD220" s="326"/>
      <c r="BE220" s="326"/>
      <c r="BF220" s="326"/>
      <c r="BG220" s="326"/>
      <c r="BH220" s="326"/>
      <c r="BI220" s="326"/>
      <c r="BJ220" s="326"/>
      <c r="BK220" s="326"/>
      <c r="BL220" s="326"/>
      <c r="BM220" s="326"/>
      <c r="BN220" s="326"/>
      <c r="BO220" s="326"/>
      <c r="BP220" s="326"/>
      <c r="BQ220" s="326"/>
      <c r="BR220" s="326"/>
      <c r="BS220" s="326"/>
      <c r="BT220" s="326"/>
      <c r="BU220" s="326"/>
      <c r="BV220" s="326"/>
      <c r="BW220" s="326"/>
      <c r="BX220" s="326"/>
      <c r="BY220" s="326"/>
      <c r="BZ220" s="326"/>
      <c r="CA220" s="326"/>
      <c r="CB220" s="326"/>
      <c r="CC220" s="326"/>
      <c r="CD220" s="326"/>
      <c r="CE220" s="326"/>
      <c r="CF220" s="326"/>
      <c r="CG220" s="326"/>
      <c r="CH220" s="326"/>
      <c r="CI220" s="326"/>
      <c r="CJ220" s="326"/>
      <c r="CK220" s="326"/>
      <c r="CL220" s="326"/>
      <c r="CM220" s="326"/>
      <c r="CN220" s="326"/>
      <c r="CO220" s="326"/>
      <c r="CP220" s="326"/>
      <c r="CQ220" s="326"/>
      <c r="CR220" s="326"/>
      <c r="CS220" s="326"/>
      <c r="CT220" s="326"/>
      <c r="CU220" s="326"/>
      <c r="CV220" s="326"/>
      <c r="CW220" s="326"/>
      <c r="CX220" s="326"/>
      <c r="CY220" s="326"/>
      <c r="CZ220" s="326"/>
      <c r="DA220" s="326"/>
      <c r="DB220" s="326"/>
      <c r="DC220" s="326"/>
      <c r="DD220" s="326"/>
      <c r="DE220" s="326"/>
      <c r="DF220" s="326"/>
      <c r="DG220" s="326"/>
      <c r="DH220" s="326"/>
      <c r="DI220" s="326"/>
      <c r="DJ220" s="326"/>
      <c r="DK220" s="326"/>
      <c r="DL220" s="326"/>
      <c r="DM220" s="326"/>
      <c r="DN220" s="326"/>
      <c r="DO220" s="326"/>
      <c r="DP220" s="326"/>
      <c r="DQ220" s="326"/>
      <c r="DR220" s="326"/>
      <c r="DS220" s="326"/>
      <c r="DT220" s="326"/>
      <c r="DU220" s="326"/>
      <c r="DV220" s="326"/>
      <c r="DW220" s="326"/>
      <c r="DX220" s="326"/>
      <c r="DY220" s="326"/>
      <c r="DZ220" s="326"/>
      <c r="EA220" s="326"/>
      <c r="EB220" s="326"/>
      <c r="EC220" s="326"/>
      <c r="ED220" s="326"/>
      <c r="EE220" s="326"/>
      <c r="EF220" s="326"/>
      <c r="EG220" s="326"/>
      <c r="EH220" s="326"/>
      <c r="EI220" s="326"/>
      <c r="EJ220" s="326"/>
      <c r="EK220" s="326"/>
      <c r="EL220" s="326"/>
      <c r="EM220" s="326"/>
      <c r="EN220" s="326"/>
      <c r="EO220" s="326"/>
      <c r="EP220" s="326"/>
      <c r="EQ220" s="326"/>
      <c r="ER220" s="326"/>
      <c r="ES220" s="326"/>
      <c r="ET220" s="326"/>
      <c r="EU220" s="326"/>
      <c r="EV220" s="326"/>
      <c r="EW220" s="326"/>
      <c r="EX220" s="326"/>
      <c r="EY220" s="326"/>
      <c r="EZ220" s="326"/>
      <c r="FA220" s="326"/>
      <c r="FB220" s="326"/>
      <c r="FC220" s="326"/>
      <c r="FD220" s="326"/>
      <c r="FE220" s="326"/>
      <c r="FF220" s="326"/>
      <c r="FG220" s="326"/>
      <c r="FH220" s="326"/>
      <c r="FI220" s="326"/>
      <c r="FJ220" s="326"/>
      <c r="FK220" s="326"/>
      <c r="FL220" s="326"/>
      <c r="FM220" s="326"/>
      <c r="FN220" s="326"/>
      <c r="FO220" s="326"/>
      <c r="FP220" s="326"/>
      <c r="FQ220" s="326"/>
      <c r="FR220" s="326"/>
      <c r="FS220" s="326"/>
      <c r="FT220" s="326"/>
      <c r="FU220" s="326"/>
      <c r="FV220" s="326"/>
      <c r="FW220" s="326"/>
      <c r="FX220" s="326"/>
      <c r="FY220" s="326"/>
      <c r="FZ220" s="326"/>
      <c r="GA220" s="326"/>
      <c r="GB220" s="326"/>
      <c r="GC220" s="326"/>
      <c r="GD220" s="326"/>
      <c r="GE220" s="326"/>
      <c r="GF220" s="326"/>
      <c r="GG220" s="326"/>
      <c r="GH220" s="326"/>
      <c r="GI220" s="326"/>
      <c r="GJ220" s="326"/>
      <c r="GK220" s="326"/>
      <c r="GL220" s="326"/>
      <c r="GM220" s="326"/>
      <c r="GN220" s="326"/>
      <c r="GO220" s="326"/>
      <c r="GP220" s="326"/>
      <c r="GQ220" s="326"/>
      <c r="GR220" s="326"/>
      <c r="GS220" s="326"/>
      <c r="GT220" s="326"/>
      <c r="GU220" s="326"/>
      <c r="GV220" s="326"/>
      <c r="GW220" s="326"/>
      <c r="GX220" s="326"/>
      <c r="GY220" s="326"/>
      <c r="GZ220" s="326"/>
      <c r="HA220" s="326"/>
      <c r="HB220" s="326"/>
      <c r="HC220" s="326"/>
      <c r="HD220" s="326"/>
      <c r="HE220" s="326"/>
      <c r="HF220" s="326"/>
      <c r="HG220" s="326"/>
      <c r="HH220" s="326"/>
      <c r="HI220" s="326"/>
      <c r="HJ220" s="326"/>
      <c r="HK220" s="326"/>
      <c r="HL220" s="326"/>
      <c r="HM220" s="326"/>
      <c r="HN220" s="326"/>
      <c r="HO220" s="326"/>
      <c r="HP220" s="326"/>
      <c r="HQ220" s="326"/>
      <c r="HR220" s="326"/>
      <c r="HS220" s="326"/>
      <c r="HT220" s="326"/>
      <c r="HU220" s="326"/>
      <c r="HV220" s="326"/>
      <c r="HW220" s="326"/>
      <c r="HX220" s="326"/>
      <c r="HY220" s="326"/>
      <c r="HZ220" s="326"/>
      <c r="IA220" s="326"/>
      <c r="IB220" s="326"/>
      <c r="IC220" s="326"/>
      <c r="ID220" s="326"/>
      <c r="IE220" s="326"/>
      <c r="IF220" s="326"/>
      <c r="IG220" s="326"/>
      <c r="IH220" s="326"/>
      <c r="II220" s="326"/>
      <c r="IJ220" s="326"/>
      <c r="IK220" s="326"/>
      <c r="IL220" s="326"/>
      <c r="IM220" s="326"/>
    </row>
    <row r="221" spans="6:247" x14ac:dyDescent="0.2">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c r="AE221" s="326"/>
      <c r="AF221" s="326"/>
      <c r="AG221" s="326"/>
      <c r="AH221" s="326"/>
      <c r="AI221" s="326"/>
      <c r="AJ221" s="326"/>
      <c r="AK221" s="326"/>
      <c r="AL221" s="326"/>
      <c r="AM221" s="326"/>
      <c r="AN221" s="326"/>
      <c r="AO221" s="326"/>
      <c r="AP221" s="326"/>
      <c r="AQ221" s="326"/>
      <c r="AR221" s="326"/>
      <c r="AS221" s="326"/>
      <c r="AT221" s="326"/>
      <c r="AU221" s="326"/>
      <c r="AV221" s="326"/>
      <c r="AW221" s="326"/>
      <c r="AX221" s="326"/>
      <c r="AY221" s="326"/>
      <c r="AZ221" s="326"/>
      <c r="BA221" s="326"/>
      <c r="BB221" s="326"/>
      <c r="BC221" s="326"/>
      <c r="BD221" s="326"/>
      <c r="BE221" s="326"/>
      <c r="BF221" s="326"/>
      <c r="BG221" s="326"/>
      <c r="BH221" s="326"/>
      <c r="BI221" s="326"/>
      <c r="BJ221" s="326"/>
      <c r="BK221" s="326"/>
      <c r="BL221" s="326"/>
      <c r="BM221" s="326"/>
      <c r="BN221" s="326"/>
      <c r="BO221" s="326"/>
      <c r="BP221" s="326"/>
      <c r="BQ221" s="326"/>
      <c r="BR221" s="326"/>
      <c r="BS221" s="326"/>
      <c r="BT221" s="326"/>
      <c r="BU221" s="326"/>
      <c r="BV221" s="326"/>
      <c r="BW221" s="326"/>
      <c r="BX221" s="326"/>
      <c r="BY221" s="326"/>
      <c r="BZ221" s="326"/>
      <c r="CA221" s="326"/>
      <c r="CB221" s="326"/>
      <c r="CC221" s="326"/>
      <c r="CD221" s="326"/>
      <c r="CE221" s="326"/>
      <c r="CF221" s="326"/>
      <c r="CG221" s="326"/>
      <c r="CH221" s="326"/>
      <c r="CI221" s="326"/>
      <c r="CJ221" s="326"/>
      <c r="CK221" s="326"/>
      <c r="CL221" s="326"/>
      <c r="CM221" s="326"/>
      <c r="CN221" s="326"/>
      <c r="CO221" s="326"/>
      <c r="CP221" s="326"/>
      <c r="CQ221" s="326"/>
      <c r="CR221" s="326"/>
      <c r="CS221" s="326"/>
      <c r="CT221" s="326"/>
      <c r="CU221" s="326"/>
      <c r="CV221" s="326"/>
      <c r="CW221" s="326"/>
      <c r="CX221" s="326"/>
      <c r="CY221" s="326"/>
      <c r="CZ221" s="326"/>
      <c r="DA221" s="326"/>
      <c r="DB221" s="326"/>
      <c r="DC221" s="326"/>
      <c r="DD221" s="326"/>
      <c r="DE221" s="326"/>
      <c r="DF221" s="326"/>
      <c r="DG221" s="326"/>
      <c r="DH221" s="326"/>
      <c r="DI221" s="326"/>
      <c r="DJ221" s="326"/>
      <c r="DK221" s="326"/>
      <c r="DL221" s="326"/>
      <c r="DM221" s="326"/>
      <c r="DN221" s="326"/>
      <c r="DO221" s="326"/>
      <c r="DP221" s="326"/>
      <c r="DQ221" s="326"/>
      <c r="DR221" s="326"/>
      <c r="DS221" s="326"/>
      <c r="DT221" s="326"/>
      <c r="DU221" s="326"/>
      <c r="DV221" s="326"/>
      <c r="DW221" s="326"/>
      <c r="DX221" s="326"/>
      <c r="DY221" s="326"/>
      <c r="DZ221" s="326"/>
      <c r="EA221" s="326"/>
      <c r="EB221" s="326"/>
      <c r="EC221" s="326"/>
      <c r="ED221" s="326"/>
      <c r="EE221" s="326"/>
      <c r="EF221" s="326"/>
      <c r="EG221" s="326"/>
      <c r="EH221" s="326"/>
      <c r="EI221" s="326"/>
      <c r="EJ221" s="326"/>
      <c r="EK221" s="326"/>
      <c r="EL221" s="326"/>
      <c r="EM221" s="326"/>
      <c r="EN221" s="326"/>
      <c r="EO221" s="326"/>
      <c r="EP221" s="326"/>
      <c r="EQ221" s="326"/>
      <c r="ER221" s="326"/>
      <c r="ES221" s="326"/>
      <c r="ET221" s="326"/>
      <c r="EU221" s="326"/>
      <c r="EV221" s="326"/>
      <c r="EW221" s="326"/>
      <c r="EX221" s="326"/>
      <c r="EY221" s="326"/>
      <c r="EZ221" s="326"/>
      <c r="FA221" s="326"/>
      <c r="FB221" s="326"/>
      <c r="FC221" s="326"/>
      <c r="FD221" s="326"/>
      <c r="FE221" s="326"/>
      <c r="FF221" s="326"/>
      <c r="FG221" s="326"/>
      <c r="FH221" s="326"/>
      <c r="FI221" s="326"/>
      <c r="FJ221" s="326"/>
      <c r="FK221" s="326"/>
      <c r="FL221" s="326"/>
      <c r="FM221" s="326"/>
      <c r="FN221" s="326"/>
      <c r="FO221" s="326"/>
      <c r="FP221" s="326"/>
      <c r="FQ221" s="326"/>
      <c r="FR221" s="326"/>
      <c r="FS221" s="326"/>
      <c r="FT221" s="326"/>
      <c r="FU221" s="326"/>
      <c r="FV221" s="326"/>
      <c r="FW221" s="326"/>
      <c r="FX221" s="326"/>
      <c r="FY221" s="326"/>
      <c r="FZ221" s="326"/>
      <c r="GA221" s="326"/>
      <c r="GB221" s="326"/>
      <c r="GC221" s="326"/>
      <c r="GD221" s="326"/>
      <c r="GE221" s="326"/>
      <c r="GF221" s="326"/>
      <c r="GG221" s="326"/>
      <c r="GH221" s="326"/>
      <c r="GI221" s="326"/>
      <c r="GJ221" s="326"/>
      <c r="GK221" s="326"/>
      <c r="GL221" s="326"/>
      <c r="GM221" s="326"/>
      <c r="GN221" s="326"/>
      <c r="GO221" s="326"/>
      <c r="GP221" s="326"/>
      <c r="GQ221" s="326"/>
      <c r="GR221" s="326"/>
      <c r="GS221" s="326"/>
      <c r="GT221" s="326"/>
      <c r="GU221" s="326"/>
      <c r="GV221" s="326"/>
      <c r="GW221" s="326"/>
      <c r="GX221" s="326"/>
      <c r="GY221" s="326"/>
      <c r="GZ221" s="326"/>
      <c r="HA221" s="326"/>
      <c r="HB221" s="326"/>
      <c r="HC221" s="326"/>
      <c r="HD221" s="326"/>
      <c r="HE221" s="326"/>
      <c r="HF221" s="326"/>
      <c r="HG221" s="326"/>
      <c r="HH221" s="326"/>
      <c r="HI221" s="326"/>
      <c r="HJ221" s="326"/>
      <c r="HK221" s="326"/>
      <c r="HL221" s="326"/>
      <c r="HM221" s="326"/>
      <c r="HN221" s="326"/>
      <c r="HO221" s="326"/>
      <c r="HP221" s="326"/>
      <c r="HQ221" s="326"/>
      <c r="HR221" s="326"/>
      <c r="HS221" s="326"/>
      <c r="HT221" s="326"/>
      <c r="HU221" s="326"/>
      <c r="HV221" s="326"/>
      <c r="HW221" s="326"/>
      <c r="HX221" s="326"/>
      <c r="HY221" s="326"/>
      <c r="HZ221" s="326"/>
      <c r="IA221" s="326"/>
      <c r="IB221" s="326"/>
      <c r="IC221" s="326"/>
      <c r="ID221" s="326"/>
      <c r="IE221" s="326"/>
      <c r="IF221" s="326"/>
      <c r="IG221" s="326"/>
      <c r="IH221" s="326"/>
      <c r="II221" s="326"/>
      <c r="IJ221" s="326"/>
      <c r="IK221" s="326"/>
      <c r="IL221" s="326"/>
      <c r="IM221" s="326"/>
    </row>
    <row r="222" spans="6:247" x14ac:dyDescent="0.2">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26"/>
      <c r="AG222" s="326"/>
      <c r="AH222" s="326"/>
      <c r="AI222" s="326"/>
      <c r="AJ222" s="326"/>
      <c r="AK222" s="326"/>
      <c r="AL222" s="326"/>
      <c r="AM222" s="326"/>
      <c r="AN222" s="326"/>
      <c r="AO222" s="326"/>
      <c r="AP222" s="326"/>
      <c r="AQ222" s="326"/>
      <c r="AR222" s="326"/>
      <c r="AS222" s="326"/>
      <c r="AT222" s="326"/>
      <c r="AU222" s="326"/>
      <c r="AV222" s="326"/>
      <c r="AW222" s="326"/>
      <c r="AX222" s="326"/>
      <c r="AY222" s="326"/>
      <c r="AZ222" s="326"/>
      <c r="BA222" s="326"/>
      <c r="BB222" s="326"/>
      <c r="BC222" s="326"/>
      <c r="BD222" s="326"/>
      <c r="BE222" s="326"/>
      <c r="BF222" s="326"/>
      <c r="BG222" s="326"/>
      <c r="BH222" s="326"/>
      <c r="BI222" s="326"/>
      <c r="BJ222" s="326"/>
      <c r="BK222" s="326"/>
      <c r="BL222" s="326"/>
      <c r="BM222" s="326"/>
      <c r="BN222" s="326"/>
      <c r="BO222" s="326"/>
      <c r="BP222" s="326"/>
      <c r="BQ222" s="326"/>
      <c r="BR222" s="326"/>
      <c r="BS222" s="326"/>
      <c r="BT222" s="326"/>
      <c r="BU222" s="326"/>
      <c r="BV222" s="326"/>
      <c r="BW222" s="326"/>
      <c r="BX222" s="326"/>
      <c r="BY222" s="326"/>
      <c r="BZ222" s="326"/>
      <c r="CA222" s="326"/>
      <c r="CB222" s="326"/>
      <c r="CC222" s="326"/>
      <c r="CD222" s="326"/>
      <c r="CE222" s="326"/>
      <c r="CF222" s="326"/>
      <c r="CG222" s="326"/>
      <c r="CH222" s="326"/>
      <c r="CI222" s="326"/>
      <c r="CJ222" s="326"/>
      <c r="CK222" s="326"/>
      <c r="CL222" s="326"/>
      <c r="CM222" s="326"/>
      <c r="CN222" s="326"/>
      <c r="CO222" s="326"/>
      <c r="CP222" s="326"/>
      <c r="CQ222" s="326"/>
      <c r="CR222" s="326"/>
      <c r="CS222" s="326"/>
      <c r="CT222" s="326"/>
      <c r="CU222" s="326"/>
      <c r="CV222" s="326"/>
      <c r="CW222" s="326"/>
      <c r="CX222" s="326"/>
      <c r="CY222" s="326"/>
      <c r="CZ222" s="326"/>
      <c r="DA222" s="326"/>
      <c r="DB222" s="326"/>
      <c r="DC222" s="326"/>
      <c r="DD222" s="326"/>
      <c r="DE222" s="326"/>
      <c r="DF222" s="326"/>
      <c r="DG222" s="326"/>
      <c r="DH222" s="326"/>
      <c r="DI222" s="326"/>
      <c r="DJ222" s="326"/>
      <c r="DK222" s="326"/>
      <c r="DL222" s="326"/>
      <c r="DM222" s="326"/>
      <c r="DN222" s="326"/>
      <c r="DO222" s="326"/>
      <c r="DP222" s="326"/>
      <c r="DQ222" s="326"/>
      <c r="DR222" s="326"/>
      <c r="DS222" s="326"/>
      <c r="DT222" s="326"/>
      <c r="DU222" s="326"/>
      <c r="DV222" s="326"/>
      <c r="DW222" s="326"/>
      <c r="DX222" s="326"/>
      <c r="DY222" s="326"/>
      <c r="DZ222" s="326"/>
      <c r="EA222" s="326"/>
      <c r="EB222" s="326"/>
      <c r="EC222" s="326"/>
      <c r="ED222" s="326"/>
      <c r="EE222" s="326"/>
      <c r="EF222" s="326"/>
      <c r="EG222" s="326"/>
      <c r="EH222" s="326"/>
      <c r="EI222" s="326"/>
      <c r="EJ222" s="326"/>
      <c r="EK222" s="326"/>
      <c r="EL222" s="326"/>
      <c r="EM222" s="326"/>
      <c r="EN222" s="326"/>
      <c r="EO222" s="326"/>
      <c r="EP222" s="326"/>
      <c r="EQ222" s="326"/>
      <c r="ER222" s="326"/>
      <c r="ES222" s="326"/>
      <c r="ET222" s="326"/>
      <c r="EU222" s="326"/>
      <c r="EV222" s="326"/>
      <c r="EW222" s="326"/>
      <c r="EX222" s="326"/>
      <c r="EY222" s="326"/>
      <c r="EZ222" s="326"/>
      <c r="FA222" s="326"/>
      <c r="FB222" s="326"/>
      <c r="FC222" s="326"/>
      <c r="FD222" s="326"/>
      <c r="FE222" s="326"/>
      <c r="FF222" s="326"/>
      <c r="FG222" s="326"/>
      <c r="FH222" s="326"/>
      <c r="FI222" s="326"/>
      <c r="FJ222" s="326"/>
      <c r="FK222" s="326"/>
      <c r="FL222" s="326"/>
      <c r="FM222" s="326"/>
      <c r="FN222" s="326"/>
      <c r="FO222" s="326"/>
      <c r="FP222" s="326"/>
      <c r="FQ222" s="326"/>
      <c r="FR222" s="326"/>
      <c r="FS222" s="326"/>
      <c r="FT222" s="326"/>
      <c r="FU222" s="326"/>
      <c r="FV222" s="326"/>
      <c r="FW222" s="326"/>
      <c r="FX222" s="326"/>
      <c r="FY222" s="326"/>
      <c r="FZ222" s="326"/>
      <c r="GA222" s="326"/>
      <c r="GB222" s="326"/>
      <c r="GC222" s="326"/>
      <c r="GD222" s="326"/>
      <c r="GE222" s="326"/>
      <c r="GF222" s="326"/>
      <c r="GG222" s="326"/>
      <c r="GH222" s="326"/>
      <c r="GI222" s="326"/>
      <c r="GJ222" s="326"/>
      <c r="GK222" s="326"/>
      <c r="GL222" s="326"/>
      <c r="GM222" s="326"/>
      <c r="GN222" s="326"/>
      <c r="GO222" s="326"/>
      <c r="GP222" s="326"/>
      <c r="GQ222" s="326"/>
      <c r="GR222" s="326"/>
      <c r="GS222" s="326"/>
      <c r="GT222" s="326"/>
      <c r="GU222" s="326"/>
      <c r="GV222" s="326"/>
      <c r="GW222" s="326"/>
      <c r="GX222" s="326"/>
      <c r="GY222" s="326"/>
      <c r="GZ222" s="326"/>
      <c r="HA222" s="326"/>
      <c r="HB222" s="326"/>
      <c r="HC222" s="326"/>
      <c r="HD222" s="326"/>
      <c r="HE222" s="326"/>
      <c r="HF222" s="326"/>
      <c r="HG222" s="326"/>
      <c r="HH222" s="326"/>
      <c r="HI222" s="326"/>
      <c r="HJ222" s="326"/>
      <c r="HK222" s="326"/>
      <c r="HL222" s="326"/>
      <c r="HM222" s="326"/>
      <c r="HN222" s="326"/>
      <c r="HO222" s="326"/>
      <c r="HP222" s="326"/>
      <c r="HQ222" s="326"/>
      <c r="HR222" s="326"/>
      <c r="HS222" s="326"/>
      <c r="HT222" s="326"/>
      <c r="HU222" s="326"/>
      <c r="HV222" s="326"/>
      <c r="HW222" s="326"/>
      <c r="HX222" s="326"/>
      <c r="HY222" s="326"/>
      <c r="HZ222" s="326"/>
      <c r="IA222" s="326"/>
      <c r="IB222" s="326"/>
      <c r="IC222" s="326"/>
      <c r="ID222" s="326"/>
      <c r="IE222" s="326"/>
      <c r="IF222" s="326"/>
      <c r="IG222" s="326"/>
      <c r="IH222" s="326"/>
      <c r="II222" s="326"/>
      <c r="IJ222" s="326"/>
      <c r="IK222" s="326"/>
      <c r="IL222" s="326"/>
      <c r="IM222" s="326"/>
    </row>
    <row r="223" spans="6:247" x14ac:dyDescent="0.2">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c r="AH223" s="326"/>
      <c r="AI223" s="326"/>
      <c r="AJ223" s="326"/>
      <c r="AK223" s="326"/>
      <c r="AL223" s="326"/>
      <c r="AM223" s="326"/>
      <c r="AN223" s="326"/>
      <c r="AO223" s="326"/>
      <c r="AP223" s="326"/>
      <c r="AQ223" s="326"/>
      <c r="AR223" s="326"/>
      <c r="AS223" s="326"/>
      <c r="AT223" s="326"/>
      <c r="AU223" s="326"/>
      <c r="AV223" s="326"/>
      <c r="AW223" s="326"/>
      <c r="AX223" s="326"/>
      <c r="AY223" s="326"/>
      <c r="AZ223" s="326"/>
      <c r="BA223" s="326"/>
      <c r="BB223" s="326"/>
      <c r="BC223" s="326"/>
      <c r="BD223" s="326"/>
      <c r="BE223" s="326"/>
      <c r="BF223" s="326"/>
      <c r="BG223" s="326"/>
      <c r="BH223" s="326"/>
      <c r="BI223" s="326"/>
      <c r="BJ223" s="326"/>
      <c r="BK223" s="326"/>
      <c r="BL223" s="326"/>
      <c r="BM223" s="326"/>
      <c r="BN223" s="326"/>
      <c r="BO223" s="326"/>
      <c r="BP223" s="326"/>
      <c r="BQ223" s="326"/>
      <c r="BR223" s="326"/>
      <c r="BS223" s="326"/>
      <c r="BT223" s="326"/>
      <c r="BU223" s="326"/>
      <c r="BV223" s="326"/>
      <c r="BW223" s="326"/>
      <c r="BX223" s="326"/>
      <c r="BY223" s="326"/>
      <c r="BZ223" s="326"/>
      <c r="CA223" s="326"/>
      <c r="CB223" s="326"/>
      <c r="CC223" s="326"/>
      <c r="CD223" s="326"/>
      <c r="CE223" s="326"/>
      <c r="CF223" s="326"/>
      <c r="CG223" s="326"/>
      <c r="CH223" s="326"/>
      <c r="CI223" s="326"/>
      <c r="CJ223" s="326"/>
      <c r="CK223" s="326"/>
      <c r="CL223" s="326"/>
      <c r="CM223" s="326"/>
      <c r="CN223" s="326"/>
      <c r="CO223" s="326"/>
      <c r="CP223" s="326"/>
      <c r="CQ223" s="326"/>
      <c r="CR223" s="326"/>
      <c r="CS223" s="326"/>
      <c r="CT223" s="326"/>
      <c r="CU223" s="326"/>
      <c r="CV223" s="326"/>
      <c r="CW223" s="326"/>
      <c r="CX223" s="326"/>
      <c r="CY223" s="326"/>
      <c r="CZ223" s="326"/>
      <c r="DA223" s="326"/>
      <c r="DB223" s="326"/>
      <c r="DC223" s="326"/>
      <c r="DD223" s="326"/>
      <c r="DE223" s="326"/>
      <c r="DF223" s="326"/>
      <c r="DG223" s="326"/>
      <c r="DH223" s="326"/>
      <c r="DI223" s="326"/>
      <c r="DJ223" s="326"/>
      <c r="DK223" s="326"/>
      <c r="DL223" s="326"/>
      <c r="DM223" s="326"/>
      <c r="DN223" s="326"/>
      <c r="DO223" s="326"/>
      <c r="DP223" s="326"/>
      <c r="DQ223" s="326"/>
      <c r="DR223" s="326"/>
      <c r="DS223" s="326"/>
      <c r="DT223" s="326"/>
      <c r="DU223" s="326"/>
      <c r="DV223" s="326"/>
      <c r="DW223" s="326"/>
      <c r="DX223" s="326"/>
      <c r="DY223" s="326"/>
      <c r="DZ223" s="326"/>
      <c r="EA223" s="326"/>
      <c r="EB223" s="326"/>
      <c r="EC223" s="326"/>
      <c r="ED223" s="326"/>
      <c r="EE223" s="326"/>
      <c r="EF223" s="326"/>
      <c r="EG223" s="326"/>
      <c r="EH223" s="326"/>
      <c r="EI223" s="326"/>
      <c r="EJ223" s="326"/>
      <c r="EK223" s="326"/>
      <c r="EL223" s="326"/>
      <c r="EM223" s="326"/>
      <c r="EN223" s="326"/>
      <c r="EO223" s="326"/>
      <c r="EP223" s="326"/>
      <c r="EQ223" s="326"/>
      <c r="ER223" s="326"/>
      <c r="ES223" s="326"/>
      <c r="ET223" s="326"/>
      <c r="EU223" s="326"/>
      <c r="EV223" s="326"/>
      <c r="EW223" s="326"/>
      <c r="EX223" s="326"/>
      <c r="EY223" s="326"/>
      <c r="EZ223" s="326"/>
      <c r="FA223" s="326"/>
      <c r="FB223" s="326"/>
      <c r="FC223" s="326"/>
      <c r="FD223" s="326"/>
      <c r="FE223" s="326"/>
      <c r="FF223" s="326"/>
      <c r="FG223" s="326"/>
      <c r="FH223" s="326"/>
      <c r="FI223" s="326"/>
      <c r="FJ223" s="326"/>
      <c r="FK223" s="326"/>
      <c r="FL223" s="326"/>
      <c r="FM223" s="326"/>
      <c r="FN223" s="326"/>
      <c r="FO223" s="326"/>
      <c r="FP223" s="326"/>
      <c r="FQ223" s="326"/>
      <c r="FR223" s="326"/>
      <c r="FS223" s="326"/>
      <c r="FT223" s="326"/>
      <c r="FU223" s="326"/>
      <c r="FV223" s="326"/>
      <c r="FW223" s="326"/>
      <c r="FX223" s="326"/>
      <c r="FY223" s="326"/>
      <c r="FZ223" s="326"/>
      <c r="GA223" s="326"/>
      <c r="GB223" s="326"/>
      <c r="GC223" s="326"/>
      <c r="GD223" s="326"/>
      <c r="GE223" s="326"/>
      <c r="GF223" s="326"/>
      <c r="GG223" s="326"/>
      <c r="GH223" s="326"/>
      <c r="GI223" s="326"/>
      <c r="GJ223" s="326"/>
      <c r="GK223" s="326"/>
      <c r="GL223" s="326"/>
      <c r="GM223" s="326"/>
      <c r="GN223" s="326"/>
      <c r="GO223" s="326"/>
      <c r="GP223" s="326"/>
      <c r="GQ223" s="326"/>
      <c r="GR223" s="326"/>
      <c r="GS223" s="326"/>
      <c r="GT223" s="326"/>
      <c r="GU223" s="326"/>
      <c r="GV223" s="326"/>
      <c r="GW223" s="326"/>
      <c r="GX223" s="326"/>
      <c r="GY223" s="326"/>
      <c r="GZ223" s="326"/>
      <c r="HA223" s="326"/>
      <c r="HB223" s="326"/>
      <c r="HC223" s="326"/>
      <c r="HD223" s="326"/>
      <c r="HE223" s="326"/>
      <c r="HF223" s="326"/>
      <c r="HG223" s="326"/>
      <c r="HH223" s="326"/>
      <c r="HI223" s="326"/>
      <c r="HJ223" s="326"/>
      <c r="HK223" s="326"/>
      <c r="HL223" s="326"/>
      <c r="HM223" s="326"/>
      <c r="HN223" s="326"/>
      <c r="HO223" s="326"/>
      <c r="HP223" s="326"/>
      <c r="HQ223" s="326"/>
      <c r="HR223" s="326"/>
      <c r="HS223" s="326"/>
      <c r="HT223" s="326"/>
      <c r="HU223" s="326"/>
      <c r="HV223" s="326"/>
      <c r="HW223" s="326"/>
      <c r="HX223" s="326"/>
      <c r="HY223" s="326"/>
      <c r="HZ223" s="326"/>
      <c r="IA223" s="326"/>
      <c r="IB223" s="326"/>
      <c r="IC223" s="326"/>
      <c r="ID223" s="326"/>
      <c r="IE223" s="326"/>
      <c r="IF223" s="326"/>
      <c r="IG223" s="326"/>
      <c r="IH223" s="326"/>
      <c r="II223" s="326"/>
      <c r="IJ223" s="326"/>
      <c r="IK223" s="326"/>
      <c r="IL223" s="326"/>
      <c r="IM223" s="326"/>
    </row>
    <row r="224" spans="6:247" x14ac:dyDescent="0.2">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c r="AH224" s="326"/>
      <c r="AI224" s="326"/>
      <c r="AJ224" s="326"/>
      <c r="AK224" s="326"/>
      <c r="AL224" s="326"/>
      <c r="AM224" s="326"/>
      <c r="AN224" s="326"/>
      <c r="AO224" s="326"/>
      <c r="AP224" s="326"/>
      <c r="AQ224" s="326"/>
      <c r="AR224" s="326"/>
      <c r="AS224" s="326"/>
      <c r="AT224" s="326"/>
      <c r="AU224" s="326"/>
      <c r="AV224" s="326"/>
      <c r="AW224" s="326"/>
      <c r="AX224" s="326"/>
      <c r="AY224" s="326"/>
      <c r="AZ224" s="326"/>
      <c r="BA224" s="326"/>
      <c r="BB224" s="326"/>
      <c r="BC224" s="326"/>
      <c r="BD224" s="326"/>
      <c r="BE224" s="326"/>
      <c r="BF224" s="326"/>
      <c r="BG224" s="326"/>
      <c r="BH224" s="326"/>
      <c r="BI224" s="326"/>
      <c r="BJ224" s="326"/>
      <c r="BK224" s="326"/>
      <c r="BL224" s="326"/>
      <c r="BM224" s="326"/>
      <c r="BN224" s="326"/>
      <c r="BO224" s="326"/>
      <c r="BP224" s="326"/>
      <c r="BQ224" s="326"/>
      <c r="BR224" s="326"/>
      <c r="BS224" s="326"/>
      <c r="BT224" s="326"/>
      <c r="BU224" s="326"/>
      <c r="BV224" s="326"/>
      <c r="BW224" s="326"/>
      <c r="BX224" s="326"/>
      <c r="BY224" s="326"/>
      <c r="BZ224" s="326"/>
      <c r="CA224" s="326"/>
      <c r="CB224" s="326"/>
      <c r="CC224" s="326"/>
      <c r="CD224" s="326"/>
      <c r="CE224" s="326"/>
      <c r="CF224" s="326"/>
      <c r="CG224" s="326"/>
      <c r="CH224" s="326"/>
      <c r="CI224" s="326"/>
      <c r="CJ224" s="326"/>
      <c r="CK224" s="326"/>
      <c r="CL224" s="326"/>
      <c r="CM224" s="326"/>
      <c r="CN224" s="326"/>
      <c r="CO224" s="326"/>
      <c r="CP224" s="326"/>
      <c r="CQ224" s="326"/>
      <c r="CR224" s="326"/>
      <c r="CS224" s="326"/>
      <c r="CT224" s="326"/>
      <c r="CU224" s="326"/>
      <c r="CV224" s="326"/>
      <c r="CW224" s="326"/>
      <c r="CX224" s="326"/>
      <c r="CY224" s="326"/>
      <c r="CZ224" s="326"/>
      <c r="DA224" s="326"/>
      <c r="DB224" s="326"/>
      <c r="DC224" s="326"/>
      <c r="DD224" s="326"/>
      <c r="DE224" s="326"/>
      <c r="DF224" s="326"/>
      <c r="DG224" s="326"/>
      <c r="DH224" s="326"/>
      <c r="DI224" s="326"/>
      <c r="DJ224" s="326"/>
      <c r="DK224" s="326"/>
      <c r="DL224" s="326"/>
      <c r="DM224" s="326"/>
      <c r="DN224" s="326"/>
      <c r="DO224" s="326"/>
      <c r="DP224" s="326"/>
      <c r="DQ224" s="326"/>
      <c r="DR224" s="326"/>
      <c r="DS224" s="326"/>
      <c r="DT224" s="326"/>
      <c r="DU224" s="326"/>
      <c r="DV224" s="326"/>
      <c r="DW224" s="326"/>
      <c r="DX224" s="326"/>
      <c r="DY224" s="326"/>
      <c r="DZ224" s="326"/>
      <c r="EA224" s="326"/>
      <c r="EB224" s="326"/>
      <c r="EC224" s="326"/>
      <c r="ED224" s="326"/>
      <c r="EE224" s="326"/>
      <c r="EF224" s="326"/>
      <c r="EG224" s="326"/>
      <c r="EH224" s="326"/>
      <c r="EI224" s="326"/>
      <c r="EJ224" s="326"/>
      <c r="EK224" s="326"/>
      <c r="EL224" s="326"/>
      <c r="EM224" s="326"/>
      <c r="EN224" s="326"/>
      <c r="EO224" s="326"/>
      <c r="EP224" s="326"/>
      <c r="EQ224" s="326"/>
      <c r="ER224" s="326"/>
      <c r="ES224" s="326"/>
      <c r="ET224" s="326"/>
      <c r="EU224" s="326"/>
      <c r="EV224" s="326"/>
      <c r="EW224" s="326"/>
      <c r="EX224" s="326"/>
      <c r="EY224" s="326"/>
      <c r="EZ224" s="326"/>
      <c r="FA224" s="326"/>
      <c r="FB224" s="326"/>
      <c r="FC224" s="326"/>
      <c r="FD224" s="326"/>
      <c r="FE224" s="326"/>
      <c r="FF224" s="326"/>
      <c r="FG224" s="326"/>
      <c r="FH224" s="326"/>
      <c r="FI224" s="326"/>
      <c r="FJ224" s="326"/>
      <c r="FK224" s="326"/>
      <c r="FL224" s="326"/>
      <c r="FM224" s="326"/>
      <c r="FN224" s="326"/>
      <c r="FO224" s="326"/>
      <c r="FP224" s="326"/>
      <c r="FQ224" s="326"/>
      <c r="FR224" s="326"/>
      <c r="FS224" s="326"/>
      <c r="FT224" s="326"/>
      <c r="FU224" s="326"/>
      <c r="FV224" s="326"/>
      <c r="FW224" s="326"/>
      <c r="FX224" s="326"/>
      <c r="FY224" s="326"/>
      <c r="FZ224" s="326"/>
      <c r="GA224" s="326"/>
      <c r="GB224" s="326"/>
      <c r="GC224" s="326"/>
      <c r="GD224" s="326"/>
      <c r="GE224" s="326"/>
      <c r="GF224" s="326"/>
      <c r="GG224" s="326"/>
      <c r="GH224" s="326"/>
      <c r="GI224" s="326"/>
      <c r="GJ224" s="326"/>
      <c r="GK224" s="326"/>
      <c r="GL224" s="326"/>
      <c r="GM224" s="326"/>
      <c r="GN224" s="326"/>
      <c r="GO224" s="326"/>
      <c r="GP224" s="326"/>
      <c r="GQ224" s="326"/>
      <c r="GR224" s="326"/>
      <c r="GS224" s="326"/>
      <c r="GT224" s="326"/>
      <c r="GU224" s="326"/>
      <c r="GV224" s="326"/>
      <c r="GW224" s="326"/>
      <c r="GX224" s="326"/>
      <c r="GY224" s="326"/>
      <c r="GZ224" s="326"/>
      <c r="HA224" s="326"/>
      <c r="HB224" s="326"/>
      <c r="HC224" s="326"/>
      <c r="HD224" s="326"/>
      <c r="HE224" s="326"/>
      <c r="HF224" s="326"/>
      <c r="HG224" s="326"/>
      <c r="HH224" s="326"/>
      <c r="HI224" s="326"/>
      <c r="HJ224" s="326"/>
      <c r="HK224" s="326"/>
      <c r="HL224" s="326"/>
      <c r="HM224" s="326"/>
      <c r="HN224" s="326"/>
      <c r="HO224" s="326"/>
      <c r="HP224" s="326"/>
      <c r="HQ224" s="326"/>
      <c r="HR224" s="326"/>
      <c r="HS224" s="326"/>
      <c r="HT224" s="326"/>
      <c r="HU224" s="326"/>
      <c r="HV224" s="326"/>
      <c r="HW224" s="326"/>
      <c r="HX224" s="326"/>
      <c r="HY224" s="326"/>
      <c r="HZ224" s="326"/>
      <c r="IA224" s="326"/>
      <c r="IB224" s="326"/>
      <c r="IC224" s="326"/>
      <c r="ID224" s="326"/>
      <c r="IE224" s="326"/>
      <c r="IF224" s="326"/>
      <c r="IG224" s="326"/>
      <c r="IH224" s="326"/>
      <c r="II224" s="326"/>
      <c r="IJ224" s="326"/>
      <c r="IK224" s="326"/>
      <c r="IL224" s="326"/>
      <c r="IM224" s="326"/>
    </row>
    <row r="225" spans="6:247" x14ac:dyDescent="0.2">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326"/>
      <c r="AF225" s="326"/>
      <c r="AG225" s="326"/>
      <c r="AH225" s="326"/>
      <c r="AI225" s="326"/>
      <c r="AJ225" s="326"/>
      <c r="AK225" s="326"/>
      <c r="AL225" s="326"/>
      <c r="AM225" s="326"/>
      <c r="AN225" s="326"/>
      <c r="AO225" s="326"/>
      <c r="AP225" s="326"/>
      <c r="AQ225" s="326"/>
      <c r="AR225" s="326"/>
      <c r="AS225" s="326"/>
      <c r="AT225" s="326"/>
      <c r="AU225" s="326"/>
      <c r="AV225" s="326"/>
      <c r="AW225" s="326"/>
      <c r="AX225" s="326"/>
      <c r="AY225" s="326"/>
      <c r="AZ225" s="326"/>
      <c r="BA225" s="326"/>
      <c r="BB225" s="326"/>
      <c r="BC225" s="326"/>
      <c r="BD225" s="326"/>
      <c r="BE225" s="326"/>
      <c r="BF225" s="326"/>
      <c r="BG225" s="326"/>
      <c r="BH225" s="326"/>
      <c r="BI225" s="326"/>
      <c r="BJ225" s="326"/>
      <c r="BK225" s="326"/>
      <c r="BL225" s="326"/>
      <c r="BM225" s="326"/>
      <c r="BN225" s="326"/>
      <c r="BO225" s="326"/>
      <c r="BP225" s="326"/>
      <c r="BQ225" s="326"/>
      <c r="BR225" s="326"/>
      <c r="BS225" s="326"/>
      <c r="BT225" s="326"/>
      <c r="BU225" s="326"/>
      <c r="BV225" s="326"/>
      <c r="BW225" s="326"/>
      <c r="BX225" s="326"/>
      <c r="BY225" s="326"/>
      <c r="BZ225" s="326"/>
      <c r="CA225" s="326"/>
      <c r="CB225" s="326"/>
      <c r="CC225" s="326"/>
      <c r="CD225" s="326"/>
      <c r="CE225" s="326"/>
      <c r="CF225" s="326"/>
      <c r="CG225" s="326"/>
      <c r="CH225" s="326"/>
      <c r="CI225" s="326"/>
      <c r="CJ225" s="326"/>
      <c r="CK225" s="326"/>
      <c r="CL225" s="326"/>
      <c r="CM225" s="326"/>
      <c r="CN225" s="326"/>
      <c r="CO225" s="326"/>
      <c r="CP225" s="326"/>
      <c r="CQ225" s="326"/>
      <c r="CR225" s="326"/>
      <c r="CS225" s="326"/>
      <c r="CT225" s="326"/>
      <c r="CU225" s="326"/>
      <c r="CV225" s="326"/>
      <c r="CW225" s="326"/>
      <c r="CX225" s="326"/>
      <c r="CY225" s="326"/>
      <c r="CZ225" s="326"/>
      <c r="DA225" s="326"/>
      <c r="DB225" s="326"/>
      <c r="DC225" s="326"/>
      <c r="DD225" s="326"/>
      <c r="DE225" s="326"/>
      <c r="DF225" s="326"/>
      <c r="DG225" s="326"/>
      <c r="DH225" s="326"/>
      <c r="DI225" s="326"/>
      <c r="DJ225" s="326"/>
      <c r="DK225" s="326"/>
      <c r="DL225" s="326"/>
      <c r="DM225" s="326"/>
      <c r="DN225" s="326"/>
      <c r="DO225" s="326"/>
      <c r="DP225" s="326"/>
      <c r="DQ225" s="326"/>
      <c r="DR225" s="326"/>
      <c r="DS225" s="326"/>
      <c r="DT225" s="326"/>
      <c r="DU225" s="326"/>
      <c r="DV225" s="326"/>
      <c r="DW225" s="326"/>
      <c r="DX225" s="326"/>
      <c r="DY225" s="326"/>
      <c r="DZ225" s="326"/>
      <c r="EA225" s="326"/>
      <c r="EB225" s="326"/>
      <c r="EC225" s="326"/>
      <c r="ED225" s="326"/>
      <c r="EE225" s="326"/>
      <c r="EF225" s="326"/>
      <c r="EG225" s="326"/>
      <c r="EH225" s="326"/>
      <c r="EI225" s="326"/>
      <c r="EJ225" s="326"/>
      <c r="EK225" s="326"/>
      <c r="EL225" s="326"/>
      <c r="EM225" s="326"/>
      <c r="EN225" s="326"/>
      <c r="EO225" s="326"/>
      <c r="EP225" s="326"/>
      <c r="EQ225" s="326"/>
      <c r="ER225" s="326"/>
      <c r="ES225" s="326"/>
      <c r="ET225" s="326"/>
      <c r="EU225" s="326"/>
      <c r="EV225" s="326"/>
      <c r="EW225" s="326"/>
      <c r="EX225" s="326"/>
      <c r="EY225" s="326"/>
      <c r="EZ225" s="326"/>
      <c r="FA225" s="326"/>
      <c r="FB225" s="326"/>
      <c r="FC225" s="326"/>
      <c r="FD225" s="326"/>
      <c r="FE225" s="326"/>
      <c r="FF225" s="326"/>
      <c r="FG225" s="326"/>
      <c r="FH225" s="326"/>
      <c r="FI225" s="326"/>
      <c r="FJ225" s="326"/>
      <c r="FK225" s="326"/>
      <c r="FL225" s="326"/>
      <c r="FM225" s="326"/>
      <c r="FN225" s="326"/>
      <c r="FO225" s="326"/>
      <c r="FP225" s="326"/>
      <c r="FQ225" s="326"/>
      <c r="FR225" s="326"/>
      <c r="FS225" s="326"/>
      <c r="FT225" s="326"/>
      <c r="FU225" s="326"/>
      <c r="FV225" s="326"/>
      <c r="FW225" s="326"/>
      <c r="FX225" s="326"/>
      <c r="FY225" s="326"/>
      <c r="FZ225" s="326"/>
      <c r="GA225" s="326"/>
      <c r="GB225" s="326"/>
      <c r="GC225" s="326"/>
      <c r="GD225" s="326"/>
      <c r="GE225" s="326"/>
      <c r="GF225" s="326"/>
      <c r="GG225" s="326"/>
      <c r="GH225" s="326"/>
      <c r="GI225" s="326"/>
      <c r="GJ225" s="326"/>
      <c r="GK225" s="326"/>
      <c r="GL225" s="326"/>
      <c r="GM225" s="326"/>
      <c r="GN225" s="326"/>
      <c r="GO225" s="326"/>
      <c r="GP225" s="326"/>
      <c r="GQ225" s="326"/>
      <c r="GR225" s="326"/>
      <c r="GS225" s="326"/>
      <c r="GT225" s="326"/>
      <c r="GU225" s="326"/>
      <c r="GV225" s="326"/>
      <c r="GW225" s="326"/>
      <c r="GX225" s="326"/>
      <c r="GY225" s="326"/>
      <c r="GZ225" s="326"/>
      <c r="HA225" s="326"/>
      <c r="HB225" s="326"/>
      <c r="HC225" s="326"/>
      <c r="HD225" s="326"/>
      <c r="HE225" s="326"/>
      <c r="HF225" s="326"/>
      <c r="HG225" s="326"/>
      <c r="HH225" s="326"/>
      <c r="HI225" s="326"/>
      <c r="HJ225" s="326"/>
      <c r="HK225" s="326"/>
      <c r="HL225" s="326"/>
      <c r="HM225" s="326"/>
      <c r="HN225" s="326"/>
      <c r="HO225" s="326"/>
      <c r="HP225" s="326"/>
      <c r="HQ225" s="326"/>
      <c r="HR225" s="326"/>
      <c r="HS225" s="326"/>
      <c r="HT225" s="326"/>
      <c r="HU225" s="326"/>
      <c r="HV225" s="326"/>
      <c r="HW225" s="326"/>
      <c r="HX225" s="326"/>
      <c r="HY225" s="326"/>
      <c r="HZ225" s="326"/>
      <c r="IA225" s="326"/>
      <c r="IB225" s="326"/>
      <c r="IC225" s="326"/>
      <c r="ID225" s="326"/>
      <c r="IE225" s="326"/>
      <c r="IF225" s="326"/>
      <c r="IG225" s="326"/>
      <c r="IH225" s="326"/>
      <c r="II225" s="326"/>
      <c r="IJ225" s="326"/>
      <c r="IK225" s="326"/>
      <c r="IL225" s="326"/>
      <c r="IM225" s="326"/>
    </row>
    <row r="226" spans="6:247" x14ac:dyDescent="0.2">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326"/>
      <c r="AF226" s="326"/>
      <c r="AG226" s="326"/>
      <c r="AH226" s="326"/>
      <c r="AI226" s="326"/>
      <c r="AJ226" s="326"/>
      <c r="AK226" s="326"/>
      <c r="AL226" s="326"/>
      <c r="AM226" s="326"/>
      <c r="AN226" s="326"/>
      <c r="AO226" s="326"/>
      <c r="AP226" s="326"/>
      <c r="AQ226" s="326"/>
      <c r="AR226" s="326"/>
      <c r="AS226" s="326"/>
      <c r="AT226" s="326"/>
      <c r="AU226" s="326"/>
      <c r="AV226" s="326"/>
      <c r="AW226" s="326"/>
      <c r="AX226" s="326"/>
      <c r="AY226" s="326"/>
      <c r="AZ226" s="326"/>
      <c r="BA226" s="326"/>
      <c r="BB226" s="326"/>
      <c r="BC226" s="326"/>
      <c r="BD226" s="326"/>
      <c r="BE226" s="326"/>
      <c r="BF226" s="326"/>
      <c r="BG226" s="326"/>
      <c r="BH226" s="326"/>
      <c r="BI226" s="326"/>
      <c r="BJ226" s="326"/>
      <c r="BK226" s="326"/>
      <c r="BL226" s="326"/>
      <c r="BM226" s="326"/>
      <c r="BN226" s="326"/>
      <c r="BO226" s="326"/>
      <c r="BP226" s="326"/>
      <c r="BQ226" s="326"/>
      <c r="BR226" s="326"/>
      <c r="BS226" s="326"/>
      <c r="BT226" s="326"/>
      <c r="BU226" s="326"/>
      <c r="BV226" s="326"/>
      <c r="BW226" s="326"/>
      <c r="BX226" s="326"/>
      <c r="BY226" s="326"/>
      <c r="BZ226" s="326"/>
      <c r="CA226" s="326"/>
      <c r="CB226" s="326"/>
      <c r="CC226" s="326"/>
      <c r="CD226" s="326"/>
      <c r="CE226" s="326"/>
      <c r="CF226" s="326"/>
      <c r="CG226" s="326"/>
      <c r="CH226" s="326"/>
      <c r="CI226" s="326"/>
      <c r="CJ226" s="326"/>
      <c r="CK226" s="326"/>
      <c r="CL226" s="326"/>
      <c r="CM226" s="326"/>
      <c r="CN226" s="326"/>
      <c r="CO226" s="326"/>
      <c r="CP226" s="326"/>
      <c r="CQ226" s="326"/>
      <c r="CR226" s="326"/>
      <c r="CS226" s="326"/>
      <c r="CT226" s="326"/>
      <c r="CU226" s="326"/>
      <c r="CV226" s="326"/>
      <c r="CW226" s="326"/>
      <c r="CX226" s="326"/>
      <c r="CY226" s="326"/>
      <c r="CZ226" s="326"/>
      <c r="DA226" s="326"/>
      <c r="DB226" s="326"/>
      <c r="DC226" s="326"/>
      <c r="DD226" s="326"/>
      <c r="DE226" s="326"/>
      <c r="DF226" s="326"/>
      <c r="DG226" s="326"/>
      <c r="DH226" s="326"/>
      <c r="DI226" s="326"/>
      <c r="DJ226" s="326"/>
      <c r="DK226" s="326"/>
      <c r="DL226" s="326"/>
      <c r="DM226" s="326"/>
      <c r="DN226" s="326"/>
      <c r="DO226" s="326"/>
      <c r="DP226" s="326"/>
      <c r="DQ226" s="326"/>
      <c r="DR226" s="326"/>
      <c r="DS226" s="326"/>
      <c r="DT226" s="326"/>
      <c r="DU226" s="326"/>
      <c r="DV226" s="326"/>
      <c r="DW226" s="326"/>
      <c r="DX226" s="326"/>
      <c r="DY226" s="326"/>
      <c r="DZ226" s="326"/>
      <c r="EA226" s="326"/>
      <c r="EB226" s="326"/>
      <c r="EC226" s="326"/>
      <c r="ED226" s="326"/>
      <c r="EE226" s="326"/>
      <c r="EF226" s="326"/>
      <c r="EG226" s="326"/>
      <c r="EH226" s="326"/>
      <c r="EI226" s="326"/>
      <c r="EJ226" s="326"/>
      <c r="EK226" s="326"/>
      <c r="EL226" s="326"/>
      <c r="EM226" s="326"/>
      <c r="EN226" s="326"/>
      <c r="EO226" s="326"/>
      <c r="EP226" s="326"/>
      <c r="EQ226" s="326"/>
      <c r="ER226" s="326"/>
      <c r="ES226" s="326"/>
      <c r="ET226" s="326"/>
      <c r="EU226" s="326"/>
      <c r="EV226" s="326"/>
      <c r="EW226" s="326"/>
      <c r="EX226" s="326"/>
      <c r="EY226" s="326"/>
      <c r="EZ226" s="326"/>
      <c r="FA226" s="326"/>
      <c r="FB226" s="326"/>
      <c r="FC226" s="326"/>
      <c r="FD226" s="326"/>
      <c r="FE226" s="326"/>
      <c r="FF226" s="326"/>
      <c r="FG226" s="326"/>
      <c r="FH226" s="326"/>
      <c r="FI226" s="326"/>
      <c r="FJ226" s="326"/>
      <c r="FK226" s="326"/>
      <c r="FL226" s="326"/>
      <c r="FM226" s="326"/>
      <c r="FN226" s="326"/>
      <c r="FO226" s="326"/>
      <c r="FP226" s="326"/>
      <c r="FQ226" s="326"/>
      <c r="FR226" s="326"/>
      <c r="FS226" s="326"/>
      <c r="FT226" s="326"/>
      <c r="FU226" s="326"/>
      <c r="FV226" s="326"/>
      <c r="FW226" s="326"/>
      <c r="FX226" s="326"/>
      <c r="FY226" s="326"/>
      <c r="FZ226" s="326"/>
      <c r="GA226" s="326"/>
      <c r="GB226" s="326"/>
      <c r="GC226" s="326"/>
      <c r="GD226" s="326"/>
      <c r="GE226" s="326"/>
      <c r="GF226" s="326"/>
      <c r="GG226" s="326"/>
      <c r="GH226" s="326"/>
      <c r="GI226" s="326"/>
      <c r="GJ226" s="326"/>
      <c r="GK226" s="326"/>
      <c r="GL226" s="326"/>
      <c r="GM226" s="326"/>
      <c r="GN226" s="326"/>
      <c r="GO226" s="326"/>
      <c r="GP226" s="326"/>
      <c r="GQ226" s="326"/>
      <c r="GR226" s="326"/>
      <c r="GS226" s="326"/>
      <c r="GT226" s="326"/>
      <c r="GU226" s="326"/>
      <c r="GV226" s="326"/>
      <c r="GW226" s="326"/>
      <c r="GX226" s="326"/>
      <c r="GY226" s="326"/>
      <c r="GZ226" s="326"/>
      <c r="HA226" s="326"/>
      <c r="HB226" s="326"/>
      <c r="HC226" s="326"/>
      <c r="HD226" s="326"/>
      <c r="HE226" s="326"/>
      <c r="HF226" s="326"/>
      <c r="HG226" s="326"/>
      <c r="HH226" s="326"/>
      <c r="HI226" s="326"/>
      <c r="HJ226" s="326"/>
      <c r="HK226" s="326"/>
      <c r="HL226" s="326"/>
      <c r="HM226" s="326"/>
      <c r="HN226" s="326"/>
      <c r="HO226" s="326"/>
      <c r="HP226" s="326"/>
      <c r="HQ226" s="326"/>
      <c r="HR226" s="326"/>
      <c r="HS226" s="326"/>
      <c r="HT226" s="326"/>
      <c r="HU226" s="326"/>
      <c r="HV226" s="326"/>
      <c r="HW226" s="326"/>
      <c r="HX226" s="326"/>
      <c r="HY226" s="326"/>
      <c r="HZ226" s="326"/>
      <c r="IA226" s="326"/>
      <c r="IB226" s="326"/>
      <c r="IC226" s="326"/>
      <c r="ID226" s="326"/>
      <c r="IE226" s="326"/>
      <c r="IF226" s="326"/>
      <c r="IG226" s="326"/>
      <c r="IH226" s="326"/>
      <c r="II226" s="326"/>
      <c r="IJ226" s="326"/>
      <c r="IK226" s="326"/>
      <c r="IL226" s="326"/>
      <c r="IM226" s="326"/>
    </row>
    <row r="227" spans="6:247" x14ac:dyDescent="0.2">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c r="AE227" s="326"/>
      <c r="AF227" s="326"/>
      <c r="AG227" s="326"/>
      <c r="AH227" s="326"/>
      <c r="AI227" s="326"/>
      <c r="AJ227" s="326"/>
      <c r="AK227" s="326"/>
      <c r="AL227" s="326"/>
      <c r="AM227" s="326"/>
      <c r="AN227" s="326"/>
      <c r="AO227" s="326"/>
      <c r="AP227" s="326"/>
      <c r="AQ227" s="326"/>
      <c r="AR227" s="326"/>
      <c r="AS227" s="326"/>
      <c r="AT227" s="326"/>
      <c r="AU227" s="326"/>
      <c r="AV227" s="326"/>
      <c r="AW227" s="326"/>
      <c r="AX227" s="326"/>
      <c r="AY227" s="326"/>
      <c r="AZ227" s="326"/>
      <c r="BA227" s="326"/>
      <c r="BB227" s="326"/>
      <c r="BC227" s="326"/>
      <c r="BD227" s="326"/>
      <c r="BE227" s="326"/>
      <c r="BF227" s="326"/>
      <c r="BG227" s="326"/>
      <c r="BH227" s="326"/>
      <c r="BI227" s="326"/>
      <c r="BJ227" s="326"/>
      <c r="BK227" s="326"/>
      <c r="BL227" s="326"/>
      <c r="BM227" s="326"/>
      <c r="BN227" s="326"/>
      <c r="BO227" s="326"/>
      <c r="BP227" s="326"/>
      <c r="BQ227" s="326"/>
      <c r="BR227" s="326"/>
      <c r="BS227" s="326"/>
      <c r="BT227" s="326"/>
      <c r="BU227" s="326"/>
      <c r="BV227" s="326"/>
      <c r="BW227" s="326"/>
      <c r="BX227" s="326"/>
      <c r="BY227" s="326"/>
      <c r="BZ227" s="326"/>
      <c r="CA227" s="326"/>
      <c r="CB227" s="326"/>
      <c r="CC227" s="326"/>
      <c r="CD227" s="326"/>
      <c r="CE227" s="326"/>
      <c r="CF227" s="326"/>
      <c r="CG227" s="326"/>
      <c r="CH227" s="326"/>
      <c r="CI227" s="326"/>
      <c r="CJ227" s="326"/>
      <c r="CK227" s="326"/>
      <c r="CL227" s="326"/>
      <c r="CM227" s="326"/>
      <c r="CN227" s="326"/>
      <c r="CO227" s="326"/>
      <c r="CP227" s="326"/>
      <c r="CQ227" s="326"/>
      <c r="CR227" s="326"/>
      <c r="CS227" s="326"/>
      <c r="CT227" s="326"/>
      <c r="CU227" s="326"/>
      <c r="CV227" s="326"/>
      <c r="CW227" s="326"/>
      <c r="CX227" s="326"/>
      <c r="CY227" s="326"/>
      <c r="CZ227" s="326"/>
      <c r="DA227" s="326"/>
      <c r="DB227" s="326"/>
      <c r="DC227" s="326"/>
      <c r="DD227" s="326"/>
      <c r="DE227" s="326"/>
      <c r="DF227" s="326"/>
      <c r="DG227" s="326"/>
      <c r="DH227" s="326"/>
      <c r="DI227" s="326"/>
      <c r="DJ227" s="326"/>
      <c r="DK227" s="326"/>
      <c r="DL227" s="326"/>
      <c r="DM227" s="326"/>
      <c r="DN227" s="326"/>
      <c r="DO227" s="326"/>
      <c r="DP227" s="326"/>
      <c r="DQ227" s="326"/>
      <c r="DR227" s="326"/>
      <c r="DS227" s="326"/>
      <c r="DT227" s="326"/>
      <c r="DU227" s="326"/>
      <c r="DV227" s="326"/>
      <c r="DW227" s="326"/>
      <c r="DX227" s="326"/>
      <c r="DY227" s="326"/>
      <c r="DZ227" s="326"/>
      <c r="EA227" s="326"/>
      <c r="EB227" s="326"/>
      <c r="EC227" s="326"/>
      <c r="ED227" s="326"/>
      <c r="EE227" s="326"/>
      <c r="EF227" s="326"/>
      <c r="EG227" s="326"/>
      <c r="EH227" s="326"/>
      <c r="EI227" s="326"/>
      <c r="EJ227" s="326"/>
      <c r="EK227" s="326"/>
      <c r="EL227" s="326"/>
      <c r="EM227" s="326"/>
      <c r="EN227" s="326"/>
      <c r="EO227" s="326"/>
      <c r="EP227" s="326"/>
      <c r="EQ227" s="326"/>
      <c r="ER227" s="326"/>
      <c r="ES227" s="326"/>
      <c r="ET227" s="326"/>
      <c r="EU227" s="326"/>
      <c r="EV227" s="326"/>
      <c r="EW227" s="326"/>
      <c r="EX227" s="326"/>
      <c r="EY227" s="326"/>
      <c r="EZ227" s="326"/>
      <c r="FA227" s="326"/>
      <c r="FB227" s="326"/>
      <c r="FC227" s="326"/>
      <c r="FD227" s="326"/>
      <c r="FE227" s="326"/>
      <c r="FF227" s="326"/>
      <c r="FG227" s="326"/>
      <c r="FH227" s="326"/>
      <c r="FI227" s="326"/>
      <c r="FJ227" s="326"/>
      <c r="FK227" s="326"/>
      <c r="FL227" s="326"/>
      <c r="FM227" s="326"/>
      <c r="FN227" s="326"/>
      <c r="FO227" s="326"/>
      <c r="FP227" s="326"/>
      <c r="FQ227" s="326"/>
      <c r="FR227" s="326"/>
      <c r="FS227" s="326"/>
      <c r="FT227" s="326"/>
      <c r="FU227" s="326"/>
      <c r="FV227" s="326"/>
      <c r="FW227" s="326"/>
      <c r="FX227" s="326"/>
      <c r="FY227" s="326"/>
      <c r="FZ227" s="326"/>
      <c r="GA227" s="326"/>
      <c r="GB227" s="326"/>
      <c r="GC227" s="326"/>
      <c r="GD227" s="326"/>
      <c r="GE227" s="326"/>
      <c r="GF227" s="326"/>
      <c r="GG227" s="326"/>
      <c r="GH227" s="326"/>
      <c r="GI227" s="326"/>
      <c r="GJ227" s="326"/>
      <c r="GK227" s="326"/>
      <c r="GL227" s="326"/>
      <c r="GM227" s="326"/>
      <c r="GN227" s="326"/>
      <c r="GO227" s="326"/>
      <c r="GP227" s="326"/>
      <c r="GQ227" s="326"/>
      <c r="GR227" s="326"/>
      <c r="GS227" s="326"/>
      <c r="GT227" s="326"/>
      <c r="GU227" s="326"/>
      <c r="GV227" s="326"/>
      <c r="GW227" s="326"/>
      <c r="GX227" s="326"/>
      <c r="GY227" s="326"/>
      <c r="GZ227" s="326"/>
      <c r="HA227" s="326"/>
      <c r="HB227" s="326"/>
      <c r="HC227" s="326"/>
      <c r="HD227" s="326"/>
      <c r="HE227" s="326"/>
      <c r="HF227" s="326"/>
      <c r="HG227" s="326"/>
      <c r="HH227" s="326"/>
      <c r="HI227" s="326"/>
      <c r="HJ227" s="326"/>
      <c r="HK227" s="326"/>
      <c r="HL227" s="326"/>
      <c r="HM227" s="326"/>
      <c r="HN227" s="326"/>
      <c r="HO227" s="326"/>
      <c r="HP227" s="326"/>
      <c r="HQ227" s="326"/>
      <c r="HR227" s="326"/>
      <c r="HS227" s="326"/>
      <c r="HT227" s="326"/>
      <c r="HU227" s="326"/>
      <c r="HV227" s="326"/>
      <c r="HW227" s="326"/>
      <c r="HX227" s="326"/>
      <c r="HY227" s="326"/>
      <c r="HZ227" s="326"/>
      <c r="IA227" s="326"/>
      <c r="IB227" s="326"/>
      <c r="IC227" s="326"/>
      <c r="ID227" s="326"/>
      <c r="IE227" s="326"/>
      <c r="IF227" s="326"/>
      <c r="IG227" s="326"/>
      <c r="IH227" s="326"/>
      <c r="II227" s="326"/>
      <c r="IJ227" s="326"/>
      <c r="IK227" s="326"/>
      <c r="IL227" s="326"/>
      <c r="IM227" s="326"/>
    </row>
    <row r="228" spans="6:247" x14ac:dyDescent="0.2">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326"/>
      <c r="AG228" s="326"/>
      <c r="AH228" s="326"/>
      <c r="AI228" s="326"/>
      <c r="AJ228" s="326"/>
      <c r="AK228" s="326"/>
      <c r="AL228" s="326"/>
      <c r="AM228" s="326"/>
      <c r="AN228" s="326"/>
      <c r="AO228" s="326"/>
      <c r="AP228" s="326"/>
      <c r="AQ228" s="326"/>
      <c r="AR228" s="326"/>
      <c r="AS228" s="326"/>
      <c r="AT228" s="326"/>
      <c r="AU228" s="326"/>
      <c r="AV228" s="326"/>
      <c r="AW228" s="326"/>
      <c r="AX228" s="326"/>
      <c r="AY228" s="326"/>
      <c r="AZ228" s="326"/>
      <c r="BA228" s="326"/>
      <c r="BB228" s="326"/>
      <c r="BC228" s="326"/>
      <c r="BD228" s="326"/>
      <c r="BE228" s="326"/>
      <c r="BF228" s="326"/>
      <c r="BG228" s="326"/>
      <c r="BH228" s="326"/>
      <c r="BI228" s="326"/>
      <c r="BJ228" s="326"/>
      <c r="BK228" s="326"/>
      <c r="BL228" s="326"/>
      <c r="BM228" s="326"/>
      <c r="BN228" s="326"/>
      <c r="BO228" s="326"/>
      <c r="BP228" s="326"/>
      <c r="BQ228" s="326"/>
      <c r="BR228" s="326"/>
      <c r="BS228" s="326"/>
      <c r="BT228" s="326"/>
      <c r="BU228" s="326"/>
      <c r="BV228" s="326"/>
      <c r="BW228" s="326"/>
      <c r="BX228" s="326"/>
      <c r="BY228" s="326"/>
      <c r="BZ228" s="326"/>
      <c r="CA228" s="326"/>
      <c r="CB228" s="326"/>
      <c r="CC228" s="326"/>
      <c r="CD228" s="326"/>
      <c r="CE228" s="326"/>
      <c r="CF228" s="326"/>
      <c r="CG228" s="326"/>
      <c r="CH228" s="326"/>
      <c r="CI228" s="326"/>
      <c r="CJ228" s="326"/>
      <c r="CK228" s="326"/>
      <c r="CL228" s="326"/>
      <c r="CM228" s="326"/>
      <c r="CN228" s="326"/>
      <c r="CO228" s="326"/>
      <c r="CP228" s="326"/>
      <c r="CQ228" s="326"/>
      <c r="CR228" s="326"/>
      <c r="CS228" s="326"/>
      <c r="CT228" s="326"/>
      <c r="CU228" s="326"/>
      <c r="CV228" s="326"/>
      <c r="CW228" s="326"/>
      <c r="CX228" s="326"/>
      <c r="CY228" s="326"/>
      <c r="CZ228" s="326"/>
      <c r="DA228" s="326"/>
      <c r="DB228" s="326"/>
      <c r="DC228" s="326"/>
      <c r="DD228" s="326"/>
      <c r="DE228" s="326"/>
      <c r="DF228" s="326"/>
      <c r="DG228" s="326"/>
      <c r="DH228" s="326"/>
      <c r="DI228" s="326"/>
      <c r="DJ228" s="326"/>
      <c r="DK228" s="326"/>
      <c r="DL228" s="326"/>
      <c r="DM228" s="326"/>
      <c r="DN228" s="326"/>
      <c r="DO228" s="326"/>
      <c r="DP228" s="326"/>
      <c r="DQ228" s="326"/>
      <c r="DR228" s="326"/>
      <c r="DS228" s="326"/>
      <c r="DT228" s="326"/>
      <c r="DU228" s="326"/>
      <c r="DV228" s="326"/>
      <c r="DW228" s="326"/>
      <c r="DX228" s="326"/>
      <c r="DY228" s="326"/>
      <c r="DZ228" s="326"/>
      <c r="EA228" s="326"/>
      <c r="EB228" s="326"/>
      <c r="EC228" s="326"/>
      <c r="ED228" s="326"/>
      <c r="EE228" s="326"/>
      <c r="EF228" s="326"/>
      <c r="EG228" s="326"/>
      <c r="EH228" s="326"/>
      <c r="EI228" s="326"/>
      <c r="EJ228" s="326"/>
      <c r="EK228" s="326"/>
      <c r="EL228" s="326"/>
      <c r="EM228" s="326"/>
      <c r="EN228" s="326"/>
      <c r="EO228" s="326"/>
      <c r="EP228" s="326"/>
      <c r="EQ228" s="326"/>
      <c r="ER228" s="326"/>
      <c r="ES228" s="326"/>
      <c r="ET228" s="326"/>
      <c r="EU228" s="326"/>
      <c r="EV228" s="326"/>
      <c r="EW228" s="326"/>
      <c r="EX228" s="326"/>
      <c r="EY228" s="326"/>
      <c r="EZ228" s="326"/>
      <c r="FA228" s="326"/>
      <c r="FB228" s="326"/>
      <c r="FC228" s="326"/>
      <c r="FD228" s="326"/>
      <c r="FE228" s="326"/>
      <c r="FF228" s="326"/>
      <c r="FG228" s="326"/>
      <c r="FH228" s="326"/>
      <c r="FI228" s="326"/>
      <c r="FJ228" s="326"/>
      <c r="FK228" s="326"/>
      <c r="FL228" s="326"/>
      <c r="FM228" s="326"/>
      <c r="FN228" s="326"/>
      <c r="FO228" s="326"/>
      <c r="FP228" s="326"/>
      <c r="FQ228" s="326"/>
      <c r="FR228" s="326"/>
      <c r="FS228" s="326"/>
      <c r="FT228" s="326"/>
      <c r="FU228" s="326"/>
      <c r="FV228" s="326"/>
      <c r="FW228" s="326"/>
      <c r="FX228" s="326"/>
      <c r="FY228" s="326"/>
      <c r="FZ228" s="326"/>
      <c r="GA228" s="326"/>
      <c r="GB228" s="326"/>
      <c r="GC228" s="326"/>
      <c r="GD228" s="326"/>
      <c r="GE228" s="326"/>
      <c r="GF228" s="326"/>
      <c r="GG228" s="326"/>
      <c r="GH228" s="326"/>
      <c r="GI228" s="326"/>
      <c r="GJ228" s="326"/>
      <c r="GK228" s="326"/>
      <c r="GL228" s="326"/>
      <c r="GM228" s="326"/>
      <c r="GN228" s="326"/>
      <c r="GO228" s="326"/>
      <c r="GP228" s="326"/>
      <c r="GQ228" s="326"/>
      <c r="GR228" s="326"/>
      <c r="GS228" s="326"/>
      <c r="GT228" s="326"/>
      <c r="GU228" s="326"/>
      <c r="GV228" s="326"/>
      <c r="GW228" s="326"/>
      <c r="GX228" s="326"/>
      <c r="GY228" s="326"/>
      <c r="GZ228" s="326"/>
      <c r="HA228" s="326"/>
      <c r="HB228" s="326"/>
      <c r="HC228" s="326"/>
      <c r="HD228" s="326"/>
      <c r="HE228" s="326"/>
      <c r="HF228" s="326"/>
      <c r="HG228" s="326"/>
      <c r="HH228" s="326"/>
      <c r="HI228" s="326"/>
      <c r="HJ228" s="326"/>
      <c r="HK228" s="326"/>
      <c r="HL228" s="326"/>
      <c r="HM228" s="326"/>
      <c r="HN228" s="326"/>
      <c r="HO228" s="326"/>
      <c r="HP228" s="326"/>
      <c r="HQ228" s="326"/>
      <c r="HR228" s="326"/>
      <c r="HS228" s="326"/>
      <c r="HT228" s="326"/>
      <c r="HU228" s="326"/>
      <c r="HV228" s="326"/>
      <c r="HW228" s="326"/>
      <c r="HX228" s="326"/>
      <c r="HY228" s="326"/>
      <c r="HZ228" s="326"/>
      <c r="IA228" s="326"/>
      <c r="IB228" s="326"/>
      <c r="IC228" s="326"/>
      <c r="ID228" s="326"/>
      <c r="IE228" s="326"/>
      <c r="IF228" s="326"/>
      <c r="IG228" s="326"/>
      <c r="IH228" s="326"/>
      <c r="II228" s="326"/>
      <c r="IJ228" s="326"/>
      <c r="IK228" s="326"/>
      <c r="IL228" s="326"/>
      <c r="IM228" s="326"/>
    </row>
    <row r="229" spans="6:247" x14ac:dyDescent="0.2">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c r="AE229" s="326"/>
      <c r="AF229" s="326"/>
      <c r="AG229" s="326"/>
      <c r="AH229" s="326"/>
      <c r="AI229" s="326"/>
      <c r="AJ229" s="326"/>
      <c r="AK229" s="326"/>
      <c r="AL229" s="326"/>
      <c r="AM229" s="326"/>
      <c r="AN229" s="326"/>
      <c r="AO229" s="326"/>
      <c r="AP229" s="326"/>
      <c r="AQ229" s="326"/>
      <c r="AR229" s="326"/>
      <c r="AS229" s="326"/>
      <c r="AT229" s="326"/>
      <c r="AU229" s="326"/>
      <c r="AV229" s="326"/>
      <c r="AW229" s="326"/>
      <c r="AX229" s="326"/>
      <c r="AY229" s="326"/>
      <c r="AZ229" s="326"/>
      <c r="BA229" s="326"/>
      <c r="BB229" s="326"/>
      <c r="BC229" s="326"/>
      <c r="BD229" s="326"/>
      <c r="BE229" s="326"/>
      <c r="BF229" s="326"/>
      <c r="BG229" s="326"/>
      <c r="BH229" s="326"/>
      <c r="BI229" s="326"/>
      <c r="BJ229" s="326"/>
      <c r="BK229" s="326"/>
      <c r="BL229" s="326"/>
      <c r="BM229" s="326"/>
      <c r="BN229" s="326"/>
      <c r="BO229" s="326"/>
      <c r="BP229" s="326"/>
      <c r="BQ229" s="326"/>
      <c r="BR229" s="326"/>
      <c r="BS229" s="326"/>
      <c r="BT229" s="326"/>
      <c r="BU229" s="326"/>
      <c r="BV229" s="326"/>
      <c r="BW229" s="326"/>
      <c r="BX229" s="326"/>
      <c r="BY229" s="326"/>
      <c r="BZ229" s="326"/>
      <c r="CA229" s="326"/>
      <c r="CB229" s="326"/>
      <c r="CC229" s="326"/>
      <c r="CD229" s="326"/>
      <c r="CE229" s="326"/>
      <c r="CF229" s="326"/>
      <c r="CG229" s="326"/>
      <c r="CH229" s="326"/>
      <c r="CI229" s="326"/>
      <c r="CJ229" s="326"/>
      <c r="CK229" s="326"/>
      <c r="CL229" s="326"/>
      <c r="CM229" s="326"/>
      <c r="CN229" s="326"/>
      <c r="CO229" s="326"/>
      <c r="CP229" s="326"/>
      <c r="CQ229" s="326"/>
      <c r="CR229" s="326"/>
      <c r="CS229" s="326"/>
      <c r="CT229" s="326"/>
      <c r="CU229" s="326"/>
      <c r="CV229" s="326"/>
      <c r="CW229" s="326"/>
      <c r="CX229" s="326"/>
      <c r="CY229" s="326"/>
      <c r="CZ229" s="326"/>
      <c r="DA229" s="326"/>
      <c r="DB229" s="326"/>
      <c r="DC229" s="326"/>
      <c r="DD229" s="326"/>
      <c r="DE229" s="326"/>
      <c r="DF229" s="326"/>
      <c r="DG229" s="326"/>
      <c r="DH229" s="326"/>
      <c r="DI229" s="326"/>
      <c r="DJ229" s="326"/>
      <c r="DK229" s="326"/>
      <c r="DL229" s="326"/>
      <c r="DM229" s="326"/>
      <c r="DN229" s="326"/>
      <c r="DO229" s="326"/>
      <c r="DP229" s="326"/>
      <c r="DQ229" s="326"/>
      <c r="DR229" s="326"/>
      <c r="DS229" s="326"/>
      <c r="DT229" s="326"/>
      <c r="DU229" s="326"/>
      <c r="DV229" s="326"/>
      <c r="DW229" s="326"/>
      <c r="DX229" s="326"/>
      <c r="DY229" s="326"/>
      <c r="DZ229" s="326"/>
      <c r="EA229" s="326"/>
      <c r="EB229" s="326"/>
      <c r="EC229" s="326"/>
      <c r="ED229" s="326"/>
      <c r="EE229" s="326"/>
      <c r="EF229" s="326"/>
      <c r="EG229" s="326"/>
      <c r="EH229" s="326"/>
      <c r="EI229" s="326"/>
      <c r="EJ229" s="326"/>
      <c r="EK229" s="326"/>
      <c r="EL229" s="326"/>
      <c r="EM229" s="326"/>
      <c r="EN229" s="326"/>
      <c r="EO229" s="326"/>
      <c r="EP229" s="326"/>
      <c r="EQ229" s="326"/>
      <c r="ER229" s="326"/>
      <c r="ES229" s="326"/>
      <c r="ET229" s="326"/>
      <c r="EU229" s="326"/>
      <c r="EV229" s="326"/>
      <c r="EW229" s="326"/>
      <c r="EX229" s="326"/>
      <c r="EY229" s="326"/>
      <c r="EZ229" s="326"/>
      <c r="FA229" s="326"/>
      <c r="FB229" s="326"/>
      <c r="FC229" s="326"/>
      <c r="FD229" s="326"/>
      <c r="FE229" s="326"/>
      <c r="FF229" s="326"/>
      <c r="FG229" s="326"/>
      <c r="FH229" s="326"/>
      <c r="FI229" s="326"/>
      <c r="FJ229" s="326"/>
      <c r="FK229" s="326"/>
      <c r="FL229" s="326"/>
      <c r="FM229" s="326"/>
      <c r="FN229" s="326"/>
      <c r="FO229" s="326"/>
      <c r="FP229" s="326"/>
      <c r="FQ229" s="326"/>
      <c r="FR229" s="326"/>
      <c r="FS229" s="326"/>
      <c r="FT229" s="326"/>
      <c r="FU229" s="326"/>
      <c r="FV229" s="326"/>
      <c r="FW229" s="326"/>
      <c r="FX229" s="326"/>
      <c r="FY229" s="326"/>
      <c r="FZ229" s="326"/>
      <c r="GA229" s="326"/>
      <c r="GB229" s="326"/>
      <c r="GC229" s="326"/>
      <c r="GD229" s="326"/>
      <c r="GE229" s="326"/>
      <c r="GF229" s="326"/>
      <c r="GG229" s="326"/>
      <c r="GH229" s="326"/>
      <c r="GI229" s="326"/>
      <c r="GJ229" s="326"/>
      <c r="GK229" s="326"/>
      <c r="GL229" s="326"/>
      <c r="GM229" s="326"/>
      <c r="GN229" s="326"/>
      <c r="GO229" s="326"/>
      <c r="GP229" s="326"/>
      <c r="GQ229" s="326"/>
      <c r="GR229" s="326"/>
      <c r="GS229" s="326"/>
      <c r="GT229" s="326"/>
      <c r="GU229" s="326"/>
      <c r="GV229" s="326"/>
      <c r="GW229" s="326"/>
      <c r="GX229" s="326"/>
      <c r="GY229" s="326"/>
      <c r="GZ229" s="326"/>
      <c r="HA229" s="326"/>
      <c r="HB229" s="326"/>
      <c r="HC229" s="326"/>
      <c r="HD229" s="326"/>
      <c r="HE229" s="326"/>
      <c r="HF229" s="326"/>
      <c r="HG229" s="326"/>
      <c r="HH229" s="326"/>
      <c r="HI229" s="326"/>
      <c r="HJ229" s="326"/>
      <c r="HK229" s="326"/>
      <c r="HL229" s="326"/>
      <c r="HM229" s="326"/>
      <c r="HN229" s="326"/>
      <c r="HO229" s="326"/>
      <c r="HP229" s="326"/>
      <c r="HQ229" s="326"/>
      <c r="HR229" s="326"/>
      <c r="HS229" s="326"/>
      <c r="HT229" s="326"/>
      <c r="HU229" s="326"/>
      <c r="HV229" s="326"/>
      <c r="HW229" s="326"/>
      <c r="HX229" s="326"/>
      <c r="HY229" s="326"/>
      <c r="HZ229" s="326"/>
      <c r="IA229" s="326"/>
      <c r="IB229" s="326"/>
      <c r="IC229" s="326"/>
      <c r="ID229" s="326"/>
      <c r="IE229" s="326"/>
      <c r="IF229" s="326"/>
      <c r="IG229" s="326"/>
      <c r="IH229" s="326"/>
      <c r="II229" s="326"/>
      <c r="IJ229" s="326"/>
      <c r="IK229" s="326"/>
      <c r="IL229" s="326"/>
      <c r="IM229" s="326"/>
    </row>
    <row r="230" spans="6:247" x14ac:dyDescent="0.2">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c r="AE230" s="326"/>
      <c r="AF230" s="326"/>
      <c r="AG230" s="326"/>
      <c r="AH230" s="326"/>
      <c r="AI230" s="326"/>
      <c r="AJ230" s="326"/>
      <c r="AK230" s="326"/>
      <c r="AL230" s="326"/>
      <c r="AM230" s="326"/>
      <c r="AN230" s="326"/>
      <c r="AO230" s="326"/>
      <c r="AP230" s="326"/>
      <c r="AQ230" s="326"/>
      <c r="AR230" s="326"/>
      <c r="AS230" s="326"/>
      <c r="AT230" s="326"/>
      <c r="AU230" s="326"/>
      <c r="AV230" s="326"/>
      <c r="AW230" s="326"/>
      <c r="AX230" s="326"/>
      <c r="AY230" s="326"/>
      <c r="AZ230" s="326"/>
      <c r="BA230" s="326"/>
      <c r="BB230" s="326"/>
      <c r="BC230" s="326"/>
      <c r="BD230" s="326"/>
      <c r="BE230" s="326"/>
      <c r="BF230" s="326"/>
      <c r="BG230" s="326"/>
      <c r="BH230" s="326"/>
      <c r="BI230" s="326"/>
      <c r="BJ230" s="326"/>
      <c r="BK230" s="326"/>
      <c r="BL230" s="326"/>
      <c r="BM230" s="326"/>
      <c r="BN230" s="326"/>
      <c r="BO230" s="326"/>
      <c r="BP230" s="326"/>
      <c r="BQ230" s="326"/>
      <c r="BR230" s="326"/>
      <c r="BS230" s="326"/>
      <c r="BT230" s="326"/>
      <c r="BU230" s="326"/>
      <c r="BV230" s="326"/>
      <c r="BW230" s="326"/>
      <c r="BX230" s="326"/>
      <c r="BY230" s="326"/>
      <c r="BZ230" s="326"/>
      <c r="CA230" s="326"/>
      <c r="CB230" s="326"/>
      <c r="CC230" s="326"/>
      <c r="CD230" s="326"/>
      <c r="CE230" s="326"/>
      <c r="CF230" s="326"/>
      <c r="CG230" s="326"/>
      <c r="CH230" s="326"/>
      <c r="CI230" s="326"/>
      <c r="CJ230" s="326"/>
      <c r="CK230" s="326"/>
      <c r="CL230" s="326"/>
      <c r="CM230" s="326"/>
      <c r="CN230" s="326"/>
      <c r="CO230" s="326"/>
      <c r="CP230" s="326"/>
      <c r="CQ230" s="326"/>
      <c r="CR230" s="326"/>
      <c r="CS230" s="326"/>
      <c r="CT230" s="326"/>
      <c r="CU230" s="326"/>
      <c r="CV230" s="326"/>
      <c r="CW230" s="326"/>
      <c r="CX230" s="326"/>
      <c r="CY230" s="326"/>
      <c r="CZ230" s="326"/>
      <c r="DA230" s="326"/>
      <c r="DB230" s="326"/>
      <c r="DC230" s="326"/>
      <c r="DD230" s="326"/>
      <c r="DE230" s="326"/>
      <c r="DF230" s="326"/>
      <c r="DG230" s="326"/>
      <c r="DH230" s="326"/>
      <c r="DI230" s="326"/>
      <c r="DJ230" s="326"/>
      <c r="DK230" s="326"/>
      <c r="DL230" s="326"/>
      <c r="DM230" s="326"/>
      <c r="DN230" s="326"/>
      <c r="DO230" s="326"/>
      <c r="DP230" s="326"/>
      <c r="DQ230" s="326"/>
      <c r="DR230" s="326"/>
      <c r="DS230" s="326"/>
      <c r="DT230" s="326"/>
      <c r="DU230" s="326"/>
      <c r="DV230" s="326"/>
      <c r="DW230" s="326"/>
      <c r="DX230" s="326"/>
      <c r="DY230" s="326"/>
      <c r="DZ230" s="326"/>
      <c r="EA230" s="326"/>
      <c r="EB230" s="326"/>
      <c r="EC230" s="326"/>
      <c r="ED230" s="326"/>
      <c r="EE230" s="326"/>
      <c r="EF230" s="326"/>
      <c r="EG230" s="326"/>
      <c r="EH230" s="326"/>
      <c r="EI230" s="326"/>
      <c r="EJ230" s="326"/>
      <c r="EK230" s="326"/>
      <c r="EL230" s="326"/>
      <c r="EM230" s="326"/>
      <c r="EN230" s="326"/>
      <c r="EO230" s="326"/>
      <c r="EP230" s="326"/>
      <c r="EQ230" s="326"/>
      <c r="ER230" s="326"/>
      <c r="ES230" s="326"/>
      <c r="ET230" s="326"/>
      <c r="EU230" s="326"/>
      <c r="EV230" s="326"/>
      <c r="EW230" s="326"/>
      <c r="EX230" s="326"/>
      <c r="EY230" s="326"/>
      <c r="EZ230" s="326"/>
      <c r="FA230" s="326"/>
      <c r="FB230" s="326"/>
      <c r="FC230" s="326"/>
      <c r="FD230" s="326"/>
      <c r="FE230" s="326"/>
      <c r="FF230" s="326"/>
      <c r="FG230" s="326"/>
      <c r="FH230" s="326"/>
      <c r="FI230" s="326"/>
      <c r="FJ230" s="326"/>
      <c r="FK230" s="326"/>
      <c r="FL230" s="326"/>
      <c r="FM230" s="326"/>
      <c r="FN230" s="326"/>
      <c r="FO230" s="326"/>
      <c r="FP230" s="326"/>
      <c r="FQ230" s="326"/>
      <c r="FR230" s="326"/>
      <c r="FS230" s="326"/>
      <c r="FT230" s="326"/>
      <c r="FU230" s="326"/>
      <c r="FV230" s="326"/>
      <c r="FW230" s="326"/>
      <c r="FX230" s="326"/>
      <c r="FY230" s="326"/>
      <c r="FZ230" s="326"/>
      <c r="GA230" s="326"/>
      <c r="GB230" s="326"/>
      <c r="GC230" s="326"/>
      <c r="GD230" s="326"/>
      <c r="GE230" s="326"/>
      <c r="GF230" s="326"/>
      <c r="GG230" s="326"/>
      <c r="GH230" s="326"/>
      <c r="GI230" s="326"/>
      <c r="GJ230" s="326"/>
      <c r="GK230" s="326"/>
      <c r="GL230" s="326"/>
      <c r="GM230" s="326"/>
      <c r="GN230" s="326"/>
      <c r="GO230" s="326"/>
      <c r="GP230" s="326"/>
      <c r="GQ230" s="326"/>
      <c r="GR230" s="326"/>
      <c r="GS230" s="326"/>
      <c r="GT230" s="326"/>
      <c r="GU230" s="326"/>
      <c r="GV230" s="326"/>
      <c r="GW230" s="326"/>
      <c r="GX230" s="326"/>
      <c r="GY230" s="326"/>
      <c r="GZ230" s="326"/>
      <c r="HA230" s="326"/>
      <c r="HB230" s="326"/>
      <c r="HC230" s="326"/>
      <c r="HD230" s="326"/>
      <c r="HE230" s="326"/>
      <c r="HF230" s="326"/>
      <c r="HG230" s="326"/>
      <c r="HH230" s="326"/>
      <c r="HI230" s="326"/>
      <c r="HJ230" s="326"/>
      <c r="HK230" s="326"/>
      <c r="HL230" s="326"/>
      <c r="HM230" s="326"/>
      <c r="HN230" s="326"/>
      <c r="HO230" s="326"/>
      <c r="HP230" s="326"/>
      <c r="HQ230" s="326"/>
      <c r="HR230" s="326"/>
      <c r="HS230" s="326"/>
      <c r="HT230" s="326"/>
      <c r="HU230" s="326"/>
      <c r="HV230" s="326"/>
      <c r="HW230" s="326"/>
      <c r="HX230" s="326"/>
      <c r="HY230" s="326"/>
      <c r="HZ230" s="326"/>
      <c r="IA230" s="326"/>
      <c r="IB230" s="326"/>
      <c r="IC230" s="326"/>
      <c r="ID230" s="326"/>
      <c r="IE230" s="326"/>
      <c r="IF230" s="326"/>
      <c r="IG230" s="326"/>
      <c r="IH230" s="326"/>
      <c r="II230" s="326"/>
      <c r="IJ230" s="326"/>
      <c r="IK230" s="326"/>
      <c r="IL230" s="326"/>
      <c r="IM230" s="326"/>
    </row>
    <row r="231" spans="6:247" x14ac:dyDescent="0.2">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c r="AI231" s="326"/>
      <c r="AJ231" s="326"/>
      <c r="AK231" s="326"/>
      <c r="AL231" s="326"/>
      <c r="AM231" s="326"/>
      <c r="AN231" s="326"/>
      <c r="AO231" s="326"/>
      <c r="AP231" s="326"/>
      <c r="AQ231" s="326"/>
      <c r="AR231" s="326"/>
      <c r="AS231" s="326"/>
      <c r="AT231" s="326"/>
      <c r="AU231" s="326"/>
      <c r="AV231" s="326"/>
      <c r="AW231" s="326"/>
      <c r="AX231" s="326"/>
      <c r="AY231" s="326"/>
      <c r="AZ231" s="326"/>
      <c r="BA231" s="326"/>
      <c r="BB231" s="326"/>
      <c r="BC231" s="326"/>
      <c r="BD231" s="326"/>
      <c r="BE231" s="326"/>
      <c r="BF231" s="326"/>
      <c r="BG231" s="326"/>
      <c r="BH231" s="326"/>
      <c r="BI231" s="326"/>
      <c r="BJ231" s="326"/>
      <c r="BK231" s="326"/>
      <c r="BL231" s="326"/>
      <c r="BM231" s="326"/>
      <c r="BN231" s="326"/>
      <c r="BO231" s="326"/>
      <c r="BP231" s="326"/>
      <c r="BQ231" s="326"/>
      <c r="BR231" s="326"/>
      <c r="BS231" s="326"/>
      <c r="BT231" s="326"/>
      <c r="BU231" s="326"/>
      <c r="BV231" s="326"/>
      <c r="BW231" s="326"/>
      <c r="BX231" s="326"/>
      <c r="BY231" s="326"/>
      <c r="BZ231" s="326"/>
      <c r="CA231" s="326"/>
      <c r="CB231" s="326"/>
      <c r="CC231" s="326"/>
      <c r="CD231" s="326"/>
      <c r="CE231" s="326"/>
      <c r="CF231" s="326"/>
      <c r="CG231" s="326"/>
      <c r="CH231" s="326"/>
      <c r="CI231" s="326"/>
      <c r="CJ231" s="326"/>
      <c r="CK231" s="326"/>
      <c r="CL231" s="326"/>
      <c r="CM231" s="326"/>
      <c r="CN231" s="326"/>
      <c r="CO231" s="326"/>
      <c r="CP231" s="326"/>
      <c r="CQ231" s="326"/>
      <c r="CR231" s="326"/>
      <c r="CS231" s="326"/>
      <c r="CT231" s="326"/>
      <c r="CU231" s="326"/>
      <c r="CV231" s="326"/>
      <c r="CW231" s="326"/>
      <c r="CX231" s="326"/>
      <c r="CY231" s="326"/>
      <c r="CZ231" s="326"/>
      <c r="DA231" s="326"/>
      <c r="DB231" s="326"/>
      <c r="DC231" s="326"/>
      <c r="DD231" s="326"/>
      <c r="DE231" s="326"/>
      <c r="DF231" s="326"/>
      <c r="DG231" s="326"/>
      <c r="DH231" s="326"/>
      <c r="DI231" s="326"/>
      <c r="DJ231" s="326"/>
      <c r="DK231" s="326"/>
      <c r="DL231" s="326"/>
      <c r="DM231" s="326"/>
      <c r="DN231" s="326"/>
      <c r="DO231" s="326"/>
      <c r="DP231" s="326"/>
      <c r="DQ231" s="326"/>
      <c r="DR231" s="326"/>
      <c r="DS231" s="326"/>
      <c r="DT231" s="326"/>
      <c r="DU231" s="326"/>
      <c r="DV231" s="326"/>
      <c r="DW231" s="326"/>
      <c r="DX231" s="326"/>
      <c r="DY231" s="326"/>
      <c r="DZ231" s="326"/>
      <c r="EA231" s="326"/>
      <c r="EB231" s="326"/>
      <c r="EC231" s="326"/>
      <c r="ED231" s="326"/>
      <c r="EE231" s="326"/>
      <c r="EF231" s="326"/>
      <c r="EG231" s="326"/>
      <c r="EH231" s="326"/>
      <c r="EI231" s="326"/>
      <c r="EJ231" s="326"/>
      <c r="EK231" s="326"/>
      <c r="EL231" s="326"/>
      <c r="EM231" s="326"/>
      <c r="EN231" s="326"/>
      <c r="EO231" s="326"/>
      <c r="EP231" s="326"/>
      <c r="EQ231" s="326"/>
      <c r="ER231" s="326"/>
      <c r="ES231" s="326"/>
      <c r="ET231" s="326"/>
      <c r="EU231" s="326"/>
      <c r="EV231" s="326"/>
      <c r="EW231" s="326"/>
      <c r="EX231" s="326"/>
      <c r="EY231" s="326"/>
      <c r="EZ231" s="326"/>
      <c r="FA231" s="326"/>
      <c r="FB231" s="326"/>
      <c r="FC231" s="326"/>
      <c r="FD231" s="326"/>
      <c r="FE231" s="326"/>
      <c r="FF231" s="326"/>
      <c r="FG231" s="326"/>
      <c r="FH231" s="326"/>
      <c r="FI231" s="326"/>
      <c r="FJ231" s="326"/>
      <c r="FK231" s="326"/>
      <c r="FL231" s="326"/>
      <c r="FM231" s="326"/>
      <c r="FN231" s="326"/>
      <c r="FO231" s="326"/>
      <c r="FP231" s="326"/>
      <c r="FQ231" s="326"/>
      <c r="FR231" s="326"/>
      <c r="FS231" s="326"/>
      <c r="FT231" s="326"/>
      <c r="FU231" s="326"/>
      <c r="FV231" s="326"/>
      <c r="FW231" s="326"/>
      <c r="FX231" s="326"/>
      <c r="FY231" s="326"/>
      <c r="FZ231" s="326"/>
      <c r="GA231" s="326"/>
      <c r="GB231" s="326"/>
      <c r="GC231" s="326"/>
      <c r="GD231" s="326"/>
      <c r="GE231" s="326"/>
      <c r="GF231" s="326"/>
      <c r="GG231" s="326"/>
      <c r="GH231" s="326"/>
      <c r="GI231" s="326"/>
      <c r="GJ231" s="326"/>
      <c r="GK231" s="326"/>
      <c r="GL231" s="326"/>
      <c r="GM231" s="326"/>
      <c r="GN231" s="326"/>
      <c r="GO231" s="326"/>
      <c r="GP231" s="326"/>
      <c r="GQ231" s="326"/>
      <c r="GR231" s="326"/>
      <c r="GS231" s="326"/>
      <c r="GT231" s="326"/>
      <c r="GU231" s="326"/>
      <c r="GV231" s="326"/>
      <c r="GW231" s="326"/>
      <c r="GX231" s="326"/>
      <c r="GY231" s="326"/>
      <c r="GZ231" s="326"/>
      <c r="HA231" s="326"/>
      <c r="HB231" s="326"/>
      <c r="HC231" s="326"/>
      <c r="HD231" s="326"/>
      <c r="HE231" s="326"/>
      <c r="HF231" s="326"/>
      <c r="HG231" s="326"/>
      <c r="HH231" s="326"/>
      <c r="HI231" s="326"/>
      <c r="HJ231" s="326"/>
      <c r="HK231" s="326"/>
      <c r="HL231" s="326"/>
      <c r="HM231" s="326"/>
      <c r="HN231" s="326"/>
      <c r="HO231" s="326"/>
      <c r="HP231" s="326"/>
      <c r="HQ231" s="326"/>
      <c r="HR231" s="326"/>
      <c r="HS231" s="326"/>
      <c r="HT231" s="326"/>
      <c r="HU231" s="326"/>
      <c r="HV231" s="326"/>
      <c r="HW231" s="326"/>
      <c r="HX231" s="326"/>
      <c r="HY231" s="326"/>
      <c r="HZ231" s="326"/>
      <c r="IA231" s="326"/>
      <c r="IB231" s="326"/>
      <c r="IC231" s="326"/>
      <c r="ID231" s="326"/>
      <c r="IE231" s="326"/>
      <c r="IF231" s="326"/>
      <c r="IG231" s="326"/>
      <c r="IH231" s="326"/>
      <c r="II231" s="326"/>
      <c r="IJ231" s="326"/>
      <c r="IK231" s="326"/>
      <c r="IL231" s="326"/>
      <c r="IM231" s="326"/>
    </row>
    <row r="232" spans="6:247" x14ac:dyDescent="0.2">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c r="AH232" s="326"/>
      <c r="AI232" s="326"/>
      <c r="AJ232" s="326"/>
      <c r="AK232" s="326"/>
      <c r="AL232" s="326"/>
      <c r="AM232" s="326"/>
      <c r="AN232" s="326"/>
      <c r="AO232" s="326"/>
      <c r="AP232" s="326"/>
      <c r="AQ232" s="326"/>
      <c r="AR232" s="326"/>
      <c r="AS232" s="326"/>
      <c r="AT232" s="326"/>
      <c r="AU232" s="326"/>
      <c r="AV232" s="326"/>
      <c r="AW232" s="326"/>
      <c r="AX232" s="326"/>
      <c r="AY232" s="326"/>
      <c r="AZ232" s="326"/>
      <c r="BA232" s="326"/>
      <c r="BB232" s="326"/>
      <c r="BC232" s="326"/>
      <c r="BD232" s="326"/>
      <c r="BE232" s="326"/>
      <c r="BF232" s="326"/>
      <c r="BG232" s="326"/>
      <c r="BH232" s="326"/>
      <c r="BI232" s="326"/>
      <c r="BJ232" s="326"/>
      <c r="BK232" s="326"/>
      <c r="BL232" s="326"/>
      <c r="BM232" s="326"/>
      <c r="BN232" s="326"/>
      <c r="BO232" s="326"/>
      <c r="BP232" s="326"/>
      <c r="BQ232" s="326"/>
      <c r="BR232" s="326"/>
      <c r="BS232" s="326"/>
      <c r="BT232" s="326"/>
      <c r="BU232" s="326"/>
      <c r="BV232" s="326"/>
      <c r="BW232" s="326"/>
      <c r="BX232" s="326"/>
      <c r="BY232" s="326"/>
      <c r="BZ232" s="326"/>
      <c r="CA232" s="326"/>
      <c r="CB232" s="326"/>
      <c r="CC232" s="326"/>
      <c r="CD232" s="326"/>
      <c r="CE232" s="326"/>
      <c r="CF232" s="326"/>
      <c r="CG232" s="326"/>
      <c r="CH232" s="326"/>
      <c r="CI232" s="326"/>
      <c r="CJ232" s="326"/>
      <c r="CK232" s="326"/>
      <c r="CL232" s="326"/>
      <c r="CM232" s="326"/>
      <c r="CN232" s="326"/>
      <c r="CO232" s="326"/>
      <c r="CP232" s="326"/>
      <c r="CQ232" s="326"/>
      <c r="CR232" s="326"/>
      <c r="CS232" s="326"/>
      <c r="CT232" s="326"/>
      <c r="CU232" s="326"/>
      <c r="CV232" s="326"/>
      <c r="CW232" s="326"/>
      <c r="CX232" s="326"/>
      <c r="CY232" s="326"/>
      <c r="CZ232" s="326"/>
      <c r="DA232" s="326"/>
      <c r="DB232" s="326"/>
      <c r="DC232" s="326"/>
      <c r="DD232" s="326"/>
      <c r="DE232" s="326"/>
      <c r="DF232" s="326"/>
      <c r="DG232" s="326"/>
      <c r="DH232" s="326"/>
      <c r="DI232" s="326"/>
      <c r="DJ232" s="326"/>
      <c r="DK232" s="326"/>
      <c r="DL232" s="326"/>
      <c r="DM232" s="326"/>
      <c r="DN232" s="326"/>
      <c r="DO232" s="326"/>
      <c r="DP232" s="326"/>
      <c r="DQ232" s="326"/>
      <c r="DR232" s="326"/>
      <c r="DS232" s="326"/>
      <c r="DT232" s="326"/>
      <c r="DU232" s="326"/>
      <c r="DV232" s="326"/>
      <c r="DW232" s="326"/>
      <c r="DX232" s="326"/>
      <c r="DY232" s="326"/>
      <c r="DZ232" s="326"/>
      <c r="EA232" s="326"/>
      <c r="EB232" s="326"/>
      <c r="EC232" s="326"/>
      <c r="ED232" s="326"/>
      <c r="EE232" s="326"/>
      <c r="EF232" s="326"/>
      <c r="EG232" s="326"/>
      <c r="EH232" s="326"/>
      <c r="EI232" s="326"/>
      <c r="EJ232" s="326"/>
      <c r="EK232" s="326"/>
      <c r="EL232" s="326"/>
      <c r="EM232" s="326"/>
      <c r="EN232" s="326"/>
      <c r="EO232" s="326"/>
      <c r="EP232" s="326"/>
      <c r="EQ232" s="326"/>
      <c r="ER232" s="326"/>
      <c r="ES232" s="326"/>
      <c r="ET232" s="326"/>
      <c r="EU232" s="326"/>
      <c r="EV232" s="326"/>
      <c r="EW232" s="326"/>
      <c r="EX232" s="326"/>
      <c r="EY232" s="326"/>
      <c r="EZ232" s="326"/>
      <c r="FA232" s="326"/>
      <c r="FB232" s="326"/>
      <c r="FC232" s="326"/>
      <c r="FD232" s="326"/>
      <c r="FE232" s="326"/>
      <c r="FF232" s="326"/>
      <c r="FG232" s="326"/>
      <c r="FH232" s="326"/>
      <c r="FI232" s="326"/>
      <c r="FJ232" s="326"/>
      <c r="FK232" s="326"/>
      <c r="FL232" s="326"/>
      <c r="FM232" s="326"/>
      <c r="FN232" s="326"/>
      <c r="FO232" s="326"/>
      <c r="FP232" s="326"/>
      <c r="FQ232" s="326"/>
      <c r="FR232" s="326"/>
      <c r="FS232" s="326"/>
      <c r="FT232" s="326"/>
      <c r="FU232" s="326"/>
      <c r="FV232" s="326"/>
      <c r="FW232" s="326"/>
      <c r="FX232" s="326"/>
      <c r="FY232" s="326"/>
      <c r="FZ232" s="326"/>
      <c r="GA232" s="326"/>
      <c r="GB232" s="326"/>
      <c r="GC232" s="326"/>
      <c r="GD232" s="326"/>
      <c r="GE232" s="326"/>
      <c r="GF232" s="326"/>
      <c r="GG232" s="326"/>
      <c r="GH232" s="326"/>
      <c r="GI232" s="326"/>
      <c r="GJ232" s="326"/>
      <c r="GK232" s="326"/>
      <c r="GL232" s="326"/>
      <c r="GM232" s="326"/>
      <c r="GN232" s="326"/>
      <c r="GO232" s="326"/>
      <c r="GP232" s="326"/>
      <c r="GQ232" s="326"/>
      <c r="GR232" s="326"/>
      <c r="GS232" s="326"/>
      <c r="GT232" s="326"/>
      <c r="GU232" s="326"/>
      <c r="GV232" s="326"/>
      <c r="GW232" s="326"/>
      <c r="GX232" s="326"/>
      <c r="GY232" s="326"/>
      <c r="GZ232" s="326"/>
      <c r="HA232" s="326"/>
      <c r="HB232" s="326"/>
      <c r="HC232" s="326"/>
      <c r="HD232" s="326"/>
      <c r="HE232" s="326"/>
      <c r="HF232" s="326"/>
      <c r="HG232" s="326"/>
      <c r="HH232" s="326"/>
      <c r="HI232" s="326"/>
      <c r="HJ232" s="326"/>
      <c r="HK232" s="326"/>
      <c r="HL232" s="326"/>
      <c r="HM232" s="326"/>
      <c r="HN232" s="326"/>
      <c r="HO232" s="326"/>
      <c r="HP232" s="326"/>
      <c r="HQ232" s="326"/>
      <c r="HR232" s="326"/>
      <c r="HS232" s="326"/>
      <c r="HT232" s="326"/>
      <c r="HU232" s="326"/>
      <c r="HV232" s="326"/>
      <c r="HW232" s="326"/>
      <c r="HX232" s="326"/>
      <c r="HY232" s="326"/>
      <c r="HZ232" s="326"/>
      <c r="IA232" s="326"/>
      <c r="IB232" s="326"/>
      <c r="IC232" s="326"/>
      <c r="ID232" s="326"/>
      <c r="IE232" s="326"/>
      <c r="IF232" s="326"/>
      <c r="IG232" s="326"/>
      <c r="IH232" s="326"/>
      <c r="II232" s="326"/>
      <c r="IJ232" s="326"/>
      <c r="IK232" s="326"/>
      <c r="IL232" s="326"/>
      <c r="IM232" s="326"/>
    </row>
    <row r="233" spans="6:247" x14ac:dyDescent="0.2">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c r="AH233" s="326"/>
      <c r="AI233" s="326"/>
      <c r="AJ233" s="326"/>
      <c r="AK233" s="326"/>
      <c r="AL233" s="326"/>
      <c r="AM233" s="326"/>
      <c r="AN233" s="326"/>
      <c r="AO233" s="326"/>
      <c r="AP233" s="326"/>
      <c r="AQ233" s="326"/>
      <c r="AR233" s="326"/>
      <c r="AS233" s="326"/>
      <c r="AT233" s="326"/>
      <c r="AU233" s="326"/>
      <c r="AV233" s="326"/>
      <c r="AW233" s="326"/>
      <c r="AX233" s="326"/>
      <c r="AY233" s="326"/>
      <c r="AZ233" s="326"/>
      <c r="BA233" s="326"/>
      <c r="BB233" s="326"/>
      <c r="BC233" s="326"/>
      <c r="BD233" s="326"/>
      <c r="BE233" s="326"/>
      <c r="BF233" s="326"/>
      <c r="BG233" s="326"/>
      <c r="BH233" s="326"/>
      <c r="BI233" s="326"/>
      <c r="BJ233" s="326"/>
      <c r="BK233" s="326"/>
      <c r="BL233" s="326"/>
      <c r="BM233" s="326"/>
      <c r="BN233" s="326"/>
      <c r="BO233" s="326"/>
      <c r="BP233" s="326"/>
      <c r="BQ233" s="326"/>
      <c r="BR233" s="326"/>
      <c r="BS233" s="326"/>
      <c r="BT233" s="326"/>
      <c r="BU233" s="326"/>
      <c r="BV233" s="326"/>
      <c r="BW233" s="326"/>
      <c r="BX233" s="326"/>
      <c r="BY233" s="326"/>
      <c r="BZ233" s="326"/>
      <c r="CA233" s="326"/>
      <c r="CB233" s="326"/>
      <c r="CC233" s="326"/>
      <c r="CD233" s="326"/>
      <c r="CE233" s="326"/>
      <c r="CF233" s="326"/>
      <c r="CG233" s="326"/>
      <c r="CH233" s="326"/>
      <c r="CI233" s="326"/>
      <c r="CJ233" s="326"/>
      <c r="CK233" s="326"/>
      <c r="CL233" s="326"/>
      <c r="CM233" s="326"/>
      <c r="CN233" s="326"/>
      <c r="CO233" s="326"/>
      <c r="CP233" s="326"/>
      <c r="CQ233" s="326"/>
      <c r="CR233" s="326"/>
      <c r="CS233" s="326"/>
      <c r="CT233" s="326"/>
      <c r="CU233" s="326"/>
      <c r="CV233" s="326"/>
      <c r="CW233" s="326"/>
      <c r="CX233" s="326"/>
      <c r="CY233" s="326"/>
      <c r="CZ233" s="326"/>
      <c r="DA233" s="326"/>
      <c r="DB233" s="326"/>
      <c r="DC233" s="326"/>
      <c r="DD233" s="326"/>
      <c r="DE233" s="326"/>
      <c r="DF233" s="326"/>
      <c r="DG233" s="326"/>
      <c r="DH233" s="326"/>
      <c r="DI233" s="326"/>
      <c r="DJ233" s="326"/>
      <c r="DK233" s="326"/>
      <c r="DL233" s="326"/>
      <c r="DM233" s="326"/>
      <c r="DN233" s="326"/>
      <c r="DO233" s="326"/>
      <c r="DP233" s="326"/>
      <c r="DQ233" s="326"/>
      <c r="DR233" s="326"/>
      <c r="DS233" s="326"/>
      <c r="DT233" s="326"/>
      <c r="DU233" s="326"/>
      <c r="DV233" s="326"/>
      <c r="DW233" s="326"/>
      <c r="DX233" s="326"/>
      <c r="DY233" s="326"/>
      <c r="DZ233" s="326"/>
      <c r="EA233" s="326"/>
      <c r="EB233" s="326"/>
      <c r="EC233" s="326"/>
      <c r="ED233" s="326"/>
      <c r="EE233" s="326"/>
      <c r="EF233" s="326"/>
      <c r="EG233" s="326"/>
      <c r="EH233" s="326"/>
      <c r="EI233" s="326"/>
      <c r="EJ233" s="326"/>
      <c r="EK233" s="326"/>
      <c r="EL233" s="326"/>
      <c r="EM233" s="326"/>
      <c r="EN233" s="326"/>
      <c r="EO233" s="326"/>
      <c r="EP233" s="326"/>
      <c r="EQ233" s="326"/>
      <c r="ER233" s="326"/>
      <c r="ES233" s="326"/>
      <c r="ET233" s="326"/>
      <c r="EU233" s="326"/>
      <c r="EV233" s="326"/>
      <c r="EW233" s="326"/>
      <c r="EX233" s="326"/>
      <c r="EY233" s="326"/>
      <c r="EZ233" s="326"/>
      <c r="FA233" s="326"/>
      <c r="FB233" s="326"/>
      <c r="FC233" s="326"/>
      <c r="FD233" s="326"/>
      <c r="FE233" s="326"/>
      <c r="FF233" s="326"/>
      <c r="FG233" s="326"/>
      <c r="FH233" s="326"/>
      <c r="FI233" s="326"/>
      <c r="FJ233" s="326"/>
      <c r="FK233" s="326"/>
      <c r="FL233" s="326"/>
      <c r="FM233" s="326"/>
      <c r="FN233" s="326"/>
      <c r="FO233" s="326"/>
      <c r="FP233" s="326"/>
      <c r="FQ233" s="326"/>
      <c r="FR233" s="326"/>
      <c r="FS233" s="326"/>
      <c r="FT233" s="326"/>
      <c r="FU233" s="326"/>
      <c r="FV233" s="326"/>
      <c r="FW233" s="326"/>
      <c r="FX233" s="326"/>
      <c r="FY233" s="326"/>
      <c r="FZ233" s="326"/>
      <c r="GA233" s="326"/>
      <c r="GB233" s="326"/>
      <c r="GC233" s="326"/>
      <c r="GD233" s="326"/>
      <c r="GE233" s="326"/>
      <c r="GF233" s="326"/>
      <c r="GG233" s="326"/>
      <c r="GH233" s="326"/>
      <c r="GI233" s="326"/>
      <c r="GJ233" s="326"/>
      <c r="GK233" s="326"/>
      <c r="GL233" s="326"/>
      <c r="GM233" s="326"/>
      <c r="GN233" s="326"/>
      <c r="GO233" s="326"/>
      <c r="GP233" s="326"/>
      <c r="GQ233" s="326"/>
      <c r="GR233" s="326"/>
      <c r="GS233" s="326"/>
      <c r="GT233" s="326"/>
      <c r="GU233" s="326"/>
      <c r="GV233" s="326"/>
      <c r="GW233" s="326"/>
      <c r="GX233" s="326"/>
      <c r="GY233" s="326"/>
      <c r="GZ233" s="326"/>
      <c r="HA233" s="326"/>
      <c r="HB233" s="326"/>
      <c r="HC233" s="326"/>
      <c r="HD233" s="326"/>
      <c r="HE233" s="326"/>
      <c r="HF233" s="326"/>
      <c r="HG233" s="326"/>
      <c r="HH233" s="326"/>
      <c r="HI233" s="326"/>
      <c r="HJ233" s="326"/>
      <c r="HK233" s="326"/>
      <c r="HL233" s="326"/>
      <c r="HM233" s="326"/>
      <c r="HN233" s="326"/>
      <c r="HO233" s="326"/>
      <c r="HP233" s="326"/>
      <c r="HQ233" s="326"/>
      <c r="HR233" s="326"/>
      <c r="HS233" s="326"/>
      <c r="HT233" s="326"/>
      <c r="HU233" s="326"/>
      <c r="HV233" s="326"/>
      <c r="HW233" s="326"/>
      <c r="HX233" s="326"/>
      <c r="HY233" s="326"/>
      <c r="HZ233" s="326"/>
      <c r="IA233" s="326"/>
      <c r="IB233" s="326"/>
      <c r="IC233" s="326"/>
      <c r="ID233" s="326"/>
      <c r="IE233" s="326"/>
      <c r="IF233" s="326"/>
      <c r="IG233" s="326"/>
      <c r="IH233" s="326"/>
      <c r="II233" s="326"/>
      <c r="IJ233" s="326"/>
      <c r="IK233" s="326"/>
      <c r="IL233" s="326"/>
      <c r="IM233" s="326"/>
    </row>
    <row r="234" spans="6:247" x14ac:dyDescent="0.2">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c r="AE234" s="326"/>
      <c r="AF234" s="326"/>
      <c r="AG234" s="326"/>
      <c r="AH234" s="326"/>
      <c r="AI234" s="326"/>
      <c r="AJ234" s="326"/>
      <c r="AK234" s="326"/>
      <c r="AL234" s="326"/>
      <c r="AM234" s="326"/>
      <c r="AN234" s="326"/>
      <c r="AO234" s="326"/>
      <c r="AP234" s="326"/>
      <c r="AQ234" s="326"/>
      <c r="AR234" s="326"/>
      <c r="AS234" s="326"/>
      <c r="AT234" s="326"/>
      <c r="AU234" s="326"/>
      <c r="AV234" s="326"/>
      <c r="AW234" s="326"/>
      <c r="AX234" s="326"/>
      <c r="AY234" s="326"/>
      <c r="AZ234" s="326"/>
      <c r="BA234" s="326"/>
      <c r="BB234" s="326"/>
      <c r="BC234" s="326"/>
      <c r="BD234" s="326"/>
      <c r="BE234" s="326"/>
      <c r="BF234" s="326"/>
      <c r="BG234" s="326"/>
      <c r="BH234" s="326"/>
      <c r="BI234" s="326"/>
      <c r="BJ234" s="326"/>
      <c r="BK234" s="326"/>
      <c r="BL234" s="326"/>
      <c r="BM234" s="326"/>
      <c r="BN234" s="326"/>
      <c r="BO234" s="326"/>
      <c r="BP234" s="326"/>
      <c r="BQ234" s="326"/>
      <c r="BR234" s="326"/>
      <c r="BS234" s="326"/>
      <c r="BT234" s="326"/>
      <c r="BU234" s="326"/>
      <c r="BV234" s="326"/>
      <c r="BW234" s="326"/>
      <c r="BX234" s="326"/>
      <c r="BY234" s="326"/>
      <c r="BZ234" s="326"/>
      <c r="CA234" s="326"/>
      <c r="CB234" s="326"/>
      <c r="CC234" s="326"/>
      <c r="CD234" s="326"/>
      <c r="CE234" s="326"/>
      <c r="CF234" s="326"/>
      <c r="CG234" s="326"/>
      <c r="CH234" s="326"/>
      <c r="CI234" s="326"/>
      <c r="CJ234" s="326"/>
      <c r="CK234" s="326"/>
      <c r="CL234" s="326"/>
      <c r="CM234" s="326"/>
      <c r="CN234" s="326"/>
      <c r="CO234" s="326"/>
      <c r="CP234" s="326"/>
      <c r="CQ234" s="326"/>
      <c r="CR234" s="326"/>
      <c r="CS234" s="326"/>
      <c r="CT234" s="326"/>
      <c r="CU234" s="326"/>
      <c r="CV234" s="326"/>
      <c r="CW234" s="326"/>
      <c r="CX234" s="326"/>
      <c r="CY234" s="326"/>
      <c r="CZ234" s="326"/>
      <c r="DA234" s="326"/>
      <c r="DB234" s="326"/>
      <c r="DC234" s="326"/>
      <c r="DD234" s="326"/>
      <c r="DE234" s="326"/>
      <c r="DF234" s="326"/>
      <c r="DG234" s="326"/>
      <c r="DH234" s="326"/>
      <c r="DI234" s="326"/>
      <c r="DJ234" s="326"/>
      <c r="DK234" s="326"/>
      <c r="DL234" s="326"/>
      <c r="DM234" s="326"/>
      <c r="DN234" s="326"/>
      <c r="DO234" s="326"/>
      <c r="DP234" s="326"/>
      <c r="DQ234" s="326"/>
      <c r="DR234" s="326"/>
      <c r="DS234" s="326"/>
      <c r="DT234" s="326"/>
      <c r="DU234" s="326"/>
      <c r="DV234" s="326"/>
      <c r="DW234" s="326"/>
      <c r="DX234" s="326"/>
      <c r="DY234" s="326"/>
      <c r="DZ234" s="326"/>
      <c r="EA234" s="326"/>
      <c r="EB234" s="326"/>
      <c r="EC234" s="326"/>
      <c r="ED234" s="326"/>
      <c r="EE234" s="326"/>
      <c r="EF234" s="326"/>
      <c r="EG234" s="326"/>
      <c r="EH234" s="326"/>
      <c r="EI234" s="326"/>
      <c r="EJ234" s="326"/>
      <c r="EK234" s="326"/>
      <c r="EL234" s="326"/>
      <c r="EM234" s="326"/>
      <c r="EN234" s="326"/>
      <c r="EO234" s="326"/>
      <c r="EP234" s="326"/>
      <c r="EQ234" s="326"/>
      <c r="ER234" s="326"/>
      <c r="ES234" s="326"/>
      <c r="ET234" s="326"/>
      <c r="EU234" s="326"/>
      <c r="EV234" s="326"/>
      <c r="EW234" s="326"/>
      <c r="EX234" s="326"/>
      <c r="EY234" s="326"/>
      <c r="EZ234" s="326"/>
      <c r="FA234" s="326"/>
      <c r="FB234" s="326"/>
      <c r="FC234" s="326"/>
      <c r="FD234" s="326"/>
      <c r="FE234" s="326"/>
      <c r="FF234" s="326"/>
      <c r="FG234" s="326"/>
      <c r="FH234" s="326"/>
      <c r="FI234" s="326"/>
      <c r="FJ234" s="326"/>
      <c r="FK234" s="326"/>
      <c r="FL234" s="326"/>
      <c r="FM234" s="326"/>
      <c r="FN234" s="326"/>
      <c r="FO234" s="326"/>
      <c r="FP234" s="326"/>
      <c r="FQ234" s="326"/>
      <c r="FR234" s="326"/>
      <c r="FS234" s="326"/>
      <c r="FT234" s="326"/>
      <c r="FU234" s="326"/>
      <c r="FV234" s="326"/>
      <c r="FW234" s="326"/>
      <c r="FX234" s="326"/>
      <c r="FY234" s="326"/>
      <c r="FZ234" s="326"/>
      <c r="GA234" s="326"/>
      <c r="GB234" s="326"/>
      <c r="GC234" s="326"/>
      <c r="GD234" s="326"/>
      <c r="GE234" s="326"/>
      <c r="GF234" s="326"/>
      <c r="GG234" s="326"/>
      <c r="GH234" s="326"/>
      <c r="GI234" s="326"/>
      <c r="GJ234" s="326"/>
      <c r="GK234" s="326"/>
      <c r="GL234" s="326"/>
      <c r="GM234" s="326"/>
      <c r="GN234" s="326"/>
      <c r="GO234" s="326"/>
      <c r="GP234" s="326"/>
      <c r="GQ234" s="326"/>
      <c r="GR234" s="326"/>
      <c r="GS234" s="326"/>
      <c r="GT234" s="326"/>
      <c r="GU234" s="326"/>
      <c r="GV234" s="326"/>
      <c r="GW234" s="326"/>
      <c r="GX234" s="326"/>
      <c r="GY234" s="326"/>
      <c r="GZ234" s="326"/>
      <c r="HA234" s="326"/>
      <c r="HB234" s="326"/>
      <c r="HC234" s="326"/>
      <c r="HD234" s="326"/>
      <c r="HE234" s="326"/>
      <c r="HF234" s="326"/>
      <c r="HG234" s="326"/>
      <c r="HH234" s="326"/>
      <c r="HI234" s="326"/>
      <c r="HJ234" s="326"/>
      <c r="HK234" s="326"/>
      <c r="HL234" s="326"/>
      <c r="HM234" s="326"/>
      <c r="HN234" s="326"/>
      <c r="HO234" s="326"/>
      <c r="HP234" s="326"/>
      <c r="HQ234" s="326"/>
      <c r="HR234" s="326"/>
      <c r="HS234" s="326"/>
      <c r="HT234" s="326"/>
      <c r="HU234" s="326"/>
      <c r="HV234" s="326"/>
      <c r="HW234" s="326"/>
      <c r="HX234" s="326"/>
      <c r="HY234" s="326"/>
      <c r="HZ234" s="326"/>
      <c r="IA234" s="326"/>
      <c r="IB234" s="326"/>
      <c r="IC234" s="326"/>
      <c r="ID234" s="326"/>
      <c r="IE234" s="326"/>
      <c r="IF234" s="326"/>
      <c r="IG234" s="326"/>
      <c r="IH234" s="326"/>
      <c r="II234" s="326"/>
      <c r="IJ234" s="326"/>
      <c r="IK234" s="326"/>
      <c r="IL234" s="326"/>
      <c r="IM234" s="326"/>
    </row>
    <row r="235" spans="6:247" x14ac:dyDescent="0.2">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c r="AE235" s="326"/>
      <c r="AF235" s="326"/>
      <c r="AG235" s="326"/>
      <c r="AH235" s="326"/>
      <c r="AI235" s="326"/>
      <c r="AJ235" s="326"/>
      <c r="AK235" s="326"/>
      <c r="AL235" s="326"/>
      <c r="AM235" s="326"/>
      <c r="AN235" s="326"/>
      <c r="AO235" s="326"/>
      <c r="AP235" s="326"/>
      <c r="AQ235" s="326"/>
      <c r="AR235" s="326"/>
      <c r="AS235" s="326"/>
      <c r="AT235" s="326"/>
      <c r="AU235" s="326"/>
      <c r="AV235" s="326"/>
      <c r="AW235" s="326"/>
      <c r="AX235" s="326"/>
      <c r="AY235" s="326"/>
      <c r="AZ235" s="326"/>
      <c r="BA235" s="326"/>
      <c r="BB235" s="326"/>
      <c r="BC235" s="326"/>
      <c r="BD235" s="326"/>
      <c r="BE235" s="326"/>
      <c r="BF235" s="326"/>
      <c r="BG235" s="326"/>
      <c r="BH235" s="326"/>
      <c r="BI235" s="326"/>
      <c r="BJ235" s="326"/>
      <c r="BK235" s="326"/>
      <c r="BL235" s="326"/>
      <c r="BM235" s="326"/>
      <c r="BN235" s="326"/>
      <c r="BO235" s="326"/>
      <c r="BP235" s="326"/>
      <c r="BQ235" s="326"/>
      <c r="BR235" s="326"/>
      <c r="BS235" s="326"/>
      <c r="BT235" s="326"/>
      <c r="BU235" s="326"/>
      <c r="BV235" s="326"/>
      <c r="BW235" s="326"/>
      <c r="BX235" s="326"/>
      <c r="BY235" s="326"/>
      <c r="BZ235" s="326"/>
      <c r="CA235" s="326"/>
      <c r="CB235" s="326"/>
      <c r="CC235" s="326"/>
      <c r="CD235" s="326"/>
      <c r="CE235" s="326"/>
      <c r="CF235" s="326"/>
      <c r="CG235" s="326"/>
      <c r="CH235" s="326"/>
      <c r="CI235" s="326"/>
      <c r="CJ235" s="326"/>
      <c r="CK235" s="326"/>
      <c r="CL235" s="326"/>
      <c r="CM235" s="326"/>
      <c r="CN235" s="326"/>
      <c r="CO235" s="326"/>
      <c r="CP235" s="326"/>
      <c r="CQ235" s="326"/>
      <c r="CR235" s="326"/>
      <c r="CS235" s="326"/>
      <c r="CT235" s="326"/>
      <c r="CU235" s="326"/>
      <c r="CV235" s="326"/>
      <c r="CW235" s="326"/>
      <c r="CX235" s="326"/>
      <c r="CY235" s="326"/>
      <c r="CZ235" s="326"/>
      <c r="DA235" s="326"/>
      <c r="DB235" s="326"/>
      <c r="DC235" s="326"/>
      <c r="DD235" s="326"/>
      <c r="DE235" s="326"/>
      <c r="DF235" s="326"/>
      <c r="DG235" s="326"/>
      <c r="DH235" s="326"/>
      <c r="DI235" s="326"/>
      <c r="DJ235" s="326"/>
      <c r="DK235" s="326"/>
      <c r="DL235" s="326"/>
      <c r="DM235" s="326"/>
      <c r="DN235" s="326"/>
      <c r="DO235" s="326"/>
      <c r="DP235" s="326"/>
      <c r="DQ235" s="326"/>
      <c r="DR235" s="326"/>
      <c r="DS235" s="326"/>
      <c r="DT235" s="326"/>
      <c r="DU235" s="326"/>
      <c r="DV235" s="326"/>
      <c r="DW235" s="326"/>
      <c r="DX235" s="326"/>
      <c r="DY235" s="326"/>
      <c r="DZ235" s="326"/>
      <c r="EA235" s="326"/>
      <c r="EB235" s="326"/>
      <c r="EC235" s="326"/>
      <c r="ED235" s="326"/>
      <c r="EE235" s="326"/>
      <c r="EF235" s="326"/>
      <c r="EG235" s="326"/>
      <c r="EH235" s="326"/>
      <c r="EI235" s="326"/>
      <c r="EJ235" s="326"/>
      <c r="EK235" s="326"/>
      <c r="EL235" s="326"/>
      <c r="EM235" s="326"/>
      <c r="EN235" s="326"/>
      <c r="EO235" s="326"/>
      <c r="EP235" s="326"/>
      <c r="EQ235" s="326"/>
      <c r="ER235" s="326"/>
      <c r="ES235" s="326"/>
      <c r="ET235" s="326"/>
      <c r="EU235" s="326"/>
      <c r="EV235" s="326"/>
      <c r="EW235" s="326"/>
      <c r="EX235" s="326"/>
      <c r="EY235" s="326"/>
      <c r="EZ235" s="326"/>
      <c r="FA235" s="326"/>
      <c r="FB235" s="326"/>
      <c r="FC235" s="326"/>
      <c r="FD235" s="326"/>
      <c r="FE235" s="326"/>
      <c r="FF235" s="326"/>
      <c r="FG235" s="326"/>
      <c r="FH235" s="326"/>
      <c r="FI235" s="326"/>
      <c r="FJ235" s="326"/>
      <c r="FK235" s="326"/>
      <c r="FL235" s="326"/>
      <c r="FM235" s="326"/>
      <c r="FN235" s="326"/>
      <c r="FO235" s="326"/>
      <c r="FP235" s="326"/>
      <c r="FQ235" s="326"/>
      <c r="FR235" s="326"/>
      <c r="FS235" s="326"/>
      <c r="FT235" s="326"/>
      <c r="FU235" s="326"/>
      <c r="FV235" s="326"/>
      <c r="FW235" s="326"/>
      <c r="FX235" s="326"/>
      <c r="FY235" s="326"/>
      <c r="FZ235" s="326"/>
      <c r="GA235" s="326"/>
      <c r="GB235" s="326"/>
      <c r="GC235" s="326"/>
      <c r="GD235" s="326"/>
      <c r="GE235" s="326"/>
      <c r="GF235" s="326"/>
      <c r="GG235" s="326"/>
      <c r="GH235" s="326"/>
      <c r="GI235" s="326"/>
      <c r="GJ235" s="326"/>
      <c r="GK235" s="326"/>
      <c r="GL235" s="326"/>
      <c r="GM235" s="326"/>
      <c r="GN235" s="326"/>
      <c r="GO235" s="326"/>
      <c r="GP235" s="326"/>
      <c r="GQ235" s="326"/>
      <c r="GR235" s="326"/>
      <c r="GS235" s="326"/>
      <c r="GT235" s="326"/>
      <c r="GU235" s="326"/>
      <c r="GV235" s="326"/>
      <c r="GW235" s="326"/>
      <c r="GX235" s="326"/>
      <c r="GY235" s="326"/>
      <c r="GZ235" s="326"/>
      <c r="HA235" s="326"/>
      <c r="HB235" s="326"/>
      <c r="HC235" s="326"/>
      <c r="HD235" s="326"/>
      <c r="HE235" s="326"/>
      <c r="HF235" s="326"/>
      <c r="HG235" s="326"/>
      <c r="HH235" s="326"/>
      <c r="HI235" s="326"/>
      <c r="HJ235" s="326"/>
      <c r="HK235" s="326"/>
      <c r="HL235" s="326"/>
      <c r="HM235" s="326"/>
      <c r="HN235" s="326"/>
      <c r="HO235" s="326"/>
      <c r="HP235" s="326"/>
      <c r="HQ235" s="326"/>
      <c r="HR235" s="326"/>
      <c r="HS235" s="326"/>
      <c r="HT235" s="326"/>
      <c r="HU235" s="326"/>
      <c r="HV235" s="326"/>
      <c r="HW235" s="326"/>
      <c r="HX235" s="326"/>
      <c r="HY235" s="326"/>
      <c r="HZ235" s="326"/>
      <c r="IA235" s="326"/>
      <c r="IB235" s="326"/>
      <c r="IC235" s="326"/>
      <c r="ID235" s="326"/>
      <c r="IE235" s="326"/>
      <c r="IF235" s="326"/>
      <c r="IG235" s="326"/>
      <c r="IH235" s="326"/>
      <c r="II235" s="326"/>
      <c r="IJ235" s="326"/>
      <c r="IK235" s="326"/>
      <c r="IL235" s="326"/>
      <c r="IM235" s="326"/>
    </row>
    <row r="236" spans="6:247" x14ac:dyDescent="0.2">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c r="AH236" s="326"/>
      <c r="AI236" s="326"/>
      <c r="AJ236" s="326"/>
      <c r="AK236" s="326"/>
      <c r="AL236" s="326"/>
      <c r="AM236" s="326"/>
      <c r="AN236" s="326"/>
      <c r="AO236" s="326"/>
      <c r="AP236" s="326"/>
      <c r="AQ236" s="326"/>
      <c r="AR236" s="326"/>
      <c r="AS236" s="326"/>
      <c r="AT236" s="326"/>
      <c r="AU236" s="326"/>
      <c r="AV236" s="326"/>
      <c r="AW236" s="326"/>
      <c r="AX236" s="326"/>
      <c r="AY236" s="326"/>
      <c r="AZ236" s="326"/>
      <c r="BA236" s="326"/>
      <c r="BB236" s="326"/>
      <c r="BC236" s="326"/>
      <c r="BD236" s="326"/>
      <c r="BE236" s="326"/>
      <c r="BF236" s="326"/>
      <c r="BG236" s="326"/>
      <c r="BH236" s="326"/>
      <c r="BI236" s="326"/>
      <c r="BJ236" s="326"/>
      <c r="BK236" s="326"/>
      <c r="BL236" s="326"/>
      <c r="BM236" s="326"/>
      <c r="BN236" s="326"/>
      <c r="BO236" s="326"/>
      <c r="BP236" s="326"/>
      <c r="BQ236" s="326"/>
      <c r="BR236" s="326"/>
      <c r="BS236" s="326"/>
      <c r="BT236" s="326"/>
      <c r="BU236" s="326"/>
      <c r="BV236" s="326"/>
      <c r="BW236" s="326"/>
      <c r="BX236" s="326"/>
      <c r="BY236" s="326"/>
      <c r="BZ236" s="326"/>
      <c r="CA236" s="326"/>
      <c r="CB236" s="326"/>
      <c r="CC236" s="326"/>
      <c r="CD236" s="326"/>
      <c r="CE236" s="326"/>
      <c r="CF236" s="326"/>
      <c r="CG236" s="326"/>
      <c r="CH236" s="326"/>
      <c r="CI236" s="326"/>
      <c r="CJ236" s="326"/>
      <c r="CK236" s="326"/>
      <c r="CL236" s="326"/>
      <c r="CM236" s="326"/>
      <c r="CN236" s="326"/>
      <c r="CO236" s="326"/>
      <c r="CP236" s="326"/>
      <c r="CQ236" s="326"/>
      <c r="CR236" s="326"/>
      <c r="CS236" s="326"/>
      <c r="CT236" s="326"/>
      <c r="CU236" s="326"/>
      <c r="CV236" s="326"/>
      <c r="CW236" s="326"/>
      <c r="CX236" s="326"/>
      <c r="CY236" s="326"/>
      <c r="CZ236" s="326"/>
      <c r="DA236" s="326"/>
      <c r="DB236" s="326"/>
      <c r="DC236" s="326"/>
      <c r="DD236" s="326"/>
      <c r="DE236" s="326"/>
      <c r="DF236" s="326"/>
      <c r="DG236" s="326"/>
      <c r="DH236" s="326"/>
      <c r="DI236" s="326"/>
      <c r="DJ236" s="326"/>
      <c r="DK236" s="326"/>
      <c r="DL236" s="326"/>
      <c r="DM236" s="326"/>
      <c r="DN236" s="326"/>
      <c r="DO236" s="326"/>
      <c r="DP236" s="326"/>
      <c r="DQ236" s="326"/>
      <c r="DR236" s="326"/>
      <c r="DS236" s="326"/>
      <c r="DT236" s="326"/>
      <c r="DU236" s="326"/>
      <c r="DV236" s="326"/>
      <c r="DW236" s="326"/>
      <c r="DX236" s="326"/>
      <c r="DY236" s="326"/>
      <c r="DZ236" s="326"/>
      <c r="EA236" s="326"/>
      <c r="EB236" s="326"/>
      <c r="EC236" s="326"/>
      <c r="ED236" s="326"/>
      <c r="EE236" s="326"/>
      <c r="EF236" s="326"/>
      <c r="EG236" s="326"/>
      <c r="EH236" s="326"/>
      <c r="EI236" s="326"/>
      <c r="EJ236" s="326"/>
      <c r="EK236" s="326"/>
      <c r="EL236" s="326"/>
      <c r="EM236" s="326"/>
      <c r="EN236" s="326"/>
      <c r="EO236" s="326"/>
      <c r="EP236" s="326"/>
      <c r="EQ236" s="326"/>
      <c r="ER236" s="326"/>
      <c r="ES236" s="326"/>
      <c r="ET236" s="326"/>
      <c r="EU236" s="326"/>
      <c r="EV236" s="326"/>
      <c r="EW236" s="326"/>
      <c r="EX236" s="326"/>
      <c r="EY236" s="326"/>
      <c r="EZ236" s="326"/>
      <c r="FA236" s="326"/>
      <c r="FB236" s="326"/>
      <c r="FC236" s="326"/>
      <c r="FD236" s="326"/>
      <c r="FE236" s="326"/>
      <c r="FF236" s="326"/>
      <c r="FG236" s="326"/>
      <c r="FH236" s="326"/>
      <c r="FI236" s="326"/>
      <c r="FJ236" s="326"/>
      <c r="FK236" s="326"/>
      <c r="FL236" s="326"/>
      <c r="FM236" s="326"/>
      <c r="FN236" s="326"/>
      <c r="FO236" s="326"/>
      <c r="FP236" s="326"/>
      <c r="FQ236" s="326"/>
      <c r="FR236" s="326"/>
      <c r="FS236" s="326"/>
      <c r="FT236" s="326"/>
      <c r="FU236" s="326"/>
      <c r="FV236" s="326"/>
      <c r="FW236" s="326"/>
      <c r="FX236" s="326"/>
      <c r="FY236" s="326"/>
      <c r="FZ236" s="326"/>
      <c r="GA236" s="326"/>
      <c r="GB236" s="326"/>
      <c r="GC236" s="326"/>
      <c r="GD236" s="326"/>
      <c r="GE236" s="326"/>
      <c r="GF236" s="326"/>
      <c r="GG236" s="326"/>
      <c r="GH236" s="326"/>
      <c r="GI236" s="326"/>
      <c r="GJ236" s="326"/>
      <c r="GK236" s="326"/>
      <c r="GL236" s="326"/>
      <c r="GM236" s="326"/>
      <c r="GN236" s="326"/>
      <c r="GO236" s="326"/>
      <c r="GP236" s="326"/>
      <c r="GQ236" s="326"/>
      <c r="GR236" s="326"/>
      <c r="GS236" s="326"/>
      <c r="GT236" s="326"/>
      <c r="GU236" s="326"/>
      <c r="GV236" s="326"/>
      <c r="GW236" s="326"/>
      <c r="GX236" s="326"/>
      <c r="GY236" s="326"/>
      <c r="GZ236" s="326"/>
      <c r="HA236" s="326"/>
      <c r="HB236" s="326"/>
      <c r="HC236" s="326"/>
      <c r="HD236" s="326"/>
      <c r="HE236" s="326"/>
      <c r="HF236" s="326"/>
      <c r="HG236" s="326"/>
      <c r="HH236" s="326"/>
      <c r="HI236" s="326"/>
      <c r="HJ236" s="326"/>
      <c r="HK236" s="326"/>
      <c r="HL236" s="326"/>
      <c r="HM236" s="326"/>
      <c r="HN236" s="326"/>
      <c r="HO236" s="326"/>
      <c r="HP236" s="326"/>
      <c r="HQ236" s="326"/>
      <c r="HR236" s="326"/>
      <c r="HS236" s="326"/>
      <c r="HT236" s="326"/>
      <c r="HU236" s="326"/>
      <c r="HV236" s="326"/>
      <c r="HW236" s="326"/>
      <c r="HX236" s="326"/>
      <c r="HY236" s="326"/>
      <c r="HZ236" s="326"/>
      <c r="IA236" s="326"/>
      <c r="IB236" s="326"/>
      <c r="IC236" s="326"/>
      <c r="ID236" s="326"/>
      <c r="IE236" s="326"/>
      <c r="IF236" s="326"/>
      <c r="IG236" s="326"/>
      <c r="IH236" s="326"/>
      <c r="II236" s="326"/>
      <c r="IJ236" s="326"/>
      <c r="IK236" s="326"/>
      <c r="IL236" s="326"/>
      <c r="IM236" s="326"/>
    </row>
    <row r="237" spans="6:247" x14ac:dyDescent="0.2">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c r="AH237" s="326"/>
      <c r="AI237" s="326"/>
      <c r="AJ237" s="326"/>
      <c r="AK237" s="326"/>
      <c r="AL237" s="326"/>
      <c r="AM237" s="326"/>
      <c r="AN237" s="326"/>
      <c r="AO237" s="326"/>
      <c r="AP237" s="326"/>
      <c r="AQ237" s="326"/>
      <c r="AR237" s="326"/>
      <c r="AS237" s="326"/>
      <c r="AT237" s="326"/>
      <c r="AU237" s="326"/>
      <c r="AV237" s="326"/>
      <c r="AW237" s="326"/>
      <c r="AX237" s="326"/>
      <c r="AY237" s="326"/>
      <c r="AZ237" s="326"/>
      <c r="BA237" s="326"/>
      <c r="BB237" s="326"/>
      <c r="BC237" s="326"/>
      <c r="BD237" s="326"/>
      <c r="BE237" s="326"/>
      <c r="BF237" s="326"/>
      <c r="BG237" s="326"/>
      <c r="BH237" s="326"/>
      <c r="BI237" s="326"/>
      <c r="BJ237" s="326"/>
      <c r="BK237" s="326"/>
      <c r="BL237" s="326"/>
      <c r="BM237" s="326"/>
      <c r="BN237" s="326"/>
      <c r="BO237" s="326"/>
      <c r="BP237" s="326"/>
      <c r="BQ237" s="326"/>
      <c r="BR237" s="326"/>
      <c r="BS237" s="326"/>
      <c r="BT237" s="326"/>
      <c r="BU237" s="326"/>
      <c r="BV237" s="326"/>
      <c r="BW237" s="326"/>
      <c r="BX237" s="326"/>
      <c r="BY237" s="326"/>
      <c r="BZ237" s="326"/>
      <c r="CA237" s="326"/>
      <c r="CB237" s="326"/>
      <c r="CC237" s="326"/>
      <c r="CD237" s="326"/>
      <c r="CE237" s="326"/>
      <c r="CF237" s="326"/>
      <c r="CG237" s="326"/>
      <c r="CH237" s="326"/>
      <c r="CI237" s="326"/>
      <c r="CJ237" s="326"/>
      <c r="CK237" s="326"/>
      <c r="CL237" s="326"/>
      <c r="CM237" s="326"/>
      <c r="CN237" s="326"/>
      <c r="CO237" s="326"/>
      <c r="CP237" s="326"/>
      <c r="CQ237" s="326"/>
      <c r="CR237" s="326"/>
      <c r="CS237" s="326"/>
      <c r="CT237" s="326"/>
      <c r="CU237" s="326"/>
      <c r="CV237" s="326"/>
      <c r="CW237" s="326"/>
      <c r="CX237" s="326"/>
      <c r="CY237" s="326"/>
      <c r="CZ237" s="326"/>
      <c r="DA237" s="326"/>
      <c r="DB237" s="326"/>
      <c r="DC237" s="326"/>
      <c r="DD237" s="326"/>
      <c r="DE237" s="326"/>
      <c r="DF237" s="326"/>
      <c r="DG237" s="326"/>
      <c r="DH237" s="326"/>
      <c r="DI237" s="326"/>
      <c r="DJ237" s="326"/>
      <c r="DK237" s="326"/>
      <c r="DL237" s="326"/>
      <c r="DM237" s="326"/>
      <c r="DN237" s="326"/>
      <c r="DO237" s="326"/>
      <c r="DP237" s="326"/>
      <c r="DQ237" s="326"/>
      <c r="DR237" s="326"/>
      <c r="DS237" s="326"/>
      <c r="DT237" s="326"/>
      <c r="DU237" s="326"/>
      <c r="DV237" s="326"/>
      <c r="DW237" s="326"/>
      <c r="DX237" s="326"/>
      <c r="DY237" s="326"/>
      <c r="DZ237" s="326"/>
      <c r="EA237" s="326"/>
      <c r="EB237" s="326"/>
      <c r="EC237" s="326"/>
      <c r="ED237" s="326"/>
      <c r="EE237" s="326"/>
      <c r="EF237" s="326"/>
      <c r="EG237" s="326"/>
      <c r="EH237" s="326"/>
      <c r="EI237" s="326"/>
      <c r="EJ237" s="326"/>
      <c r="EK237" s="326"/>
      <c r="EL237" s="326"/>
      <c r="EM237" s="326"/>
      <c r="EN237" s="326"/>
      <c r="EO237" s="326"/>
      <c r="EP237" s="326"/>
      <c r="EQ237" s="326"/>
      <c r="ER237" s="326"/>
      <c r="ES237" s="326"/>
      <c r="ET237" s="326"/>
      <c r="EU237" s="326"/>
      <c r="EV237" s="326"/>
      <c r="EW237" s="326"/>
      <c r="EX237" s="326"/>
      <c r="EY237" s="326"/>
      <c r="EZ237" s="326"/>
      <c r="FA237" s="326"/>
      <c r="FB237" s="326"/>
      <c r="FC237" s="326"/>
      <c r="FD237" s="326"/>
      <c r="FE237" s="326"/>
      <c r="FF237" s="326"/>
      <c r="FG237" s="326"/>
      <c r="FH237" s="326"/>
      <c r="FI237" s="326"/>
      <c r="FJ237" s="326"/>
      <c r="FK237" s="326"/>
      <c r="FL237" s="326"/>
      <c r="FM237" s="326"/>
      <c r="FN237" s="326"/>
      <c r="FO237" s="326"/>
      <c r="FP237" s="326"/>
      <c r="FQ237" s="326"/>
      <c r="FR237" s="326"/>
      <c r="FS237" s="326"/>
      <c r="FT237" s="326"/>
      <c r="FU237" s="326"/>
      <c r="FV237" s="326"/>
      <c r="FW237" s="326"/>
      <c r="FX237" s="326"/>
      <c r="FY237" s="326"/>
      <c r="FZ237" s="326"/>
      <c r="GA237" s="326"/>
      <c r="GB237" s="326"/>
      <c r="GC237" s="326"/>
      <c r="GD237" s="326"/>
      <c r="GE237" s="326"/>
      <c r="GF237" s="326"/>
      <c r="GG237" s="326"/>
      <c r="GH237" s="326"/>
      <c r="GI237" s="326"/>
      <c r="GJ237" s="326"/>
      <c r="GK237" s="326"/>
      <c r="GL237" s="326"/>
      <c r="GM237" s="326"/>
      <c r="GN237" s="326"/>
      <c r="GO237" s="326"/>
      <c r="GP237" s="326"/>
      <c r="GQ237" s="326"/>
      <c r="GR237" s="326"/>
      <c r="GS237" s="326"/>
      <c r="GT237" s="326"/>
      <c r="GU237" s="326"/>
      <c r="GV237" s="326"/>
      <c r="GW237" s="326"/>
      <c r="GX237" s="326"/>
      <c r="GY237" s="326"/>
      <c r="GZ237" s="326"/>
      <c r="HA237" s="326"/>
      <c r="HB237" s="326"/>
      <c r="HC237" s="326"/>
      <c r="HD237" s="326"/>
      <c r="HE237" s="326"/>
      <c r="HF237" s="326"/>
      <c r="HG237" s="326"/>
      <c r="HH237" s="326"/>
      <c r="HI237" s="326"/>
      <c r="HJ237" s="326"/>
      <c r="HK237" s="326"/>
      <c r="HL237" s="326"/>
      <c r="HM237" s="326"/>
      <c r="HN237" s="326"/>
      <c r="HO237" s="326"/>
      <c r="HP237" s="326"/>
      <c r="HQ237" s="326"/>
      <c r="HR237" s="326"/>
      <c r="HS237" s="326"/>
      <c r="HT237" s="326"/>
      <c r="HU237" s="326"/>
      <c r="HV237" s="326"/>
      <c r="HW237" s="326"/>
      <c r="HX237" s="326"/>
      <c r="HY237" s="326"/>
      <c r="HZ237" s="326"/>
      <c r="IA237" s="326"/>
      <c r="IB237" s="326"/>
      <c r="IC237" s="326"/>
      <c r="ID237" s="326"/>
      <c r="IE237" s="326"/>
      <c r="IF237" s="326"/>
      <c r="IG237" s="326"/>
      <c r="IH237" s="326"/>
      <c r="II237" s="326"/>
      <c r="IJ237" s="326"/>
      <c r="IK237" s="326"/>
      <c r="IL237" s="326"/>
      <c r="IM237" s="326"/>
    </row>
    <row r="238" spans="6:247" x14ac:dyDescent="0.2">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c r="AH238" s="326"/>
      <c r="AI238" s="326"/>
      <c r="AJ238" s="326"/>
      <c r="AK238" s="326"/>
      <c r="AL238" s="326"/>
      <c r="AM238" s="326"/>
      <c r="AN238" s="326"/>
      <c r="AO238" s="326"/>
      <c r="AP238" s="326"/>
      <c r="AQ238" s="326"/>
      <c r="AR238" s="326"/>
      <c r="AS238" s="326"/>
      <c r="AT238" s="326"/>
      <c r="AU238" s="326"/>
      <c r="AV238" s="326"/>
      <c r="AW238" s="326"/>
      <c r="AX238" s="326"/>
      <c r="AY238" s="326"/>
      <c r="AZ238" s="326"/>
      <c r="BA238" s="326"/>
      <c r="BB238" s="326"/>
      <c r="BC238" s="326"/>
      <c r="BD238" s="326"/>
      <c r="BE238" s="326"/>
      <c r="BF238" s="326"/>
      <c r="BG238" s="326"/>
      <c r="BH238" s="326"/>
      <c r="BI238" s="326"/>
      <c r="BJ238" s="326"/>
      <c r="BK238" s="326"/>
      <c r="BL238" s="326"/>
      <c r="BM238" s="326"/>
      <c r="BN238" s="326"/>
      <c r="BO238" s="326"/>
      <c r="BP238" s="326"/>
      <c r="BQ238" s="326"/>
      <c r="BR238" s="326"/>
      <c r="BS238" s="326"/>
      <c r="BT238" s="326"/>
      <c r="BU238" s="326"/>
      <c r="BV238" s="326"/>
      <c r="BW238" s="326"/>
      <c r="BX238" s="326"/>
      <c r="BY238" s="326"/>
      <c r="BZ238" s="326"/>
      <c r="CA238" s="326"/>
      <c r="CB238" s="326"/>
      <c r="CC238" s="326"/>
      <c r="CD238" s="326"/>
      <c r="CE238" s="326"/>
      <c r="CF238" s="326"/>
      <c r="CG238" s="326"/>
      <c r="CH238" s="326"/>
      <c r="CI238" s="326"/>
      <c r="CJ238" s="326"/>
      <c r="CK238" s="326"/>
      <c r="CL238" s="326"/>
      <c r="CM238" s="326"/>
      <c r="CN238" s="326"/>
      <c r="CO238" s="326"/>
      <c r="CP238" s="326"/>
      <c r="CQ238" s="326"/>
      <c r="CR238" s="326"/>
      <c r="CS238" s="326"/>
      <c r="CT238" s="326"/>
      <c r="CU238" s="326"/>
      <c r="CV238" s="326"/>
      <c r="CW238" s="326"/>
      <c r="CX238" s="326"/>
      <c r="CY238" s="326"/>
      <c r="CZ238" s="326"/>
      <c r="DA238" s="326"/>
      <c r="DB238" s="326"/>
      <c r="DC238" s="326"/>
      <c r="DD238" s="326"/>
      <c r="DE238" s="326"/>
      <c r="DF238" s="326"/>
      <c r="DG238" s="326"/>
      <c r="DH238" s="326"/>
      <c r="DI238" s="326"/>
      <c r="DJ238" s="326"/>
      <c r="DK238" s="326"/>
      <c r="DL238" s="326"/>
      <c r="DM238" s="326"/>
      <c r="DN238" s="326"/>
      <c r="DO238" s="326"/>
      <c r="DP238" s="326"/>
      <c r="DQ238" s="326"/>
      <c r="DR238" s="326"/>
      <c r="DS238" s="326"/>
      <c r="DT238" s="326"/>
      <c r="DU238" s="326"/>
      <c r="DV238" s="326"/>
      <c r="DW238" s="326"/>
      <c r="DX238" s="326"/>
      <c r="DY238" s="326"/>
      <c r="DZ238" s="326"/>
      <c r="EA238" s="326"/>
      <c r="EB238" s="326"/>
      <c r="EC238" s="326"/>
      <c r="ED238" s="326"/>
      <c r="EE238" s="326"/>
      <c r="EF238" s="326"/>
      <c r="EG238" s="326"/>
      <c r="EH238" s="326"/>
      <c r="EI238" s="326"/>
      <c r="EJ238" s="326"/>
      <c r="EK238" s="326"/>
      <c r="EL238" s="326"/>
      <c r="EM238" s="326"/>
      <c r="EN238" s="326"/>
      <c r="EO238" s="326"/>
      <c r="EP238" s="326"/>
      <c r="EQ238" s="326"/>
      <c r="ER238" s="326"/>
      <c r="ES238" s="326"/>
      <c r="ET238" s="326"/>
      <c r="EU238" s="326"/>
      <c r="EV238" s="326"/>
      <c r="EW238" s="326"/>
      <c r="EX238" s="326"/>
      <c r="EY238" s="326"/>
      <c r="EZ238" s="326"/>
      <c r="FA238" s="326"/>
      <c r="FB238" s="326"/>
      <c r="FC238" s="326"/>
      <c r="FD238" s="326"/>
      <c r="FE238" s="326"/>
      <c r="FF238" s="326"/>
      <c r="FG238" s="326"/>
      <c r="FH238" s="326"/>
      <c r="FI238" s="326"/>
      <c r="FJ238" s="326"/>
      <c r="FK238" s="326"/>
      <c r="FL238" s="326"/>
      <c r="FM238" s="326"/>
      <c r="FN238" s="326"/>
      <c r="FO238" s="326"/>
      <c r="FP238" s="326"/>
      <c r="FQ238" s="326"/>
      <c r="FR238" s="326"/>
      <c r="FS238" s="326"/>
      <c r="FT238" s="326"/>
      <c r="FU238" s="326"/>
      <c r="FV238" s="326"/>
      <c r="FW238" s="326"/>
      <c r="FX238" s="326"/>
      <c r="FY238" s="326"/>
      <c r="FZ238" s="326"/>
      <c r="GA238" s="326"/>
      <c r="GB238" s="326"/>
      <c r="GC238" s="326"/>
      <c r="GD238" s="326"/>
      <c r="GE238" s="326"/>
      <c r="GF238" s="326"/>
      <c r="GG238" s="326"/>
      <c r="GH238" s="326"/>
      <c r="GI238" s="326"/>
      <c r="GJ238" s="326"/>
      <c r="GK238" s="326"/>
      <c r="GL238" s="326"/>
      <c r="GM238" s="326"/>
      <c r="GN238" s="326"/>
      <c r="GO238" s="326"/>
      <c r="GP238" s="326"/>
      <c r="GQ238" s="326"/>
      <c r="GR238" s="326"/>
      <c r="GS238" s="326"/>
      <c r="GT238" s="326"/>
      <c r="GU238" s="326"/>
      <c r="GV238" s="326"/>
      <c r="GW238" s="326"/>
      <c r="GX238" s="326"/>
      <c r="GY238" s="326"/>
      <c r="GZ238" s="326"/>
      <c r="HA238" s="326"/>
      <c r="HB238" s="326"/>
      <c r="HC238" s="326"/>
      <c r="HD238" s="326"/>
      <c r="HE238" s="326"/>
      <c r="HF238" s="326"/>
      <c r="HG238" s="326"/>
      <c r="HH238" s="326"/>
      <c r="HI238" s="326"/>
      <c r="HJ238" s="326"/>
      <c r="HK238" s="326"/>
      <c r="HL238" s="326"/>
      <c r="HM238" s="326"/>
      <c r="HN238" s="326"/>
      <c r="HO238" s="326"/>
      <c r="HP238" s="326"/>
      <c r="HQ238" s="326"/>
      <c r="HR238" s="326"/>
      <c r="HS238" s="326"/>
      <c r="HT238" s="326"/>
      <c r="HU238" s="326"/>
      <c r="HV238" s="326"/>
      <c r="HW238" s="326"/>
      <c r="HX238" s="326"/>
      <c r="HY238" s="326"/>
      <c r="HZ238" s="326"/>
      <c r="IA238" s="326"/>
      <c r="IB238" s="326"/>
      <c r="IC238" s="326"/>
      <c r="ID238" s="326"/>
      <c r="IE238" s="326"/>
      <c r="IF238" s="326"/>
      <c r="IG238" s="326"/>
      <c r="IH238" s="326"/>
      <c r="II238" s="326"/>
      <c r="IJ238" s="326"/>
      <c r="IK238" s="326"/>
      <c r="IL238" s="326"/>
      <c r="IM238" s="326"/>
    </row>
    <row r="239" spans="6:247" x14ac:dyDescent="0.2">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c r="AH239" s="326"/>
      <c r="AI239" s="326"/>
      <c r="AJ239" s="326"/>
      <c r="AK239" s="326"/>
      <c r="AL239" s="326"/>
      <c r="AM239" s="326"/>
      <c r="AN239" s="326"/>
      <c r="AO239" s="326"/>
      <c r="AP239" s="326"/>
      <c r="AQ239" s="326"/>
      <c r="AR239" s="326"/>
      <c r="AS239" s="326"/>
      <c r="AT239" s="326"/>
      <c r="AU239" s="326"/>
      <c r="AV239" s="326"/>
      <c r="AW239" s="326"/>
      <c r="AX239" s="326"/>
      <c r="AY239" s="326"/>
      <c r="AZ239" s="326"/>
      <c r="BA239" s="326"/>
      <c r="BB239" s="326"/>
      <c r="BC239" s="326"/>
      <c r="BD239" s="326"/>
      <c r="BE239" s="326"/>
      <c r="BF239" s="326"/>
      <c r="BG239" s="326"/>
      <c r="BH239" s="326"/>
      <c r="BI239" s="326"/>
      <c r="BJ239" s="326"/>
      <c r="BK239" s="326"/>
      <c r="BL239" s="326"/>
      <c r="BM239" s="326"/>
      <c r="BN239" s="326"/>
      <c r="BO239" s="326"/>
      <c r="BP239" s="326"/>
      <c r="BQ239" s="326"/>
      <c r="BR239" s="326"/>
      <c r="BS239" s="326"/>
      <c r="BT239" s="326"/>
      <c r="BU239" s="326"/>
      <c r="BV239" s="326"/>
      <c r="BW239" s="326"/>
      <c r="BX239" s="326"/>
      <c r="BY239" s="326"/>
      <c r="BZ239" s="326"/>
      <c r="CA239" s="326"/>
      <c r="CB239" s="326"/>
      <c r="CC239" s="326"/>
      <c r="CD239" s="326"/>
      <c r="CE239" s="326"/>
      <c r="CF239" s="326"/>
      <c r="CG239" s="326"/>
      <c r="CH239" s="326"/>
      <c r="CI239" s="326"/>
      <c r="CJ239" s="326"/>
      <c r="CK239" s="326"/>
      <c r="CL239" s="326"/>
      <c r="CM239" s="326"/>
      <c r="CN239" s="326"/>
      <c r="CO239" s="326"/>
      <c r="CP239" s="326"/>
      <c r="CQ239" s="326"/>
      <c r="CR239" s="326"/>
      <c r="CS239" s="326"/>
      <c r="CT239" s="326"/>
      <c r="CU239" s="326"/>
      <c r="CV239" s="326"/>
      <c r="CW239" s="326"/>
      <c r="CX239" s="326"/>
      <c r="CY239" s="326"/>
      <c r="CZ239" s="326"/>
      <c r="DA239" s="326"/>
      <c r="DB239" s="326"/>
      <c r="DC239" s="326"/>
      <c r="DD239" s="326"/>
      <c r="DE239" s="326"/>
      <c r="DF239" s="326"/>
      <c r="DG239" s="326"/>
      <c r="DH239" s="326"/>
      <c r="DI239" s="326"/>
      <c r="DJ239" s="326"/>
      <c r="DK239" s="326"/>
      <c r="DL239" s="326"/>
      <c r="DM239" s="326"/>
      <c r="DN239" s="326"/>
      <c r="DO239" s="326"/>
      <c r="DP239" s="326"/>
      <c r="DQ239" s="326"/>
      <c r="DR239" s="326"/>
      <c r="DS239" s="326"/>
      <c r="DT239" s="326"/>
      <c r="DU239" s="326"/>
      <c r="DV239" s="326"/>
      <c r="DW239" s="326"/>
      <c r="DX239" s="326"/>
      <c r="DY239" s="326"/>
      <c r="DZ239" s="326"/>
      <c r="EA239" s="326"/>
      <c r="EB239" s="326"/>
      <c r="EC239" s="326"/>
      <c r="ED239" s="326"/>
      <c r="EE239" s="326"/>
      <c r="EF239" s="326"/>
      <c r="EG239" s="326"/>
      <c r="EH239" s="326"/>
      <c r="EI239" s="326"/>
      <c r="EJ239" s="326"/>
      <c r="EK239" s="326"/>
      <c r="EL239" s="326"/>
      <c r="EM239" s="326"/>
      <c r="EN239" s="326"/>
      <c r="EO239" s="326"/>
      <c r="EP239" s="326"/>
      <c r="EQ239" s="326"/>
      <c r="ER239" s="326"/>
      <c r="ES239" s="326"/>
      <c r="ET239" s="326"/>
      <c r="EU239" s="326"/>
      <c r="EV239" s="326"/>
      <c r="EW239" s="326"/>
      <c r="EX239" s="326"/>
      <c r="EY239" s="326"/>
      <c r="EZ239" s="326"/>
      <c r="FA239" s="326"/>
      <c r="FB239" s="326"/>
      <c r="FC239" s="326"/>
      <c r="FD239" s="326"/>
      <c r="FE239" s="326"/>
      <c r="FF239" s="326"/>
      <c r="FG239" s="326"/>
      <c r="FH239" s="326"/>
      <c r="FI239" s="326"/>
      <c r="FJ239" s="326"/>
      <c r="FK239" s="326"/>
      <c r="FL239" s="326"/>
      <c r="FM239" s="326"/>
      <c r="FN239" s="326"/>
      <c r="FO239" s="326"/>
      <c r="FP239" s="326"/>
      <c r="FQ239" s="326"/>
      <c r="FR239" s="326"/>
      <c r="FS239" s="326"/>
      <c r="FT239" s="326"/>
      <c r="FU239" s="326"/>
      <c r="FV239" s="326"/>
      <c r="FW239" s="326"/>
      <c r="FX239" s="326"/>
      <c r="FY239" s="326"/>
      <c r="FZ239" s="326"/>
      <c r="GA239" s="326"/>
      <c r="GB239" s="326"/>
      <c r="GC239" s="326"/>
      <c r="GD239" s="326"/>
      <c r="GE239" s="326"/>
      <c r="GF239" s="326"/>
      <c r="GG239" s="326"/>
      <c r="GH239" s="326"/>
      <c r="GI239" s="326"/>
      <c r="GJ239" s="326"/>
      <c r="GK239" s="326"/>
      <c r="GL239" s="326"/>
      <c r="GM239" s="326"/>
      <c r="GN239" s="326"/>
      <c r="GO239" s="326"/>
      <c r="GP239" s="326"/>
      <c r="GQ239" s="326"/>
      <c r="GR239" s="326"/>
      <c r="GS239" s="326"/>
      <c r="GT239" s="326"/>
      <c r="GU239" s="326"/>
      <c r="GV239" s="326"/>
      <c r="GW239" s="326"/>
      <c r="GX239" s="326"/>
      <c r="GY239" s="326"/>
      <c r="GZ239" s="326"/>
      <c r="HA239" s="326"/>
      <c r="HB239" s="326"/>
      <c r="HC239" s="326"/>
      <c r="HD239" s="326"/>
      <c r="HE239" s="326"/>
      <c r="HF239" s="326"/>
      <c r="HG239" s="326"/>
      <c r="HH239" s="326"/>
      <c r="HI239" s="326"/>
      <c r="HJ239" s="326"/>
      <c r="HK239" s="326"/>
      <c r="HL239" s="326"/>
      <c r="HM239" s="326"/>
      <c r="HN239" s="326"/>
      <c r="HO239" s="326"/>
      <c r="HP239" s="326"/>
      <c r="HQ239" s="326"/>
      <c r="HR239" s="326"/>
      <c r="HS239" s="326"/>
      <c r="HT239" s="326"/>
      <c r="HU239" s="326"/>
      <c r="HV239" s="326"/>
      <c r="HW239" s="326"/>
      <c r="HX239" s="326"/>
      <c r="HY239" s="326"/>
      <c r="HZ239" s="326"/>
      <c r="IA239" s="326"/>
      <c r="IB239" s="326"/>
      <c r="IC239" s="326"/>
      <c r="ID239" s="326"/>
      <c r="IE239" s="326"/>
      <c r="IF239" s="326"/>
      <c r="IG239" s="326"/>
      <c r="IH239" s="326"/>
      <c r="II239" s="326"/>
      <c r="IJ239" s="326"/>
      <c r="IK239" s="326"/>
      <c r="IL239" s="326"/>
      <c r="IM239" s="326"/>
    </row>
    <row r="240" spans="6:247" x14ac:dyDescent="0.2">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c r="AH240" s="326"/>
      <c r="AI240" s="326"/>
      <c r="AJ240" s="326"/>
      <c r="AK240" s="326"/>
      <c r="AL240" s="326"/>
      <c r="AM240" s="326"/>
      <c r="AN240" s="326"/>
      <c r="AO240" s="326"/>
      <c r="AP240" s="326"/>
      <c r="AQ240" s="326"/>
      <c r="AR240" s="326"/>
      <c r="AS240" s="326"/>
      <c r="AT240" s="326"/>
      <c r="AU240" s="326"/>
      <c r="AV240" s="326"/>
      <c r="AW240" s="326"/>
      <c r="AX240" s="326"/>
      <c r="AY240" s="326"/>
      <c r="AZ240" s="326"/>
      <c r="BA240" s="326"/>
      <c r="BB240" s="326"/>
      <c r="BC240" s="326"/>
      <c r="BD240" s="326"/>
      <c r="BE240" s="326"/>
      <c r="BF240" s="326"/>
      <c r="BG240" s="326"/>
      <c r="BH240" s="326"/>
      <c r="BI240" s="326"/>
      <c r="BJ240" s="326"/>
      <c r="BK240" s="326"/>
      <c r="BL240" s="326"/>
      <c r="BM240" s="326"/>
      <c r="BN240" s="326"/>
      <c r="BO240" s="326"/>
      <c r="BP240" s="326"/>
      <c r="BQ240" s="326"/>
      <c r="BR240" s="326"/>
      <c r="BS240" s="326"/>
      <c r="BT240" s="326"/>
      <c r="BU240" s="326"/>
      <c r="BV240" s="326"/>
      <c r="BW240" s="326"/>
      <c r="BX240" s="326"/>
      <c r="BY240" s="326"/>
      <c r="BZ240" s="326"/>
      <c r="CA240" s="326"/>
      <c r="CB240" s="326"/>
      <c r="CC240" s="326"/>
      <c r="CD240" s="326"/>
      <c r="CE240" s="326"/>
      <c r="CF240" s="326"/>
      <c r="CG240" s="326"/>
      <c r="CH240" s="326"/>
      <c r="CI240" s="326"/>
      <c r="CJ240" s="326"/>
      <c r="CK240" s="326"/>
      <c r="CL240" s="326"/>
      <c r="CM240" s="326"/>
      <c r="CN240" s="326"/>
      <c r="CO240" s="326"/>
      <c r="CP240" s="326"/>
      <c r="CQ240" s="326"/>
      <c r="CR240" s="326"/>
      <c r="CS240" s="326"/>
      <c r="CT240" s="326"/>
      <c r="CU240" s="326"/>
      <c r="CV240" s="326"/>
      <c r="CW240" s="326"/>
      <c r="CX240" s="326"/>
      <c r="CY240" s="326"/>
      <c r="CZ240" s="326"/>
      <c r="DA240" s="326"/>
      <c r="DB240" s="326"/>
      <c r="DC240" s="326"/>
      <c r="DD240" s="326"/>
      <c r="DE240" s="326"/>
      <c r="DF240" s="326"/>
      <c r="DG240" s="326"/>
      <c r="DH240" s="326"/>
      <c r="DI240" s="326"/>
      <c r="DJ240" s="326"/>
      <c r="DK240" s="326"/>
      <c r="DL240" s="326"/>
      <c r="DM240" s="326"/>
      <c r="DN240" s="326"/>
      <c r="DO240" s="326"/>
      <c r="DP240" s="326"/>
      <c r="DQ240" s="326"/>
      <c r="DR240" s="326"/>
      <c r="DS240" s="326"/>
      <c r="DT240" s="326"/>
      <c r="DU240" s="326"/>
      <c r="DV240" s="326"/>
      <c r="DW240" s="326"/>
      <c r="DX240" s="326"/>
      <c r="DY240" s="326"/>
      <c r="DZ240" s="326"/>
      <c r="EA240" s="326"/>
      <c r="EB240" s="326"/>
      <c r="EC240" s="326"/>
      <c r="ED240" s="326"/>
      <c r="EE240" s="326"/>
      <c r="EF240" s="326"/>
      <c r="EG240" s="326"/>
      <c r="EH240" s="326"/>
      <c r="EI240" s="326"/>
      <c r="EJ240" s="326"/>
      <c r="EK240" s="326"/>
      <c r="EL240" s="326"/>
      <c r="EM240" s="326"/>
      <c r="EN240" s="326"/>
      <c r="EO240" s="326"/>
      <c r="EP240" s="326"/>
      <c r="EQ240" s="326"/>
      <c r="ER240" s="326"/>
      <c r="ES240" s="326"/>
      <c r="ET240" s="326"/>
      <c r="EU240" s="326"/>
      <c r="EV240" s="326"/>
      <c r="EW240" s="326"/>
      <c r="EX240" s="326"/>
      <c r="EY240" s="326"/>
      <c r="EZ240" s="326"/>
      <c r="FA240" s="326"/>
      <c r="FB240" s="326"/>
      <c r="FC240" s="326"/>
      <c r="FD240" s="326"/>
      <c r="FE240" s="326"/>
      <c r="FF240" s="326"/>
      <c r="FG240" s="326"/>
      <c r="FH240" s="326"/>
      <c r="FI240" s="326"/>
      <c r="FJ240" s="326"/>
      <c r="FK240" s="326"/>
      <c r="FL240" s="326"/>
      <c r="FM240" s="326"/>
      <c r="FN240" s="326"/>
      <c r="FO240" s="326"/>
      <c r="FP240" s="326"/>
      <c r="FQ240" s="326"/>
      <c r="FR240" s="326"/>
      <c r="FS240" s="326"/>
      <c r="FT240" s="326"/>
      <c r="FU240" s="326"/>
      <c r="FV240" s="326"/>
      <c r="FW240" s="326"/>
      <c r="FX240" s="326"/>
      <c r="FY240" s="326"/>
      <c r="FZ240" s="326"/>
      <c r="GA240" s="326"/>
      <c r="GB240" s="326"/>
      <c r="GC240" s="326"/>
      <c r="GD240" s="326"/>
      <c r="GE240" s="326"/>
      <c r="GF240" s="326"/>
      <c r="GG240" s="326"/>
      <c r="GH240" s="326"/>
      <c r="GI240" s="326"/>
      <c r="GJ240" s="326"/>
      <c r="GK240" s="326"/>
      <c r="GL240" s="326"/>
      <c r="GM240" s="326"/>
      <c r="GN240" s="326"/>
      <c r="GO240" s="326"/>
      <c r="GP240" s="326"/>
      <c r="GQ240" s="326"/>
      <c r="GR240" s="326"/>
      <c r="GS240" s="326"/>
      <c r="GT240" s="326"/>
      <c r="GU240" s="326"/>
      <c r="GV240" s="326"/>
      <c r="GW240" s="326"/>
      <c r="GX240" s="326"/>
      <c r="GY240" s="326"/>
      <c r="GZ240" s="326"/>
      <c r="HA240" s="326"/>
      <c r="HB240" s="326"/>
      <c r="HC240" s="326"/>
      <c r="HD240" s="326"/>
      <c r="HE240" s="326"/>
      <c r="HF240" s="326"/>
      <c r="HG240" s="326"/>
      <c r="HH240" s="326"/>
      <c r="HI240" s="326"/>
      <c r="HJ240" s="326"/>
      <c r="HK240" s="326"/>
      <c r="HL240" s="326"/>
      <c r="HM240" s="326"/>
      <c r="HN240" s="326"/>
      <c r="HO240" s="326"/>
      <c r="HP240" s="326"/>
      <c r="HQ240" s="326"/>
      <c r="HR240" s="326"/>
      <c r="HS240" s="326"/>
      <c r="HT240" s="326"/>
      <c r="HU240" s="326"/>
      <c r="HV240" s="326"/>
      <c r="HW240" s="326"/>
      <c r="HX240" s="326"/>
      <c r="HY240" s="326"/>
      <c r="HZ240" s="326"/>
      <c r="IA240" s="326"/>
      <c r="IB240" s="326"/>
      <c r="IC240" s="326"/>
      <c r="ID240" s="326"/>
      <c r="IE240" s="326"/>
      <c r="IF240" s="326"/>
      <c r="IG240" s="326"/>
      <c r="IH240" s="326"/>
      <c r="II240" s="326"/>
      <c r="IJ240" s="326"/>
      <c r="IK240" s="326"/>
      <c r="IL240" s="326"/>
      <c r="IM240" s="326"/>
    </row>
    <row r="241" spans="6:247" x14ac:dyDescent="0.2">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c r="AE241" s="326"/>
      <c r="AF241" s="326"/>
      <c r="AG241" s="326"/>
      <c r="AH241" s="326"/>
      <c r="AI241" s="326"/>
      <c r="AJ241" s="326"/>
      <c r="AK241" s="326"/>
      <c r="AL241" s="326"/>
      <c r="AM241" s="326"/>
      <c r="AN241" s="326"/>
      <c r="AO241" s="326"/>
      <c r="AP241" s="326"/>
      <c r="AQ241" s="326"/>
      <c r="AR241" s="326"/>
      <c r="AS241" s="326"/>
      <c r="AT241" s="326"/>
      <c r="AU241" s="326"/>
      <c r="AV241" s="326"/>
      <c r="AW241" s="326"/>
      <c r="AX241" s="326"/>
      <c r="AY241" s="326"/>
      <c r="AZ241" s="326"/>
      <c r="BA241" s="326"/>
      <c r="BB241" s="326"/>
      <c r="BC241" s="326"/>
      <c r="BD241" s="326"/>
      <c r="BE241" s="326"/>
      <c r="BF241" s="326"/>
      <c r="BG241" s="326"/>
      <c r="BH241" s="326"/>
      <c r="BI241" s="326"/>
      <c r="BJ241" s="326"/>
      <c r="BK241" s="326"/>
      <c r="BL241" s="326"/>
      <c r="BM241" s="326"/>
      <c r="BN241" s="326"/>
      <c r="BO241" s="326"/>
      <c r="BP241" s="326"/>
      <c r="BQ241" s="326"/>
      <c r="BR241" s="326"/>
      <c r="BS241" s="326"/>
      <c r="BT241" s="326"/>
      <c r="BU241" s="326"/>
      <c r="BV241" s="326"/>
      <c r="BW241" s="326"/>
      <c r="BX241" s="326"/>
      <c r="BY241" s="326"/>
      <c r="BZ241" s="326"/>
      <c r="CA241" s="326"/>
      <c r="CB241" s="326"/>
      <c r="CC241" s="326"/>
      <c r="CD241" s="326"/>
      <c r="CE241" s="326"/>
      <c r="CF241" s="326"/>
      <c r="CG241" s="326"/>
      <c r="CH241" s="326"/>
      <c r="CI241" s="326"/>
      <c r="CJ241" s="326"/>
      <c r="CK241" s="326"/>
      <c r="CL241" s="326"/>
      <c r="CM241" s="326"/>
      <c r="CN241" s="326"/>
      <c r="CO241" s="326"/>
      <c r="CP241" s="326"/>
      <c r="CQ241" s="326"/>
      <c r="CR241" s="326"/>
      <c r="CS241" s="326"/>
      <c r="CT241" s="326"/>
      <c r="CU241" s="326"/>
      <c r="CV241" s="326"/>
      <c r="CW241" s="326"/>
      <c r="CX241" s="326"/>
      <c r="CY241" s="326"/>
      <c r="CZ241" s="326"/>
      <c r="DA241" s="326"/>
      <c r="DB241" s="326"/>
      <c r="DC241" s="326"/>
      <c r="DD241" s="326"/>
      <c r="DE241" s="326"/>
      <c r="DF241" s="326"/>
      <c r="DG241" s="326"/>
      <c r="DH241" s="326"/>
      <c r="DI241" s="326"/>
      <c r="DJ241" s="326"/>
      <c r="DK241" s="326"/>
      <c r="DL241" s="326"/>
      <c r="DM241" s="326"/>
      <c r="DN241" s="326"/>
      <c r="DO241" s="326"/>
      <c r="DP241" s="326"/>
      <c r="DQ241" s="326"/>
      <c r="DR241" s="326"/>
      <c r="DS241" s="326"/>
      <c r="DT241" s="326"/>
      <c r="DU241" s="326"/>
      <c r="DV241" s="326"/>
      <c r="DW241" s="326"/>
      <c r="DX241" s="326"/>
      <c r="DY241" s="326"/>
      <c r="DZ241" s="326"/>
      <c r="EA241" s="326"/>
      <c r="EB241" s="326"/>
      <c r="EC241" s="326"/>
      <c r="ED241" s="326"/>
      <c r="EE241" s="326"/>
      <c r="EF241" s="326"/>
      <c r="EG241" s="326"/>
      <c r="EH241" s="326"/>
      <c r="EI241" s="326"/>
      <c r="EJ241" s="326"/>
      <c r="EK241" s="326"/>
      <c r="EL241" s="326"/>
      <c r="EM241" s="326"/>
      <c r="EN241" s="326"/>
      <c r="EO241" s="326"/>
      <c r="EP241" s="326"/>
      <c r="EQ241" s="326"/>
      <c r="ER241" s="326"/>
      <c r="ES241" s="326"/>
      <c r="ET241" s="326"/>
      <c r="EU241" s="326"/>
      <c r="EV241" s="326"/>
      <c r="EW241" s="326"/>
      <c r="EX241" s="326"/>
      <c r="EY241" s="326"/>
      <c r="EZ241" s="326"/>
      <c r="FA241" s="326"/>
      <c r="FB241" s="326"/>
      <c r="FC241" s="326"/>
      <c r="FD241" s="326"/>
      <c r="FE241" s="326"/>
      <c r="FF241" s="326"/>
      <c r="FG241" s="326"/>
      <c r="FH241" s="326"/>
      <c r="FI241" s="326"/>
      <c r="FJ241" s="326"/>
      <c r="FK241" s="326"/>
      <c r="FL241" s="326"/>
      <c r="FM241" s="326"/>
      <c r="FN241" s="326"/>
      <c r="FO241" s="326"/>
      <c r="FP241" s="326"/>
      <c r="FQ241" s="326"/>
      <c r="FR241" s="326"/>
      <c r="FS241" s="326"/>
      <c r="FT241" s="326"/>
      <c r="FU241" s="326"/>
      <c r="FV241" s="326"/>
      <c r="FW241" s="326"/>
      <c r="FX241" s="326"/>
      <c r="FY241" s="326"/>
      <c r="FZ241" s="326"/>
      <c r="GA241" s="326"/>
      <c r="GB241" s="326"/>
      <c r="GC241" s="326"/>
      <c r="GD241" s="326"/>
      <c r="GE241" s="326"/>
      <c r="GF241" s="326"/>
      <c r="GG241" s="326"/>
      <c r="GH241" s="326"/>
      <c r="GI241" s="326"/>
      <c r="GJ241" s="326"/>
      <c r="GK241" s="326"/>
      <c r="GL241" s="326"/>
      <c r="GM241" s="326"/>
      <c r="GN241" s="326"/>
      <c r="GO241" s="326"/>
      <c r="GP241" s="326"/>
      <c r="GQ241" s="326"/>
      <c r="GR241" s="326"/>
      <c r="GS241" s="326"/>
      <c r="GT241" s="326"/>
      <c r="GU241" s="326"/>
      <c r="GV241" s="326"/>
      <c r="GW241" s="326"/>
      <c r="GX241" s="326"/>
      <c r="GY241" s="326"/>
      <c r="GZ241" s="326"/>
      <c r="HA241" s="326"/>
      <c r="HB241" s="326"/>
      <c r="HC241" s="326"/>
      <c r="HD241" s="326"/>
      <c r="HE241" s="326"/>
      <c r="HF241" s="326"/>
      <c r="HG241" s="326"/>
      <c r="HH241" s="326"/>
      <c r="HI241" s="326"/>
      <c r="HJ241" s="326"/>
      <c r="HK241" s="326"/>
      <c r="HL241" s="326"/>
      <c r="HM241" s="326"/>
      <c r="HN241" s="326"/>
      <c r="HO241" s="326"/>
      <c r="HP241" s="326"/>
      <c r="HQ241" s="326"/>
      <c r="HR241" s="326"/>
      <c r="HS241" s="326"/>
      <c r="HT241" s="326"/>
      <c r="HU241" s="326"/>
      <c r="HV241" s="326"/>
      <c r="HW241" s="326"/>
      <c r="HX241" s="326"/>
      <c r="HY241" s="326"/>
      <c r="HZ241" s="326"/>
      <c r="IA241" s="326"/>
      <c r="IB241" s="326"/>
      <c r="IC241" s="326"/>
      <c r="ID241" s="326"/>
      <c r="IE241" s="326"/>
      <c r="IF241" s="326"/>
      <c r="IG241" s="326"/>
      <c r="IH241" s="326"/>
      <c r="II241" s="326"/>
      <c r="IJ241" s="326"/>
      <c r="IK241" s="326"/>
      <c r="IL241" s="326"/>
      <c r="IM241" s="326"/>
    </row>
    <row r="242" spans="6:247" x14ac:dyDescent="0.2">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c r="AE242" s="326"/>
      <c r="AF242" s="326"/>
      <c r="AG242" s="326"/>
      <c r="AH242" s="326"/>
      <c r="AI242" s="326"/>
      <c r="AJ242" s="326"/>
      <c r="AK242" s="326"/>
      <c r="AL242" s="326"/>
      <c r="AM242" s="326"/>
      <c r="AN242" s="326"/>
      <c r="AO242" s="326"/>
      <c r="AP242" s="326"/>
      <c r="AQ242" s="326"/>
      <c r="AR242" s="326"/>
      <c r="AS242" s="326"/>
      <c r="AT242" s="326"/>
      <c r="AU242" s="326"/>
      <c r="AV242" s="326"/>
      <c r="AW242" s="326"/>
      <c r="AX242" s="326"/>
      <c r="AY242" s="326"/>
      <c r="AZ242" s="326"/>
      <c r="BA242" s="326"/>
      <c r="BB242" s="326"/>
      <c r="BC242" s="326"/>
      <c r="BD242" s="326"/>
      <c r="BE242" s="326"/>
      <c r="BF242" s="326"/>
      <c r="BG242" s="326"/>
      <c r="BH242" s="326"/>
      <c r="BI242" s="326"/>
      <c r="BJ242" s="326"/>
      <c r="BK242" s="326"/>
      <c r="BL242" s="326"/>
      <c r="BM242" s="326"/>
      <c r="BN242" s="326"/>
      <c r="BO242" s="326"/>
      <c r="BP242" s="326"/>
      <c r="BQ242" s="326"/>
      <c r="BR242" s="326"/>
      <c r="BS242" s="326"/>
      <c r="BT242" s="326"/>
      <c r="BU242" s="326"/>
      <c r="BV242" s="326"/>
      <c r="BW242" s="326"/>
      <c r="BX242" s="326"/>
      <c r="BY242" s="326"/>
      <c r="BZ242" s="326"/>
      <c r="CA242" s="326"/>
      <c r="CB242" s="326"/>
      <c r="CC242" s="326"/>
      <c r="CD242" s="326"/>
      <c r="CE242" s="326"/>
      <c r="CF242" s="326"/>
      <c r="CG242" s="326"/>
      <c r="CH242" s="326"/>
      <c r="CI242" s="326"/>
      <c r="CJ242" s="326"/>
      <c r="CK242" s="326"/>
      <c r="CL242" s="326"/>
      <c r="CM242" s="326"/>
      <c r="CN242" s="326"/>
      <c r="CO242" s="326"/>
      <c r="CP242" s="326"/>
      <c r="CQ242" s="326"/>
      <c r="CR242" s="326"/>
      <c r="CS242" s="326"/>
      <c r="CT242" s="326"/>
      <c r="CU242" s="326"/>
      <c r="CV242" s="326"/>
      <c r="CW242" s="326"/>
      <c r="CX242" s="326"/>
      <c r="CY242" s="326"/>
      <c r="CZ242" s="326"/>
      <c r="DA242" s="326"/>
      <c r="DB242" s="326"/>
      <c r="DC242" s="326"/>
      <c r="DD242" s="326"/>
      <c r="DE242" s="326"/>
      <c r="DF242" s="326"/>
      <c r="DG242" s="326"/>
      <c r="DH242" s="326"/>
      <c r="DI242" s="326"/>
      <c r="DJ242" s="326"/>
      <c r="DK242" s="326"/>
      <c r="DL242" s="326"/>
      <c r="DM242" s="326"/>
      <c r="DN242" s="326"/>
      <c r="DO242" s="326"/>
      <c r="DP242" s="326"/>
      <c r="DQ242" s="326"/>
      <c r="DR242" s="326"/>
      <c r="DS242" s="326"/>
      <c r="DT242" s="326"/>
      <c r="DU242" s="326"/>
      <c r="DV242" s="326"/>
      <c r="DW242" s="326"/>
      <c r="DX242" s="326"/>
      <c r="DY242" s="326"/>
      <c r="DZ242" s="326"/>
      <c r="EA242" s="326"/>
      <c r="EB242" s="326"/>
      <c r="EC242" s="326"/>
      <c r="ED242" s="326"/>
      <c r="EE242" s="326"/>
      <c r="EF242" s="326"/>
      <c r="EG242" s="326"/>
      <c r="EH242" s="326"/>
      <c r="EI242" s="326"/>
      <c r="EJ242" s="326"/>
      <c r="EK242" s="326"/>
      <c r="EL242" s="326"/>
      <c r="EM242" s="326"/>
      <c r="EN242" s="326"/>
      <c r="EO242" s="326"/>
      <c r="EP242" s="326"/>
      <c r="EQ242" s="326"/>
      <c r="ER242" s="326"/>
      <c r="ES242" s="326"/>
      <c r="ET242" s="326"/>
      <c r="EU242" s="326"/>
      <c r="EV242" s="326"/>
      <c r="EW242" s="326"/>
      <c r="EX242" s="326"/>
      <c r="EY242" s="326"/>
      <c r="EZ242" s="326"/>
      <c r="FA242" s="326"/>
      <c r="FB242" s="326"/>
      <c r="FC242" s="326"/>
      <c r="FD242" s="326"/>
      <c r="FE242" s="326"/>
      <c r="FF242" s="326"/>
      <c r="FG242" s="326"/>
      <c r="FH242" s="326"/>
      <c r="FI242" s="326"/>
      <c r="FJ242" s="326"/>
      <c r="FK242" s="326"/>
      <c r="FL242" s="326"/>
      <c r="FM242" s="326"/>
      <c r="FN242" s="326"/>
      <c r="FO242" s="326"/>
      <c r="FP242" s="326"/>
      <c r="FQ242" s="326"/>
      <c r="FR242" s="326"/>
      <c r="FS242" s="326"/>
      <c r="FT242" s="326"/>
      <c r="FU242" s="326"/>
      <c r="FV242" s="326"/>
      <c r="FW242" s="326"/>
      <c r="FX242" s="326"/>
      <c r="FY242" s="326"/>
      <c r="FZ242" s="326"/>
      <c r="GA242" s="326"/>
      <c r="GB242" s="326"/>
      <c r="GC242" s="326"/>
      <c r="GD242" s="326"/>
      <c r="GE242" s="326"/>
      <c r="GF242" s="326"/>
      <c r="GG242" s="326"/>
      <c r="GH242" s="326"/>
      <c r="GI242" s="326"/>
      <c r="GJ242" s="326"/>
      <c r="GK242" s="326"/>
      <c r="GL242" s="326"/>
      <c r="GM242" s="326"/>
      <c r="GN242" s="326"/>
      <c r="GO242" s="326"/>
      <c r="GP242" s="326"/>
      <c r="GQ242" s="326"/>
      <c r="GR242" s="326"/>
      <c r="GS242" s="326"/>
      <c r="GT242" s="326"/>
      <c r="GU242" s="326"/>
      <c r="GV242" s="326"/>
      <c r="GW242" s="326"/>
      <c r="GX242" s="326"/>
      <c r="GY242" s="326"/>
      <c r="GZ242" s="326"/>
      <c r="HA242" s="326"/>
      <c r="HB242" s="326"/>
      <c r="HC242" s="326"/>
      <c r="HD242" s="326"/>
      <c r="HE242" s="326"/>
      <c r="HF242" s="326"/>
      <c r="HG242" s="326"/>
      <c r="HH242" s="326"/>
      <c r="HI242" s="326"/>
      <c r="HJ242" s="326"/>
      <c r="HK242" s="326"/>
      <c r="HL242" s="326"/>
      <c r="HM242" s="326"/>
      <c r="HN242" s="326"/>
      <c r="HO242" s="326"/>
      <c r="HP242" s="326"/>
      <c r="HQ242" s="326"/>
      <c r="HR242" s="326"/>
      <c r="HS242" s="326"/>
      <c r="HT242" s="326"/>
      <c r="HU242" s="326"/>
      <c r="HV242" s="326"/>
      <c r="HW242" s="326"/>
      <c r="HX242" s="326"/>
      <c r="HY242" s="326"/>
      <c r="HZ242" s="326"/>
      <c r="IA242" s="326"/>
      <c r="IB242" s="326"/>
      <c r="IC242" s="326"/>
      <c r="ID242" s="326"/>
      <c r="IE242" s="326"/>
      <c r="IF242" s="326"/>
      <c r="IG242" s="326"/>
      <c r="IH242" s="326"/>
      <c r="II242" s="326"/>
      <c r="IJ242" s="326"/>
      <c r="IK242" s="326"/>
      <c r="IL242" s="326"/>
      <c r="IM242" s="326"/>
    </row>
    <row r="243" spans="6:247" x14ac:dyDescent="0.2">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c r="AE243" s="326"/>
      <c r="AF243" s="326"/>
      <c r="AG243" s="326"/>
      <c r="AH243" s="326"/>
      <c r="AI243" s="326"/>
      <c r="AJ243" s="326"/>
      <c r="AK243" s="326"/>
      <c r="AL243" s="326"/>
      <c r="AM243" s="326"/>
      <c r="AN243" s="326"/>
      <c r="AO243" s="326"/>
      <c r="AP243" s="326"/>
      <c r="AQ243" s="326"/>
      <c r="AR243" s="326"/>
      <c r="AS243" s="326"/>
      <c r="AT243" s="326"/>
      <c r="AU243" s="326"/>
      <c r="AV243" s="326"/>
      <c r="AW243" s="326"/>
      <c r="AX243" s="326"/>
      <c r="AY243" s="326"/>
      <c r="AZ243" s="326"/>
      <c r="BA243" s="326"/>
      <c r="BB243" s="326"/>
      <c r="BC243" s="326"/>
      <c r="BD243" s="326"/>
      <c r="BE243" s="326"/>
      <c r="BF243" s="326"/>
      <c r="BG243" s="326"/>
      <c r="BH243" s="326"/>
      <c r="BI243" s="326"/>
      <c r="BJ243" s="326"/>
      <c r="BK243" s="326"/>
      <c r="BL243" s="326"/>
      <c r="BM243" s="326"/>
      <c r="BN243" s="326"/>
      <c r="BO243" s="326"/>
      <c r="BP243" s="326"/>
      <c r="BQ243" s="326"/>
      <c r="BR243" s="326"/>
      <c r="BS243" s="326"/>
      <c r="BT243" s="326"/>
      <c r="BU243" s="326"/>
      <c r="BV243" s="326"/>
      <c r="BW243" s="326"/>
      <c r="BX243" s="326"/>
      <c r="BY243" s="326"/>
      <c r="BZ243" s="326"/>
      <c r="CA243" s="326"/>
      <c r="CB243" s="326"/>
      <c r="CC243" s="326"/>
      <c r="CD243" s="326"/>
      <c r="CE243" s="326"/>
      <c r="CF243" s="326"/>
      <c r="CG243" s="326"/>
      <c r="CH243" s="326"/>
      <c r="CI243" s="326"/>
      <c r="CJ243" s="326"/>
      <c r="CK243" s="326"/>
      <c r="CL243" s="326"/>
      <c r="CM243" s="326"/>
      <c r="CN243" s="326"/>
      <c r="CO243" s="326"/>
      <c r="CP243" s="326"/>
      <c r="CQ243" s="326"/>
      <c r="CR243" s="326"/>
      <c r="CS243" s="326"/>
      <c r="CT243" s="326"/>
      <c r="CU243" s="326"/>
      <c r="CV243" s="326"/>
      <c r="CW243" s="326"/>
      <c r="CX243" s="326"/>
      <c r="CY243" s="326"/>
      <c r="CZ243" s="326"/>
      <c r="DA243" s="326"/>
      <c r="DB243" s="326"/>
      <c r="DC243" s="326"/>
      <c r="DD243" s="326"/>
      <c r="DE243" s="326"/>
      <c r="DF243" s="326"/>
      <c r="DG243" s="326"/>
      <c r="DH243" s="326"/>
      <c r="DI243" s="326"/>
      <c r="DJ243" s="326"/>
      <c r="DK243" s="326"/>
      <c r="DL243" s="326"/>
      <c r="DM243" s="326"/>
      <c r="DN243" s="326"/>
      <c r="DO243" s="326"/>
      <c r="DP243" s="326"/>
      <c r="DQ243" s="326"/>
      <c r="DR243" s="326"/>
      <c r="DS243" s="326"/>
      <c r="DT243" s="326"/>
      <c r="DU243" s="326"/>
      <c r="DV243" s="326"/>
      <c r="DW243" s="326"/>
      <c r="DX243" s="326"/>
      <c r="DY243" s="326"/>
      <c r="DZ243" s="326"/>
      <c r="EA243" s="326"/>
      <c r="EB243" s="326"/>
      <c r="EC243" s="326"/>
      <c r="ED243" s="326"/>
      <c r="EE243" s="326"/>
      <c r="EF243" s="326"/>
      <c r="EG243" s="326"/>
      <c r="EH243" s="326"/>
      <c r="EI243" s="326"/>
      <c r="EJ243" s="326"/>
      <c r="EK243" s="326"/>
      <c r="EL243" s="326"/>
      <c r="EM243" s="326"/>
      <c r="EN243" s="326"/>
      <c r="EO243" s="326"/>
      <c r="EP243" s="326"/>
      <c r="EQ243" s="326"/>
      <c r="ER243" s="326"/>
      <c r="ES243" s="326"/>
      <c r="ET243" s="326"/>
      <c r="EU243" s="326"/>
      <c r="EV243" s="326"/>
      <c r="EW243" s="326"/>
      <c r="EX243" s="326"/>
      <c r="EY243" s="326"/>
      <c r="EZ243" s="326"/>
      <c r="FA243" s="326"/>
      <c r="FB243" s="326"/>
      <c r="FC243" s="326"/>
      <c r="FD243" s="326"/>
      <c r="FE243" s="326"/>
      <c r="FF243" s="326"/>
      <c r="FG243" s="326"/>
      <c r="FH243" s="326"/>
      <c r="FI243" s="326"/>
      <c r="FJ243" s="326"/>
      <c r="FK243" s="326"/>
      <c r="FL243" s="326"/>
      <c r="FM243" s="326"/>
      <c r="FN243" s="326"/>
      <c r="FO243" s="326"/>
      <c r="FP243" s="326"/>
      <c r="FQ243" s="326"/>
      <c r="FR243" s="326"/>
      <c r="FS243" s="326"/>
      <c r="FT243" s="326"/>
      <c r="FU243" s="326"/>
      <c r="FV243" s="326"/>
      <c r="FW243" s="326"/>
      <c r="FX243" s="326"/>
      <c r="FY243" s="326"/>
      <c r="FZ243" s="326"/>
      <c r="GA243" s="326"/>
      <c r="GB243" s="326"/>
      <c r="GC243" s="326"/>
      <c r="GD243" s="326"/>
      <c r="GE243" s="326"/>
      <c r="GF243" s="326"/>
      <c r="GG243" s="326"/>
      <c r="GH243" s="326"/>
      <c r="GI243" s="326"/>
      <c r="GJ243" s="326"/>
      <c r="GK243" s="326"/>
      <c r="GL243" s="326"/>
      <c r="GM243" s="326"/>
      <c r="GN243" s="326"/>
      <c r="GO243" s="326"/>
      <c r="GP243" s="326"/>
      <c r="GQ243" s="326"/>
      <c r="GR243" s="326"/>
      <c r="GS243" s="326"/>
      <c r="GT243" s="326"/>
      <c r="GU243" s="326"/>
      <c r="GV243" s="326"/>
      <c r="GW243" s="326"/>
      <c r="GX243" s="326"/>
      <c r="GY243" s="326"/>
      <c r="GZ243" s="326"/>
      <c r="HA243" s="326"/>
      <c r="HB243" s="326"/>
      <c r="HC243" s="326"/>
      <c r="HD243" s="326"/>
      <c r="HE243" s="326"/>
      <c r="HF243" s="326"/>
      <c r="HG243" s="326"/>
      <c r="HH243" s="326"/>
      <c r="HI243" s="326"/>
      <c r="HJ243" s="326"/>
      <c r="HK243" s="326"/>
      <c r="HL243" s="326"/>
      <c r="HM243" s="326"/>
      <c r="HN243" s="326"/>
      <c r="HO243" s="326"/>
      <c r="HP243" s="326"/>
      <c r="HQ243" s="326"/>
      <c r="HR243" s="326"/>
      <c r="HS243" s="326"/>
      <c r="HT243" s="326"/>
      <c r="HU243" s="326"/>
      <c r="HV243" s="326"/>
      <c r="HW243" s="326"/>
      <c r="HX243" s="326"/>
      <c r="HY243" s="326"/>
      <c r="HZ243" s="326"/>
      <c r="IA243" s="326"/>
      <c r="IB243" s="326"/>
      <c r="IC243" s="326"/>
      <c r="ID243" s="326"/>
      <c r="IE243" s="326"/>
      <c r="IF243" s="326"/>
      <c r="IG243" s="326"/>
      <c r="IH243" s="326"/>
      <c r="II243" s="326"/>
      <c r="IJ243" s="326"/>
      <c r="IK243" s="326"/>
      <c r="IL243" s="326"/>
      <c r="IM243" s="326"/>
    </row>
    <row r="244" spans="6:247" x14ac:dyDescent="0.2">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326"/>
      <c r="AF244" s="326"/>
      <c r="AG244" s="326"/>
      <c r="AH244" s="326"/>
      <c r="AI244" s="326"/>
      <c r="AJ244" s="326"/>
      <c r="AK244" s="326"/>
      <c r="AL244" s="326"/>
      <c r="AM244" s="326"/>
      <c r="AN244" s="326"/>
      <c r="AO244" s="326"/>
      <c r="AP244" s="326"/>
      <c r="AQ244" s="326"/>
      <c r="AR244" s="326"/>
      <c r="AS244" s="326"/>
      <c r="AT244" s="326"/>
      <c r="AU244" s="326"/>
      <c r="AV244" s="326"/>
      <c r="AW244" s="326"/>
      <c r="AX244" s="326"/>
      <c r="AY244" s="326"/>
      <c r="AZ244" s="326"/>
      <c r="BA244" s="326"/>
      <c r="BB244" s="326"/>
      <c r="BC244" s="326"/>
      <c r="BD244" s="326"/>
      <c r="BE244" s="326"/>
      <c r="BF244" s="326"/>
      <c r="BG244" s="326"/>
      <c r="BH244" s="326"/>
      <c r="BI244" s="326"/>
      <c r="BJ244" s="326"/>
      <c r="BK244" s="326"/>
      <c r="BL244" s="326"/>
      <c r="BM244" s="326"/>
      <c r="BN244" s="326"/>
      <c r="BO244" s="326"/>
      <c r="BP244" s="326"/>
      <c r="BQ244" s="326"/>
      <c r="BR244" s="326"/>
      <c r="BS244" s="326"/>
      <c r="BT244" s="326"/>
      <c r="BU244" s="326"/>
      <c r="BV244" s="326"/>
      <c r="BW244" s="326"/>
      <c r="BX244" s="326"/>
      <c r="BY244" s="326"/>
      <c r="BZ244" s="326"/>
      <c r="CA244" s="326"/>
      <c r="CB244" s="326"/>
      <c r="CC244" s="326"/>
      <c r="CD244" s="326"/>
      <c r="CE244" s="326"/>
      <c r="CF244" s="326"/>
      <c r="CG244" s="326"/>
      <c r="CH244" s="326"/>
      <c r="CI244" s="326"/>
      <c r="CJ244" s="326"/>
      <c r="CK244" s="326"/>
      <c r="CL244" s="326"/>
      <c r="CM244" s="326"/>
      <c r="CN244" s="326"/>
      <c r="CO244" s="326"/>
      <c r="CP244" s="326"/>
      <c r="CQ244" s="326"/>
      <c r="CR244" s="326"/>
      <c r="CS244" s="326"/>
      <c r="CT244" s="326"/>
      <c r="CU244" s="326"/>
      <c r="CV244" s="326"/>
      <c r="CW244" s="326"/>
      <c r="CX244" s="326"/>
      <c r="CY244" s="326"/>
      <c r="CZ244" s="326"/>
      <c r="DA244" s="326"/>
      <c r="DB244" s="326"/>
      <c r="DC244" s="326"/>
      <c r="DD244" s="326"/>
      <c r="DE244" s="326"/>
      <c r="DF244" s="326"/>
      <c r="DG244" s="326"/>
      <c r="DH244" s="326"/>
      <c r="DI244" s="326"/>
      <c r="DJ244" s="326"/>
      <c r="DK244" s="326"/>
      <c r="DL244" s="326"/>
      <c r="DM244" s="326"/>
      <c r="DN244" s="326"/>
      <c r="DO244" s="326"/>
      <c r="DP244" s="326"/>
      <c r="DQ244" s="326"/>
      <c r="DR244" s="326"/>
      <c r="DS244" s="326"/>
      <c r="DT244" s="326"/>
      <c r="DU244" s="326"/>
      <c r="DV244" s="326"/>
      <c r="DW244" s="326"/>
      <c r="DX244" s="326"/>
      <c r="DY244" s="326"/>
      <c r="DZ244" s="326"/>
      <c r="EA244" s="326"/>
      <c r="EB244" s="326"/>
      <c r="EC244" s="326"/>
      <c r="ED244" s="326"/>
      <c r="EE244" s="326"/>
      <c r="EF244" s="326"/>
      <c r="EG244" s="326"/>
      <c r="EH244" s="326"/>
      <c r="EI244" s="326"/>
      <c r="EJ244" s="326"/>
      <c r="EK244" s="326"/>
      <c r="EL244" s="326"/>
      <c r="EM244" s="326"/>
      <c r="EN244" s="326"/>
      <c r="EO244" s="326"/>
      <c r="EP244" s="326"/>
      <c r="EQ244" s="326"/>
      <c r="ER244" s="326"/>
      <c r="ES244" s="326"/>
      <c r="ET244" s="326"/>
      <c r="EU244" s="326"/>
      <c r="EV244" s="326"/>
      <c r="EW244" s="326"/>
      <c r="EX244" s="326"/>
      <c r="EY244" s="326"/>
      <c r="EZ244" s="326"/>
      <c r="FA244" s="326"/>
      <c r="FB244" s="326"/>
      <c r="FC244" s="326"/>
      <c r="FD244" s="326"/>
      <c r="FE244" s="326"/>
      <c r="FF244" s="326"/>
      <c r="FG244" s="326"/>
      <c r="FH244" s="326"/>
      <c r="FI244" s="326"/>
      <c r="FJ244" s="326"/>
      <c r="FK244" s="326"/>
      <c r="FL244" s="326"/>
      <c r="FM244" s="326"/>
      <c r="FN244" s="326"/>
      <c r="FO244" s="326"/>
      <c r="FP244" s="326"/>
      <c r="FQ244" s="326"/>
      <c r="FR244" s="326"/>
      <c r="FS244" s="326"/>
      <c r="FT244" s="326"/>
      <c r="FU244" s="326"/>
      <c r="FV244" s="326"/>
      <c r="FW244" s="326"/>
      <c r="FX244" s="326"/>
      <c r="FY244" s="326"/>
      <c r="FZ244" s="326"/>
      <c r="GA244" s="326"/>
      <c r="GB244" s="326"/>
      <c r="GC244" s="326"/>
      <c r="GD244" s="326"/>
      <c r="GE244" s="326"/>
      <c r="GF244" s="326"/>
      <c r="GG244" s="326"/>
      <c r="GH244" s="326"/>
      <c r="GI244" s="326"/>
      <c r="GJ244" s="326"/>
      <c r="GK244" s="326"/>
      <c r="GL244" s="326"/>
      <c r="GM244" s="326"/>
      <c r="GN244" s="326"/>
      <c r="GO244" s="326"/>
      <c r="GP244" s="326"/>
      <c r="GQ244" s="326"/>
      <c r="GR244" s="326"/>
      <c r="GS244" s="326"/>
      <c r="GT244" s="326"/>
      <c r="GU244" s="326"/>
      <c r="GV244" s="326"/>
      <c r="GW244" s="326"/>
      <c r="GX244" s="326"/>
      <c r="GY244" s="326"/>
      <c r="GZ244" s="326"/>
      <c r="HA244" s="326"/>
      <c r="HB244" s="326"/>
      <c r="HC244" s="326"/>
      <c r="HD244" s="326"/>
      <c r="HE244" s="326"/>
      <c r="HF244" s="326"/>
      <c r="HG244" s="326"/>
      <c r="HH244" s="326"/>
      <c r="HI244" s="326"/>
      <c r="HJ244" s="326"/>
      <c r="HK244" s="326"/>
      <c r="HL244" s="326"/>
      <c r="HM244" s="326"/>
      <c r="HN244" s="326"/>
      <c r="HO244" s="326"/>
      <c r="HP244" s="326"/>
      <c r="HQ244" s="326"/>
      <c r="HR244" s="326"/>
      <c r="HS244" s="326"/>
      <c r="HT244" s="326"/>
      <c r="HU244" s="326"/>
      <c r="HV244" s="326"/>
      <c r="HW244" s="326"/>
      <c r="HX244" s="326"/>
      <c r="HY244" s="326"/>
      <c r="HZ244" s="326"/>
      <c r="IA244" s="326"/>
      <c r="IB244" s="326"/>
      <c r="IC244" s="326"/>
      <c r="ID244" s="326"/>
      <c r="IE244" s="326"/>
      <c r="IF244" s="326"/>
      <c r="IG244" s="326"/>
      <c r="IH244" s="326"/>
      <c r="II244" s="326"/>
      <c r="IJ244" s="326"/>
      <c r="IK244" s="326"/>
      <c r="IL244" s="326"/>
      <c r="IM244" s="326"/>
    </row>
    <row r="245" spans="6:247" x14ac:dyDescent="0.2">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326"/>
      <c r="AF245" s="326"/>
      <c r="AG245" s="326"/>
      <c r="AH245" s="326"/>
      <c r="AI245" s="326"/>
      <c r="AJ245" s="326"/>
      <c r="AK245" s="326"/>
      <c r="AL245" s="326"/>
      <c r="AM245" s="326"/>
      <c r="AN245" s="326"/>
      <c r="AO245" s="326"/>
      <c r="AP245" s="326"/>
      <c r="AQ245" s="326"/>
      <c r="AR245" s="326"/>
      <c r="AS245" s="326"/>
      <c r="AT245" s="326"/>
      <c r="AU245" s="326"/>
      <c r="AV245" s="326"/>
      <c r="AW245" s="326"/>
      <c r="AX245" s="326"/>
      <c r="AY245" s="326"/>
      <c r="AZ245" s="326"/>
      <c r="BA245" s="326"/>
      <c r="BB245" s="326"/>
      <c r="BC245" s="326"/>
      <c r="BD245" s="326"/>
      <c r="BE245" s="326"/>
      <c r="BF245" s="326"/>
      <c r="BG245" s="326"/>
      <c r="BH245" s="326"/>
      <c r="BI245" s="326"/>
      <c r="BJ245" s="326"/>
      <c r="BK245" s="326"/>
      <c r="BL245" s="326"/>
      <c r="BM245" s="326"/>
      <c r="BN245" s="326"/>
      <c r="BO245" s="326"/>
      <c r="BP245" s="326"/>
      <c r="BQ245" s="326"/>
      <c r="BR245" s="326"/>
      <c r="BS245" s="326"/>
      <c r="BT245" s="326"/>
      <c r="BU245" s="326"/>
      <c r="BV245" s="326"/>
      <c r="BW245" s="326"/>
      <c r="BX245" s="326"/>
      <c r="BY245" s="326"/>
      <c r="BZ245" s="326"/>
      <c r="CA245" s="326"/>
      <c r="CB245" s="326"/>
      <c r="CC245" s="326"/>
      <c r="CD245" s="326"/>
      <c r="CE245" s="326"/>
      <c r="CF245" s="326"/>
      <c r="CG245" s="326"/>
      <c r="CH245" s="326"/>
      <c r="CI245" s="326"/>
      <c r="CJ245" s="326"/>
      <c r="CK245" s="326"/>
      <c r="CL245" s="326"/>
      <c r="CM245" s="326"/>
      <c r="CN245" s="326"/>
      <c r="CO245" s="326"/>
      <c r="CP245" s="326"/>
      <c r="CQ245" s="326"/>
      <c r="CR245" s="326"/>
      <c r="CS245" s="326"/>
      <c r="CT245" s="326"/>
      <c r="CU245" s="326"/>
      <c r="CV245" s="326"/>
      <c r="CW245" s="326"/>
      <c r="CX245" s="326"/>
      <c r="CY245" s="326"/>
      <c r="CZ245" s="326"/>
      <c r="DA245" s="326"/>
      <c r="DB245" s="326"/>
      <c r="DC245" s="326"/>
      <c r="DD245" s="326"/>
      <c r="DE245" s="326"/>
      <c r="DF245" s="326"/>
      <c r="DG245" s="326"/>
      <c r="DH245" s="326"/>
      <c r="DI245" s="326"/>
      <c r="DJ245" s="326"/>
      <c r="DK245" s="326"/>
      <c r="DL245" s="326"/>
      <c r="DM245" s="326"/>
      <c r="DN245" s="326"/>
      <c r="DO245" s="326"/>
      <c r="DP245" s="326"/>
      <c r="DQ245" s="326"/>
      <c r="DR245" s="326"/>
      <c r="DS245" s="326"/>
      <c r="DT245" s="326"/>
      <c r="DU245" s="326"/>
      <c r="DV245" s="326"/>
      <c r="DW245" s="326"/>
      <c r="DX245" s="326"/>
      <c r="DY245" s="326"/>
      <c r="DZ245" s="326"/>
      <c r="EA245" s="326"/>
      <c r="EB245" s="326"/>
      <c r="EC245" s="326"/>
      <c r="ED245" s="326"/>
      <c r="EE245" s="326"/>
      <c r="EF245" s="326"/>
      <c r="EG245" s="326"/>
      <c r="EH245" s="326"/>
      <c r="EI245" s="326"/>
      <c r="EJ245" s="326"/>
      <c r="EK245" s="326"/>
      <c r="EL245" s="326"/>
      <c r="EM245" s="326"/>
      <c r="EN245" s="326"/>
      <c r="EO245" s="326"/>
      <c r="EP245" s="326"/>
      <c r="EQ245" s="326"/>
      <c r="ER245" s="326"/>
      <c r="ES245" s="326"/>
      <c r="ET245" s="326"/>
      <c r="EU245" s="326"/>
      <c r="EV245" s="326"/>
      <c r="EW245" s="326"/>
      <c r="EX245" s="326"/>
      <c r="EY245" s="326"/>
      <c r="EZ245" s="326"/>
      <c r="FA245" s="326"/>
      <c r="FB245" s="326"/>
      <c r="FC245" s="326"/>
      <c r="FD245" s="326"/>
      <c r="FE245" s="326"/>
      <c r="FF245" s="326"/>
      <c r="FG245" s="326"/>
      <c r="FH245" s="326"/>
      <c r="FI245" s="326"/>
      <c r="FJ245" s="326"/>
      <c r="FK245" s="326"/>
      <c r="FL245" s="326"/>
      <c r="FM245" s="326"/>
      <c r="FN245" s="326"/>
      <c r="FO245" s="326"/>
      <c r="FP245" s="326"/>
      <c r="FQ245" s="326"/>
      <c r="FR245" s="326"/>
      <c r="FS245" s="326"/>
      <c r="FT245" s="326"/>
      <c r="FU245" s="326"/>
      <c r="FV245" s="326"/>
      <c r="FW245" s="326"/>
      <c r="FX245" s="326"/>
      <c r="FY245" s="326"/>
      <c r="FZ245" s="326"/>
      <c r="GA245" s="326"/>
      <c r="GB245" s="326"/>
      <c r="GC245" s="326"/>
      <c r="GD245" s="326"/>
      <c r="GE245" s="326"/>
      <c r="GF245" s="326"/>
      <c r="GG245" s="326"/>
      <c r="GH245" s="326"/>
      <c r="GI245" s="326"/>
      <c r="GJ245" s="326"/>
      <c r="GK245" s="326"/>
      <c r="GL245" s="326"/>
      <c r="GM245" s="326"/>
      <c r="GN245" s="326"/>
      <c r="GO245" s="326"/>
      <c r="GP245" s="326"/>
      <c r="GQ245" s="326"/>
      <c r="GR245" s="326"/>
      <c r="GS245" s="326"/>
      <c r="GT245" s="326"/>
      <c r="GU245" s="326"/>
      <c r="GV245" s="326"/>
      <c r="GW245" s="326"/>
      <c r="GX245" s="326"/>
      <c r="GY245" s="326"/>
      <c r="GZ245" s="326"/>
      <c r="HA245" s="326"/>
      <c r="HB245" s="326"/>
      <c r="HC245" s="326"/>
      <c r="HD245" s="326"/>
      <c r="HE245" s="326"/>
      <c r="HF245" s="326"/>
      <c r="HG245" s="326"/>
      <c r="HH245" s="326"/>
      <c r="HI245" s="326"/>
      <c r="HJ245" s="326"/>
      <c r="HK245" s="326"/>
      <c r="HL245" s="326"/>
      <c r="HM245" s="326"/>
      <c r="HN245" s="326"/>
      <c r="HO245" s="326"/>
      <c r="HP245" s="326"/>
      <c r="HQ245" s="326"/>
      <c r="HR245" s="326"/>
      <c r="HS245" s="326"/>
      <c r="HT245" s="326"/>
      <c r="HU245" s="326"/>
      <c r="HV245" s="326"/>
      <c r="HW245" s="326"/>
      <c r="HX245" s="326"/>
      <c r="HY245" s="326"/>
      <c r="HZ245" s="326"/>
      <c r="IA245" s="326"/>
      <c r="IB245" s="326"/>
      <c r="IC245" s="326"/>
      <c r="ID245" s="326"/>
      <c r="IE245" s="326"/>
      <c r="IF245" s="326"/>
      <c r="IG245" s="326"/>
      <c r="IH245" s="326"/>
      <c r="II245" s="326"/>
      <c r="IJ245" s="326"/>
      <c r="IK245" s="326"/>
      <c r="IL245" s="326"/>
      <c r="IM245" s="326"/>
    </row>
    <row r="246" spans="6:247" x14ac:dyDescent="0.2">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c r="AE246" s="326"/>
      <c r="AF246" s="326"/>
      <c r="AG246" s="326"/>
      <c r="AH246" s="326"/>
      <c r="AI246" s="326"/>
      <c r="AJ246" s="326"/>
      <c r="AK246" s="326"/>
      <c r="AL246" s="326"/>
      <c r="AM246" s="326"/>
      <c r="AN246" s="326"/>
      <c r="AO246" s="326"/>
      <c r="AP246" s="326"/>
      <c r="AQ246" s="326"/>
      <c r="AR246" s="326"/>
      <c r="AS246" s="326"/>
      <c r="AT246" s="326"/>
      <c r="AU246" s="326"/>
      <c r="AV246" s="326"/>
      <c r="AW246" s="326"/>
      <c r="AX246" s="326"/>
      <c r="AY246" s="326"/>
      <c r="AZ246" s="326"/>
      <c r="BA246" s="326"/>
      <c r="BB246" s="326"/>
      <c r="BC246" s="326"/>
      <c r="BD246" s="326"/>
      <c r="BE246" s="326"/>
      <c r="BF246" s="326"/>
      <c r="BG246" s="326"/>
      <c r="BH246" s="326"/>
      <c r="BI246" s="326"/>
      <c r="BJ246" s="326"/>
      <c r="BK246" s="326"/>
      <c r="BL246" s="326"/>
      <c r="BM246" s="326"/>
      <c r="BN246" s="326"/>
      <c r="BO246" s="326"/>
      <c r="BP246" s="326"/>
      <c r="BQ246" s="326"/>
      <c r="BR246" s="326"/>
      <c r="BS246" s="326"/>
      <c r="BT246" s="326"/>
      <c r="BU246" s="326"/>
      <c r="BV246" s="326"/>
      <c r="BW246" s="326"/>
      <c r="BX246" s="326"/>
      <c r="BY246" s="326"/>
      <c r="BZ246" s="326"/>
      <c r="CA246" s="326"/>
      <c r="CB246" s="326"/>
      <c r="CC246" s="326"/>
      <c r="CD246" s="326"/>
      <c r="CE246" s="326"/>
      <c r="CF246" s="326"/>
      <c r="CG246" s="326"/>
      <c r="CH246" s="326"/>
      <c r="CI246" s="326"/>
      <c r="CJ246" s="326"/>
      <c r="CK246" s="326"/>
      <c r="CL246" s="326"/>
      <c r="CM246" s="326"/>
      <c r="CN246" s="326"/>
      <c r="CO246" s="326"/>
      <c r="CP246" s="326"/>
      <c r="CQ246" s="326"/>
      <c r="CR246" s="326"/>
      <c r="CS246" s="326"/>
      <c r="CT246" s="326"/>
      <c r="CU246" s="326"/>
      <c r="CV246" s="326"/>
      <c r="CW246" s="326"/>
      <c r="CX246" s="326"/>
      <c r="CY246" s="326"/>
      <c r="CZ246" s="326"/>
      <c r="DA246" s="326"/>
      <c r="DB246" s="326"/>
      <c r="DC246" s="326"/>
      <c r="DD246" s="326"/>
      <c r="DE246" s="326"/>
      <c r="DF246" s="326"/>
      <c r="DG246" s="326"/>
      <c r="DH246" s="326"/>
      <c r="DI246" s="326"/>
      <c r="DJ246" s="326"/>
      <c r="DK246" s="326"/>
      <c r="DL246" s="326"/>
      <c r="DM246" s="326"/>
      <c r="DN246" s="326"/>
      <c r="DO246" s="326"/>
      <c r="DP246" s="326"/>
      <c r="DQ246" s="326"/>
      <c r="DR246" s="326"/>
      <c r="DS246" s="326"/>
      <c r="DT246" s="326"/>
      <c r="DU246" s="326"/>
      <c r="DV246" s="326"/>
      <c r="DW246" s="326"/>
      <c r="DX246" s="326"/>
      <c r="DY246" s="326"/>
      <c r="DZ246" s="326"/>
      <c r="EA246" s="326"/>
      <c r="EB246" s="326"/>
      <c r="EC246" s="326"/>
      <c r="ED246" s="326"/>
      <c r="EE246" s="326"/>
      <c r="EF246" s="326"/>
      <c r="EG246" s="326"/>
      <c r="EH246" s="326"/>
      <c r="EI246" s="326"/>
      <c r="EJ246" s="326"/>
      <c r="EK246" s="326"/>
      <c r="EL246" s="326"/>
      <c r="EM246" s="326"/>
      <c r="EN246" s="326"/>
      <c r="EO246" s="326"/>
      <c r="EP246" s="326"/>
      <c r="EQ246" s="326"/>
      <c r="ER246" s="326"/>
      <c r="ES246" s="326"/>
      <c r="ET246" s="326"/>
      <c r="EU246" s="326"/>
      <c r="EV246" s="326"/>
      <c r="EW246" s="326"/>
      <c r="EX246" s="326"/>
      <c r="EY246" s="326"/>
      <c r="EZ246" s="326"/>
      <c r="FA246" s="326"/>
      <c r="FB246" s="326"/>
      <c r="FC246" s="326"/>
      <c r="FD246" s="326"/>
      <c r="FE246" s="326"/>
      <c r="FF246" s="326"/>
      <c r="FG246" s="326"/>
      <c r="FH246" s="326"/>
      <c r="FI246" s="326"/>
      <c r="FJ246" s="326"/>
      <c r="FK246" s="326"/>
      <c r="FL246" s="326"/>
      <c r="FM246" s="326"/>
      <c r="FN246" s="326"/>
      <c r="FO246" s="326"/>
      <c r="FP246" s="326"/>
      <c r="FQ246" s="326"/>
      <c r="FR246" s="326"/>
      <c r="FS246" s="326"/>
      <c r="FT246" s="326"/>
      <c r="FU246" s="326"/>
      <c r="FV246" s="326"/>
      <c r="FW246" s="326"/>
      <c r="FX246" s="326"/>
      <c r="FY246" s="326"/>
      <c r="FZ246" s="326"/>
      <c r="GA246" s="326"/>
      <c r="GB246" s="326"/>
      <c r="GC246" s="326"/>
      <c r="GD246" s="326"/>
      <c r="GE246" s="326"/>
      <c r="GF246" s="326"/>
      <c r="GG246" s="326"/>
      <c r="GH246" s="326"/>
      <c r="GI246" s="326"/>
      <c r="GJ246" s="326"/>
      <c r="GK246" s="326"/>
      <c r="GL246" s="326"/>
      <c r="GM246" s="326"/>
      <c r="GN246" s="326"/>
      <c r="GO246" s="326"/>
      <c r="GP246" s="326"/>
      <c r="GQ246" s="326"/>
      <c r="GR246" s="326"/>
      <c r="GS246" s="326"/>
      <c r="GT246" s="326"/>
      <c r="GU246" s="326"/>
      <c r="GV246" s="326"/>
      <c r="GW246" s="326"/>
      <c r="GX246" s="326"/>
      <c r="GY246" s="326"/>
      <c r="GZ246" s="326"/>
      <c r="HA246" s="326"/>
      <c r="HB246" s="326"/>
      <c r="HC246" s="326"/>
      <c r="HD246" s="326"/>
      <c r="HE246" s="326"/>
      <c r="HF246" s="326"/>
      <c r="HG246" s="326"/>
      <c r="HH246" s="326"/>
      <c r="HI246" s="326"/>
      <c r="HJ246" s="326"/>
      <c r="HK246" s="326"/>
      <c r="HL246" s="326"/>
      <c r="HM246" s="326"/>
      <c r="HN246" s="326"/>
      <c r="HO246" s="326"/>
      <c r="HP246" s="326"/>
      <c r="HQ246" s="326"/>
      <c r="HR246" s="326"/>
      <c r="HS246" s="326"/>
      <c r="HT246" s="326"/>
      <c r="HU246" s="326"/>
      <c r="HV246" s="326"/>
      <c r="HW246" s="326"/>
      <c r="HX246" s="326"/>
      <c r="HY246" s="326"/>
      <c r="HZ246" s="326"/>
      <c r="IA246" s="326"/>
      <c r="IB246" s="326"/>
      <c r="IC246" s="326"/>
      <c r="ID246" s="326"/>
      <c r="IE246" s="326"/>
      <c r="IF246" s="326"/>
      <c r="IG246" s="326"/>
      <c r="IH246" s="326"/>
      <c r="II246" s="326"/>
      <c r="IJ246" s="326"/>
      <c r="IK246" s="326"/>
      <c r="IL246" s="326"/>
      <c r="IM246" s="326"/>
    </row>
    <row r="247" spans="6:247" x14ac:dyDescent="0.2">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c r="AF247" s="326"/>
      <c r="AG247" s="326"/>
      <c r="AH247" s="326"/>
      <c r="AI247" s="326"/>
      <c r="AJ247" s="326"/>
      <c r="AK247" s="326"/>
      <c r="AL247" s="326"/>
      <c r="AM247" s="326"/>
      <c r="AN247" s="326"/>
      <c r="AO247" s="326"/>
      <c r="AP247" s="326"/>
      <c r="AQ247" s="326"/>
      <c r="AR247" s="326"/>
      <c r="AS247" s="326"/>
      <c r="AT247" s="326"/>
      <c r="AU247" s="326"/>
      <c r="AV247" s="326"/>
      <c r="AW247" s="326"/>
      <c r="AX247" s="326"/>
      <c r="AY247" s="326"/>
      <c r="AZ247" s="326"/>
      <c r="BA247" s="326"/>
      <c r="BB247" s="326"/>
      <c r="BC247" s="326"/>
      <c r="BD247" s="326"/>
      <c r="BE247" s="326"/>
      <c r="BF247" s="326"/>
      <c r="BG247" s="326"/>
      <c r="BH247" s="326"/>
      <c r="BI247" s="326"/>
      <c r="BJ247" s="326"/>
      <c r="BK247" s="326"/>
      <c r="BL247" s="326"/>
      <c r="BM247" s="326"/>
      <c r="BN247" s="326"/>
      <c r="BO247" s="326"/>
      <c r="BP247" s="326"/>
      <c r="BQ247" s="326"/>
      <c r="BR247" s="326"/>
      <c r="BS247" s="326"/>
      <c r="BT247" s="326"/>
      <c r="BU247" s="326"/>
      <c r="BV247" s="326"/>
      <c r="BW247" s="326"/>
      <c r="BX247" s="326"/>
      <c r="BY247" s="326"/>
      <c r="BZ247" s="326"/>
      <c r="CA247" s="326"/>
      <c r="CB247" s="326"/>
      <c r="CC247" s="326"/>
      <c r="CD247" s="326"/>
      <c r="CE247" s="326"/>
      <c r="CF247" s="326"/>
      <c r="CG247" s="326"/>
      <c r="CH247" s="326"/>
      <c r="CI247" s="326"/>
      <c r="CJ247" s="326"/>
      <c r="CK247" s="326"/>
      <c r="CL247" s="326"/>
      <c r="CM247" s="326"/>
      <c r="CN247" s="326"/>
      <c r="CO247" s="326"/>
      <c r="CP247" s="326"/>
      <c r="CQ247" s="326"/>
      <c r="CR247" s="326"/>
      <c r="CS247" s="326"/>
      <c r="CT247" s="326"/>
      <c r="CU247" s="326"/>
      <c r="CV247" s="326"/>
      <c r="CW247" s="326"/>
      <c r="CX247" s="326"/>
      <c r="CY247" s="326"/>
      <c r="CZ247" s="326"/>
      <c r="DA247" s="326"/>
      <c r="DB247" s="326"/>
      <c r="DC247" s="326"/>
      <c r="DD247" s="326"/>
      <c r="DE247" s="326"/>
      <c r="DF247" s="326"/>
      <c r="DG247" s="326"/>
      <c r="DH247" s="326"/>
      <c r="DI247" s="326"/>
      <c r="DJ247" s="326"/>
      <c r="DK247" s="326"/>
      <c r="DL247" s="326"/>
      <c r="DM247" s="326"/>
      <c r="DN247" s="326"/>
      <c r="DO247" s="326"/>
      <c r="DP247" s="326"/>
      <c r="DQ247" s="326"/>
      <c r="DR247" s="326"/>
      <c r="DS247" s="326"/>
      <c r="DT247" s="326"/>
      <c r="DU247" s="326"/>
      <c r="DV247" s="326"/>
      <c r="DW247" s="326"/>
      <c r="DX247" s="326"/>
      <c r="DY247" s="326"/>
      <c r="DZ247" s="326"/>
      <c r="EA247" s="326"/>
      <c r="EB247" s="326"/>
      <c r="EC247" s="326"/>
      <c r="ED247" s="326"/>
      <c r="EE247" s="326"/>
      <c r="EF247" s="326"/>
      <c r="EG247" s="326"/>
      <c r="EH247" s="326"/>
      <c r="EI247" s="326"/>
      <c r="EJ247" s="326"/>
      <c r="EK247" s="326"/>
      <c r="EL247" s="326"/>
      <c r="EM247" s="326"/>
      <c r="EN247" s="326"/>
      <c r="EO247" s="326"/>
      <c r="EP247" s="326"/>
      <c r="EQ247" s="326"/>
      <c r="ER247" s="326"/>
      <c r="ES247" s="326"/>
      <c r="ET247" s="326"/>
      <c r="EU247" s="326"/>
      <c r="EV247" s="326"/>
      <c r="EW247" s="326"/>
      <c r="EX247" s="326"/>
      <c r="EY247" s="326"/>
      <c r="EZ247" s="326"/>
      <c r="FA247" s="326"/>
      <c r="FB247" s="326"/>
      <c r="FC247" s="326"/>
      <c r="FD247" s="326"/>
      <c r="FE247" s="326"/>
      <c r="FF247" s="326"/>
      <c r="FG247" s="326"/>
      <c r="FH247" s="326"/>
      <c r="FI247" s="326"/>
      <c r="FJ247" s="326"/>
      <c r="FK247" s="326"/>
      <c r="FL247" s="326"/>
      <c r="FM247" s="326"/>
      <c r="FN247" s="326"/>
      <c r="FO247" s="326"/>
      <c r="FP247" s="326"/>
      <c r="FQ247" s="326"/>
      <c r="FR247" s="326"/>
      <c r="FS247" s="326"/>
      <c r="FT247" s="326"/>
      <c r="FU247" s="326"/>
      <c r="FV247" s="326"/>
      <c r="FW247" s="326"/>
      <c r="FX247" s="326"/>
      <c r="FY247" s="326"/>
      <c r="FZ247" s="326"/>
      <c r="GA247" s="326"/>
      <c r="GB247" s="326"/>
      <c r="GC247" s="326"/>
      <c r="GD247" s="326"/>
      <c r="GE247" s="326"/>
      <c r="GF247" s="326"/>
      <c r="GG247" s="326"/>
      <c r="GH247" s="326"/>
      <c r="GI247" s="326"/>
      <c r="GJ247" s="326"/>
      <c r="GK247" s="326"/>
      <c r="GL247" s="326"/>
      <c r="GM247" s="326"/>
      <c r="GN247" s="326"/>
      <c r="GO247" s="326"/>
      <c r="GP247" s="326"/>
      <c r="GQ247" s="326"/>
      <c r="GR247" s="326"/>
      <c r="GS247" s="326"/>
      <c r="GT247" s="326"/>
      <c r="GU247" s="326"/>
      <c r="GV247" s="326"/>
      <c r="GW247" s="326"/>
      <c r="GX247" s="326"/>
      <c r="GY247" s="326"/>
      <c r="GZ247" s="326"/>
      <c r="HA247" s="326"/>
      <c r="HB247" s="326"/>
      <c r="HC247" s="326"/>
      <c r="HD247" s="326"/>
      <c r="HE247" s="326"/>
      <c r="HF247" s="326"/>
      <c r="HG247" s="326"/>
      <c r="HH247" s="326"/>
      <c r="HI247" s="326"/>
      <c r="HJ247" s="326"/>
      <c r="HK247" s="326"/>
      <c r="HL247" s="326"/>
      <c r="HM247" s="326"/>
      <c r="HN247" s="326"/>
      <c r="HO247" s="326"/>
      <c r="HP247" s="326"/>
      <c r="HQ247" s="326"/>
      <c r="HR247" s="326"/>
      <c r="HS247" s="326"/>
      <c r="HT247" s="326"/>
      <c r="HU247" s="326"/>
      <c r="HV247" s="326"/>
      <c r="HW247" s="326"/>
      <c r="HX247" s="326"/>
      <c r="HY247" s="326"/>
      <c r="HZ247" s="326"/>
      <c r="IA247" s="326"/>
      <c r="IB247" s="326"/>
      <c r="IC247" s="326"/>
      <c r="ID247" s="326"/>
      <c r="IE247" s="326"/>
      <c r="IF247" s="326"/>
      <c r="IG247" s="326"/>
      <c r="IH247" s="326"/>
      <c r="II247" s="326"/>
      <c r="IJ247" s="326"/>
      <c r="IK247" s="326"/>
      <c r="IL247" s="326"/>
      <c r="IM247" s="326"/>
    </row>
    <row r="248" spans="6:247" x14ac:dyDescent="0.2">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326"/>
      <c r="AF248" s="326"/>
      <c r="AG248" s="326"/>
      <c r="AH248" s="326"/>
      <c r="AI248" s="326"/>
      <c r="AJ248" s="326"/>
      <c r="AK248" s="326"/>
      <c r="AL248" s="326"/>
      <c r="AM248" s="326"/>
      <c r="AN248" s="326"/>
      <c r="AO248" s="326"/>
      <c r="AP248" s="326"/>
      <c r="AQ248" s="326"/>
      <c r="AR248" s="326"/>
      <c r="AS248" s="326"/>
      <c r="AT248" s="326"/>
      <c r="AU248" s="326"/>
      <c r="AV248" s="326"/>
      <c r="AW248" s="326"/>
      <c r="AX248" s="326"/>
      <c r="AY248" s="326"/>
      <c r="AZ248" s="326"/>
      <c r="BA248" s="326"/>
      <c r="BB248" s="326"/>
      <c r="BC248" s="326"/>
      <c r="BD248" s="326"/>
      <c r="BE248" s="326"/>
      <c r="BF248" s="326"/>
      <c r="BG248" s="326"/>
      <c r="BH248" s="326"/>
      <c r="BI248" s="326"/>
      <c r="BJ248" s="326"/>
      <c r="BK248" s="326"/>
      <c r="BL248" s="326"/>
      <c r="BM248" s="326"/>
      <c r="BN248" s="326"/>
      <c r="BO248" s="326"/>
      <c r="BP248" s="326"/>
      <c r="BQ248" s="326"/>
      <c r="BR248" s="326"/>
      <c r="BS248" s="326"/>
      <c r="BT248" s="326"/>
      <c r="BU248" s="326"/>
      <c r="BV248" s="326"/>
      <c r="BW248" s="326"/>
      <c r="BX248" s="326"/>
      <c r="BY248" s="326"/>
      <c r="BZ248" s="326"/>
      <c r="CA248" s="326"/>
      <c r="CB248" s="326"/>
      <c r="CC248" s="326"/>
      <c r="CD248" s="326"/>
      <c r="CE248" s="326"/>
      <c r="CF248" s="326"/>
      <c r="CG248" s="326"/>
      <c r="CH248" s="326"/>
      <c r="CI248" s="326"/>
      <c r="CJ248" s="326"/>
      <c r="CK248" s="326"/>
      <c r="CL248" s="326"/>
      <c r="CM248" s="326"/>
      <c r="CN248" s="326"/>
      <c r="CO248" s="326"/>
      <c r="CP248" s="326"/>
      <c r="CQ248" s="326"/>
      <c r="CR248" s="326"/>
      <c r="CS248" s="326"/>
      <c r="CT248" s="326"/>
      <c r="CU248" s="326"/>
      <c r="CV248" s="326"/>
      <c r="CW248" s="326"/>
      <c r="CX248" s="326"/>
      <c r="CY248" s="326"/>
      <c r="CZ248" s="326"/>
      <c r="DA248" s="326"/>
      <c r="DB248" s="326"/>
      <c r="DC248" s="326"/>
      <c r="DD248" s="326"/>
      <c r="DE248" s="326"/>
      <c r="DF248" s="326"/>
      <c r="DG248" s="326"/>
      <c r="DH248" s="326"/>
      <c r="DI248" s="326"/>
      <c r="DJ248" s="326"/>
      <c r="DK248" s="326"/>
      <c r="DL248" s="326"/>
      <c r="DM248" s="326"/>
      <c r="DN248" s="326"/>
      <c r="DO248" s="326"/>
      <c r="DP248" s="326"/>
      <c r="DQ248" s="326"/>
      <c r="DR248" s="326"/>
      <c r="DS248" s="326"/>
      <c r="DT248" s="326"/>
      <c r="DU248" s="326"/>
      <c r="DV248" s="326"/>
      <c r="DW248" s="326"/>
      <c r="DX248" s="326"/>
      <c r="DY248" s="326"/>
      <c r="DZ248" s="326"/>
      <c r="EA248" s="326"/>
      <c r="EB248" s="326"/>
      <c r="EC248" s="326"/>
      <c r="ED248" s="326"/>
      <c r="EE248" s="326"/>
      <c r="EF248" s="326"/>
      <c r="EG248" s="326"/>
      <c r="EH248" s="326"/>
      <c r="EI248" s="326"/>
      <c r="EJ248" s="326"/>
      <c r="EK248" s="326"/>
      <c r="EL248" s="326"/>
      <c r="EM248" s="326"/>
      <c r="EN248" s="326"/>
      <c r="EO248" s="326"/>
      <c r="EP248" s="326"/>
      <c r="EQ248" s="326"/>
      <c r="ER248" s="326"/>
      <c r="ES248" s="326"/>
      <c r="ET248" s="326"/>
      <c r="EU248" s="326"/>
      <c r="EV248" s="326"/>
      <c r="EW248" s="326"/>
      <c r="EX248" s="326"/>
      <c r="EY248" s="326"/>
      <c r="EZ248" s="326"/>
      <c r="FA248" s="326"/>
      <c r="FB248" s="326"/>
      <c r="FC248" s="326"/>
      <c r="FD248" s="326"/>
      <c r="FE248" s="326"/>
      <c r="FF248" s="326"/>
      <c r="FG248" s="326"/>
      <c r="FH248" s="326"/>
      <c r="FI248" s="326"/>
      <c r="FJ248" s="326"/>
      <c r="FK248" s="326"/>
      <c r="FL248" s="326"/>
      <c r="FM248" s="326"/>
      <c r="FN248" s="326"/>
      <c r="FO248" s="326"/>
      <c r="FP248" s="326"/>
      <c r="FQ248" s="326"/>
      <c r="FR248" s="326"/>
      <c r="FS248" s="326"/>
      <c r="FT248" s="326"/>
      <c r="FU248" s="326"/>
      <c r="FV248" s="326"/>
      <c r="FW248" s="326"/>
      <c r="FX248" s="326"/>
      <c r="FY248" s="326"/>
      <c r="FZ248" s="326"/>
      <c r="GA248" s="326"/>
      <c r="GB248" s="326"/>
      <c r="GC248" s="326"/>
      <c r="GD248" s="326"/>
      <c r="GE248" s="326"/>
      <c r="GF248" s="326"/>
      <c r="GG248" s="326"/>
      <c r="GH248" s="326"/>
      <c r="GI248" s="326"/>
      <c r="GJ248" s="326"/>
      <c r="GK248" s="326"/>
      <c r="GL248" s="326"/>
      <c r="GM248" s="326"/>
      <c r="GN248" s="326"/>
      <c r="GO248" s="326"/>
      <c r="GP248" s="326"/>
      <c r="GQ248" s="326"/>
      <c r="GR248" s="326"/>
      <c r="GS248" s="326"/>
      <c r="GT248" s="326"/>
      <c r="GU248" s="326"/>
      <c r="GV248" s="326"/>
      <c r="GW248" s="326"/>
      <c r="GX248" s="326"/>
      <c r="GY248" s="326"/>
      <c r="GZ248" s="326"/>
      <c r="HA248" s="326"/>
      <c r="HB248" s="326"/>
      <c r="HC248" s="326"/>
      <c r="HD248" s="326"/>
      <c r="HE248" s="326"/>
      <c r="HF248" s="326"/>
      <c r="HG248" s="326"/>
      <c r="HH248" s="326"/>
      <c r="HI248" s="326"/>
      <c r="HJ248" s="326"/>
      <c r="HK248" s="326"/>
      <c r="HL248" s="326"/>
      <c r="HM248" s="326"/>
      <c r="HN248" s="326"/>
      <c r="HO248" s="326"/>
      <c r="HP248" s="326"/>
      <c r="HQ248" s="326"/>
      <c r="HR248" s="326"/>
      <c r="HS248" s="326"/>
      <c r="HT248" s="326"/>
      <c r="HU248" s="326"/>
      <c r="HV248" s="326"/>
      <c r="HW248" s="326"/>
      <c r="HX248" s="326"/>
      <c r="HY248" s="326"/>
      <c r="HZ248" s="326"/>
      <c r="IA248" s="326"/>
      <c r="IB248" s="326"/>
      <c r="IC248" s="326"/>
      <c r="ID248" s="326"/>
      <c r="IE248" s="326"/>
      <c r="IF248" s="326"/>
      <c r="IG248" s="326"/>
      <c r="IH248" s="326"/>
      <c r="II248" s="326"/>
      <c r="IJ248" s="326"/>
      <c r="IK248" s="326"/>
      <c r="IL248" s="326"/>
      <c r="IM248" s="326"/>
    </row>
    <row r="249" spans="6:247" x14ac:dyDescent="0.2">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326"/>
      <c r="AF249" s="326"/>
      <c r="AG249" s="326"/>
      <c r="AH249" s="326"/>
      <c r="AI249" s="326"/>
      <c r="AJ249" s="326"/>
      <c r="AK249" s="326"/>
      <c r="AL249" s="326"/>
      <c r="AM249" s="326"/>
      <c r="AN249" s="326"/>
      <c r="AO249" s="326"/>
      <c r="AP249" s="326"/>
      <c r="AQ249" s="326"/>
      <c r="AR249" s="326"/>
      <c r="AS249" s="326"/>
      <c r="AT249" s="326"/>
      <c r="AU249" s="326"/>
      <c r="AV249" s="326"/>
      <c r="AW249" s="326"/>
      <c r="AX249" s="326"/>
      <c r="AY249" s="326"/>
      <c r="AZ249" s="326"/>
      <c r="BA249" s="326"/>
      <c r="BB249" s="326"/>
      <c r="BC249" s="326"/>
      <c r="BD249" s="326"/>
      <c r="BE249" s="326"/>
      <c r="BF249" s="326"/>
      <c r="BG249" s="326"/>
      <c r="BH249" s="326"/>
      <c r="BI249" s="326"/>
      <c r="BJ249" s="326"/>
      <c r="BK249" s="326"/>
      <c r="BL249" s="326"/>
      <c r="BM249" s="326"/>
      <c r="BN249" s="326"/>
      <c r="BO249" s="326"/>
      <c r="BP249" s="326"/>
      <c r="BQ249" s="326"/>
      <c r="BR249" s="326"/>
      <c r="BS249" s="326"/>
      <c r="BT249" s="326"/>
      <c r="BU249" s="326"/>
      <c r="BV249" s="326"/>
      <c r="BW249" s="326"/>
      <c r="BX249" s="326"/>
      <c r="BY249" s="326"/>
      <c r="BZ249" s="326"/>
      <c r="CA249" s="326"/>
      <c r="CB249" s="326"/>
      <c r="CC249" s="326"/>
      <c r="CD249" s="326"/>
      <c r="CE249" s="326"/>
      <c r="CF249" s="326"/>
      <c r="CG249" s="326"/>
      <c r="CH249" s="326"/>
      <c r="CI249" s="326"/>
      <c r="CJ249" s="326"/>
      <c r="CK249" s="326"/>
      <c r="CL249" s="326"/>
      <c r="CM249" s="326"/>
      <c r="CN249" s="326"/>
      <c r="CO249" s="326"/>
      <c r="CP249" s="326"/>
      <c r="CQ249" s="326"/>
      <c r="CR249" s="326"/>
      <c r="CS249" s="326"/>
      <c r="CT249" s="326"/>
      <c r="CU249" s="326"/>
      <c r="CV249" s="326"/>
      <c r="CW249" s="326"/>
      <c r="CX249" s="326"/>
      <c r="CY249" s="326"/>
      <c r="CZ249" s="326"/>
      <c r="DA249" s="326"/>
      <c r="DB249" s="326"/>
      <c r="DC249" s="326"/>
      <c r="DD249" s="326"/>
      <c r="DE249" s="326"/>
      <c r="DF249" s="326"/>
      <c r="DG249" s="326"/>
      <c r="DH249" s="326"/>
      <c r="DI249" s="326"/>
      <c r="DJ249" s="326"/>
      <c r="DK249" s="326"/>
      <c r="DL249" s="326"/>
      <c r="DM249" s="326"/>
      <c r="DN249" s="326"/>
      <c r="DO249" s="326"/>
      <c r="DP249" s="326"/>
      <c r="DQ249" s="326"/>
      <c r="DR249" s="326"/>
      <c r="DS249" s="326"/>
      <c r="DT249" s="326"/>
      <c r="DU249" s="326"/>
      <c r="DV249" s="326"/>
      <c r="DW249" s="326"/>
      <c r="DX249" s="326"/>
      <c r="DY249" s="326"/>
      <c r="DZ249" s="326"/>
      <c r="EA249" s="326"/>
      <c r="EB249" s="326"/>
      <c r="EC249" s="326"/>
      <c r="ED249" s="326"/>
      <c r="EE249" s="326"/>
      <c r="EF249" s="326"/>
      <c r="EG249" s="326"/>
      <c r="EH249" s="326"/>
      <c r="EI249" s="326"/>
      <c r="EJ249" s="326"/>
      <c r="EK249" s="326"/>
      <c r="EL249" s="326"/>
      <c r="EM249" s="326"/>
      <c r="EN249" s="326"/>
      <c r="EO249" s="326"/>
      <c r="EP249" s="326"/>
      <c r="EQ249" s="326"/>
      <c r="ER249" s="326"/>
      <c r="ES249" s="326"/>
      <c r="ET249" s="326"/>
      <c r="EU249" s="326"/>
      <c r="EV249" s="326"/>
      <c r="EW249" s="326"/>
      <c r="EX249" s="326"/>
      <c r="EY249" s="326"/>
      <c r="EZ249" s="326"/>
      <c r="FA249" s="326"/>
      <c r="FB249" s="326"/>
      <c r="FC249" s="326"/>
      <c r="FD249" s="326"/>
      <c r="FE249" s="326"/>
      <c r="FF249" s="326"/>
      <c r="FG249" s="326"/>
      <c r="FH249" s="326"/>
      <c r="FI249" s="326"/>
      <c r="FJ249" s="326"/>
      <c r="FK249" s="326"/>
      <c r="FL249" s="326"/>
      <c r="FM249" s="326"/>
      <c r="FN249" s="326"/>
      <c r="FO249" s="326"/>
      <c r="FP249" s="326"/>
      <c r="FQ249" s="326"/>
      <c r="FR249" s="326"/>
      <c r="FS249" s="326"/>
      <c r="FT249" s="326"/>
      <c r="FU249" s="326"/>
      <c r="FV249" s="326"/>
      <c r="FW249" s="326"/>
      <c r="FX249" s="326"/>
      <c r="FY249" s="326"/>
      <c r="FZ249" s="326"/>
      <c r="GA249" s="326"/>
      <c r="GB249" s="326"/>
      <c r="GC249" s="326"/>
      <c r="GD249" s="326"/>
      <c r="GE249" s="326"/>
      <c r="GF249" s="326"/>
      <c r="GG249" s="326"/>
      <c r="GH249" s="326"/>
      <c r="GI249" s="326"/>
      <c r="GJ249" s="326"/>
      <c r="GK249" s="326"/>
      <c r="GL249" s="326"/>
      <c r="GM249" s="326"/>
      <c r="GN249" s="326"/>
      <c r="GO249" s="326"/>
      <c r="GP249" s="326"/>
      <c r="GQ249" s="326"/>
      <c r="GR249" s="326"/>
      <c r="GS249" s="326"/>
      <c r="GT249" s="326"/>
      <c r="GU249" s="326"/>
      <c r="GV249" s="326"/>
      <c r="GW249" s="326"/>
      <c r="GX249" s="326"/>
      <c r="GY249" s="326"/>
      <c r="GZ249" s="326"/>
      <c r="HA249" s="326"/>
      <c r="HB249" s="326"/>
      <c r="HC249" s="326"/>
      <c r="HD249" s="326"/>
      <c r="HE249" s="326"/>
      <c r="HF249" s="326"/>
      <c r="HG249" s="326"/>
      <c r="HH249" s="326"/>
      <c r="HI249" s="326"/>
      <c r="HJ249" s="326"/>
      <c r="HK249" s="326"/>
      <c r="HL249" s="326"/>
      <c r="HM249" s="326"/>
      <c r="HN249" s="326"/>
      <c r="HO249" s="326"/>
      <c r="HP249" s="326"/>
      <c r="HQ249" s="326"/>
      <c r="HR249" s="326"/>
      <c r="HS249" s="326"/>
      <c r="HT249" s="326"/>
      <c r="HU249" s="326"/>
      <c r="HV249" s="326"/>
      <c r="HW249" s="326"/>
      <c r="HX249" s="326"/>
      <c r="HY249" s="326"/>
      <c r="HZ249" s="326"/>
      <c r="IA249" s="326"/>
      <c r="IB249" s="326"/>
      <c r="IC249" s="326"/>
      <c r="ID249" s="326"/>
      <c r="IE249" s="326"/>
      <c r="IF249" s="326"/>
      <c r="IG249" s="326"/>
      <c r="IH249" s="326"/>
      <c r="II249" s="326"/>
      <c r="IJ249" s="326"/>
      <c r="IK249" s="326"/>
      <c r="IL249" s="326"/>
      <c r="IM249" s="326"/>
    </row>
    <row r="250" spans="6:247" x14ac:dyDescent="0.2">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c r="AH250" s="326"/>
      <c r="AI250" s="326"/>
      <c r="AJ250" s="326"/>
      <c r="AK250" s="326"/>
      <c r="AL250" s="326"/>
      <c r="AM250" s="326"/>
      <c r="AN250" s="326"/>
      <c r="AO250" s="326"/>
      <c r="AP250" s="326"/>
      <c r="AQ250" s="326"/>
      <c r="AR250" s="326"/>
      <c r="AS250" s="326"/>
      <c r="AT250" s="326"/>
      <c r="AU250" s="326"/>
      <c r="AV250" s="326"/>
      <c r="AW250" s="326"/>
      <c r="AX250" s="326"/>
      <c r="AY250" s="326"/>
      <c r="AZ250" s="326"/>
      <c r="BA250" s="326"/>
      <c r="BB250" s="326"/>
      <c r="BC250" s="326"/>
      <c r="BD250" s="326"/>
      <c r="BE250" s="326"/>
      <c r="BF250" s="326"/>
      <c r="BG250" s="326"/>
      <c r="BH250" s="326"/>
      <c r="BI250" s="326"/>
      <c r="BJ250" s="326"/>
      <c r="BK250" s="326"/>
      <c r="BL250" s="326"/>
      <c r="BM250" s="326"/>
      <c r="BN250" s="326"/>
      <c r="BO250" s="326"/>
      <c r="BP250" s="326"/>
      <c r="BQ250" s="326"/>
      <c r="BR250" s="326"/>
      <c r="BS250" s="326"/>
      <c r="BT250" s="326"/>
      <c r="BU250" s="326"/>
      <c r="BV250" s="326"/>
      <c r="BW250" s="326"/>
      <c r="BX250" s="326"/>
      <c r="BY250" s="326"/>
      <c r="BZ250" s="326"/>
      <c r="CA250" s="326"/>
      <c r="CB250" s="326"/>
      <c r="CC250" s="326"/>
      <c r="CD250" s="326"/>
      <c r="CE250" s="326"/>
      <c r="CF250" s="326"/>
      <c r="CG250" s="326"/>
      <c r="CH250" s="326"/>
      <c r="CI250" s="326"/>
      <c r="CJ250" s="326"/>
      <c r="CK250" s="326"/>
      <c r="CL250" s="326"/>
      <c r="CM250" s="326"/>
      <c r="CN250" s="326"/>
      <c r="CO250" s="326"/>
      <c r="CP250" s="326"/>
      <c r="CQ250" s="326"/>
      <c r="CR250" s="326"/>
      <c r="CS250" s="326"/>
      <c r="CT250" s="326"/>
      <c r="CU250" s="326"/>
      <c r="CV250" s="326"/>
      <c r="CW250" s="326"/>
      <c r="CX250" s="326"/>
      <c r="CY250" s="326"/>
      <c r="CZ250" s="326"/>
      <c r="DA250" s="326"/>
      <c r="DB250" s="326"/>
      <c r="DC250" s="326"/>
      <c r="DD250" s="326"/>
      <c r="DE250" s="326"/>
      <c r="DF250" s="326"/>
      <c r="DG250" s="326"/>
      <c r="DH250" s="326"/>
      <c r="DI250" s="326"/>
      <c r="DJ250" s="326"/>
      <c r="DK250" s="326"/>
      <c r="DL250" s="326"/>
      <c r="DM250" s="326"/>
      <c r="DN250" s="326"/>
      <c r="DO250" s="326"/>
      <c r="DP250" s="326"/>
      <c r="DQ250" s="326"/>
      <c r="DR250" s="326"/>
      <c r="DS250" s="326"/>
      <c r="DT250" s="326"/>
      <c r="DU250" s="326"/>
      <c r="DV250" s="326"/>
      <c r="DW250" s="326"/>
      <c r="DX250" s="326"/>
      <c r="DY250" s="326"/>
      <c r="DZ250" s="326"/>
      <c r="EA250" s="326"/>
      <c r="EB250" s="326"/>
      <c r="EC250" s="326"/>
      <c r="ED250" s="326"/>
      <c r="EE250" s="326"/>
      <c r="EF250" s="326"/>
      <c r="EG250" s="326"/>
      <c r="EH250" s="326"/>
      <c r="EI250" s="326"/>
      <c r="EJ250" s="326"/>
      <c r="EK250" s="326"/>
      <c r="EL250" s="326"/>
      <c r="EM250" s="326"/>
      <c r="EN250" s="326"/>
      <c r="EO250" s="326"/>
      <c r="EP250" s="326"/>
      <c r="EQ250" s="326"/>
      <c r="ER250" s="326"/>
      <c r="ES250" s="326"/>
      <c r="ET250" s="326"/>
      <c r="EU250" s="326"/>
      <c r="EV250" s="326"/>
      <c r="EW250" s="326"/>
      <c r="EX250" s="326"/>
      <c r="EY250" s="326"/>
      <c r="EZ250" s="326"/>
      <c r="FA250" s="326"/>
      <c r="FB250" s="326"/>
      <c r="FC250" s="326"/>
      <c r="FD250" s="326"/>
      <c r="FE250" s="326"/>
      <c r="FF250" s="326"/>
      <c r="FG250" s="326"/>
      <c r="FH250" s="326"/>
      <c r="FI250" s="326"/>
      <c r="FJ250" s="326"/>
      <c r="FK250" s="326"/>
      <c r="FL250" s="326"/>
      <c r="FM250" s="326"/>
      <c r="FN250" s="326"/>
      <c r="FO250" s="326"/>
      <c r="FP250" s="326"/>
      <c r="FQ250" s="326"/>
      <c r="FR250" s="326"/>
      <c r="FS250" s="326"/>
      <c r="FT250" s="326"/>
      <c r="FU250" s="326"/>
      <c r="FV250" s="326"/>
      <c r="FW250" s="326"/>
      <c r="FX250" s="326"/>
      <c r="FY250" s="326"/>
      <c r="FZ250" s="326"/>
      <c r="GA250" s="326"/>
      <c r="GB250" s="326"/>
      <c r="GC250" s="326"/>
      <c r="GD250" s="326"/>
      <c r="GE250" s="326"/>
      <c r="GF250" s="326"/>
      <c r="GG250" s="326"/>
      <c r="GH250" s="326"/>
      <c r="GI250" s="326"/>
      <c r="GJ250" s="326"/>
      <c r="GK250" s="326"/>
      <c r="GL250" s="326"/>
      <c r="GM250" s="326"/>
      <c r="GN250" s="326"/>
      <c r="GO250" s="326"/>
      <c r="GP250" s="326"/>
      <c r="GQ250" s="326"/>
      <c r="GR250" s="326"/>
      <c r="GS250" s="326"/>
      <c r="GT250" s="326"/>
      <c r="GU250" s="326"/>
      <c r="GV250" s="326"/>
      <c r="GW250" s="326"/>
      <c r="GX250" s="326"/>
      <c r="GY250" s="326"/>
      <c r="GZ250" s="326"/>
      <c r="HA250" s="326"/>
      <c r="HB250" s="326"/>
      <c r="HC250" s="326"/>
      <c r="HD250" s="326"/>
      <c r="HE250" s="326"/>
      <c r="HF250" s="326"/>
      <c r="HG250" s="326"/>
      <c r="HH250" s="326"/>
      <c r="HI250" s="326"/>
      <c r="HJ250" s="326"/>
      <c r="HK250" s="326"/>
      <c r="HL250" s="326"/>
      <c r="HM250" s="326"/>
      <c r="HN250" s="326"/>
      <c r="HO250" s="326"/>
      <c r="HP250" s="326"/>
      <c r="HQ250" s="326"/>
      <c r="HR250" s="326"/>
      <c r="HS250" s="326"/>
      <c r="HT250" s="326"/>
      <c r="HU250" s="326"/>
      <c r="HV250" s="326"/>
      <c r="HW250" s="326"/>
      <c r="HX250" s="326"/>
      <c r="HY250" s="326"/>
      <c r="HZ250" s="326"/>
      <c r="IA250" s="326"/>
      <c r="IB250" s="326"/>
      <c r="IC250" s="326"/>
      <c r="ID250" s="326"/>
      <c r="IE250" s="326"/>
      <c r="IF250" s="326"/>
      <c r="IG250" s="326"/>
      <c r="IH250" s="326"/>
      <c r="II250" s="326"/>
      <c r="IJ250" s="326"/>
      <c r="IK250" s="326"/>
      <c r="IL250" s="326"/>
      <c r="IM250" s="326"/>
    </row>
    <row r="251" spans="6:247" x14ac:dyDescent="0.2">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c r="AH251" s="326"/>
      <c r="AI251" s="326"/>
      <c r="AJ251" s="326"/>
      <c r="AK251" s="326"/>
      <c r="AL251" s="326"/>
      <c r="AM251" s="326"/>
      <c r="AN251" s="326"/>
      <c r="AO251" s="326"/>
      <c r="AP251" s="326"/>
      <c r="AQ251" s="326"/>
      <c r="AR251" s="326"/>
      <c r="AS251" s="326"/>
      <c r="AT251" s="326"/>
      <c r="AU251" s="326"/>
      <c r="AV251" s="326"/>
      <c r="AW251" s="326"/>
      <c r="AX251" s="326"/>
      <c r="AY251" s="326"/>
      <c r="AZ251" s="326"/>
      <c r="BA251" s="326"/>
      <c r="BB251" s="326"/>
      <c r="BC251" s="326"/>
      <c r="BD251" s="326"/>
      <c r="BE251" s="326"/>
      <c r="BF251" s="326"/>
      <c r="BG251" s="326"/>
      <c r="BH251" s="326"/>
      <c r="BI251" s="326"/>
      <c r="BJ251" s="326"/>
      <c r="BK251" s="326"/>
      <c r="BL251" s="326"/>
      <c r="BM251" s="326"/>
      <c r="BN251" s="326"/>
      <c r="BO251" s="326"/>
      <c r="BP251" s="326"/>
      <c r="BQ251" s="326"/>
      <c r="BR251" s="326"/>
      <c r="BS251" s="326"/>
      <c r="BT251" s="326"/>
      <c r="BU251" s="326"/>
      <c r="BV251" s="326"/>
      <c r="BW251" s="326"/>
      <c r="BX251" s="326"/>
      <c r="BY251" s="326"/>
      <c r="BZ251" s="326"/>
      <c r="CA251" s="326"/>
      <c r="CB251" s="326"/>
      <c r="CC251" s="326"/>
      <c r="CD251" s="326"/>
      <c r="CE251" s="326"/>
      <c r="CF251" s="326"/>
      <c r="CG251" s="326"/>
      <c r="CH251" s="326"/>
      <c r="CI251" s="326"/>
      <c r="CJ251" s="326"/>
      <c r="CK251" s="326"/>
      <c r="CL251" s="326"/>
      <c r="CM251" s="326"/>
      <c r="CN251" s="326"/>
      <c r="CO251" s="326"/>
      <c r="CP251" s="326"/>
      <c r="CQ251" s="326"/>
      <c r="CR251" s="326"/>
      <c r="CS251" s="326"/>
      <c r="CT251" s="326"/>
      <c r="CU251" s="326"/>
      <c r="CV251" s="326"/>
      <c r="CW251" s="326"/>
      <c r="CX251" s="326"/>
      <c r="CY251" s="326"/>
      <c r="CZ251" s="326"/>
      <c r="DA251" s="326"/>
      <c r="DB251" s="326"/>
      <c r="DC251" s="326"/>
      <c r="DD251" s="326"/>
      <c r="DE251" s="326"/>
      <c r="DF251" s="326"/>
      <c r="DG251" s="326"/>
      <c r="DH251" s="326"/>
      <c r="DI251" s="326"/>
      <c r="DJ251" s="326"/>
      <c r="DK251" s="326"/>
      <c r="DL251" s="326"/>
      <c r="DM251" s="326"/>
      <c r="DN251" s="326"/>
      <c r="DO251" s="326"/>
      <c r="DP251" s="326"/>
      <c r="DQ251" s="326"/>
      <c r="DR251" s="326"/>
      <c r="DS251" s="326"/>
      <c r="DT251" s="326"/>
      <c r="DU251" s="326"/>
      <c r="DV251" s="326"/>
      <c r="DW251" s="326"/>
      <c r="DX251" s="326"/>
      <c r="DY251" s="326"/>
      <c r="DZ251" s="326"/>
      <c r="EA251" s="326"/>
      <c r="EB251" s="326"/>
      <c r="EC251" s="326"/>
      <c r="ED251" s="326"/>
      <c r="EE251" s="326"/>
      <c r="EF251" s="326"/>
      <c r="EG251" s="326"/>
      <c r="EH251" s="326"/>
      <c r="EI251" s="326"/>
      <c r="EJ251" s="326"/>
      <c r="EK251" s="326"/>
      <c r="EL251" s="326"/>
      <c r="EM251" s="326"/>
      <c r="EN251" s="326"/>
      <c r="EO251" s="326"/>
      <c r="EP251" s="326"/>
      <c r="EQ251" s="326"/>
      <c r="ER251" s="326"/>
      <c r="ES251" s="326"/>
      <c r="ET251" s="326"/>
      <c r="EU251" s="326"/>
      <c r="EV251" s="326"/>
      <c r="EW251" s="326"/>
      <c r="EX251" s="326"/>
      <c r="EY251" s="326"/>
      <c r="EZ251" s="326"/>
      <c r="FA251" s="326"/>
      <c r="FB251" s="326"/>
      <c r="FC251" s="326"/>
      <c r="FD251" s="326"/>
      <c r="FE251" s="326"/>
      <c r="FF251" s="326"/>
      <c r="FG251" s="326"/>
      <c r="FH251" s="326"/>
      <c r="FI251" s="326"/>
      <c r="FJ251" s="326"/>
      <c r="FK251" s="326"/>
      <c r="FL251" s="326"/>
      <c r="FM251" s="326"/>
      <c r="FN251" s="326"/>
      <c r="FO251" s="326"/>
      <c r="FP251" s="326"/>
      <c r="FQ251" s="326"/>
      <c r="FR251" s="326"/>
      <c r="FS251" s="326"/>
      <c r="FT251" s="326"/>
      <c r="FU251" s="326"/>
      <c r="FV251" s="326"/>
      <c r="FW251" s="326"/>
      <c r="FX251" s="326"/>
      <c r="FY251" s="326"/>
      <c r="FZ251" s="326"/>
      <c r="GA251" s="326"/>
      <c r="GB251" s="326"/>
      <c r="GC251" s="326"/>
      <c r="GD251" s="326"/>
      <c r="GE251" s="326"/>
      <c r="GF251" s="326"/>
      <c r="GG251" s="326"/>
      <c r="GH251" s="326"/>
      <c r="GI251" s="326"/>
      <c r="GJ251" s="326"/>
      <c r="GK251" s="326"/>
      <c r="GL251" s="326"/>
      <c r="GM251" s="326"/>
      <c r="GN251" s="326"/>
      <c r="GO251" s="326"/>
      <c r="GP251" s="326"/>
      <c r="GQ251" s="326"/>
      <c r="GR251" s="326"/>
      <c r="GS251" s="326"/>
      <c r="GT251" s="326"/>
      <c r="GU251" s="326"/>
      <c r="GV251" s="326"/>
      <c r="GW251" s="326"/>
      <c r="GX251" s="326"/>
      <c r="GY251" s="326"/>
      <c r="GZ251" s="326"/>
      <c r="HA251" s="326"/>
      <c r="HB251" s="326"/>
      <c r="HC251" s="326"/>
      <c r="HD251" s="326"/>
      <c r="HE251" s="326"/>
      <c r="HF251" s="326"/>
      <c r="HG251" s="326"/>
      <c r="HH251" s="326"/>
      <c r="HI251" s="326"/>
      <c r="HJ251" s="326"/>
      <c r="HK251" s="326"/>
      <c r="HL251" s="326"/>
      <c r="HM251" s="326"/>
      <c r="HN251" s="326"/>
      <c r="HO251" s="326"/>
      <c r="HP251" s="326"/>
      <c r="HQ251" s="326"/>
      <c r="HR251" s="326"/>
      <c r="HS251" s="326"/>
      <c r="HT251" s="326"/>
      <c r="HU251" s="326"/>
      <c r="HV251" s="326"/>
      <c r="HW251" s="326"/>
      <c r="HX251" s="326"/>
      <c r="HY251" s="326"/>
      <c r="HZ251" s="326"/>
      <c r="IA251" s="326"/>
      <c r="IB251" s="326"/>
      <c r="IC251" s="326"/>
      <c r="ID251" s="326"/>
      <c r="IE251" s="326"/>
      <c r="IF251" s="326"/>
      <c r="IG251" s="326"/>
      <c r="IH251" s="326"/>
      <c r="II251" s="326"/>
      <c r="IJ251" s="326"/>
      <c r="IK251" s="326"/>
      <c r="IL251" s="326"/>
      <c r="IM251" s="326"/>
    </row>
    <row r="252" spans="6:247" x14ac:dyDescent="0.2">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c r="AH252" s="326"/>
      <c r="AI252" s="326"/>
      <c r="AJ252" s="326"/>
      <c r="AK252" s="326"/>
      <c r="AL252" s="326"/>
      <c r="AM252" s="326"/>
      <c r="AN252" s="326"/>
      <c r="AO252" s="326"/>
      <c r="AP252" s="326"/>
      <c r="AQ252" s="326"/>
      <c r="AR252" s="326"/>
      <c r="AS252" s="326"/>
      <c r="AT252" s="326"/>
      <c r="AU252" s="326"/>
      <c r="AV252" s="326"/>
      <c r="AW252" s="326"/>
      <c r="AX252" s="326"/>
      <c r="AY252" s="326"/>
      <c r="AZ252" s="326"/>
      <c r="BA252" s="326"/>
      <c r="BB252" s="326"/>
      <c r="BC252" s="326"/>
      <c r="BD252" s="326"/>
      <c r="BE252" s="326"/>
      <c r="BF252" s="326"/>
      <c r="BG252" s="326"/>
      <c r="BH252" s="326"/>
      <c r="BI252" s="326"/>
      <c r="BJ252" s="326"/>
      <c r="BK252" s="326"/>
      <c r="BL252" s="326"/>
      <c r="BM252" s="326"/>
      <c r="BN252" s="326"/>
      <c r="BO252" s="326"/>
      <c r="BP252" s="326"/>
      <c r="BQ252" s="326"/>
      <c r="BR252" s="326"/>
      <c r="BS252" s="326"/>
      <c r="BT252" s="326"/>
      <c r="BU252" s="326"/>
      <c r="BV252" s="326"/>
      <c r="BW252" s="326"/>
      <c r="BX252" s="326"/>
      <c r="BY252" s="326"/>
      <c r="BZ252" s="326"/>
      <c r="CA252" s="326"/>
      <c r="CB252" s="326"/>
      <c r="CC252" s="326"/>
      <c r="CD252" s="326"/>
      <c r="CE252" s="326"/>
      <c r="CF252" s="326"/>
      <c r="CG252" s="326"/>
      <c r="CH252" s="326"/>
      <c r="CI252" s="326"/>
      <c r="CJ252" s="326"/>
      <c r="CK252" s="326"/>
      <c r="CL252" s="326"/>
      <c r="CM252" s="326"/>
      <c r="CN252" s="326"/>
      <c r="CO252" s="326"/>
      <c r="CP252" s="326"/>
      <c r="CQ252" s="326"/>
      <c r="CR252" s="326"/>
      <c r="CS252" s="326"/>
      <c r="CT252" s="326"/>
      <c r="CU252" s="326"/>
      <c r="CV252" s="326"/>
      <c r="CW252" s="326"/>
      <c r="CX252" s="326"/>
      <c r="CY252" s="326"/>
      <c r="CZ252" s="326"/>
      <c r="DA252" s="326"/>
      <c r="DB252" s="326"/>
      <c r="DC252" s="326"/>
      <c r="DD252" s="326"/>
      <c r="DE252" s="326"/>
      <c r="DF252" s="326"/>
      <c r="DG252" s="326"/>
      <c r="DH252" s="326"/>
      <c r="DI252" s="326"/>
      <c r="DJ252" s="326"/>
      <c r="DK252" s="326"/>
      <c r="DL252" s="326"/>
      <c r="DM252" s="326"/>
      <c r="DN252" s="326"/>
      <c r="DO252" s="326"/>
      <c r="DP252" s="326"/>
      <c r="DQ252" s="326"/>
      <c r="DR252" s="326"/>
      <c r="DS252" s="326"/>
      <c r="DT252" s="326"/>
      <c r="DU252" s="326"/>
      <c r="DV252" s="326"/>
      <c r="DW252" s="326"/>
      <c r="DX252" s="326"/>
      <c r="DY252" s="326"/>
      <c r="DZ252" s="326"/>
      <c r="EA252" s="326"/>
      <c r="EB252" s="326"/>
      <c r="EC252" s="326"/>
      <c r="ED252" s="326"/>
      <c r="EE252" s="326"/>
      <c r="EF252" s="326"/>
      <c r="EG252" s="326"/>
      <c r="EH252" s="326"/>
      <c r="EI252" s="326"/>
      <c r="EJ252" s="326"/>
      <c r="EK252" s="326"/>
      <c r="EL252" s="326"/>
      <c r="EM252" s="326"/>
      <c r="EN252" s="326"/>
      <c r="EO252" s="326"/>
      <c r="EP252" s="326"/>
      <c r="EQ252" s="326"/>
      <c r="ER252" s="326"/>
      <c r="ES252" s="326"/>
      <c r="ET252" s="326"/>
      <c r="EU252" s="326"/>
      <c r="EV252" s="326"/>
      <c r="EW252" s="326"/>
      <c r="EX252" s="326"/>
      <c r="EY252" s="326"/>
      <c r="EZ252" s="326"/>
      <c r="FA252" s="326"/>
      <c r="FB252" s="326"/>
      <c r="FC252" s="326"/>
      <c r="FD252" s="326"/>
      <c r="FE252" s="326"/>
      <c r="FF252" s="326"/>
      <c r="FG252" s="326"/>
      <c r="FH252" s="326"/>
      <c r="FI252" s="326"/>
      <c r="FJ252" s="326"/>
      <c r="FK252" s="326"/>
      <c r="FL252" s="326"/>
      <c r="FM252" s="326"/>
      <c r="FN252" s="326"/>
      <c r="FO252" s="326"/>
      <c r="FP252" s="326"/>
      <c r="FQ252" s="326"/>
      <c r="FR252" s="326"/>
      <c r="FS252" s="326"/>
      <c r="FT252" s="326"/>
      <c r="FU252" s="326"/>
      <c r="FV252" s="326"/>
      <c r="FW252" s="326"/>
      <c r="FX252" s="326"/>
      <c r="FY252" s="326"/>
      <c r="FZ252" s="326"/>
      <c r="GA252" s="326"/>
      <c r="GB252" s="326"/>
      <c r="GC252" s="326"/>
      <c r="GD252" s="326"/>
      <c r="GE252" s="326"/>
      <c r="GF252" s="326"/>
      <c r="GG252" s="326"/>
      <c r="GH252" s="326"/>
      <c r="GI252" s="326"/>
      <c r="GJ252" s="326"/>
      <c r="GK252" s="326"/>
      <c r="GL252" s="326"/>
      <c r="GM252" s="326"/>
      <c r="GN252" s="326"/>
      <c r="GO252" s="326"/>
      <c r="GP252" s="326"/>
      <c r="GQ252" s="326"/>
      <c r="GR252" s="326"/>
      <c r="GS252" s="326"/>
      <c r="GT252" s="326"/>
      <c r="GU252" s="326"/>
      <c r="GV252" s="326"/>
      <c r="GW252" s="326"/>
      <c r="GX252" s="326"/>
      <c r="GY252" s="326"/>
      <c r="GZ252" s="326"/>
      <c r="HA252" s="326"/>
      <c r="HB252" s="326"/>
      <c r="HC252" s="326"/>
      <c r="HD252" s="326"/>
      <c r="HE252" s="326"/>
      <c r="HF252" s="326"/>
      <c r="HG252" s="326"/>
      <c r="HH252" s="326"/>
      <c r="HI252" s="326"/>
      <c r="HJ252" s="326"/>
      <c r="HK252" s="326"/>
      <c r="HL252" s="326"/>
      <c r="HM252" s="326"/>
      <c r="HN252" s="326"/>
      <c r="HO252" s="326"/>
      <c r="HP252" s="326"/>
      <c r="HQ252" s="326"/>
      <c r="HR252" s="326"/>
      <c r="HS252" s="326"/>
      <c r="HT252" s="326"/>
      <c r="HU252" s="326"/>
      <c r="HV252" s="326"/>
      <c r="HW252" s="326"/>
      <c r="HX252" s="326"/>
      <c r="HY252" s="326"/>
      <c r="HZ252" s="326"/>
      <c r="IA252" s="326"/>
      <c r="IB252" s="326"/>
      <c r="IC252" s="326"/>
      <c r="ID252" s="326"/>
      <c r="IE252" s="326"/>
      <c r="IF252" s="326"/>
      <c r="IG252" s="326"/>
      <c r="IH252" s="326"/>
      <c r="II252" s="326"/>
      <c r="IJ252" s="326"/>
      <c r="IK252" s="326"/>
      <c r="IL252" s="326"/>
      <c r="IM252" s="326"/>
    </row>
    <row r="253" spans="6:247" x14ac:dyDescent="0.2">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326"/>
      <c r="AF253" s="326"/>
      <c r="AG253" s="326"/>
      <c r="AH253" s="326"/>
      <c r="AI253" s="326"/>
      <c r="AJ253" s="326"/>
      <c r="AK253" s="326"/>
      <c r="AL253" s="326"/>
      <c r="AM253" s="326"/>
      <c r="AN253" s="326"/>
      <c r="AO253" s="326"/>
      <c r="AP253" s="326"/>
      <c r="AQ253" s="326"/>
      <c r="AR253" s="326"/>
      <c r="AS253" s="326"/>
      <c r="AT253" s="326"/>
      <c r="AU253" s="326"/>
      <c r="AV253" s="326"/>
      <c r="AW253" s="326"/>
      <c r="AX253" s="326"/>
      <c r="AY253" s="326"/>
      <c r="AZ253" s="326"/>
      <c r="BA253" s="326"/>
      <c r="BB253" s="326"/>
      <c r="BC253" s="326"/>
      <c r="BD253" s="326"/>
      <c r="BE253" s="326"/>
      <c r="BF253" s="326"/>
      <c r="BG253" s="326"/>
      <c r="BH253" s="326"/>
      <c r="BI253" s="326"/>
      <c r="BJ253" s="326"/>
      <c r="BK253" s="326"/>
      <c r="BL253" s="326"/>
      <c r="BM253" s="326"/>
      <c r="BN253" s="326"/>
      <c r="BO253" s="326"/>
      <c r="BP253" s="326"/>
      <c r="BQ253" s="326"/>
      <c r="BR253" s="326"/>
      <c r="BS253" s="326"/>
      <c r="BT253" s="326"/>
      <c r="BU253" s="326"/>
      <c r="BV253" s="326"/>
      <c r="BW253" s="326"/>
      <c r="BX253" s="326"/>
      <c r="BY253" s="326"/>
      <c r="BZ253" s="326"/>
      <c r="CA253" s="326"/>
      <c r="CB253" s="326"/>
      <c r="CC253" s="326"/>
      <c r="CD253" s="326"/>
      <c r="CE253" s="326"/>
      <c r="CF253" s="326"/>
      <c r="CG253" s="326"/>
      <c r="CH253" s="326"/>
      <c r="CI253" s="326"/>
      <c r="CJ253" s="326"/>
      <c r="CK253" s="326"/>
      <c r="CL253" s="326"/>
      <c r="CM253" s="326"/>
      <c r="CN253" s="326"/>
      <c r="CO253" s="326"/>
      <c r="CP253" s="326"/>
      <c r="CQ253" s="326"/>
      <c r="CR253" s="326"/>
      <c r="CS253" s="326"/>
      <c r="CT253" s="326"/>
      <c r="CU253" s="326"/>
      <c r="CV253" s="326"/>
      <c r="CW253" s="326"/>
      <c r="CX253" s="326"/>
      <c r="CY253" s="326"/>
      <c r="CZ253" s="326"/>
      <c r="DA253" s="326"/>
      <c r="DB253" s="326"/>
      <c r="DC253" s="326"/>
      <c r="DD253" s="326"/>
      <c r="DE253" s="326"/>
      <c r="DF253" s="326"/>
      <c r="DG253" s="326"/>
      <c r="DH253" s="326"/>
      <c r="DI253" s="326"/>
      <c r="DJ253" s="326"/>
      <c r="DK253" s="326"/>
      <c r="DL253" s="326"/>
      <c r="DM253" s="326"/>
      <c r="DN253" s="326"/>
      <c r="DO253" s="326"/>
      <c r="DP253" s="326"/>
      <c r="DQ253" s="326"/>
      <c r="DR253" s="326"/>
      <c r="DS253" s="326"/>
      <c r="DT253" s="326"/>
      <c r="DU253" s="326"/>
      <c r="DV253" s="326"/>
      <c r="DW253" s="326"/>
      <c r="DX253" s="326"/>
      <c r="DY253" s="326"/>
      <c r="DZ253" s="326"/>
      <c r="EA253" s="326"/>
      <c r="EB253" s="326"/>
      <c r="EC253" s="326"/>
      <c r="ED253" s="326"/>
      <c r="EE253" s="326"/>
      <c r="EF253" s="326"/>
      <c r="EG253" s="326"/>
      <c r="EH253" s="326"/>
      <c r="EI253" s="326"/>
      <c r="EJ253" s="326"/>
      <c r="EK253" s="326"/>
      <c r="EL253" s="326"/>
      <c r="EM253" s="326"/>
      <c r="EN253" s="326"/>
      <c r="EO253" s="326"/>
      <c r="EP253" s="326"/>
      <c r="EQ253" s="326"/>
      <c r="ER253" s="326"/>
      <c r="ES253" s="326"/>
      <c r="ET253" s="326"/>
      <c r="EU253" s="326"/>
      <c r="EV253" s="326"/>
      <c r="EW253" s="326"/>
      <c r="EX253" s="326"/>
      <c r="EY253" s="326"/>
      <c r="EZ253" s="326"/>
      <c r="FA253" s="326"/>
      <c r="FB253" s="326"/>
      <c r="FC253" s="326"/>
      <c r="FD253" s="326"/>
      <c r="FE253" s="326"/>
      <c r="FF253" s="326"/>
      <c r="FG253" s="326"/>
      <c r="FH253" s="326"/>
      <c r="FI253" s="326"/>
      <c r="FJ253" s="326"/>
      <c r="FK253" s="326"/>
      <c r="FL253" s="326"/>
      <c r="FM253" s="326"/>
      <c r="FN253" s="326"/>
      <c r="FO253" s="326"/>
      <c r="FP253" s="326"/>
      <c r="FQ253" s="326"/>
      <c r="FR253" s="326"/>
      <c r="FS253" s="326"/>
      <c r="FT253" s="326"/>
      <c r="FU253" s="326"/>
      <c r="FV253" s="326"/>
      <c r="FW253" s="326"/>
      <c r="FX253" s="326"/>
      <c r="FY253" s="326"/>
      <c r="FZ253" s="326"/>
      <c r="GA253" s="326"/>
      <c r="GB253" s="326"/>
      <c r="GC253" s="326"/>
      <c r="GD253" s="326"/>
      <c r="GE253" s="326"/>
      <c r="GF253" s="326"/>
      <c r="GG253" s="326"/>
      <c r="GH253" s="326"/>
      <c r="GI253" s="326"/>
      <c r="GJ253" s="326"/>
      <c r="GK253" s="326"/>
      <c r="GL253" s="326"/>
      <c r="GM253" s="326"/>
      <c r="GN253" s="326"/>
      <c r="GO253" s="326"/>
      <c r="GP253" s="326"/>
      <c r="GQ253" s="326"/>
      <c r="GR253" s="326"/>
      <c r="GS253" s="326"/>
      <c r="GT253" s="326"/>
      <c r="GU253" s="326"/>
      <c r="GV253" s="326"/>
      <c r="GW253" s="326"/>
      <c r="GX253" s="326"/>
      <c r="GY253" s="326"/>
      <c r="GZ253" s="326"/>
      <c r="HA253" s="326"/>
      <c r="HB253" s="326"/>
      <c r="HC253" s="326"/>
      <c r="HD253" s="326"/>
      <c r="HE253" s="326"/>
      <c r="HF253" s="326"/>
      <c r="HG253" s="326"/>
      <c r="HH253" s="326"/>
      <c r="HI253" s="326"/>
      <c r="HJ253" s="326"/>
      <c r="HK253" s="326"/>
      <c r="HL253" s="326"/>
      <c r="HM253" s="326"/>
      <c r="HN253" s="326"/>
      <c r="HO253" s="326"/>
      <c r="HP253" s="326"/>
      <c r="HQ253" s="326"/>
      <c r="HR253" s="326"/>
      <c r="HS253" s="326"/>
      <c r="HT253" s="326"/>
      <c r="HU253" s="326"/>
      <c r="HV253" s="326"/>
      <c r="HW253" s="326"/>
      <c r="HX253" s="326"/>
      <c r="HY253" s="326"/>
      <c r="HZ253" s="326"/>
      <c r="IA253" s="326"/>
      <c r="IB253" s="326"/>
      <c r="IC253" s="326"/>
      <c r="ID253" s="326"/>
      <c r="IE253" s="326"/>
      <c r="IF253" s="326"/>
      <c r="IG253" s="326"/>
      <c r="IH253" s="326"/>
      <c r="II253" s="326"/>
      <c r="IJ253" s="326"/>
      <c r="IK253" s="326"/>
      <c r="IL253" s="326"/>
      <c r="IM253" s="326"/>
    </row>
    <row r="254" spans="6:247" x14ac:dyDescent="0.2">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326"/>
      <c r="AF254" s="326"/>
      <c r="AG254" s="326"/>
      <c r="AH254" s="326"/>
      <c r="AI254" s="326"/>
      <c r="AJ254" s="326"/>
      <c r="AK254" s="326"/>
      <c r="AL254" s="326"/>
      <c r="AM254" s="326"/>
      <c r="AN254" s="326"/>
      <c r="AO254" s="326"/>
      <c r="AP254" s="326"/>
      <c r="AQ254" s="326"/>
      <c r="AR254" s="326"/>
      <c r="AS254" s="326"/>
      <c r="AT254" s="326"/>
      <c r="AU254" s="326"/>
      <c r="AV254" s="326"/>
      <c r="AW254" s="326"/>
      <c r="AX254" s="326"/>
      <c r="AY254" s="326"/>
      <c r="AZ254" s="326"/>
      <c r="BA254" s="326"/>
      <c r="BB254" s="326"/>
      <c r="BC254" s="326"/>
      <c r="BD254" s="326"/>
      <c r="BE254" s="326"/>
      <c r="BF254" s="326"/>
      <c r="BG254" s="326"/>
      <c r="BH254" s="326"/>
      <c r="BI254" s="326"/>
      <c r="BJ254" s="326"/>
      <c r="BK254" s="326"/>
      <c r="BL254" s="326"/>
      <c r="BM254" s="326"/>
      <c r="BN254" s="326"/>
      <c r="BO254" s="326"/>
      <c r="BP254" s="326"/>
      <c r="BQ254" s="326"/>
      <c r="BR254" s="326"/>
      <c r="BS254" s="326"/>
      <c r="BT254" s="326"/>
      <c r="BU254" s="326"/>
      <c r="BV254" s="326"/>
      <c r="BW254" s="326"/>
      <c r="BX254" s="326"/>
      <c r="BY254" s="326"/>
      <c r="BZ254" s="326"/>
      <c r="CA254" s="326"/>
      <c r="CB254" s="326"/>
      <c r="CC254" s="326"/>
      <c r="CD254" s="326"/>
      <c r="CE254" s="326"/>
      <c r="CF254" s="326"/>
      <c r="CG254" s="326"/>
      <c r="CH254" s="326"/>
      <c r="CI254" s="326"/>
      <c r="CJ254" s="326"/>
      <c r="CK254" s="326"/>
      <c r="CL254" s="326"/>
      <c r="CM254" s="326"/>
      <c r="CN254" s="326"/>
      <c r="CO254" s="326"/>
      <c r="CP254" s="326"/>
      <c r="CQ254" s="326"/>
      <c r="CR254" s="326"/>
      <c r="CS254" s="326"/>
      <c r="CT254" s="326"/>
      <c r="CU254" s="326"/>
      <c r="CV254" s="326"/>
      <c r="CW254" s="326"/>
      <c r="CX254" s="326"/>
      <c r="CY254" s="326"/>
      <c r="CZ254" s="326"/>
      <c r="DA254" s="326"/>
      <c r="DB254" s="326"/>
      <c r="DC254" s="326"/>
      <c r="DD254" s="326"/>
      <c r="DE254" s="326"/>
      <c r="DF254" s="326"/>
      <c r="DG254" s="326"/>
      <c r="DH254" s="326"/>
      <c r="DI254" s="326"/>
      <c r="DJ254" s="326"/>
      <c r="DK254" s="326"/>
      <c r="DL254" s="326"/>
      <c r="DM254" s="326"/>
      <c r="DN254" s="326"/>
      <c r="DO254" s="326"/>
      <c r="DP254" s="326"/>
      <c r="DQ254" s="326"/>
      <c r="DR254" s="326"/>
      <c r="DS254" s="326"/>
      <c r="DT254" s="326"/>
      <c r="DU254" s="326"/>
      <c r="DV254" s="326"/>
      <c r="DW254" s="326"/>
      <c r="DX254" s="326"/>
      <c r="DY254" s="326"/>
      <c r="DZ254" s="326"/>
      <c r="EA254" s="326"/>
      <c r="EB254" s="326"/>
      <c r="EC254" s="326"/>
      <c r="ED254" s="326"/>
      <c r="EE254" s="326"/>
      <c r="EF254" s="326"/>
      <c r="EG254" s="326"/>
      <c r="EH254" s="326"/>
      <c r="EI254" s="326"/>
      <c r="EJ254" s="326"/>
      <c r="EK254" s="326"/>
      <c r="EL254" s="326"/>
      <c r="EM254" s="326"/>
      <c r="EN254" s="326"/>
      <c r="EO254" s="326"/>
      <c r="EP254" s="326"/>
      <c r="EQ254" s="326"/>
      <c r="ER254" s="326"/>
      <c r="ES254" s="326"/>
      <c r="ET254" s="326"/>
      <c r="EU254" s="326"/>
      <c r="EV254" s="326"/>
      <c r="EW254" s="326"/>
      <c r="EX254" s="326"/>
      <c r="EY254" s="326"/>
      <c r="EZ254" s="326"/>
      <c r="FA254" s="326"/>
      <c r="FB254" s="326"/>
      <c r="FC254" s="326"/>
      <c r="FD254" s="326"/>
      <c r="FE254" s="326"/>
      <c r="FF254" s="326"/>
      <c r="FG254" s="326"/>
      <c r="FH254" s="326"/>
      <c r="FI254" s="326"/>
      <c r="FJ254" s="326"/>
      <c r="FK254" s="326"/>
      <c r="FL254" s="326"/>
      <c r="FM254" s="326"/>
      <c r="FN254" s="326"/>
      <c r="FO254" s="326"/>
      <c r="FP254" s="326"/>
      <c r="FQ254" s="326"/>
      <c r="FR254" s="326"/>
      <c r="FS254" s="326"/>
      <c r="FT254" s="326"/>
      <c r="FU254" s="326"/>
      <c r="FV254" s="326"/>
      <c r="FW254" s="326"/>
      <c r="FX254" s="326"/>
      <c r="FY254" s="326"/>
      <c r="FZ254" s="326"/>
      <c r="GA254" s="326"/>
      <c r="GB254" s="326"/>
      <c r="GC254" s="326"/>
      <c r="GD254" s="326"/>
      <c r="GE254" s="326"/>
      <c r="GF254" s="326"/>
      <c r="GG254" s="326"/>
      <c r="GH254" s="326"/>
      <c r="GI254" s="326"/>
      <c r="GJ254" s="326"/>
      <c r="GK254" s="326"/>
      <c r="GL254" s="326"/>
      <c r="GM254" s="326"/>
      <c r="GN254" s="326"/>
      <c r="GO254" s="326"/>
      <c r="GP254" s="326"/>
      <c r="GQ254" s="326"/>
      <c r="GR254" s="326"/>
      <c r="GS254" s="326"/>
      <c r="GT254" s="326"/>
      <c r="GU254" s="326"/>
      <c r="GV254" s="326"/>
      <c r="GW254" s="326"/>
      <c r="GX254" s="326"/>
      <c r="GY254" s="326"/>
      <c r="GZ254" s="326"/>
      <c r="HA254" s="326"/>
      <c r="HB254" s="326"/>
      <c r="HC254" s="326"/>
      <c r="HD254" s="326"/>
      <c r="HE254" s="326"/>
      <c r="HF254" s="326"/>
      <c r="HG254" s="326"/>
      <c r="HH254" s="326"/>
      <c r="HI254" s="326"/>
      <c r="HJ254" s="326"/>
      <c r="HK254" s="326"/>
      <c r="HL254" s="326"/>
      <c r="HM254" s="326"/>
      <c r="HN254" s="326"/>
      <c r="HO254" s="326"/>
      <c r="HP254" s="326"/>
      <c r="HQ254" s="326"/>
      <c r="HR254" s="326"/>
      <c r="HS254" s="326"/>
      <c r="HT254" s="326"/>
      <c r="HU254" s="326"/>
      <c r="HV254" s="326"/>
      <c r="HW254" s="326"/>
      <c r="HX254" s="326"/>
      <c r="HY254" s="326"/>
      <c r="HZ254" s="326"/>
      <c r="IA254" s="326"/>
      <c r="IB254" s="326"/>
      <c r="IC254" s="326"/>
      <c r="ID254" s="326"/>
      <c r="IE254" s="326"/>
      <c r="IF254" s="326"/>
      <c r="IG254" s="326"/>
      <c r="IH254" s="326"/>
      <c r="II254" s="326"/>
      <c r="IJ254" s="326"/>
      <c r="IK254" s="326"/>
      <c r="IL254" s="326"/>
      <c r="IM254" s="326"/>
    </row>
    <row r="255" spans="6:247" x14ac:dyDescent="0.2">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c r="AE255" s="326"/>
      <c r="AF255" s="326"/>
      <c r="AG255" s="326"/>
      <c r="AH255" s="326"/>
      <c r="AI255" s="326"/>
      <c r="AJ255" s="326"/>
      <c r="AK255" s="326"/>
      <c r="AL255" s="326"/>
      <c r="AM255" s="326"/>
      <c r="AN255" s="326"/>
      <c r="AO255" s="326"/>
      <c r="AP255" s="326"/>
      <c r="AQ255" s="326"/>
      <c r="AR255" s="326"/>
      <c r="AS255" s="326"/>
      <c r="AT255" s="326"/>
      <c r="AU255" s="326"/>
      <c r="AV255" s="326"/>
      <c r="AW255" s="326"/>
      <c r="AX255" s="326"/>
      <c r="AY255" s="326"/>
      <c r="AZ255" s="326"/>
      <c r="BA255" s="326"/>
      <c r="BB255" s="326"/>
      <c r="BC255" s="326"/>
      <c r="BD255" s="326"/>
      <c r="BE255" s="326"/>
      <c r="BF255" s="326"/>
      <c r="BG255" s="326"/>
      <c r="BH255" s="326"/>
      <c r="BI255" s="326"/>
      <c r="BJ255" s="326"/>
      <c r="BK255" s="326"/>
      <c r="BL255" s="326"/>
      <c r="BM255" s="326"/>
      <c r="BN255" s="326"/>
      <c r="BO255" s="326"/>
      <c r="BP255" s="326"/>
      <c r="BQ255" s="326"/>
      <c r="BR255" s="326"/>
      <c r="BS255" s="326"/>
      <c r="BT255" s="326"/>
      <c r="BU255" s="326"/>
      <c r="BV255" s="326"/>
      <c r="BW255" s="326"/>
      <c r="BX255" s="326"/>
      <c r="BY255" s="326"/>
      <c r="BZ255" s="326"/>
      <c r="CA255" s="326"/>
      <c r="CB255" s="326"/>
      <c r="CC255" s="326"/>
      <c r="CD255" s="326"/>
      <c r="CE255" s="326"/>
      <c r="CF255" s="326"/>
      <c r="CG255" s="326"/>
      <c r="CH255" s="326"/>
      <c r="CI255" s="326"/>
      <c r="CJ255" s="326"/>
      <c r="CK255" s="326"/>
      <c r="CL255" s="326"/>
      <c r="CM255" s="326"/>
      <c r="CN255" s="326"/>
      <c r="CO255" s="326"/>
      <c r="CP255" s="326"/>
      <c r="CQ255" s="326"/>
      <c r="CR255" s="326"/>
      <c r="CS255" s="326"/>
      <c r="CT255" s="326"/>
      <c r="CU255" s="326"/>
      <c r="CV255" s="326"/>
      <c r="CW255" s="326"/>
      <c r="CX255" s="326"/>
      <c r="CY255" s="326"/>
      <c r="CZ255" s="326"/>
      <c r="DA255" s="326"/>
      <c r="DB255" s="326"/>
      <c r="DC255" s="326"/>
      <c r="DD255" s="326"/>
      <c r="DE255" s="326"/>
      <c r="DF255" s="326"/>
      <c r="DG255" s="326"/>
      <c r="DH255" s="326"/>
      <c r="DI255" s="326"/>
      <c r="DJ255" s="326"/>
      <c r="DK255" s="326"/>
      <c r="DL255" s="326"/>
      <c r="DM255" s="326"/>
      <c r="DN255" s="326"/>
      <c r="DO255" s="326"/>
      <c r="DP255" s="326"/>
      <c r="DQ255" s="326"/>
      <c r="DR255" s="326"/>
      <c r="DS255" s="326"/>
      <c r="DT255" s="326"/>
      <c r="DU255" s="326"/>
      <c r="DV255" s="326"/>
      <c r="DW255" s="326"/>
      <c r="DX255" s="326"/>
      <c r="DY255" s="326"/>
      <c r="DZ255" s="326"/>
      <c r="EA255" s="326"/>
      <c r="EB255" s="326"/>
      <c r="EC255" s="326"/>
      <c r="ED255" s="326"/>
      <c r="EE255" s="326"/>
      <c r="EF255" s="326"/>
      <c r="EG255" s="326"/>
      <c r="EH255" s="326"/>
      <c r="EI255" s="326"/>
      <c r="EJ255" s="326"/>
      <c r="EK255" s="326"/>
      <c r="EL255" s="326"/>
      <c r="EM255" s="326"/>
      <c r="EN255" s="326"/>
      <c r="EO255" s="326"/>
      <c r="EP255" s="326"/>
      <c r="EQ255" s="326"/>
      <c r="ER255" s="326"/>
      <c r="ES255" s="326"/>
      <c r="ET255" s="326"/>
      <c r="EU255" s="326"/>
      <c r="EV255" s="326"/>
      <c r="EW255" s="326"/>
      <c r="EX255" s="326"/>
      <c r="EY255" s="326"/>
      <c r="EZ255" s="326"/>
      <c r="FA255" s="326"/>
      <c r="FB255" s="326"/>
      <c r="FC255" s="326"/>
      <c r="FD255" s="326"/>
      <c r="FE255" s="326"/>
      <c r="FF255" s="326"/>
      <c r="FG255" s="326"/>
      <c r="FH255" s="326"/>
      <c r="FI255" s="326"/>
      <c r="FJ255" s="326"/>
      <c r="FK255" s="326"/>
      <c r="FL255" s="326"/>
      <c r="FM255" s="326"/>
      <c r="FN255" s="326"/>
      <c r="FO255" s="326"/>
      <c r="FP255" s="326"/>
      <c r="FQ255" s="326"/>
      <c r="FR255" s="326"/>
      <c r="FS255" s="326"/>
      <c r="FT255" s="326"/>
      <c r="FU255" s="326"/>
      <c r="FV255" s="326"/>
      <c r="FW255" s="326"/>
      <c r="FX255" s="326"/>
      <c r="FY255" s="326"/>
      <c r="FZ255" s="326"/>
      <c r="GA255" s="326"/>
      <c r="GB255" s="326"/>
      <c r="GC255" s="326"/>
      <c r="GD255" s="326"/>
      <c r="GE255" s="326"/>
      <c r="GF255" s="326"/>
      <c r="GG255" s="326"/>
      <c r="GH255" s="326"/>
      <c r="GI255" s="326"/>
      <c r="GJ255" s="326"/>
      <c r="GK255" s="326"/>
      <c r="GL255" s="326"/>
      <c r="GM255" s="326"/>
      <c r="GN255" s="326"/>
      <c r="GO255" s="326"/>
      <c r="GP255" s="326"/>
      <c r="GQ255" s="326"/>
      <c r="GR255" s="326"/>
      <c r="GS255" s="326"/>
      <c r="GT255" s="326"/>
      <c r="GU255" s="326"/>
      <c r="GV255" s="326"/>
      <c r="GW255" s="326"/>
      <c r="GX255" s="326"/>
      <c r="GY255" s="326"/>
      <c r="GZ255" s="326"/>
      <c r="HA255" s="326"/>
      <c r="HB255" s="326"/>
      <c r="HC255" s="326"/>
      <c r="HD255" s="326"/>
      <c r="HE255" s="326"/>
      <c r="HF255" s="326"/>
      <c r="HG255" s="326"/>
      <c r="HH255" s="326"/>
      <c r="HI255" s="326"/>
      <c r="HJ255" s="326"/>
      <c r="HK255" s="326"/>
      <c r="HL255" s="326"/>
      <c r="HM255" s="326"/>
      <c r="HN255" s="326"/>
      <c r="HO255" s="326"/>
      <c r="HP255" s="326"/>
      <c r="HQ255" s="326"/>
      <c r="HR255" s="326"/>
      <c r="HS255" s="326"/>
      <c r="HT255" s="326"/>
      <c r="HU255" s="326"/>
      <c r="HV255" s="326"/>
      <c r="HW255" s="326"/>
      <c r="HX255" s="326"/>
      <c r="HY255" s="326"/>
      <c r="HZ255" s="326"/>
      <c r="IA255" s="326"/>
      <c r="IB255" s="326"/>
      <c r="IC255" s="326"/>
      <c r="ID255" s="326"/>
      <c r="IE255" s="326"/>
      <c r="IF255" s="326"/>
      <c r="IG255" s="326"/>
      <c r="IH255" s="326"/>
      <c r="II255" s="326"/>
      <c r="IJ255" s="326"/>
      <c r="IK255" s="326"/>
      <c r="IL255" s="326"/>
      <c r="IM255" s="326"/>
    </row>
    <row r="256" spans="6:247" x14ac:dyDescent="0.2">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c r="AE256" s="326"/>
      <c r="AF256" s="326"/>
      <c r="AG256" s="326"/>
      <c r="AH256" s="326"/>
      <c r="AI256" s="326"/>
      <c r="AJ256" s="326"/>
      <c r="AK256" s="326"/>
      <c r="AL256" s="326"/>
      <c r="AM256" s="326"/>
      <c r="AN256" s="326"/>
      <c r="AO256" s="326"/>
      <c r="AP256" s="326"/>
      <c r="AQ256" s="326"/>
      <c r="AR256" s="326"/>
      <c r="AS256" s="326"/>
      <c r="AT256" s="326"/>
      <c r="AU256" s="326"/>
      <c r="AV256" s="326"/>
      <c r="AW256" s="326"/>
      <c r="AX256" s="326"/>
      <c r="AY256" s="326"/>
      <c r="AZ256" s="326"/>
      <c r="BA256" s="326"/>
      <c r="BB256" s="326"/>
      <c r="BC256" s="326"/>
      <c r="BD256" s="326"/>
      <c r="BE256" s="326"/>
      <c r="BF256" s="326"/>
      <c r="BG256" s="326"/>
      <c r="BH256" s="326"/>
      <c r="BI256" s="326"/>
      <c r="BJ256" s="326"/>
      <c r="BK256" s="326"/>
      <c r="BL256" s="326"/>
      <c r="BM256" s="326"/>
      <c r="BN256" s="326"/>
      <c r="BO256" s="326"/>
      <c r="BP256" s="326"/>
      <c r="BQ256" s="326"/>
      <c r="BR256" s="326"/>
      <c r="BS256" s="326"/>
      <c r="BT256" s="326"/>
      <c r="BU256" s="326"/>
      <c r="BV256" s="326"/>
      <c r="BW256" s="326"/>
      <c r="BX256" s="326"/>
      <c r="BY256" s="326"/>
      <c r="BZ256" s="326"/>
      <c r="CA256" s="326"/>
      <c r="CB256" s="326"/>
      <c r="CC256" s="326"/>
      <c r="CD256" s="326"/>
      <c r="CE256" s="326"/>
      <c r="CF256" s="326"/>
      <c r="CG256" s="326"/>
      <c r="CH256" s="326"/>
      <c r="CI256" s="326"/>
      <c r="CJ256" s="326"/>
      <c r="CK256" s="326"/>
      <c r="CL256" s="326"/>
      <c r="CM256" s="326"/>
      <c r="CN256" s="326"/>
      <c r="CO256" s="326"/>
      <c r="CP256" s="326"/>
      <c r="CQ256" s="326"/>
      <c r="CR256" s="326"/>
      <c r="CS256" s="326"/>
      <c r="CT256" s="326"/>
      <c r="CU256" s="326"/>
      <c r="CV256" s="326"/>
      <c r="CW256" s="326"/>
      <c r="CX256" s="326"/>
      <c r="CY256" s="326"/>
      <c r="CZ256" s="326"/>
      <c r="DA256" s="326"/>
      <c r="DB256" s="326"/>
      <c r="DC256" s="326"/>
      <c r="DD256" s="326"/>
      <c r="DE256" s="326"/>
      <c r="DF256" s="326"/>
      <c r="DG256" s="326"/>
      <c r="DH256" s="326"/>
      <c r="DI256" s="326"/>
      <c r="DJ256" s="326"/>
      <c r="DK256" s="326"/>
      <c r="DL256" s="326"/>
      <c r="DM256" s="326"/>
      <c r="DN256" s="326"/>
      <c r="DO256" s="326"/>
      <c r="DP256" s="326"/>
      <c r="DQ256" s="326"/>
      <c r="DR256" s="326"/>
      <c r="DS256" s="326"/>
      <c r="DT256" s="326"/>
      <c r="DU256" s="326"/>
      <c r="DV256" s="326"/>
      <c r="DW256" s="326"/>
      <c r="DX256" s="326"/>
      <c r="DY256" s="326"/>
      <c r="DZ256" s="326"/>
      <c r="EA256" s="326"/>
      <c r="EB256" s="326"/>
      <c r="EC256" s="326"/>
      <c r="ED256" s="326"/>
      <c r="EE256" s="326"/>
      <c r="EF256" s="326"/>
      <c r="EG256" s="326"/>
      <c r="EH256" s="326"/>
      <c r="EI256" s="326"/>
      <c r="EJ256" s="326"/>
      <c r="EK256" s="326"/>
      <c r="EL256" s="326"/>
      <c r="EM256" s="326"/>
      <c r="EN256" s="326"/>
      <c r="EO256" s="326"/>
      <c r="EP256" s="326"/>
      <c r="EQ256" s="326"/>
      <c r="ER256" s="326"/>
      <c r="ES256" s="326"/>
      <c r="ET256" s="326"/>
      <c r="EU256" s="326"/>
      <c r="EV256" s="326"/>
      <c r="EW256" s="326"/>
      <c r="EX256" s="326"/>
      <c r="EY256" s="326"/>
      <c r="EZ256" s="326"/>
      <c r="FA256" s="326"/>
      <c r="FB256" s="326"/>
      <c r="FC256" s="326"/>
      <c r="FD256" s="326"/>
      <c r="FE256" s="326"/>
      <c r="FF256" s="326"/>
      <c r="FG256" s="326"/>
      <c r="FH256" s="326"/>
      <c r="FI256" s="326"/>
      <c r="FJ256" s="326"/>
      <c r="FK256" s="326"/>
      <c r="FL256" s="326"/>
      <c r="FM256" s="326"/>
      <c r="FN256" s="326"/>
      <c r="FO256" s="326"/>
      <c r="FP256" s="326"/>
      <c r="FQ256" s="326"/>
      <c r="FR256" s="326"/>
      <c r="FS256" s="326"/>
      <c r="FT256" s="326"/>
      <c r="FU256" s="326"/>
      <c r="FV256" s="326"/>
      <c r="FW256" s="326"/>
      <c r="FX256" s="326"/>
      <c r="FY256" s="326"/>
      <c r="FZ256" s="326"/>
      <c r="GA256" s="326"/>
      <c r="GB256" s="326"/>
      <c r="GC256" s="326"/>
      <c r="GD256" s="326"/>
      <c r="GE256" s="326"/>
      <c r="GF256" s="326"/>
      <c r="GG256" s="326"/>
      <c r="GH256" s="326"/>
      <c r="GI256" s="326"/>
      <c r="GJ256" s="326"/>
      <c r="GK256" s="326"/>
      <c r="GL256" s="326"/>
      <c r="GM256" s="326"/>
      <c r="GN256" s="326"/>
      <c r="GO256" s="326"/>
      <c r="GP256" s="326"/>
      <c r="GQ256" s="326"/>
      <c r="GR256" s="326"/>
      <c r="GS256" s="326"/>
      <c r="GT256" s="326"/>
      <c r="GU256" s="326"/>
      <c r="GV256" s="326"/>
      <c r="GW256" s="326"/>
      <c r="GX256" s="326"/>
      <c r="GY256" s="326"/>
      <c r="GZ256" s="326"/>
      <c r="HA256" s="326"/>
      <c r="HB256" s="326"/>
      <c r="HC256" s="326"/>
      <c r="HD256" s="326"/>
      <c r="HE256" s="326"/>
      <c r="HF256" s="326"/>
      <c r="HG256" s="326"/>
      <c r="HH256" s="326"/>
      <c r="HI256" s="326"/>
      <c r="HJ256" s="326"/>
      <c r="HK256" s="326"/>
      <c r="HL256" s="326"/>
      <c r="HM256" s="326"/>
      <c r="HN256" s="326"/>
      <c r="HO256" s="326"/>
      <c r="HP256" s="326"/>
      <c r="HQ256" s="326"/>
      <c r="HR256" s="326"/>
      <c r="HS256" s="326"/>
      <c r="HT256" s="326"/>
      <c r="HU256" s="326"/>
      <c r="HV256" s="326"/>
      <c r="HW256" s="326"/>
      <c r="HX256" s="326"/>
      <c r="HY256" s="326"/>
      <c r="HZ256" s="326"/>
      <c r="IA256" s="326"/>
      <c r="IB256" s="326"/>
      <c r="IC256" s="326"/>
      <c r="ID256" s="326"/>
      <c r="IE256" s="326"/>
      <c r="IF256" s="326"/>
      <c r="IG256" s="326"/>
      <c r="IH256" s="326"/>
      <c r="II256" s="326"/>
      <c r="IJ256" s="326"/>
      <c r="IK256" s="326"/>
      <c r="IL256" s="326"/>
      <c r="IM256" s="326"/>
    </row>
    <row r="257" spans="6:247" x14ac:dyDescent="0.2">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326"/>
      <c r="AF257" s="326"/>
      <c r="AG257" s="326"/>
      <c r="AH257" s="326"/>
      <c r="AI257" s="326"/>
      <c r="AJ257" s="326"/>
      <c r="AK257" s="326"/>
      <c r="AL257" s="326"/>
      <c r="AM257" s="326"/>
      <c r="AN257" s="326"/>
      <c r="AO257" s="326"/>
      <c r="AP257" s="326"/>
      <c r="AQ257" s="326"/>
      <c r="AR257" s="326"/>
      <c r="AS257" s="326"/>
      <c r="AT257" s="326"/>
      <c r="AU257" s="326"/>
      <c r="AV257" s="326"/>
      <c r="AW257" s="326"/>
      <c r="AX257" s="326"/>
      <c r="AY257" s="326"/>
      <c r="AZ257" s="326"/>
      <c r="BA257" s="326"/>
      <c r="BB257" s="326"/>
      <c r="BC257" s="326"/>
      <c r="BD257" s="326"/>
      <c r="BE257" s="326"/>
      <c r="BF257" s="326"/>
      <c r="BG257" s="326"/>
      <c r="BH257" s="326"/>
      <c r="BI257" s="326"/>
      <c r="BJ257" s="326"/>
      <c r="BK257" s="326"/>
      <c r="BL257" s="326"/>
      <c r="BM257" s="326"/>
      <c r="BN257" s="326"/>
      <c r="BO257" s="326"/>
      <c r="BP257" s="326"/>
      <c r="BQ257" s="326"/>
      <c r="BR257" s="326"/>
      <c r="BS257" s="326"/>
      <c r="BT257" s="326"/>
      <c r="BU257" s="326"/>
      <c r="BV257" s="326"/>
      <c r="BW257" s="326"/>
      <c r="BX257" s="326"/>
      <c r="BY257" s="326"/>
      <c r="BZ257" s="326"/>
      <c r="CA257" s="326"/>
      <c r="CB257" s="326"/>
      <c r="CC257" s="326"/>
      <c r="CD257" s="326"/>
      <c r="CE257" s="326"/>
      <c r="CF257" s="326"/>
      <c r="CG257" s="326"/>
      <c r="CH257" s="326"/>
      <c r="CI257" s="326"/>
      <c r="CJ257" s="326"/>
      <c r="CK257" s="326"/>
      <c r="CL257" s="326"/>
      <c r="CM257" s="326"/>
      <c r="CN257" s="326"/>
      <c r="CO257" s="326"/>
      <c r="CP257" s="326"/>
      <c r="CQ257" s="326"/>
      <c r="CR257" s="326"/>
      <c r="CS257" s="326"/>
      <c r="CT257" s="326"/>
      <c r="CU257" s="326"/>
      <c r="CV257" s="326"/>
      <c r="CW257" s="326"/>
      <c r="CX257" s="326"/>
      <c r="CY257" s="326"/>
      <c r="CZ257" s="326"/>
      <c r="DA257" s="326"/>
      <c r="DB257" s="326"/>
      <c r="DC257" s="326"/>
      <c r="DD257" s="326"/>
      <c r="DE257" s="326"/>
      <c r="DF257" s="326"/>
      <c r="DG257" s="326"/>
      <c r="DH257" s="326"/>
      <c r="DI257" s="326"/>
      <c r="DJ257" s="326"/>
      <c r="DK257" s="326"/>
      <c r="DL257" s="326"/>
      <c r="DM257" s="326"/>
      <c r="DN257" s="326"/>
      <c r="DO257" s="326"/>
      <c r="DP257" s="326"/>
      <c r="DQ257" s="326"/>
      <c r="DR257" s="326"/>
      <c r="DS257" s="326"/>
      <c r="DT257" s="326"/>
      <c r="DU257" s="326"/>
      <c r="DV257" s="326"/>
      <c r="DW257" s="326"/>
      <c r="DX257" s="326"/>
      <c r="DY257" s="326"/>
      <c r="DZ257" s="326"/>
      <c r="EA257" s="326"/>
      <c r="EB257" s="326"/>
      <c r="EC257" s="326"/>
      <c r="ED257" s="326"/>
      <c r="EE257" s="326"/>
      <c r="EF257" s="326"/>
      <c r="EG257" s="326"/>
      <c r="EH257" s="326"/>
      <c r="EI257" s="326"/>
      <c r="EJ257" s="326"/>
      <c r="EK257" s="326"/>
      <c r="EL257" s="326"/>
      <c r="EM257" s="326"/>
      <c r="EN257" s="326"/>
      <c r="EO257" s="326"/>
      <c r="EP257" s="326"/>
      <c r="EQ257" s="326"/>
      <c r="ER257" s="326"/>
      <c r="ES257" s="326"/>
      <c r="ET257" s="326"/>
      <c r="EU257" s="326"/>
      <c r="EV257" s="326"/>
      <c r="EW257" s="326"/>
      <c r="EX257" s="326"/>
      <c r="EY257" s="326"/>
      <c r="EZ257" s="326"/>
      <c r="FA257" s="326"/>
      <c r="FB257" s="326"/>
      <c r="FC257" s="326"/>
      <c r="FD257" s="326"/>
      <c r="FE257" s="326"/>
      <c r="FF257" s="326"/>
      <c r="FG257" s="326"/>
      <c r="FH257" s="326"/>
      <c r="FI257" s="326"/>
      <c r="FJ257" s="326"/>
      <c r="FK257" s="326"/>
      <c r="FL257" s="326"/>
      <c r="FM257" s="326"/>
      <c r="FN257" s="326"/>
      <c r="FO257" s="326"/>
      <c r="FP257" s="326"/>
      <c r="FQ257" s="326"/>
      <c r="FR257" s="326"/>
      <c r="FS257" s="326"/>
      <c r="FT257" s="326"/>
      <c r="FU257" s="326"/>
      <c r="FV257" s="326"/>
      <c r="FW257" s="326"/>
      <c r="FX257" s="326"/>
      <c r="FY257" s="326"/>
      <c r="FZ257" s="326"/>
      <c r="GA257" s="326"/>
      <c r="GB257" s="326"/>
      <c r="GC257" s="326"/>
      <c r="GD257" s="326"/>
      <c r="GE257" s="326"/>
      <c r="GF257" s="326"/>
      <c r="GG257" s="326"/>
      <c r="GH257" s="326"/>
      <c r="GI257" s="326"/>
      <c r="GJ257" s="326"/>
      <c r="GK257" s="326"/>
      <c r="GL257" s="326"/>
      <c r="GM257" s="326"/>
      <c r="GN257" s="326"/>
      <c r="GO257" s="326"/>
      <c r="GP257" s="326"/>
      <c r="GQ257" s="326"/>
      <c r="GR257" s="326"/>
      <c r="GS257" s="326"/>
      <c r="GT257" s="326"/>
      <c r="GU257" s="326"/>
      <c r="GV257" s="326"/>
      <c r="GW257" s="326"/>
      <c r="GX257" s="326"/>
      <c r="GY257" s="326"/>
      <c r="GZ257" s="326"/>
      <c r="HA257" s="326"/>
      <c r="HB257" s="326"/>
      <c r="HC257" s="326"/>
      <c r="HD257" s="326"/>
      <c r="HE257" s="326"/>
      <c r="HF257" s="326"/>
      <c r="HG257" s="326"/>
      <c r="HH257" s="326"/>
      <c r="HI257" s="326"/>
      <c r="HJ257" s="326"/>
      <c r="HK257" s="326"/>
      <c r="HL257" s="326"/>
      <c r="HM257" s="326"/>
      <c r="HN257" s="326"/>
      <c r="HO257" s="326"/>
      <c r="HP257" s="326"/>
      <c r="HQ257" s="326"/>
      <c r="HR257" s="326"/>
      <c r="HS257" s="326"/>
      <c r="HT257" s="326"/>
      <c r="HU257" s="326"/>
      <c r="HV257" s="326"/>
      <c r="HW257" s="326"/>
      <c r="HX257" s="326"/>
      <c r="HY257" s="326"/>
      <c r="HZ257" s="326"/>
      <c r="IA257" s="326"/>
      <c r="IB257" s="326"/>
      <c r="IC257" s="326"/>
      <c r="ID257" s="326"/>
      <c r="IE257" s="326"/>
      <c r="IF257" s="326"/>
      <c r="IG257" s="326"/>
      <c r="IH257" s="326"/>
      <c r="II257" s="326"/>
      <c r="IJ257" s="326"/>
      <c r="IK257" s="326"/>
      <c r="IL257" s="326"/>
      <c r="IM257" s="326"/>
    </row>
    <row r="258" spans="6:247" x14ac:dyDescent="0.2">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326"/>
      <c r="AF258" s="326"/>
      <c r="AG258" s="326"/>
      <c r="AH258" s="326"/>
      <c r="AI258" s="326"/>
      <c r="AJ258" s="326"/>
      <c r="AK258" s="326"/>
      <c r="AL258" s="326"/>
      <c r="AM258" s="326"/>
      <c r="AN258" s="326"/>
      <c r="AO258" s="326"/>
      <c r="AP258" s="326"/>
      <c r="AQ258" s="326"/>
      <c r="AR258" s="326"/>
      <c r="AS258" s="326"/>
      <c r="AT258" s="326"/>
      <c r="AU258" s="326"/>
      <c r="AV258" s="326"/>
      <c r="AW258" s="326"/>
      <c r="AX258" s="326"/>
      <c r="AY258" s="326"/>
      <c r="AZ258" s="326"/>
      <c r="BA258" s="326"/>
      <c r="BB258" s="326"/>
      <c r="BC258" s="326"/>
      <c r="BD258" s="326"/>
      <c r="BE258" s="326"/>
      <c r="BF258" s="326"/>
      <c r="BG258" s="326"/>
      <c r="BH258" s="326"/>
      <c r="BI258" s="326"/>
      <c r="BJ258" s="326"/>
      <c r="BK258" s="326"/>
      <c r="BL258" s="326"/>
      <c r="BM258" s="326"/>
      <c r="BN258" s="326"/>
      <c r="BO258" s="326"/>
      <c r="BP258" s="326"/>
      <c r="BQ258" s="326"/>
      <c r="BR258" s="326"/>
      <c r="BS258" s="326"/>
      <c r="BT258" s="326"/>
      <c r="BU258" s="326"/>
      <c r="BV258" s="326"/>
      <c r="BW258" s="326"/>
      <c r="BX258" s="326"/>
      <c r="BY258" s="326"/>
      <c r="BZ258" s="326"/>
      <c r="CA258" s="326"/>
      <c r="CB258" s="326"/>
      <c r="CC258" s="326"/>
      <c r="CD258" s="326"/>
      <c r="CE258" s="326"/>
      <c r="CF258" s="326"/>
      <c r="CG258" s="326"/>
      <c r="CH258" s="326"/>
      <c r="CI258" s="326"/>
      <c r="CJ258" s="326"/>
      <c r="CK258" s="326"/>
      <c r="CL258" s="326"/>
      <c r="CM258" s="326"/>
      <c r="CN258" s="326"/>
      <c r="CO258" s="326"/>
      <c r="CP258" s="326"/>
      <c r="CQ258" s="326"/>
      <c r="CR258" s="326"/>
      <c r="CS258" s="326"/>
      <c r="CT258" s="326"/>
      <c r="CU258" s="326"/>
      <c r="CV258" s="326"/>
      <c r="CW258" s="326"/>
      <c r="CX258" s="326"/>
      <c r="CY258" s="326"/>
      <c r="CZ258" s="326"/>
      <c r="DA258" s="326"/>
      <c r="DB258" s="326"/>
      <c r="DC258" s="326"/>
      <c r="DD258" s="326"/>
      <c r="DE258" s="326"/>
      <c r="DF258" s="326"/>
      <c r="DG258" s="326"/>
      <c r="DH258" s="326"/>
      <c r="DI258" s="326"/>
      <c r="DJ258" s="326"/>
      <c r="DK258" s="326"/>
      <c r="DL258" s="326"/>
      <c r="DM258" s="326"/>
      <c r="DN258" s="326"/>
      <c r="DO258" s="326"/>
      <c r="DP258" s="326"/>
      <c r="DQ258" s="326"/>
      <c r="DR258" s="326"/>
      <c r="DS258" s="326"/>
      <c r="DT258" s="326"/>
      <c r="DU258" s="326"/>
      <c r="DV258" s="326"/>
      <c r="DW258" s="326"/>
      <c r="DX258" s="326"/>
      <c r="DY258" s="326"/>
      <c r="DZ258" s="326"/>
      <c r="EA258" s="326"/>
      <c r="EB258" s="326"/>
      <c r="EC258" s="326"/>
      <c r="ED258" s="326"/>
      <c r="EE258" s="326"/>
      <c r="EF258" s="326"/>
      <c r="EG258" s="326"/>
      <c r="EH258" s="326"/>
      <c r="EI258" s="326"/>
      <c r="EJ258" s="326"/>
      <c r="EK258" s="326"/>
      <c r="EL258" s="326"/>
      <c r="EM258" s="326"/>
      <c r="EN258" s="326"/>
      <c r="EO258" s="326"/>
      <c r="EP258" s="326"/>
      <c r="EQ258" s="326"/>
      <c r="ER258" s="326"/>
      <c r="ES258" s="326"/>
      <c r="ET258" s="326"/>
      <c r="EU258" s="326"/>
      <c r="EV258" s="326"/>
      <c r="EW258" s="326"/>
      <c r="EX258" s="326"/>
      <c r="EY258" s="326"/>
      <c r="EZ258" s="326"/>
      <c r="FA258" s="326"/>
      <c r="FB258" s="326"/>
      <c r="FC258" s="326"/>
      <c r="FD258" s="326"/>
      <c r="FE258" s="326"/>
      <c r="FF258" s="326"/>
      <c r="FG258" s="326"/>
      <c r="FH258" s="326"/>
      <c r="FI258" s="326"/>
      <c r="FJ258" s="326"/>
      <c r="FK258" s="326"/>
      <c r="FL258" s="326"/>
      <c r="FM258" s="326"/>
      <c r="FN258" s="326"/>
      <c r="FO258" s="326"/>
      <c r="FP258" s="326"/>
      <c r="FQ258" s="326"/>
      <c r="FR258" s="326"/>
      <c r="FS258" s="326"/>
      <c r="FT258" s="326"/>
      <c r="FU258" s="326"/>
      <c r="FV258" s="326"/>
      <c r="FW258" s="326"/>
      <c r="FX258" s="326"/>
      <c r="FY258" s="326"/>
      <c r="FZ258" s="326"/>
      <c r="GA258" s="326"/>
      <c r="GB258" s="326"/>
      <c r="GC258" s="326"/>
      <c r="GD258" s="326"/>
      <c r="GE258" s="326"/>
      <c r="GF258" s="326"/>
      <c r="GG258" s="326"/>
      <c r="GH258" s="326"/>
      <c r="GI258" s="326"/>
      <c r="GJ258" s="326"/>
      <c r="GK258" s="326"/>
      <c r="GL258" s="326"/>
      <c r="GM258" s="326"/>
      <c r="GN258" s="326"/>
      <c r="GO258" s="326"/>
      <c r="GP258" s="326"/>
      <c r="GQ258" s="326"/>
      <c r="GR258" s="326"/>
      <c r="GS258" s="326"/>
      <c r="GT258" s="326"/>
      <c r="GU258" s="326"/>
      <c r="GV258" s="326"/>
      <c r="GW258" s="326"/>
      <c r="GX258" s="326"/>
      <c r="GY258" s="326"/>
      <c r="GZ258" s="326"/>
      <c r="HA258" s="326"/>
      <c r="HB258" s="326"/>
      <c r="HC258" s="326"/>
      <c r="HD258" s="326"/>
      <c r="HE258" s="326"/>
      <c r="HF258" s="326"/>
      <c r="HG258" s="326"/>
      <c r="HH258" s="326"/>
      <c r="HI258" s="326"/>
      <c r="HJ258" s="326"/>
      <c r="HK258" s="326"/>
      <c r="HL258" s="326"/>
      <c r="HM258" s="326"/>
      <c r="HN258" s="326"/>
      <c r="HO258" s="326"/>
      <c r="HP258" s="326"/>
      <c r="HQ258" s="326"/>
      <c r="HR258" s="326"/>
      <c r="HS258" s="326"/>
      <c r="HT258" s="326"/>
      <c r="HU258" s="326"/>
      <c r="HV258" s="326"/>
      <c r="HW258" s="326"/>
      <c r="HX258" s="326"/>
      <c r="HY258" s="326"/>
      <c r="HZ258" s="326"/>
      <c r="IA258" s="326"/>
      <c r="IB258" s="326"/>
      <c r="IC258" s="326"/>
      <c r="ID258" s="326"/>
      <c r="IE258" s="326"/>
      <c r="IF258" s="326"/>
      <c r="IG258" s="326"/>
      <c r="IH258" s="326"/>
      <c r="II258" s="326"/>
      <c r="IJ258" s="326"/>
      <c r="IK258" s="326"/>
      <c r="IL258" s="326"/>
      <c r="IM258" s="326"/>
    </row>
    <row r="259" spans="6:247" x14ac:dyDescent="0.2">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326"/>
      <c r="AF259" s="326"/>
      <c r="AG259" s="326"/>
      <c r="AH259" s="326"/>
      <c r="AI259" s="326"/>
      <c r="AJ259" s="326"/>
      <c r="AK259" s="326"/>
      <c r="AL259" s="326"/>
      <c r="AM259" s="326"/>
      <c r="AN259" s="326"/>
      <c r="AO259" s="326"/>
      <c r="AP259" s="326"/>
      <c r="AQ259" s="326"/>
      <c r="AR259" s="326"/>
      <c r="AS259" s="326"/>
      <c r="AT259" s="326"/>
      <c r="AU259" s="326"/>
      <c r="AV259" s="326"/>
      <c r="AW259" s="326"/>
      <c r="AX259" s="326"/>
      <c r="AY259" s="326"/>
      <c r="AZ259" s="326"/>
      <c r="BA259" s="326"/>
      <c r="BB259" s="326"/>
      <c r="BC259" s="326"/>
      <c r="BD259" s="326"/>
      <c r="BE259" s="326"/>
      <c r="BF259" s="326"/>
      <c r="BG259" s="326"/>
      <c r="BH259" s="326"/>
      <c r="BI259" s="326"/>
      <c r="BJ259" s="326"/>
      <c r="BK259" s="326"/>
      <c r="BL259" s="326"/>
      <c r="BM259" s="326"/>
      <c r="BN259" s="326"/>
      <c r="BO259" s="326"/>
      <c r="BP259" s="326"/>
      <c r="BQ259" s="326"/>
      <c r="BR259" s="326"/>
      <c r="BS259" s="326"/>
      <c r="BT259" s="326"/>
      <c r="BU259" s="326"/>
      <c r="BV259" s="326"/>
      <c r="BW259" s="326"/>
      <c r="BX259" s="326"/>
      <c r="BY259" s="326"/>
      <c r="BZ259" s="326"/>
      <c r="CA259" s="326"/>
      <c r="CB259" s="326"/>
      <c r="CC259" s="326"/>
      <c r="CD259" s="326"/>
      <c r="CE259" s="326"/>
      <c r="CF259" s="326"/>
      <c r="CG259" s="326"/>
      <c r="CH259" s="326"/>
      <c r="CI259" s="326"/>
      <c r="CJ259" s="326"/>
      <c r="CK259" s="326"/>
      <c r="CL259" s="326"/>
      <c r="CM259" s="326"/>
      <c r="CN259" s="326"/>
      <c r="CO259" s="326"/>
      <c r="CP259" s="326"/>
      <c r="CQ259" s="326"/>
      <c r="CR259" s="326"/>
      <c r="CS259" s="326"/>
      <c r="CT259" s="326"/>
      <c r="CU259" s="326"/>
      <c r="CV259" s="326"/>
      <c r="CW259" s="326"/>
      <c r="CX259" s="326"/>
      <c r="CY259" s="326"/>
      <c r="CZ259" s="326"/>
      <c r="DA259" s="326"/>
      <c r="DB259" s="326"/>
      <c r="DC259" s="326"/>
      <c r="DD259" s="326"/>
      <c r="DE259" s="326"/>
      <c r="DF259" s="326"/>
      <c r="DG259" s="326"/>
      <c r="DH259" s="326"/>
      <c r="DI259" s="326"/>
      <c r="DJ259" s="326"/>
      <c r="DK259" s="326"/>
      <c r="DL259" s="326"/>
      <c r="DM259" s="326"/>
      <c r="DN259" s="326"/>
      <c r="DO259" s="326"/>
      <c r="DP259" s="326"/>
      <c r="DQ259" s="326"/>
      <c r="DR259" s="326"/>
      <c r="DS259" s="326"/>
      <c r="DT259" s="326"/>
      <c r="DU259" s="326"/>
      <c r="DV259" s="326"/>
      <c r="DW259" s="326"/>
      <c r="DX259" s="326"/>
      <c r="DY259" s="326"/>
      <c r="DZ259" s="326"/>
      <c r="EA259" s="326"/>
      <c r="EB259" s="326"/>
      <c r="EC259" s="326"/>
      <c r="ED259" s="326"/>
      <c r="EE259" s="326"/>
      <c r="EF259" s="326"/>
      <c r="EG259" s="326"/>
      <c r="EH259" s="326"/>
      <c r="EI259" s="326"/>
      <c r="EJ259" s="326"/>
      <c r="EK259" s="326"/>
      <c r="EL259" s="326"/>
      <c r="EM259" s="326"/>
      <c r="EN259" s="326"/>
      <c r="EO259" s="326"/>
      <c r="EP259" s="326"/>
      <c r="EQ259" s="326"/>
      <c r="ER259" s="326"/>
      <c r="ES259" s="326"/>
      <c r="ET259" s="326"/>
      <c r="EU259" s="326"/>
      <c r="EV259" s="326"/>
      <c r="EW259" s="326"/>
      <c r="EX259" s="326"/>
      <c r="EY259" s="326"/>
      <c r="EZ259" s="326"/>
      <c r="FA259" s="326"/>
      <c r="FB259" s="326"/>
      <c r="FC259" s="326"/>
      <c r="FD259" s="326"/>
      <c r="FE259" s="326"/>
      <c r="FF259" s="326"/>
      <c r="FG259" s="326"/>
      <c r="FH259" s="326"/>
      <c r="FI259" s="326"/>
      <c r="FJ259" s="326"/>
      <c r="FK259" s="326"/>
      <c r="FL259" s="326"/>
      <c r="FM259" s="326"/>
      <c r="FN259" s="326"/>
      <c r="FO259" s="326"/>
      <c r="FP259" s="326"/>
      <c r="FQ259" s="326"/>
      <c r="FR259" s="326"/>
      <c r="FS259" s="326"/>
      <c r="FT259" s="326"/>
      <c r="FU259" s="326"/>
      <c r="FV259" s="326"/>
      <c r="FW259" s="326"/>
      <c r="FX259" s="326"/>
      <c r="FY259" s="326"/>
      <c r="FZ259" s="326"/>
      <c r="GA259" s="326"/>
      <c r="GB259" s="326"/>
      <c r="GC259" s="326"/>
      <c r="GD259" s="326"/>
      <c r="GE259" s="326"/>
      <c r="GF259" s="326"/>
      <c r="GG259" s="326"/>
      <c r="GH259" s="326"/>
      <c r="GI259" s="326"/>
      <c r="GJ259" s="326"/>
      <c r="GK259" s="326"/>
      <c r="GL259" s="326"/>
      <c r="GM259" s="326"/>
      <c r="GN259" s="326"/>
      <c r="GO259" s="326"/>
      <c r="GP259" s="326"/>
      <c r="GQ259" s="326"/>
      <c r="GR259" s="326"/>
      <c r="GS259" s="326"/>
      <c r="GT259" s="326"/>
      <c r="GU259" s="326"/>
      <c r="GV259" s="326"/>
      <c r="GW259" s="326"/>
      <c r="GX259" s="326"/>
      <c r="GY259" s="326"/>
      <c r="GZ259" s="326"/>
      <c r="HA259" s="326"/>
      <c r="HB259" s="326"/>
      <c r="HC259" s="326"/>
      <c r="HD259" s="326"/>
      <c r="HE259" s="326"/>
      <c r="HF259" s="326"/>
      <c r="HG259" s="326"/>
      <c r="HH259" s="326"/>
      <c r="HI259" s="326"/>
      <c r="HJ259" s="326"/>
      <c r="HK259" s="326"/>
      <c r="HL259" s="326"/>
      <c r="HM259" s="326"/>
      <c r="HN259" s="326"/>
      <c r="HO259" s="326"/>
      <c r="HP259" s="326"/>
      <c r="HQ259" s="326"/>
      <c r="HR259" s="326"/>
      <c r="HS259" s="326"/>
      <c r="HT259" s="326"/>
      <c r="HU259" s="326"/>
      <c r="HV259" s="326"/>
      <c r="HW259" s="326"/>
      <c r="HX259" s="326"/>
      <c r="HY259" s="326"/>
      <c r="HZ259" s="326"/>
      <c r="IA259" s="326"/>
      <c r="IB259" s="326"/>
      <c r="IC259" s="326"/>
      <c r="ID259" s="326"/>
      <c r="IE259" s="326"/>
      <c r="IF259" s="326"/>
      <c r="IG259" s="326"/>
      <c r="IH259" s="326"/>
      <c r="II259" s="326"/>
      <c r="IJ259" s="326"/>
      <c r="IK259" s="326"/>
      <c r="IL259" s="326"/>
      <c r="IM259" s="326"/>
    </row>
    <row r="260" spans="6:247" x14ac:dyDescent="0.2">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326"/>
      <c r="AF260" s="326"/>
      <c r="AG260" s="326"/>
      <c r="AH260" s="326"/>
      <c r="AI260" s="326"/>
      <c r="AJ260" s="326"/>
      <c r="AK260" s="326"/>
      <c r="AL260" s="326"/>
      <c r="AM260" s="326"/>
      <c r="AN260" s="326"/>
      <c r="AO260" s="326"/>
      <c r="AP260" s="326"/>
      <c r="AQ260" s="326"/>
      <c r="AR260" s="326"/>
      <c r="AS260" s="326"/>
      <c r="AT260" s="326"/>
      <c r="AU260" s="326"/>
      <c r="AV260" s="326"/>
      <c r="AW260" s="326"/>
      <c r="AX260" s="326"/>
      <c r="AY260" s="326"/>
      <c r="AZ260" s="326"/>
      <c r="BA260" s="326"/>
      <c r="BB260" s="326"/>
      <c r="BC260" s="326"/>
      <c r="BD260" s="326"/>
      <c r="BE260" s="326"/>
      <c r="BF260" s="326"/>
      <c r="BG260" s="326"/>
      <c r="BH260" s="326"/>
      <c r="BI260" s="326"/>
      <c r="BJ260" s="326"/>
      <c r="BK260" s="326"/>
      <c r="BL260" s="326"/>
      <c r="BM260" s="326"/>
      <c r="BN260" s="326"/>
      <c r="BO260" s="326"/>
      <c r="BP260" s="326"/>
      <c r="BQ260" s="326"/>
      <c r="BR260" s="326"/>
      <c r="BS260" s="326"/>
      <c r="BT260" s="326"/>
      <c r="BU260" s="326"/>
      <c r="BV260" s="326"/>
      <c r="BW260" s="326"/>
      <c r="BX260" s="326"/>
      <c r="BY260" s="326"/>
      <c r="BZ260" s="326"/>
      <c r="CA260" s="326"/>
      <c r="CB260" s="326"/>
      <c r="CC260" s="326"/>
      <c r="CD260" s="326"/>
      <c r="CE260" s="326"/>
      <c r="CF260" s="326"/>
      <c r="CG260" s="326"/>
      <c r="CH260" s="326"/>
      <c r="CI260" s="326"/>
      <c r="CJ260" s="326"/>
      <c r="CK260" s="326"/>
      <c r="CL260" s="326"/>
      <c r="CM260" s="326"/>
      <c r="CN260" s="326"/>
      <c r="CO260" s="326"/>
      <c r="CP260" s="326"/>
      <c r="CQ260" s="326"/>
      <c r="CR260" s="326"/>
      <c r="CS260" s="326"/>
      <c r="CT260" s="326"/>
      <c r="CU260" s="326"/>
      <c r="CV260" s="326"/>
      <c r="CW260" s="326"/>
      <c r="CX260" s="326"/>
      <c r="CY260" s="326"/>
      <c r="CZ260" s="326"/>
      <c r="DA260" s="326"/>
      <c r="DB260" s="326"/>
      <c r="DC260" s="326"/>
      <c r="DD260" s="326"/>
      <c r="DE260" s="326"/>
      <c r="DF260" s="326"/>
      <c r="DG260" s="326"/>
      <c r="DH260" s="326"/>
      <c r="DI260" s="326"/>
      <c r="DJ260" s="326"/>
      <c r="DK260" s="326"/>
      <c r="DL260" s="326"/>
      <c r="DM260" s="326"/>
      <c r="DN260" s="326"/>
      <c r="DO260" s="326"/>
      <c r="DP260" s="326"/>
      <c r="DQ260" s="326"/>
      <c r="DR260" s="326"/>
      <c r="DS260" s="326"/>
      <c r="DT260" s="326"/>
      <c r="DU260" s="326"/>
      <c r="DV260" s="326"/>
      <c r="DW260" s="326"/>
      <c r="DX260" s="326"/>
      <c r="DY260" s="326"/>
      <c r="DZ260" s="326"/>
      <c r="EA260" s="326"/>
      <c r="EB260" s="326"/>
      <c r="EC260" s="326"/>
      <c r="ED260" s="326"/>
      <c r="EE260" s="326"/>
      <c r="EF260" s="326"/>
      <c r="EG260" s="326"/>
      <c r="EH260" s="326"/>
      <c r="EI260" s="326"/>
      <c r="EJ260" s="326"/>
      <c r="EK260" s="326"/>
      <c r="EL260" s="326"/>
      <c r="EM260" s="326"/>
      <c r="EN260" s="326"/>
      <c r="EO260" s="326"/>
      <c r="EP260" s="326"/>
      <c r="EQ260" s="326"/>
      <c r="ER260" s="326"/>
      <c r="ES260" s="326"/>
      <c r="ET260" s="326"/>
      <c r="EU260" s="326"/>
      <c r="EV260" s="326"/>
      <c r="EW260" s="326"/>
      <c r="EX260" s="326"/>
      <c r="EY260" s="326"/>
      <c r="EZ260" s="326"/>
      <c r="FA260" s="326"/>
      <c r="FB260" s="326"/>
      <c r="FC260" s="326"/>
      <c r="FD260" s="326"/>
      <c r="FE260" s="326"/>
      <c r="FF260" s="326"/>
      <c r="FG260" s="326"/>
      <c r="FH260" s="326"/>
      <c r="FI260" s="326"/>
      <c r="FJ260" s="326"/>
      <c r="FK260" s="326"/>
      <c r="FL260" s="326"/>
      <c r="FM260" s="326"/>
      <c r="FN260" s="326"/>
      <c r="FO260" s="326"/>
      <c r="FP260" s="326"/>
      <c r="FQ260" s="326"/>
      <c r="FR260" s="326"/>
      <c r="FS260" s="326"/>
      <c r="FT260" s="326"/>
      <c r="FU260" s="326"/>
      <c r="FV260" s="326"/>
      <c r="FW260" s="326"/>
      <c r="FX260" s="326"/>
      <c r="FY260" s="326"/>
      <c r="FZ260" s="326"/>
      <c r="GA260" s="326"/>
      <c r="GB260" s="326"/>
      <c r="GC260" s="326"/>
      <c r="GD260" s="326"/>
      <c r="GE260" s="326"/>
      <c r="GF260" s="326"/>
      <c r="GG260" s="326"/>
      <c r="GH260" s="326"/>
      <c r="GI260" s="326"/>
      <c r="GJ260" s="326"/>
      <c r="GK260" s="326"/>
      <c r="GL260" s="326"/>
      <c r="GM260" s="326"/>
      <c r="GN260" s="326"/>
      <c r="GO260" s="326"/>
      <c r="GP260" s="326"/>
      <c r="GQ260" s="326"/>
      <c r="GR260" s="326"/>
      <c r="GS260" s="326"/>
      <c r="GT260" s="326"/>
      <c r="GU260" s="326"/>
      <c r="GV260" s="326"/>
      <c r="GW260" s="326"/>
      <c r="GX260" s="326"/>
      <c r="GY260" s="326"/>
      <c r="GZ260" s="326"/>
      <c r="HA260" s="326"/>
      <c r="HB260" s="326"/>
      <c r="HC260" s="326"/>
      <c r="HD260" s="326"/>
      <c r="HE260" s="326"/>
      <c r="HF260" s="326"/>
      <c r="HG260" s="326"/>
      <c r="HH260" s="326"/>
      <c r="HI260" s="326"/>
      <c r="HJ260" s="326"/>
      <c r="HK260" s="326"/>
      <c r="HL260" s="326"/>
      <c r="HM260" s="326"/>
      <c r="HN260" s="326"/>
      <c r="HO260" s="326"/>
      <c r="HP260" s="326"/>
      <c r="HQ260" s="326"/>
      <c r="HR260" s="326"/>
      <c r="HS260" s="326"/>
      <c r="HT260" s="326"/>
      <c r="HU260" s="326"/>
      <c r="HV260" s="326"/>
      <c r="HW260" s="326"/>
      <c r="HX260" s="326"/>
      <c r="HY260" s="326"/>
      <c r="HZ260" s="326"/>
      <c r="IA260" s="326"/>
      <c r="IB260" s="326"/>
      <c r="IC260" s="326"/>
      <c r="ID260" s="326"/>
      <c r="IE260" s="326"/>
      <c r="IF260" s="326"/>
      <c r="IG260" s="326"/>
      <c r="IH260" s="326"/>
      <c r="II260" s="326"/>
      <c r="IJ260" s="326"/>
      <c r="IK260" s="326"/>
      <c r="IL260" s="326"/>
      <c r="IM260" s="326"/>
    </row>
    <row r="261" spans="6:247" x14ac:dyDescent="0.2">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c r="AE261" s="326"/>
      <c r="AF261" s="326"/>
      <c r="AG261" s="326"/>
      <c r="AH261" s="326"/>
      <c r="AI261" s="326"/>
      <c r="AJ261" s="326"/>
      <c r="AK261" s="326"/>
      <c r="AL261" s="326"/>
      <c r="AM261" s="326"/>
      <c r="AN261" s="326"/>
      <c r="AO261" s="326"/>
      <c r="AP261" s="326"/>
      <c r="AQ261" s="326"/>
      <c r="AR261" s="326"/>
      <c r="AS261" s="326"/>
      <c r="AT261" s="326"/>
      <c r="AU261" s="326"/>
      <c r="AV261" s="326"/>
      <c r="AW261" s="326"/>
      <c r="AX261" s="326"/>
      <c r="AY261" s="326"/>
      <c r="AZ261" s="326"/>
      <c r="BA261" s="326"/>
      <c r="BB261" s="326"/>
      <c r="BC261" s="326"/>
      <c r="BD261" s="326"/>
      <c r="BE261" s="326"/>
      <c r="BF261" s="326"/>
      <c r="BG261" s="326"/>
      <c r="BH261" s="326"/>
      <c r="BI261" s="326"/>
      <c r="BJ261" s="326"/>
      <c r="BK261" s="326"/>
      <c r="BL261" s="326"/>
      <c r="BM261" s="326"/>
      <c r="BN261" s="326"/>
      <c r="BO261" s="326"/>
      <c r="BP261" s="326"/>
      <c r="BQ261" s="326"/>
      <c r="BR261" s="326"/>
      <c r="BS261" s="326"/>
      <c r="BT261" s="326"/>
      <c r="BU261" s="326"/>
      <c r="BV261" s="326"/>
      <c r="BW261" s="326"/>
      <c r="BX261" s="326"/>
      <c r="BY261" s="326"/>
      <c r="BZ261" s="326"/>
      <c r="CA261" s="326"/>
      <c r="CB261" s="326"/>
      <c r="CC261" s="326"/>
      <c r="CD261" s="326"/>
      <c r="CE261" s="326"/>
      <c r="CF261" s="326"/>
      <c r="CG261" s="326"/>
      <c r="CH261" s="326"/>
      <c r="CI261" s="326"/>
      <c r="CJ261" s="326"/>
      <c r="CK261" s="326"/>
      <c r="CL261" s="326"/>
      <c r="CM261" s="326"/>
      <c r="CN261" s="326"/>
      <c r="CO261" s="326"/>
      <c r="CP261" s="326"/>
      <c r="CQ261" s="326"/>
      <c r="CR261" s="326"/>
      <c r="CS261" s="326"/>
      <c r="CT261" s="326"/>
      <c r="CU261" s="326"/>
      <c r="CV261" s="326"/>
      <c r="CW261" s="326"/>
      <c r="CX261" s="326"/>
      <c r="CY261" s="326"/>
      <c r="CZ261" s="326"/>
      <c r="DA261" s="326"/>
      <c r="DB261" s="326"/>
      <c r="DC261" s="326"/>
      <c r="DD261" s="326"/>
      <c r="DE261" s="326"/>
      <c r="DF261" s="326"/>
      <c r="DG261" s="326"/>
      <c r="DH261" s="326"/>
      <c r="DI261" s="326"/>
      <c r="DJ261" s="326"/>
      <c r="DK261" s="326"/>
      <c r="DL261" s="326"/>
      <c r="DM261" s="326"/>
      <c r="DN261" s="326"/>
      <c r="DO261" s="326"/>
      <c r="DP261" s="326"/>
      <c r="DQ261" s="326"/>
      <c r="DR261" s="326"/>
      <c r="DS261" s="326"/>
      <c r="DT261" s="326"/>
      <c r="DU261" s="326"/>
      <c r="DV261" s="326"/>
      <c r="DW261" s="326"/>
      <c r="DX261" s="326"/>
      <c r="DY261" s="326"/>
      <c r="DZ261" s="326"/>
      <c r="EA261" s="326"/>
      <c r="EB261" s="326"/>
      <c r="EC261" s="326"/>
      <c r="ED261" s="326"/>
      <c r="EE261" s="326"/>
      <c r="EF261" s="326"/>
      <c r="EG261" s="326"/>
      <c r="EH261" s="326"/>
      <c r="EI261" s="326"/>
      <c r="EJ261" s="326"/>
      <c r="EK261" s="326"/>
      <c r="EL261" s="326"/>
      <c r="EM261" s="326"/>
      <c r="EN261" s="326"/>
      <c r="EO261" s="326"/>
      <c r="EP261" s="326"/>
      <c r="EQ261" s="326"/>
      <c r="ER261" s="326"/>
      <c r="ES261" s="326"/>
      <c r="ET261" s="326"/>
      <c r="EU261" s="326"/>
      <c r="EV261" s="326"/>
      <c r="EW261" s="326"/>
      <c r="EX261" s="326"/>
      <c r="EY261" s="326"/>
      <c r="EZ261" s="326"/>
      <c r="FA261" s="326"/>
      <c r="FB261" s="326"/>
      <c r="FC261" s="326"/>
      <c r="FD261" s="326"/>
      <c r="FE261" s="326"/>
      <c r="FF261" s="326"/>
      <c r="FG261" s="326"/>
      <c r="FH261" s="326"/>
      <c r="FI261" s="326"/>
      <c r="FJ261" s="326"/>
      <c r="FK261" s="326"/>
      <c r="FL261" s="326"/>
      <c r="FM261" s="326"/>
      <c r="FN261" s="326"/>
      <c r="FO261" s="326"/>
      <c r="FP261" s="326"/>
      <c r="FQ261" s="326"/>
      <c r="FR261" s="326"/>
      <c r="FS261" s="326"/>
      <c r="FT261" s="326"/>
      <c r="FU261" s="326"/>
      <c r="FV261" s="326"/>
      <c r="FW261" s="326"/>
      <c r="FX261" s="326"/>
      <c r="FY261" s="326"/>
      <c r="FZ261" s="326"/>
      <c r="GA261" s="326"/>
      <c r="GB261" s="326"/>
      <c r="GC261" s="326"/>
      <c r="GD261" s="326"/>
      <c r="GE261" s="326"/>
      <c r="GF261" s="326"/>
      <c r="GG261" s="326"/>
      <c r="GH261" s="326"/>
      <c r="GI261" s="326"/>
      <c r="GJ261" s="326"/>
      <c r="GK261" s="326"/>
      <c r="GL261" s="326"/>
      <c r="GM261" s="326"/>
      <c r="GN261" s="326"/>
      <c r="GO261" s="326"/>
      <c r="GP261" s="326"/>
      <c r="GQ261" s="326"/>
      <c r="GR261" s="326"/>
      <c r="GS261" s="326"/>
      <c r="GT261" s="326"/>
      <c r="GU261" s="326"/>
      <c r="GV261" s="326"/>
      <c r="GW261" s="326"/>
      <c r="GX261" s="326"/>
      <c r="GY261" s="326"/>
      <c r="GZ261" s="326"/>
      <c r="HA261" s="326"/>
      <c r="HB261" s="326"/>
      <c r="HC261" s="326"/>
      <c r="HD261" s="326"/>
      <c r="HE261" s="326"/>
      <c r="HF261" s="326"/>
      <c r="HG261" s="326"/>
      <c r="HH261" s="326"/>
      <c r="HI261" s="326"/>
      <c r="HJ261" s="326"/>
      <c r="HK261" s="326"/>
      <c r="HL261" s="326"/>
      <c r="HM261" s="326"/>
      <c r="HN261" s="326"/>
      <c r="HO261" s="326"/>
      <c r="HP261" s="326"/>
      <c r="HQ261" s="326"/>
      <c r="HR261" s="326"/>
      <c r="HS261" s="326"/>
      <c r="HT261" s="326"/>
      <c r="HU261" s="326"/>
      <c r="HV261" s="326"/>
      <c r="HW261" s="326"/>
      <c r="HX261" s="326"/>
      <c r="HY261" s="326"/>
      <c r="HZ261" s="326"/>
      <c r="IA261" s="326"/>
      <c r="IB261" s="326"/>
      <c r="IC261" s="326"/>
      <c r="ID261" s="326"/>
      <c r="IE261" s="326"/>
      <c r="IF261" s="326"/>
      <c r="IG261" s="326"/>
      <c r="IH261" s="326"/>
      <c r="II261" s="326"/>
      <c r="IJ261" s="326"/>
      <c r="IK261" s="326"/>
      <c r="IL261" s="326"/>
      <c r="IM261" s="326"/>
    </row>
    <row r="262" spans="6:247" x14ac:dyDescent="0.2">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c r="AE262" s="326"/>
      <c r="AF262" s="326"/>
      <c r="AG262" s="326"/>
      <c r="AH262" s="326"/>
      <c r="AI262" s="326"/>
      <c r="AJ262" s="326"/>
      <c r="AK262" s="326"/>
      <c r="AL262" s="326"/>
      <c r="AM262" s="326"/>
      <c r="AN262" s="326"/>
      <c r="AO262" s="326"/>
      <c r="AP262" s="326"/>
      <c r="AQ262" s="326"/>
      <c r="AR262" s="326"/>
      <c r="AS262" s="326"/>
      <c r="AT262" s="326"/>
      <c r="AU262" s="326"/>
      <c r="AV262" s="326"/>
      <c r="AW262" s="326"/>
      <c r="AX262" s="326"/>
      <c r="AY262" s="326"/>
      <c r="AZ262" s="326"/>
      <c r="BA262" s="326"/>
      <c r="BB262" s="326"/>
      <c r="BC262" s="326"/>
      <c r="BD262" s="326"/>
      <c r="BE262" s="326"/>
      <c r="BF262" s="326"/>
      <c r="BG262" s="326"/>
      <c r="BH262" s="326"/>
      <c r="BI262" s="326"/>
      <c r="BJ262" s="326"/>
      <c r="BK262" s="326"/>
      <c r="BL262" s="326"/>
      <c r="BM262" s="326"/>
      <c r="BN262" s="326"/>
      <c r="BO262" s="326"/>
      <c r="BP262" s="326"/>
      <c r="BQ262" s="326"/>
      <c r="BR262" s="326"/>
      <c r="BS262" s="326"/>
      <c r="BT262" s="326"/>
      <c r="BU262" s="326"/>
      <c r="BV262" s="326"/>
      <c r="BW262" s="326"/>
      <c r="BX262" s="326"/>
      <c r="BY262" s="326"/>
      <c r="BZ262" s="326"/>
      <c r="CA262" s="326"/>
      <c r="CB262" s="326"/>
      <c r="CC262" s="326"/>
      <c r="CD262" s="326"/>
      <c r="CE262" s="326"/>
      <c r="CF262" s="326"/>
      <c r="CG262" s="326"/>
      <c r="CH262" s="326"/>
      <c r="CI262" s="326"/>
      <c r="CJ262" s="326"/>
      <c r="CK262" s="326"/>
      <c r="CL262" s="326"/>
      <c r="CM262" s="326"/>
      <c r="CN262" s="326"/>
      <c r="CO262" s="326"/>
      <c r="CP262" s="326"/>
      <c r="CQ262" s="326"/>
      <c r="CR262" s="326"/>
      <c r="CS262" s="326"/>
      <c r="CT262" s="326"/>
      <c r="CU262" s="326"/>
      <c r="CV262" s="326"/>
      <c r="CW262" s="326"/>
      <c r="CX262" s="326"/>
      <c r="CY262" s="326"/>
      <c r="CZ262" s="326"/>
      <c r="DA262" s="326"/>
      <c r="DB262" s="326"/>
      <c r="DC262" s="326"/>
      <c r="DD262" s="326"/>
      <c r="DE262" s="326"/>
      <c r="DF262" s="326"/>
      <c r="DG262" s="326"/>
      <c r="DH262" s="326"/>
      <c r="DI262" s="326"/>
      <c r="DJ262" s="326"/>
      <c r="DK262" s="326"/>
      <c r="DL262" s="326"/>
      <c r="DM262" s="326"/>
      <c r="DN262" s="326"/>
      <c r="DO262" s="326"/>
      <c r="DP262" s="326"/>
      <c r="DQ262" s="326"/>
      <c r="DR262" s="326"/>
      <c r="DS262" s="326"/>
      <c r="DT262" s="326"/>
      <c r="DU262" s="326"/>
      <c r="DV262" s="326"/>
      <c r="DW262" s="326"/>
      <c r="DX262" s="326"/>
      <c r="DY262" s="326"/>
      <c r="DZ262" s="326"/>
      <c r="EA262" s="326"/>
      <c r="EB262" s="326"/>
      <c r="EC262" s="326"/>
      <c r="ED262" s="326"/>
      <c r="EE262" s="326"/>
      <c r="EF262" s="326"/>
      <c r="EG262" s="326"/>
      <c r="EH262" s="326"/>
      <c r="EI262" s="326"/>
      <c r="EJ262" s="326"/>
      <c r="EK262" s="326"/>
      <c r="EL262" s="326"/>
      <c r="EM262" s="326"/>
      <c r="EN262" s="326"/>
      <c r="EO262" s="326"/>
      <c r="EP262" s="326"/>
      <c r="EQ262" s="326"/>
      <c r="ER262" s="326"/>
      <c r="ES262" s="326"/>
      <c r="ET262" s="326"/>
      <c r="EU262" s="326"/>
      <c r="EV262" s="326"/>
      <c r="EW262" s="326"/>
      <c r="EX262" s="326"/>
      <c r="EY262" s="326"/>
      <c r="EZ262" s="326"/>
      <c r="FA262" s="326"/>
      <c r="FB262" s="326"/>
      <c r="FC262" s="326"/>
      <c r="FD262" s="326"/>
      <c r="FE262" s="326"/>
      <c r="FF262" s="326"/>
      <c r="FG262" s="326"/>
      <c r="FH262" s="326"/>
      <c r="FI262" s="326"/>
      <c r="FJ262" s="326"/>
      <c r="FK262" s="326"/>
      <c r="FL262" s="326"/>
      <c r="FM262" s="326"/>
      <c r="FN262" s="326"/>
      <c r="FO262" s="326"/>
      <c r="FP262" s="326"/>
      <c r="FQ262" s="326"/>
      <c r="FR262" s="326"/>
      <c r="FS262" s="326"/>
      <c r="FT262" s="326"/>
      <c r="FU262" s="326"/>
      <c r="FV262" s="326"/>
      <c r="FW262" s="326"/>
      <c r="FX262" s="326"/>
      <c r="FY262" s="326"/>
      <c r="FZ262" s="326"/>
      <c r="GA262" s="326"/>
      <c r="GB262" s="326"/>
      <c r="GC262" s="326"/>
      <c r="GD262" s="326"/>
      <c r="GE262" s="326"/>
      <c r="GF262" s="326"/>
      <c r="GG262" s="326"/>
      <c r="GH262" s="326"/>
      <c r="GI262" s="326"/>
      <c r="GJ262" s="326"/>
      <c r="GK262" s="326"/>
      <c r="GL262" s="326"/>
      <c r="GM262" s="326"/>
      <c r="GN262" s="326"/>
      <c r="GO262" s="326"/>
      <c r="GP262" s="326"/>
      <c r="GQ262" s="326"/>
      <c r="GR262" s="326"/>
      <c r="GS262" s="326"/>
      <c r="GT262" s="326"/>
      <c r="GU262" s="326"/>
      <c r="GV262" s="326"/>
      <c r="GW262" s="326"/>
      <c r="GX262" s="326"/>
      <c r="GY262" s="326"/>
      <c r="GZ262" s="326"/>
      <c r="HA262" s="326"/>
      <c r="HB262" s="326"/>
      <c r="HC262" s="326"/>
      <c r="HD262" s="326"/>
      <c r="HE262" s="326"/>
      <c r="HF262" s="326"/>
      <c r="HG262" s="326"/>
      <c r="HH262" s="326"/>
      <c r="HI262" s="326"/>
      <c r="HJ262" s="326"/>
      <c r="HK262" s="326"/>
      <c r="HL262" s="326"/>
      <c r="HM262" s="326"/>
      <c r="HN262" s="326"/>
      <c r="HO262" s="326"/>
      <c r="HP262" s="326"/>
      <c r="HQ262" s="326"/>
      <c r="HR262" s="326"/>
      <c r="HS262" s="326"/>
      <c r="HT262" s="326"/>
      <c r="HU262" s="326"/>
      <c r="HV262" s="326"/>
      <c r="HW262" s="326"/>
      <c r="HX262" s="326"/>
      <c r="HY262" s="326"/>
      <c r="HZ262" s="326"/>
      <c r="IA262" s="326"/>
      <c r="IB262" s="326"/>
      <c r="IC262" s="326"/>
      <c r="ID262" s="326"/>
      <c r="IE262" s="326"/>
      <c r="IF262" s="326"/>
      <c r="IG262" s="326"/>
      <c r="IH262" s="326"/>
      <c r="II262" s="326"/>
      <c r="IJ262" s="326"/>
      <c r="IK262" s="326"/>
      <c r="IL262" s="326"/>
      <c r="IM262" s="326"/>
    </row>
    <row r="263" spans="6:247" x14ac:dyDescent="0.2">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c r="AH263" s="326"/>
      <c r="AI263" s="326"/>
      <c r="AJ263" s="326"/>
      <c r="AK263" s="326"/>
      <c r="AL263" s="326"/>
      <c r="AM263" s="326"/>
      <c r="AN263" s="326"/>
      <c r="AO263" s="326"/>
      <c r="AP263" s="326"/>
      <c r="AQ263" s="326"/>
      <c r="AR263" s="326"/>
      <c r="AS263" s="326"/>
      <c r="AT263" s="326"/>
      <c r="AU263" s="326"/>
      <c r="AV263" s="326"/>
      <c r="AW263" s="326"/>
      <c r="AX263" s="326"/>
      <c r="AY263" s="326"/>
      <c r="AZ263" s="326"/>
      <c r="BA263" s="326"/>
      <c r="BB263" s="326"/>
      <c r="BC263" s="326"/>
      <c r="BD263" s="326"/>
      <c r="BE263" s="326"/>
      <c r="BF263" s="326"/>
      <c r="BG263" s="326"/>
      <c r="BH263" s="326"/>
      <c r="BI263" s="326"/>
      <c r="BJ263" s="326"/>
      <c r="BK263" s="326"/>
      <c r="BL263" s="326"/>
      <c r="BM263" s="326"/>
      <c r="BN263" s="326"/>
      <c r="BO263" s="326"/>
      <c r="BP263" s="326"/>
      <c r="BQ263" s="326"/>
      <c r="BR263" s="326"/>
      <c r="BS263" s="326"/>
      <c r="BT263" s="326"/>
      <c r="BU263" s="326"/>
      <c r="BV263" s="326"/>
      <c r="BW263" s="326"/>
      <c r="BX263" s="326"/>
      <c r="BY263" s="326"/>
      <c r="BZ263" s="326"/>
      <c r="CA263" s="326"/>
      <c r="CB263" s="326"/>
      <c r="CC263" s="326"/>
      <c r="CD263" s="326"/>
      <c r="CE263" s="326"/>
      <c r="CF263" s="326"/>
      <c r="CG263" s="326"/>
      <c r="CH263" s="326"/>
      <c r="CI263" s="326"/>
      <c r="CJ263" s="326"/>
      <c r="CK263" s="326"/>
      <c r="CL263" s="326"/>
      <c r="CM263" s="326"/>
      <c r="CN263" s="326"/>
      <c r="CO263" s="326"/>
      <c r="CP263" s="326"/>
      <c r="CQ263" s="326"/>
      <c r="CR263" s="326"/>
      <c r="CS263" s="326"/>
      <c r="CT263" s="326"/>
      <c r="CU263" s="326"/>
      <c r="CV263" s="326"/>
      <c r="CW263" s="326"/>
      <c r="CX263" s="326"/>
      <c r="CY263" s="326"/>
      <c r="CZ263" s="326"/>
      <c r="DA263" s="326"/>
      <c r="DB263" s="326"/>
      <c r="DC263" s="326"/>
      <c r="DD263" s="326"/>
      <c r="DE263" s="326"/>
      <c r="DF263" s="326"/>
      <c r="DG263" s="326"/>
      <c r="DH263" s="326"/>
      <c r="DI263" s="326"/>
      <c r="DJ263" s="326"/>
      <c r="DK263" s="326"/>
      <c r="DL263" s="326"/>
      <c r="DM263" s="326"/>
      <c r="DN263" s="326"/>
      <c r="DO263" s="326"/>
      <c r="DP263" s="326"/>
      <c r="DQ263" s="326"/>
      <c r="DR263" s="326"/>
      <c r="DS263" s="326"/>
      <c r="DT263" s="326"/>
      <c r="DU263" s="326"/>
      <c r="DV263" s="326"/>
      <c r="DW263" s="326"/>
      <c r="DX263" s="326"/>
      <c r="DY263" s="326"/>
      <c r="DZ263" s="326"/>
      <c r="EA263" s="326"/>
      <c r="EB263" s="326"/>
      <c r="EC263" s="326"/>
      <c r="ED263" s="326"/>
      <c r="EE263" s="326"/>
      <c r="EF263" s="326"/>
      <c r="EG263" s="326"/>
      <c r="EH263" s="326"/>
      <c r="EI263" s="326"/>
      <c r="EJ263" s="326"/>
      <c r="EK263" s="326"/>
      <c r="EL263" s="326"/>
      <c r="EM263" s="326"/>
      <c r="EN263" s="326"/>
      <c r="EO263" s="326"/>
      <c r="EP263" s="326"/>
      <c r="EQ263" s="326"/>
      <c r="ER263" s="326"/>
      <c r="ES263" s="326"/>
      <c r="ET263" s="326"/>
      <c r="EU263" s="326"/>
      <c r="EV263" s="326"/>
      <c r="EW263" s="326"/>
      <c r="EX263" s="326"/>
      <c r="EY263" s="326"/>
      <c r="EZ263" s="326"/>
      <c r="FA263" s="326"/>
      <c r="FB263" s="326"/>
      <c r="FC263" s="326"/>
      <c r="FD263" s="326"/>
      <c r="FE263" s="326"/>
      <c r="FF263" s="326"/>
      <c r="FG263" s="326"/>
      <c r="FH263" s="326"/>
      <c r="FI263" s="326"/>
      <c r="FJ263" s="326"/>
      <c r="FK263" s="326"/>
      <c r="FL263" s="326"/>
      <c r="FM263" s="326"/>
      <c r="FN263" s="326"/>
      <c r="FO263" s="326"/>
      <c r="FP263" s="326"/>
      <c r="FQ263" s="326"/>
      <c r="FR263" s="326"/>
      <c r="FS263" s="326"/>
      <c r="FT263" s="326"/>
      <c r="FU263" s="326"/>
      <c r="FV263" s="326"/>
      <c r="FW263" s="326"/>
      <c r="FX263" s="326"/>
      <c r="FY263" s="326"/>
      <c r="FZ263" s="326"/>
      <c r="GA263" s="326"/>
      <c r="GB263" s="326"/>
      <c r="GC263" s="326"/>
      <c r="GD263" s="326"/>
      <c r="GE263" s="326"/>
      <c r="GF263" s="326"/>
      <c r="GG263" s="326"/>
      <c r="GH263" s="326"/>
      <c r="GI263" s="326"/>
      <c r="GJ263" s="326"/>
      <c r="GK263" s="326"/>
      <c r="GL263" s="326"/>
      <c r="GM263" s="326"/>
      <c r="GN263" s="326"/>
      <c r="GO263" s="326"/>
      <c r="GP263" s="326"/>
      <c r="GQ263" s="326"/>
      <c r="GR263" s="326"/>
      <c r="GS263" s="326"/>
      <c r="GT263" s="326"/>
      <c r="GU263" s="326"/>
      <c r="GV263" s="326"/>
      <c r="GW263" s="326"/>
      <c r="GX263" s="326"/>
      <c r="GY263" s="326"/>
      <c r="GZ263" s="326"/>
      <c r="HA263" s="326"/>
      <c r="HB263" s="326"/>
      <c r="HC263" s="326"/>
      <c r="HD263" s="326"/>
      <c r="HE263" s="326"/>
      <c r="HF263" s="326"/>
      <c r="HG263" s="326"/>
      <c r="HH263" s="326"/>
      <c r="HI263" s="326"/>
      <c r="HJ263" s="326"/>
      <c r="HK263" s="326"/>
      <c r="HL263" s="326"/>
      <c r="HM263" s="326"/>
      <c r="HN263" s="326"/>
      <c r="HO263" s="326"/>
      <c r="HP263" s="326"/>
      <c r="HQ263" s="326"/>
      <c r="HR263" s="326"/>
      <c r="HS263" s="326"/>
      <c r="HT263" s="326"/>
      <c r="HU263" s="326"/>
      <c r="HV263" s="326"/>
      <c r="HW263" s="326"/>
      <c r="HX263" s="326"/>
      <c r="HY263" s="326"/>
      <c r="HZ263" s="326"/>
      <c r="IA263" s="326"/>
      <c r="IB263" s="326"/>
      <c r="IC263" s="326"/>
      <c r="ID263" s="326"/>
      <c r="IE263" s="326"/>
      <c r="IF263" s="326"/>
      <c r="IG263" s="326"/>
      <c r="IH263" s="326"/>
      <c r="II263" s="326"/>
      <c r="IJ263" s="326"/>
      <c r="IK263" s="326"/>
      <c r="IL263" s="326"/>
      <c r="IM263" s="326"/>
    </row>
    <row r="264" spans="6:247" x14ac:dyDescent="0.2">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F264" s="326"/>
      <c r="AG264" s="326"/>
      <c r="AH264" s="326"/>
      <c r="AI264" s="326"/>
      <c r="AJ264" s="326"/>
      <c r="AK264" s="326"/>
      <c r="AL264" s="326"/>
      <c r="AM264" s="326"/>
      <c r="AN264" s="326"/>
      <c r="AO264" s="326"/>
      <c r="AP264" s="326"/>
      <c r="AQ264" s="326"/>
      <c r="AR264" s="326"/>
      <c r="AS264" s="326"/>
      <c r="AT264" s="326"/>
      <c r="AU264" s="326"/>
      <c r="AV264" s="326"/>
      <c r="AW264" s="326"/>
      <c r="AX264" s="326"/>
      <c r="AY264" s="326"/>
      <c r="AZ264" s="326"/>
      <c r="BA264" s="326"/>
      <c r="BB264" s="326"/>
      <c r="BC264" s="326"/>
      <c r="BD264" s="326"/>
      <c r="BE264" s="326"/>
      <c r="BF264" s="326"/>
      <c r="BG264" s="326"/>
      <c r="BH264" s="326"/>
      <c r="BI264" s="326"/>
      <c r="BJ264" s="326"/>
      <c r="BK264" s="326"/>
      <c r="BL264" s="326"/>
      <c r="BM264" s="326"/>
      <c r="BN264" s="326"/>
      <c r="BO264" s="326"/>
      <c r="BP264" s="326"/>
      <c r="BQ264" s="326"/>
      <c r="BR264" s="326"/>
      <c r="BS264" s="326"/>
      <c r="BT264" s="326"/>
      <c r="BU264" s="326"/>
      <c r="BV264" s="326"/>
      <c r="BW264" s="326"/>
      <c r="BX264" s="326"/>
      <c r="BY264" s="326"/>
      <c r="BZ264" s="326"/>
      <c r="CA264" s="326"/>
      <c r="CB264" s="326"/>
      <c r="CC264" s="326"/>
      <c r="CD264" s="326"/>
      <c r="CE264" s="326"/>
      <c r="CF264" s="326"/>
      <c r="CG264" s="326"/>
      <c r="CH264" s="326"/>
      <c r="CI264" s="326"/>
      <c r="CJ264" s="326"/>
      <c r="CK264" s="326"/>
      <c r="CL264" s="326"/>
      <c r="CM264" s="326"/>
      <c r="CN264" s="326"/>
      <c r="CO264" s="326"/>
      <c r="CP264" s="326"/>
      <c r="CQ264" s="326"/>
      <c r="CR264" s="326"/>
      <c r="CS264" s="326"/>
      <c r="CT264" s="326"/>
      <c r="CU264" s="326"/>
      <c r="CV264" s="326"/>
      <c r="CW264" s="326"/>
      <c r="CX264" s="326"/>
      <c r="CY264" s="326"/>
      <c r="CZ264" s="326"/>
      <c r="DA264" s="326"/>
      <c r="DB264" s="326"/>
      <c r="DC264" s="326"/>
      <c r="DD264" s="326"/>
      <c r="DE264" s="326"/>
      <c r="DF264" s="326"/>
      <c r="DG264" s="326"/>
      <c r="DH264" s="326"/>
      <c r="DI264" s="326"/>
      <c r="DJ264" s="326"/>
      <c r="DK264" s="326"/>
      <c r="DL264" s="326"/>
      <c r="DM264" s="326"/>
      <c r="DN264" s="326"/>
      <c r="DO264" s="326"/>
      <c r="DP264" s="326"/>
      <c r="DQ264" s="326"/>
      <c r="DR264" s="326"/>
      <c r="DS264" s="326"/>
      <c r="DT264" s="326"/>
      <c r="DU264" s="326"/>
      <c r="DV264" s="326"/>
      <c r="DW264" s="326"/>
      <c r="DX264" s="326"/>
      <c r="DY264" s="326"/>
      <c r="DZ264" s="326"/>
      <c r="EA264" s="326"/>
      <c r="EB264" s="326"/>
      <c r="EC264" s="326"/>
      <c r="ED264" s="326"/>
      <c r="EE264" s="326"/>
      <c r="EF264" s="326"/>
      <c r="EG264" s="326"/>
      <c r="EH264" s="326"/>
      <c r="EI264" s="326"/>
      <c r="EJ264" s="326"/>
      <c r="EK264" s="326"/>
      <c r="EL264" s="326"/>
      <c r="EM264" s="326"/>
      <c r="EN264" s="326"/>
      <c r="EO264" s="326"/>
      <c r="EP264" s="326"/>
      <c r="EQ264" s="326"/>
      <c r="ER264" s="326"/>
      <c r="ES264" s="326"/>
      <c r="ET264" s="326"/>
      <c r="EU264" s="326"/>
      <c r="EV264" s="326"/>
      <c r="EW264" s="326"/>
      <c r="EX264" s="326"/>
      <c r="EY264" s="326"/>
      <c r="EZ264" s="326"/>
      <c r="FA264" s="326"/>
      <c r="FB264" s="326"/>
      <c r="FC264" s="326"/>
      <c r="FD264" s="326"/>
      <c r="FE264" s="326"/>
      <c r="FF264" s="326"/>
      <c r="FG264" s="326"/>
      <c r="FH264" s="326"/>
      <c r="FI264" s="326"/>
      <c r="FJ264" s="326"/>
      <c r="FK264" s="326"/>
      <c r="FL264" s="326"/>
      <c r="FM264" s="326"/>
      <c r="FN264" s="326"/>
      <c r="FO264" s="326"/>
      <c r="FP264" s="326"/>
      <c r="FQ264" s="326"/>
      <c r="FR264" s="326"/>
      <c r="FS264" s="326"/>
      <c r="FT264" s="326"/>
      <c r="FU264" s="326"/>
      <c r="FV264" s="326"/>
      <c r="FW264" s="326"/>
      <c r="FX264" s="326"/>
      <c r="FY264" s="326"/>
      <c r="FZ264" s="326"/>
      <c r="GA264" s="326"/>
      <c r="GB264" s="326"/>
      <c r="GC264" s="326"/>
      <c r="GD264" s="326"/>
      <c r="GE264" s="326"/>
      <c r="GF264" s="326"/>
      <c r="GG264" s="326"/>
      <c r="GH264" s="326"/>
      <c r="GI264" s="326"/>
      <c r="GJ264" s="326"/>
      <c r="GK264" s="326"/>
      <c r="GL264" s="326"/>
      <c r="GM264" s="326"/>
      <c r="GN264" s="326"/>
      <c r="GO264" s="326"/>
      <c r="GP264" s="326"/>
      <c r="GQ264" s="326"/>
      <c r="GR264" s="326"/>
      <c r="GS264" s="326"/>
      <c r="GT264" s="326"/>
      <c r="GU264" s="326"/>
      <c r="GV264" s="326"/>
      <c r="GW264" s="326"/>
      <c r="GX264" s="326"/>
      <c r="GY264" s="326"/>
      <c r="GZ264" s="326"/>
      <c r="HA264" s="326"/>
      <c r="HB264" s="326"/>
      <c r="HC264" s="326"/>
      <c r="HD264" s="326"/>
      <c r="HE264" s="326"/>
      <c r="HF264" s="326"/>
      <c r="HG264" s="326"/>
      <c r="HH264" s="326"/>
      <c r="HI264" s="326"/>
      <c r="HJ264" s="326"/>
      <c r="HK264" s="326"/>
      <c r="HL264" s="326"/>
      <c r="HM264" s="326"/>
      <c r="HN264" s="326"/>
      <c r="HO264" s="326"/>
      <c r="HP264" s="326"/>
      <c r="HQ264" s="326"/>
      <c r="HR264" s="326"/>
      <c r="HS264" s="326"/>
      <c r="HT264" s="326"/>
      <c r="HU264" s="326"/>
      <c r="HV264" s="326"/>
      <c r="HW264" s="326"/>
      <c r="HX264" s="326"/>
      <c r="HY264" s="326"/>
      <c r="HZ264" s="326"/>
      <c r="IA264" s="326"/>
      <c r="IB264" s="326"/>
      <c r="IC264" s="326"/>
      <c r="ID264" s="326"/>
      <c r="IE264" s="326"/>
      <c r="IF264" s="326"/>
      <c r="IG264" s="326"/>
      <c r="IH264" s="326"/>
      <c r="II264" s="326"/>
      <c r="IJ264" s="326"/>
      <c r="IK264" s="326"/>
      <c r="IL264" s="326"/>
      <c r="IM264" s="326"/>
    </row>
    <row r="265" spans="6:247" x14ac:dyDescent="0.2">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c r="AE265" s="326"/>
      <c r="AF265" s="326"/>
      <c r="AG265" s="326"/>
      <c r="AH265" s="326"/>
      <c r="AI265" s="326"/>
      <c r="AJ265" s="326"/>
      <c r="AK265" s="326"/>
      <c r="AL265" s="326"/>
      <c r="AM265" s="326"/>
      <c r="AN265" s="326"/>
      <c r="AO265" s="326"/>
      <c r="AP265" s="326"/>
      <c r="AQ265" s="326"/>
      <c r="AR265" s="326"/>
      <c r="AS265" s="326"/>
      <c r="AT265" s="326"/>
      <c r="AU265" s="326"/>
      <c r="AV265" s="326"/>
      <c r="AW265" s="326"/>
      <c r="AX265" s="326"/>
      <c r="AY265" s="326"/>
      <c r="AZ265" s="326"/>
      <c r="BA265" s="326"/>
      <c r="BB265" s="326"/>
      <c r="BC265" s="326"/>
      <c r="BD265" s="326"/>
      <c r="BE265" s="326"/>
      <c r="BF265" s="326"/>
      <c r="BG265" s="326"/>
      <c r="BH265" s="326"/>
      <c r="BI265" s="326"/>
      <c r="BJ265" s="326"/>
      <c r="BK265" s="326"/>
      <c r="BL265" s="326"/>
      <c r="BM265" s="326"/>
      <c r="BN265" s="326"/>
      <c r="BO265" s="326"/>
      <c r="BP265" s="326"/>
      <c r="BQ265" s="326"/>
      <c r="BR265" s="326"/>
      <c r="BS265" s="326"/>
      <c r="BT265" s="326"/>
      <c r="BU265" s="326"/>
      <c r="BV265" s="326"/>
      <c r="BW265" s="326"/>
      <c r="BX265" s="326"/>
      <c r="BY265" s="326"/>
      <c r="BZ265" s="326"/>
      <c r="CA265" s="326"/>
      <c r="CB265" s="326"/>
      <c r="CC265" s="326"/>
      <c r="CD265" s="326"/>
      <c r="CE265" s="326"/>
      <c r="CF265" s="326"/>
      <c r="CG265" s="326"/>
      <c r="CH265" s="326"/>
      <c r="CI265" s="326"/>
      <c r="CJ265" s="326"/>
      <c r="CK265" s="326"/>
      <c r="CL265" s="326"/>
      <c r="CM265" s="326"/>
      <c r="CN265" s="326"/>
      <c r="CO265" s="326"/>
      <c r="CP265" s="326"/>
      <c r="CQ265" s="326"/>
      <c r="CR265" s="326"/>
      <c r="CS265" s="326"/>
      <c r="CT265" s="326"/>
      <c r="CU265" s="326"/>
      <c r="CV265" s="326"/>
      <c r="CW265" s="326"/>
      <c r="CX265" s="326"/>
      <c r="CY265" s="326"/>
      <c r="CZ265" s="326"/>
      <c r="DA265" s="326"/>
      <c r="DB265" s="326"/>
      <c r="DC265" s="326"/>
      <c r="DD265" s="326"/>
      <c r="DE265" s="326"/>
      <c r="DF265" s="326"/>
      <c r="DG265" s="326"/>
      <c r="DH265" s="326"/>
      <c r="DI265" s="326"/>
      <c r="DJ265" s="326"/>
      <c r="DK265" s="326"/>
      <c r="DL265" s="326"/>
      <c r="DM265" s="326"/>
      <c r="DN265" s="326"/>
      <c r="DO265" s="326"/>
      <c r="DP265" s="326"/>
      <c r="DQ265" s="326"/>
      <c r="DR265" s="326"/>
      <c r="DS265" s="326"/>
      <c r="DT265" s="326"/>
      <c r="DU265" s="326"/>
      <c r="DV265" s="326"/>
      <c r="DW265" s="326"/>
      <c r="DX265" s="326"/>
      <c r="DY265" s="326"/>
      <c r="DZ265" s="326"/>
      <c r="EA265" s="326"/>
      <c r="EB265" s="326"/>
      <c r="EC265" s="326"/>
      <c r="ED265" s="326"/>
      <c r="EE265" s="326"/>
      <c r="EF265" s="326"/>
      <c r="EG265" s="326"/>
      <c r="EH265" s="326"/>
      <c r="EI265" s="326"/>
      <c r="EJ265" s="326"/>
      <c r="EK265" s="326"/>
      <c r="EL265" s="326"/>
      <c r="EM265" s="326"/>
      <c r="EN265" s="326"/>
      <c r="EO265" s="326"/>
      <c r="EP265" s="326"/>
      <c r="EQ265" s="326"/>
      <c r="ER265" s="326"/>
      <c r="ES265" s="326"/>
      <c r="ET265" s="326"/>
      <c r="EU265" s="326"/>
      <c r="EV265" s="326"/>
      <c r="EW265" s="326"/>
      <c r="EX265" s="326"/>
      <c r="EY265" s="326"/>
      <c r="EZ265" s="326"/>
      <c r="FA265" s="326"/>
      <c r="FB265" s="326"/>
      <c r="FC265" s="326"/>
      <c r="FD265" s="326"/>
      <c r="FE265" s="326"/>
      <c r="FF265" s="326"/>
      <c r="FG265" s="326"/>
      <c r="FH265" s="326"/>
      <c r="FI265" s="326"/>
      <c r="FJ265" s="326"/>
      <c r="FK265" s="326"/>
      <c r="FL265" s="326"/>
      <c r="FM265" s="326"/>
      <c r="FN265" s="326"/>
      <c r="FO265" s="326"/>
      <c r="FP265" s="326"/>
      <c r="FQ265" s="326"/>
      <c r="FR265" s="326"/>
      <c r="FS265" s="326"/>
      <c r="FT265" s="326"/>
      <c r="FU265" s="326"/>
      <c r="FV265" s="326"/>
      <c r="FW265" s="326"/>
      <c r="FX265" s="326"/>
      <c r="FY265" s="326"/>
      <c r="FZ265" s="326"/>
      <c r="GA265" s="326"/>
      <c r="GB265" s="326"/>
      <c r="GC265" s="326"/>
      <c r="GD265" s="326"/>
      <c r="GE265" s="326"/>
      <c r="GF265" s="326"/>
      <c r="GG265" s="326"/>
      <c r="GH265" s="326"/>
      <c r="GI265" s="326"/>
      <c r="GJ265" s="326"/>
      <c r="GK265" s="326"/>
      <c r="GL265" s="326"/>
      <c r="GM265" s="326"/>
      <c r="GN265" s="326"/>
      <c r="GO265" s="326"/>
      <c r="GP265" s="326"/>
      <c r="GQ265" s="326"/>
      <c r="GR265" s="326"/>
      <c r="GS265" s="326"/>
      <c r="GT265" s="326"/>
      <c r="GU265" s="326"/>
      <c r="GV265" s="326"/>
      <c r="GW265" s="326"/>
      <c r="GX265" s="326"/>
      <c r="GY265" s="326"/>
      <c r="GZ265" s="326"/>
      <c r="HA265" s="326"/>
      <c r="HB265" s="326"/>
      <c r="HC265" s="326"/>
      <c r="HD265" s="326"/>
      <c r="HE265" s="326"/>
      <c r="HF265" s="326"/>
      <c r="HG265" s="326"/>
      <c r="HH265" s="326"/>
      <c r="HI265" s="326"/>
      <c r="HJ265" s="326"/>
      <c r="HK265" s="326"/>
      <c r="HL265" s="326"/>
      <c r="HM265" s="326"/>
      <c r="HN265" s="326"/>
      <c r="HO265" s="326"/>
      <c r="HP265" s="326"/>
      <c r="HQ265" s="326"/>
      <c r="HR265" s="326"/>
      <c r="HS265" s="326"/>
      <c r="HT265" s="326"/>
      <c r="HU265" s="326"/>
      <c r="HV265" s="326"/>
      <c r="HW265" s="326"/>
      <c r="HX265" s="326"/>
      <c r="HY265" s="326"/>
      <c r="HZ265" s="326"/>
      <c r="IA265" s="326"/>
      <c r="IB265" s="326"/>
      <c r="IC265" s="326"/>
      <c r="ID265" s="326"/>
      <c r="IE265" s="326"/>
      <c r="IF265" s="326"/>
      <c r="IG265" s="326"/>
      <c r="IH265" s="326"/>
      <c r="II265" s="326"/>
      <c r="IJ265" s="326"/>
      <c r="IK265" s="326"/>
      <c r="IL265" s="326"/>
      <c r="IM265" s="326"/>
    </row>
    <row r="266" spans="6:247" x14ac:dyDescent="0.2">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c r="AE266" s="326"/>
      <c r="AF266" s="326"/>
      <c r="AG266" s="326"/>
      <c r="AH266" s="326"/>
      <c r="AI266" s="326"/>
      <c r="AJ266" s="326"/>
      <c r="AK266" s="326"/>
      <c r="AL266" s="326"/>
      <c r="AM266" s="326"/>
      <c r="AN266" s="326"/>
      <c r="AO266" s="326"/>
      <c r="AP266" s="326"/>
      <c r="AQ266" s="326"/>
      <c r="AR266" s="326"/>
      <c r="AS266" s="326"/>
      <c r="AT266" s="326"/>
      <c r="AU266" s="326"/>
      <c r="AV266" s="326"/>
      <c r="AW266" s="326"/>
      <c r="AX266" s="326"/>
      <c r="AY266" s="326"/>
      <c r="AZ266" s="326"/>
      <c r="BA266" s="326"/>
      <c r="BB266" s="326"/>
      <c r="BC266" s="326"/>
      <c r="BD266" s="326"/>
      <c r="BE266" s="326"/>
      <c r="BF266" s="326"/>
      <c r="BG266" s="326"/>
      <c r="BH266" s="326"/>
      <c r="BI266" s="326"/>
      <c r="BJ266" s="326"/>
      <c r="BK266" s="326"/>
      <c r="BL266" s="326"/>
      <c r="BM266" s="326"/>
      <c r="BN266" s="326"/>
      <c r="BO266" s="326"/>
      <c r="BP266" s="326"/>
      <c r="BQ266" s="326"/>
      <c r="BR266" s="326"/>
      <c r="BS266" s="326"/>
      <c r="BT266" s="326"/>
      <c r="BU266" s="326"/>
      <c r="BV266" s="326"/>
      <c r="BW266" s="326"/>
      <c r="BX266" s="326"/>
      <c r="BY266" s="326"/>
      <c r="BZ266" s="326"/>
      <c r="CA266" s="326"/>
      <c r="CB266" s="326"/>
      <c r="CC266" s="326"/>
      <c r="CD266" s="326"/>
      <c r="CE266" s="326"/>
      <c r="CF266" s="326"/>
      <c r="CG266" s="326"/>
      <c r="CH266" s="326"/>
      <c r="CI266" s="326"/>
      <c r="CJ266" s="326"/>
      <c r="CK266" s="326"/>
      <c r="CL266" s="326"/>
      <c r="CM266" s="326"/>
      <c r="CN266" s="326"/>
      <c r="CO266" s="326"/>
      <c r="CP266" s="326"/>
      <c r="CQ266" s="326"/>
      <c r="CR266" s="326"/>
      <c r="CS266" s="326"/>
      <c r="CT266" s="326"/>
      <c r="CU266" s="326"/>
      <c r="CV266" s="326"/>
      <c r="CW266" s="326"/>
      <c r="CX266" s="326"/>
      <c r="CY266" s="326"/>
      <c r="CZ266" s="326"/>
      <c r="DA266" s="326"/>
      <c r="DB266" s="326"/>
      <c r="DC266" s="326"/>
      <c r="DD266" s="326"/>
      <c r="DE266" s="326"/>
      <c r="DF266" s="326"/>
      <c r="DG266" s="326"/>
      <c r="DH266" s="326"/>
      <c r="DI266" s="326"/>
      <c r="DJ266" s="326"/>
      <c r="DK266" s="326"/>
      <c r="DL266" s="326"/>
      <c r="DM266" s="326"/>
      <c r="DN266" s="326"/>
      <c r="DO266" s="326"/>
      <c r="DP266" s="326"/>
      <c r="DQ266" s="326"/>
      <c r="DR266" s="326"/>
      <c r="DS266" s="326"/>
      <c r="DT266" s="326"/>
      <c r="DU266" s="326"/>
      <c r="DV266" s="326"/>
      <c r="DW266" s="326"/>
      <c r="DX266" s="326"/>
      <c r="DY266" s="326"/>
      <c r="DZ266" s="326"/>
      <c r="EA266" s="326"/>
      <c r="EB266" s="326"/>
      <c r="EC266" s="326"/>
      <c r="ED266" s="326"/>
      <c r="EE266" s="326"/>
      <c r="EF266" s="326"/>
      <c r="EG266" s="326"/>
      <c r="EH266" s="326"/>
      <c r="EI266" s="326"/>
      <c r="EJ266" s="326"/>
      <c r="EK266" s="326"/>
      <c r="EL266" s="326"/>
      <c r="EM266" s="326"/>
      <c r="EN266" s="326"/>
      <c r="EO266" s="326"/>
      <c r="EP266" s="326"/>
      <c r="EQ266" s="326"/>
      <c r="ER266" s="326"/>
      <c r="ES266" s="326"/>
      <c r="ET266" s="326"/>
      <c r="EU266" s="326"/>
      <c r="EV266" s="326"/>
      <c r="EW266" s="326"/>
      <c r="EX266" s="326"/>
      <c r="EY266" s="326"/>
      <c r="EZ266" s="326"/>
      <c r="FA266" s="326"/>
      <c r="FB266" s="326"/>
      <c r="FC266" s="326"/>
      <c r="FD266" s="326"/>
      <c r="FE266" s="326"/>
      <c r="FF266" s="326"/>
      <c r="FG266" s="326"/>
      <c r="FH266" s="326"/>
      <c r="FI266" s="326"/>
      <c r="FJ266" s="326"/>
      <c r="FK266" s="326"/>
      <c r="FL266" s="326"/>
      <c r="FM266" s="326"/>
      <c r="FN266" s="326"/>
      <c r="FO266" s="326"/>
      <c r="FP266" s="326"/>
      <c r="FQ266" s="326"/>
      <c r="FR266" s="326"/>
      <c r="FS266" s="326"/>
      <c r="FT266" s="326"/>
      <c r="FU266" s="326"/>
      <c r="FV266" s="326"/>
      <c r="FW266" s="326"/>
      <c r="FX266" s="326"/>
      <c r="FY266" s="326"/>
      <c r="FZ266" s="326"/>
      <c r="GA266" s="326"/>
      <c r="GB266" s="326"/>
      <c r="GC266" s="326"/>
      <c r="GD266" s="326"/>
      <c r="GE266" s="326"/>
      <c r="GF266" s="326"/>
      <c r="GG266" s="326"/>
      <c r="GH266" s="326"/>
      <c r="GI266" s="326"/>
      <c r="GJ266" s="326"/>
      <c r="GK266" s="326"/>
      <c r="GL266" s="326"/>
      <c r="GM266" s="326"/>
      <c r="GN266" s="326"/>
      <c r="GO266" s="326"/>
      <c r="GP266" s="326"/>
      <c r="GQ266" s="326"/>
      <c r="GR266" s="326"/>
      <c r="GS266" s="326"/>
      <c r="GT266" s="326"/>
      <c r="GU266" s="326"/>
      <c r="GV266" s="326"/>
      <c r="GW266" s="326"/>
      <c r="GX266" s="326"/>
      <c r="GY266" s="326"/>
      <c r="GZ266" s="326"/>
      <c r="HA266" s="326"/>
      <c r="HB266" s="326"/>
      <c r="HC266" s="326"/>
      <c r="HD266" s="326"/>
      <c r="HE266" s="326"/>
      <c r="HF266" s="326"/>
      <c r="HG266" s="326"/>
      <c r="HH266" s="326"/>
      <c r="HI266" s="326"/>
      <c r="HJ266" s="326"/>
      <c r="HK266" s="326"/>
      <c r="HL266" s="326"/>
      <c r="HM266" s="326"/>
      <c r="HN266" s="326"/>
      <c r="HO266" s="326"/>
      <c r="HP266" s="326"/>
      <c r="HQ266" s="326"/>
      <c r="HR266" s="326"/>
      <c r="HS266" s="326"/>
      <c r="HT266" s="326"/>
      <c r="HU266" s="326"/>
      <c r="HV266" s="326"/>
      <c r="HW266" s="326"/>
      <c r="HX266" s="326"/>
      <c r="HY266" s="326"/>
      <c r="HZ266" s="326"/>
      <c r="IA266" s="326"/>
      <c r="IB266" s="326"/>
      <c r="IC266" s="326"/>
      <c r="ID266" s="326"/>
      <c r="IE266" s="326"/>
      <c r="IF266" s="326"/>
      <c r="IG266" s="326"/>
      <c r="IH266" s="326"/>
      <c r="II266" s="326"/>
      <c r="IJ266" s="326"/>
      <c r="IK266" s="326"/>
      <c r="IL266" s="326"/>
      <c r="IM266" s="326"/>
    </row>
    <row r="267" spans="6:247" x14ac:dyDescent="0.2">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c r="AE267" s="326"/>
      <c r="AF267" s="326"/>
      <c r="AG267" s="326"/>
      <c r="AH267" s="326"/>
      <c r="AI267" s="326"/>
      <c r="AJ267" s="326"/>
      <c r="AK267" s="326"/>
      <c r="AL267" s="326"/>
      <c r="AM267" s="326"/>
      <c r="AN267" s="326"/>
      <c r="AO267" s="326"/>
      <c r="AP267" s="326"/>
      <c r="AQ267" s="326"/>
      <c r="AR267" s="326"/>
      <c r="AS267" s="326"/>
      <c r="AT267" s="326"/>
      <c r="AU267" s="326"/>
      <c r="AV267" s="326"/>
      <c r="AW267" s="326"/>
      <c r="AX267" s="326"/>
      <c r="AY267" s="326"/>
      <c r="AZ267" s="326"/>
      <c r="BA267" s="326"/>
      <c r="BB267" s="326"/>
      <c r="BC267" s="326"/>
      <c r="BD267" s="326"/>
      <c r="BE267" s="326"/>
      <c r="BF267" s="326"/>
      <c r="BG267" s="326"/>
      <c r="BH267" s="326"/>
      <c r="BI267" s="326"/>
      <c r="BJ267" s="326"/>
      <c r="BK267" s="326"/>
      <c r="BL267" s="326"/>
      <c r="BM267" s="326"/>
      <c r="BN267" s="326"/>
      <c r="BO267" s="326"/>
      <c r="BP267" s="326"/>
      <c r="BQ267" s="326"/>
      <c r="BR267" s="326"/>
      <c r="BS267" s="326"/>
      <c r="BT267" s="326"/>
      <c r="BU267" s="326"/>
      <c r="BV267" s="326"/>
      <c r="BW267" s="326"/>
      <c r="BX267" s="326"/>
      <c r="BY267" s="326"/>
      <c r="BZ267" s="326"/>
      <c r="CA267" s="326"/>
      <c r="CB267" s="326"/>
      <c r="CC267" s="326"/>
      <c r="CD267" s="326"/>
      <c r="CE267" s="326"/>
      <c r="CF267" s="326"/>
      <c r="CG267" s="326"/>
      <c r="CH267" s="326"/>
      <c r="CI267" s="326"/>
      <c r="CJ267" s="326"/>
      <c r="CK267" s="326"/>
      <c r="CL267" s="326"/>
      <c r="CM267" s="326"/>
      <c r="CN267" s="326"/>
      <c r="CO267" s="326"/>
      <c r="CP267" s="326"/>
      <c r="CQ267" s="326"/>
      <c r="CR267" s="326"/>
      <c r="CS267" s="326"/>
      <c r="CT267" s="326"/>
      <c r="CU267" s="326"/>
      <c r="CV267" s="326"/>
      <c r="CW267" s="326"/>
      <c r="CX267" s="326"/>
      <c r="CY267" s="326"/>
      <c r="CZ267" s="326"/>
      <c r="DA267" s="326"/>
      <c r="DB267" s="326"/>
      <c r="DC267" s="326"/>
      <c r="DD267" s="326"/>
      <c r="DE267" s="326"/>
      <c r="DF267" s="326"/>
      <c r="DG267" s="326"/>
      <c r="DH267" s="326"/>
      <c r="DI267" s="326"/>
      <c r="DJ267" s="326"/>
      <c r="DK267" s="326"/>
      <c r="DL267" s="326"/>
      <c r="DM267" s="326"/>
      <c r="DN267" s="326"/>
      <c r="DO267" s="326"/>
      <c r="DP267" s="326"/>
      <c r="DQ267" s="326"/>
      <c r="DR267" s="326"/>
      <c r="DS267" s="326"/>
      <c r="DT267" s="326"/>
      <c r="DU267" s="326"/>
      <c r="DV267" s="326"/>
      <c r="DW267" s="326"/>
      <c r="DX267" s="326"/>
      <c r="DY267" s="326"/>
      <c r="DZ267" s="326"/>
      <c r="EA267" s="326"/>
      <c r="EB267" s="326"/>
      <c r="EC267" s="326"/>
      <c r="ED267" s="326"/>
      <c r="EE267" s="326"/>
      <c r="EF267" s="326"/>
      <c r="EG267" s="326"/>
      <c r="EH267" s="326"/>
      <c r="EI267" s="326"/>
      <c r="EJ267" s="326"/>
      <c r="EK267" s="326"/>
      <c r="EL267" s="326"/>
      <c r="EM267" s="326"/>
      <c r="EN267" s="326"/>
      <c r="EO267" s="326"/>
      <c r="EP267" s="326"/>
      <c r="EQ267" s="326"/>
      <c r="ER267" s="326"/>
      <c r="ES267" s="326"/>
      <c r="ET267" s="326"/>
      <c r="EU267" s="326"/>
      <c r="EV267" s="326"/>
      <c r="EW267" s="326"/>
      <c r="EX267" s="326"/>
      <c r="EY267" s="326"/>
      <c r="EZ267" s="326"/>
      <c r="FA267" s="326"/>
      <c r="FB267" s="326"/>
      <c r="FC267" s="326"/>
      <c r="FD267" s="326"/>
      <c r="FE267" s="326"/>
      <c r="FF267" s="326"/>
      <c r="FG267" s="326"/>
      <c r="FH267" s="326"/>
      <c r="FI267" s="326"/>
      <c r="FJ267" s="326"/>
      <c r="FK267" s="326"/>
      <c r="FL267" s="326"/>
      <c r="FM267" s="326"/>
      <c r="FN267" s="326"/>
      <c r="FO267" s="326"/>
      <c r="FP267" s="326"/>
      <c r="FQ267" s="326"/>
      <c r="FR267" s="326"/>
      <c r="FS267" s="326"/>
      <c r="FT267" s="326"/>
      <c r="FU267" s="326"/>
      <c r="FV267" s="326"/>
      <c r="FW267" s="326"/>
      <c r="FX267" s="326"/>
      <c r="FY267" s="326"/>
      <c r="FZ267" s="326"/>
      <c r="GA267" s="326"/>
      <c r="GB267" s="326"/>
      <c r="GC267" s="326"/>
      <c r="GD267" s="326"/>
      <c r="GE267" s="326"/>
      <c r="GF267" s="326"/>
      <c r="GG267" s="326"/>
      <c r="GH267" s="326"/>
      <c r="GI267" s="326"/>
      <c r="GJ267" s="326"/>
      <c r="GK267" s="326"/>
      <c r="GL267" s="326"/>
      <c r="GM267" s="326"/>
      <c r="GN267" s="326"/>
      <c r="GO267" s="326"/>
      <c r="GP267" s="326"/>
      <c r="GQ267" s="326"/>
      <c r="GR267" s="326"/>
      <c r="GS267" s="326"/>
      <c r="GT267" s="326"/>
      <c r="GU267" s="326"/>
      <c r="GV267" s="326"/>
      <c r="GW267" s="326"/>
      <c r="GX267" s="326"/>
      <c r="GY267" s="326"/>
      <c r="GZ267" s="326"/>
      <c r="HA267" s="326"/>
      <c r="HB267" s="326"/>
      <c r="HC267" s="326"/>
      <c r="HD267" s="326"/>
      <c r="HE267" s="326"/>
      <c r="HF267" s="326"/>
      <c r="HG267" s="326"/>
      <c r="HH267" s="326"/>
      <c r="HI267" s="326"/>
      <c r="HJ267" s="326"/>
      <c r="HK267" s="326"/>
      <c r="HL267" s="326"/>
      <c r="HM267" s="326"/>
      <c r="HN267" s="326"/>
      <c r="HO267" s="326"/>
      <c r="HP267" s="326"/>
      <c r="HQ267" s="326"/>
      <c r="HR267" s="326"/>
      <c r="HS267" s="326"/>
      <c r="HT267" s="326"/>
      <c r="HU267" s="326"/>
      <c r="HV267" s="326"/>
      <c r="HW267" s="326"/>
      <c r="HX267" s="326"/>
      <c r="HY267" s="326"/>
      <c r="HZ267" s="326"/>
      <c r="IA267" s="326"/>
      <c r="IB267" s="326"/>
      <c r="IC267" s="326"/>
      <c r="ID267" s="326"/>
      <c r="IE267" s="326"/>
      <c r="IF267" s="326"/>
      <c r="IG267" s="326"/>
      <c r="IH267" s="326"/>
      <c r="II267" s="326"/>
      <c r="IJ267" s="326"/>
      <c r="IK267" s="326"/>
      <c r="IL267" s="326"/>
      <c r="IM267" s="326"/>
    </row>
    <row r="268" spans="6:247" x14ac:dyDescent="0.2">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c r="AE268" s="326"/>
      <c r="AF268" s="326"/>
      <c r="AG268" s="326"/>
      <c r="AH268" s="326"/>
      <c r="AI268" s="326"/>
      <c r="AJ268" s="326"/>
      <c r="AK268" s="326"/>
      <c r="AL268" s="326"/>
      <c r="AM268" s="326"/>
      <c r="AN268" s="326"/>
      <c r="AO268" s="326"/>
      <c r="AP268" s="326"/>
      <c r="AQ268" s="326"/>
      <c r="AR268" s="326"/>
      <c r="AS268" s="326"/>
      <c r="AT268" s="326"/>
      <c r="AU268" s="326"/>
      <c r="AV268" s="326"/>
      <c r="AW268" s="326"/>
      <c r="AX268" s="326"/>
      <c r="AY268" s="326"/>
      <c r="AZ268" s="326"/>
      <c r="BA268" s="326"/>
      <c r="BB268" s="326"/>
      <c r="BC268" s="326"/>
      <c r="BD268" s="326"/>
      <c r="BE268" s="326"/>
      <c r="BF268" s="326"/>
      <c r="BG268" s="326"/>
      <c r="BH268" s="326"/>
      <c r="BI268" s="326"/>
      <c r="BJ268" s="326"/>
      <c r="BK268" s="326"/>
      <c r="BL268" s="326"/>
      <c r="BM268" s="326"/>
      <c r="BN268" s="326"/>
      <c r="BO268" s="326"/>
      <c r="BP268" s="326"/>
      <c r="BQ268" s="326"/>
      <c r="BR268" s="326"/>
      <c r="BS268" s="326"/>
      <c r="BT268" s="326"/>
      <c r="BU268" s="326"/>
      <c r="BV268" s="326"/>
      <c r="BW268" s="326"/>
      <c r="BX268" s="326"/>
      <c r="BY268" s="326"/>
      <c r="BZ268" s="326"/>
      <c r="CA268" s="326"/>
      <c r="CB268" s="326"/>
      <c r="CC268" s="326"/>
      <c r="CD268" s="326"/>
      <c r="CE268" s="326"/>
      <c r="CF268" s="326"/>
      <c r="CG268" s="326"/>
      <c r="CH268" s="326"/>
      <c r="CI268" s="326"/>
      <c r="CJ268" s="326"/>
      <c r="CK268" s="326"/>
      <c r="CL268" s="326"/>
      <c r="CM268" s="326"/>
      <c r="CN268" s="326"/>
      <c r="CO268" s="326"/>
      <c r="CP268" s="326"/>
      <c r="CQ268" s="326"/>
      <c r="CR268" s="326"/>
      <c r="CS268" s="326"/>
      <c r="CT268" s="326"/>
      <c r="CU268" s="326"/>
      <c r="CV268" s="326"/>
      <c r="CW268" s="326"/>
      <c r="CX268" s="326"/>
      <c r="CY268" s="326"/>
      <c r="CZ268" s="326"/>
      <c r="DA268" s="326"/>
      <c r="DB268" s="326"/>
      <c r="DC268" s="326"/>
      <c r="DD268" s="326"/>
      <c r="DE268" s="326"/>
      <c r="DF268" s="326"/>
      <c r="DG268" s="326"/>
      <c r="DH268" s="326"/>
      <c r="DI268" s="326"/>
      <c r="DJ268" s="326"/>
      <c r="DK268" s="326"/>
      <c r="DL268" s="326"/>
      <c r="DM268" s="326"/>
      <c r="DN268" s="326"/>
      <c r="DO268" s="326"/>
      <c r="DP268" s="326"/>
      <c r="DQ268" s="326"/>
      <c r="DR268" s="326"/>
      <c r="DS268" s="326"/>
      <c r="DT268" s="326"/>
      <c r="DU268" s="326"/>
      <c r="DV268" s="326"/>
      <c r="DW268" s="326"/>
      <c r="DX268" s="326"/>
      <c r="DY268" s="326"/>
      <c r="DZ268" s="326"/>
      <c r="EA268" s="326"/>
      <c r="EB268" s="326"/>
      <c r="EC268" s="326"/>
      <c r="ED268" s="326"/>
      <c r="EE268" s="326"/>
      <c r="EF268" s="326"/>
      <c r="EG268" s="326"/>
      <c r="EH268" s="326"/>
      <c r="EI268" s="326"/>
      <c r="EJ268" s="326"/>
      <c r="EK268" s="326"/>
      <c r="EL268" s="326"/>
      <c r="EM268" s="326"/>
      <c r="EN268" s="326"/>
      <c r="EO268" s="326"/>
      <c r="EP268" s="326"/>
      <c r="EQ268" s="326"/>
      <c r="ER268" s="326"/>
      <c r="ES268" s="326"/>
      <c r="ET268" s="326"/>
      <c r="EU268" s="326"/>
      <c r="EV268" s="326"/>
      <c r="EW268" s="326"/>
      <c r="EX268" s="326"/>
      <c r="EY268" s="326"/>
      <c r="EZ268" s="326"/>
      <c r="FA268" s="326"/>
      <c r="FB268" s="326"/>
      <c r="FC268" s="326"/>
      <c r="FD268" s="326"/>
      <c r="FE268" s="326"/>
      <c r="FF268" s="326"/>
      <c r="FG268" s="326"/>
      <c r="FH268" s="326"/>
      <c r="FI268" s="326"/>
      <c r="FJ268" s="326"/>
      <c r="FK268" s="326"/>
      <c r="FL268" s="326"/>
      <c r="FM268" s="326"/>
      <c r="FN268" s="326"/>
      <c r="FO268" s="326"/>
      <c r="FP268" s="326"/>
      <c r="FQ268" s="326"/>
      <c r="FR268" s="326"/>
      <c r="FS268" s="326"/>
      <c r="FT268" s="326"/>
      <c r="FU268" s="326"/>
      <c r="FV268" s="326"/>
      <c r="FW268" s="326"/>
      <c r="FX268" s="326"/>
      <c r="FY268" s="326"/>
      <c r="FZ268" s="326"/>
      <c r="GA268" s="326"/>
      <c r="GB268" s="326"/>
      <c r="GC268" s="326"/>
      <c r="GD268" s="326"/>
      <c r="GE268" s="326"/>
      <c r="GF268" s="326"/>
      <c r="GG268" s="326"/>
      <c r="GH268" s="326"/>
      <c r="GI268" s="326"/>
      <c r="GJ268" s="326"/>
      <c r="GK268" s="326"/>
      <c r="GL268" s="326"/>
      <c r="GM268" s="326"/>
      <c r="GN268" s="326"/>
      <c r="GO268" s="326"/>
      <c r="GP268" s="326"/>
      <c r="GQ268" s="326"/>
      <c r="GR268" s="326"/>
      <c r="GS268" s="326"/>
      <c r="GT268" s="326"/>
      <c r="GU268" s="326"/>
      <c r="GV268" s="326"/>
      <c r="GW268" s="326"/>
      <c r="GX268" s="326"/>
      <c r="GY268" s="326"/>
      <c r="GZ268" s="326"/>
      <c r="HA268" s="326"/>
      <c r="HB268" s="326"/>
      <c r="HC268" s="326"/>
      <c r="HD268" s="326"/>
      <c r="HE268" s="326"/>
      <c r="HF268" s="326"/>
      <c r="HG268" s="326"/>
      <c r="HH268" s="326"/>
      <c r="HI268" s="326"/>
      <c r="HJ268" s="326"/>
      <c r="HK268" s="326"/>
      <c r="HL268" s="326"/>
      <c r="HM268" s="326"/>
      <c r="HN268" s="326"/>
      <c r="HO268" s="326"/>
      <c r="HP268" s="326"/>
      <c r="HQ268" s="326"/>
      <c r="HR268" s="326"/>
      <c r="HS268" s="326"/>
      <c r="HT268" s="326"/>
      <c r="HU268" s="326"/>
      <c r="HV268" s="326"/>
      <c r="HW268" s="326"/>
      <c r="HX268" s="326"/>
      <c r="HY268" s="326"/>
      <c r="HZ268" s="326"/>
      <c r="IA268" s="326"/>
      <c r="IB268" s="326"/>
      <c r="IC268" s="326"/>
      <c r="ID268" s="326"/>
      <c r="IE268" s="326"/>
      <c r="IF268" s="326"/>
      <c r="IG268" s="326"/>
      <c r="IH268" s="326"/>
      <c r="II268" s="326"/>
      <c r="IJ268" s="326"/>
      <c r="IK268" s="326"/>
      <c r="IL268" s="326"/>
      <c r="IM268" s="326"/>
    </row>
    <row r="269" spans="6:247" x14ac:dyDescent="0.2">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c r="AE269" s="326"/>
      <c r="AF269" s="326"/>
      <c r="AG269" s="326"/>
      <c r="AH269" s="326"/>
      <c r="AI269" s="326"/>
      <c r="AJ269" s="326"/>
      <c r="AK269" s="326"/>
      <c r="AL269" s="326"/>
      <c r="AM269" s="326"/>
      <c r="AN269" s="326"/>
      <c r="AO269" s="326"/>
      <c r="AP269" s="326"/>
      <c r="AQ269" s="326"/>
      <c r="AR269" s="326"/>
      <c r="AS269" s="326"/>
      <c r="AT269" s="326"/>
      <c r="AU269" s="326"/>
      <c r="AV269" s="326"/>
      <c r="AW269" s="326"/>
      <c r="AX269" s="326"/>
      <c r="AY269" s="326"/>
      <c r="AZ269" s="326"/>
      <c r="BA269" s="326"/>
      <c r="BB269" s="326"/>
      <c r="BC269" s="326"/>
      <c r="BD269" s="326"/>
      <c r="BE269" s="326"/>
      <c r="BF269" s="326"/>
      <c r="BG269" s="326"/>
      <c r="BH269" s="326"/>
      <c r="BI269" s="326"/>
      <c r="BJ269" s="326"/>
      <c r="BK269" s="326"/>
      <c r="BL269" s="326"/>
      <c r="BM269" s="326"/>
      <c r="BN269" s="326"/>
      <c r="BO269" s="326"/>
      <c r="BP269" s="326"/>
      <c r="BQ269" s="326"/>
      <c r="BR269" s="326"/>
      <c r="BS269" s="326"/>
      <c r="BT269" s="326"/>
      <c r="BU269" s="326"/>
      <c r="BV269" s="326"/>
      <c r="BW269" s="326"/>
      <c r="BX269" s="326"/>
      <c r="BY269" s="326"/>
      <c r="BZ269" s="326"/>
      <c r="CA269" s="326"/>
      <c r="CB269" s="326"/>
      <c r="CC269" s="326"/>
      <c r="CD269" s="326"/>
      <c r="CE269" s="326"/>
      <c r="CF269" s="326"/>
      <c r="CG269" s="326"/>
      <c r="CH269" s="326"/>
      <c r="CI269" s="326"/>
      <c r="CJ269" s="326"/>
      <c r="CK269" s="326"/>
      <c r="CL269" s="326"/>
      <c r="CM269" s="326"/>
      <c r="CN269" s="326"/>
      <c r="CO269" s="326"/>
      <c r="CP269" s="326"/>
      <c r="CQ269" s="326"/>
      <c r="CR269" s="326"/>
      <c r="CS269" s="326"/>
      <c r="CT269" s="326"/>
      <c r="CU269" s="326"/>
      <c r="CV269" s="326"/>
      <c r="CW269" s="326"/>
      <c r="CX269" s="326"/>
      <c r="CY269" s="326"/>
      <c r="CZ269" s="326"/>
      <c r="DA269" s="326"/>
      <c r="DB269" s="326"/>
      <c r="DC269" s="326"/>
      <c r="DD269" s="326"/>
      <c r="DE269" s="326"/>
      <c r="DF269" s="326"/>
      <c r="DG269" s="326"/>
      <c r="DH269" s="326"/>
      <c r="DI269" s="326"/>
      <c r="DJ269" s="326"/>
      <c r="DK269" s="326"/>
      <c r="DL269" s="326"/>
      <c r="DM269" s="326"/>
      <c r="DN269" s="326"/>
      <c r="DO269" s="326"/>
      <c r="DP269" s="326"/>
      <c r="DQ269" s="326"/>
      <c r="DR269" s="326"/>
      <c r="DS269" s="326"/>
      <c r="DT269" s="326"/>
      <c r="DU269" s="326"/>
      <c r="DV269" s="326"/>
      <c r="DW269" s="326"/>
      <c r="DX269" s="326"/>
      <c r="DY269" s="326"/>
      <c r="DZ269" s="326"/>
      <c r="EA269" s="326"/>
      <c r="EB269" s="326"/>
      <c r="EC269" s="326"/>
      <c r="ED269" s="326"/>
      <c r="EE269" s="326"/>
      <c r="EF269" s="326"/>
      <c r="EG269" s="326"/>
      <c r="EH269" s="326"/>
      <c r="EI269" s="326"/>
      <c r="EJ269" s="326"/>
      <c r="EK269" s="326"/>
      <c r="EL269" s="326"/>
      <c r="EM269" s="326"/>
      <c r="EN269" s="326"/>
      <c r="EO269" s="326"/>
      <c r="EP269" s="326"/>
      <c r="EQ269" s="326"/>
      <c r="ER269" s="326"/>
      <c r="ES269" s="326"/>
      <c r="ET269" s="326"/>
      <c r="EU269" s="326"/>
      <c r="EV269" s="326"/>
      <c r="EW269" s="326"/>
      <c r="EX269" s="326"/>
      <c r="EY269" s="326"/>
      <c r="EZ269" s="326"/>
      <c r="FA269" s="326"/>
      <c r="FB269" s="326"/>
      <c r="FC269" s="326"/>
      <c r="FD269" s="326"/>
      <c r="FE269" s="326"/>
      <c r="FF269" s="326"/>
      <c r="FG269" s="326"/>
      <c r="FH269" s="326"/>
      <c r="FI269" s="326"/>
      <c r="FJ269" s="326"/>
      <c r="FK269" s="326"/>
      <c r="FL269" s="326"/>
      <c r="FM269" s="326"/>
      <c r="FN269" s="326"/>
      <c r="FO269" s="326"/>
      <c r="FP269" s="326"/>
      <c r="FQ269" s="326"/>
      <c r="FR269" s="326"/>
      <c r="FS269" s="326"/>
      <c r="FT269" s="326"/>
      <c r="FU269" s="326"/>
      <c r="FV269" s="326"/>
      <c r="FW269" s="326"/>
      <c r="FX269" s="326"/>
      <c r="FY269" s="326"/>
      <c r="FZ269" s="326"/>
      <c r="GA269" s="326"/>
      <c r="GB269" s="326"/>
      <c r="GC269" s="326"/>
      <c r="GD269" s="326"/>
      <c r="GE269" s="326"/>
      <c r="GF269" s="326"/>
      <c r="GG269" s="326"/>
      <c r="GH269" s="326"/>
      <c r="GI269" s="326"/>
      <c r="GJ269" s="326"/>
      <c r="GK269" s="326"/>
      <c r="GL269" s="326"/>
      <c r="GM269" s="326"/>
      <c r="GN269" s="326"/>
      <c r="GO269" s="326"/>
      <c r="GP269" s="326"/>
      <c r="GQ269" s="326"/>
      <c r="GR269" s="326"/>
      <c r="GS269" s="326"/>
      <c r="GT269" s="326"/>
      <c r="GU269" s="326"/>
      <c r="GV269" s="326"/>
      <c r="GW269" s="326"/>
      <c r="GX269" s="326"/>
      <c r="GY269" s="326"/>
      <c r="GZ269" s="326"/>
      <c r="HA269" s="326"/>
      <c r="HB269" s="326"/>
      <c r="HC269" s="326"/>
      <c r="HD269" s="326"/>
      <c r="HE269" s="326"/>
      <c r="HF269" s="326"/>
      <c r="HG269" s="326"/>
      <c r="HH269" s="326"/>
      <c r="HI269" s="326"/>
      <c r="HJ269" s="326"/>
      <c r="HK269" s="326"/>
      <c r="HL269" s="326"/>
      <c r="HM269" s="326"/>
      <c r="HN269" s="326"/>
      <c r="HO269" s="326"/>
      <c r="HP269" s="326"/>
      <c r="HQ269" s="326"/>
      <c r="HR269" s="326"/>
      <c r="HS269" s="326"/>
      <c r="HT269" s="326"/>
      <c r="HU269" s="326"/>
      <c r="HV269" s="326"/>
      <c r="HW269" s="326"/>
      <c r="HX269" s="326"/>
      <c r="HY269" s="326"/>
      <c r="HZ269" s="326"/>
      <c r="IA269" s="326"/>
      <c r="IB269" s="326"/>
      <c r="IC269" s="326"/>
      <c r="ID269" s="326"/>
      <c r="IE269" s="326"/>
      <c r="IF269" s="326"/>
      <c r="IG269" s="326"/>
      <c r="IH269" s="326"/>
      <c r="II269" s="326"/>
      <c r="IJ269" s="326"/>
      <c r="IK269" s="326"/>
      <c r="IL269" s="326"/>
      <c r="IM269" s="326"/>
    </row>
    <row r="270" spans="6:247" x14ac:dyDescent="0.2">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c r="AE270" s="326"/>
      <c r="AF270" s="326"/>
      <c r="AG270" s="326"/>
      <c r="AH270" s="326"/>
      <c r="AI270" s="326"/>
      <c r="AJ270" s="326"/>
      <c r="AK270" s="326"/>
      <c r="AL270" s="326"/>
      <c r="AM270" s="326"/>
      <c r="AN270" s="326"/>
      <c r="AO270" s="326"/>
      <c r="AP270" s="326"/>
      <c r="AQ270" s="326"/>
      <c r="AR270" s="326"/>
      <c r="AS270" s="326"/>
      <c r="AT270" s="326"/>
      <c r="AU270" s="326"/>
      <c r="AV270" s="326"/>
      <c r="AW270" s="326"/>
      <c r="AX270" s="326"/>
      <c r="AY270" s="326"/>
      <c r="AZ270" s="326"/>
      <c r="BA270" s="326"/>
      <c r="BB270" s="326"/>
      <c r="BC270" s="326"/>
      <c r="BD270" s="326"/>
      <c r="BE270" s="326"/>
      <c r="BF270" s="326"/>
      <c r="BG270" s="326"/>
      <c r="BH270" s="326"/>
      <c r="BI270" s="326"/>
      <c r="BJ270" s="326"/>
      <c r="BK270" s="326"/>
      <c r="BL270" s="326"/>
      <c r="BM270" s="326"/>
      <c r="BN270" s="326"/>
      <c r="BO270" s="326"/>
      <c r="BP270" s="326"/>
      <c r="BQ270" s="326"/>
      <c r="BR270" s="326"/>
      <c r="BS270" s="326"/>
      <c r="BT270" s="326"/>
      <c r="BU270" s="326"/>
      <c r="BV270" s="326"/>
      <c r="BW270" s="326"/>
      <c r="BX270" s="326"/>
      <c r="BY270" s="326"/>
      <c r="BZ270" s="326"/>
      <c r="CA270" s="326"/>
      <c r="CB270" s="326"/>
      <c r="CC270" s="326"/>
      <c r="CD270" s="326"/>
      <c r="CE270" s="326"/>
      <c r="CF270" s="326"/>
      <c r="CG270" s="326"/>
      <c r="CH270" s="326"/>
      <c r="CI270" s="326"/>
      <c r="CJ270" s="326"/>
      <c r="CK270" s="326"/>
      <c r="CL270" s="326"/>
      <c r="CM270" s="326"/>
      <c r="CN270" s="326"/>
      <c r="CO270" s="326"/>
      <c r="CP270" s="326"/>
      <c r="CQ270" s="326"/>
      <c r="CR270" s="326"/>
      <c r="CS270" s="326"/>
      <c r="CT270" s="326"/>
      <c r="CU270" s="326"/>
      <c r="CV270" s="326"/>
      <c r="CW270" s="326"/>
      <c r="CX270" s="326"/>
      <c r="CY270" s="326"/>
      <c r="CZ270" s="326"/>
      <c r="DA270" s="326"/>
      <c r="DB270" s="326"/>
      <c r="DC270" s="326"/>
      <c r="DD270" s="326"/>
      <c r="DE270" s="326"/>
      <c r="DF270" s="326"/>
      <c r="DG270" s="326"/>
      <c r="DH270" s="326"/>
      <c r="DI270" s="326"/>
      <c r="DJ270" s="326"/>
      <c r="DK270" s="326"/>
      <c r="DL270" s="326"/>
      <c r="DM270" s="326"/>
      <c r="DN270" s="326"/>
      <c r="DO270" s="326"/>
      <c r="DP270" s="326"/>
      <c r="DQ270" s="326"/>
      <c r="DR270" s="326"/>
      <c r="DS270" s="326"/>
      <c r="DT270" s="326"/>
      <c r="DU270" s="326"/>
      <c r="DV270" s="326"/>
      <c r="DW270" s="326"/>
      <c r="DX270" s="326"/>
      <c r="DY270" s="326"/>
      <c r="DZ270" s="326"/>
      <c r="EA270" s="326"/>
      <c r="EB270" s="326"/>
      <c r="EC270" s="326"/>
      <c r="ED270" s="326"/>
      <c r="EE270" s="326"/>
      <c r="EF270" s="326"/>
      <c r="EG270" s="326"/>
      <c r="EH270" s="326"/>
      <c r="EI270" s="326"/>
      <c r="EJ270" s="326"/>
      <c r="EK270" s="326"/>
      <c r="EL270" s="326"/>
      <c r="EM270" s="326"/>
      <c r="EN270" s="326"/>
      <c r="EO270" s="326"/>
      <c r="EP270" s="326"/>
      <c r="EQ270" s="326"/>
      <c r="ER270" s="326"/>
      <c r="ES270" s="326"/>
      <c r="ET270" s="326"/>
      <c r="EU270" s="326"/>
      <c r="EV270" s="326"/>
      <c r="EW270" s="326"/>
      <c r="EX270" s="326"/>
      <c r="EY270" s="326"/>
      <c r="EZ270" s="326"/>
      <c r="FA270" s="326"/>
      <c r="FB270" s="326"/>
      <c r="FC270" s="326"/>
      <c r="FD270" s="326"/>
      <c r="FE270" s="326"/>
      <c r="FF270" s="326"/>
      <c r="FG270" s="326"/>
      <c r="FH270" s="326"/>
      <c r="FI270" s="326"/>
      <c r="FJ270" s="326"/>
      <c r="FK270" s="326"/>
      <c r="FL270" s="326"/>
      <c r="FM270" s="326"/>
      <c r="FN270" s="326"/>
      <c r="FO270" s="326"/>
      <c r="FP270" s="326"/>
      <c r="FQ270" s="326"/>
      <c r="FR270" s="326"/>
      <c r="FS270" s="326"/>
      <c r="FT270" s="326"/>
      <c r="FU270" s="326"/>
      <c r="FV270" s="326"/>
      <c r="FW270" s="326"/>
      <c r="FX270" s="326"/>
      <c r="FY270" s="326"/>
      <c r="FZ270" s="326"/>
      <c r="GA270" s="326"/>
      <c r="GB270" s="326"/>
      <c r="GC270" s="326"/>
      <c r="GD270" s="326"/>
      <c r="GE270" s="326"/>
      <c r="GF270" s="326"/>
      <c r="GG270" s="326"/>
      <c r="GH270" s="326"/>
      <c r="GI270" s="326"/>
      <c r="GJ270" s="326"/>
      <c r="GK270" s="326"/>
      <c r="GL270" s="326"/>
      <c r="GM270" s="326"/>
      <c r="GN270" s="326"/>
      <c r="GO270" s="326"/>
      <c r="GP270" s="326"/>
      <c r="GQ270" s="326"/>
      <c r="GR270" s="326"/>
      <c r="GS270" s="326"/>
      <c r="GT270" s="326"/>
      <c r="GU270" s="326"/>
      <c r="GV270" s="326"/>
      <c r="GW270" s="326"/>
      <c r="GX270" s="326"/>
      <c r="GY270" s="326"/>
      <c r="GZ270" s="326"/>
      <c r="HA270" s="326"/>
      <c r="HB270" s="326"/>
      <c r="HC270" s="326"/>
      <c r="HD270" s="326"/>
      <c r="HE270" s="326"/>
      <c r="HF270" s="326"/>
      <c r="HG270" s="326"/>
      <c r="HH270" s="326"/>
      <c r="HI270" s="326"/>
      <c r="HJ270" s="326"/>
      <c r="HK270" s="326"/>
      <c r="HL270" s="326"/>
      <c r="HM270" s="326"/>
      <c r="HN270" s="326"/>
      <c r="HO270" s="326"/>
      <c r="HP270" s="326"/>
      <c r="HQ270" s="326"/>
      <c r="HR270" s="326"/>
      <c r="HS270" s="326"/>
      <c r="HT270" s="326"/>
      <c r="HU270" s="326"/>
      <c r="HV270" s="326"/>
      <c r="HW270" s="326"/>
      <c r="HX270" s="326"/>
      <c r="HY270" s="326"/>
      <c r="HZ270" s="326"/>
      <c r="IA270" s="326"/>
      <c r="IB270" s="326"/>
      <c r="IC270" s="326"/>
      <c r="ID270" s="326"/>
      <c r="IE270" s="326"/>
      <c r="IF270" s="326"/>
      <c r="IG270" s="326"/>
      <c r="IH270" s="326"/>
      <c r="II270" s="326"/>
      <c r="IJ270" s="326"/>
      <c r="IK270" s="326"/>
      <c r="IL270" s="326"/>
      <c r="IM270" s="326"/>
    </row>
    <row r="271" spans="6:247" x14ac:dyDescent="0.2">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c r="AE271" s="326"/>
      <c r="AF271" s="326"/>
      <c r="AG271" s="326"/>
      <c r="AH271" s="326"/>
      <c r="AI271" s="326"/>
      <c r="AJ271" s="326"/>
      <c r="AK271" s="326"/>
      <c r="AL271" s="326"/>
      <c r="AM271" s="326"/>
      <c r="AN271" s="326"/>
      <c r="AO271" s="326"/>
      <c r="AP271" s="326"/>
      <c r="AQ271" s="326"/>
      <c r="AR271" s="326"/>
      <c r="AS271" s="326"/>
      <c r="AT271" s="326"/>
      <c r="AU271" s="326"/>
      <c r="AV271" s="326"/>
      <c r="AW271" s="326"/>
      <c r="AX271" s="326"/>
      <c r="AY271" s="326"/>
      <c r="AZ271" s="326"/>
      <c r="BA271" s="326"/>
      <c r="BB271" s="326"/>
      <c r="BC271" s="326"/>
      <c r="BD271" s="326"/>
      <c r="BE271" s="326"/>
      <c r="BF271" s="326"/>
      <c r="BG271" s="326"/>
      <c r="BH271" s="326"/>
      <c r="BI271" s="326"/>
      <c r="BJ271" s="326"/>
      <c r="BK271" s="326"/>
      <c r="BL271" s="326"/>
      <c r="BM271" s="326"/>
      <c r="BN271" s="326"/>
      <c r="BO271" s="326"/>
      <c r="BP271" s="326"/>
      <c r="BQ271" s="326"/>
      <c r="BR271" s="326"/>
      <c r="BS271" s="326"/>
      <c r="BT271" s="326"/>
      <c r="BU271" s="326"/>
      <c r="BV271" s="326"/>
      <c r="BW271" s="326"/>
      <c r="BX271" s="326"/>
      <c r="BY271" s="326"/>
      <c r="BZ271" s="326"/>
      <c r="CA271" s="326"/>
      <c r="CB271" s="326"/>
      <c r="CC271" s="326"/>
      <c r="CD271" s="326"/>
      <c r="CE271" s="326"/>
      <c r="CF271" s="326"/>
      <c r="CG271" s="326"/>
      <c r="CH271" s="326"/>
      <c r="CI271" s="326"/>
      <c r="CJ271" s="326"/>
      <c r="CK271" s="326"/>
      <c r="CL271" s="326"/>
      <c r="CM271" s="326"/>
      <c r="CN271" s="326"/>
      <c r="CO271" s="326"/>
      <c r="CP271" s="326"/>
      <c r="CQ271" s="326"/>
      <c r="CR271" s="326"/>
      <c r="CS271" s="326"/>
      <c r="CT271" s="326"/>
      <c r="CU271" s="326"/>
      <c r="CV271" s="326"/>
      <c r="CW271" s="326"/>
      <c r="CX271" s="326"/>
      <c r="CY271" s="326"/>
      <c r="CZ271" s="326"/>
      <c r="DA271" s="326"/>
      <c r="DB271" s="326"/>
      <c r="DC271" s="326"/>
      <c r="DD271" s="326"/>
      <c r="DE271" s="326"/>
      <c r="DF271" s="326"/>
      <c r="DG271" s="326"/>
      <c r="DH271" s="326"/>
      <c r="DI271" s="326"/>
      <c r="DJ271" s="326"/>
      <c r="DK271" s="326"/>
      <c r="DL271" s="326"/>
      <c r="DM271" s="326"/>
      <c r="DN271" s="326"/>
      <c r="DO271" s="326"/>
      <c r="DP271" s="326"/>
      <c r="DQ271" s="326"/>
      <c r="DR271" s="326"/>
      <c r="DS271" s="326"/>
      <c r="DT271" s="326"/>
      <c r="DU271" s="326"/>
      <c r="DV271" s="326"/>
      <c r="DW271" s="326"/>
      <c r="DX271" s="326"/>
      <c r="DY271" s="326"/>
      <c r="DZ271" s="326"/>
      <c r="EA271" s="326"/>
      <c r="EB271" s="326"/>
      <c r="EC271" s="326"/>
      <c r="ED271" s="326"/>
      <c r="EE271" s="326"/>
      <c r="EF271" s="326"/>
      <c r="EG271" s="326"/>
      <c r="EH271" s="326"/>
      <c r="EI271" s="326"/>
      <c r="EJ271" s="326"/>
      <c r="EK271" s="326"/>
      <c r="EL271" s="326"/>
      <c r="EM271" s="326"/>
      <c r="EN271" s="326"/>
      <c r="EO271" s="326"/>
      <c r="EP271" s="326"/>
      <c r="EQ271" s="326"/>
      <c r="ER271" s="326"/>
      <c r="ES271" s="326"/>
      <c r="ET271" s="326"/>
      <c r="EU271" s="326"/>
      <c r="EV271" s="326"/>
      <c r="EW271" s="326"/>
      <c r="EX271" s="326"/>
      <c r="EY271" s="326"/>
      <c r="EZ271" s="326"/>
      <c r="FA271" s="326"/>
      <c r="FB271" s="326"/>
      <c r="FC271" s="326"/>
      <c r="FD271" s="326"/>
      <c r="FE271" s="326"/>
      <c r="FF271" s="326"/>
      <c r="FG271" s="326"/>
      <c r="FH271" s="326"/>
      <c r="FI271" s="326"/>
      <c r="FJ271" s="326"/>
      <c r="FK271" s="326"/>
      <c r="FL271" s="326"/>
      <c r="FM271" s="326"/>
      <c r="FN271" s="326"/>
      <c r="FO271" s="326"/>
      <c r="FP271" s="326"/>
      <c r="FQ271" s="326"/>
      <c r="FR271" s="326"/>
      <c r="FS271" s="326"/>
      <c r="FT271" s="326"/>
      <c r="FU271" s="326"/>
      <c r="FV271" s="326"/>
      <c r="FW271" s="326"/>
      <c r="FX271" s="326"/>
      <c r="FY271" s="326"/>
      <c r="FZ271" s="326"/>
      <c r="GA271" s="326"/>
      <c r="GB271" s="326"/>
      <c r="GC271" s="326"/>
      <c r="GD271" s="326"/>
      <c r="GE271" s="326"/>
      <c r="GF271" s="326"/>
      <c r="GG271" s="326"/>
      <c r="GH271" s="326"/>
      <c r="GI271" s="326"/>
      <c r="GJ271" s="326"/>
      <c r="GK271" s="326"/>
      <c r="GL271" s="326"/>
      <c r="GM271" s="326"/>
      <c r="GN271" s="326"/>
      <c r="GO271" s="326"/>
      <c r="GP271" s="326"/>
      <c r="GQ271" s="326"/>
      <c r="GR271" s="326"/>
      <c r="GS271" s="326"/>
      <c r="GT271" s="326"/>
      <c r="GU271" s="326"/>
      <c r="GV271" s="326"/>
      <c r="GW271" s="326"/>
      <c r="GX271" s="326"/>
      <c r="GY271" s="326"/>
      <c r="GZ271" s="326"/>
      <c r="HA271" s="326"/>
      <c r="HB271" s="326"/>
      <c r="HC271" s="326"/>
      <c r="HD271" s="326"/>
      <c r="HE271" s="326"/>
      <c r="HF271" s="326"/>
      <c r="HG271" s="326"/>
      <c r="HH271" s="326"/>
      <c r="HI271" s="326"/>
      <c r="HJ271" s="326"/>
      <c r="HK271" s="326"/>
      <c r="HL271" s="326"/>
      <c r="HM271" s="326"/>
      <c r="HN271" s="326"/>
      <c r="HO271" s="326"/>
      <c r="HP271" s="326"/>
      <c r="HQ271" s="326"/>
      <c r="HR271" s="326"/>
      <c r="HS271" s="326"/>
      <c r="HT271" s="326"/>
      <c r="HU271" s="326"/>
      <c r="HV271" s="326"/>
      <c r="HW271" s="326"/>
      <c r="HX271" s="326"/>
      <c r="HY271" s="326"/>
      <c r="HZ271" s="326"/>
      <c r="IA271" s="326"/>
      <c r="IB271" s="326"/>
      <c r="IC271" s="326"/>
      <c r="ID271" s="326"/>
      <c r="IE271" s="326"/>
      <c r="IF271" s="326"/>
      <c r="IG271" s="326"/>
      <c r="IH271" s="326"/>
      <c r="II271" s="326"/>
      <c r="IJ271" s="326"/>
      <c r="IK271" s="326"/>
      <c r="IL271" s="326"/>
      <c r="IM271" s="326"/>
    </row>
    <row r="272" spans="6:247" x14ac:dyDescent="0.2">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c r="AE272" s="326"/>
      <c r="AF272" s="326"/>
      <c r="AG272" s="326"/>
      <c r="AH272" s="326"/>
      <c r="AI272" s="326"/>
      <c r="AJ272" s="326"/>
      <c r="AK272" s="326"/>
      <c r="AL272" s="326"/>
      <c r="AM272" s="326"/>
      <c r="AN272" s="326"/>
      <c r="AO272" s="326"/>
      <c r="AP272" s="326"/>
      <c r="AQ272" s="326"/>
      <c r="AR272" s="326"/>
      <c r="AS272" s="326"/>
      <c r="AT272" s="326"/>
      <c r="AU272" s="326"/>
      <c r="AV272" s="326"/>
      <c r="AW272" s="326"/>
      <c r="AX272" s="326"/>
      <c r="AY272" s="326"/>
      <c r="AZ272" s="326"/>
      <c r="BA272" s="326"/>
      <c r="BB272" s="326"/>
      <c r="BC272" s="326"/>
      <c r="BD272" s="326"/>
      <c r="BE272" s="326"/>
      <c r="BF272" s="326"/>
      <c r="BG272" s="326"/>
      <c r="BH272" s="326"/>
      <c r="BI272" s="326"/>
      <c r="BJ272" s="326"/>
      <c r="BK272" s="326"/>
      <c r="BL272" s="326"/>
      <c r="BM272" s="326"/>
      <c r="BN272" s="326"/>
      <c r="BO272" s="326"/>
      <c r="BP272" s="326"/>
      <c r="BQ272" s="326"/>
      <c r="BR272" s="326"/>
      <c r="BS272" s="326"/>
      <c r="BT272" s="326"/>
      <c r="BU272" s="326"/>
      <c r="BV272" s="326"/>
      <c r="BW272" s="326"/>
      <c r="BX272" s="326"/>
      <c r="BY272" s="326"/>
      <c r="BZ272" s="326"/>
      <c r="CA272" s="326"/>
      <c r="CB272" s="326"/>
      <c r="CC272" s="326"/>
      <c r="CD272" s="326"/>
      <c r="CE272" s="326"/>
      <c r="CF272" s="326"/>
      <c r="CG272" s="326"/>
      <c r="CH272" s="326"/>
      <c r="CI272" s="326"/>
      <c r="CJ272" s="326"/>
      <c r="CK272" s="326"/>
      <c r="CL272" s="326"/>
      <c r="CM272" s="326"/>
      <c r="CN272" s="326"/>
      <c r="CO272" s="326"/>
      <c r="CP272" s="326"/>
      <c r="CQ272" s="326"/>
      <c r="CR272" s="326"/>
      <c r="CS272" s="326"/>
      <c r="CT272" s="326"/>
      <c r="CU272" s="326"/>
      <c r="CV272" s="326"/>
      <c r="CW272" s="326"/>
      <c r="CX272" s="326"/>
      <c r="CY272" s="326"/>
      <c r="CZ272" s="326"/>
      <c r="DA272" s="326"/>
      <c r="DB272" s="326"/>
      <c r="DC272" s="326"/>
      <c r="DD272" s="326"/>
      <c r="DE272" s="326"/>
      <c r="DF272" s="326"/>
      <c r="DG272" s="326"/>
      <c r="DH272" s="326"/>
      <c r="DI272" s="326"/>
      <c r="DJ272" s="326"/>
      <c r="DK272" s="326"/>
      <c r="DL272" s="326"/>
      <c r="DM272" s="326"/>
      <c r="DN272" s="326"/>
      <c r="DO272" s="326"/>
      <c r="DP272" s="326"/>
      <c r="DQ272" s="326"/>
      <c r="DR272" s="326"/>
      <c r="DS272" s="326"/>
      <c r="DT272" s="326"/>
      <c r="DU272" s="326"/>
      <c r="DV272" s="326"/>
      <c r="DW272" s="326"/>
      <c r="DX272" s="326"/>
      <c r="DY272" s="326"/>
      <c r="DZ272" s="326"/>
      <c r="EA272" s="326"/>
      <c r="EB272" s="326"/>
      <c r="EC272" s="326"/>
      <c r="ED272" s="326"/>
      <c r="EE272" s="326"/>
      <c r="EF272" s="326"/>
      <c r="EG272" s="326"/>
      <c r="EH272" s="326"/>
      <c r="EI272" s="326"/>
      <c r="EJ272" s="326"/>
      <c r="EK272" s="326"/>
      <c r="EL272" s="326"/>
      <c r="EM272" s="326"/>
      <c r="EN272" s="326"/>
      <c r="EO272" s="326"/>
      <c r="EP272" s="326"/>
      <c r="EQ272" s="326"/>
      <c r="ER272" s="326"/>
      <c r="ES272" s="326"/>
      <c r="ET272" s="326"/>
      <c r="EU272" s="326"/>
      <c r="EV272" s="326"/>
      <c r="EW272" s="326"/>
      <c r="EX272" s="326"/>
      <c r="EY272" s="326"/>
      <c r="EZ272" s="326"/>
      <c r="FA272" s="326"/>
      <c r="FB272" s="326"/>
      <c r="FC272" s="326"/>
      <c r="FD272" s="326"/>
      <c r="FE272" s="326"/>
      <c r="FF272" s="326"/>
      <c r="FG272" s="326"/>
      <c r="FH272" s="326"/>
      <c r="FI272" s="326"/>
      <c r="FJ272" s="326"/>
      <c r="FK272" s="326"/>
      <c r="FL272" s="326"/>
      <c r="FM272" s="326"/>
      <c r="FN272" s="326"/>
      <c r="FO272" s="326"/>
      <c r="FP272" s="326"/>
      <c r="FQ272" s="326"/>
      <c r="FR272" s="326"/>
      <c r="FS272" s="326"/>
      <c r="FT272" s="326"/>
      <c r="FU272" s="326"/>
      <c r="FV272" s="326"/>
      <c r="FW272" s="326"/>
      <c r="FX272" s="326"/>
      <c r="FY272" s="326"/>
      <c r="FZ272" s="326"/>
      <c r="GA272" s="326"/>
      <c r="GB272" s="326"/>
      <c r="GC272" s="326"/>
      <c r="GD272" s="326"/>
      <c r="GE272" s="326"/>
      <c r="GF272" s="326"/>
      <c r="GG272" s="326"/>
      <c r="GH272" s="326"/>
      <c r="GI272" s="326"/>
      <c r="GJ272" s="326"/>
      <c r="GK272" s="326"/>
      <c r="GL272" s="326"/>
      <c r="GM272" s="326"/>
      <c r="GN272" s="326"/>
      <c r="GO272" s="326"/>
      <c r="GP272" s="326"/>
      <c r="GQ272" s="326"/>
      <c r="GR272" s="326"/>
      <c r="GS272" s="326"/>
      <c r="GT272" s="326"/>
      <c r="GU272" s="326"/>
      <c r="GV272" s="326"/>
      <c r="GW272" s="326"/>
      <c r="GX272" s="326"/>
      <c r="GY272" s="326"/>
      <c r="GZ272" s="326"/>
      <c r="HA272" s="326"/>
      <c r="HB272" s="326"/>
      <c r="HC272" s="326"/>
      <c r="HD272" s="326"/>
      <c r="HE272" s="326"/>
      <c r="HF272" s="326"/>
      <c r="HG272" s="326"/>
      <c r="HH272" s="326"/>
      <c r="HI272" s="326"/>
      <c r="HJ272" s="326"/>
      <c r="HK272" s="326"/>
      <c r="HL272" s="326"/>
      <c r="HM272" s="326"/>
      <c r="HN272" s="326"/>
      <c r="HO272" s="326"/>
      <c r="HP272" s="326"/>
      <c r="HQ272" s="326"/>
      <c r="HR272" s="326"/>
      <c r="HS272" s="326"/>
      <c r="HT272" s="326"/>
      <c r="HU272" s="326"/>
      <c r="HV272" s="326"/>
      <c r="HW272" s="326"/>
      <c r="HX272" s="326"/>
      <c r="HY272" s="326"/>
      <c r="HZ272" s="326"/>
      <c r="IA272" s="326"/>
      <c r="IB272" s="326"/>
      <c r="IC272" s="326"/>
      <c r="ID272" s="326"/>
      <c r="IE272" s="326"/>
      <c r="IF272" s="326"/>
      <c r="IG272" s="326"/>
      <c r="IH272" s="326"/>
      <c r="II272" s="326"/>
      <c r="IJ272" s="326"/>
      <c r="IK272" s="326"/>
      <c r="IL272" s="326"/>
      <c r="IM272" s="326"/>
    </row>
    <row r="273" spans="6:247" x14ac:dyDescent="0.2">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c r="AE273" s="326"/>
      <c r="AF273" s="326"/>
      <c r="AG273" s="326"/>
      <c r="AH273" s="326"/>
      <c r="AI273" s="326"/>
      <c r="AJ273" s="326"/>
      <c r="AK273" s="326"/>
      <c r="AL273" s="326"/>
      <c r="AM273" s="326"/>
      <c r="AN273" s="326"/>
      <c r="AO273" s="326"/>
      <c r="AP273" s="326"/>
      <c r="AQ273" s="326"/>
      <c r="AR273" s="326"/>
      <c r="AS273" s="326"/>
      <c r="AT273" s="326"/>
      <c r="AU273" s="326"/>
      <c r="AV273" s="326"/>
      <c r="AW273" s="326"/>
      <c r="AX273" s="326"/>
      <c r="AY273" s="326"/>
      <c r="AZ273" s="326"/>
      <c r="BA273" s="326"/>
      <c r="BB273" s="326"/>
      <c r="BC273" s="326"/>
      <c r="BD273" s="326"/>
      <c r="BE273" s="326"/>
      <c r="BF273" s="326"/>
      <c r="BG273" s="326"/>
      <c r="BH273" s="326"/>
      <c r="BI273" s="326"/>
      <c r="BJ273" s="326"/>
      <c r="BK273" s="326"/>
      <c r="BL273" s="326"/>
      <c r="BM273" s="326"/>
      <c r="BN273" s="326"/>
      <c r="BO273" s="326"/>
      <c r="BP273" s="326"/>
      <c r="BQ273" s="326"/>
      <c r="BR273" s="326"/>
      <c r="BS273" s="326"/>
      <c r="BT273" s="326"/>
      <c r="BU273" s="326"/>
      <c r="BV273" s="326"/>
      <c r="BW273" s="326"/>
      <c r="BX273" s="326"/>
      <c r="BY273" s="326"/>
      <c r="BZ273" s="326"/>
      <c r="CA273" s="326"/>
      <c r="CB273" s="326"/>
      <c r="CC273" s="326"/>
      <c r="CD273" s="326"/>
      <c r="CE273" s="326"/>
      <c r="CF273" s="326"/>
      <c r="CG273" s="326"/>
      <c r="CH273" s="326"/>
      <c r="CI273" s="326"/>
      <c r="CJ273" s="326"/>
      <c r="CK273" s="326"/>
      <c r="CL273" s="326"/>
      <c r="CM273" s="326"/>
      <c r="CN273" s="326"/>
      <c r="CO273" s="326"/>
      <c r="CP273" s="326"/>
      <c r="CQ273" s="326"/>
      <c r="CR273" s="326"/>
      <c r="CS273" s="326"/>
      <c r="CT273" s="326"/>
      <c r="CU273" s="326"/>
      <c r="CV273" s="326"/>
      <c r="CW273" s="326"/>
      <c r="CX273" s="326"/>
      <c r="CY273" s="326"/>
      <c r="CZ273" s="326"/>
      <c r="DA273" s="326"/>
      <c r="DB273" s="326"/>
      <c r="DC273" s="326"/>
      <c r="DD273" s="326"/>
      <c r="DE273" s="326"/>
      <c r="DF273" s="326"/>
      <c r="DG273" s="326"/>
      <c r="DH273" s="326"/>
      <c r="DI273" s="326"/>
      <c r="DJ273" s="326"/>
      <c r="DK273" s="326"/>
      <c r="DL273" s="326"/>
      <c r="DM273" s="326"/>
      <c r="DN273" s="326"/>
      <c r="DO273" s="326"/>
      <c r="DP273" s="326"/>
      <c r="DQ273" s="326"/>
      <c r="DR273" s="326"/>
      <c r="DS273" s="326"/>
      <c r="DT273" s="326"/>
      <c r="DU273" s="326"/>
      <c r="DV273" s="326"/>
      <c r="DW273" s="326"/>
      <c r="DX273" s="326"/>
      <c r="DY273" s="326"/>
      <c r="DZ273" s="326"/>
      <c r="EA273" s="326"/>
      <c r="EB273" s="326"/>
      <c r="EC273" s="326"/>
      <c r="ED273" s="326"/>
      <c r="EE273" s="326"/>
      <c r="EF273" s="326"/>
      <c r="EG273" s="326"/>
      <c r="EH273" s="326"/>
      <c r="EI273" s="326"/>
      <c r="EJ273" s="326"/>
      <c r="EK273" s="326"/>
      <c r="EL273" s="326"/>
      <c r="EM273" s="326"/>
      <c r="EN273" s="326"/>
      <c r="EO273" s="326"/>
      <c r="EP273" s="326"/>
      <c r="EQ273" s="326"/>
      <c r="ER273" s="326"/>
      <c r="ES273" s="326"/>
      <c r="ET273" s="326"/>
      <c r="EU273" s="326"/>
      <c r="EV273" s="326"/>
      <c r="EW273" s="326"/>
      <c r="EX273" s="326"/>
      <c r="EY273" s="326"/>
      <c r="EZ273" s="326"/>
      <c r="FA273" s="326"/>
      <c r="FB273" s="326"/>
      <c r="FC273" s="326"/>
      <c r="FD273" s="326"/>
      <c r="FE273" s="326"/>
      <c r="FF273" s="326"/>
      <c r="FG273" s="326"/>
      <c r="FH273" s="326"/>
      <c r="FI273" s="326"/>
      <c r="FJ273" s="326"/>
      <c r="FK273" s="326"/>
      <c r="FL273" s="326"/>
      <c r="FM273" s="326"/>
      <c r="FN273" s="326"/>
      <c r="FO273" s="326"/>
      <c r="FP273" s="326"/>
      <c r="FQ273" s="326"/>
      <c r="FR273" s="326"/>
      <c r="FS273" s="326"/>
      <c r="FT273" s="326"/>
      <c r="FU273" s="326"/>
      <c r="FV273" s="326"/>
      <c r="FW273" s="326"/>
      <c r="FX273" s="326"/>
      <c r="FY273" s="326"/>
      <c r="FZ273" s="326"/>
      <c r="GA273" s="326"/>
      <c r="GB273" s="326"/>
      <c r="GC273" s="326"/>
      <c r="GD273" s="326"/>
      <c r="GE273" s="326"/>
      <c r="GF273" s="326"/>
      <c r="GG273" s="326"/>
      <c r="GH273" s="326"/>
      <c r="GI273" s="326"/>
      <c r="GJ273" s="326"/>
      <c r="GK273" s="326"/>
      <c r="GL273" s="326"/>
      <c r="GM273" s="326"/>
      <c r="GN273" s="326"/>
      <c r="GO273" s="326"/>
      <c r="GP273" s="326"/>
      <c r="GQ273" s="326"/>
      <c r="GR273" s="326"/>
      <c r="GS273" s="326"/>
      <c r="GT273" s="326"/>
      <c r="GU273" s="326"/>
      <c r="GV273" s="326"/>
      <c r="GW273" s="326"/>
      <c r="GX273" s="326"/>
      <c r="GY273" s="326"/>
      <c r="GZ273" s="326"/>
      <c r="HA273" s="326"/>
      <c r="HB273" s="326"/>
      <c r="HC273" s="326"/>
      <c r="HD273" s="326"/>
      <c r="HE273" s="326"/>
      <c r="HF273" s="326"/>
      <c r="HG273" s="326"/>
      <c r="HH273" s="326"/>
      <c r="HI273" s="326"/>
      <c r="HJ273" s="326"/>
      <c r="HK273" s="326"/>
      <c r="HL273" s="326"/>
      <c r="HM273" s="326"/>
      <c r="HN273" s="326"/>
      <c r="HO273" s="326"/>
      <c r="HP273" s="326"/>
      <c r="HQ273" s="326"/>
      <c r="HR273" s="326"/>
      <c r="HS273" s="326"/>
      <c r="HT273" s="326"/>
      <c r="HU273" s="326"/>
      <c r="HV273" s="326"/>
      <c r="HW273" s="326"/>
      <c r="HX273" s="326"/>
      <c r="HY273" s="326"/>
      <c r="HZ273" s="326"/>
      <c r="IA273" s="326"/>
      <c r="IB273" s="326"/>
      <c r="IC273" s="326"/>
      <c r="ID273" s="326"/>
      <c r="IE273" s="326"/>
      <c r="IF273" s="326"/>
      <c r="IG273" s="326"/>
      <c r="IH273" s="326"/>
      <c r="II273" s="326"/>
      <c r="IJ273" s="326"/>
      <c r="IK273" s="326"/>
      <c r="IL273" s="326"/>
      <c r="IM273" s="326"/>
    </row>
    <row r="274" spans="6:247" x14ac:dyDescent="0.2">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c r="AE274" s="326"/>
      <c r="AF274" s="326"/>
      <c r="AG274" s="326"/>
      <c r="AH274" s="326"/>
      <c r="AI274" s="326"/>
      <c r="AJ274" s="326"/>
      <c r="AK274" s="326"/>
      <c r="AL274" s="326"/>
      <c r="AM274" s="326"/>
      <c r="AN274" s="326"/>
      <c r="AO274" s="326"/>
      <c r="AP274" s="326"/>
      <c r="AQ274" s="326"/>
      <c r="AR274" s="326"/>
      <c r="AS274" s="326"/>
      <c r="AT274" s="326"/>
      <c r="AU274" s="326"/>
      <c r="AV274" s="326"/>
      <c r="AW274" s="326"/>
      <c r="AX274" s="326"/>
      <c r="AY274" s="326"/>
      <c r="AZ274" s="326"/>
      <c r="BA274" s="326"/>
      <c r="BB274" s="326"/>
      <c r="BC274" s="326"/>
      <c r="BD274" s="326"/>
      <c r="BE274" s="326"/>
      <c r="BF274" s="326"/>
      <c r="BG274" s="326"/>
      <c r="BH274" s="326"/>
      <c r="BI274" s="326"/>
      <c r="BJ274" s="326"/>
      <c r="BK274" s="326"/>
      <c r="BL274" s="326"/>
      <c r="BM274" s="326"/>
      <c r="BN274" s="326"/>
      <c r="BO274" s="326"/>
      <c r="BP274" s="326"/>
      <c r="BQ274" s="326"/>
      <c r="BR274" s="326"/>
      <c r="BS274" s="326"/>
      <c r="BT274" s="326"/>
      <c r="BU274" s="326"/>
      <c r="BV274" s="326"/>
      <c r="BW274" s="326"/>
      <c r="BX274" s="326"/>
      <c r="BY274" s="326"/>
      <c r="BZ274" s="326"/>
      <c r="CA274" s="326"/>
      <c r="CB274" s="326"/>
      <c r="CC274" s="326"/>
      <c r="CD274" s="326"/>
      <c r="CE274" s="326"/>
      <c r="CF274" s="326"/>
      <c r="CG274" s="326"/>
      <c r="CH274" s="326"/>
      <c r="CI274" s="326"/>
      <c r="CJ274" s="326"/>
      <c r="CK274" s="326"/>
      <c r="CL274" s="326"/>
      <c r="CM274" s="326"/>
      <c r="CN274" s="326"/>
      <c r="CO274" s="326"/>
      <c r="CP274" s="326"/>
      <c r="CQ274" s="326"/>
      <c r="CR274" s="326"/>
      <c r="CS274" s="326"/>
      <c r="CT274" s="326"/>
      <c r="CU274" s="326"/>
      <c r="CV274" s="326"/>
      <c r="CW274" s="326"/>
      <c r="CX274" s="326"/>
      <c r="CY274" s="326"/>
      <c r="CZ274" s="326"/>
      <c r="DA274" s="326"/>
      <c r="DB274" s="326"/>
      <c r="DC274" s="326"/>
      <c r="DD274" s="326"/>
      <c r="DE274" s="326"/>
      <c r="DF274" s="326"/>
      <c r="DG274" s="326"/>
      <c r="DH274" s="326"/>
      <c r="DI274" s="326"/>
      <c r="DJ274" s="326"/>
      <c r="DK274" s="326"/>
      <c r="DL274" s="326"/>
      <c r="DM274" s="326"/>
      <c r="DN274" s="326"/>
      <c r="DO274" s="326"/>
      <c r="DP274" s="326"/>
      <c r="DQ274" s="326"/>
      <c r="DR274" s="326"/>
      <c r="DS274" s="326"/>
      <c r="DT274" s="326"/>
      <c r="DU274" s="326"/>
      <c r="DV274" s="326"/>
      <c r="DW274" s="326"/>
      <c r="DX274" s="326"/>
      <c r="DY274" s="326"/>
      <c r="DZ274" s="326"/>
      <c r="EA274" s="326"/>
      <c r="EB274" s="326"/>
      <c r="EC274" s="326"/>
      <c r="ED274" s="326"/>
      <c r="EE274" s="326"/>
      <c r="EF274" s="326"/>
      <c r="EG274" s="326"/>
      <c r="EH274" s="326"/>
      <c r="EI274" s="326"/>
      <c r="EJ274" s="326"/>
      <c r="EK274" s="326"/>
      <c r="EL274" s="326"/>
      <c r="EM274" s="326"/>
      <c r="EN274" s="326"/>
      <c r="EO274" s="326"/>
      <c r="EP274" s="326"/>
      <c r="EQ274" s="326"/>
      <c r="ER274" s="326"/>
      <c r="ES274" s="326"/>
      <c r="ET274" s="326"/>
      <c r="EU274" s="326"/>
      <c r="EV274" s="326"/>
      <c r="EW274" s="326"/>
      <c r="EX274" s="326"/>
      <c r="EY274" s="326"/>
      <c r="EZ274" s="326"/>
      <c r="FA274" s="326"/>
      <c r="FB274" s="326"/>
      <c r="FC274" s="326"/>
      <c r="FD274" s="326"/>
      <c r="FE274" s="326"/>
      <c r="FF274" s="326"/>
      <c r="FG274" s="326"/>
      <c r="FH274" s="326"/>
      <c r="FI274" s="326"/>
      <c r="FJ274" s="326"/>
      <c r="FK274" s="326"/>
      <c r="FL274" s="326"/>
      <c r="FM274" s="326"/>
      <c r="FN274" s="326"/>
      <c r="FO274" s="326"/>
      <c r="FP274" s="326"/>
      <c r="FQ274" s="326"/>
      <c r="FR274" s="326"/>
      <c r="FS274" s="326"/>
      <c r="FT274" s="326"/>
      <c r="FU274" s="326"/>
      <c r="FV274" s="326"/>
      <c r="FW274" s="326"/>
      <c r="FX274" s="326"/>
      <c r="FY274" s="326"/>
      <c r="FZ274" s="326"/>
      <c r="GA274" s="326"/>
      <c r="GB274" s="326"/>
      <c r="GC274" s="326"/>
      <c r="GD274" s="326"/>
      <c r="GE274" s="326"/>
      <c r="GF274" s="326"/>
      <c r="GG274" s="326"/>
      <c r="GH274" s="326"/>
      <c r="GI274" s="326"/>
      <c r="GJ274" s="326"/>
      <c r="GK274" s="326"/>
      <c r="GL274" s="326"/>
      <c r="GM274" s="326"/>
      <c r="GN274" s="326"/>
      <c r="GO274" s="326"/>
      <c r="GP274" s="326"/>
      <c r="GQ274" s="326"/>
      <c r="GR274" s="326"/>
      <c r="GS274" s="326"/>
      <c r="GT274" s="326"/>
      <c r="GU274" s="326"/>
      <c r="GV274" s="326"/>
      <c r="GW274" s="326"/>
      <c r="GX274" s="326"/>
      <c r="GY274" s="326"/>
      <c r="GZ274" s="326"/>
      <c r="HA274" s="326"/>
      <c r="HB274" s="326"/>
      <c r="HC274" s="326"/>
      <c r="HD274" s="326"/>
      <c r="HE274" s="326"/>
      <c r="HF274" s="326"/>
      <c r="HG274" s="326"/>
      <c r="HH274" s="326"/>
      <c r="HI274" s="326"/>
      <c r="HJ274" s="326"/>
      <c r="HK274" s="326"/>
      <c r="HL274" s="326"/>
      <c r="HM274" s="326"/>
      <c r="HN274" s="326"/>
      <c r="HO274" s="326"/>
      <c r="HP274" s="326"/>
      <c r="HQ274" s="326"/>
      <c r="HR274" s="326"/>
      <c r="HS274" s="326"/>
      <c r="HT274" s="326"/>
      <c r="HU274" s="326"/>
      <c r="HV274" s="326"/>
      <c r="HW274" s="326"/>
      <c r="HX274" s="326"/>
      <c r="HY274" s="326"/>
      <c r="HZ274" s="326"/>
      <c r="IA274" s="326"/>
      <c r="IB274" s="326"/>
      <c r="IC274" s="326"/>
      <c r="ID274" s="326"/>
      <c r="IE274" s="326"/>
      <c r="IF274" s="326"/>
      <c r="IG274" s="326"/>
      <c r="IH274" s="326"/>
      <c r="II274" s="326"/>
      <c r="IJ274" s="326"/>
      <c r="IK274" s="326"/>
      <c r="IL274" s="326"/>
      <c r="IM274" s="326"/>
    </row>
    <row r="275" spans="6:247" x14ac:dyDescent="0.2">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c r="AE275" s="326"/>
      <c r="AF275" s="326"/>
      <c r="AG275" s="326"/>
      <c r="AH275" s="326"/>
      <c r="AI275" s="326"/>
      <c r="AJ275" s="326"/>
      <c r="AK275" s="326"/>
      <c r="AL275" s="326"/>
      <c r="AM275" s="326"/>
      <c r="AN275" s="326"/>
      <c r="AO275" s="326"/>
      <c r="AP275" s="326"/>
      <c r="AQ275" s="326"/>
      <c r="AR275" s="326"/>
      <c r="AS275" s="326"/>
      <c r="AT275" s="326"/>
      <c r="AU275" s="326"/>
      <c r="AV275" s="326"/>
      <c r="AW275" s="326"/>
      <c r="AX275" s="326"/>
      <c r="AY275" s="326"/>
      <c r="AZ275" s="326"/>
      <c r="BA275" s="326"/>
      <c r="BB275" s="326"/>
      <c r="BC275" s="326"/>
      <c r="BD275" s="326"/>
      <c r="BE275" s="326"/>
      <c r="BF275" s="326"/>
      <c r="BG275" s="326"/>
      <c r="BH275" s="326"/>
      <c r="BI275" s="326"/>
      <c r="BJ275" s="326"/>
      <c r="BK275" s="326"/>
      <c r="BL275" s="326"/>
      <c r="BM275" s="326"/>
      <c r="BN275" s="326"/>
      <c r="BO275" s="326"/>
      <c r="BP275" s="326"/>
      <c r="BQ275" s="326"/>
      <c r="BR275" s="326"/>
      <c r="BS275" s="326"/>
      <c r="BT275" s="326"/>
      <c r="BU275" s="326"/>
      <c r="BV275" s="326"/>
      <c r="BW275" s="326"/>
      <c r="BX275" s="326"/>
      <c r="BY275" s="326"/>
      <c r="BZ275" s="326"/>
      <c r="CA275" s="326"/>
      <c r="CB275" s="326"/>
      <c r="CC275" s="326"/>
      <c r="CD275" s="326"/>
      <c r="CE275" s="326"/>
      <c r="CF275" s="326"/>
      <c r="CG275" s="326"/>
      <c r="CH275" s="326"/>
      <c r="CI275" s="326"/>
      <c r="CJ275" s="326"/>
      <c r="CK275" s="326"/>
      <c r="CL275" s="326"/>
      <c r="CM275" s="326"/>
      <c r="CN275" s="326"/>
      <c r="CO275" s="326"/>
      <c r="CP275" s="326"/>
      <c r="CQ275" s="326"/>
      <c r="CR275" s="326"/>
      <c r="CS275" s="326"/>
      <c r="CT275" s="326"/>
      <c r="CU275" s="326"/>
      <c r="CV275" s="326"/>
      <c r="CW275" s="326"/>
      <c r="CX275" s="326"/>
      <c r="CY275" s="326"/>
      <c r="CZ275" s="326"/>
      <c r="DA275" s="326"/>
      <c r="DB275" s="326"/>
      <c r="DC275" s="326"/>
      <c r="DD275" s="326"/>
      <c r="DE275" s="326"/>
      <c r="DF275" s="326"/>
      <c r="DG275" s="326"/>
      <c r="DH275" s="326"/>
      <c r="DI275" s="326"/>
      <c r="DJ275" s="326"/>
      <c r="DK275" s="326"/>
      <c r="DL275" s="326"/>
      <c r="DM275" s="326"/>
      <c r="DN275" s="326"/>
      <c r="DO275" s="326"/>
      <c r="DP275" s="326"/>
      <c r="DQ275" s="326"/>
      <c r="DR275" s="326"/>
      <c r="DS275" s="326"/>
      <c r="DT275" s="326"/>
      <c r="DU275" s="326"/>
      <c r="DV275" s="326"/>
      <c r="DW275" s="326"/>
      <c r="DX275" s="326"/>
      <c r="DY275" s="326"/>
      <c r="DZ275" s="326"/>
      <c r="EA275" s="326"/>
      <c r="EB275" s="326"/>
      <c r="EC275" s="326"/>
      <c r="ED275" s="326"/>
      <c r="EE275" s="326"/>
      <c r="EF275" s="326"/>
      <c r="EG275" s="326"/>
      <c r="EH275" s="326"/>
      <c r="EI275" s="326"/>
      <c r="EJ275" s="326"/>
      <c r="EK275" s="326"/>
      <c r="EL275" s="326"/>
      <c r="EM275" s="326"/>
      <c r="EN275" s="326"/>
      <c r="EO275" s="326"/>
      <c r="EP275" s="326"/>
      <c r="EQ275" s="326"/>
      <c r="ER275" s="326"/>
      <c r="ES275" s="326"/>
      <c r="ET275" s="326"/>
      <c r="EU275" s="326"/>
      <c r="EV275" s="326"/>
      <c r="EW275" s="326"/>
      <c r="EX275" s="326"/>
      <c r="EY275" s="326"/>
      <c r="EZ275" s="326"/>
      <c r="FA275" s="326"/>
      <c r="FB275" s="326"/>
      <c r="FC275" s="326"/>
      <c r="FD275" s="326"/>
      <c r="FE275" s="326"/>
      <c r="FF275" s="326"/>
      <c r="FG275" s="326"/>
      <c r="FH275" s="326"/>
      <c r="FI275" s="326"/>
      <c r="FJ275" s="326"/>
      <c r="FK275" s="326"/>
      <c r="FL275" s="326"/>
      <c r="FM275" s="326"/>
      <c r="FN275" s="326"/>
      <c r="FO275" s="326"/>
      <c r="FP275" s="326"/>
      <c r="FQ275" s="326"/>
      <c r="FR275" s="326"/>
      <c r="FS275" s="326"/>
      <c r="FT275" s="326"/>
      <c r="FU275" s="326"/>
      <c r="FV275" s="326"/>
      <c r="FW275" s="326"/>
      <c r="FX275" s="326"/>
      <c r="FY275" s="326"/>
      <c r="FZ275" s="326"/>
      <c r="GA275" s="326"/>
      <c r="GB275" s="326"/>
      <c r="GC275" s="326"/>
      <c r="GD275" s="326"/>
      <c r="GE275" s="326"/>
      <c r="GF275" s="326"/>
      <c r="GG275" s="326"/>
      <c r="GH275" s="326"/>
      <c r="GI275" s="326"/>
      <c r="GJ275" s="326"/>
      <c r="GK275" s="326"/>
      <c r="GL275" s="326"/>
      <c r="GM275" s="326"/>
      <c r="GN275" s="326"/>
      <c r="GO275" s="326"/>
      <c r="GP275" s="326"/>
      <c r="GQ275" s="326"/>
      <c r="GR275" s="326"/>
      <c r="GS275" s="326"/>
      <c r="GT275" s="326"/>
      <c r="GU275" s="326"/>
      <c r="GV275" s="326"/>
      <c r="GW275" s="326"/>
      <c r="GX275" s="326"/>
      <c r="GY275" s="326"/>
      <c r="GZ275" s="326"/>
      <c r="HA275" s="326"/>
      <c r="HB275" s="326"/>
      <c r="HC275" s="326"/>
      <c r="HD275" s="326"/>
      <c r="HE275" s="326"/>
      <c r="HF275" s="326"/>
      <c r="HG275" s="326"/>
      <c r="HH275" s="326"/>
      <c r="HI275" s="326"/>
      <c r="HJ275" s="326"/>
      <c r="HK275" s="326"/>
      <c r="HL275" s="326"/>
      <c r="HM275" s="326"/>
      <c r="HN275" s="326"/>
      <c r="HO275" s="326"/>
      <c r="HP275" s="326"/>
      <c r="HQ275" s="326"/>
      <c r="HR275" s="326"/>
      <c r="HS275" s="326"/>
      <c r="HT275" s="326"/>
      <c r="HU275" s="326"/>
      <c r="HV275" s="326"/>
      <c r="HW275" s="326"/>
      <c r="HX275" s="326"/>
      <c r="HY275" s="326"/>
      <c r="HZ275" s="326"/>
      <c r="IA275" s="326"/>
      <c r="IB275" s="326"/>
      <c r="IC275" s="326"/>
      <c r="ID275" s="326"/>
      <c r="IE275" s="326"/>
      <c r="IF275" s="326"/>
      <c r="IG275" s="326"/>
      <c r="IH275" s="326"/>
      <c r="II275" s="326"/>
      <c r="IJ275" s="326"/>
      <c r="IK275" s="326"/>
      <c r="IL275" s="326"/>
      <c r="IM275" s="326"/>
    </row>
    <row r="276" spans="6:247" x14ac:dyDescent="0.2">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c r="AE276" s="326"/>
      <c r="AF276" s="326"/>
      <c r="AG276" s="326"/>
      <c r="AH276" s="326"/>
      <c r="AI276" s="326"/>
      <c r="AJ276" s="326"/>
      <c r="AK276" s="326"/>
      <c r="AL276" s="326"/>
      <c r="AM276" s="326"/>
      <c r="AN276" s="326"/>
      <c r="AO276" s="326"/>
      <c r="AP276" s="326"/>
      <c r="AQ276" s="326"/>
      <c r="AR276" s="326"/>
      <c r="AS276" s="326"/>
      <c r="AT276" s="326"/>
      <c r="AU276" s="326"/>
      <c r="AV276" s="326"/>
      <c r="AW276" s="326"/>
      <c r="AX276" s="326"/>
      <c r="AY276" s="326"/>
      <c r="AZ276" s="326"/>
      <c r="BA276" s="326"/>
      <c r="BB276" s="326"/>
      <c r="BC276" s="326"/>
      <c r="BD276" s="326"/>
      <c r="BE276" s="326"/>
      <c r="BF276" s="326"/>
      <c r="BG276" s="326"/>
      <c r="BH276" s="326"/>
      <c r="BI276" s="326"/>
      <c r="BJ276" s="326"/>
      <c r="BK276" s="326"/>
      <c r="BL276" s="326"/>
      <c r="BM276" s="326"/>
      <c r="BN276" s="326"/>
      <c r="BO276" s="326"/>
      <c r="BP276" s="326"/>
      <c r="BQ276" s="326"/>
      <c r="BR276" s="326"/>
      <c r="BS276" s="326"/>
      <c r="BT276" s="326"/>
      <c r="BU276" s="326"/>
      <c r="BV276" s="326"/>
      <c r="BW276" s="326"/>
      <c r="BX276" s="326"/>
      <c r="BY276" s="326"/>
      <c r="BZ276" s="326"/>
      <c r="CA276" s="326"/>
      <c r="CB276" s="326"/>
      <c r="CC276" s="326"/>
      <c r="CD276" s="326"/>
      <c r="CE276" s="326"/>
      <c r="CF276" s="326"/>
      <c r="CG276" s="326"/>
      <c r="CH276" s="326"/>
      <c r="CI276" s="326"/>
      <c r="CJ276" s="326"/>
      <c r="CK276" s="326"/>
      <c r="CL276" s="326"/>
      <c r="CM276" s="326"/>
      <c r="CN276" s="326"/>
      <c r="CO276" s="326"/>
      <c r="CP276" s="326"/>
      <c r="CQ276" s="326"/>
      <c r="CR276" s="326"/>
      <c r="CS276" s="326"/>
      <c r="CT276" s="326"/>
      <c r="CU276" s="326"/>
      <c r="CV276" s="326"/>
      <c r="CW276" s="326"/>
      <c r="CX276" s="326"/>
      <c r="CY276" s="326"/>
      <c r="CZ276" s="326"/>
      <c r="DA276" s="326"/>
      <c r="DB276" s="326"/>
      <c r="DC276" s="326"/>
      <c r="DD276" s="326"/>
      <c r="DE276" s="326"/>
      <c r="DF276" s="326"/>
      <c r="DG276" s="326"/>
      <c r="DH276" s="326"/>
      <c r="DI276" s="326"/>
      <c r="DJ276" s="326"/>
      <c r="DK276" s="326"/>
      <c r="DL276" s="326"/>
      <c r="DM276" s="326"/>
      <c r="DN276" s="326"/>
      <c r="DO276" s="326"/>
      <c r="DP276" s="326"/>
      <c r="DQ276" s="326"/>
      <c r="DR276" s="326"/>
      <c r="DS276" s="326"/>
      <c r="DT276" s="326"/>
      <c r="DU276" s="326"/>
      <c r="DV276" s="326"/>
      <c r="DW276" s="326"/>
      <c r="DX276" s="326"/>
      <c r="DY276" s="326"/>
      <c r="DZ276" s="326"/>
      <c r="EA276" s="326"/>
      <c r="EB276" s="326"/>
      <c r="EC276" s="326"/>
      <c r="ED276" s="326"/>
      <c r="EE276" s="326"/>
      <c r="EF276" s="326"/>
      <c r="EG276" s="326"/>
      <c r="EH276" s="326"/>
      <c r="EI276" s="326"/>
      <c r="EJ276" s="326"/>
      <c r="EK276" s="326"/>
      <c r="EL276" s="326"/>
      <c r="EM276" s="326"/>
      <c r="EN276" s="326"/>
      <c r="EO276" s="326"/>
      <c r="EP276" s="326"/>
      <c r="EQ276" s="326"/>
      <c r="ER276" s="326"/>
      <c r="ES276" s="326"/>
      <c r="ET276" s="326"/>
      <c r="EU276" s="326"/>
      <c r="EV276" s="326"/>
      <c r="EW276" s="326"/>
      <c r="EX276" s="326"/>
      <c r="EY276" s="326"/>
      <c r="EZ276" s="326"/>
      <c r="FA276" s="326"/>
      <c r="FB276" s="326"/>
      <c r="FC276" s="326"/>
      <c r="FD276" s="326"/>
      <c r="FE276" s="326"/>
      <c r="FF276" s="326"/>
      <c r="FG276" s="326"/>
      <c r="FH276" s="326"/>
      <c r="FI276" s="326"/>
      <c r="FJ276" s="326"/>
      <c r="FK276" s="326"/>
      <c r="FL276" s="326"/>
      <c r="FM276" s="326"/>
      <c r="FN276" s="326"/>
      <c r="FO276" s="326"/>
      <c r="FP276" s="326"/>
      <c r="FQ276" s="326"/>
      <c r="FR276" s="326"/>
      <c r="FS276" s="326"/>
      <c r="FT276" s="326"/>
      <c r="FU276" s="326"/>
      <c r="FV276" s="326"/>
      <c r="FW276" s="326"/>
      <c r="FX276" s="326"/>
      <c r="FY276" s="326"/>
      <c r="FZ276" s="326"/>
      <c r="GA276" s="326"/>
      <c r="GB276" s="326"/>
      <c r="GC276" s="326"/>
      <c r="GD276" s="326"/>
      <c r="GE276" s="326"/>
      <c r="GF276" s="326"/>
      <c r="GG276" s="326"/>
      <c r="GH276" s="326"/>
      <c r="GI276" s="326"/>
      <c r="GJ276" s="326"/>
      <c r="GK276" s="326"/>
      <c r="GL276" s="326"/>
      <c r="GM276" s="326"/>
      <c r="GN276" s="326"/>
      <c r="GO276" s="326"/>
      <c r="GP276" s="326"/>
      <c r="GQ276" s="326"/>
      <c r="GR276" s="326"/>
      <c r="GS276" s="326"/>
      <c r="GT276" s="326"/>
      <c r="GU276" s="326"/>
      <c r="GV276" s="326"/>
      <c r="GW276" s="326"/>
      <c r="GX276" s="326"/>
      <c r="GY276" s="326"/>
      <c r="GZ276" s="326"/>
      <c r="HA276" s="326"/>
      <c r="HB276" s="326"/>
      <c r="HC276" s="326"/>
      <c r="HD276" s="326"/>
      <c r="HE276" s="326"/>
      <c r="HF276" s="326"/>
      <c r="HG276" s="326"/>
      <c r="HH276" s="326"/>
      <c r="HI276" s="326"/>
      <c r="HJ276" s="326"/>
      <c r="HK276" s="326"/>
      <c r="HL276" s="326"/>
      <c r="HM276" s="326"/>
      <c r="HN276" s="326"/>
      <c r="HO276" s="326"/>
      <c r="HP276" s="326"/>
      <c r="HQ276" s="326"/>
      <c r="HR276" s="326"/>
      <c r="HS276" s="326"/>
      <c r="HT276" s="326"/>
      <c r="HU276" s="326"/>
      <c r="HV276" s="326"/>
      <c r="HW276" s="326"/>
      <c r="HX276" s="326"/>
      <c r="HY276" s="326"/>
      <c r="HZ276" s="326"/>
      <c r="IA276" s="326"/>
      <c r="IB276" s="326"/>
      <c r="IC276" s="326"/>
      <c r="ID276" s="326"/>
      <c r="IE276" s="326"/>
      <c r="IF276" s="326"/>
      <c r="IG276" s="326"/>
      <c r="IH276" s="326"/>
      <c r="II276" s="326"/>
      <c r="IJ276" s="326"/>
      <c r="IK276" s="326"/>
      <c r="IL276" s="326"/>
      <c r="IM276" s="326"/>
    </row>
    <row r="277" spans="6:247" x14ac:dyDescent="0.2">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c r="AE277" s="326"/>
      <c r="AF277" s="326"/>
      <c r="AG277" s="326"/>
      <c r="AH277" s="326"/>
      <c r="AI277" s="326"/>
      <c r="AJ277" s="326"/>
      <c r="AK277" s="326"/>
      <c r="AL277" s="326"/>
      <c r="AM277" s="326"/>
      <c r="AN277" s="326"/>
      <c r="AO277" s="326"/>
      <c r="AP277" s="326"/>
      <c r="AQ277" s="326"/>
      <c r="AR277" s="326"/>
      <c r="AS277" s="326"/>
      <c r="AT277" s="326"/>
      <c r="AU277" s="326"/>
      <c r="AV277" s="326"/>
      <c r="AW277" s="326"/>
      <c r="AX277" s="326"/>
      <c r="AY277" s="326"/>
      <c r="AZ277" s="326"/>
      <c r="BA277" s="326"/>
      <c r="BB277" s="326"/>
      <c r="BC277" s="326"/>
      <c r="BD277" s="326"/>
      <c r="BE277" s="326"/>
      <c r="BF277" s="326"/>
      <c r="BG277" s="326"/>
      <c r="BH277" s="326"/>
      <c r="BI277" s="326"/>
      <c r="BJ277" s="326"/>
      <c r="BK277" s="326"/>
      <c r="BL277" s="326"/>
      <c r="BM277" s="326"/>
      <c r="BN277" s="326"/>
      <c r="BO277" s="326"/>
      <c r="BP277" s="326"/>
      <c r="BQ277" s="326"/>
      <c r="BR277" s="326"/>
      <c r="BS277" s="326"/>
      <c r="BT277" s="326"/>
      <c r="BU277" s="326"/>
      <c r="BV277" s="326"/>
      <c r="BW277" s="326"/>
      <c r="BX277" s="326"/>
      <c r="BY277" s="326"/>
      <c r="BZ277" s="326"/>
      <c r="CA277" s="326"/>
      <c r="CB277" s="326"/>
      <c r="CC277" s="326"/>
      <c r="CD277" s="326"/>
      <c r="CE277" s="326"/>
      <c r="CF277" s="326"/>
      <c r="CG277" s="326"/>
      <c r="CH277" s="326"/>
      <c r="CI277" s="326"/>
      <c r="CJ277" s="326"/>
      <c r="CK277" s="326"/>
      <c r="CL277" s="326"/>
      <c r="CM277" s="326"/>
      <c r="CN277" s="326"/>
      <c r="CO277" s="326"/>
      <c r="CP277" s="326"/>
      <c r="CQ277" s="326"/>
      <c r="CR277" s="326"/>
      <c r="CS277" s="326"/>
      <c r="CT277" s="326"/>
      <c r="CU277" s="326"/>
      <c r="CV277" s="326"/>
      <c r="CW277" s="326"/>
      <c r="CX277" s="326"/>
      <c r="CY277" s="326"/>
      <c r="CZ277" s="326"/>
      <c r="DA277" s="326"/>
      <c r="DB277" s="326"/>
      <c r="DC277" s="326"/>
      <c r="DD277" s="326"/>
      <c r="DE277" s="326"/>
      <c r="DF277" s="326"/>
      <c r="DG277" s="326"/>
      <c r="DH277" s="326"/>
      <c r="DI277" s="326"/>
      <c r="DJ277" s="326"/>
      <c r="DK277" s="326"/>
      <c r="DL277" s="326"/>
      <c r="DM277" s="326"/>
      <c r="DN277" s="326"/>
      <c r="DO277" s="326"/>
      <c r="DP277" s="326"/>
      <c r="DQ277" s="326"/>
      <c r="DR277" s="326"/>
      <c r="DS277" s="326"/>
      <c r="DT277" s="326"/>
      <c r="DU277" s="326"/>
      <c r="DV277" s="326"/>
      <c r="DW277" s="326"/>
      <c r="DX277" s="326"/>
      <c r="DY277" s="326"/>
      <c r="DZ277" s="326"/>
      <c r="EA277" s="326"/>
      <c r="EB277" s="326"/>
      <c r="EC277" s="326"/>
      <c r="ED277" s="326"/>
      <c r="EE277" s="326"/>
      <c r="EF277" s="326"/>
      <c r="EG277" s="326"/>
      <c r="EH277" s="326"/>
      <c r="EI277" s="326"/>
      <c r="EJ277" s="326"/>
      <c r="EK277" s="326"/>
      <c r="EL277" s="326"/>
      <c r="EM277" s="326"/>
      <c r="EN277" s="326"/>
      <c r="EO277" s="326"/>
      <c r="EP277" s="326"/>
      <c r="EQ277" s="326"/>
      <c r="ER277" s="326"/>
      <c r="ES277" s="326"/>
      <c r="ET277" s="326"/>
      <c r="EU277" s="326"/>
      <c r="EV277" s="326"/>
      <c r="EW277" s="326"/>
      <c r="EX277" s="326"/>
      <c r="EY277" s="326"/>
      <c r="EZ277" s="326"/>
      <c r="FA277" s="326"/>
      <c r="FB277" s="326"/>
      <c r="FC277" s="326"/>
      <c r="FD277" s="326"/>
      <c r="FE277" s="326"/>
      <c r="FF277" s="326"/>
      <c r="FG277" s="326"/>
      <c r="FH277" s="326"/>
      <c r="FI277" s="326"/>
      <c r="FJ277" s="326"/>
      <c r="FK277" s="326"/>
      <c r="FL277" s="326"/>
      <c r="FM277" s="326"/>
      <c r="FN277" s="326"/>
      <c r="FO277" s="326"/>
      <c r="FP277" s="326"/>
      <c r="FQ277" s="326"/>
      <c r="FR277" s="326"/>
      <c r="FS277" s="326"/>
      <c r="FT277" s="326"/>
      <c r="FU277" s="326"/>
      <c r="FV277" s="326"/>
      <c r="FW277" s="326"/>
      <c r="FX277" s="326"/>
      <c r="FY277" s="326"/>
      <c r="FZ277" s="326"/>
      <c r="GA277" s="326"/>
      <c r="GB277" s="326"/>
      <c r="GC277" s="326"/>
      <c r="GD277" s="326"/>
      <c r="GE277" s="326"/>
      <c r="GF277" s="326"/>
      <c r="GG277" s="326"/>
      <c r="GH277" s="326"/>
      <c r="GI277" s="326"/>
      <c r="GJ277" s="326"/>
      <c r="GK277" s="326"/>
      <c r="GL277" s="326"/>
      <c r="GM277" s="326"/>
      <c r="GN277" s="326"/>
      <c r="GO277" s="326"/>
      <c r="GP277" s="326"/>
      <c r="GQ277" s="326"/>
      <c r="GR277" s="326"/>
      <c r="GS277" s="326"/>
      <c r="GT277" s="326"/>
      <c r="GU277" s="326"/>
      <c r="GV277" s="326"/>
      <c r="GW277" s="326"/>
      <c r="GX277" s="326"/>
      <c r="GY277" s="326"/>
      <c r="GZ277" s="326"/>
      <c r="HA277" s="326"/>
      <c r="HB277" s="326"/>
      <c r="HC277" s="326"/>
      <c r="HD277" s="326"/>
      <c r="HE277" s="326"/>
      <c r="HF277" s="326"/>
      <c r="HG277" s="326"/>
      <c r="HH277" s="326"/>
      <c r="HI277" s="326"/>
      <c r="HJ277" s="326"/>
      <c r="HK277" s="326"/>
      <c r="HL277" s="326"/>
      <c r="HM277" s="326"/>
      <c r="HN277" s="326"/>
      <c r="HO277" s="326"/>
      <c r="HP277" s="326"/>
      <c r="HQ277" s="326"/>
      <c r="HR277" s="326"/>
      <c r="HS277" s="326"/>
      <c r="HT277" s="326"/>
      <c r="HU277" s="326"/>
      <c r="HV277" s="326"/>
      <c r="HW277" s="326"/>
      <c r="HX277" s="326"/>
      <c r="HY277" s="326"/>
      <c r="HZ277" s="326"/>
      <c r="IA277" s="326"/>
      <c r="IB277" s="326"/>
      <c r="IC277" s="326"/>
      <c r="ID277" s="326"/>
      <c r="IE277" s="326"/>
      <c r="IF277" s="326"/>
      <c r="IG277" s="326"/>
      <c r="IH277" s="326"/>
      <c r="II277" s="326"/>
      <c r="IJ277" s="326"/>
      <c r="IK277" s="326"/>
      <c r="IL277" s="326"/>
      <c r="IM277" s="326"/>
    </row>
    <row r="278" spans="6:247" x14ac:dyDescent="0.2">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c r="AE278" s="326"/>
      <c r="AF278" s="326"/>
      <c r="AG278" s="326"/>
      <c r="AH278" s="326"/>
      <c r="AI278" s="326"/>
      <c r="AJ278" s="326"/>
      <c r="AK278" s="326"/>
      <c r="AL278" s="326"/>
      <c r="AM278" s="326"/>
      <c r="AN278" s="326"/>
      <c r="AO278" s="326"/>
      <c r="AP278" s="326"/>
      <c r="AQ278" s="326"/>
      <c r="AR278" s="326"/>
      <c r="AS278" s="326"/>
      <c r="AT278" s="326"/>
      <c r="AU278" s="326"/>
      <c r="AV278" s="326"/>
      <c r="AW278" s="326"/>
      <c r="AX278" s="326"/>
      <c r="AY278" s="326"/>
      <c r="AZ278" s="326"/>
      <c r="BA278" s="326"/>
      <c r="BB278" s="326"/>
      <c r="BC278" s="326"/>
      <c r="BD278" s="326"/>
      <c r="BE278" s="326"/>
      <c r="BF278" s="326"/>
      <c r="BG278" s="326"/>
      <c r="BH278" s="326"/>
      <c r="BI278" s="326"/>
      <c r="BJ278" s="326"/>
      <c r="BK278" s="326"/>
      <c r="BL278" s="326"/>
      <c r="BM278" s="326"/>
      <c r="BN278" s="326"/>
      <c r="BO278" s="326"/>
      <c r="BP278" s="326"/>
      <c r="BQ278" s="326"/>
      <c r="BR278" s="326"/>
      <c r="BS278" s="326"/>
      <c r="BT278" s="326"/>
      <c r="BU278" s="326"/>
      <c r="BV278" s="326"/>
      <c r="BW278" s="326"/>
      <c r="BX278" s="326"/>
      <c r="BY278" s="326"/>
      <c r="BZ278" s="326"/>
      <c r="CA278" s="326"/>
      <c r="CB278" s="326"/>
      <c r="CC278" s="326"/>
      <c r="CD278" s="326"/>
      <c r="CE278" s="326"/>
      <c r="CF278" s="326"/>
      <c r="CG278" s="326"/>
      <c r="CH278" s="326"/>
      <c r="CI278" s="326"/>
      <c r="CJ278" s="326"/>
      <c r="CK278" s="326"/>
      <c r="CL278" s="326"/>
      <c r="CM278" s="326"/>
      <c r="CN278" s="326"/>
      <c r="CO278" s="326"/>
      <c r="CP278" s="326"/>
      <c r="CQ278" s="326"/>
      <c r="CR278" s="326"/>
      <c r="CS278" s="326"/>
      <c r="CT278" s="326"/>
      <c r="CU278" s="326"/>
      <c r="CV278" s="326"/>
      <c r="CW278" s="326"/>
      <c r="CX278" s="326"/>
      <c r="CY278" s="326"/>
      <c r="CZ278" s="326"/>
      <c r="DA278" s="326"/>
      <c r="DB278" s="326"/>
      <c r="DC278" s="326"/>
      <c r="DD278" s="326"/>
      <c r="DE278" s="326"/>
      <c r="DF278" s="326"/>
      <c r="DG278" s="326"/>
      <c r="DH278" s="326"/>
      <c r="DI278" s="326"/>
      <c r="DJ278" s="326"/>
      <c r="DK278" s="326"/>
      <c r="DL278" s="326"/>
      <c r="DM278" s="326"/>
      <c r="DN278" s="326"/>
      <c r="DO278" s="326"/>
      <c r="DP278" s="326"/>
      <c r="DQ278" s="326"/>
      <c r="DR278" s="326"/>
      <c r="DS278" s="326"/>
      <c r="DT278" s="326"/>
      <c r="DU278" s="326"/>
      <c r="DV278" s="326"/>
      <c r="DW278" s="326"/>
      <c r="DX278" s="326"/>
      <c r="DY278" s="326"/>
      <c r="DZ278" s="326"/>
      <c r="EA278" s="326"/>
      <c r="EB278" s="326"/>
      <c r="EC278" s="326"/>
      <c r="ED278" s="326"/>
      <c r="EE278" s="326"/>
      <c r="EF278" s="326"/>
      <c r="EG278" s="326"/>
      <c r="EH278" s="326"/>
      <c r="EI278" s="326"/>
      <c r="EJ278" s="326"/>
      <c r="EK278" s="326"/>
      <c r="EL278" s="326"/>
      <c r="EM278" s="326"/>
      <c r="EN278" s="326"/>
      <c r="EO278" s="326"/>
      <c r="EP278" s="326"/>
      <c r="EQ278" s="326"/>
      <c r="ER278" s="326"/>
      <c r="ES278" s="326"/>
      <c r="ET278" s="326"/>
      <c r="EU278" s="326"/>
      <c r="EV278" s="326"/>
      <c r="EW278" s="326"/>
      <c r="EX278" s="326"/>
      <c r="EY278" s="326"/>
      <c r="EZ278" s="326"/>
      <c r="FA278" s="326"/>
      <c r="FB278" s="326"/>
      <c r="FC278" s="326"/>
      <c r="FD278" s="326"/>
      <c r="FE278" s="326"/>
      <c r="FF278" s="326"/>
      <c r="FG278" s="326"/>
      <c r="FH278" s="326"/>
      <c r="FI278" s="326"/>
      <c r="FJ278" s="326"/>
      <c r="FK278" s="326"/>
      <c r="FL278" s="326"/>
      <c r="FM278" s="326"/>
      <c r="FN278" s="326"/>
      <c r="FO278" s="326"/>
      <c r="FP278" s="326"/>
      <c r="FQ278" s="326"/>
      <c r="FR278" s="326"/>
      <c r="FS278" s="326"/>
      <c r="FT278" s="326"/>
      <c r="FU278" s="326"/>
      <c r="FV278" s="326"/>
      <c r="FW278" s="326"/>
      <c r="FX278" s="326"/>
      <c r="FY278" s="326"/>
      <c r="FZ278" s="326"/>
      <c r="GA278" s="326"/>
      <c r="GB278" s="326"/>
      <c r="GC278" s="326"/>
      <c r="GD278" s="326"/>
      <c r="GE278" s="326"/>
      <c r="GF278" s="326"/>
      <c r="GG278" s="326"/>
      <c r="GH278" s="326"/>
      <c r="GI278" s="326"/>
      <c r="GJ278" s="326"/>
      <c r="GK278" s="326"/>
      <c r="GL278" s="326"/>
      <c r="GM278" s="326"/>
      <c r="GN278" s="326"/>
      <c r="GO278" s="326"/>
      <c r="GP278" s="326"/>
      <c r="GQ278" s="326"/>
      <c r="GR278" s="326"/>
      <c r="GS278" s="326"/>
      <c r="GT278" s="326"/>
      <c r="GU278" s="326"/>
      <c r="GV278" s="326"/>
      <c r="GW278" s="326"/>
      <c r="GX278" s="326"/>
      <c r="GY278" s="326"/>
      <c r="GZ278" s="326"/>
      <c r="HA278" s="326"/>
      <c r="HB278" s="326"/>
      <c r="HC278" s="326"/>
      <c r="HD278" s="326"/>
      <c r="HE278" s="326"/>
      <c r="HF278" s="326"/>
      <c r="HG278" s="326"/>
      <c r="HH278" s="326"/>
      <c r="HI278" s="326"/>
      <c r="HJ278" s="326"/>
      <c r="HK278" s="326"/>
      <c r="HL278" s="326"/>
      <c r="HM278" s="326"/>
      <c r="HN278" s="326"/>
      <c r="HO278" s="326"/>
      <c r="HP278" s="326"/>
      <c r="HQ278" s="326"/>
      <c r="HR278" s="326"/>
      <c r="HS278" s="326"/>
      <c r="HT278" s="326"/>
      <c r="HU278" s="326"/>
      <c r="HV278" s="326"/>
      <c r="HW278" s="326"/>
      <c r="HX278" s="326"/>
      <c r="HY278" s="326"/>
      <c r="HZ278" s="326"/>
      <c r="IA278" s="326"/>
      <c r="IB278" s="326"/>
      <c r="IC278" s="326"/>
      <c r="ID278" s="326"/>
      <c r="IE278" s="326"/>
      <c r="IF278" s="326"/>
      <c r="IG278" s="326"/>
      <c r="IH278" s="326"/>
      <c r="II278" s="326"/>
      <c r="IJ278" s="326"/>
      <c r="IK278" s="326"/>
      <c r="IL278" s="326"/>
      <c r="IM278" s="326"/>
    </row>
    <row r="279" spans="6:247" x14ac:dyDescent="0.2">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c r="AE279" s="326"/>
      <c r="AF279" s="326"/>
      <c r="AG279" s="326"/>
      <c r="AH279" s="326"/>
      <c r="AI279" s="326"/>
      <c r="AJ279" s="326"/>
      <c r="AK279" s="326"/>
      <c r="AL279" s="326"/>
      <c r="AM279" s="326"/>
      <c r="AN279" s="326"/>
      <c r="AO279" s="326"/>
      <c r="AP279" s="326"/>
      <c r="AQ279" s="326"/>
      <c r="AR279" s="326"/>
      <c r="AS279" s="326"/>
      <c r="AT279" s="326"/>
      <c r="AU279" s="326"/>
      <c r="AV279" s="326"/>
      <c r="AW279" s="326"/>
      <c r="AX279" s="326"/>
      <c r="AY279" s="326"/>
      <c r="AZ279" s="326"/>
      <c r="BA279" s="326"/>
      <c r="BB279" s="326"/>
      <c r="BC279" s="326"/>
      <c r="BD279" s="326"/>
      <c r="BE279" s="326"/>
      <c r="BF279" s="326"/>
      <c r="BG279" s="326"/>
      <c r="BH279" s="326"/>
      <c r="BI279" s="326"/>
      <c r="BJ279" s="326"/>
      <c r="BK279" s="326"/>
      <c r="BL279" s="326"/>
      <c r="BM279" s="326"/>
      <c r="BN279" s="326"/>
      <c r="BO279" s="326"/>
      <c r="BP279" s="326"/>
      <c r="BQ279" s="326"/>
      <c r="BR279" s="326"/>
      <c r="BS279" s="326"/>
      <c r="BT279" s="326"/>
      <c r="BU279" s="326"/>
      <c r="BV279" s="326"/>
      <c r="BW279" s="326"/>
      <c r="BX279" s="326"/>
      <c r="BY279" s="326"/>
      <c r="BZ279" s="326"/>
      <c r="CA279" s="326"/>
      <c r="CB279" s="326"/>
      <c r="CC279" s="326"/>
      <c r="CD279" s="326"/>
      <c r="CE279" s="326"/>
      <c r="CF279" s="326"/>
      <c r="CG279" s="326"/>
      <c r="CH279" s="326"/>
      <c r="CI279" s="326"/>
      <c r="CJ279" s="326"/>
      <c r="CK279" s="326"/>
      <c r="CL279" s="326"/>
      <c r="CM279" s="326"/>
      <c r="CN279" s="326"/>
      <c r="CO279" s="326"/>
      <c r="CP279" s="326"/>
      <c r="CQ279" s="326"/>
      <c r="CR279" s="326"/>
      <c r="CS279" s="326"/>
      <c r="CT279" s="326"/>
      <c r="CU279" s="326"/>
      <c r="CV279" s="326"/>
      <c r="CW279" s="326"/>
      <c r="CX279" s="326"/>
      <c r="CY279" s="326"/>
      <c r="CZ279" s="326"/>
      <c r="DA279" s="326"/>
      <c r="DB279" s="326"/>
      <c r="DC279" s="326"/>
      <c r="DD279" s="326"/>
      <c r="DE279" s="326"/>
      <c r="DF279" s="326"/>
      <c r="DG279" s="326"/>
      <c r="DH279" s="326"/>
      <c r="DI279" s="326"/>
      <c r="DJ279" s="326"/>
      <c r="DK279" s="326"/>
      <c r="DL279" s="326"/>
      <c r="DM279" s="326"/>
      <c r="DN279" s="326"/>
      <c r="DO279" s="326"/>
      <c r="DP279" s="326"/>
      <c r="DQ279" s="326"/>
      <c r="DR279" s="326"/>
      <c r="DS279" s="326"/>
      <c r="DT279" s="326"/>
      <c r="DU279" s="326"/>
      <c r="DV279" s="326"/>
      <c r="DW279" s="326"/>
      <c r="DX279" s="326"/>
      <c r="DY279" s="326"/>
      <c r="DZ279" s="326"/>
      <c r="EA279" s="326"/>
      <c r="EB279" s="326"/>
      <c r="EC279" s="326"/>
      <c r="ED279" s="326"/>
      <c r="EE279" s="326"/>
      <c r="EF279" s="326"/>
      <c r="EG279" s="326"/>
      <c r="EH279" s="326"/>
      <c r="EI279" s="326"/>
      <c r="EJ279" s="326"/>
      <c r="EK279" s="326"/>
      <c r="EL279" s="326"/>
      <c r="EM279" s="326"/>
      <c r="EN279" s="326"/>
      <c r="EO279" s="326"/>
      <c r="EP279" s="326"/>
      <c r="EQ279" s="326"/>
      <c r="ER279" s="326"/>
      <c r="ES279" s="326"/>
      <c r="ET279" s="326"/>
      <c r="EU279" s="326"/>
      <c r="EV279" s="326"/>
      <c r="EW279" s="326"/>
      <c r="EX279" s="326"/>
      <c r="EY279" s="326"/>
      <c r="EZ279" s="326"/>
      <c r="FA279" s="326"/>
      <c r="FB279" s="326"/>
      <c r="FC279" s="326"/>
      <c r="FD279" s="326"/>
      <c r="FE279" s="326"/>
      <c r="FF279" s="326"/>
      <c r="FG279" s="326"/>
      <c r="FH279" s="326"/>
      <c r="FI279" s="326"/>
      <c r="FJ279" s="326"/>
      <c r="FK279" s="326"/>
      <c r="FL279" s="326"/>
      <c r="FM279" s="326"/>
      <c r="FN279" s="326"/>
      <c r="FO279" s="326"/>
      <c r="FP279" s="326"/>
      <c r="FQ279" s="326"/>
      <c r="FR279" s="326"/>
      <c r="FS279" s="326"/>
      <c r="FT279" s="326"/>
      <c r="FU279" s="326"/>
      <c r="FV279" s="326"/>
      <c r="FW279" s="326"/>
      <c r="FX279" s="326"/>
      <c r="FY279" s="326"/>
      <c r="FZ279" s="326"/>
      <c r="GA279" s="326"/>
      <c r="GB279" s="326"/>
      <c r="GC279" s="326"/>
      <c r="GD279" s="326"/>
      <c r="GE279" s="326"/>
      <c r="GF279" s="326"/>
      <c r="GG279" s="326"/>
      <c r="GH279" s="326"/>
      <c r="GI279" s="326"/>
      <c r="GJ279" s="326"/>
      <c r="GK279" s="326"/>
      <c r="GL279" s="326"/>
      <c r="GM279" s="326"/>
      <c r="GN279" s="326"/>
      <c r="GO279" s="326"/>
      <c r="GP279" s="326"/>
      <c r="GQ279" s="326"/>
      <c r="GR279" s="326"/>
      <c r="GS279" s="326"/>
      <c r="GT279" s="326"/>
      <c r="GU279" s="326"/>
      <c r="GV279" s="326"/>
      <c r="GW279" s="326"/>
      <c r="GX279" s="326"/>
      <c r="GY279" s="326"/>
      <c r="GZ279" s="326"/>
      <c r="HA279" s="326"/>
      <c r="HB279" s="326"/>
      <c r="HC279" s="326"/>
      <c r="HD279" s="326"/>
      <c r="HE279" s="326"/>
      <c r="HF279" s="326"/>
      <c r="HG279" s="326"/>
      <c r="HH279" s="326"/>
      <c r="HI279" s="326"/>
      <c r="HJ279" s="326"/>
      <c r="HK279" s="326"/>
      <c r="HL279" s="326"/>
      <c r="HM279" s="326"/>
      <c r="HN279" s="326"/>
      <c r="HO279" s="326"/>
      <c r="HP279" s="326"/>
      <c r="HQ279" s="326"/>
      <c r="HR279" s="326"/>
      <c r="HS279" s="326"/>
      <c r="HT279" s="326"/>
      <c r="HU279" s="326"/>
      <c r="HV279" s="326"/>
      <c r="HW279" s="326"/>
      <c r="HX279" s="326"/>
      <c r="HY279" s="326"/>
      <c r="HZ279" s="326"/>
      <c r="IA279" s="326"/>
      <c r="IB279" s="326"/>
      <c r="IC279" s="326"/>
      <c r="ID279" s="326"/>
      <c r="IE279" s="326"/>
      <c r="IF279" s="326"/>
      <c r="IG279" s="326"/>
      <c r="IH279" s="326"/>
      <c r="II279" s="326"/>
      <c r="IJ279" s="326"/>
      <c r="IK279" s="326"/>
      <c r="IL279" s="326"/>
      <c r="IM279" s="326"/>
    </row>
    <row r="280" spans="6:247" x14ac:dyDescent="0.2">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c r="AE280" s="326"/>
      <c r="AF280" s="326"/>
      <c r="AG280" s="326"/>
      <c r="AH280" s="326"/>
      <c r="AI280" s="326"/>
      <c r="AJ280" s="326"/>
      <c r="AK280" s="326"/>
      <c r="AL280" s="326"/>
      <c r="AM280" s="326"/>
      <c r="AN280" s="326"/>
      <c r="AO280" s="326"/>
      <c r="AP280" s="326"/>
      <c r="AQ280" s="326"/>
      <c r="AR280" s="326"/>
      <c r="AS280" s="326"/>
      <c r="AT280" s="326"/>
      <c r="AU280" s="326"/>
      <c r="AV280" s="326"/>
      <c r="AW280" s="326"/>
      <c r="AX280" s="326"/>
      <c r="AY280" s="326"/>
      <c r="AZ280" s="326"/>
      <c r="BA280" s="326"/>
      <c r="BB280" s="326"/>
      <c r="BC280" s="326"/>
      <c r="BD280" s="326"/>
      <c r="BE280" s="326"/>
      <c r="BF280" s="326"/>
      <c r="BG280" s="326"/>
      <c r="BH280" s="326"/>
      <c r="BI280" s="326"/>
      <c r="BJ280" s="326"/>
      <c r="BK280" s="326"/>
      <c r="BL280" s="326"/>
      <c r="BM280" s="326"/>
      <c r="BN280" s="326"/>
      <c r="BO280" s="326"/>
      <c r="BP280" s="326"/>
      <c r="BQ280" s="326"/>
      <c r="BR280" s="326"/>
      <c r="BS280" s="326"/>
      <c r="BT280" s="326"/>
      <c r="BU280" s="326"/>
      <c r="BV280" s="326"/>
      <c r="BW280" s="326"/>
      <c r="BX280" s="326"/>
      <c r="BY280" s="326"/>
      <c r="BZ280" s="326"/>
      <c r="CA280" s="326"/>
      <c r="CB280" s="326"/>
      <c r="CC280" s="326"/>
      <c r="CD280" s="326"/>
      <c r="CE280" s="326"/>
      <c r="CF280" s="326"/>
      <c r="CG280" s="326"/>
      <c r="CH280" s="326"/>
      <c r="CI280" s="326"/>
      <c r="CJ280" s="326"/>
      <c r="CK280" s="326"/>
      <c r="CL280" s="326"/>
      <c r="CM280" s="326"/>
      <c r="CN280" s="326"/>
      <c r="CO280" s="326"/>
      <c r="CP280" s="326"/>
      <c r="CQ280" s="326"/>
      <c r="CR280" s="326"/>
      <c r="CS280" s="326"/>
      <c r="CT280" s="326"/>
      <c r="CU280" s="326"/>
      <c r="CV280" s="326"/>
      <c r="CW280" s="326"/>
      <c r="CX280" s="326"/>
      <c r="CY280" s="326"/>
      <c r="CZ280" s="326"/>
      <c r="DA280" s="326"/>
      <c r="DB280" s="326"/>
      <c r="DC280" s="326"/>
      <c r="DD280" s="326"/>
      <c r="DE280" s="326"/>
      <c r="DF280" s="326"/>
      <c r="DG280" s="326"/>
      <c r="DH280" s="326"/>
      <c r="DI280" s="326"/>
      <c r="DJ280" s="326"/>
      <c r="DK280" s="326"/>
      <c r="DL280" s="326"/>
      <c r="DM280" s="326"/>
      <c r="DN280" s="326"/>
      <c r="DO280" s="326"/>
      <c r="DP280" s="326"/>
      <c r="DQ280" s="326"/>
      <c r="DR280" s="326"/>
      <c r="DS280" s="326"/>
      <c r="DT280" s="326"/>
      <c r="DU280" s="326"/>
      <c r="DV280" s="326"/>
      <c r="DW280" s="326"/>
      <c r="DX280" s="326"/>
      <c r="DY280" s="326"/>
      <c r="DZ280" s="326"/>
      <c r="EA280" s="326"/>
      <c r="EB280" s="326"/>
      <c r="EC280" s="326"/>
      <c r="ED280" s="326"/>
      <c r="EE280" s="326"/>
      <c r="EF280" s="326"/>
      <c r="EG280" s="326"/>
      <c r="EH280" s="326"/>
      <c r="EI280" s="326"/>
      <c r="EJ280" s="326"/>
      <c r="EK280" s="326"/>
      <c r="EL280" s="326"/>
      <c r="EM280" s="326"/>
      <c r="EN280" s="326"/>
      <c r="EO280" s="326"/>
      <c r="EP280" s="326"/>
      <c r="EQ280" s="326"/>
      <c r="ER280" s="326"/>
      <c r="ES280" s="326"/>
      <c r="ET280" s="326"/>
      <c r="EU280" s="326"/>
      <c r="EV280" s="326"/>
      <c r="EW280" s="326"/>
      <c r="EX280" s="326"/>
      <c r="EY280" s="326"/>
      <c r="EZ280" s="326"/>
      <c r="FA280" s="326"/>
      <c r="FB280" s="326"/>
      <c r="FC280" s="326"/>
      <c r="FD280" s="326"/>
      <c r="FE280" s="326"/>
      <c r="FF280" s="326"/>
      <c r="FG280" s="326"/>
      <c r="FH280" s="326"/>
      <c r="FI280" s="326"/>
      <c r="FJ280" s="326"/>
      <c r="FK280" s="326"/>
      <c r="FL280" s="326"/>
      <c r="FM280" s="326"/>
      <c r="FN280" s="326"/>
      <c r="FO280" s="326"/>
      <c r="FP280" s="326"/>
      <c r="FQ280" s="326"/>
      <c r="FR280" s="326"/>
      <c r="FS280" s="326"/>
      <c r="FT280" s="326"/>
      <c r="FU280" s="326"/>
      <c r="FV280" s="326"/>
      <c r="FW280" s="326"/>
      <c r="FX280" s="326"/>
      <c r="FY280" s="326"/>
      <c r="FZ280" s="326"/>
      <c r="GA280" s="326"/>
      <c r="GB280" s="326"/>
      <c r="GC280" s="326"/>
      <c r="GD280" s="326"/>
      <c r="GE280" s="326"/>
      <c r="GF280" s="326"/>
      <c r="GG280" s="326"/>
      <c r="GH280" s="326"/>
      <c r="GI280" s="326"/>
      <c r="GJ280" s="326"/>
      <c r="GK280" s="326"/>
      <c r="GL280" s="326"/>
      <c r="GM280" s="326"/>
      <c r="GN280" s="326"/>
      <c r="GO280" s="326"/>
      <c r="GP280" s="326"/>
      <c r="GQ280" s="326"/>
      <c r="GR280" s="326"/>
      <c r="GS280" s="326"/>
      <c r="GT280" s="326"/>
      <c r="GU280" s="326"/>
      <c r="GV280" s="326"/>
      <c r="GW280" s="326"/>
      <c r="GX280" s="326"/>
      <c r="GY280" s="326"/>
      <c r="GZ280" s="326"/>
      <c r="HA280" s="326"/>
      <c r="HB280" s="326"/>
      <c r="HC280" s="326"/>
      <c r="HD280" s="326"/>
      <c r="HE280" s="326"/>
      <c r="HF280" s="326"/>
      <c r="HG280" s="326"/>
      <c r="HH280" s="326"/>
      <c r="HI280" s="326"/>
      <c r="HJ280" s="326"/>
      <c r="HK280" s="326"/>
      <c r="HL280" s="326"/>
      <c r="HM280" s="326"/>
      <c r="HN280" s="326"/>
      <c r="HO280" s="326"/>
      <c r="HP280" s="326"/>
      <c r="HQ280" s="326"/>
      <c r="HR280" s="326"/>
      <c r="HS280" s="326"/>
      <c r="HT280" s="326"/>
      <c r="HU280" s="326"/>
      <c r="HV280" s="326"/>
      <c r="HW280" s="326"/>
      <c r="HX280" s="326"/>
      <c r="HY280" s="326"/>
      <c r="HZ280" s="326"/>
      <c r="IA280" s="326"/>
      <c r="IB280" s="326"/>
      <c r="IC280" s="326"/>
      <c r="ID280" s="326"/>
      <c r="IE280" s="326"/>
      <c r="IF280" s="326"/>
      <c r="IG280" s="326"/>
      <c r="IH280" s="326"/>
      <c r="II280" s="326"/>
      <c r="IJ280" s="326"/>
      <c r="IK280" s="326"/>
      <c r="IL280" s="326"/>
      <c r="IM280" s="326"/>
    </row>
    <row r="281" spans="6:247" x14ac:dyDescent="0.2">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c r="AE281" s="326"/>
      <c r="AF281" s="326"/>
      <c r="AG281" s="326"/>
      <c r="AH281" s="326"/>
      <c r="AI281" s="326"/>
      <c r="AJ281" s="326"/>
      <c r="AK281" s="326"/>
      <c r="AL281" s="326"/>
      <c r="AM281" s="326"/>
      <c r="AN281" s="326"/>
      <c r="AO281" s="326"/>
      <c r="AP281" s="326"/>
      <c r="AQ281" s="326"/>
      <c r="AR281" s="326"/>
      <c r="AS281" s="326"/>
      <c r="AT281" s="326"/>
      <c r="AU281" s="326"/>
      <c r="AV281" s="326"/>
      <c r="AW281" s="326"/>
      <c r="AX281" s="326"/>
      <c r="AY281" s="326"/>
      <c r="AZ281" s="326"/>
      <c r="BA281" s="326"/>
      <c r="BB281" s="326"/>
      <c r="BC281" s="326"/>
      <c r="BD281" s="326"/>
      <c r="BE281" s="326"/>
      <c r="BF281" s="326"/>
      <c r="BG281" s="326"/>
      <c r="BH281" s="326"/>
      <c r="BI281" s="326"/>
      <c r="BJ281" s="326"/>
      <c r="BK281" s="326"/>
      <c r="BL281" s="326"/>
      <c r="BM281" s="326"/>
      <c r="BN281" s="326"/>
      <c r="BO281" s="326"/>
      <c r="BP281" s="326"/>
      <c r="BQ281" s="326"/>
      <c r="BR281" s="326"/>
      <c r="BS281" s="326"/>
      <c r="BT281" s="326"/>
      <c r="BU281" s="326"/>
      <c r="BV281" s="326"/>
      <c r="BW281" s="326"/>
      <c r="BX281" s="326"/>
      <c r="BY281" s="326"/>
      <c r="BZ281" s="326"/>
      <c r="CA281" s="326"/>
      <c r="CB281" s="326"/>
      <c r="CC281" s="326"/>
      <c r="CD281" s="326"/>
      <c r="CE281" s="326"/>
      <c r="CF281" s="326"/>
      <c r="CG281" s="326"/>
      <c r="CH281" s="326"/>
      <c r="CI281" s="326"/>
      <c r="CJ281" s="326"/>
      <c r="CK281" s="326"/>
      <c r="CL281" s="326"/>
      <c r="CM281" s="326"/>
      <c r="CN281" s="326"/>
      <c r="CO281" s="326"/>
      <c r="CP281" s="326"/>
      <c r="CQ281" s="326"/>
      <c r="CR281" s="326"/>
      <c r="CS281" s="326"/>
      <c r="CT281" s="326"/>
      <c r="CU281" s="326"/>
      <c r="CV281" s="326"/>
      <c r="CW281" s="326"/>
      <c r="CX281" s="326"/>
      <c r="CY281" s="326"/>
      <c r="CZ281" s="326"/>
      <c r="DA281" s="326"/>
      <c r="DB281" s="326"/>
      <c r="DC281" s="326"/>
      <c r="DD281" s="326"/>
      <c r="DE281" s="326"/>
      <c r="DF281" s="326"/>
      <c r="DG281" s="326"/>
      <c r="DH281" s="326"/>
      <c r="DI281" s="326"/>
      <c r="DJ281" s="326"/>
      <c r="DK281" s="326"/>
      <c r="DL281" s="326"/>
      <c r="DM281" s="326"/>
      <c r="DN281" s="326"/>
      <c r="DO281" s="326"/>
      <c r="DP281" s="326"/>
      <c r="DQ281" s="326"/>
      <c r="DR281" s="326"/>
      <c r="DS281" s="326"/>
      <c r="DT281" s="326"/>
      <c r="DU281" s="326"/>
      <c r="DV281" s="326"/>
      <c r="DW281" s="326"/>
      <c r="DX281" s="326"/>
      <c r="DY281" s="326"/>
      <c r="DZ281" s="326"/>
      <c r="EA281" s="326"/>
      <c r="EB281" s="326"/>
      <c r="EC281" s="326"/>
      <c r="ED281" s="326"/>
      <c r="EE281" s="326"/>
      <c r="EF281" s="326"/>
      <c r="EG281" s="326"/>
      <c r="EH281" s="326"/>
      <c r="EI281" s="326"/>
      <c r="EJ281" s="326"/>
      <c r="EK281" s="326"/>
      <c r="EL281" s="326"/>
      <c r="EM281" s="326"/>
      <c r="EN281" s="326"/>
      <c r="EO281" s="326"/>
      <c r="EP281" s="326"/>
      <c r="EQ281" s="326"/>
      <c r="ER281" s="326"/>
      <c r="ES281" s="326"/>
      <c r="ET281" s="326"/>
      <c r="EU281" s="326"/>
      <c r="EV281" s="326"/>
      <c r="EW281" s="326"/>
      <c r="EX281" s="326"/>
      <c r="EY281" s="326"/>
      <c r="EZ281" s="326"/>
      <c r="FA281" s="326"/>
      <c r="FB281" s="326"/>
      <c r="FC281" s="326"/>
      <c r="FD281" s="326"/>
      <c r="FE281" s="326"/>
      <c r="FF281" s="326"/>
      <c r="FG281" s="326"/>
      <c r="FH281" s="326"/>
      <c r="FI281" s="326"/>
      <c r="FJ281" s="326"/>
      <c r="FK281" s="326"/>
      <c r="FL281" s="326"/>
      <c r="FM281" s="326"/>
      <c r="FN281" s="326"/>
      <c r="FO281" s="326"/>
      <c r="FP281" s="326"/>
      <c r="FQ281" s="326"/>
      <c r="FR281" s="326"/>
      <c r="FS281" s="326"/>
      <c r="FT281" s="326"/>
      <c r="FU281" s="326"/>
      <c r="FV281" s="326"/>
      <c r="FW281" s="326"/>
      <c r="FX281" s="326"/>
      <c r="FY281" s="326"/>
      <c r="FZ281" s="326"/>
      <c r="GA281" s="326"/>
      <c r="GB281" s="326"/>
      <c r="GC281" s="326"/>
      <c r="GD281" s="326"/>
      <c r="GE281" s="326"/>
      <c r="GF281" s="326"/>
      <c r="GG281" s="326"/>
      <c r="GH281" s="326"/>
      <c r="GI281" s="326"/>
      <c r="GJ281" s="326"/>
      <c r="GK281" s="326"/>
      <c r="GL281" s="326"/>
      <c r="GM281" s="326"/>
      <c r="GN281" s="326"/>
      <c r="GO281" s="326"/>
      <c r="GP281" s="326"/>
      <c r="GQ281" s="326"/>
      <c r="GR281" s="326"/>
      <c r="GS281" s="326"/>
      <c r="GT281" s="326"/>
      <c r="GU281" s="326"/>
      <c r="GV281" s="326"/>
      <c r="GW281" s="326"/>
      <c r="GX281" s="326"/>
      <c r="GY281" s="326"/>
      <c r="GZ281" s="326"/>
      <c r="HA281" s="326"/>
      <c r="HB281" s="326"/>
      <c r="HC281" s="326"/>
      <c r="HD281" s="326"/>
      <c r="HE281" s="326"/>
      <c r="HF281" s="326"/>
      <c r="HG281" s="326"/>
      <c r="HH281" s="326"/>
      <c r="HI281" s="326"/>
      <c r="HJ281" s="326"/>
      <c r="HK281" s="326"/>
      <c r="HL281" s="326"/>
      <c r="HM281" s="326"/>
      <c r="HN281" s="326"/>
      <c r="HO281" s="326"/>
      <c r="HP281" s="326"/>
      <c r="HQ281" s="326"/>
      <c r="HR281" s="326"/>
      <c r="HS281" s="326"/>
      <c r="HT281" s="326"/>
      <c r="HU281" s="326"/>
      <c r="HV281" s="326"/>
      <c r="HW281" s="326"/>
      <c r="HX281" s="326"/>
      <c r="HY281" s="326"/>
      <c r="HZ281" s="326"/>
      <c r="IA281" s="326"/>
      <c r="IB281" s="326"/>
      <c r="IC281" s="326"/>
      <c r="ID281" s="326"/>
      <c r="IE281" s="326"/>
      <c r="IF281" s="326"/>
      <c r="IG281" s="326"/>
      <c r="IH281" s="326"/>
      <c r="II281" s="326"/>
      <c r="IJ281" s="326"/>
      <c r="IK281" s="326"/>
      <c r="IL281" s="326"/>
      <c r="IM281" s="326"/>
    </row>
    <row r="282" spans="6:247" x14ac:dyDescent="0.2">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c r="AE282" s="326"/>
      <c r="AF282" s="326"/>
      <c r="AG282" s="326"/>
      <c r="AH282" s="326"/>
      <c r="AI282" s="326"/>
      <c r="AJ282" s="326"/>
      <c r="AK282" s="326"/>
      <c r="AL282" s="326"/>
      <c r="AM282" s="326"/>
      <c r="AN282" s="326"/>
      <c r="AO282" s="326"/>
      <c r="AP282" s="326"/>
      <c r="AQ282" s="326"/>
      <c r="AR282" s="326"/>
      <c r="AS282" s="326"/>
      <c r="AT282" s="326"/>
      <c r="AU282" s="326"/>
      <c r="AV282" s="326"/>
      <c r="AW282" s="326"/>
      <c r="AX282" s="326"/>
      <c r="AY282" s="326"/>
      <c r="AZ282" s="326"/>
      <c r="BA282" s="326"/>
      <c r="BB282" s="326"/>
      <c r="BC282" s="326"/>
      <c r="BD282" s="326"/>
      <c r="BE282" s="326"/>
      <c r="BF282" s="326"/>
      <c r="BG282" s="326"/>
      <c r="BH282" s="326"/>
      <c r="BI282" s="326"/>
      <c r="BJ282" s="326"/>
      <c r="BK282" s="326"/>
      <c r="BL282" s="326"/>
      <c r="BM282" s="326"/>
      <c r="BN282" s="326"/>
      <c r="BO282" s="326"/>
      <c r="BP282" s="326"/>
      <c r="BQ282" s="326"/>
      <c r="BR282" s="326"/>
      <c r="BS282" s="326"/>
      <c r="BT282" s="326"/>
      <c r="BU282" s="326"/>
      <c r="BV282" s="326"/>
      <c r="BW282" s="326"/>
      <c r="BX282" s="326"/>
      <c r="BY282" s="326"/>
      <c r="BZ282" s="326"/>
      <c r="CA282" s="326"/>
      <c r="CB282" s="326"/>
      <c r="CC282" s="326"/>
      <c r="CD282" s="326"/>
      <c r="CE282" s="326"/>
      <c r="CF282" s="326"/>
      <c r="CG282" s="326"/>
      <c r="CH282" s="326"/>
      <c r="CI282" s="326"/>
      <c r="CJ282" s="326"/>
      <c r="CK282" s="326"/>
      <c r="CL282" s="326"/>
      <c r="CM282" s="326"/>
      <c r="CN282" s="326"/>
      <c r="CO282" s="326"/>
      <c r="CP282" s="326"/>
      <c r="CQ282" s="326"/>
      <c r="CR282" s="326"/>
      <c r="CS282" s="326"/>
      <c r="CT282" s="326"/>
      <c r="CU282" s="326"/>
      <c r="CV282" s="326"/>
      <c r="CW282" s="326"/>
      <c r="CX282" s="326"/>
      <c r="CY282" s="326"/>
      <c r="CZ282" s="326"/>
      <c r="DA282" s="326"/>
      <c r="DB282" s="326"/>
      <c r="DC282" s="326"/>
      <c r="DD282" s="326"/>
      <c r="DE282" s="326"/>
      <c r="DF282" s="326"/>
      <c r="DG282" s="326"/>
      <c r="DH282" s="326"/>
      <c r="DI282" s="326"/>
      <c r="DJ282" s="326"/>
      <c r="DK282" s="326"/>
      <c r="DL282" s="326"/>
      <c r="DM282" s="326"/>
      <c r="DN282" s="326"/>
      <c r="DO282" s="326"/>
      <c r="DP282" s="326"/>
      <c r="DQ282" s="326"/>
      <c r="DR282" s="326"/>
      <c r="DS282" s="326"/>
      <c r="DT282" s="326"/>
      <c r="DU282" s="326"/>
      <c r="DV282" s="326"/>
      <c r="DW282" s="326"/>
      <c r="DX282" s="326"/>
      <c r="DY282" s="326"/>
      <c r="DZ282" s="326"/>
      <c r="EA282" s="326"/>
      <c r="EB282" s="326"/>
      <c r="EC282" s="326"/>
      <c r="ED282" s="326"/>
      <c r="EE282" s="326"/>
      <c r="EF282" s="326"/>
      <c r="EG282" s="326"/>
      <c r="EH282" s="326"/>
      <c r="EI282" s="326"/>
      <c r="EJ282" s="326"/>
      <c r="EK282" s="326"/>
      <c r="EL282" s="326"/>
      <c r="EM282" s="326"/>
      <c r="EN282" s="326"/>
      <c r="EO282" s="326"/>
      <c r="EP282" s="326"/>
      <c r="EQ282" s="326"/>
      <c r="ER282" s="326"/>
      <c r="ES282" s="326"/>
      <c r="ET282" s="326"/>
      <c r="EU282" s="326"/>
      <c r="EV282" s="326"/>
      <c r="EW282" s="326"/>
      <c r="EX282" s="326"/>
      <c r="EY282" s="326"/>
      <c r="EZ282" s="326"/>
      <c r="FA282" s="326"/>
      <c r="FB282" s="326"/>
      <c r="FC282" s="326"/>
      <c r="FD282" s="326"/>
      <c r="FE282" s="326"/>
      <c r="FF282" s="326"/>
      <c r="FG282" s="326"/>
      <c r="FH282" s="326"/>
      <c r="FI282" s="326"/>
      <c r="FJ282" s="326"/>
      <c r="FK282" s="326"/>
      <c r="FL282" s="326"/>
      <c r="FM282" s="326"/>
      <c r="FN282" s="326"/>
      <c r="FO282" s="326"/>
      <c r="FP282" s="326"/>
      <c r="FQ282" s="326"/>
      <c r="FR282" s="326"/>
      <c r="FS282" s="326"/>
      <c r="FT282" s="326"/>
      <c r="FU282" s="326"/>
      <c r="FV282" s="326"/>
      <c r="FW282" s="326"/>
      <c r="FX282" s="326"/>
      <c r="FY282" s="326"/>
      <c r="FZ282" s="326"/>
      <c r="GA282" s="326"/>
      <c r="GB282" s="326"/>
      <c r="GC282" s="326"/>
      <c r="GD282" s="326"/>
      <c r="GE282" s="326"/>
      <c r="GF282" s="326"/>
      <c r="GG282" s="326"/>
      <c r="GH282" s="326"/>
      <c r="GI282" s="326"/>
      <c r="GJ282" s="326"/>
      <c r="GK282" s="326"/>
      <c r="GL282" s="326"/>
      <c r="GM282" s="326"/>
      <c r="GN282" s="326"/>
      <c r="GO282" s="326"/>
      <c r="GP282" s="326"/>
      <c r="GQ282" s="326"/>
      <c r="GR282" s="326"/>
      <c r="GS282" s="326"/>
      <c r="GT282" s="326"/>
      <c r="GU282" s="326"/>
      <c r="GV282" s="326"/>
      <c r="GW282" s="326"/>
      <c r="GX282" s="326"/>
      <c r="GY282" s="326"/>
      <c r="GZ282" s="326"/>
      <c r="HA282" s="326"/>
      <c r="HB282" s="326"/>
      <c r="HC282" s="326"/>
      <c r="HD282" s="326"/>
      <c r="HE282" s="326"/>
      <c r="HF282" s="326"/>
      <c r="HG282" s="326"/>
      <c r="HH282" s="326"/>
      <c r="HI282" s="326"/>
      <c r="HJ282" s="326"/>
      <c r="HK282" s="326"/>
      <c r="HL282" s="326"/>
      <c r="HM282" s="326"/>
      <c r="HN282" s="326"/>
      <c r="HO282" s="326"/>
      <c r="HP282" s="326"/>
      <c r="HQ282" s="326"/>
      <c r="HR282" s="326"/>
      <c r="HS282" s="326"/>
      <c r="HT282" s="326"/>
      <c r="HU282" s="326"/>
      <c r="HV282" s="326"/>
      <c r="HW282" s="326"/>
      <c r="HX282" s="326"/>
      <c r="HY282" s="326"/>
      <c r="HZ282" s="326"/>
      <c r="IA282" s="326"/>
      <c r="IB282" s="326"/>
      <c r="IC282" s="326"/>
      <c r="ID282" s="326"/>
      <c r="IE282" s="326"/>
      <c r="IF282" s="326"/>
      <c r="IG282" s="326"/>
      <c r="IH282" s="326"/>
      <c r="II282" s="326"/>
      <c r="IJ282" s="326"/>
      <c r="IK282" s="326"/>
      <c r="IL282" s="326"/>
      <c r="IM282" s="326"/>
    </row>
    <row r="283" spans="6:247" x14ac:dyDescent="0.2">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c r="AH283" s="326"/>
      <c r="AI283" s="326"/>
      <c r="AJ283" s="326"/>
      <c r="AK283" s="326"/>
      <c r="AL283" s="326"/>
      <c r="AM283" s="326"/>
      <c r="AN283" s="326"/>
      <c r="AO283" s="326"/>
      <c r="AP283" s="326"/>
      <c r="AQ283" s="326"/>
      <c r="AR283" s="326"/>
      <c r="AS283" s="326"/>
      <c r="AT283" s="326"/>
      <c r="AU283" s="326"/>
      <c r="AV283" s="326"/>
      <c r="AW283" s="326"/>
      <c r="AX283" s="326"/>
      <c r="AY283" s="326"/>
      <c r="AZ283" s="326"/>
      <c r="BA283" s="326"/>
      <c r="BB283" s="326"/>
      <c r="BC283" s="326"/>
      <c r="BD283" s="326"/>
      <c r="BE283" s="326"/>
      <c r="BF283" s="326"/>
      <c r="BG283" s="326"/>
      <c r="BH283" s="326"/>
      <c r="BI283" s="326"/>
      <c r="BJ283" s="326"/>
      <c r="BK283" s="326"/>
      <c r="BL283" s="326"/>
      <c r="BM283" s="326"/>
      <c r="BN283" s="326"/>
      <c r="BO283" s="326"/>
      <c r="BP283" s="326"/>
      <c r="BQ283" s="326"/>
      <c r="BR283" s="326"/>
      <c r="BS283" s="326"/>
      <c r="BT283" s="326"/>
      <c r="BU283" s="326"/>
      <c r="BV283" s="326"/>
      <c r="BW283" s="326"/>
      <c r="BX283" s="326"/>
      <c r="BY283" s="326"/>
      <c r="BZ283" s="326"/>
      <c r="CA283" s="326"/>
      <c r="CB283" s="326"/>
      <c r="CC283" s="326"/>
      <c r="CD283" s="326"/>
      <c r="CE283" s="326"/>
      <c r="CF283" s="326"/>
      <c r="CG283" s="326"/>
      <c r="CH283" s="326"/>
      <c r="CI283" s="326"/>
      <c r="CJ283" s="326"/>
      <c r="CK283" s="326"/>
      <c r="CL283" s="326"/>
      <c r="CM283" s="326"/>
      <c r="CN283" s="326"/>
      <c r="CO283" s="326"/>
      <c r="CP283" s="326"/>
      <c r="CQ283" s="326"/>
      <c r="CR283" s="326"/>
      <c r="CS283" s="326"/>
      <c r="CT283" s="326"/>
      <c r="CU283" s="326"/>
      <c r="CV283" s="326"/>
      <c r="CW283" s="326"/>
      <c r="CX283" s="326"/>
      <c r="CY283" s="326"/>
      <c r="CZ283" s="326"/>
      <c r="DA283" s="326"/>
      <c r="DB283" s="326"/>
      <c r="DC283" s="326"/>
      <c r="DD283" s="326"/>
      <c r="DE283" s="326"/>
      <c r="DF283" s="326"/>
      <c r="DG283" s="326"/>
      <c r="DH283" s="326"/>
      <c r="DI283" s="326"/>
      <c r="DJ283" s="326"/>
      <c r="DK283" s="326"/>
      <c r="DL283" s="326"/>
      <c r="DM283" s="326"/>
      <c r="DN283" s="326"/>
      <c r="DO283" s="326"/>
      <c r="DP283" s="326"/>
      <c r="DQ283" s="326"/>
      <c r="DR283" s="326"/>
      <c r="DS283" s="326"/>
      <c r="DT283" s="326"/>
      <c r="DU283" s="326"/>
      <c r="DV283" s="326"/>
      <c r="DW283" s="326"/>
      <c r="DX283" s="326"/>
      <c r="DY283" s="326"/>
      <c r="DZ283" s="326"/>
      <c r="EA283" s="326"/>
      <c r="EB283" s="326"/>
      <c r="EC283" s="326"/>
      <c r="ED283" s="326"/>
      <c r="EE283" s="326"/>
      <c r="EF283" s="326"/>
      <c r="EG283" s="326"/>
      <c r="EH283" s="326"/>
      <c r="EI283" s="326"/>
      <c r="EJ283" s="326"/>
      <c r="EK283" s="326"/>
      <c r="EL283" s="326"/>
      <c r="EM283" s="326"/>
      <c r="EN283" s="326"/>
      <c r="EO283" s="326"/>
      <c r="EP283" s="326"/>
      <c r="EQ283" s="326"/>
      <c r="ER283" s="326"/>
      <c r="ES283" s="326"/>
      <c r="ET283" s="326"/>
      <c r="EU283" s="326"/>
      <c r="EV283" s="326"/>
      <c r="EW283" s="326"/>
      <c r="EX283" s="326"/>
      <c r="EY283" s="326"/>
      <c r="EZ283" s="326"/>
      <c r="FA283" s="326"/>
      <c r="FB283" s="326"/>
      <c r="FC283" s="326"/>
      <c r="FD283" s="326"/>
      <c r="FE283" s="326"/>
      <c r="FF283" s="326"/>
      <c r="FG283" s="326"/>
      <c r="FH283" s="326"/>
      <c r="FI283" s="326"/>
      <c r="FJ283" s="326"/>
      <c r="FK283" s="326"/>
      <c r="FL283" s="326"/>
      <c r="FM283" s="326"/>
      <c r="FN283" s="326"/>
      <c r="FO283" s="326"/>
      <c r="FP283" s="326"/>
      <c r="FQ283" s="326"/>
      <c r="FR283" s="326"/>
      <c r="FS283" s="326"/>
      <c r="FT283" s="326"/>
      <c r="FU283" s="326"/>
      <c r="FV283" s="326"/>
      <c r="FW283" s="326"/>
      <c r="FX283" s="326"/>
      <c r="FY283" s="326"/>
      <c r="FZ283" s="326"/>
      <c r="GA283" s="326"/>
      <c r="GB283" s="326"/>
      <c r="GC283" s="326"/>
      <c r="GD283" s="326"/>
      <c r="GE283" s="326"/>
      <c r="GF283" s="326"/>
      <c r="GG283" s="326"/>
      <c r="GH283" s="326"/>
      <c r="GI283" s="326"/>
      <c r="GJ283" s="326"/>
      <c r="GK283" s="326"/>
      <c r="GL283" s="326"/>
      <c r="GM283" s="326"/>
      <c r="GN283" s="326"/>
      <c r="GO283" s="326"/>
      <c r="GP283" s="326"/>
      <c r="GQ283" s="326"/>
      <c r="GR283" s="326"/>
      <c r="GS283" s="326"/>
      <c r="GT283" s="326"/>
      <c r="GU283" s="326"/>
      <c r="GV283" s="326"/>
      <c r="GW283" s="326"/>
      <c r="GX283" s="326"/>
      <c r="GY283" s="326"/>
      <c r="GZ283" s="326"/>
      <c r="HA283" s="326"/>
      <c r="HB283" s="326"/>
      <c r="HC283" s="326"/>
      <c r="HD283" s="326"/>
      <c r="HE283" s="326"/>
      <c r="HF283" s="326"/>
      <c r="HG283" s="326"/>
      <c r="HH283" s="326"/>
      <c r="HI283" s="326"/>
      <c r="HJ283" s="326"/>
      <c r="HK283" s="326"/>
      <c r="HL283" s="326"/>
      <c r="HM283" s="326"/>
      <c r="HN283" s="326"/>
      <c r="HO283" s="326"/>
      <c r="HP283" s="326"/>
      <c r="HQ283" s="326"/>
      <c r="HR283" s="326"/>
      <c r="HS283" s="326"/>
      <c r="HT283" s="326"/>
      <c r="HU283" s="326"/>
      <c r="HV283" s="326"/>
      <c r="HW283" s="326"/>
      <c r="HX283" s="326"/>
      <c r="HY283" s="326"/>
      <c r="HZ283" s="326"/>
      <c r="IA283" s="326"/>
      <c r="IB283" s="326"/>
      <c r="IC283" s="326"/>
      <c r="ID283" s="326"/>
      <c r="IE283" s="326"/>
      <c r="IF283" s="326"/>
      <c r="IG283" s="326"/>
      <c r="IH283" s="326"/>
      <c r="II283" s="326"/>
      <c r="IJ283" s="326"/>
      <c r="IK283" s="326"/>
      <c r="IL283" s="326"/>
      <c r="IM283" s="326"/>
    </row>
    <row r="284" spans="6:247" x14ac:dyDescent="0.2">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c r="AE284" s="326"/>
      <c r="AF284" s="326"/>
      <c r="AG284" s="326"/>
      <c r="AH284" s="326"/>
      <c r="AI284" s="326"/>
      <c r="AJ284" s="326"/>
      <c r="AK284" s="326"/>
      <c r="AL284" s="326"/>
      <c r="AM284" s="326"/>
      <c r="AN284" s="326"/>
      <c r="AO284" s="326"/>
      <c r="AP284" s="326"/>
      <c r="AQ284" s="326"/>
      <c r="AR284" s="326"/>
      <c r="AS284" s="326"/>
      <c r="AT284" s="326"/>
      <c r="AU284" s="326"/>
      <c r="AV284" s="326"/>
      <c r="AW284" s="326"/>
      <c r="AX284" s="326"/>
      <c r="AY284" s="326"/>
      <c r="AZ284" s="326"/>
      <c r="BA284" s="326"/>
      <c r="BB284" s="326"/>
      <c r="BC284" s="326"/>
      <c r="BD284" s="326"/>
      <c r="BE284" s="326"/>
      <c r="BF284" s="326"/>
      <c r="BG284" s="326"/>
      <c r="BH284" s="326"/>
      <c r="BI284" s="326"/>
      <c r="BJ284" s="326"/>
      <c r="BK284" s="326"/>
      <c r="BL284" s="326"/>
      <c r="BM284" s="326"/>
      <c r="BN284" s="326"/>
      <c r="BO284" s="326"/>
      <c r="BP284" s="326"/>
      <c r="BQ284" s="326"/>
      <c r="BR284" s="326"/>
      <c r="BS284" s="326"/>
      <c r="BT284" s="326"/>
      <c r="BU284" s="326"/>
      <c r="BV284" s="326"/>
      <c r="BW284" s="326"/>
      <c r="BX284" s="326"/>
      <c r="BY284" s="326"/>
      <c r="BZ284" s="326"/>
      <c r="CA284" s="326"/>
      <c r="CB284" s="326"/>
      <c r="CC284" s="326"/>
      <c r="CD284" s="326"/>
      <c r="CE284" s="326"/>
      <c r="CF284" s="326"/>
      <c r="CG284" s="326"/>
      <c r="CH284" s="326"/>
      <c r="CI284" s="326"/>
      <c r="CJ284" s="326"/>
      <c r="CK284" s="326"/>
      <c r="CL284" s="326"/>
      <c r="CM284" s="326"/>
      <c r="CN284" s="326"/>
      <c r="CO284" s="326"/>
      <c r="CP284" s="326"/>
      <c r="CQ284" s="326"/>
      <c r="CR284" s="326"/>
      <c r="CS284" s="326"/>
      <c r="CT284" s="326"/>
      <c r="CU284" s="326"/>
      <c r="CV284" s="326"/>
      <c r="CW284" s="326"/>
      <c r="CX284" s="326"/>
      <c r="CY284" s="326"/>
      <c r="CZ284" s="326"/>
      <c r="DA284" s="326"/>
      <c r="DB284" s="326"/>
      <c r="DC284" s="326"/>
      <c r="DD284" s="326"/>
      <c r="DE284" s="326"/>
      <c r="DF284" s="326"/>
      <c r="DG284" s="326"/>
      <c r="DH284" s="326"/>
      <c r="DI284" s="326"/>
      <c r="DJ284" s="326"/>
      <c r="DK284" s="326"/>
      <c r="DL284" s="326"/>
      <c r="DM284" s="326"/>
      <c r="DN284" s="326"/>
      <c r="DO284" s="326"/>
      <c r="DP284" s="326"/>
      <c r="DQ284" s="326"/>
      <c r="DR284" s="326"/>
      <c r="DS284" s="326"/>
      <c r="DT284" s="326"/>
      <c r="DU284" s="326"/>
      <c r="DV284" s="326"/>
      <c r="DW284" s="326"/>
      <c r="DX284" s="326"/>
      <c r="DY284" s="326"/>
      <c r="DZ284" s="326"/>
      <c r="EA284" s="326"/>
      <c r="EB284" s="326"/>
      <c r="EC284" s="326"/>
      <c r="ED284" s="326"/>
      <c r="EE284" s="326"/>
      <c r="EF284" s="326"/>
      <c r="EG284" s="326"/>
      <c r="EH284" s="326"/>
      <c r="EI284" s="326"/>
      <c r="EJ284" s="326"/>
      <c r="EK284" s="326"/>
      <c r="EL284" s="326"/>
      <c r="EM284" s="326"/>
      <c r="EN284" s="326"/>
      <c r="EO284" s="326"/>
      <c r="EP284" s="326"/>
      <c r="EQ284" s="326"/>
      <c r="ER284" s="326"/>
      <c r="ES284" s="326"/>
      <c r="ET284" s="326"/>
      <c r="EU284" s="326"/>
      <c r="EV284" s="326"/>
      <c r="EW284" s="326"/>
      <c r="EX284" s="326"/>
      <c r="EY284" s="326"/>
      <c r="EZ284" s="326"/>
      <c r="FA284" s="326"/>
      <c r="FB284" s="326"/>
      <c r="FC284" s="326"/>
      <c r="FD284" s="326"/>
      <c r="FE284" s="326"/>
      <c r="FF284" s="326"/>
      <c r="FG284" s="326"/>
      <c r="FH284" s="326"/>
      <c r="FI284" s="326"/>
      <c r="FJ284" s="326"/>
      <c r="FK284" s="326"/>
      <c r="FL284" s="326"/>
      <c r="FM284" s="326"/>
      <c r="FN284" s="326"/>
      <c r="FO284" s="326"/>
      <c r="FP284" s="326"/>
      <c r="FQ284" s="326"/>
      <c r="FR284" s="326"/>
      <c r="FS284" s="326"/>
      <c r="FT284" s="326"/>
      <c r="FU284" s="326"/>
      <c r="FV284" s="326"/>
      <c r="FW284" s="326"/>
      <c r="FX284" s="326"/>
      <c r="FY284" s="326"/>
      <c r="FZ284" s="326"/>
      <c r="GA284" s="326"/>
      <c r="GB284" s="326"/>
      <c r="GC284" s="326"/>
      <c r="GD284" s="326"/>
      <c r="GE284" s="326"/>
      <c r="GF284" s="326"/>
      <c r="GG284" s="326"/>
      <c r="GH284" s="326"/>
      <c r="GI284" s="326"/>
      <c r="GJ284" s="326"/>
      <c r="GK284" s="326"/>
      <c r="GL284" s="326"/>
      <c r="GM284" s="326"/>
      <c r="GN284" s="326"/>
      <c r="GO284" s="326"/>
      <c r="GP284" s="326"/>
      <c r="GQ284" s="326"/>
      <c r="GR284" s="326"/>
      <c r="GS284" s="326"/>
      <c r="GT284" s="326"/>
      <c r="GU284" s="326"/>
      <c r="GV284" s="326"/>
      <c r="GW284" s="326"/>
      <c r="GX284" s="326"/>
      <c r="GY284" s="326"/>
      <c r="GZ284" s="326"/>
      <c r="HA284" s="326"/>
      <c r="HB284" s="326"/>
      <c r="HC284" s="326"/>
      <c r="HD284" s="326"/>
      <c r="HE284" s="326"/>
      <c r="HF284" s="326"/>
      <c r="HG284" s="326"/>
      <c r="HH284" s="326"/>
      <c r="HI284" s="326"/>
      <c r="HJ284" s="326"/>
      <c r="HK284" s="326"/>
      <c r="HL284" s="326"/>
      <c r="HM284" s="326"/>
      <c r="HN284" s="326"/>
      <c r="HO284" s="326"/>
      <c r="HP284" s="326"/>
      <c r="HQ284" s="326"/>
      <c r="HR284" s="326"/>
      <c r="HS284" s="326"/>
      <c r="HT284" s="326"/>
      <c r="HU284" s="326"/>
      <c r="HV284" s="326"/>
      <c r="HW284" s="326"/>
      <c r="HX284" s="326"/>
      <c r="HY284" s="326"/>
      <c r="HZ284" s="326"/>
      <c r="IA284" s="326"/>
      <c r="IB284" s="326"/>
      <c r="IC284" s="326"/>
      <c r="ID284" s="326"/>
      <c r="IE284" s="326"/>
      <c r="IF284" s="326"/>
      <c r="IG284" s="326"/>
      <c r="IH284" s="326"/>
      <c r="II284" s="326"/>
      <c r="IJ284" s="326"/>
      <c r="IK284" s="326"/>
      <c r="IL284" s="326"/>
      <c r="IM284" s="326"/>
    </row>
    <row r="285" spans="6:247" x14ac:dyDescent="0.2">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c r="AE285" s="326"/>
      <c r="AF285" s="326"/>
      <c r="AG285" s="326"/>
      <c r="AH285" s="326"/>
      <c r="AI285" s="326"/>
      <c r="AJ285" s="326"/>
      <c r="AK285" s="326"/>
      <c r="AL285" s="326"/>
      <c r="AM285" s="326"/>
      <c r="AN285" s="326"/>
      <c r="AO285" s="326"/>
      <c r="AP285" s="326"/>
      <c r="AQ285" s="326"/>
      <c r="AR285" s="326"/>
      <c r="AS285" s="326"/>
      <c r="AT285" s="326"/>
      <c r="AU285" s="326"/>
      <c r="AV285" s="326"/>
      <c r="AW285" s="326"/>
      <c r="AX285" s="326"/>
      <c r="AY285" s="326"/>
      <c r="AZ285" s="326"/>
      <c r="BA285" s="326"/>
      <c r="BB285" s="326"/>
      <c r="BC285" s="326"/>
      <c r="BD285" s="326"/>
      <c r="BE285" s="326"/>
      <c r="BF285" s="326"/>
      <c r="BG285" s="326"/>
      <c r="BH285" s="326"/>
      <c r="BI285" s="326"/>
      <c r="BJ285" s="326"/>
      <c r="BK285" s="326"/>
      <c r="BL285" s="326"/>
      <c r="BM285" s="326"/>
      <c r="BN285" s="326"/>
      <c r="BO285" s="326"/>
      <c r="BP285" s="326"/>
      <c r="BQ285" s="326"/>
      <c r="BR285" s="326"/>
      <c r="BS285" s="326"/>
      <c r="BT285" s="326"/>
      <c r="BU285" s="326"/>
      <c r="BV285" s="326"/>
      <c r="BW285" s="326"/>
      <c r="BX285" s="326"/>
      <c r="BY285" s="326"/>
      <c r="BZ285" s="326"/>
      <c r="CA285" s="326"/>
      <c r="CB285" s="326"/>
      <c r="CC285" s="326"/>
      <c r="CD285" s="326"/>
      <c r="CE285" s="326"/>
      <c r="CF285" s="326"/>
      <c r="CG285" s="326"/>
      <c r="CH285" s="326"/>
      <c r="CI285" s="326"/>
      <c r="CJ285" s="326"/>
      <c r="CK285" s="326"/>
      <c r="CL285" s="326"/>
      <c r="CM285" s="326"/>
      <c r="CN285" s="326"/>
      <c r="CO285" s="326"/>
      <c r="CP285" s="326"/>
      <c r="CQ285" s="326"/>
      <c r="CR285" s="326"/>
      <c r="CS285" s="326"/>
      <c r="CT285" s="326"/>
      <c r="CU285" s="326"/>
      <c r="CV285" s="326"/>
      <c r="CW285" s="326"/>
      <c r="CX285" s="326"/>
      <c r="CY285" s="326"/>
      <c r="CZ285" s="326"/>
      <c r="DA285" s="326"/>
      <c r="DB285" s="326"/>
      <c r="DC285" s="326"/>
      <c r="DD285" s="326"/>
      <c r="DE285" s="326"/>
      <c r="DF285" s="326"/>
      <c r="DG285" s="326"/>
      <c r="DH285" s="326"/>
      <c r="DI285" s="326"/>
      <c r="DJ285" s="326"/>
      <c r="DK285" s="326"/>
      <c r="DL285" s="326"/>
      <c r="DM285" s="326"/>
      <c r="DN285" s="326"/>
      <c r="DO285" s="326"/>
      <c r="DP285" s="326"/>
      <c r="DQ285" s="326"/>
      <c r="DR285" s="326"/>
      <c r="DS285" s="326"/>
      <c r="DT285" s="326"/>
      <c r="DU285" s="326"/>
      <c r="DV285" s="326"/>
      <c r="DW285" s="326"/>
      <c r="DX285" s="326"/>
      <c r="DY285" s="326"/>
      <c r="DZ285" s="326"/>
      <c r="EA285" s="326"/>
      <c r="EB285" s="326"/>
      <c r="EC285" s="326"/>
      <c r="ED285" s="326"/>
      <c r="EE285" s="326"/>
      <c r="EF285" s="326"/>
      <c r="EG285" s="326"/>
      <c r="EH285" s="326"/>
      <c r="EI285" s="326"/>
      <c r="EJ285" s="326"/>
      <c r="EK285" s="326"/>
      <c r="EL285" s="326"/>
      <c r="EM285" s="326"/>
      <c r="EN285" s="326"/>
      <c r="EO285" s="326"/>
      <c r="EP285" s="326"/>
      <c r="EQ285" s="326"/>
      <c r="ER285" s="326"/>
      <c r="ES285" s="326"/>
      <c r="ET285" s="326"/>
      <c r="EU285" s="326"/>
      <c r="EV285" s="326"/>
      <c r="EW285" s="326"/>
      <c r="EX285" s="326"/>
      <c r="EY285" s="326"/>
      <c r="EZ285" s="326"/>
      <c r="FA285" s="326"/>
      <c r="FB285" s="326"/>
      <c r="FC285" s="326"/>
      <c r="FD285" s="326"/>
      <c r="FE285" s="326"/>
      <c r="FF285" s="326"/>
      <c r="FG285" s="326"/>
      <c r="FH285" s="326"/>
      <c r="FI285" s="326"/>
      <c r="FJ285" s="326"/>
      <c r="FK285" s="326"/>
      <c r="FL285" s="326"/>
      <c r="FM285" s="326"/>
      <c r="FN285" s="326"/>
      <c r="FO285" s="326"/>
      <c r="FP285" s="326"/>
      <c r="FQ285" s="326"/>
      <c r="FR285" s="326"/>
      <c r="FS285" s="326"/>
      <c r="FT285" s="326"/>
      <c r="FU285" s="326"/>
      <c r="FV285" s="326"/>
      <c r="FW285" s="326"/>
      <c r="FX285" s="326"/>
      <c r="FY285" s="326"/>
      <c r="FZ285" s="326"/>
      <c r="GA285" s="326"/>
      <c r="GB285" s="326"/>
      <c r="GC285" s="326"/>
      <c r="GD285" s="326"/>
      <c r="GE285" s="326"/>
      <c r="GF285" s="326"/>
      <c r="GG285" s="326"/>
      <c r="GH285" s="326"/>
      <c r="GI285" s="326"/>
      <c r="GJ285" s="326"/>
      <c r="GK285" s="326"/>
      <c r="GL285" s="326"/>
      <c r="GM285" s="326"/>
      <c r="GN285" s="326"/>
      <c r="GO285" s="326"/>
      <c r="GP285" s="326"/>
      <c r="GQ285" s="326"/>
      <c r="GR285" s="326"/>
      <c r="GS285" s="326"/>
      <c r="GT285" s="326"/>
      <c r="GU285" s="326"/>
      <c r="GV285" s="326"/>
      <c r="GW285" s="326"/>
      <c r="GX285" s="326"/>
      <c r="GY285" s="326"/>
      <c r="GZ285" s="326"/>
      <c r="HA285" s="326"/>
      <c r="HB285" s="326"/>
      <c r="HC285" s="326"/>
      <c r="HD285" s="326"/>
      <c r="HE285" s="326"/>
      <c r="HF285" s="326"/>
      <c r="HG285" s="326"/>
      <c r="HH285" s="326"/>
      <c r="HI285" s="326"/>
      <c r="HJ285" s="326"/>
      <c r="HK285" s="326"/>
      <c r="HL285" s="326"/>
      <c r="HM285" s="326"/>
      <c r="HN285" s="326"/>
      <c r="HO285" s="326"/>
      <c r="HP285" s="326"/>
      <c r="HQ285" s="326"/>
      <c r="HR285" s="326"/>
      <c r="HS285" s="326"/>
      <c r="HT285" s="326"/>
      <c r="HU285" s="326"/>
      <c r="HV285" s="326"/>
      <c r="HW285" s="326"/>
      <c r="HX285" s="326"/>
      <c r="HY285" s="326"/>
      <c r="HZ285" s="326"/>
      <c r="IA285" s="326"/>
      <c r="IB285" s="326"/>
      <c r="IC285" s="326"/>
      <c r="ID285" s="326"/>
      <c r="IE285" s="326"/>
      <c r="IF285" s="326"/>
      <c r="IG285" s="326"/>
      <c r="IH285" s="326"/>
      <c r="II285" s="326"/>
      <c r="IJ285" s="326"/>
      <c r="IK285" s="326"/>
      <c r="IL285" s="326"/>
      <c r="IM285" s="326"/>
    </row>
    <row r="286" spans="6:247" x14ac:dyDescent="0.2">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c r="AE286" s="326"/>
      <c r="AF286" s="326"/>
      <c r="AG286" s="326"/>
      <c r="AH286" s="326"/>
      <c r="AI286" s="326"/>
      <c r="AJ286" s="326"/>
      <c r="AK286" s="326"/>
      <c r="AL286" s="326"/>
      <c r="AM286" s="326"/>
      <c r="AN286" s="326"/>
      <c r="AO286" s="326"/>
      <c r="AP286" s="326"/>
      <c r="AQ286" s="326"/>
      <c r="AR286" s="326"/>
      <c r="AS286" s="326"/>
      <c r="AT286" s="326"/>
      <c r="AU286" s="326"/>
      <c r="AV286" s="326"/>
      <c r="AW286" s="326"/>
      <c r="AX286" s="326"/>
      <c r="AY286" s="326"/>
      <c r="AZ286" s="326"/>
      <c r="BA286" s="326"/>
      <c r="BB286" s="326"/>
      <c r="BC286" s="326"/>
      <c r="BD286" s="326"/>
      <c r="BE286" s="326"/>
      <c r="BF286" s="326"/>
      <c r="BG286" s="326"/>
      <c r="BH286" s="326"/>
      <c r="BI286" s="326"/>
      <c r="BJ286" s="326"/>
      <c r="BK286" s="326"/>
      <c r="BL286" s="326"/>
      <c r="BM286" s="326"/>
      <c r="BN286" s="326"/>
      <c r="BO286" s="326"/>
      <c r="BP286" s="326"/>
      <c r="BQ286" s="326"/>
      <c r="BR286" s="326"/>
      <c r="BS286" s="326"/>
      <c r="BT286" s="326"/>
      <c r="BU286" s="326"/>
      <c r="BV286" s="326"/>
      <c r="BW286" s="326"/>
      <c r="BX286" s="326"/>
      <c r="BY286" s="326"/>
      <c r="BZ286" s="326"/>
      <c r="CA286" s="326"/>
      <c r="CB286" s="326"/>
      <c r="CC286" s="326"/>
      <c r="CD286" s="326"/>
      <c r="CE286" s="326"/>
      <c r="CF286" s="326"/>
      <c r="CG286" s="326"/>
      <c r="CH286" s="326"/>
      <c r="CI286" s="326"/>
      <c r="CJ286" s="326"/>
      <c r="CK286" s="326"/>
      <c r="CL286" s="326"/>
      <c r="CM286" s="326"/>
      <c r="CN286" s="326"/>
      <c r="CO286" s="326"/>
      <c r="CP286" s="326"/>
      <c r="CQ286" s="326"/>
      <c r="CR286" s="326"/>
      <c r="CS286" s="326"/>
      <c r="CT286" s="326"/>
      <c r="CU286" s="326"/>
      <c r="CV286" s="326"/>
      <c r="CW286" s="326"/>
      <c r="CX286" s="326"/>
      <c r="CY286" s="326"/>
      <c r="CZ286" s="326"/>
      <c r="DA286" s="326"/>
      <c r="DB286" s="326"/>
      <c r="DC286" s="326"/>
      <c r="DD286" s="326"/>
      <c r="DE286" s="326"/>
      <c r="DF286" s="326"/>
      <c r="DG286" s="326"/>
      <c r="DH286" s="326"/>
      <c r="DI286" s="326"/>
      <c r="DJ286" s="326"/>
      <c r="DK286" s="326"/>
      <c r="DL286" s="326"/>
      <c r="DM286" s="326"/>
      <c r="DN286" s="326"/>
      <c r="DO286" s="326"/>
      <c r="DP286" s="326"/>
      <c r="DQ286" s="326"/>
      <c r="DR286" s="326"/>
      <c r="DS286" s="326"/>
      <c r="DT286" s="326"/>
      <c r="DU286" s="326"/>
      <c r="DV286" s="326"/>
      <c r="DW286" s="326"/>
      <c r="DX286" s="326"/>
      <c r="DY286" s="326"/>
      <c r="DZ286" s="326"/>
      <c r="EA286" s="326"/>
      <c r="EB286" s="326"/>
      <c r="EC286" s="326"/>
      <c r="ED286" s="326"/>
      <c r="EE286" s="326"/>
      <c r="EF286" s="326"/>
      <c r="EG286" s="326"/>
      <c r="EH286" s="326"/>
      <c r="EI286" s="326"/>
      <c r="EJ286" s="326"/>
      <c r="EK286" s="326"/>
      <c r="EL286" s="326"/>
      <c r="EM286" s="326"/>
      <c r="EN286" s="326"/>
      <c r="EO286" s="326"/>
      <c r="EP286" s="326"/>
      <c r="EQ286" s="326"/>
      <c r="ER286" s="326"/>
      <c r="ES286" s="326"/>
      <c r="ET286" s="326"/>
      <c r="EU286" s="326"/>
      <c r="EV286" s="326"/>
      <c r="EW286" s="326"/>
      <c r="EX286" s="326"/>
      <c r="EY286" s="326"/>
      <c r="EZ286" s="326"/>
      <c r="FA286" s="326"/>
      <c r="FB286" s="326"/>
      <c r="FC286" s="326"/>
      <c r="FD286" s="326"/>
      <c r="FE286" s="326"/>
      <c r="FF286" s="326"/>
      <c r="FG286" s="326"/>
      <c r="FH286" s="326"/>
      <c r="FI286" s="326"/>
      <c r="FJ286" s="326"/>
      <c r="FK286" s="326"/>
      <c r="FL286" s="326"/>
      <c r="FM286" s="326"/>
      <c r="FN286" s="326"/>
      <c r="FO286" s="326"/>
      <c r="FP286" s="326"/>
      <c r="FQ286" s="326"/>
      <c r="FR286" s="326"/>
      <c r="FS286" s="326"/>
      <c r="FT286" s="326"/>
      <c r="FU286" s="326"/>
      <c r="FV286" s="326"/>
      <c r="FW286" s="326"/>
      <c r="FX286" s="326"/>
      <c r="FY286" s="326"/>
      <c r="FZ286" s="326"/>
      <c r="GA286" s="326"/>
      <c r="GB286" s="326"/>
      <c r="GC286" s="326"/>
      <c r="GD286" s="326"/>
      <c r="GE286" s="326"/>
      <c r="GF286" s="326"/>
      <c r="GG286" s="326"/>
      <c r="GH286" s="326"/>
      <c r="GI286" s="326"/>
      <c r="GJ286" s="326"/>
      <c r="GK286" s="326"/>
      <c r="GL286" s="326"/>
      <c r="GM286" s="326"/>
      <c r="GN286" s="326"/>
      <c r="GO286" s="326"/>
      <c r="GP286" s="326"/>
      <c r="GQ286" s="326"/>
      <c r="GR286" s="326"/>
      <c r="GS286" s="326"/>
      <c r="GT286" s="326"/>
      <c r="GU286" s="326"/>
      <c r="GV286" s="326"/>
      <c r="GW286" s="326"/>
      <c r="GX286" s="326"/>
      <c r="GY286" s="326"/>
      <c r="GZ286" s="326"/>
      <c r="HA286" s="326"/>
      <c r="HB286" s="326"/>
      <c r="HC286" s="326"/>
      <c r="HD286" s="326"/>
      <c r="HE286" s="326"/>
      <c r="HF286" s="326"/>
      <c r="HG286" s="326"/>
      <c r="HH286" s="326"/>
      <c r="HI286" s="326"/>
      <c r="HJ286" s="326"/>
      <c r="HK286" s="326"/>
      <c r="HL286" s="326"/>
      <c r="HM286" s="326"/>
      <c r="HN286" s="326"/>
      <c r="HO286" s="326"/>
      <c r="HP286" s="326"/>
      <c r="HQ286" s="326"/>
      <c r="HR286" s="326"/>
      <c r="HS286" s="326"/>
      <c r="HT286" s="326"/>
      <c r="HU286" s="326"/>
      <c r="HV286" s="326"/>
      <c r="HW286" s="326"/>
      <c r="HX286" s="326"/>
      <c r="HY286" s="326"/>
      <c r="HZ286" s="326"/>
      <c r="IA286" s="326"/>
      <c r="IB286" s="326"/>
      <c r="IC286" s="326"/>
      <c r="ID286" s="326"/>
      <c r="IE286" s="326"/>
      <c r="IF286" s="326"/>
      <c r="IG286" s="326"/>
      <c r="IH286" s="326"/>
      <c r="II286" s="326"/>
      <c r="IJ286" s="326"/>
      <c r="IK286" s="326"/>
      <c r="IL286" s="326"/>
      <c r="IM286" s="326"/>
    </row>
    <row r="287" spans="6:247" x14ac:dyDescent="0.2">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c r="AH287" s="326"/>
      <c r="AI287" s="326"/>
      <c r="AJ287" s="326"/>
      <c r="AK287" s="326"/>
      <c r="AL287" s="326"/>
      <c r="AM287" s="326"/>
      <c r="AN287" s="326"/>
      <c r="AO287" s="326"/>
      <c r="AP287" s="326"/>
      <c r="AQ287" s="326"/>
      <c r="AR287" s="326"/>
      <c r="AS287" s="326"/>
      <c r="AT287" s="326"/>
      <c r="AU287" s="326"/>
      <c r="AV287" s="326"/>
      <c r="AW287" s="326"/>
      <c r="AX287" s="326"/>
      <c r="AY287" s="326"/>
      <c r="AZ287" s="326"/>
      <c r="BA287" s="326"/>
      <c r="BB287" s="326"/>
      <c r="BC287" s="326"/>
      <c r="BD287" s="326"/>
      <c r="BE287" s="326"/>
      <c r="BF287" s="326"/>
      <c r="BG287" s="326"/>
      <c r="BH287" s="326"/>
      <c r="BI287" s="326"/>
      <c r="BJ287" s="326"/>
      <c r="BK287" s="326"/>
      <c r="BL287" s="326"/>
      <c r="BM287" s="326"/>
      <c r="BN287" s="326"/>
      <c r="BO287" s="326"/>
      <c r="BP287" s="326"/>
      <c r="BQ287" s="326"/>
      <c r="BR287" s="326"/>
      <c r="BS287" s="326"/>
      <c r="BT287" s="326"/>
      <c r="BU287" s="326"/>
      <c r="BV287" s="326"/>
      <c r="BW287" s="326"/>
      <c r="BX287" s="326"/>
      <c r="BY287" s="326"/>
      <c r="BZ287" s="326"/>
      <c r="CA287" s="326"/>
      <c r="CB287" s="326"/>
      <c r="CC287" s="326"/>
      <c r="CD287" s="326"/>
      <c r="CE287" s="326"/>
      <c r="CF287" s="326"/>
      <c r="CG287" s="326"/>
      <c r="CH287" s="326"/>
      <c r="CI287" s="326"/>
      <c r="CJ287" s="326"/>
      <c r="CK287" s="326"/>
      <c r="CL287" s="326"/>
      <c r="CM287" s="326"/>
      <c r="CN287" s="326"/>
      <c r="CO287" s="326"/>
      <c r="CP287" s="326"/>
      <c r="CQ287" s="326"/>
      <c r="CR287" s="326"/>
      <c r="CS287" s="326"/>
      <c r="CT287" s="326"/>
      <c r="CU287" s="326"/>
      <c r="CV287" s="326"/>
      <c r="CW287" s="326"/>
      <c r="CX287" s="326"/>
      <c r="CY287" s="326"/>
      <c r="CZ287" s="326"/>
      <c r="DA287" s="326"/>
      <c r="DB287" s="326"/>
      <c r="DC287" s="326"/>
      <c r="DD287" s="326"/>
      <c r="DE287" s="326"/>
      <c r="DF287" s="326"/>
      <c r="DG287" s="326"/>
      <c r="DH287" s="326"/>
      <c r="DI287" s="326"/>
      <c r="DJ287" s="326"/>
      <c r="DK287" s="326"/>
      <c r="DL287" s="326"/>
      <c r="DM287" s="326"/>
      <c r="DN287" s="326"/>
      <c r="DO287" s="326"/>
      <c r="DP287" s="326"/>
      <c r="DQ287" s="326"/>
      <c r="DR287" s="326"/>
      <c r="DS287" s="326"/>
      <c r="DT287" s="326"/>
      <c r="DU287" s="326"/>
      <c r="DV287" s="326"/>
      <c r="DW287" s="326"/>
      <c r="DX287" s="326"/>
      <c r="DY287" s="326"/>
      <c r="DZ287" s="326"/>
      <c r="EA287" s="326"/>
      <c r="EB287" s="326"/>
      <c r="EC287" s="326"/>
      <c r="ED287" s="326"/>
      <c r="EE287" s="326"/>
      <c r="EF287" s="326"/>
      <c r="EG287" s="326"/>
      <c r="EH287" s="326"/>
      <c r="EI287" s="326"/>
      <c r="EJ287" s="326"/>
      <c r="EK287" s="326"/>
      <c r="EL287" s="326"/>
      <c r="EM287" s="326"/>
      <c r="EN287" s="326"/>
      <c r="EO287" s="326"/>
      <c r="EP287" s="326"/>
      <c r="EQ287" s="326"/>
      <c r="ER287" s="326"/>
      <c r="ES287" s="326"/>
      <c r="ET287" s="326"/>
      <c r="EU287" s="326"/>
      <c r="EV287" s="326"/>
      <c r="EW287" s="326"/>
      <c r="EX287" s="326"/>
      <c r="EY287" s="326"/>
      <c r="EZ287" s="326"/>
      <c r="FA287" s="326"/>
      <c r="FB287" s="326"/>
      <c r="FC287" s="326"/>
      <c r="FD287" s="326"/>
      <c r="FE287" s="326"/>
      <c r="FF287" s="326"/>
      <c r="FG287" s="326"/>
      <c r="FH287" s="326"/>
      <c r="FI287" s="326"/>
      <c r="FJ287" s="326"/>
      <c r="FK287" s="326"/>
      <c r="FL287" s="326"/>
      <c r="FM287" s="326"/>
      <c r="FN287" s="326"/>
      <c r="FO287" s="326"/>
      <c r="FP287" s="326"/>
      <c r="FQ287" s="326"/>
      <c r="FR287" s="326"/>
      <c r="FS287" s="326"/>
      <c r="FT287" s="326"/>
      <c r="FU287" s="326"/>
      <c r="FV287" s="326"/>
      <c r="FW287" s="326"/>
      <c r="FX287" s="326"/>
      <c r="FY287" s="326"/>
      <c r="FZ287" s="326"/>
      <c r="GA287" s="326"/>
      <c r="GB287" s="326"/>
      <c r="GC287" s="326"/>
      <c r="GD287" s="326"/>
      <c r="GE287" s="326"/>
      <c r="GF287" s="326"/>
      <c r="GG287" s="326"/>
      <c r="GH287" s="326"/>
      <c r="GI287" s="326"/>
      <c r="GJ287" s="326"/>
      <c r="GK287" s="326"/>
      <c r="GL287" s="326"/>
      <c r="GM287" s="326"/>
      <c r="GN287" s="326"/>
      <c r="GO287" s="326"/>
      <c r="GP287" s="326"/>
      <c r="GQ287" s="326"/>
      <c r="GR287" s="326"/>
      <c r="GS287" s="326"/>
      <c r="GT287" s="326"/>
      <c r="GU287" s="326"/>
      <c r="GV287" s="326"/>
      <c r="GW287" s="326"/>
      <c r="GX287" s="326"/>
      <c r="GY287" s="326"/>
      <c r="GZ287" s="326"/>
      <c r="HA287" s="326"/>
      <c r="HB287" s="326"/>
      <c r="HC287" s="326"/>
      <c r="HD287" s="326"/>
      <c r="HE287" s="326"/>
      <c r="HF287" s="326"/>
      <c r="HG287" s="326"/>
      <c r="HH287" s="326"/>
      <c r="HI287" s="326"/>
      <c r="HJ287" s="326"/>
      <c r="HK287" s="326"/>
      <c r="HL287" s="326"/>
      <c r="HM287" s="326"/>
      <c r="HN287" s="326"/>
      <c r="HO287" s="326"/>
      <c r="HP287" s="326"/>
      <c r="HQ287" s="326"/>
      <c r="HR287" s="326"/>
      <c r="HS287" s="326"/>
      <c r="HT287" s="326"/>
      <c r="HU287" s="326"/>
      <c r="HV287" s="326"/>
      <c r="HW287" s="326"/>
      <c r="HX287" s="326"/>
      <c r="HY287" s="326"/>
      <c r="HZ287" s="326"/>
      <c r="IA287" s="326"/>
      <c r="IB287" s="326"/>
      <c r="IC287" s="326"/>
      <c r="ID287" s="326"/>
      <c r="IE287" s="326"/>
      <c r="IF287" s="326"/>
      <c r="IG287" s="326"/>
      <c r="IH287" s="326"/>
      <c r="II287" s="326"/>
      <c r="IJ287" s="326"/>
      <c r="IK287" s="326"/>
      <c r="IL287" s="326"/>
      <c r="IM287" s="326"/>
    </row>
    <row r="288" spans="6:247" x14ac:dyDescent="0.2">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c r="AH288" s="326"/>
      <c r="AI288" s="326"/>
      <c r="AJ288" s="326"/>
      <c r="AK288" s="326"/>
      <c r="AL288" s="326"/>
      <c r="AM288" s="326"/>
      <c r="AN288" s="326"/>
      <c r="AO288" s="326"/>
      <c r="AP288" s="326"/>
      <c r="AQ288" s="326"/>
      <c r="AR288" s="326"/>
      <c r="AS288" s="326"/>
      <c r="AT288" s="326"/>
      <c r="AU288" s="326"/>
      <c r="AV288" s="326"/>
      <c r="AW288" s="326"/>
      <c r="AX288" s="326"/>
      <c r="AY288" s="326"/>
      <c r="AZ288" s="326"/>
      <c r="BA288" s="326"/>
      <c r="BB288" s="326"/>
      <c r="BC288" s="326"/>
      <c r="BD288" s="326"/>
      <c r="BE288" s="326"/>
      <c r="BF288" s="326"/>
      <c r="BG288" s="326"/>
      <c r="BH288" s="326"/>
      <c r="BI288" s="326"/>
      <c r="BJ288" s="326"/>
      <c r="BK288" s="326"/>
      <c r="BL288" s="326"/>
      <c r="BM288" s="326"/>
      <c r="BN288" s="326"/>
      <c r="BO288" s="326"/>
      <c r="BP288" s="326"/>
      <c r="BQ288" s="326"/>
      <c r="BR288" s="326"/>
      <c r="BS288" s="326"/>
      <c r="BT288" s="326"/>
      <c r="BU288" s="326"/>
      <c r="BV288" s="326"/>
      <c r="BW288" s="326"/>
      <c r="BX288" s="326"/>
      <c r="BY288" s="326"/>
      <c r="BZ288" s="326"/>
      <c r="CA288" s="326"/>
      <c r="CB288" s="326"/>
      <c r="CC288" s="326"/>
      <c r="CD288" s="326"/>
      <c r="CE288" s="326"/>
      <c r="CF288" s="326"/>
      <c r="CG288" s="326"/>
      <c r="CH288" s="326"/>
      <c r="CI288" s="326"/>
      <c r="CJ288" s="326"/>
      <c r="CK288" s="326"/>
      <c r="CL288" s="326"/>
      <c r="CM288" s="326"/>
      <c r="CN288" s="326"/>
      <c r="CO288" s="326"/>
      <c r="CP288" s="326"/>
      <c r="CQ288" s="326"/>
      <c r="CR288" s="326"/>
      <c r="CS288" s="326"/>
      <c r="CT288" s="326"/>
      <c r="CU288" s="326"/>
      <c r="CV288" s="326"/>
      <c r="CW288" s="326"/>
      <c r="CX288" s="326"/>
      <c r="CY288" s="326"/>
      <c r="CZ288" s="326"/>
      <c r="DA288" s="326"/>
      <c r="DB288" s="326"/>
      <c r="DC288" s="326"/>
      <c r="DD288" s="326"/>
      <c r="DE288" s="326"/>
      <c r="DF288" s="326"/>
      <c r="DG288" s="326"/>
      <c r="DH288" s="326"/>
      <c r="DI288" s="326"/>
      <c r="DJ288" s="326"/>
      <c r="DK288" s="326"/>
      <c r="DL288" s="326"/>
      <c r="DM288" s="326"/>
      <c r="DN288" s="326"/>
      <c r="DO288" s="326"/>
      <c r="DP288" s="326"/>
      <c r="DQ288" s="326"/>
      <c r="DR288" s="326"/>
      <c r="DS288" s="326"/>
      <c r="DT288" s="326"/>
      <c r="DU288" s="326"/>
      <c r="DV288" s="326"/>
      <c r="DW288" s="326"/>
      <c r="DX288" s="326"/>
      <c r="DY288" s="326"/>
      <c r="DZ288" s="326"/>
      <c r="EA288" s="326"/>
      <c r="EB288" s="326"/>
      <c r="EC288" s="326"/>
      <c r="ED288" s="326"/>
      <c r="EE288" s="326"/>
      <c r="EF288" s="326"/>
      <c r="EG288" s="326"/>
      <c r="EH288" s="326"/>
      <c r="EI288" s="326"/>
      <c r="EJ288" s="326"/>
      <c r="EK288" s="326"/>
      <c r="EL288" s="326"/>
      <c r="EM288" s="326"/>
      <c r="EN288" s="326"/>
      <c r="EO288" s="326"/>
      <c r="EP288" s="326"/>
      <c r="EQ288" s="326"/>
      <c r="ER288" s="326"/>
      <c r="ES288" s="326"/>
      <c r="ET288" s="326"/>
      <c r="EU288" s="326"/>
      <c r="EV288" s="326"/>
      <c r="EW288" s="326"/>
      <c r="EX288" s="326"/>
      <c r="EY288" s="326"/>
      <c r="EZ288" s="326"/>
      <c r="FA288" s="326"/>
      <c r="FB288" s="326"/>
      <c r="FC288" s="326"/>
      <c r="FD288" s="326"/>
      <c r="FE288" s="326"/>
      <c r="FF288" s="326"/>
      <c r="FG288" s="326"/>
      <c r="FH288" s="326"/>
      <c r="FI288" s="326"/>
      <c r="FJ288" s="326"/>
      <c r="FK288" s="326"/>
      <c r="FL288" s="326"/>
      <c r="FM288" s="326"/>
      <c r="FN288" s="326"/>
      <c r="FO288" s="326"/>
      <c r="FP288" s="326"/>
      <c r="FQ288" s="326"/>
      <c r="FR288" s="326"/>
      <c r="FS288" s="326"/>
      <c r="FT288" s="326"/>
      <c r="FU288" s="326"/>
      <c r="FV288" s="326"/>
      <c r="FW288" s="326"/>
      <c r="FX288" s="326"/>
      <c r="FY288" s="326"/>
      <c r="FZ288" s="326"/>
      <c r="GA288" s="326"/>
      <c r="GB288" s="326"/>
      <c r="GC288" s="326"/>
      <c r="GD288" s="326"/>
      <c r="GE288" s="326"/>
      <c r="GF288" s="326"/>
      <c r="GG288" s="326"/>
      <c r="GH288" s="326"/>
      <c r="GI288" s="326"/>
      <c r="GJ288" s="326"/>
      <c r="GK288" s="326"/>
      <c r="GL288" s="326"/>
      <c r="GM288" s="326"/>
      <c r="GN288" s="326"/>
      <c r="GO288" s="326"/>
      <c r="GP288" s="326"/>
      <c r="GQ288" s="326"/>
      <c r="GR288" s="326"/>
      <c r="GS288" s="326"/>
      <c r="GT288" s="326"/>
      <c r="GU288" s="326"/>
      <c r="GV288" s="326"/>
      <c r="GW288" s="326"/>
      <c r="GX288" s="326"/>
      <c r="GY288" s="326"/>
      <c r="GZ288" s="326"/>
      <c r="HA288" s="326"/>
      <c r="HB288" s="326"/>
      <c r="HC288" s="326"/>
      <c r="HD288" s="326"/>
      <c r="HE288" s="326"/>
      <c r="HF288" s="326"/>
      <c r="HG288" s="326"/>
      <c r="HH288" s="326"/>
      <c r="HI288" s="326"/>
      <c r="HJ288" s="326"/>
      <c r="HK288" s="326"/>
      <c r="HL288" s="326"/>
      <c r="HM288" s="326"/>
      <c r="HN288" s="326"/>
      <c r="HO288" s="326"/>
      <c r="HP288" s="326"/>
      <c r="HQ288" s="326"/>
      <c r="HR288" s="326"/>
      <c r="HS288" s="326"/>
      <c r="HT288" s="326"/>
      <c r="HU288" s="326"/>
      <c r="HV288" s="326"/>
      <c r="HW288" s="326"/>
      <c r="HX288" s="326"/>
      <c r="HY288" s="326"/>
      <c r="HZ288" s="326"/>
      <c r="IA288" s="326"/>
      <c r="IB288" s="326"/>
      <c r="IC288" s="326"/>
      <c r="ID288" s="326"/>
      <c r="IE288" s="326"/>
      <c r="IF288" s="326"/>
      <c r="IG288" s="326"/>
      <c r="IH288" s="326"/>
      <c r="II288" s="326"/>
      <c r="IJ288" s="326"/>
      <c r="IK288" s="326"/>
      <c r="IL288" s="326"/>
      <c r="IM288" s="326"/>
    </row>
    <row r="289" spans="6:247" x14ac:dyDescent="0.2">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c r="AE289" s="326"/>
      <c r="AF289" s="326"/>
      <c r="AG289" s="326"/>
      <c r="AH289" s="326"/>
      <c r="AI289" s="326"/>
      <c r="AJ289" s="326"/>
      <c r="AK289" s="326"/>
      <c r="AL289" s="326"/>
      <c r="AM289" s="326"/>
      <c r="AN289" s="326"/>
      <c r="AO289" s="326"/>
      <c r="AP289" s="326"/>
      <c r="AQ289" s="326"/>
      <c r="AR289" s="326"/>
      <c r="AS289" s="326"/>
      <c r="AT289" s="326"/>
      <c r="AU289" s="326"/>
      <c r="AV289" s="326"/>
      <c r="AW289" s="326"/>
      <c r="AX289" s="326"/>
      <c r="AY289" s="326"/>
      <c r="AZ289" s="326"/>
      <c r="BA289" s="326"/>
      <c r="BB289" s="326"/>
      <c r="BC289" s="326"/>
      <c r="BD289" s="326"/>
      <c r="BE289" s="326"/>
      <c r="BF289" s="326"/>
      <c r="BG289" s="326"/>
      <c r="BH289" s="326"/>
      <c r="BI289" s="326"/>
      <c r="BJ289" s="326"/>
      <c r="BK289" s="326"/>
      <c r="BL289" s="326"/>
      <c r="BM289" s="326"/>
      <c r="BN289" s="326"/>
      <c r="BO289" s="326"/>
      <c r="BP289" s="326"/>
      <c r="BQ289" s="326"/>
      <c r="BR289" s="326"/>
      <c r="BS289" s="326"/>
      <c r="BT289" s="326"/>
      <c r="BU289" s="326"/>
      <c r="BV289" s="326"/>
      <c r="BW289" s="326"/>
      <c r="BX289" s="326"/>
      <c r="BY289" s="326"/>
      <c r="BZ289" s="326"/>
      <c r="CA289" s="326"/>
      <c r="CB289" s="326"/>
      <c r="CC289" s="326"/>
      <c r="CD289" s="326"/>
      <c r="CE289" s="326"/>
      <c r="CF289" s="326"/>
      <c r="CG289" s="326"/>
      <c r="CH289" s="326"/>
      <c r="CI289" s="326"/>
      <c r="CJ289" s="326"/>
      <c r="CK289" s="326"/>
      <c r="CL289" s="326"/>
      <c r="CM289" s="326"/>
      <c r="CN289" s="326"/>
      <c r="CO289" s="326"/>
      <c r="CP289" s="326"/>
      <c r="CQ289" s="326"/>
      <c r="CR289" s="326"/>
      <c r="CS289" s="326"/>
      <c r="CT289" s="326"/>
      <c r="CU289" s="326"/>
      <c r="CV289" s="326"/>
      <c r="CW289" s="326"/>
      <c r="CX289" s="326"/>
      <c r="CY289" s="326"/>
      <c r="CZ289" s="326"/>
      <c r="DA289" s="326"/>
      <c r="DB289" s="326"/>
      <c r="DC289" s="326"/>
      <c r="DD289" s="326"/>
      <c r="DE289" s="326"/>
      <c r="DF289" s="326"/>
      <c r="DG289" s="326"/>
      <c r="DH289" s="326"/>
      <c r="DI289" s="326"/>
      <c r="DJ289" s="326"/>
      <c r="DK289" s="326"/>
      <c r="DL289" s="326"/>
      <c r="DM289" s="326"/>
      <c r="DN289" s="326"/>
      <c r="DO289" s="326"/>
      <c r="DP289" s="326"/>
      <c r="DQ289" s="326"/>
      <c r="DR289" s="326"/>
      <c r="DS289" s="326"/>
      <c r="DT289" s="326"/>
      <c r="DU289" s="326"/>
      <c r="DV289" s="326"/>
      <c r="DW289" s="326"/>
      <c r="DX289" s="326"/>
      <c r="DY289" s="326"/>
      <c r="DZ289" s="326"/>
      <c r="EA289" s="326"/>
      <c r="EB289" s="326"/>
      <c r="EC289" s="326"/>
      <c r="ED289" s="326"/>
      <c r="EE289" s="326"/>
      <c r="EF289" s="326"/>
      <c r="EG289" s="326"/>
      <c r="EH289" s="326"/>
      <c r="EI289" s="326"/>
      <c r="EJ289" s="326"/>
      <c r="EK289" s="326"/>
      <c r="EL289" s="326"/>
      <c r="EM289" s="326"/>
      <c r="EN289" s="326"/>
      <c r="EO289" s="326"/>
      <c r="EP289" s="326"/>
      <c r="EQ289" s="326"/>
      <c r="ER289" s="326"/>
      <c r="ES289" s="326"/>
      <c r="ET289" s="326"/>
      <c r="EU289" s="326"/>
      <c r="EV289" s="326"/>
      <c r="EW289" s="326"/>
      <c r="EX289" s="326"/>
      <c r="EY289" s="326"/>
      <c r="EZ289" s="326"/>
      <c r="FA289" s="326"/>
      <c r="FB289" s="326"/>
      <c r="FC289" s="326"/>
      <c r="FD289" s="326"/>
      <c r="FE289" s="326"/>
      <c r="FF289" s="326"/>
      <c r="FG289" s="326"/>
      <c r="FH289" s="326"/>
      <c r="FI289" s="326"/>
      <c r="FJ289" s="326"/>
      <c r="FK289" s="326"/>
      <c r="FL289" s="326"/>
      <c r="FM289" s="326"/>
      <c r="FN289" s="326"/>
      <c r="FO289" s="326"/>
      <c r="FP289" s="326"/>
      <c r="FQ289" s="326"/>
      <c r="FR289" s="326"/>
      <c r="FS289" s="326"/>
      <c r="FT289" s="326"/>
      <c r="FU289" s="326"/>
      <c r="FV289" s="326"/>
      <c r="FW289" s="326"/>
      <c r="FX289" s="326"/>
      <c r="FY289" s="326"/>
      <c r="FZ289" s="326"/>
      <c r="GA289" s="326"/>
      <c r="GB289" s="326"/>
      <c r="GC289" s="326"/>
      <c r="GD289" s="326"/>
      <c r="GE289" s="326"/>
      <c r="GF289" s="326"/>
      <c r="GG289" s="326"/>
      <c r="GH289" s="326"/>
      <c r="GI289" s="326"/>
      <c r="GJ289" s="326"/>
      <c r="GK289" s="326"/>
      <c r="GL289" s="326"/>
      <c r="GM289" s="326"/>
      <c r="GN289" s="326"/>
      <c r="GO289" s="326"/>
      <c r="GP289" s="326"/>
      <c r="GQ289" s="326"/>
      <c r="GR289" s="326"/>
      <c r="GS289" s="326"/>
      <c r="GT289" s="326"/>
      <c r="GU289" s="326"/>
      <c r="GV289" s="326"/>
      <c r="GW289" s="326"/>
      <c r="GX289" s="326"/>
      <c r="GY289" s="326"/>
      <c r="GZ289" s="326"/>
      <c r="HA289" s="326"/>
      <c r="HB289" s="326"/>
      <c r="HC289" s="326"/>
      <c r="HD289" s="326"/>
      <c r="HE289" s="326"/>
      <c r="HF289" s="326"/>
      <c r="HG289" s="326"/>
      <c r="HH289" s="326"/>
      <c r="HI289" s="326"/>
      <c r="HJ289" s="326"/>
      <c r="HK289" s="326"/>
      <c r="HL289" s="326"/>
      <c r="HM289" s="326"/>
      <c r="HN289" s="326"/>
      <c r="HO289" s="326"/>
      <c r="HP289" s="326"/>
      <c r="HQ289" s="326"/>
      <c r="HR289" s="326"/>
      <c r="HS289" s="326"/>
      <c r="HT289" s="326"/>
      <c r="HU289" s="326"/>
      <c r="HV289" s="326"/>
      <c r="HW289" s="326"/>
      <c r="HX289" s="326"/>
      <c r="HY289" s="326"/>
      <c r="HZ289" s="326"/>
      <c r="IA289" s="326"/>
      <c r="IB289" s="326"/>
      <c r="IC289" s="326"/>
      <c r="ID289" s="326"/>
      <c r="IE289" s="326"/>
      <c r="IF289" s="326"/>
      <c r="IG289" s="326"/>
      <c r="IH289" s="326"/>
      <c r="II289" s="326"/>
      <c r="IJ289" s="326"/>
      <c r="IK289" s="326"/>
      <c r="IL289" s="326"/>
      <c r="IM289" s="326"/>
    </row>
    <row r="290" spans="6:247" x14ac:dyDescent="0.2">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c r="AE290" s="326"/>
      <c r="AF290" s="326"/>
      <c r="AG290" s="326"/>
      <c r="AH290" s="326"/>
      <c r="AI290" s="326"/>
      <c r="AJ290" s="326"/>
      <c r="AK290" s="326"/>
      <c r="AL290" s="326"/>
      <c r="AM290" s="326"/>
      <c r="AN290" s="326"/>
      <c r="AO290" s="326"/>
      <c r="AP290" s="326"/>
      <c r="AQ290" s="326"/>
      <c r="AR290" s="326"/>
      <c r="AS290" s="326"/>
      <c r="AT290" s="326"/>
      <c r="AU290" s="326"/>
      <c r="AV290" s="326"/>
      <c r="AW290" s="326"/>
      <c r="AX290" s="326"/>
      <c r="AY290" s="326"/>
      <c r="AZ290" s="326"/>
      <c r="BA290" s="326"/>
      <c r="BB290" s="326"/>
      <c r="BC290" s="326"/>
      <c r="BD290" s="326"/>
      <c r="BE290" s="326"/>
      <c r="BF290" s="326"/>
      <c r="BG290" s="326"/>
      <c r="BH290" s="326"/>
      <c r="BI290" s="326"/>
      <c r="BJ290" s="326"/>
      <c r="BK290" s="326"/>
      <c r="BL290" s="326"/>
      <c r="BM290" s="326"/>
      <c r="BN290" s="326"/>
      <c r="BO290" s="326"/>
      <c r="BP290" s="326"/>
      <c r="BQ290" s="326"/>
      <c r="BR290" s="326"/>
      <c r="BS290" s="326"/>
      <c r="BT290" s="326"/>
      <c r="BU290" s="326"/>
      <c r="BV290" s="326"/>
      <c r="BW290" s="326"/>
      <c r="BX290" s="326"/>
      <c r="BY290" s="326"/>
      <c r="BZ290" s="326"/>
      <c r="CA290" s="326"/>
      <c r="CB290" s="326"/>
      <c r="CC290" s="326"/>
      <c r="CD290" s="326"/>
      <c r="CE290" s="326"/>
      <c r="CF290" s="326"/>
      <c r="CG290" s="326"/>
      <c r="CH290" s="326"/>
      <c r="CI290" s="326"/>
      <c r="CJ290" s="326"/>
      <c r="CK290" s="326"/>
      <c r="CL290" s="326"/>
      <c r="CM290" s="326"/>
      <c r="CN290" s="326"/>
      <c r="CO290" s="326"/>
      <c r="CP290" s="326"/>
      <c r="CQ290" s="326"/>
      <c r="CR290" s="326"/>
      <c r="CS290" s="326"/>
      <c r="CT290" s="326"/>
      <c r="CU290" s="326"/>
      <c r="CV290" s="326"/>
      <c r="CW290" s="326"/>
      <c r="CX290" s="326"/>
      <c r="CY290" s="326"/>
      <c r="CZ290" s="326"/>
      <c r="DA290" s="326"/>
      <c r="DB290" s="326"/>
      <c r="DC290" s="326"/>
      <c r="DD290" s="326"/>
      <c r="DE290" s="326"/>
      <c r="DF290" s="326"/>
      <c r="DG290" s="326"/>
      <c r="DH290" s="326"/>
      <c r="DI290" s="326"/>
      <c r="DJ290" s="326"/>
      <c r="DK290" s="326"/>
      <c r="DL290" s="326"/>
      <c r="DM290" s="326"/>
      <c r="DN290" s="326"/>
      <c r="DO290" s="326"/>
      <c r="DP290" s="326"/>
      <c r="DQ290" s="326"/>
      <c r="DR290" s="326"/>
      <c r="DS290" s="326"/>
      <c r="DT290" s="326"/>
      <c r="DU290" s="326"/>
      <c r="DV290" s="326"/>
      <c r="DW290" s="326"/>
      <c r="DX290" s="326"/>
      <c r="DY290" s="326"/>
      <c r="DZ290" s="326"/>
      <c r="EA290" s="326"/>
      <c r="EB290" s="326"/>
      <c r="EC290" s="326"/>
      <c r="ED290" s="326"/>
      <c r="EE290" s="326"/>
      <c r="EF290" s="326"/>
      <c r="EG290" s="326"/>
      <c r="EH290" s="326"/>
      <c r="EI290" s="326"/>
      <c r="EJ290" s="326"/>
      <c r="EK290" s="326"/>
      <c r="EL290" s="326"/>
      <c r="EM290" s="326"/>
      <c r="EN290" s="326"/>
      <c r="EO290" s="326"/>
      <c r="EP290" s="326"/>
      <c r="EQ290" s="326"/>
      <c r="ER290" s="326"/>
      <c r="ES290" s="326"/>
      <c r="ET290" s="326"/>
      <c r="EU290" s="326"/>
      <c r="EV290" s="326"/>
      <c r="EW290" s="326"/>
      <c r="EX290" s="326"/>
      <c r="EY290" s="326"/>
      <c r="EZ290" s="326"/>
      <c r="FA290" s="326"/>
      <c r="FB290" s="326"/>
      <c r="FC290" s="326"/>
      <c r="FD290" s="326"/>
      <c r="FE290" s="326"/>
      <c r="FF290" s="326"/>
      <c r="FG290" s="326"/>
      <c r="FH290" s="326"/>
      <c r="FI290" s="326"/>
      <c r="FJ290" s="326"/>
      <c r="FK290" s="326"/>
      <c r="FL290" s="326"/>
      <c r="FM290" s="326"/>
      <c r="FN290" s="326"/>
      <c r="FO290" s="326"/>
      <c r="FP290" s="326"/>
      <c r="FQ290" s="326"/>
      <c r="FR290" s="326"/>
      <c r="FS290" s="326"/>
      <c r="FT290" s="326"/>
      <c r="FU290" s="326"/>
      <c r="FV290" s="326"/>
      <c r="FW290" s="326"/>
      <c r="FX290" s="326"/>
      <c r="FY290" s="326"/>
      <c r="FZ290" s="326"/>
      <c r="GA290" s="326"/>
      <c r="GB290" s="326"/>
      <c r="GC290" s="326"/>
      <c r="GD290" s="326"/>
      <c r="GE290" s="326"/>
      <c r="GF290" s="326"/>
      <c r="GG290" s="326"/>
      <c r="GH290" s="326"/>
      <c r="GI290" s="326"/>
      <c r="GJ290" s="326"/>
      <c r="GK290" s="326"/>
      <c r="GL290" s="326"/>
      <c r="GM290" s="326"/>
      <c r="GN290" s="326"/>
      <c r="GO290" s="326"/>
      <c r="GP290" s="326"/>
      <c r="GQ290" s="326"/>
      <c r="GR290" s="326"/>
      <c r="GS290" s="326"/>
      <c r="GT290" s="326"/>
      <c r="GU290" s="326"/>
      <c r="GV290" s="326"/>
      <c r="GW290" s="326"/>
      <c r="GX290" s="326"/>
      <c r="GY290" s="326"/>
      <c r="GZ290" s="326"/>
      <c r="HA290" s="326"/>
      <c r="HB290" s="326"/>
      <c r="HC290" s="326"/>
      <c r="HD290" s="326"/>
      <c r="HE290" s="326"/>
      <c r="HF290" s="326"/>
      <c r="HG290" s="326"/>
      <c r="HH290" s="326"/>
      <c r="HI290" s="326"/>
      <c r="HJ290" s="326"/>
      <c r="HK290" s="326"/>
      <c r="HL290" s="326"/>
      <c r="HM290" s="326"/>
      <c r="HN290" s="326"/>
      <c r="HO290" s="326"/>
      <c r="HP290" s="326"/>
      <c r="HQ290" s="326"/>
      <c r="HR290" s="326"/>
      <c r="HS290" s="326"/>
      <c r="HT290" s="326"/>
      <c r="HU290" s="326"/>
      <c r="HV290" s="326"/>
      <c r="HW290" s="326"/>
      <c r="HX290" s="326"/>
      <c r="HY290" s="326"/>
      <c r="HZ290" s="326"/>
      <c r="IA290" s="326"/>
      <c r="IB290" s="326"/>
      <c r="IC290" s="326"/>
      <c r="ID290" s="326"/>
      <c r="IE290" s="326"/>
      <c r="IF290" s="326"/>
      <c r="IG290" s="326"/>
      <c r="IH290" s="326"/>
      <c r="II290" s="326"/>
      <c r="IJ290" s="326"/>
      <c r="IK290" s="326"/>
      <c r="IL290" s="326"/>
      <c r="IM290" s="326"/>
    </row>
    <row r="291" spans="6:247" x14ac:dyDescent="0.2">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c r="AE291" s="326"/>
      <c r="AF291" s="326"/>
      <c r="AG291" s="326"/>
      <c r="AH291" s="326"/>
      <c r="AI291" s="326"/>
      <c r="AJ291" s="326"/>
      <c r="AK291" s="326"/>
      <c r="AL291" s="326"/>
      <c r="AM291" s="326"/>
      <c r="AN291" s="326"/>
      <c r="AO291" s="326"/>
      <c r="AP291" s="326"/>
      <c r="AQ291" s="326"/>
      <c r="AR291" s="326"/>
      <c r="AS291" s="326"/>
      <c r="AT291" s="326"/>
      <c r="AU291" s="326"/>
      <c r="AV291" s="326"/>
      <c r="AW291" s="326"/>
      <c r="AX291" s="326"/>
      <c r="AY291" s="326"/>
      <c r="AZ291" s="326"/>
      <c r="BA291" s="326"/>
      <c r="BB291" s="326"/>
      <c r="BC291" s="326"/>
      <c r="BD291" s="326"/>
      <c r="BE291" s="326"/>
      <c r="BF291" s="326"/>
      <c r="BG291" s="326"/>
      <c r="BH291" s="326"/>
      <c r="BI291" s="326"/>
      <c r="BJ291" s="326"/>
      <c r="BK291" s="326"/>
      <c r="BL291" s="326"/>
      <c r="BM291" s="326"/>
      <c r="BN291" s="326"/>
      <c r="BO291" s="326"/>
      <c r="BP291" s="326"/>
      <c r="BQ291" s="326"/>
      <c r="BR291" s="326"/>
      <c r="BS291" s="326"/>
      <c r="BT291" s="326"/>
      <c r="BU291" s="326"/>
      <c r="BV291" s="326"/>
      <c r="BW291" s="326"/>
      <c r="BX291" s="326"/>
      <c r="BY291" s="326"/>
      <c r="BZ291" s="326"/>
      <c r="CA291" s="326"/>
      <c r="CB291" s="326"/>
      <c r="CC291" s="326"/>
      <c r="CD291" s="326"/>
      <c r="CE291" s="326"/>
      <c r="CF291" s="326"/>
      <c r="CG291" s="326"/>
      <c r="CH291" s="326"/>
      <c r="CI291" s="326"/>
      <c r="CJ291" s="326"/>
      <c r="CK291" s="326"/>
      <c r="CL291" s="326"/>
      <c r="CM291" s="326"/>
      <c r="CN291" s="326"/>
      <c r="CO291" s="326"/>
      <c r="CP291" s="326"/>
      <c r="CQ291" s="326"/>
      <c r="CR291" s="326"/>
      <c r="CS291" s="326"/>
      <c r="CT291" s="326"/>
      <c r="CU291" s="326"/>
      <c r="CV291" s="326"/>
      <c r="CW291" s="326"/>
      <c r="CX291" s="326"/>
      <c r="CY291" s="326"/>
      <c r="CZ291" s="326"/>
      <c r="DA291" s="326"/>
      <c r="DB291" s="326"/>
      <c r="DC291" s="326"/>
      <c r="DD291" s="326"/>
      <c r="DE291" s="326"/>
      <c r="DF291" s="326"/>
      <c r="DG291" s="326"/>
      <c r="DH291" s="326"/>
      <c r="DI291" s="326"/>
      <c r="DJ291" s="326"/>
      <c r="DK291" s="326"/>
      <c r="DL291" s="326"/>
      <c r="DM291" s="326"/>
      <c r="DN291" s="326"/>
      <c r="DO291" s="326"/>
      <c r="DP291" s="326"/>
      <c r="DQ291" s="326"/>
      <c r="DR291" s="326"/>
      <c r="DS291" s="326"/>
      <c r="DT291" s="326"/>
      <c r="DU291" s="326"/>
      <c r="DV291" s="326"/>
      <c r="DW291" s="326"/>
      <c r="DX291" s="326"/>
      <c r="DY291" s="326"/>
      <c r="DZ291" s="326"/>
      <c r="EA291" s="326"/>
      <c r="EB291" s="326"/>
      <c r="EC291" s="326"/>
      <c r="ED291" s="326"/>
      <c r="EE291" s="326"/>
      <c r="EF291" s="326"/>
      <c r="EG291" s="326"/>
      <c r="EH291" s="326"/>
      <c r="EI291" s="326"/>
      <c r="EJ291" s="326"/>
      <c r="EK291" s="326"/>
      <c r="EL291" s="326"/>
      <c r="EM291" s="326"/>
      <c r="EN291" s="326"/>
      <c r="EO291" s="326"/>
      <c r="EP291" s="326"/>
      <c r="EQ291" s="326"/>
      <c r="ER291" s="326"/>
      <c r="ES291" s="326"/>
      <c r="ET291" s="326"/>
      <c r="EU291" s="326"/>
      <c r="EV291" s="326"/>
      <c r="EW291" s="326"/>
      <c r="EX291" s="326"/>
      <c r="EY291" s="326"/>
      <c r="EZ291" s="326"/>
      <c r="FA291" s="326"/>
      <c r="FB291" s="326"/>
      <c r="FC291" s="326"/>
      <c r="FD291" s="326"/>
      <c r="FE291" s="326"/>
      <c r="FF291" s="326"/>
      <c r="FG291" s="326"/>
      <c r="FH291" s="326"/>
      <c r="FI291" s="326"/>
      <c r="FJ291" s="326"/>
      <c r="FK291" s="326"/>
      <c r="FL291" s="326"/>
      <c r="FM291" s="326"/>
      <c r="FN291" s="326"/>
      <c r="FO291" s="326"/>
      <c r="FP291" s="326"/>
      <c r="FQ291" s="326"/>
      <c r="FR291" s="326"/>
      <c r="FS291" s="326"/>
      <c r="FT291" s="326"/>
      <c r="FU291" s="326"/>
      <c r="FV291" s="326"/>
      <c r="FW291" s="326"/>
      <c r="FX291" s="326"/>
      <c r="FY291" s="326"/>
      <c r="FZ291" s="326"/>
      <c r="GA291" s="326"/>
      <c r="GB291" s="326"/>
      <c r="GC291" s="326"/>
      <c r="GD291" s="326"/>
      <c r="GE291" s="326"/>
      <c r="GF291" s="326"/>
      <c r="GG291" s="326"/>
      <c r="GH291" s="326"/>
      <c r="GI291" s="326"/>
      <c r="GJ291" s="326"/>
      <c r="GK291" s="326"/>
      <c r="GL291" s="326"/>
      <c r="GM291" s="326"/>
      <c r="GN291" s="326"/>
      <c r="GO291" s="326"/>
      <c r="GP291" s="326"/>
      <c r="GQ291" s="326"/>
      <c r="GR291" s="326"/>
      <c r="GS291" s="326"/>
      <c r="GT291" s="326"/>
      <c r="GU291" s="326"/>
      <c r="GV291" s="326"/>
      <c r="GW291" s="326"/>
      <c r="GX291" s="326"/>
      <c r="GY291" s="326"/>
      <c r="GZ291" s="326"/>
      <c r="HA291" s="326"/>
      <c r="HB291" s="326"/>
      <c r="HC291" s="326"/>
      <c r="HD291" s="326"/>
      <c r="HE291" s="326"/>
      <c r="HF291" s="326"/>
      <c r="HG291" s="326"/>
      <c r="HH291" s="326"/>
      <c r="HI291" s="326"/>
      <c r="HJ291" s="326"/>
      <c r="HK291" s="326"/>
      <c r="HL291" s="326"/>
      <c r="HM291" s="326"/>
      <c r="HN291" s="326"/>
      <c r="HO291" s="326"/>
      <c r="HP291" s="326"/>
      <c r="HQ291" s="326"/>
      <c r="HR291" s="326"/>
      <c r="HS291" s="326"/>
      <c r="HT291" s="326"/>
      <c r="HU291" s="326"/>
      <c r="HV291" s="326"/>
      <c r="HW291" s="326"/>
      <c r="HX291" s="326"/>
      <c r="HY291" s="326"/>
      <c r="HZ291" s="326"/>
      <c r="IA291" s="326"/>
      <c r="IB291" s="326"/>
      <c r="IC291" s="326"/>
      <c r="ID291" s="326"/>
      <c r="IE291" s="326"/>
      <c r="IF291" s="326"/>
      <c r="IG291" s="326"/>
      <c r="IH291" s="326"/>
      <c r="II291" s="326"/>
      <c r="IJ291" s="326"/>
      <c r="IK291" s="326"/>
      <c r="IL291" s="326"/>
      <c r="IM291" s="326"/>
    </row>
    <row r="292" spans="6:247" x14ac:dyDescent="0.2">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c r="AE292" s="326"/>
      <c r="AF292" s="326"/>
      <c r="AG292" s="326"/>
      <c r="AH292" s="326"/>
      <c r="AI292" s="326"/>
      <c r="AJ292" s="326"/>
      <c r="AK292" s="326"/>
      <c r="AL292" s="326"/>
      <c r="AM292" s="326"/>
      <c r="AN292" s="326"/>
      <c r="AO292" s="326"/>
      <c r="AP292" s="326"/>
      <c r="AQ292" s="326"/>
      <c r="AR292" s="326"/>
      <c r="AS292" s="326"/>
      <c r="AT292" s="326"/>
      <c r="AU292" s="326"/>
      <c r="AV292" s="326"/>
      <c r="AW292" s="326"/>
      <c r="AX292" s="326"/>
      <c r="AY292" s="326"/>
      <c r="AZ292" s="326"/>
      <c r="BA292" s="326"/>
      <c r="BB292" s="326"/>
      <c r="BC292" s="326"/>
      <c r="BD292" s="326"/>
      <c r="BE292" s="326"/>
      <c r="BF292" s="326"/>
      <c r="BG292" s="326"/>
      <c r="BH292" s="326"/>
      <c r="BI292" s="326"/>
      <c r="BJ292" s="326"/>
      <c r="BK292" s="326"/>
      <c r="BL292" s="326"/>
      <c r="BM292" s="326"/>
      <c r="BN292" s="326"/>
      <c r="BO292" s="326"/>
      <c r="BP292" s="326"/>
      <c r="BQ292" s="326"/>
      <c r="BR292" s="326"/>
      <c r="BS292" s="326"/>
      <c r="BT292" s="326"/>
      <c r="BU292" s="326"/>
      <c r="BV292" s="326"/>
      <c r="BW292" s="326"/>
      <c r="BX292" s="326"/>
      <c r="BY292" s="326"/>
      <c r="BZ292" s="326"/>
      <c r="CA292" s="326"/>
      <c r="CB292" s="326"/>
      <c r="CC292" s="326"/>
      <c r="CD292" s="326"/>
      <c r="CE292" s="326"/>
      <c r="CF292" s="326"/>
      <c r="CG292" s="326"/>
      <c r="CH292" s="326"/>
      <c r="CI292" s="326"/>
      <c r="CJ292" s="326"/>
      <c r="CK292" s="326"/>
      <c r="CL292" s="326"/>
      <c r="CM292" s="326"/>
      <c r="CN292" s="326"/>
      <c r="CO292" s="326"/>
      <c r="CP292" s="326"/>
      <c r="CQ292" s="326"/>
      <c r="CR292" s="326"/>
      <c r="CS292" s="326"/>
      <c r="CT292" s="326"/>
      <c r="CU292" s="326"/>
      <c r="CV292" s="326"/>
      <c r="CW292" s="326"/>
      <c r="CX292" s="326"/>
      <c r="CY292" s="326"/>
      <c r="CZ292" s="326"/>
      <c r="DA292" s="326"/>
      <c r="DB292" s="326"/>
      <c r="DC292" s="326"/>
      <c r="DD292" s="326"/>
      <c r="DE292" s="326"/>
      <c r="DF292" s="326"/>
      <c r="DG292" s="326"/>
      <c r="DH292" s="326"/>
      <c r="DI292" s="326"/>
      <c r="DJ292" s="326"/>
      <c r="DK292" s="326"/>
      <c r="DL292" s="326"/>
      <c r="DM292" s="326"/>
      <c r="DN292" s="326"/>
      <c r="DO292" s="326"/>
      <c r="DP292" s="326"/>
      <c r="DQ292" s="326"/>
      <c r="DR292" s="326"/>
      <c r="DS292" s="326"/>
      <c r="DT292" s="326"/>
      <c r="DU292" s="326"/>
      <c r="DV292" s="326"/>
      <c r="DW292" s="326"/>
      <c r="DX292" s="326"/>
      <c r="DY292" s="326"/>
      <c r="DZ292" s="326"/>
      <c r="EA292" s="326"/>
      <c r="EB292" s="326"/>
      <c r="EC292" s="326"/>
      <c r="ED292" s="326"/>
      <c r="EE292" s="326"/>
      <c r="EF292" s="326"/>
      <c r="EG292" s="326"/>
      <c r="EH292" s="326"/>
      <c r="EI292" s="326"/>
      <c r="EJ292" s="326"/>
      <c r="EK292" s="326"/>
      <c r="EL292" s="326"/>
      <c r="EM292" s="326"/>
      <c r="EN292" s="326"/>
      <c r="EO292" s="326"/>
      <c r="EP292" s="326"/>
      <c r="EQ292" s="326"/>
      <c r="ER292" s="326"/>
      <c r="ES292" s="326"/>
      <c r="ET292" s="326"/>
      <c r="EU292" s="326"/>
      <c r="EV292" s="326"/>
      <c r="EW292" s="326"/>
      <c r="EX292" s="326"/>
      <c r="EY292" s="326"/>
      <c r="EZ292" s="326"/>
      <c r="FA292" s="326"/>
      <c r="FB292" s="326"/>
      <c r="FC292" s="326"/>
      <c r="FD292" s="326"/>
      <c r="FE292" s="326"/>
      <c r="FF292" s="326"/>
      <c r="FG292" s="326"/>
      <c r="FH292" s="326"/>
      <c r="FI292" s="326"/>
      <c r="FJ292" s="326"/>
      <c r="FK292" s="326"/>
      <c r="FL292" s="326"/>
      <c r="FM292" s="326"/>
      <c r="FN292" s="326"/>
      <c r="FO292" s="326"/>
      <c r="FP292" s="326"/>
      <c r="FQ292" s="326"/>
      <c r="FR292" s="326"/>
      <c r="FS292" s="326"/>
      <c r="FT292" s="326"/>
      <c r="FU292" s="326"/>
      <c r="FV292" s="326"/>
      <c r="FW292" s="326"/>
      <c r="FX292" s="326"/>
      <c r="FY292" s="326"/>
      <c r="FZ292" s="326"/>
      <c r="GA292" s="326"/>
      <c r="GB292" s="326"/>
      <c r="GC292" s="326"/>
      <c r="GD292" s="326"/>
      <c r="GE292" s="326"/>
      <c r="GF292" s="326"/>
      <c r="GG292" s="326"/>
      <c r="GH292" s="326"/>
      <c r="GI292" s="326"/>
      <c r="GJ292" s="326"/>
      <c r="GK292" s="326"/>
      <c r="GL292" s="326"/>
      <c r="GM292" s="326"/>
      <c r="GN292" s="326"/>
      <c r="GO292" s="326"/>
      <c r="GP292" s="326"/>
      <c r="GQ292" s="326"/>
      <c r="GR292" s="326"/>
      <c r="GS292" s="326"/>
      <c r="GT292" s="326"/>
      <c r="GU292" s="326"/>
      <c r="GV292" s="326"/>
      <c r="GW292" s="326"/>
      <c r="GX292" s="326"/>
      <c r="GY292" s="326"/>
      <c r="GZ292" s="326"/>
      <c r="HA292" s="326"/>
      <c r="HB292" s="326"/>
      <c r="HC292" s="326"/>
      <c r="HD292" s="326"/>
      <c r="HE292" s="326"/>
      <c r="HF292" s="326"/>
      <c r="HG292" s="326"/>
      <c r="HH292" s="326"/>
      <c r="HI292" s="326"/>
      <c r="HJ292" s="326"/>
      <c r="HK292" s="326"/>
      <c r="HL292" s="326"/>
      <c r="HM292" s="326"/>
      <c r="HN292" s="326"/>
      <c r="HO292" s="326"/>
      <c r="HP292" s="326"/>
      <c r="HQ292" s="326"/>
      <c r="HR292" s="326"/>
      <c r="HS292" s="326"/>
      <c r="HT292" s="326"/>
      <c r="HU292" s="326"/>
      <c r="HV292" s="326"/>
      <c r="HW292" s="326"/>
      <c r="HX292" s="326"/>
      <c r="HY292" s="326"/>
      <c r="HZ292" s="326"/>
      <c r="IA292" s="326"/>
      <c r="IB292" s="326"/>
      <c r="IC292" s="326"/>
      <c r="ID292" s="326"/>
      <c r="IE292" s="326"/>
      <c r="IF292" s="326"/>
      <c r="IG292" s="326"/>
      <c r="IH292" s="326"/>
      <c r="II292" s="326"/>
      <c r="IJ292" s="326"/>
      <c r="IK292" s="326"/>
      <c r="IL292" s="326"/>
      <c r="IM292" s="326"/>
    </row>
    <row r="293" spans="6:247" x14ac:dyDescent="0.2">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c r="AE293" s="326"/>
      <c r="AF293" s="326"/>
      <c r="AG293" s="326"/>
      <c r="AH293" s="326"/>
      <c r="AI293" s="326"/>
      <c r="AJ293" s="326"/>
      <c r="AK293" s="326"/>
      <c r="AL293" s="326"/>
      <c r="AM293" s="326"/>
      <c r="AN293" s="326"/>
      <c r="AO293" s="326"/>
      <c r="AP293" s="326"/>
      <c r="AQ293" s="326"/>
      <c r="AR293" s="326"/>
      <c r="AS293" s="326"/>
      <c r="AT293" s="326"/>
      <c r="AU293" s="326"/>
      <c r="AV293" s="326"/>
      <c r="AW293" s="326"/>
      <c r="AX293" s="326"/>
      <c r="AY293" s="326"/>
      <c r="AZ293" s="326"/>
      <c r="BA293" s="326"/>
      <c r="BB293" s="326"/>
      <c r="BC293" s="326"/>
      <c r="BD293" s="326"/>
      <c r="BE293" s="326"/>
      <c r="BF293" s="326"/>
      <c r="BG293" s="326"/>
      <c r="BH293" s="326"/>
      <c r="BI293" s="326"/>
      <c r="BJ293" s="326"/>
      <c r="BK293" s="326"/>
      <c r="BL293" s="326"/>
      <c r="BM293" s="326"/>
      <c r="BN293" s="326"/>
      <c r="BO293" s="326"/>
      <c r="BP293" s="326"/>
      <c r="BQ293" s="326"/>
      <c r="BR293" s="326"/>
      <c r="BS293" s="326"/>
      <c r="BT293" s="326"/>
      <c r="BU293" s="326"/>
      <c r="BV293" s="326"/>
      <c r="BW293" s="326"/>
      <c r="BX293" s="326"/>
      <c r="BY293" s="326"/>
      <c r="BZ293" s="326"/>
      <c r="CA293" s="326"/>
      <c r="CB293" s="326"/>
      <c r="CC293" s="326"/>
      <c r="CD293" s="326"/>
      <c r="CE293" s="326"/>
      <c r="CF293" s="326"/>
      <c r="CG293" s="326"/>
      <c r="CH293" s="326"/>
      <c r="CI293" s="326"/>
      <c r="CJ293" s="326"/>
      <c r="CK293" s="326"/>
      <c r="CL293" s="326"/>
      <c r="CM293" s="326"/>
      <c r="CN293" s="326"/>
      <c r="CO293" s="326"/>
      <c r="CP293" s="326"/>
      <c r="CQ293" s="326"/>
      <c r="CR293" s="326"/>
      <c r="CS293" s="326"/>
      <c r="CT293" s="326"/>
      <c r="CU293" s="326"/>
      <c r="CV293" s="326"/>
      <c r="CW293" s="326"/>
      <c r="CX293" s="326"/>
      <c r="CY293" s="326"/>
      <c r="CZ293" s="326"/>
      <c r="DA293" s="326"/>
      <c r="DB293" s="326"/>
      <c r="DC293" s="326"/>
      <c r="DD293" s="326"/>
      <c r="DE293" s="326"/>
      <c r="DF293" s="326"/>
      <c r="DG293" s="326"/>
      <c r="DH293" s="326"/>
      <c r="DI293" s="326"/>
      <c r="DJ293" s="326"/>
      <c r="DK293" s="326"/>
      <c r="DL293" s="326"/>
      <c r="DM293" s="326"/>
      <c r="DN293" s="326"/>
      <c r="DO293" s="326"/>
      <c r="DP293" s="326"/>
      <c r="DQ293" s="326"/>
      <c r="DR293" s="326"/>
      <c r="DS293" s="326"/>
      <c r="DT293" s="326"/>
      <c r="DU293" s="326"/>
      <c r="DV293" s="326"/>
      <c r="DW293" s="326"/>
      <c r="DX293" s="326"/>
      <c r="DY293" s="326"/>
      <c r="DZ293" s="326"/>
      <c r="EA293" s="326"/>
      <c r="EB293" s="326"/>
      <c r="EC293" s="326"/>
      <c r="ED293" s="326"/>
      <c r="EE293" s="326"/>
      <c r="EF293" s="326"/>
      <c r="EG293" s="326"/>
      <c r="EH293" s="326"/>
      <c r="EI293" s="326"/>
      <c r="EJ293" s="326"/>
      <c r="EK293" s="326"/>
      <c r="EL293" s="326"/>
      <c r="EM293" s="326"/>
      <c r="EN293" s="326"/>
      <c r="EO293" s="326"/>
      <c r="EP293" s="326"/>
      <c r="EQ293" s="326"/>
      <c r="ER293" s="326"/>
      <c r="ES293" s="326"/>
      <c r="ET293" s="326"/>
      <c r="EU293" s="326"/>
      <c r="EV293" s="326"/>
      <c r="EW293" s="326"/>
      <c r="EX293" s="326"/>
      <c r="EY293" s="326"/>
      <c r="EZ293" s="326"/>
      <c r="FA293" s="326"/>
      <c r="FB293" s="326"/>
      <c r="FC293" s="326"/>
      <c r="FD293" s="326"/>
      <c r="FE293" s="326"/>
      <c r="FF293" s="326"/>
      <c r="FG293" s="326"/>
      <c r="FH293" s="326"/>
      <c r="FI293" s="326"/>
      <c r="FJ293" s="326"/>
      <c r="FK293" s="326"/>
      <c r="FL293" s="326"/>
      <c r="FM293" s="326"/>
      <c r="FN293" s="326"/>
      <c r="FO293" s="326"/>
      <c r="FP293" s="326"/>
      <c r="FQ293" s="326"/>
      <c r="FR293" s="326"/>
      <c r="FS293" s="326"/>
      <c r="FT293" s="326"/>
      <c r="FU293" s="326"/>
      <c r="FV293" s="326"/>
      <c r="FW293" s="326"/>
      <c r="FX293" s="326"/>
      <c r="FY293" s="326"/>
      <c r="FZ293" s="326"/>
      <c r="GA293" s="326"/>
      <c r="GB293" s="326"/>
      <c r="GC293" s="326"/>
      <c r="GD293" s="326"/>
      <c r="GE293" s="326"/>
      <c r="GF293" s="326"/>
      <c r="GG293" s="326"/>
      <c r="GH293" s="326"/>
      <c r="GI293" s="326"/>
      <c r="GJ293" s="326"/>
      <c r="GK293" s="326"/>
      <c r="GL293" s="326"/>
      <c r="GM293" s="326"/>
      <c r="GN293" s="326"/>
      <c r="GO293" s="326"/>
      <c r="GP293" s="326"/>
      <c r="GQ293" s="326"/>
      <c r="GR293" s="326"/>
      <c r="GS293" s="326"/>
      <c r="GT293" s="326"/>
      <c r="GU293" s="326"/>
      <c r="GV293" s="326"/>
      <c r="GW293" s="326"/>
      <c r="GX293" s="326"/>
      <c r="GY293" s="326"/>
      <c r="GZ293" s="326"/>
      <c r="HA293" s="326"/>
      <c r="HB293" s="326"/>
      <c r="HC293" s="326"/>
      <c r="HD293" s="326"/>
      <c r="HE293" s="326"/>
      <c r="HF293" s="326"/>
      <c r="HG293" s="326"/>
      <c r="HH293" s="326"/>
      <c r="HI293" s="326"/>
      <c r="HJ293" s="326"/>
      <c r="HK293" s="326"/>
      <c r="HL293" s="326"/>
      <c r="HM293" s="326"/>
      <c r="HN293" s="326"/>
      <c r="HO293" s="326"/>
      <c r="HP293" s="326"/>
      <c r="HQ293" s="326"/>
      <c r="HR293" s="326"/>
      <c r="HS293" s="326"/>
      <c r="HT293" s="326"/>
      <c r="HU293" s="326"/>
      <c r="HV293" s="326"/>
      <c r="HW293" s="326"/>
      <c r="HX293" s="326"/>
      <c r="HY293" s="326"/>
      <c r="HZ293" s="326"/>
      <c r="IA293" s="326"/>
      <c r="IB293" s="326"/>
      <c r="IC293" s="326"/>
      <c r="ID293" s="326"/>
      <c r="IE293" s="326"/>
      <c r="IF293" s="326"/>
      <c r="IG293" s="326"/>
      <c r="IH293" s="326"/>
      <c r="II293" s="326"/>
      <c r="IJ293" s="326"/>
      <c r="IK293" s="326"/>
      <c r="IL293" s="326"/>
      <c r="IM293" s="326"/>
    </row>
    <row r="294" spans="6:247" x14ac:dyDescent="0.2">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c r="AH294" s="326"/>
      <c r="AI294" s="326"/>
      <c r="AJ294" s="326"/>
      <c r="AK294" s="326"/>
      <c r="AL294" s="326"/>
      <c r="AM294" s="326"/>
      <c r="AN294" s="326"/>
      <c r="AO294" s="326"/>
      <c r="AP294" s="326"/>
      <c r="AQ294" s="326"/>
      <c r="AR294" s="326"/>
      <c r="AS294" s="326"/>
      <c r="AT294" s="326"/>
      <c r="AU294" s="326"/>
      <c r="AV294" s="326"/>
      <c r="AW294" s="326"/>
      <c r="AX294" s="326"/>
      <c r="AY294" s="326"/>
      <c r="AZ294" s="326"/>
      <c r="BA294" s="326"/>
      <c r="BB294" s="326"/>
      <c r="BC294" s="326"/>
      <c r="BD294" s="326"/>
      <c r="BE294" s="326"/>
      <c r="BF294" s="326"/>
      <c r="BG294" s="326"/>
      <c r="BH294" s="326"/>
      <c r="BI294" s="326"/>
      <c r="BJ294" s="326"/>
      <c r="BK294" s="326"/>
      <c r="BL294" s="326"/>
      <c r="BM294" s="326"/>
      <c r="BN294" s="326"/>
      <c r="BO294" s="326"/>
      <c r="BP294" s="326"/>
      <c r="BQ294" s="326"/>
      <c r="BR294" s="326"/>
      <c r="BS294" s="326"/>
      <c r="BT294" s="326"/>
      <c r="BU294" s="326"/>
      <c r="BV294" s="326"/>
      <c r="BW294" s="326"/>
      <c r="BX294" s="326"/>
      <c r="BY294" s="326"/>
      <c r="BZ294" s="326"/>
      <c r="CA294" s="326"/>
      <c r="CB294" s="326"/>
      <c r="CC294" s="326"/>
      <c r="CD294" s="326"/>
      <c r="CE294" s="326"/>
      <c r="CF294" s="326"/>
      <c r="CG294" s="326"/>
      <c r="CH294" s="326"/>
      <c r="CI294" s="326"/>
      <c r="CJ294" s="326"/>
      <c r="CK294" s="326"/>
      <c r="CL294" s="326"/>
      <c r="CM294" s="326"/>
      <c r="CN294" s="326"/>
      <c r="CO294" s="326"/>
      <c r="CP294" s="326"/>
      <c r="CQ294" s="326"/>
      <c r="CR294" s="326"/>
      <c r="CS294" s="326"/>
      <c r="CT294" s="326"/>
      <c r="CU294" s="326"/>
      <c r="CV294" s="326"/>
      <c r="CW294" s="326"/>
      <c r="CX294" s="326"/>
      <c r="CY294" s="326"/>
      <c r="CZ294" s="326"/>
      <c r="DA294" s="326"/>
      <c r="DB294" s="326"/>
      <c r="DC294" s="326"/>
      <c r="DD294" s="326"/>
      <c r="DE294" s="326"/>
      <c r="DF294" s="326"/>
      <c r="DG294" s="326"/>
      <c r="DH294" s="326"/>
      <c r="DI294" s="326"/>
      <c r="DJ294" s="326"/>
      <c r="DK294" s="326"/>
      <c r="DL294" s="326"/>
      <c r="DM294" s="326"/>
      <c r="DN294" s="326"/>
      <c r="DO294" s="326"/>
      <c r="DP294" s="326"/>
      <c r="DQ294" s="326"/>
      <c r="DR294" s="326"/>
      <c r="DS294" s="326"/>
      <c r="DT294" s="326"/>
      <c r="DU294" s="326"/>
      <c r="DV294" s="326"/>
      <c r="DW294" s="326"/>
      <c r="DX294" s="326"/>
      <c r="DY294" s="326"/>
      <c r="DZ294" s="326"/>
      <c r="EA294" s="326"/>
      <c r="EB294" s="326"/>
      <c r="EC294" s="326"/>
      <c r="ED294" s="326"/>
      <c r="EE294" s="326"/>
      <c r="EF294" s="326"/>
      <c r="EG294" s="326"/>
      <c r="EH294" s="326"/>
      <c r="EI294" s="326"/>
      <c r="EJ294" s="326"/>
      <c r="EK294" s="326"/>
      <c r="EL294" s="326"/>
      <c r="EM294" s="326"/>
      <c r="EN294" s="326"/>
      <c r="EO294" s="326"/>
      <c r="EP294" s="326"/>
      <c r="EQ294" s="326"/>
      <c r="ER294" s="326"/>
      <c r="ES294" s="326"/>
      <c r="ET294" s="326"/>
      <c r="EU294" s="326"/>
      <c r="EV294" s="326"/>
      <c r="EW294" s="326"/>
      <c r="EX294" s="326"/>
      <c r="EY294" s="326"/>
      <c r="EZ294" s="326"/>
      <c r="FA294" s="326"/>
      <c r="FB294" s="326"/>
      <c r="FC294" s="326"/>
      <c r="FD294" s="326"/>
      <c r="FE294" s="326"/>
      <c r="FF294" s="326"/>
      <c r="FG294" s="326"/>
      <c r="FH294" s="326"/>
      <c r="FI294" s="326"/>
      <c r="FJ294" s="326"/>
      <c r="FK294" s="326"/>
      <c r="FL294" s="326"/>
      <c r="FM294" s="326"/>
      <c r="FN294" s="326"/>
      <c r="FO294" s="326"/>
      <c r="FP294" s="326"/>
      <c r="FQ294" s="326"/>
      <c r="FR294" s="326"/>
      <c r="FS294" s="326"/>
      <c r="FT294" s="326"/>
      <c r="FU294" s="326"/>
      <c r="FV294" s="326"/>
      <c r="FW294" s="326"/>
      <c r="FX294" s="326"/>
      <c r="FY294" s="326"/>
      <c r="FZ294" s="326"/>
      <c r="GA294" s="326"/>
      <c r="GB294" s="326"/>
      <c r="GC294" s="326"/>
      <c r="GD294" s="326"/>
      <c r="GE294" s="326"/>
      <c r="GF294" s="326"/>
      <c r="GG294" s="326"/>
      <c r="GH294" s="326"/>
      <c r="GI294" s="326"/>
      <c r="GJ294" s="326"/>
      <c r="GK294" s="326"/>
      <c r="GL294" s="326"/>
      <c r="GM294" s="326"/>
      <c r="GN294" s="326"/>
      <c r="GO294" s="326"/>
      <c r="GP294" s="326"/>
      <c r="GQ294" s="326"/>
      <c r="GR294" s="326"/>
      <c r="GS294" s="326"/>
      <c r="GT294" s="326"/>
      <c r="GU294" s="326"/>
      <c r="GV294" s="326"/>
      <c r="GW294" s="326"/>
      <c r="GX294" s="326"/>
      <c r="GY294" s="326"/>
      <c r="GZ294" s="326"/>
      <c r="HA294" s="326"/>
      <c r="HB294" s="326"/>
      <c r="HC294" s="326"/>
      <c r="HD294" s="326"/>
      <c r="HE294" s="326"/>
      <c r="HF294" s="326"/>
      <c r="HG294" s="326"/>
      <c r="HH294" s="326"/>
      <c r="HI294" s="326"/>
      <c r="HJ294" s="326"/>
      <c r="HK294" s="326"/>
      <c r="HL294" s="326"/>
      <c r="HM294" s="326"/>
      <c r="HN294" s="326"/>
      <c r="HO294" s="326"/>
      <c r="HP294" s="326"/>
      <c r="HQ294" s="326"/>
      <c r="HR294" s="326"/>
      <c r="HS294" s="326"/>
      <c r="HT294" s="326"/>
      <c r="HU294" s="326"/>
      <c r="HV294" s="326"/>
      <c r="HW294" s="326"/>
      <c r="HX294" s="326"/>
      <c r="HY294" s="326"/>
      <c r="HZ294" s="326"/>
      <c r="IA294" s="326"/>
      <c r="IB294" s="326"/>
      <c r="IC294" s="326"/>
      <c r="ID294" s="326"/>
      <c r="IE294" s="326"/>
      <c r="IF294" s="326"/>
      <c r="IG294" s="326"/>
      <c r="IH294" s="326"/>
      <c r="II294" s="326"/>
      <c r="IJ294" s="326"/>
      <c r="IK294" s="326"/>
      <c r="IL294" s="326"/>
      <c r="IM294" s="326"/>
    </row>
    <row r="295" spans="6:247" x14ac:dyDescent="0.2">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c r="AE295" s="326"/>
      <c r="AF295" s="326"/>
      <c r="AG295" s="326"/>
      <c r="AH295" s="326"/>
      <c r="AI295" s="326"/>
      <c r="AJ295" s="326"/>
      <c r="AK295" s="326"/>
      <c r="AL295" s="326"/>
      <c r="AM295" s="326"/>
      <c r="AN295" s="326"/>
      <c r="AO295" s="326"/>
      <c r="AP295" s="326"/>
      <c r="AQ295" s="326"/>
      <c r="AR295" s="326"/>
      <c r="AS295" s="326"/>
      <c r="AT295" s="326"/>
      <c r="AU295" s="326"/>
      <c r="AV295" s="326"/>
      <c r="AW295" s="326"/>
      <c r="AX295" s="326"/>
      <c r="AY295" s="326"/>
      <c r="AZ295" s="326"/>
      <c r="BA295" s="326"/>
      <c r="BB295" s="326"/>
      <c r="BC295" s="326"/>
      <c r="BD295" s="326"/>
      <c r="BE295" s="326"/>
      <c r="BF295" s="326"/>
      <c r="BG295" s="326"/>
      <c r="BH295" s="326"/>
      <c r="BI295" s="326"/>
      <c r="BJ295" s="326"/>
      <c r="BK295" s="326"/>
      <c r="BL295" s="326"/>
      <c r="BM295" s="326"/>
      <c r="BN295" s="326"/>
      <c r="BO295" s="326"/>
      <c r="BP295" s="326"/>
      <c r="BQ295" s="326"/>
      <c r="BR295" s="326"/>
      <c r="BS295" s="326"/>
      <c r="BT295" s="326"/>
      <c r="BU295" s="326"/>
      <c r="BV295" s="326"/>
      <c r="BW295" s="326"/>
      <c r="BX295" s="326"/>
      <c r="BY295" s="326"/>
      <c r="BZ295" s="326"/>
      <c r="CA295" s="326"/>
      <c r="CB295" s="326"/>
      <c r="CC295" s="326"/>
      <c r="CD295" s="326"/>
      <c r="CE295" s="326"/>
      <c r="CF295" s="326"/>
      <c r="CG295" s="326"/>
      <c r="CH295" s="326"/>
      <c r="CI295" s="326"/>
      <c r="CJ295" s="326"/>
      <c r="CK295" s="326"/>
      <c r="CL295" s="326"/>
      <c r="CM295" s="326"/>
      <c r="CN295" s="326"/>
      <c r="CO295" s="326"/>
      <c r="CP295" s="326"/>
      <c r="CQ295" s="326"/>
      <c r="CR295" s="326"/>
      <c r="CS295" s="326"/>
      <c r="CT295" s="326"/>
      <c r="CU295" s="326"/>
      <c r="CV295" s="326"/>
      <c r="CW295" s="326"/>
      <c r="CX295" s="326"/>
      <c r="CY295" s="326"/>
      <c r="CZ295" s="326"/>
      <c r="DA295" s="326"/>
      <c r="DB295" s="326"/>
      <c r="DC295" s="326"/>
      <c r="DD295" s="326"/>
      <c r="DE295" s="326"/>
      <c r="DF295" s="326"/>
      <c r="DG295" s="326"/>
      <c r="DH295" s="326"/>
      <c r="DI295" s="326"/>
      <c r="DJ295" s="326"/>
      <c r="DK295" s="326"/>
      <c r="DL295" s="326"/>
      <c r="DM295" s="326"/>
      <c r="DN295" s="326"/>
      <c r="DO295" s="326"/>
      <c r="DP295" s="326"/>
      <c r="DQ295" s="326"/>
      <c r="DR295" s="326"/>
      <c r="DS295" s="326"/>
      <c r="DT295" s="326"/>
      <c r="DU295" s="326"/>
      <c r="DV295" s="326"/>
      <c r="DW295" s="326"/>
      <c r="DX295" s="326"/>
      <c r="DY295" s="326"/>
      <c r="DZ295" s="326"/>
      <c r="EA295" s="326"/>
      <c r="EB295" s="326"/>
      <c r="EC295" s="326"/>
      <c r="ED295" s="326"/>
      <c r="EE295" s="326"/>
      <c r="EF295" s="326"/>
      <c r="EG295" s="326"/>
      <c r="EH295" s="326"/>
      <c r="EI295" s="326"/>
      <c r="EJ295" s="326"/>
      <c r="EK295" s="326"/>
      <c r="EL295" s="326"/>
      <c r="EM295" s="326"/>
      <c r="EN295" s="326"/>
      <c r="EO295" s="326"/>
      <c r="EP295" s="326"/>
      <c r="EQ295" s="326"/>
      <c r="ER295" s="326"/>
      <c r="ES295" s="326"/>
      <c r="ET295" s="326"/>
      <c r="EU295" s="326"/>
      <c r="EV295" s="326"/>
      <c r="EW295" s="326"/>
      <c r="EX295" s="326"/>
      <c r="EY295" s="326"/>
      <c r="EZ295" s="326"/>
      <c r="FA295" s="326"/>
      <c r="FB295" s="326"/>
      <c r="FC295" s="326"/>
      <c r="FD295" s="326"/>
      <c r="FE295" s="326"/>
      <c r="FF295" s="326"/>
      <c r="FG295" s="326"/>
      <c r="FH295" s="326"/>
      <c r="FI295" s="326"/>
      <c r="FJ295" s="326"/>
      <c r="FK295" s="326"/>
      <c r="FL295" s="326"/>
      <c r="FM295" s="326"/>
      <c r="FN295" s="326"/>
      <c r="FO295" s="326"/>
      <c r="FP295" s="326"/>
      <c r="FQ295" s="326"/>
      <c r="FR295" s="326"/>
      <c r="FS295" s="326"/>
      <c r="FT295" s="326"/>
      <c r="FU295" s="326"/>
      <c r="FV295" s="326"/>
      <c r="FW295" s="326"/>
      <c r="FX295" s="326"/>
      <c r="FY295" s="326"/>
      <c r="FZ295" s="326"/>
      <c r="GA295" s="326"/>
      <c r="GB295" s="326"/>
      <c r="GC295" s="326"/>
      <c r="GD295" s="326"/>
      <c r="GE295" s="326"/>
      <c r="GF295" s="326"/>
      <c r="GG295" s="326"/>
      <c r="GH295" s="326"/>
      <c r="GI295" s="326"/>
      <c r="GJ295" s="326"/>
      <c r="GK295" s="326"/>
      <c r="GL295" s="326"/>
      <c r="GM295" s="326"/>
      <c r="GN295" s="326"/>
      <c r="GO295" s="326"/>
      <c r="GP295" s="326"/>
      <c r="GQ295" s="326"/>
      <c r="GR295" s="326"/>
      <c r="GS295" s="326"/>
      <c r="GT295" s="326"/>
      <c r="GU295" s="326"/>
      <c r="GV295" s="326"/>
      <c r="GW295" s="326"/>
      <c r="GX295" s="326"/>
      <c r="GY295" s="326"/>
      <c r="GZ295" s="326"/>
      <c r="HA295" s="326"/>
      <c r="HB295" s="326"/>
      <c r="HC295" s="326"/>
      <c r="HD295" s="326"/>
      <c r="HE295" s="326"/>
      <c r="HF295" s="326"/>
      <c r="HG295" s="326"/>
      <c r="HH295" s="326"/>
      <c r="HI295" s="326"/>
      <c r="HJ295" s="326"/>
      <c r="HK295" s="326"/>
      <c r="HL295" s="326"/>
      <c r="HM295" s="326"/>
      <c r="HN295" s="326"/>
      <c r="HO295" s="326"/>
      <c r="HP295" s="326"/>
      <c r="HQ295" s="326"/>
      <c r="HR295" s="326"/>
      <c r="HS295" s="326"/>
      <c r="HT295" s="326"/>
      <c r="HU295" s="326"/>
      <c r="HV295" s="326"/>
      <c r="HW295" s="326"/>
      <c r="HX295" s="326"/>
      <c r="HY295" s="326"/>
      <c r="HZ295" s="326"/>
      <c r="IA295" s="326"/>
      <c r="IB295" s="326"/>
      <c r="IC295" s="326"/>
      <c r="ID295" s="326"/>
      <c r="IE295" s="326"/>
      <c r="IF295" s="326"/>
      <c r="IG295" s="326"/>
      <c r="IH295" s="326"/>
      <c r="II295" s="326"/>
      <c r="IJ295" s="326"/>
      <c r="IK295" s="326"/>
      <c r="IL295" s="326"/>
      <c r="IM295" s="326"/>
    </row>
    <row r="296" spans="6:247" x14ac:dyDescent="0.2">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c r="AE296" s="326"/>
      <c r="AF296" s="326"/>
      <c r="AG296" s="326"/>
      <c r="AH296" s="326"/>
      <c r="AI296" s="326"/>
      <c r="AJ296" s="326"/>
      <c r="AK296" s="326"/>
      <c r="AL296" s="326"/>
      <c r="AM296" s="326"/>
      <c r="AN296" s="326"/>
      <c r="AO296" s="326"/>
      <c r="AP296" s="326"/>
      <c r="AQ296" s="326"/>
      <c r="AR296" s="326"/>
      <c r="AS296" s="326"/>
      <c r="AT296" s="326"/>
      <c r="AU296" s="326"/>
      <c r="AV296" s="326"/>
      <c r="AW296" s="326"/>
      <c r="AX296" s="326"/>
      <c r="AY296" s="326"/>
      <c r="AZ296" s="326"/>
      <c r="BA296" s="326"/>
      <c r="BB296" s="326"/>
      <c r="BC296" s="326"/>
      <c r="BD296" s="326"/>
      <c r="BE296" s="326"/>
      <c r="BF296" s="326"/>
      <c r="BG296" s="326"/>
      <c r="BH296" s="326"/>
      <c r="BI296" s="326"/>
      <c r="BJ296" s="326"/>
      <c r="BK296" s="326"/>
      <c r="BL296" s="326"/>
      <c r="BM296" s="326"/>
      <c r="BN296" s="326"/>
      <c r="BO296" s="326"/>
      <c r="BP296" s="326"/>
      <c r="BQ296" s="326"/>
      <c r="BR296" s="326"/>
      <c r="BS296" s="326"/>
      <c r="BT296" s="326"/>
      <c r="BU296" s="326"/>
      <c r="BV296" s="326"/>
      <c r="BW296" s="326"/>
      <c r="BX296" s="326"/>
      <c r="BY296" s="326"/>
      <c r="BZ296" s="326"/>
      <c r="CA296" s="326"/>
      <c r="CB296" s="326"/>
      <c r="CC296" s="326"/>
      <c r="CD296" s="326"/>
      <c r="CE296" s="326"/>
      <c r="CF296" s="326"/>
      <c r="CG296" s="326"/>
      <c r="CH296" s="326"/>
      <c r="CI296" s="326"/>
      <c r="CJ296" s="326"/>
      <c r="CK296" s="326"/>
      <c r="CL296" s="326"/>
      <c r="CM296" s="326"/>
      <c r="CN296" s="326"/>
      <c r="CO296" s="326"/>
      <c r="CP296" s="326"/>
      <c r="CQ296" s="326"/>
      <c r="CR296" s="326"/>
      <c r="CS296" s="326"/>
      <c r="CT296" s="326"/>
      <c r="CU296" s="326"/>
      <c r="CV296" s="326"/>
      <c r="CW296" s="326"/>
      <c r="CX296" s="326"/>
      <c r="CY296" s="326"/>
      <c r="CZ296" s="326"/>
      <c r="DA296" s="326"/>
      <c r="DB296" s="326"/>
      <c r="DC296" s="326"/>
      <c r="DD296" s="326"/>
      <c r="DE296" s="326"/>
      <c r="DF296" s="326"/>
      <c r="DG296" s="326"/>
      <c r="DH296" s="326"/>
      <c r="DI296" s="326"/>
      <c r="DJ296" s="326"/>
      <c r="DK296" s="326"/>
      <c r="DL296" s="326"/>
      <c r="DM296" s="326"/>
      <c r="DN296" s="326"/>
      <c r="DO296" s="326"/>
      <c r="DP296" s="326"/>
      <c r="DQ296" s="326"/>
      <c r="DR296" s="326"/>
      <c r="DS296" s="326"/>
      <c r="DT296" s="326"/>
      <c r="DU296" s="326"/>
      <c r="DV296" s="326"/>
      <c r="DW296" s="326"/>
      <c r="DX296" s="326"/>
      <c r="DY296" s="326"/>
      <c r="DZ296" s="326"/>
      <c r="EA296" s="326"/>
      <c r="EB296" s="326"/>
      <c r="EC296" s="326"/>
      <c r="ED296" s="326"/>
      <c r="EE296" s="326"/>
      <c r="EF296" s="326"/>
      <c r="EG296" s="326"/>
      <c r="EH296" s="326"/>
      <c r="EI296" s="326"/>
      <c r="EJ296" s="326"/>
      <c r="EK296" s="326"/>
      <c r="EL296" s="326"/>
      <c r="EM296" s="326"/>
      <c r="EN296" s="326"/>
      <c r="EO296" s="326"/>
      <c r="EP296" s="326"/>
      <c r="EQ296" s="326"/>
      <c r="ER296" s="326"/>
      <c r="ES296" s="326"/>
      <c r="ET296" s="326"/>
      <c r="EU296" s="326"/>
      <c r="EV296" s="326"/>
      <c r="EW296" s="326"/>
      <c r="EX296" s="326"/>
      <c r="EY296" s="326"/>
      <c r="EZ296" s="326"/>
      <c r="FA296" s="326"/>
      <c r="FB296" s="326"/>
      <c r="FC296" s="326"/>
      <c r="FD296" s="326"/>
      <c r="FE296" s="326"/>
      <c r="FF296" s="326"/>
      <c r="FG296" s="326"/>
      <c r="FH296" s="326"/>
      <c r="FI296" s="326"/>
      <c r="FJ296" s="326"/>
      <c r="FK296" s="326"/>
      <c r="FL296" s="326"/>
      <c r="FM296" s="326"/>
      <c r="FN296" s="326"/>
      <c r="FO296" s="326"/>
      <c r="FP296" s="326"/>
      <c r="FQ296" s="326"/>
      <c r="FR296" s="326"/>
      <c r="FS296" s="326"/>
      <c r="FT296" s="326"/>
      <c r="FU296" s="326"/>
      <c r="FV296" s="326"/>
      <c r="FW296" s="326"/>
      <c r="FX296" s="326"/>
      <c r="FY296" s="326"/>
      <c r="FZ296" s="326"/>
      <c r="GA296" s="326"/>
      <c r="GB296" s="326"/>
      <c r="GC296" s="326"/>
      <c r="GD296" s="326"/>
      <c r="GE296" s="326"/>
      <c r="GF296" s="326"/>
      <c r="GG296" s="326"/>
      <c r="GH296" s="326"/>
      <c r="GI296" s="326"/>
      <c r="GJ296" s="326"/>
      <c r="GK296" s="326"/>
      <c r="GL296" s="326"/>
      <c r="GM296" s="326"/>
      <c r="GN296" s="326"/>
      <c r="GO296" s="326"/>
      <c r="GP296" s="326"/>
      <c r="GQ296" s="326"/>
      <c r="GR296" s="326"/>
      <c r="GS296" s="326"/>
      <c r="GT296" s="326"/>
      <c r="GU296" s="326"/>
      <c r="GV296" s="326"/>
      <c r="GW296" s="326"/>
      <c r="GX296" s="326"/>
      <c r="GY296" s="326"/>
      <c r="GZ296" s="326"/>
      <c r="HA296" s="326"/>
      <c r="HB296" s="326"/>
      <c r="HC296" s="326"/>
      <c r="HD296" s="326"/>
      <c r="HE296" s="326"/>
      <c r="HF296" s="326"/>
      <c r="HG296" s="326"/>
      <c r="HH296" s="326"/>
      <c r="HI296" s="326"/>
      <c r="HJ296" s="326"/>
      <c r="HK296" s="326"/>
      <c r="HL296" s="326"/>
      <c r="HM296" s="326"/>
      <c r="HN296" s="326"/>
      <c r="HO296" s="326"/>
      <c r="HP296" s="326"/>
      <c r="HQ296" s="326"/>
      <c r="HR296" s="326"/>
      <c r="HS296" s="326"/>
      <c r="HT296" s="326"/>
      <c r="HU296" s="326"/>
      <c r="HV296" s="326"/>
      <c r="HW296" s="326"/>
      <c r="HX296" s="326"/>
      <c r="HY296" s="326"/>
      <c r="HZ296" s="326"/>
      <c r="IA296" s="326"/>
      <c r="IB296" s="326"/>
      <c r="IC296" s="326"/>
      <c r="ID296" s="326"/>
      <c r="IE296" s="326"/>
      <c r="IF296" s="326"/>
      <c r="IG296" s="326"/>
      <c r="IH296" s="326"/>
      <c r="II296" s="326"/>
      <c r="IJ296" s="326"/>
      <c r="IK296" s="326"/>
      <c r="IL296" s="326"/>
      <c r="IM296" s="326"/>
    </row>
    <row r="297" spans="6:247" x14ac:dyDescent="0.2">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c r="AE297" s="326"/>
      <c r="AF297" s="326"/>
      <c r="AG297" s="326"/>
      <c r="AH297" s="326"/>
      <c r="AI297" s="326"/>
      <c r="AJ297" s="326"/>
      <c r="AK297" s="326"/>
      <c r="AL297" s="326"/>
      <c r="AM297" s="326"/>
      <c r="AN297" s="326"/>
      <c r="AO297" s="326"/>
      <c r="AP297" s="326"/>
      <c r="AQ297" s="326"/>
      <c r="AR297" s="326"/>
      <c r="AS297" s="326"/>
      <c r="AT297" s="326"/>
      <c r="AU297" s="326"/>
      <c r="AV297" s="326"/>
      <c r="AW297" s="326"/>
      <c r="AX297" s="326"/>
      <c r="AY297" s="326"/>
      <c r="AZ297" s="326"/>
      <c r="BA297" s="326"/>
      <c r="BB297" s="326"/>
      <c r="BC297" s="326"/>
      <c r="BD297" s="326"/>
      <c r="BE297" s="326"/>
      <c r="BF297" s="326"/>
      <c r="BG297" s="326"/>
      <c r="BH297" s="326"/>
      <c r="BI297" s="326"/>
      <c r="BJ297" s="326"/>
      <c r="BK297" s="326"/>
      <c r="BL297" s="326"/>
      <c r="BM297" s="326"/>
      <c r="BN297" s="326"/>
      <c r="BO297" s="326"/>
      <c r="BP297" s="326"/>
      <c r="BQ297" s="326"/>
      <c r="BR297" s="326"/>
      <c r="BS297" s="326"/>
      <c r="BT297" s="326"/>
      <c r="BU297" s="326"/>
      <c r="BV297" s="326"/>
      <c r="BW297" s="326"/>
      <c r="BX297" s="326"/>
      <c r="BY297" s="326"/>
      <c r="BZ297" s="326"/>
      <c r="CA297" s="326"/>
      <c r="CB297" s="326"/>
      <c r="CC297" s="326"/>
      <c r="CD297" s="326"/>
      <c r="CE297" s="326"/>
      <c r="CF297" s="326"/>
      <c r="CG297" s="326"/>
      <c r="CH297" s="326"/>
      <c r="CI297" s="326"/>
      <c r="CJ297" s="326"/>
      <c r="CK297" s="326"/>
      <c r="CL297" s="326"/>
      <c r="CM297" s="326"/>
      <c r="CN297" s="326"/>
      <c r="CO297" s="326"/>
      <c r="CP297" s="326"/>
      <c r="CQ297" s="326"/>
      <c r="CR297" s="326"/>
      <c r="CS297" s="326"/>
      <c r="CT297" s="326"/>
      <c r="CU297" s="326"/>
      <c r="CV297" s="326"/>
      <c r="CW297" s="326"/>
      <c r="CX297" s="326"/>
      <c r="CY297" s="326"/>
      <c r="CZ297" s="326"/>
      <c r="DA297" s="326"/>
      <c r="DB297" s="326"/>
      <c r="DC297" s="326"/>
      <c r="DD297" s="326"/>
      <c r="DE297" s="326"/>
      <c r="DF297" s="326"/>
      <c r="DG297" s="326"/>
      <c r="DH297" s="326"/>
      <c r="DI297" s="326"/>
      <c r="DJ297" s="326"/>
      <c r="DK297" s="326"/>
      <c r="DL297" s="326"/>
      <c r="DM297" s="326"/>
      <c r="DN297" s="326"/>
      <c r="DO297" s="326"/>
      <c r="DP297" s="326"/>
      <c r="DQ297" s="326"/>
      <c r="DR297" s="326"/>
      <c r="DS297" s="326"/>
      <c r="DT297" s="326"/>
      <c r="DU297" s="326"/>
      <c r="DV297" s="326"/>
      <c r="DW297" s="326"/>
      <c r="DX297" s="326"/>
      <c r="DY297" s="326"/>
      <c r="DZ297" s="326"/>
      <c r="EA297" s="326"/>
      <c r="EB297" s="326"/>
      <c r="EC297" s="326"/>
      <c r="ED297" s="326"/>
      <c r="EE297" s="326"/>
      <c r="EF297" s="326"/>
      <c r="EG297" s="326"/>
      <c r="EH297" s="326"/>
      <c r="EI297" s="326"/>
      <c r="EJ297" s="326"/>
      <c r="EK297" s="326"/>
      <c r="EL297" s="326"/>
      <c r="EM297" s="326"/>
      <c r="EN297" s="326"/>
      <c r="EO297" s="326"/>
      <c r="EP297" s="326"/>
      <c r="EQ297" s="326"/>
      <c r="ER297" s="326"/>
      <c r="ES297" s="326"/>
      <c r="ET297" s="326"/>
      <c r="EU297" s="326"/>
      <c r="EV297" s="326"/>
      <c r="EW297" s="326"/>
      <c r="EX297" s="326"/>
      <c r="EY297" s="326"/>
      <c r="EZ297" s="326"/>
      <c r="FA297" s="326"/>
      <c r="FB297" s="326"/>
      <c r="FC297" s="326"/>
      <c r="FD297" s="326"/>
      <c r="FE297" s="326"/>
      <c r="FF297" s="326"/>
      <c r="FG297" s="326"/>
      <c r="FH297" s="326"/>
      <c r="FI297" s="326"/>
      <c r="FJ297" s="326"/>
      <c r="FK297" s="326"/>
      <c r="FL297" s="326"/>
      <c r="FM297" s="326"/>
      <c r="FN297" s="326"/>
      <c r="FO297" s="326"/>
      <c r="FP297" s="326"/>
      <c r="FQ297" s="326"/>
      <c r="FR297" s="326"/>
      <c r="FS297" s="326"/>
      <c r="FT297" s="326"/>
      <c r="FU297" s="326"/>
      <c r="FV297" s="326"/>
      <c r="FW297" s="326"/>
      <c r="FX297" s="326"/>
      <c r="FY297" s="326"/>
      <c r="FZ297" s="326"/>
      <c r="GA297" s="326"/>
      <c r="GB297" s="326"/>
      <c r="GC297" s="326"/>
      <c r="GD297" s="326"/>
      <c r="GE297" s="326"/>
      <c r="GF297" s="326"/>
      <c r="GG297" s="326"/>
      <c r="GH297" s="326"/>
      <c r="GI297" s="326"/>
      <c r="GJ297" s="326"/>
      <c r="GK297" s="326"/>
      <c r="GL297" s="326"/>
      <c r="GM297" s="326"/>
      <c r="GN297" s="326"/>
      <c r="GO297" s="326"/>
      <c r="GP297" s="326"/>
      <c r="GQ297" s="326"/>
      <c r="GR297" s="326"/>
      <c r="GS297" s="326"/>
      <c r="GT297" s="326"/>
      <c r="GU297" s="326"/>
      <c r="GV297" s="326"/>
      <c r="GW297" s="326"/>
      <c r="GX297" s="326"/>
      <c r="GY297" s="326"/>
      <c r="GZ297" s="326"/>
      <c r="HA297" s="326"/>
      <c r="HB297" s="326"/>
      <c r="HC297" s="326"/>
      <c r="HD297" s="326"/>
      <c r="HE297" s="326"/>
      <c r="HF297" s="326"/>
      <c r="HG297" s="326"/>
      <c r="HH297" s="326"/>
      <c r="HI297" s="326"/>
      <c r="HJ297" s="326"/>
      <c r="HK297" s="326"/>
      <c r="HL297" s="326"/>
      <c r="HM297" s="326"/>
      <c r="HN297" s="326"/>
      <c r="HO297" s="326"/>
      <c r="HP297" s="326"/>
      <c r="HQ297" s="326"/>
      <c r="HR297" s="326"/>
      <c r="HS297" s="326"/>
      <c r="HT297" s="326"/>
      <c r="HU297" s="326"/>
      <c r="HV297" s="326"/>
      <c r="HW297" s="326"/>
      <c r="HX297" s="326"/>
      <c r="HY297" s="326"/>
      <c r="HZ297" s="326"/>
      <c r="IA297" s="326"/>
      <c r="IB297" s="326"/>
      <c r="IC297" s="326"/>
      <c r="ID297" s="326"/>
      <c r="IE297" s="326"/>
      <c r="IF297" s="326"/>
      <c r="IG297" s="326"/>
      <c r="IH297" s="326"/>
      <c r="II297" s="326"/>
      <c r="IJ297" s="326"/>
      <c r="IK297" s="326"/>
      <c r="IL297" s="326"/>
      <c r="IM297" s="326"/>
    </row>
    <row r="298" spans="6:247" x14ac:dyDescent="0.2">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c r="AE298" s="326"/>
      <c r="AF298" s="326"/>
      <c r="AG298" s="326"/>
      <c r="AH298" s="326"/>
      <c r="AI298" s="326"/>
      <c r="AJ298" s="326"/>
      <c r="AK298" s="326"/>
      <c r="AL298" s="326"/>
      <c r="AM298" s="326"/>
      <c r="AN298" s="326"/>
      <c r="AO298" s="326"/>
      <c r="AP298" s="326"/>
      <c r="AQ298" s="326"/>
      <c r="AR298" s="326"/>
      <c r="AS298" s="326"/>
      <c r="AT298" s="326"/>
      <c r="AU298" s="326"/>
      <c r="AV298" s="326"/>
      <c r="AW298" s="326"/>
      <c r="AX298" s="326"/>
      <c r="AY298" s="326"/>
      <c r="AZ298" s="326"/>
      <c r="BA298" s="326"/>
      <c r="BB298" s="326"/>
      <c r="BC298" s="326"/>
      <c r="BD298" s="326"/>
      <c r="BE298" s="326"/>
      <c r="BF298" s="326"/>
      <c r="BG298" s="326"/>
      <c r="BH298" s="326"/>
      <c r="BI298" s="326"/>
      <c r="BJ298" s="326"/>
      <c r="BK298" s="326"/>
      <c r="BL298" s="326"/>
      <c r="BM298" s="326"/>
      <c r="BN298" s="326"/>
      <c r="BO298" s="326"/>
      <c r="BP298" s="326"/>
      <c r="BQ298" s="326"/>
      <c r="BR298" s="326"/>
      <c r="BS298" s="326"/>
      <c r="BT298" s="326"/>
      <c r="BU298" s="326"/>
      <c r="BV298" s="326"/>
      <c r="BW298" s="326"/>
      <c r="BX298" s="326"/>
      <c r="BY298" s="326"/>
      <c r="BZ298" s="326"/>
      <c r="CA298" s="326"/>
      <c r="CB298" s="326"/>
      <c r="CC298" s="326"/>
      <c r="CD298" s="326"/>
      <c r="CE298" s="326"/>
      <c r="CF298" s="326"/>
      <c r="CG298" s="326"/>
      <c r="CH298" s="326"/>
      <c r="CI298" s="326"/>
      <c r="CJ298" s="326"/>
      <c r="CK298" s="326"/>
      <c r="CL298" s="326"/>
      <c r="CM298" s="326"/>
      <c r="CN298" s="326"/>
      <c r="CO298" s="326"/>
      <c r="CP298" s="326"/>
      <c r="CQ298" s="326"/>
      <c r="CR298" s="326"/>
      <c r="CS298" s="326"/>
      <c r="CT298" s="326"/>
      <c r="CU298" s="326"/>
      <c r="CV298" s="326"/>
      <c r="CW298" s="326"/>
      <c r="CX298" s="326"/>
      <c r="CY298" s="326"/>
      <c r="CZ298" s="326"/>
      <c r="DA298" s="326"/>
      <c r="DB298" s="326"/>
      <c r="DC298" s="326"/>
      <c r="DD298" s="326"/>
      <c r="DE298" s="326"/>
      <c r="DF298" s="326"/>
      <c r="DG298" s="326"/>
      <c r="DH298" s="326"/>
      <c r="DI298" s="326"/>
      <c r="DJ298" s="326"/>
      <c r="DK298" s="326"/>
      <c r="DL298" s="326"/>
      <c r="DM298" s="326"/>
      <c r="DN298" s="326"/>
      <c r="DO298" s="326"/>
      <c r="DP298" s="326"/>
      <c r="DQ298" s="326"/>
      <c r="DR298" s="326"/>
      <c r="DS298" s="326"/>
      <c r="DT298" s="326"/>
      <c r="DU298" s="326"/>
      <c r="DV298" s="326"/>
      <c r="DW298" s="326"/>
      <c r="DX298" s="326"/>
      <c r="DY298" s="326"/>
      <c r="DZ298" s="326"/>
      <c r="EA298" s="326"/>
      <c r="EB298" s="326"/>
      <c r="EC298" s="326"/>
      <c r="ED298" s="326"/>
      <c r="EE298" s="326"/>
      <c r="EF298" s="326"/>
      <c r="EG298" s="326"/>
      <c r="EH298" s="326"/>
      <c r="EI298" s="326"/>
      <c r="EJ298" s="326"/>
      <c r="EK298" s="326"/>
      <c r="EL298" s="326"/>
      <c r="EM298" s="326"/>
      <c r="EN298" s="326"/>
      <c r="EO298" s="326"/>
      <c r="EP298" s="326"/>
      <c r="EQ298" s="326"/>
      <c r="ER298" s="326"/>
      <c r="ES298" s="326"/>
      <c r="ET298" s="326"/>
      <c r="EU298" s="326"/>
      <c r="EV298" s="326"/>
      <c r="EW298" s="326"/>
      <c r="EX298" s="326"/>
      <c r="EY298" s="326"/>
      <c r="EZ298" s="326"/>
      <c r="FA298" s="326"/>
      <c r="FB298" s="326"/>
      <c r="FC298" s="326"/>
      <c r="FD298" s="326"/>
      <c r="FE298" s="326"/>
      <c r="FF298" s="326"/>
      <c r="FG298" s="326"/>
      <c r="FH298" s="326"/>
      <c r="FI298" s="326"/>
      <c r="FJ298" s="326"/>
      <c r="FK298" s="326"/>
      <c r="FL298" s="326"/>
      <c r="FM298" s="326"/>
      <c r="FN298" s="326"/>
      <c r="FO298" s="326"/>
      <c r="FP298" s="326"/>
      <c r="FQ298" s="326"/>
      <c r="FR298" s="326"/>
      <c r="FS298" s="326"/>
      <c r="FT298" s="326"/>
      <c r="FU298" s="326"/>
      <c r="FV298" s="326"/>
      <c r="FW298" s="326"/>
      <c r="FX298" s="326"/>
      <c r="FY298" s="326"/>
      <c r="FZ298" s="326"/>
      <c r="GA298" s="326"/>
      <c r="GB298" s="326"/>
      <c r="GC298" s="326"/>
      <c r="GD298" s="326"/>
      <c r="GE298" s="326"/>
      <c r="GF298" s="326"/>
      <c r="GG298" s="326"/>
      <c r="GH298" s="326"/>
      <c r="GI298" s="326"/>
      <c r="GJ298" s="326"/>
      <c r="GK298" s="326"/>
      <c r="GL298" s="326"/>
      <c r="GM298" s="326"/>
      <c r="GN298" s="326"/>
      <c r="GO298" s="326"/>
      <c r="GP298" s="326"/>
      <c r="GQ298" s="326"/>
      <c r="GR298" s="326"/>
      <c r="GS298" s="326"/>
      <c r="GT298" s="326"/>
      <c r="GU298" s="326"/>
      <c r="GV298" s="326"/>
      <c r="GW298" s="326"/>
      <c r="GX298" s="326"/>
      <c r="GY298" s="326"/>
      <c r="GZ298" s="326"/>
      <c r="HA298" s="326"/>
      <c r="HB298" s="326"/>
      <c r="HC298" s="326"/>
      <c r="HD298" s="326"/>
      <c r="HE298" s="326"/>
      <c r="HF298" s="326"/>
      <c r="HG298" s="326"/>
      <c r="HH298" s="326"/>
      <c r="HI298" s="326"/>
      <c r="HJ298" s="326"/>
      <c r="HK298" s="326"/>
      <c r="HL298" s="326"/>
      <c r="HM298" s="326"/>
      <c r="HN298" s="326"/>
      <c r="HO298" s="326"/>
      <c r="HP298" s="326"/>
      <c r="HQ298" s="326"/>
      <c r="HR298" s="326"/>
      <c r="HS298" s="326"/>
      <c r="HT298" s="326"/>
      <c r="HU298" s="326"/>
      <c r="HV298" s="326"/>
      <c r="HW298" s="326"/>
      <c r="HX298" s="326"/>
      <c r="HY298" s="326"/>
      <c r="HZ298" s="326"/>
      <c r="IA298" s="326"/>
      <c r="IB298" s="326"/>
      <c r="IC298" s="326"/>
      <c r="ID298" s="326"/>
      <c r="IE298" s="326"/>
      <c r="IF298" s="326"/>
      <c r="IG298" s="326"/>
      <c r="IH298" s="326"/>
      <c r="II298" s="326"/>
      <c r="IJ298" s="326"/>
      <c r="IK298" s="326"/>
      <c r="IL298" s="326"/>
      <c r="IM298" s="326"/>
    </row>
    <row r="299" spans="6:247" x14ac:dyDescent="0.2">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c r="AE299" s="326"/>
      <c r="AF299" s="326"/>
      <c r="AG299" s="326"/>
      <c r="AH299" s="326"/>
      <c r="AI299" s="326"/>
      <c r="AJ299" s="326"/>
      <c r="AK299" s="326"/>
      <c r="AL299" s="326"/>
      <c r="AM299" s="326"/>
      <c r="AN299" s="326"/>
      <c r="AO299" s="326"/>
      <c r="AP299" s="326"/>
      <c r="AQ299" s="326"/>
      <c r="AR299" s="326"/>
      <c r="AS299" s="326"/>
      <c r="AT299" s="326"/>
      <c r="AU299" s="326"/>
      <c r="AV299" s="326"/>
      <c r="AW299" s="326"/>
      <c r="AX299" s="326"/>
      <c r="AY299" s="326"/>
      <c r="AZ299" s="326"/>
      <c r="BA299" s="326"/>
      <c r="BB299" s="326"/>
      <c r="BC299" s="326"/>
      <c r="BD299" s="326"/>
      <c r="BE299" s="326"/>
      <c r="BF299" s="326"/>
      <c r="BG299" s="326"/>
      <c r="BH299" s="326"/>
      <c r="BI299" s="326"/>
      <c r="BJ299" s="326"/>
      <c r="BK299" s="326"/>
      <c r="BL299" s="326"/>
      <c r="BM299" s="326"/>
      <c r="BN299" s="326"/>
      <c r="BO299" s="326"/>
      <c r="BP299" s="326"/>
      <c r="BQ299" s="326"/>
      <c r="BR299" s="326"/>
      <c r="BS299" s="326"/>
      <c r="BT299" s="326"/>
      <c r="BU299" s="326"/>
      <c r="BV299" s="326"/>
      <c r="BW299" s="326"/>
      <c r="BX299" s="326"/>
      <c r="BY299" s="326"/>
      <c r="BZ299" s="326"/>
      <c r="CA299" s="326"/>
      <c r="CB299" s="326"/>
      <c r="CC299" s="326"/>
      <c r="CD299" s="326"/>
      <c r="CE299" s="326"/>
      <c r="CF299" s="326"/>
      <c r="CG299" s="326"/>
      <c r="CH299" s="326"/>
      <c r="CI299" s="326"/>
      <c r="CJ299" s="326"/>
      <c r="CK299" s="326"/>
      <c r="CL299" s="326"/>
      <c r="CM299" s="326"/>
      <c r="CN299" s="326"/>
      <c r="CO299" s="326"/>
      <c r="CP299" s="326"/>
      <c r="CQ299" s="326"/>
      <c r="CR299" s="326"/>
      <c r="CS299" s="326"/>
      <c r="CT299" s="326"/>
      <c r="CU299" s="326"/>
      <c r="CV299" s="326"/>
      <c r="CW299" s="326"/>
      <c r="CX299" s="326"/>
      <c r="CY299" s="326"/>
      <c r="CZ299" s="326"/>
      <c r="DA299" s="326"/>
      <c r="DB299" s="326"/>
      <c r="DC299" s="326"/>
      <c r="DD299" s="326"/>
      <c r="DE299" s="326"/>
      <c r="DF299" s="326"/>
      <c r="DG299" s="326"/>
      <c r="DH299" s="326"/>
      <c r="DI299" s="326"/>
      <c r="DJ299" s="326"/>
      <c r="DK299" s="326"/>
      <c r="DL299" s="326"/>
      <c r="DM299" s="326"/>
      <c r="DN299" s="326"/>
      <c r="DO299" s="326"/>
      <c r="DP299" s="326"/>
      <c r="DQ299" s="326"/>
      <c r="DR299" s="326"/>
      <c r="DS299" s="326"/>
      <c r="DT299" s="326"/>
      <c r="DU299" s="326"/>
      <c r="DV299" s="326"/>
      <c r="DW299" s="326"/>
      <c r="DX299" s="326"/>
      <c r="DY299" s="326"/>
      <c r="DZ299" s="326"/>
      <c r="EA299" s="326"/>
      <c r="EB299" s="326"/>
      <c r="EC299" s="326"/>
      <c r="ED299" s="326"/>
      <c r="EE299" s="326"/>
      <c r="EF299" s="326"/>
      <c r="EG299" s="326"/>
      <c r="EH299" s="326"/>
      <c r="EI299" s="326"/>
      <c r="EJ299" s="326"/>
      <c r="EK299" s="326"/>
      <c r="EL299" s="326"/>
      <c r="EM299" s="326"/>
      <c r="EN299" s="326"/>
      <c r="EO299" s="326"/>
      <c r="EP299" s="326"/>
      <c r="EQ299" s="326"/>
      <c r="ER299" s="326"/>
      <c r="ES299" s="326"/>
      <c r="ET299" s="326"/>
      <c r="EU299" s="326"/>
      <c r="EV299" s="326"/>
      <c r="EW299" s="326"/>
      <c r="EX299" s="326"/>
      <c r="EY299" s="326"/>
      <c r="EZ299" s="326"/>
      <c r="FA299" s="326"/>
      <c r="FB299" s="326"/>
      <c r="FC299" s="326"/>
      <c r="FD299" s="326"/>
      <c r="FE299" s="326"/>
      <c r="FF299" s="326"/>
      <c r="FG299" s="326"/>
      <c r="FH299" s="326"/>
      <c r="FI299" s="326"/>
      <c r="FJ299" s="326"/>
      <c r="FK299" s="326"/>
      <c r="FL299" s="326"/>
      <c r="FM299" s="326"/>
      <c r="FN299" s="326"/>
      <c r="FO299" s="326"/>
      <c r="FP299" s="326"/>
      <c r="FQ299" s="326"/>
      <c r="FR299" s="326"/>
      <c r="FS299" s="326"/>
      <c r="FT299" s="326"/>
      <c r="FU299" s="326"/>
      <c r="FV299" s="326"/>
      <c r="FW299" s="326"/>
      <c r="FX299" s="326"/>
      <c r="FY299" s="326"/>
      <c r="FZ299" s="326"/>
      <c r="GA299" s="326"/>
      <c r="GB299" s="326"/>
      <c r="GC299" s="326"/>
      <c r="GD299" s="326"/>
      <c r="GE299" s="326"/>
      <c r="GF299" s="326"/>
      <c r="GG299" s="326"/>
      <c r="GH299" s="326"/>
      <c r="GI299" s="326"/>
      <c r="GJ299" s="326"/>
      <c r="GK299" s="326"/>
      <c r="GL299" s="326"/>
      <c r="GM299" s="326"/>
      <c r="GN299" s="326"/>
      <c r="GO299" s="326"/>
      <c r="GP299" s="326"/>
      <c r="GQ299" s="326"/>
      <c r="GR299" s="326"/>
      <c r="GS299" s="326"/>
      <c r="GT299" s="326"/>
      <c r="GU299" s="326"/>
      <c r="GV299" s="326"/>
      <c r="GW299" s="326"/>
      <c r="GX299" s="326"/>
      <c r="GY299" s="326"/>
      <c r="GZ299" s="326"/>
      <c r="HA299" s="326"/>
      <c r="HB299" s="326"/>
      <c r="HC299" s="326"/>
      <c r="HD299" s="326"/>
      <c r="HE299" s="326"/>
      <c r="HF299" s="326"/>
      <c r="HG299" s="326"/>
      <c r="HH299" s="326"/>
      <c r="HI299" s="326"/>
      <c r="HJ299" s="326"/>
      <c r="HK299" s="326"/>
      <c r="HL299" s="326"/>
      <c r="HM299" s="326"/>
      <c r="HN299" s="326"/>
      <c r="HO299" s="326"/>
      <c r="HP299" s="326"/>
      <c r="HQ299" s="326"/>
      <c r="HR299" s="326"/>
      <c r="HS299" s="326"/>
      <c r="HT299" s="326"/>
      <c r="HU299" s="326"/>
      <c r="HV299" s="326"/>
      <c r="HW299" s="326"/>
      <c r="HX299" s="326"/>
      <c r="HY299" s="326"/>
      <c r="HZ299" s="326"/>
      <c r="IA299" s="326"/>
      <c r="IB299" s="326"/>
      <c r="IC299" s="326"/>
      <c r="ID299" s="326"/>
      <c r="IE299" s="326"/>
      <c r="IF299" s="326"/>
      <c r="IG299" s="326"/>
      <c r="IH299" s="326"/>
      <c r="II299" s="326"/>
      <c r="IJ299" s="326"/>
      <c r="IK299" s="326"/>
      <c r="IL299" s="326"/>
      <c r="IM299" s="326"/>
    </row>
    <row r="300" spans="6:247" x14ac:dyDescent="0.2">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c r="AE300" s="326"/>
      <c r="AF300" s="326"/>
      <c r="AG300" s="326"/>
      <c r="AH300" s="326"/>
      <c r="AI300" s="326"/>
      <c r="AJ300" s="326"/>
      <c r="AK300" s="326"/>
      <c r="AL300" s="326"/>
      <c r="AM300" s="326"/>
      <c r="AN300" s="326"/>
      <c r="AO300" s="326"/>
      <c r="AP300" s="326"/>
      <c r="AQ300" s="326"/>
      <c r="AR300" s="326"/>
      <c r="AS300" s="326"/>
      <c r="AT300" s="326"/>
      <c r="AU300" s="326"/>
      <c r="AV300" s="326"/>
      <c r="AW300" s="326"/>
      <c r="AX300" s="326"/>
      <c r="AY300" s="326"/>
      <c r="AZ300" s="326"/>
      <c r="BA300" s="326"/>
      <c r="BB300" s="326"/>
      <c r="BC300" s="326"/>
      <c r="BD300" s="326"/>
      <c r="BE300" s="326"/>
      <c r="BF300" s="326"/>
      <c r="BG300" s="326"/>
      <c r="BH300" s="326"/>
      <c r="BI300" s="326"/>
      <c r="BJ300" s="326"/>
      <c r="BK300" s="326"/>
      <c r="BL300" s="326"/>
      <c r="BM300" s="326"/>
      <c r="BN300" s="326"/>
      <c r="BO300" s="326"/>
      <c r="BP300" s="326"/>
      <c r="BQ300" s="326"/>
      <c r="BR300" s="326"/>
      <c r="BS300" s="326"/>
      <c r="BT300" s="326"/>
      <c r="BU300" s="326"/>
      <c r="BV300" s="326"/>
      <c r="BW300" s="326"/>
      <c r="BX300" s="326"/>
      <c r="BY300" s="326"/>
      <c r="BZ300" s="326"/>
      <c r="CA300" s="326"/>
      <c r="CB300" s="326"/>
      <c r="CC300" s="326"/>
      <c r="CD300" s="326"/>
      <c r="CE300" s="326"/>
      <c r="CF300" s="326"/>
      <c r="CG300" s="326"/>
      <c r="CH300" s="326"/>
      <c r="CI300" s="326"/>
      <c r="CJ300" s="326"/>
      <c r="CK300" s="326"/>
      <c r="CL300" s="326"/>
      <c r="CM300" s="326"/>
      <c r="CN300" s="326"/>
      <c r="CO300" s="326"/>
      <c r="CP300" s="326"/>
      <c r="CQ300" s="326"/>
      <c r="CR300" s="326"/>
      <c r="CS300" s="326"/>
      <c r="CT300" s="326"/>
      <c r="CU300" s="326"/>
      <c r="CV300" s="326"/>
      <c r="CW300" s="326"/>
      <c r="CX300" s="326"/>
      <c r="CY300" s="326"/>
      <c r="CZ300" s="326"/>
      <c r="DA300" s="326"/>
      <c r="DB300" s="326"/>
      <c r="DC300" s="326"/>
      <c r="DD300" s="326"/>
      <c r="DE300" s="326"/>
      <c r="DF300" s="326"/>
      <c r="DG300" s="326"/>
      <c r="DH300" s="326"/>
      <c r="DI300" s="326"/>
      <c r="DJ300" s="326"/>
      <c r="DK300" s="326"/>
      <c r="DL300" s="326"/>
      <c r="DM300" s="326"/>
      <c r="DN300" s="326"/>
      <c r="DO300" s="326"/>
      <c r="DP300" s="326"/>
      <c r="DQ300" s="326"/>
      <c r="DR300" s="326"/>
      <c r="DS300" s="326"/>
      <c r="DT300" s="326"/>
      <c r="DU300" s="326"/>
      <c r="DV300" s="326"/>
      <c r="DW300" s="326"/>
      <c r="DX300" s="326"/>
      <c r="DY300" s="326"/>
      <c r="DZ300" s="326"/>
      <c r="EA300" s="326"/>
      <c r="EB300" s="326"/>
      <c r="EC300" s="326"/>
      <c r="ED300" s="326"/>
      <c r="EE300" s="326"/>
      <c r="EF300" s="326"/>
      <c r="EG300" s="326"/>
      <c r="EH300" s="326"/>
      <c r="EI300" s="326"/>
      <c r="EJ300" s="326"/>
      <c r="EK300" s="326"/>
      <c r="EL300" s="326"/>
      <c r="EM300" s="326"/>
      <c r="EN300" s="326"/>
      <c r="EO300" s="326"/>
      <c r="EP300" s="326"/>
      <c r="EQ300" s="326"/>
      <c r="ER300" s="326"/>
      <c r="ES300" s="326"/>
      <c r="ET300" s="326"/>
      <c r="EU300" s="326"/>
      <c r="EV300" s="326"/>
      <c r="EW300" s="326"/>
      <c r="EX300" s="326"/>
      <c r="EY300" s="326"/>
      <c r="EZ300" s="326"/>
      <c r="FA300" s="326"/>
      <c r="FB300" s="326"/>
      <c r="FC300" s="326"/>
      <c r="FD300" s="326"/>
      <c r="FE300" s="326"/>
      <c r="FF300" s="326"/>
      <c r="FG300" s="326"/>
      <c r="FH300" s="326"/>
      <c r="FI300" s="326"/>
      <c r="FJ300" s="326"/>
      <c r="FK300" s="326"/>
      <c r="FL300" s="326"/>
      <c r="FM300" s="326"/>
      <c r="FN300" s="326"/>
      <c r="FO300" s="326"/>
      <c r="FP300" s="326"/>
      <c r="FQ300" s="326"/>
      <c r="FR300" s="326"/>
      <c r="FS300" s="326"/>
      <c r="FT300" s="326"/>
      <c r="FU300" s="326"/>
      <c r="FV300" s="326"/>
      <c r="FW300" s="326"/>
      <c r="FX300" s="326"/>
      <c r="FY300" s="326"/>
      <c r="FZ300" s="326"/>
      <c r="GA300" s="326"/>
      <c r="GB300" s="326"/>
      <c r="GC300" s="326"/>
      <c r="GD300" s="326"/>
      <c r="GE300" s="326"/>
      <c r="GF300" s="326"/>
      <c r="GG300" s="326"/>
      <c r="GH300" s="326"/>
      <c r="GI300" s="326"/>
      <c r="GJ300" s="326"/>
      <c r="GK300" s="326"/>
      <c r="GL300" s="326"/>
      <c r="GM300" s="326"/>
      <c r="GN300" s="326"/>
      <c r="GO300" s="326"/>
      <c r="GP300" s="326"/>
      <c r="GQ300" s="326"/>
      <c r="GR300" s="326"/>
      <c r="GS300" s="326"/>
      <c r="GT300" s="326"/>
      <c r="GU300" s="326"/>
      <c r="GV300" s="326"/>
      <c r="GW300" s="326"/>
      <c r="GX300" s="326"/>
      <c r="GY300" s="326"/>
      <c r="GZ300" s="326"/>
      <c r="HA300" s="326"/>
      <c r="HB300" s="326"/>
      <c r="HC300" s="326"/>
      <c r="HD300" s="326"/>
      <c r="HE300" s="326"/>
      <c r="HF300" s="326"/>
      <c r="HG300" s="326"/>
      <c r="HH300" s="326"/>
      <c r="HI300" s="326"/>
      <c r="HJ300" s="326"/>
      <c r="HK300" s="326"/>
      <c r="HL300" s="326"/>
      <c r="HM300" s="326"/>
      <c r="HN300" s="326"/>
      <c r="HO300" s="326"/>
      <c r="HP300" s="326"/>
      <c r="HQ300" s="326"/>
      <c r="HR300" s="326"/>
      <c r="HS300" s="326"/>
      <c r="HT300" s="326"/>
      <c r="HU300" s="326"/>
      <c r="HV300" s="326"/>
      <c r="HW300" s="326"/>
      <c r="HX300" s="326"/>
      <c r="HY300" s="326"/>
      <c r="HZ300" s="326"/>
      <c r="IA300" s="326"/>
      <c r="IB300" s="326"/>
      <c r="IC300" s="326"/>
      <c r="ID300" s="326"/>
      <c r="IE300" s="326"/>
      <c r="IF300" s="326"/>
      <c r="IG300" s="326"/>
      <c r="IH300" s="326"/>
      <c r="II300" s="326"/>
      <c r="IJ300" s="326"/>
      <c r="IK300" s="326"/>
      <c r="IL300" s="326"/>
      <c r="IM300" s="326"/>
    </row>
    <row r="301" spans="6:247" x14ac:dyDescent="0.2">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c r="AE301" s="326"/>
      <c r="AF301" s="326"/>
      <c r="AG301" s="326"/>
      <c r="AH301" s="326"/>
      <c r="AI301" s="326"/>
      <c r="AJ301" s="326"/>
      <c r="AK301" s="326"/>
      <c r="AL301" s="326"/>
      <c r="AM301" s="326"/>
      <c r="AN301" s="326"/>
      <c r="AO301" s="326"/>
      <c r="AP301" s="326"/>
      <c r="AQ301" s="326"/>
      <c r="AR301" s="326"/>
      <c r="AS301" s="326"/>
      <c r="AT301" s="326"/>
      <c r="AU301" s="326"/>
      <c r="AV301" s="326"/>
      <c r="AW301" s="326"/>
      <c r="AX301" s="326"/>
      <c r="AY301" s="326"/>
      <c r="AZ301" s="326"/>
      <c r="BA301" s="326"/>
      <c r="BB301" s="326"/>
      <c r="BC301" s="326"/>
      <c r="BD301" s="326"/>
      <c r="BE301" s="326"/>
      <c r="BF301" s="326"/>
      <c r="BG301" s="326"/>
      <c r="BH301" s="326"/>
      <c r="BI301" s="326"/>
      <c r="BJ301" s="326"/>
      <c r="BK301" s="326"/>
      <c r="BL301" s="326"/>
      <c r="BM301" s="326"/>
      <c r="BN301" s="326"/>
      <c r="BO301" s="326"/>
      <c r="BP301" s="326"/>
      <c r="BQ301" s="326"/>
      <c r="BR301" s="326"/>
      <c r="BS301" s="326"/>
      <c r="BT301" s="326"/>
      <c r="BU301" s="326"/>
      <c r="BV301" s="326"/>
      <c r="BW301" s="326"/>
      <c r="BX301" s="326"/>
      <c r="BY301" s="326"/>
      <c r="BZ301" s="326"/>
      <c r="CA301" s="326"/>
      <c r="CB301" s="326"/>
      <c r="CC301" s="326"/>
      <c r="CD301" s="326"/>
      <c r="CE301" s="326"/>
      <c r="CF301" s="326"/>
      <c r="CG301" s="326"/>
      <c r="CH301" s="326"/>
      <c r="CI301" s="326"/>
      <c r="CJ301" s="326"/>
      <c r="CK301" s="326"/>
      <c r="CL301" s="326"/>
      <c r="CM301" s="326"/>
      <c r="CN301" s="326"/>
      <c r="CO301" s="326"/>
      <c r="CP301" s="326"/>
      <c r="CQ301" s="326"/>
      <c r="CR301" s="326"/>
      <c r="CS301" s="326"/>
      <c r="CT301" s="326"/>
      <c r="CU301" s="326"/>
      <c r="CV301" s="326"/>
      <c r="CW301" s="326"/>
      <c r="CX301" s="326"/>
      <c r="CY301" s="326"/>
      <c r="CZ301" s="326"/>
      <c r="DA301" s="326"/>
      <c r="DB301" s="326"/>
      <c r="DC301" s="326"/>
      <c r="DD301" s="326"/>
      <c r="DE301" s="326"/>
      <c r="DF301" s="326"/>
      <c r="DG301" s="326"/>
      <c r="DH301" s="326"/>
      <c r="DI301" s="326"/>
      <c r="DJ301" s="326"/>
      <c r="DK301" s="326"/>
      <c r="DL301" s="326"/>
      <c r="DM301" s="326"/>
      <c r="DN301" s="326"/>
      <c r="DO301" s="326"/>
      <c r="DP301" s="326"/>
      <c r="DQ301" s="326"/>
      <c r="DR301" s="326"/>
      <c r="DS301" s="326"/>
      <c r="DT301" s="326"/>
      <c r="DU301" s="326"/>
      <c r="DV301" s="326"/>
      <c r="DW301" s="326"/>
      <c r="DX301" s="326"/>
      <c r="DY301" s="326"/>
      <c r="DZ301" s="326"/>
      <c r="EA301" s="326"/>
      <c r="EB301" s="326"/>
      <c r="EC301" s="326"/>
      <c r="ED301" s="326"/>
      <c r="EE301" s="326"/>
      <c r="EF301" s="326"/>
      <c r="EG301" s="326"/>
      <c r="EH301" s="326"/>
      <c r="EI301" s="326"/>
      <c r="EJ301" s="326"/>
      <c r="EK301" s="326"/>
      <c r="EL301" s="326"/>
      <c r="EM301" s="326"/>
      <c r="EN301" s="326"/>
      <c r="EO301" s="326"/>
      <c r="EP301" s="326"/>
      <c r="EQ301" s="326"/>
      <c r="ER301" s="326"/>
      <c r="ES301" s="326"/>
      <c r="ET301" s="326"/>
      <c r="EU301" s="326"/>
      <c r="EV301" s="326"/>
      <c r="EW301" s="326"/>
      <c r="EX301" s="326"/>
      <c r="EY301" s="326"/>
      <c r="EZ301" s="326"/>
      <c r="FA301" s="326"/>
      <c r="FB301" s="326"/>
      <c r="FC301" s="326"/>
      <c r="FD301" s="326"/>
      <c r="FE301" s="326"/>
      <c r="FF301" s="326"/>
      <c r="FG301" s="326"/>
      <c r="FH301" s="326"/>
      <c r="FI301" s="326"/>
      <c r="FJ301" s="326"/>
      <c r="FK301" s="326"/>
      <c r="FL301" s="326"/>
      <c r="FM301" s="326"/>
      <c r="FN301" s="326"/>
      <c r="FO301" s="326"/>
      <c r="FP301" s="326"/>
      <c r="FQ301" s="326"/>
      <c r="FR301" s="326"/>
      <c r="FS301" s="326"/>
      <c r="FT301" s="326"/>
      <c r="FU301" s="326"/>
      <c r="FV301" s="326"/>
      <c r="FW301" s="326"/>
      <c r="FX301" s="326"/>
      <c r="FY301" s="326"/>
      <c r="FZ301" s="326"/>
      <c r="GA301" s="326"/>
      <c r="GB301" s="326"/>
      <c r="GC301" s="326"/>
      <c r="GD301" s="326"/>
      <c r="GE301" s="326"/>
      <c r="GF301" s="326"/>
      <c r="GG301" s="326"/>
      <c r="GH301" s="326"/>
      <c r="GI301" s="326"/>
      <c r="GJ301" s="326"/>
      <c r="GK301" s="326"/>
      <c r="GL301" s="326"/>
      <c r="GM301" s="326"/>
      <c r="GN301" s="326"/>
      <c r="GO301" s="326"/>
      <c r="GP301" s="326"/>
      <c r="GQ301" s="326"/>
      <c r="GR301" s="326"/>
      <c r="GS301" s="326"/>
      <c r="GT301" s="326"/>
      <c r="GU301" s="326"/>
      <c r="GV301" s="326"/>
      <c r="GW301" s="326"/>
      <c r="GX301" s="326"/>
      <c r="GY301" s="326"/>
      <c r="GZ301" s="326"/>
      <c r="HA301" s="326"/>
      <c r="HB301" s="326"/>
      <c r="HC301" s="326"/>
      <c r="HD301" s="326"/>
      <c r="HE301" s="326"/>
      <c r="HF301" s="326"/>
      <c r="HG301" s="326"/>
      <c r="HH301" s="326"/>
      <c r="HI301" s="326"/>
      <c r="HJ301" s="326"/>
      <c r="HK301" s="326"/>
      <c r="HL301" s="326"/>
      <c r="HM301" s="326"/>
      <c r="HN301" s="326"/>
      <c r="HO301" s="326"/>
      <c r="HP301" s="326"/>
      <c r="HQ301" s="326"/>
      <c r="HR301" s="326"/>
      <c r="HS301" s="326"/>
      <c r="HT301" s="326"/>
      <c r="HU301" s="326"/>
      <c r="HV301" s="326"/>
      <c r="HW301" s="326"/>
      <c r="HX301" s="326"/>
      <c r="HY301" s="326"/>
      <c r="HZ301" s="326"/>
      <c r="IA301" s="326"/>
      <c r="IB301" s="326"/>
      <c r="IC301" s="326"/>
      <c r="ID301" s="326"/>
      <c r="IE301" s="326"/>
      <c r="IF301" s="326"/>
      <c r="IG301" s="326"/>
      <c r="IH301" s="326"/>
      <c r="II301" s="326"/>
      <c r="IJ301" s="326"/>
      <c r="IK301" s="326"/>
      <c r="IL301" s="326"/>
      <c r="IM301" s="326"/>
    </row>
  </sheetData>
  <phoneticPr fontId="9" type="noConversion"/>
  <dataValidations count="2">
    <dataValidation type="list" allowBlank="1" showInputMessage="1" showErrorMessage="1" sqref="T6">
      <formula1>Months</formula1>
    </dataValidation>
    <dataValidation type="list" allowBlank="1" showInputMessage="1" showErrorMessage="1" sqref="U6">
      <formula1>Years</formula1>
    </dataValidation>
  </dataValidations>
  <printOptions horizontalCentered="1"/>
  <pageMargins left="0" right="0" top="0.75" bottom="0.4" header="0.2" footer="0.3"/>
  <pageSetup scale="65" orientation="landscape" cellComments="asDisplayed" r:id="rId1"/>
  <headerFooter alignWithMargins="0">
    <oddFooter xml:space="preserve">&amp;LPrepared By: Annette Moore &amp;D&amp;R&amp;F &amp;A       </oddFooter>
  </headerFooter>
  <customProperties>
    <customPr name="_pios_id" r:id="rId2"/>
    <customPr name="EpmWorksheetKeyString_GUID" r:id="rId3"/>
  </customProperties>
  <drawing r:id="rId4"/>
  <legacyDrawing r:id="rId5"/>
  <mc:AlternateContent xmlns:mc="http://schemas.openxmlformats.org/markup-compatibility/2006">
    <mc:Choice Requires="x14">
      <controls>
        <mc:AlternateContent xmlns:mc="http://schemas.openxmlformats.org/markup-compatibility/2006">
          <mc:Choice Requires="x14">
            <control shapeId="20485" r:id="rId6" name="Button 5">
              <controlPr defaultSize="0" print="0" autoFill="0" autoPict="0" macro="[0]!GetActuals">
                <anchor moveWithCells="1" sizeWithCells="1">
                  <from>
                    <xdr:col>21</xdr:col>
                    <xdr:colOff>38100</xdr:colOff>
                    <xdr:row>4</xdr:row>
                    <xdr:rowOff>19050</xdr:rowOff>
                  </from>
                  <to>
                    <xdr:col>22</xdr:col>
                    <xdr:colOff>0</xdr:colOff>
                    <xdr:row>6</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12"/>
  <sheetViews>
    <sheetView workbookViewId="0"/>
  </sheetViews>
  <sheetFormatPr defaultRowHeight="12.75" x14ac:dyDescent="0.2"/>
  <sheetData>
    <row r="1" spans="1:3" x14ac:dyDescent="0.2">
      <c r="A1">
        <v>1</v>
      </c>
      <c r="C1">
        <v>2020</v>
      </c>
    </row>
    <row r="2" spans="1:3" x14ac:dyDescent="0.2">
      <c r="A2">
        <v>2</v>
      </c>
      <c r="C2">
        <v>2021</v>
      </c>
    </row>
    <row r="3" spans="1:3" x14ac:dyDescent="0.2">
      <c r="A3">
        <v>3</v>
      </c>
      <c r="C3">
        <v>2022</v>
      </c>
    </row>
    <row r="4" spans="1:3" x14ac:dyDescent="0.2">
      <c r="A4">
        <v>4</v>
      </c>
      <c r="C4">
        <v>2023</v>
      </c>
    </row>
    <row r="5" spans="1:3" x14ac:dyDescent="0.2">
      <c r="A5">
        <v>5</v>
      </c>
      <c r="C5">
        <v>2024</v>
      </c>
    </row>
    <row r="6" spans="1:3" x14ac:dyDescent="0.2">
      <c r="A6">
        <v>6</v>
      </c>
      <c r="C6">
        <v>2025</v>
      </c>
    </row>
    <row r="7" spans="1:3" x14ac:dyDescent="0.2">
      <c r="A7">
        <v>7</v>
      </c>
    </row>
    <row r="8" spans="1:3" x14ac:dyDescent="0.2">
      <c r="A8">
        <v>8</v>
      </c>
    </row>
    <row r="9" spans="1:3" x14ac:dyDescent="0.2">
      <c r="A9">
        <v>9</v>
      </c>
    </row>
    <row r="10" spans="1:3" x14ac:dyDescent="0.2">
      <c r="A10">
        <v>10</v>
      </c>
    </row>
    <row r="11" spans="1:3" x14ac:dyDescent="0.2">
      <c r="A11">
        <v>11</v>
      </c>
    </row>
    <row r="12" spans="1:3" x14ac:dyDescent="0.2">
      <c r="A12">
        <v>12</v>
      </c>
    </row>
  </sheetData>
  <pageMargins left="0.7" right="0.7" top="0.75" bottom="0.75" header="0.3" footer="0.3"/>
  <pageSetup orientation="portrait" r:id="rId1"/>
  <customProperties>
    <customPr name="_pios_id" r:id="rId2"/>
    <customPr name="EpmWorksheetKeyString_GUID" r:id="rId3"/>
  </customPropertie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2"/>
  <sheetViews>
    <sheetView workbookViewId="0">
      <selection activeCell="E13" sqref="E13"/>
    </sheetView>
  </sheetViews>
  <sheetFormatPr defaultRowHeight="15" x14ac:dyDescent="0.25"/>
  <cols>
    <col min="1" max="1" width="6.5703125" style="1271" customWidth="1"/>
    <col min="2" max="2" width="10.140625" style="1271" customWidth="1"/>
    <col min="3" max="3" width="11" style="1271" customWidth="1"/>
    <col min="4" max="4" width="9.140625" style="1271"/>
    <col min="5" max="5" width="10.5703125" style="1271" customWidth="1"/>
    <col min="6" max="6" width="13.5703125" style="1271" customWidth="1"/>
    <col min="7" max="7" width="11.5703125" style="1271" customWidth="1"/>
    <col min="8" max="8" width="9.140625" style="1271"/>
    <col min="9" max="9" width="83.140625" style="1271" customWidth="1"/>
    <col min="10" max="16384" width="9.140625" style="1271"/>
  </cols>
  <sheetData>
    <row r="1" spans="1:12" ht="18.75" x14ac:dyDescent="0.3">
      <c r="A1" s="1297" t="s">
        <v>631</v>
      </c>
    </row>
    <row r="2" spans="1:12" x14ac:dyDescent="0.25">
      <c r="A2" s="1271" t="s">
        <v>630</v>
      </c>
    </row>
    <row r="4" spans="1:12" x14ac:dyDescent="0.25">
      <c r="B4" s="1296" t="s">
        <v>629</v>
      </c>
    </row>
    <row r="5" spans="1:12" x14ac:dyDescent="0.25">
      <c r="B5" s="1271" t="s">
        <v>628</v>
      </c>
    </row>
    <row r="6" spans="1:12" ht="8.4499999999999993" customHeight="1" x14ac:dyDescent="0.25"/>
    <row r="7" spans="1:12" x14ac:dyDescent="0.25">
      <c r="B7" s="1296" t="s">
        <v>627</v>
      </c>
    </row>
    <row r="8" spans="1:12" x14ac:dyDescent="0.25">
      <c r="B8" s="1271" t="s">
        <v>626</v>
      </c>
    </row>
    <row r="9" spans="1:12" x14ac:dyDescent="0.25">
      <c r="B9" s="1271" t="s">
        <v>625</v>
      </c>
    </row>
    <row r="10" spans="1:12" x14ac:dyDescent="0.25">
      <c r="B10" s="1271" t="s">
        <v>624</v>
      </c>
    </row>
    <row r="12" spans="1:12" ht="56.1" customHeight="1" x14ac:dyDescent="0.25">
      <c r="C12" s="1295" t="s">
        <v>623</v>
      </c>
      <c r="D12" s="1295" t="s">
        <v>622</v>
      </c>
      <c r="E12" s="1295" t="s">
        <v>621</v>
      </c>
      <c r="F12" s="1295" t="s">
        <v>620</v>
      </c>
      <c r="G12" s="1295" t="s">
        <v>619</v>
      </c>
    </row>
    <row r="13" spans="1:12" x14ac:dyDescent="0.25">
      <c r="B13" s="1294" t="s">
        <v>618</v>
      </c>
      <c r="C13" s="1292">
        <v>7.19</v>
      </c>
      <c r="D13" s="1293">
        <v>2</v>
      </c>
      <c r="E13" s="1292">
        <f>C13*D13</f>
        <v>14.38</v>
      </c>
      <c r="F13" s="1278">
        <v>354.63</v>
      </c>
      <c r="G13" s="1291">
        <f>F13*E13</f>
        <v>5099.5794000000005</v>
      </c>
    </row>
    <row r="14" spans="1:12" ht="14.45" customHeight="1" thickBot="1" x14ac:dyDescent="0.3">
      <c r="B14" s="1290" t="s">
        <v>617</v>
      </c>
      <c r="C14" s="1288">
        <f>12.4+5.7</f>
        <v>18.100000000000001</v>
      </c>
      <c r="D14" s="1289">
        <v>4</v>
      </c>
      <c r="E14" s="1288">
        <f>C14*D14</f>
        <v>72.400000000000006</v>
      </c>
      <c r="F14" s="1287">
        <v>43.91</v>
      </c>
      <c r="G14" s="1286">
        <f>F14*E14</f>
        <v>3179.0839999999998</v>
      </c>
      <c r="J14" s="1279"/>
      <c r="K14" s="1279"/>
      <c r="L14" s="1279"/>
    </row>
    <row r="15" spans="1:12" ht="31.5" customHeight="1" thickBot="1" x14ac:dyDescent="0.3">
      <c r="B15" s="1285" t="s">
        <v>616</v>
      </c>
      <c r="C15" s="1284"/>
      <c r="D15" s="1283">
        <f>D13+D14</f>
        <v>6</v>
      </c>
      <c r="E15" s="1282">
        <f>E13+E14</f>
        <v>86.78</v>
      </c>
      <c r="F15" s="1281">
        <f>G15/E15</f>
        <v>95.398287623876485</v>
      </c>
      <c r="G15" s="1276">
        <f>G13+G14</f>
        <v>8278.6634000000013</v>
      </c>
      <c r="H15" s="1275" t="s">
        <v>612</v>
      </c>
      <c r="I15" s="1280" t="s">
        <v>615</v>
      </c>
      <c r="J15" s="1279"/>
      <c r="K15" s="1279"/>
      <c r="L15" s="1279"/>
    </row>
    <row r="16" spans="1:12" ht="15" customHeight="1" x14ac:dyDescent="0.25">
      <c r="I16" s="1280"/>
      <c r="J16" s="1279"/>
      <c r="K16" s="1279"/>
      <c r="L16" s="1279"/>
    </row>
    <row r="17" spans="6:9" ht="15.75" thickBot="1" x14ac:dyDescent="0.3">
      <c r="F17" s="1273" t="s">
        <v>614</v>
      </c>
      <c r="G17" s="1278">
        <f>0.046514*1000</f>
        <v>46.514000000000003</v>
      </c>
    </row>
    <row r="18" spans="6:9" ht="27.6" customHeight="1" thickBot="1" x14ac:dyDescent="0.3">
      <c r="F18" s="1277" t="s">
        <v>613</v>
      </c>
      <c r="G18" s="1276">
        <f>G17*E15</f>
        <v>4036.4849200000003</v>
      </c>
      <c r="H18" s="1275" t="s">
        <v>612</v>
      </c>
      <c r="I18" s="1274" t="s">
        <v>611</v>
      </c>
    </row>
    <row r="21" spans="6:9" x14ac:dyDescent="0.25">
      <c r="F21" s="1273"/>
      <c r="G21" s="1272"/>
    </row>
    <row r="22" spans="6:9" x14ac:dyDescent="0.25">
      <c r="G22" s="1272"/>
    </row>
  </sheetData>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XFD380"/>
  <sheetViews>
    <sheetView topLeftCell="I1" zoomScale="85" zoomScaleNormal="85" workbookViewId="0">
      <selection activeCell="AI382" sqref="AI382"/>
    </sheetView>
  </sheetViews>
  <sheetFormatPr defaultColWidth="9.140625" defaultRowHeight="12.75" x14ac:dyDescent="0.2"/>
  <cols>
    <col min="1" max="1" width="6.42578125" style="256" customWidth="1"/>
    <col min="2" max="2" width="7.42578125" style="256" customWidth="1"/>
    <col min="3" max="3" width="2" style="256" customWidth="1"/>
    <col min="4" max="4" width="13.7109375" style="262" customWidth="1"/>
    <col min="5" max="5" width="17.140625" style="262" customWidth="1"/>
    <col min="6" max="6" width="16.85546875" style="262" customWidth="1"/>
    <col min="7" max="7" width="17.85546875" style="262" customWidth="1"/>
    <col min="8" max="8" width="13.28515625" style="262" customWidth="1"/>
    <col min="9" max="9" width="13.42578125" style="262" customWidth="1"/>
    <col min="10" max="10" width="12.7109375" style="262" customWidth="1"/>
    <col min="11" max="11" width="12.7109375" style="262" bestFit="1" customWidth="1"/>
    <col min="12" max="12" width="13.7109375" style="262" customWidth="1"/>
    <col min="13" max="13" width="14" style="262" customWidth="1"/>
    <col min="14" max="14" width="12.7109375" style="262" customWidth="1"/>
    <col min="15" max="15" width="15.28515625" style="262" customWidth="1"/>
    <col min="16" max="16" width="14.42578125" style="262" customWidth="1"/>
    <col min="17" max="17" width="5.7109375" style="262" hidden="1" customWidth="1"/>
    <col min="18" max="18" width="15.42578125" style="392" customWidth="1"/>
    <col min="19" max="19" width="14.28515625" style="262" customWidth="1"/>
    <col min="20" max="20" width="13.42578125" style="262" customWidth="1"/>
    <col min="21" max="21" width="14.28515625" style="262" customWidth="1"/>
    <col min="22" max="22" width="12.85546875" style="262" customWidth="1"/>
    <col min="23" max="23" width="14.7109375" style="262" customWidth="1"/>
    <col min="24" max="24" width="14.5703125" style="262" customWidth="1"/>
    <col min="25" max="25" width="14.28515625" style="262" customWidth="1"/>
    <col min="26" max="26" width="1.42578125" style="262" hidden="1" customWidth="1"/>
    <col min="27" max="27" width="17" style="262" hidden="1" customWidth="1"/>
    <col min="28" max="28" width="16" style="262" hidden="1" customWidth="1"/>
    <col min="29" max="30" width="11.85546875" style="262" bestFit="1" customWidth="1"/>
    <col min="31" max="31" width="19.28515625" style="262" customWidth="1"/>
    <col min="32" max="16384" width="9.140625" style="262"/>
  </cols>
  <sheetData>
    <row r="1" spans="1:28" s="217" customFormat="1" x14ac:dyDescent="0.2">
      <c r="R1" s="255"/>
    </row>
    <row r="2" spans="1:28" s="256" customFormat="1" ht="21.75" customHeight="1" x14ac:dyDescent="0.35">
      <c r="A2" s="1504" t="s">
        <v>89</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row>
    <row r="3" spans="1:28" s="256" customFormat="1" ht="21.4" customHeight="1" x14ac:dyDescent="0.35">
      <c r="A3" s="1504" t="s">
        <v>90</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row>
    <row r="4" spans="1:28" s="256" customFormat="1" ht="21.4" customHeight="1" x14ac:dyDescent="0.35">
      <c r="A4" s="1511"/>
      <c r="B4" s="1511"/>
      <c r="C4" s="1511"/>
      <c r="D4" s="1511"/>
      <c r="E4" s="1511"/>
      <c r="F4" s="1511"/>
      <c r="G4" s="1511"/>
      <c r="H4" s="1511"/>
      <c r="I4" s="1511"/>
      <c r="J4" s="1511"/>
      <c r="K4" s="1511"/>
      <c r="L4" s="1511"/>
      <c r="M4" s="1511"/>
      <c r="N4" s="1511"/>
      <c r="O4" s="1511"/>
      <c r="P4" s="1511"/>
      <c r="Q4" s="1511"/>
      <c r="R4" s="1511"/>
      <c r="S4" s="1511"/>
      <c r="T4" s="1511"/>
      <c r="U4" s="1511"/>
      <c r="V4" s="1511"/>
      <c r="W4" s="1511"/>
      <c r="X4" s="1511"/>
      <c r="Y4" s="1511"/>
      <c r="Z4" s="622"/>
      <c r="AA4" s="622"/>
      <c r="AB4" s="622"/>
    </row>
    <row r="5" spans="1:28" s="259" customFormat="1" ht="18" customHeight="1" x14ac:dyDescent="0.2">
      <c r="A5" s="256"/>
      <c r="B5" s="256"/>
      <c r="C5" s="256"/>
      <c r="D5" s="256"/>
      <c r="E5" s="257"/>
      <c r="F5" s="256"/>
      <c r="G5" s="256"/>
      <c r="H5" s="256"/>
      <c r="I5" s="256"/>
      <c r="J5" s="258"/>
      <c r="R5" s="260"/>
      <c r="Z5" s="261"/>
      <c r="AA5" s="261"/>
      <c r="AB5" s="261"/>
    </row>
    <row r="6" spans="1:28" ht="18" customHeight="1" thickBot="1" x14ac:dyDescent="0.3">
      <c r="A6" s="1505" t="s">
        <v>91</v>
      </c>
      <c r="B6" s="1505"/>
      <c r="C6" s="1505"/>
      <c r="D6" s="1505"/>
      <c r="E6" s="1505"/>
      <c r="F6" s="1505"/>
      <c r="G6" s="1505"/>
      <c r="H6" s="1505"/>
      <c r="I6" s="1505"/>
      <c r="J6" s="1505"/>
      <c r="K6" s="1505"/>
      <c r="L6" s="1505"/>
      <c r="M6" s="1505"/>
      <c r="N6" s="1505"/>
      <c r="O6" s="1505"/>
      <c r="P6" s="1505"/>
      <c r="Q6" s="1505"/>
      <c r="R6" s="1505"/>
      <c r="S6" s="1505"/>
      <c r="T6" s="1505"/>
      <c r="U6" s="1505"/>
      <c r="V6" s="1505"/>
      <c r="W6" s="1505"/>
      <c r="X6" s="1505"/>
      <c r="Y6" s="1505"/>
      <c r="Z6" s="1505"/>
      <c r="AA6" s="1505"/>
      <c r="AB6" s="1505"/>
    </row>
    <row r="7" spans="1:28" ht="15.75" x14ac:dyDescent="0.25">
      <c r="D7" s="1500" t="s">
        <v>92</v>
      </c>
      <c r="E7" s="1501"/>
      <c r="F7" s="1500" t="s">
        <v>93</v>
      </c>
      <c r="G7" s="1501"/>
      <c r="H7" s="1500" t="s">
        <v>94</v>
      </c>
      <c r="I7" s="1501"/>
      <c r="J7" s="1500" t="s">
        <v>95</v>
      </c>
      <c r="K7" s="1501"/>
      <c r="L7" s="1500" t="s">
        <v>96</v>
      </c>
      <c r="M7" s="1502"/>
      <c r="N7" s="1501"/>
      <c r="O7" s="1500" t="s">
        <v>97</v>
      </c>
      <c r="P7" s="1501"/>
      <c r="Q7" s="263"/>
      <c r="R7" s="1500" t="s">
        <v>98</v>
      </c>
      <c r="S7" s="1501"/>
      <c r="T7" s="1500" t="s">
        <v>99</v>
      </c>
      <c r="U7" s="1501"/>
      <c r="V7" s="1500" t="s">
        <v>100</v>
      </c>
      <c r="W7" s="1501"/>
      <c r="X7" s="1500" t="s">
        <v>101</v>
      </c>
      <c r="Y7" s="1501"/>
      <c r="Z7" s="264"/>
      <c r="AA7" s="1506" t="s">
        <v>102</v>
      </c>
      <c r="AB7" s="1507"/>
    </row>
    <row r="8" spans="1:28" s="257" customFormat="1" ht="27.75" customHeight="1" thickBot="1" x14ac:dyDescent="0.25">
      <c r="A8" s="257" t="s">
        <v>103</v>
      </c>
      <c r="B8" s="380"/>
      <c r="C8" s="380"/>
      <c r="D8" s="265" t="s">
        <v>104</v>
      </c>
      <c r="E8" s="266" t="s">
        <v>105</v>
      </c>
      <c r="F8" s="267" t="s">
        <v>93</v>
      </c>
      <c r="G8" s="266" t="s">
        <v>105</v>
      </c>
      <c r="H8" s="267" t="s">
        <v>104</v>
      </c>
      <c r="I8" s="266" t="s">
        <v>106</v>
      </c>
      <c r="J8" s="267" t="s">
        <v>104</v>
      </c>
      <c r="K8" s="268" t="s">
        <v>105</v>
      </c>
      <c r="L8" s="267" t="s">
        <v>104</v>
      </c>
      <c r="M8" s="269" t="s">
        <v>107</v>
      </c>
      <c r="N8" s="268" t="s">
        <v>105</v>
      </c>
      <c r="O8" s="267" t="s">
        <v>108</v>
      </c>
      <c r="P8" s="268" t="s">
        <v>109</v>
      </c>
      <c r="Q8" s="270"/>
      <c r="R8" s="267" t="s">
        <v>108</v>
      </c>
      <c r="S8" s="266" t="s">
        <v>109</v>
      </c>
      <c r="T8" s="267" t="s">
        <v>110</v>
      </c>
      <c r="U8" s="266" t="s">
        <v>111</v>
      </c>
      <c r="V8" s="267" t="s">
        <v>108</v>
      </c>
      <c r="W8" s="266" t="s">
        <v>109</v>
      </c>
      <c r="X8" s="267" t="s">
        <v>108</v>
      </c>
      <c r="Y8" s="266" t="s">
        <v>109</v>
      </c>
      <c r="Z8" s="440"/>
      <c r="AA8" s="441" t="s">
        <v>104</v>
      </c>
      <c r="AB8" s="442" t="s">
        <v>105</v>
      </c>
    </row>
    <row r="9" spans="1:28" s="257" customFormat="1" hidden="1" x14ac:dyDescent="0.2">
      <c r="A9" s="329"/>
      <c r="D9" s="272"/>
      <c r="E9" s="272"/>
      <c r="F9" s="272"/>
      <c r="G9" s="272"/>
      <c r="H9" s="272"/>
      <c r="I9" s="272"/>
      <c r="J9" s="272"/>
      <c r="K9" s="273"/>
      <c r="L9" s="272"/>
      <c r="M9" s="272"/>
      <c r="N9" s="272"/>
      <c r="O9" s="272"/>
      <c r="P9" s="272"/>
      <c r="Q9" s="272"/>
      <c r="R9" s="272"/>
      <c r="S9" s="272"/>
      <c r="T9" s="272"/>
      <c r="U9" s="272"/>
      <c r="V9" s="272"/>
      <c r="W9" s="272"/>
      <c r="X9" s="272"/>
      <c r="Y9" s="272"/>
      <c r="AA9" s="443"/>
      <c r="AB9" s="444"/>
    </row>
    <row r="10" spans="1:28" s="257" customFormat="1" hidden="1" x14ac:dyDescent="0.2">
      <c r="A10" s="329">
        <v>1</v>
      </c>
      <c r="B10" s="437">
        <v>37438</v>
      </c>
      <c r="D10" s="275">
        <v>58042049</v>
      </c>
      <c r="E10" s="274">
        <f>D10</f>
        <v>58042049</v>
      </c>
      <c r="F10" s="275">
        <v>61616393</v>
      </c>
      <c r="G10" s="274">
        <f>F10</f>
        <v>61616393</v>
      </c>
      <c r="H10" s="275">
        <f t="shared" ref="H10:H21" si="0">D10-F10</f>
        <v>-3574344</v>
      </c>
      <c r="I10" s="274">
        <f t="shared" ref="I10:I21" si="1">E10-G10</f>
        <v>-3574344</v>
      </c>
      <c r="J10" s="275">
        <v>1445.449648</v>
      </c>
      <c r="K10" s="274">
        <f>J10</f>
        <v>1445.449648</v>
      </c>
      <c r="L10" s="274">
        <f t="shared" ref="L10:L21" si="2">H10+J10</f>
        <v>-3572898.5503520002</v>
      </c>
      <c r="M10" s="274">
        <f>L10</f>
        <v>-3572898.5503520002</v>
      </c>
      <c r="N10" s="274">
        <f>M10</f>
        <v>-3572898.5503520002</v>
      </c>
      <c r="O10" s="275">
        <f>'SEF-3 p 4 Bands'!AF15</f>
        <v>-3572898.5503520002</v>
      </c>
      <c r="P10" s="276">
        <f>O10</f>
        <v>-3572898.5503520002</v>
      </c>
      <c r="Q10" s="415"/>
      <c r="R10" s="275">
        <f>'SEF-3 p 4 Bands'!P15</f>
        <v>0</v>
      </c>
      <c r="S10" s="276">
        <v>0</v>
      </c>
      <c r="T10" s="275">
        <f t="shared" ref="T10:T21" si="3">O10+R10</f>
        <v>-3572898.5503520002</v>
      </c>
      <c r="U10" s="274">
        <f>T10</f>
        <v>-3572898.5503520002</v>
      </c>
      <c r="V10" s="275">
        <v>0</v>
      </c>
      <c r="W10" s="274">
        <v>0</v>
      </c>
      <c r="X10" s="415">
        <v>0</v>
      </c>
      <c r="Y10" s="274">
        <v>0</v>
      </c>
      <c r="AA10" s="445">
        <v>0</v>
      </c>
      <c r="AB10" s="274">
        <v>0</v>
      </c>
    </row>
    <row r="11" spans="1:28" s="257" customFormat="1" hidden="1" x14ac:dyDescent="0.2">
      <c r="A11" s="329">
        <v>1</v>
      </c>
      <c r="B11" s="437">
        <v>37469</v>
      </c>
      <c r="D11" s="280">
        <v>61026340</v>
      </c>
      <c r="E11" s="278">
        <f t="shared" ref="E11:E21" si="4">D11+E10</f>
        <v>119068389</v>
      </c>
      <c r="F11" s="280">
        <v>62377208</v>
      </c>
      <c r="G11" s="278">
        <f t="shared" ref="G11:G21" si="5">F11+G10</f>
        <v>123993601</v>
      </c>
      <c r="H11" s="280">
        <f t="shared" si="0"/>
        <v>-1350868</v>
      </c>
      <c r="I11" s="291">
        <f t="shared" si="1"/>
        <v>-4925212</v>
      </c>
      <c r="J11" s="280">
        <v>546.71153200000003</v>
      </c>
      <c r="K11" s="278">
        <f t="shared" ref="K11:K21" si="6">J11+K10</f>
        <v>1992.1611800000001</v>
      </c>
      <c r="L11" s="281">
        <f t="shared" si="2"/>
        <v>-1350321.288468</v>
      </c>
      <c r="M11" s="281">
        <f t="shared" ref="M11:M21" si="7">M10+L11</f>
        <v>-4923219.8388200002</v>
      </c>
      <c r="N11" s="281">
        <f t="shared" ref="N11:N21" si="8">N10+L11</f>
        <v>-4923219.8388200002</v>
      </c>
      <c r="O11" s="280">
        <f>'SEF-3 p 4 Bands'!AF16</f>
        <v>-1350321.288468</v>
      </c>
      <c r="P11" s="281">
        <f t="shared" ref="P11:P21" si="9">O11+P10</f>
        <v>-4923219.8388200002</v>
      </c>
      <c r="Q11" s="297"/>
      <c r="R11" s="280">
        <f>'SEF-3 p 4 Bands'!P16</f>
        <v>0</v>
      </c>
      <c r="S11" s="281">
        <v>0</v>
      </c>
      <c r="T11" s="280">
        <f t="shared" si="3"/>
        <v>-1350321.288468</v>
      </c>
      <c r="U11" s="291">
        <f t="shared" ref="U11:U21" si="10">T11+U10</f>
        <v>-4923219.8388200002</v>
      </c>
      <c r="V11" s="292">
        <v>0</v>
      </c>
      <c r="W11" s="446">
        <v>0</v>
      </c>
      <c r="X11" s="447">
        <v>0</v>
      </c>
      <c r="Y11" s="446">
        <v>0</v>
      </c>
      <c r="AA11" s="292">
        <v>0</v>
      </c>
      <c r="AB11" s="446">
        <v>0</v>
      </c>
    </row>
    <row r="12" spans="1:28" s="257" customFormat="1" hidden="1" x14ac:dyDescent="0.2">
      <c r="A12" s="329">
        <v>1</v>
      </c>
      <c r="B12" s="437">
        <v>37500</v>
      </c>
      <c r="D12" s="280">
        <v>66901856</v>
      </c>
      <c r="E12" s="278">
        <f t="shared" si="4"/>
        <v>185970245</v>
      </c>
      <c r="F12" s="280">
        <v>60040410</v>
      </c>
      <c r="G12" s="278">
        <f t="shared" si="5"/>
        <v>184034011</v>
      </c>
      <c r="H12" s="280">
        <f t="shared" si="0"/>
        <v>6861446</v>
      </c>
      <c r="I12" s="291">
        <f t="shared" si="1"/>
        <v>1936234</v>
      </c>
      <c r="J12" s="280">
        <v>-2775.1309160000001</v>
      </c>
      <c r="K12" s="278">
        <f t="shared" si="6"/>
        <v>-782.96973600000001</v>
      </c>
      <c r="L12" s="281">
        <f t="shared" si="2"/>
        <v>6858670.8690839997</v>
      </c>
      <c r="M12" s="281">
        <f t="shared" si="7"/>
        <v>1935451.0302639995</v>
      </c>
      <c r="N12" s="281">
        <f t="shared" si="8"/>
        <v>1935451.0302639995</v>
      </c>
      <c r="O12" s="280">
        <f>'SEF-3 p 4 Bands'!AF17</f>
        <v>6858670.8690839997</v>
      </c>
      <c r="P12" s="281">
        <f t="shared" si="9"/>
        <v>1935451.0302639995</v>
      </c>
      <c r="Q12" s="297"/>
      <c r="R12" s="280">
        <f>'SEF-3 p 4 Bands'!P17</f>
        <v>0</v>
      </c>
      <c r="S12" s="281">
        <v>0</v>
      </c>
      <c r="T12" s="280">
        <f t="shared" si="3"/>
        <v>6858670.8690839997</v>
      </c>
      <c r="U12" s="291">
        <f t="shared" si="10"/>
        <v>1935451.0302639995</v>
      </c>
      <c r="V12" s="292">
        <v>0</v>
      </c>
      <c r="W12" s="446">
        <v>0</v>
      </c>
      <c r="X12" s="447">
        <v>0</v>
      </c>
      <c r="Y12" s="446">
        <v>0</v>
      </c>
      <c r="AA12" s="292">
        <v>0</v>
      </c>
      <c r="AB12" s="446">
        <v>0</v>
      </c>
    </row>
    <row r="13" spans="1:28" s="257" customFormat="1" hidden="1" x14ac:dyDescent="0.2">
      <c r="A13" s="329">
        <v>1</v>
      </c>
      <c r="B13" s="437">
        <v>37530</v>
      </c>
      <c r="D13" s="280">
        <v>72973687</v>
      </c>
      <c r="E13" s="278">
        <f t="shared" si="4"/>
        <v>258943932</v>
      </c>
      <c r="F13" s="280">
        <v>69523163</v>
      </c>
      <c r="G13" s="278">
        <f t="shared" si="5"/>
        <v>253557174</v>
      </c>
      <c r="H13" s="280">
        <f t="shared" si="0"/>
        <v>3450524</v>
      </c>
      <c r="I13" s="291">
        <f t="shared" si="1"/>
        <v>5386758</v>
      </c>
      <c r="J13" s="280">
        <v>-1395.284596</v>
      </c>
      <c r="K13" s="278">
        <f t="shared" si="6"/>
        <v>-2178.254332</v>
      </c>
      <c r="L13" s="281">
        <f t="shared" si="2"/>
        <v>3449128.7154040001</v>
      </c>
      <c r="M13" s="281">
        <f t="shared" si="7"/>
        <v>5384579.7456679996</v>
      </c>
      <c r="N13" s="281">
        <f t="shared" si="8"/>
        <v>5384579.7456679996</v>
      </c>
      <c r="O13" s="280">
        <f>'SEF-3 p 4 Bands'!AF18</f>
        <v>3449128.7154040001</v>
      </c>
      <c r="P13" s="281">
        <f t="shared" si="9"/>
        <v>5384579.7456679996</v>
      </c>
      <c r="Q13" s="297"/>
      <c r="R13" s="280">
        <f>'SEF-3 p 4 Bands'!P18</f>
        <v>0</v>
      </c>
      <c r="S13" s="281">
        <v>0</v>
      </c>
      <c r="T13" s="280">
        <f t="shared" si="3"/>
        <v>3449128.7154040001</v>
      </c>
      <c r="U13" s="291">
        <f t="shared" si="10"/>
        <v>5384579.7456679996</v>
      </c>
      <c r="V13" s="292">
        <v>0</v>
      </c>
      <c r="W13" s="446">
        <v>0</v>
      </c>
      <c r="X13" s="447">
        <v>0</v>
      </c>
      <c r="Y13" s="446">
        <v>0</v>
      </c>
      <c r="AA13" s="292">
        <v>0</v>
      </c>
      <c r="AB13" s="446">
        <v>0</v>
      </c>
    </row>
    <row r="14" spans="1:28" s="257" customFormat="1" hidden="1" x14ac:dyDescent="0.2">
      <c r="A14" s="329">
        <v>1</v>
      </c>
      <c r="B14" s="437">
        <v>37561</v>
      </c>
      <c r="D14" s="280">
        <v>71935749</v>
      </c>
      <c r="E14" s="278">
        <f t="shared" si="4"/>
        <v>330879681</v>
      </c>
      <c r="F14" s="280">
        <v>74375539</v>
      </c>
      <c r="G14" s="278">
        <f t="shared" si="5"/>
        <v>327932713</v>
      </c>
      <c r="H14" s="280">
        <f t="shared" si="0"/>
        <v>-2439790</v>
      </c>
      <c r="I14" s="291">
        <f t="shared" si="1"/>
        <v>2946968</v>
      </c>
      <c r="J14" s="280">
        <v>986.17315199999996</v>
      </c>
      <c r="K14" s="278">
        <f t="shared" si="6"/>
        <v>-1192.0811800000001</v>
      </c>
      <c r="L14" s="281">
        <f t="shared" si="2"/>
        <v>-2438803.8268479998</v>
      </c>
      <c r="M14" s="281">
        <f t="shared" si="7"/>
        <v>2945775.9188199998</v>
      </c>
      <c r="N14" s="281">
        <f t="shared" si="8"/>
        <v>2945775.9188199998</v>
      </c>
      <c r="O14" s="280">
        <f>'SEF-3 p 4 Bands'!AF19</f>
        <v>-2438803.8268479998</v>
      </c>
      <c r="P14" s="281">
        <f t="shared" si="9"/>
        <v>2945775.9188199998</v>
      </c>
      <c r="Q14" s="297"/>
      <c r="R14" s="280">
        <f>'SEF-3 p 4 Bands'!P19</f>
        <v>0</v>
      </c>
      <c r="S14" s="281">
        <v>0</v>
      </c>
      <c r="T14" s="280">
        <f t="shared" si="3"/>
        <v>-2438803.8268479998</v>
      </c>
      <c r="U14" s="291">
        <f t="shared" si="10"/>
        <v>2945775.9188199998</v>
      </c>
      <c r="V14" s="292">
        <v>0</v>
      </c>
      <c r="W14" s="446">
        <v>0</v>
      </c>
      <c r="X14" s="447">
        <v>0</v>
      </c>
      <c r="Y14" s="446">
        <v>0</v>
      </c>
      <c r="AA14" s="292">
        <v>0</v>
      </c>
      <c r="AB14" s="446">
        <v>0</v>
      </c>
    </row>
    <row r="15" spans="1:28" s="257" customFormat="1" hidden="1" x14ac:dyDescent="0.2">
      <c r="A15" s="329">
        <v>1</v>
      </c>
      <c r="B15" s="437">
        <v>37591</v>
      </c>
      <c r="D15" s="280">
        <v>86777286</v>
      </c>
      <c r="E15" s="278">
        <f t="shared" si="4"/>
        <v>417656967</v>
      </c>
      <c r="F15" s="280">
        <v>84599358</v>
      </c>
      <c r="G15" s="278">
        <f t="shared" si="5"/>
        <v>412532071</v>
      </c>
      <c r="H15" s="280">
        <f t="shared" si="0"/>
        <v>2177928</v>
      </c>
      <c r="I15" s="291">
        <f t="shared" si="1"/>
        <v>5124896</v>
      </c>
      <c r="J15" s="280">
        <v>-881.21156399999995</v>
      </c>
      <c r="K15" s="278">
        <f t="shared" si="6"/>
        <v>-2073.2927440000003</v>
      </c>
      <c r="L15" s="281">
        <f t="shared" si="2"/>
        <v>2177046.7884359998</v>
      </c>
      <c r="M15" s="281">
        <f t="shared" si="7"/>
        <v>5122822.7072559996</v>
      </c>
      <c r="N15" s="281">
        <f t="shared" si="8"/>
        <v>5122822.7072559996</v>
      </c>
      <c r="O15" s="280">
        <f>'SEF-3 p 4 Bands'!AF20</f>
        <v>2177046.7884359998</v>
      </c>
      <c r="P15" s="281">
        <f t="shared" si="9"/>
        <v>5122822.7072559996</v>
      </c>
      <c r="Q15" s="297"/>
      <c r="R15" s="280">
        <f>'SEF-3 p 4 Bands'!P20</f>
        <v>0</v>
      </c>
      <c r="S15" s="281">
        <v>0</v>
      </c>
      <c r="T15" s="280">
        <f t="shared" si="3"/>
        <v>2177046.7884359998</v>
      </c>
      <c r="U15" s="291">
        <f t="shared" si="10"/>
        <v>5122822.7072559996</v>
      </c>
      <c r="V15" s="292">
        <v>0</v>
      </c>
      <c r="W15" s="446">
        <v>0</v>
      </c>
      <c r="X15" s="447">
        <v>0</v>
      </c>
      <c r="Y15" s="446">
        <v>0</v>
      </c>
      <c r="AA15" s="292">
        <v>0</v>
      </c>
      <c r="AB15" s="446">
        <v>0</v>
      </c>
    </row>
    <row r="16" spans="1:28" s="257" customFormat="1" hidden="1" x14ac:dyDescent="0.2">
      <c r="A16" s="329">
        <v>1</v>
      </c>
      <c r="B16" s="437">
        <v>37622</v>
      </c>
      <c r="D16" s="280">
        <v>80343724</v>
      </c>
      <c r="E16" s="278">
        <f t="shared" si="4"/>
        <v>498000691</v>
      </c>
      <c r="F16" s="280">
        <v>81723969</v>
      </c>
      <c r="G16" s="278">
        <f t="shared" si="5"/>
        <v>494256040</v>
      </c>
      <c r="H16" s="280">
        <f t="shared" si="0"/>
        <v>-1380245</v>
      </c>
      <c r="I16" s="291">
        <f t="shared" si="1"/>
        <v>3744651</v>
      </c>
      <c r="J16" s="280">
        <v>557.97720400000003</v>
      </c>
      <c r="K16" s="278">
        <f t="shared" si="6"/>
        <v>-1515.3155400000003</v>
      </c>
      <c r="L16" s="281">
        <f t="shared" si="2"/>
        <v>-1379687.0227959999</v>
      </c>
      <c r="M16" s="281">
        <f t="shared" si="7"/>
        <v>3743135.6844599997</v>
      </c>
      <c r="N16" s="281">
        <f t="shared" si="8"/>
        <v>3743135.6844599997</v>
      </c>
      <c r="O16" s="280">
        <f>'SEF-3 p 4 Bands'!AF21</f>
        <v>-1379687.0227959999</v>
      </c>
      <c r="P16" s="281">
        <f t="shared" si="9"/>
        <v>3743135.6844599997</v>
      </c>
      <c r="Q16" s="297"/>
      <c r="R16" s="280">
        <f>'SEF-3 p 4 Bands'!P21</f>
        <v>0</v>
      </c>
      <c r="S16" s="281">
        <v>0</v>
      </c>
      <c r="T16" s="280">
        <f t="shared" si="3"/>
        <v>-1379687.0227959999</v>
      </c>
      <c r="U16" s="291">
        <f t="shared" si="10"/>
        <v>3743135.6844599997</v>
      </c>
      <c r="V16" s="292">
        <v>0</v>
      </c>
      <c r="W16" s="446">
        <v>0</v>
      </c>
      <c r="X16" s="447">
        <v>0</v>
      </c>
      <c r="Y16" s="446">
        <v>0</v>
      </c>
      <c r="AA16" s="292">
        <v>0</v>
      </c>
      <c r="AB16" s="446">
        <v>0</v>
      </c>
    </row>
    <row r="17" spans="1:28" s="257" customFormat="1" hidden="1" x14ac:dyDescent="0.2">
      <c r="A17" s="329">
        <v>1</v>
      </c>
      <c r="B17" s="437">
        <v>37653</v>
      </c>
      <c r="D17" s="280">
        <v>80828615</v>
      </c>
      <c r="E17" s="278">
        <f t="shared" si="4"/>
        <v>578829306</v>
      </c>
      <c r="F17" s="280">
        <v>75416275</v>
      </c>
      <c r="G17" s="278">
        <f t="shared" si="5"/>
        <v>569672315</v>
      </c>
      <c r="H17" s="280">
        <f t="shared" si="0"/>
        <v>5412340</v>
      </c>
      <c r="I17" s="291">
        <f t="shared" si="1"/>
        <v>9156991</v>
      </c>
      <c r="J17" s="280">
        <v>-2189.1313639999998</v>
      </c>
      <c r="K17" s="278">
        <f t="shared" si="6"/>
        <v>-3704.4469040000004</v>
      </c>
      <c r="L17" s="281">
        <f t="shared" si="2"/>
        <v>5410150.868636</v>
      </c>
      <c r="M17" s="281">
        <f t="shared" si="7"/>
        <v>9153286.5530960001</v>
      </c>
      <c r="N17" s="281">
        <f t="shared" si="8"/>
        <v>9153286.5530960001</v>
      </c>
      <c r="O17" s="280">
        <f>'SEF-3 p 4 Bands'!AF22</f>
        <v>5410150.8686360009</v>
      </c>
      <c r="P17" s="281">
        <f t="shared" si="9"/>
        <v>9153286.5530960001</v>
      </c>
      <c r="Q17" s="297"/>
      <c r="R17" s="280">
        <f>'SEF-3 p 4 Bands'!P22</f>
        <v>0</v>
      </c>
      <c r="S17" s="281">
        <v>0</v>
      </c>
      <c r="T17" s="280">
        <f t="shared" si="3"/>
        <v>5410150.8686360009</v>
      </c>
      <c r="U17" s="291">
        <f t="shared" si="10"/>
        <v>9153286.5530960001</v>
      </c>
      <c r="V17" s="292">
        <v>0</v>
      </c>
      <c r="W17" s="446">
        <v>0</v>
      </c>
      <c r="X17" s="447">
        <v>0</v>
      </c>
      <c r="Y17" s="446">
        <v>0</v>
      </c>
      <c r="AA17" s="292">
        <v>0</v>
      </c>
      <c r="AB17" s="446">
        <v>0</v>
      </c>
    </row>
    <row r="18" spans="1:28" s="257" customFormat="1" hidden="1" x14ac:dyDescent="0.2">
      <c r="A18" s="329">
        <v>1</v>
      </c>
      <c r="B18" s="437">
        <v>37681</v>
      </c>
      <c r="D18" s="280">
        <v>84928004</v>
      </c>
      <c r="E18" s="278">
        <f t="shared" si="4"/>
        <v>663757310</v>
      </c>
      <c r="F18" s="280">
        <v>77553819</v>
      </c>
      <c r="G18" s="278">
        <f t="shared" si="5"/>
        <v>647226134</v>
      </c>
      <c r="H18" s="280">
        <f t="shared" si="0"/>
        <v>7374185</v>
      </c>
      <c r="I18" s="291">
        <f t="shared" si="1"/>
        <v>16531176</v>
      </c>
      <c r="J18" s="280">
        <v>-2982.8051479999999</v>
      </c>
      <c r="K18" s="278">
        <f t="shared" si="6"/>
        <v>-6687.2520519999998</v>
      </c>
      <c r="L18" s="281">
        <f t="shared" si="2"/>
        <v>7371202.1948520001</v>
      </c>
      <c r="M18" s="281">
        <f t="shared" si="7"/>
        <v>16524488.747948</v>
      </c>
      <c r="N18" s="281">
        <f t="shared" si="8"/>
        <v>16524488.747948</v>
      </c>
      <c r="O18" s="280">
        <f>'SEF-3 p 4 Bands'!AF23</f>
        <v>7371202.1948520001</v>
      </c>
      <c r="P18" s="281">
        <f t="shared" si="9"/>
        <v>16524488.747948</v>
      </c>
      <c r="Q18" s="297"/>
      <c r="R18" s="280">
        <f>'SEF-3 p 4 Bands'!P23</f>
        <v>0</v>
      </c>
      <c r="S18" s="281">
        <v>0</v>
      </c>
      <c r="T18" s="280">
        <f t="shared" si="3"/>
        <v>7371202.1948520001</v>
      </c>
      <c r="U18" s="291">
        <f t="shared" si="10"/>
        <v>16524488.747948</v>
      </c>
      <c r="V18" s="292">
        <v>0</v>
      </c>
      <c r="W18" s="446">
        <v>0</v>
      </c>
      <c r="X18" s="447">
        <v>0</v>
      </c>
      <c r="Y18" s="446">
        <v>0</v>
      </c>
      <c r="AA18" s="292">
        <v>0</v>
      </c>
      <c r="AB18" s="446">
        <v>0</v>
      </c>
    </row>
    <row r="19" spans="1:28" s="257" customFormat="1" hidden="1" x14ac:dyDescent="0.2">
      <c r="A19" s="329">
        <v>1</v>
      </c>
      <c r="B19" s="437">
        <v>37712</v>
      </c>
      <c r="D19" s="280">
        <v>67843290</v>
      </c>
      <c r="E19" s="278">
        <f t="shared" si="4"/>
        <v>731600600</v>
      </c>
      <c r="F19" s="280">
        <v>69473916</v>
      </c>
      <c r="G19" s="278">
        <f t="shared" si="5"/>
        <v>716700050</v>
      </c>
      <c r="H19" s="280">
        <f t="shared" si="0"/>
        <v>-1630626</v>
      </c>
      <c r="I19" s="291">
        <f t="shared" si="1"/>
        <v>14900550</v>
      </c>
      <c r="J19" s="280">
        <v>659.69369200000006</v>
      </c>
      <c r="K19" s="278">
        <f t="shared" si="6"/>
        <v>-6027.55836</v>
      </c>
      <c r="L19" s="281">
        <f t="shared" si="2"/>
        <v>-1629966.3063080001</v>
      </c>
      <c r="M19" s="281">
        <f t="shared" si="7"/>
        <v>14894522.441640001</v>
      </c>
      <c r="N19" s="281">
        <f t="shared" si="8"/>
        <v>14894522.441640001</v>
      </c>
      <c r="O19" s="280">
        <f>'SEF-3 p 4 Bands'!AF24</f>
        <v>-1629966.3063079994</v>
      </c>
      <c r="P19" s="281">
        <f t="shared" si="9"/>
        <v>14894522.441640001</v>
      </c>
      <c r="Q19" s="297"/>
      <c r="R19" s="280">
        <f>'SEF-3 p 4 Bands'!P24</f>
        <v>0</v>
      </c>
      <c r="S19" s="281">
        <v>0</v>
      </c>
      <c r="T19" s="280">
        <f t="shared" si="3"/>
        <v>-1629966.3063079994</v>
      </c>
      <c r="U19" s="291">
        <f t="shared" si="10"/>
        <v>14894522.441640001</v>
      </c>
      <c r="V19" s="292">
        <v>0</v>
      </c>
      <c r="W19" s="446">
        <v>0</v>
      </c>
      <c r="X19" s="447">
        <v>0</v>
      </c>
      <c r="Y19" s="446">
        <v>0</v>
      </c>
      <c r="AA19" s="292">
        <v>0</v>
      </c>
      <c r="AB19" s="446">
        <v>0</v>
      </c>
    </row>
    <row r="20" spans="1:28" s="257" customFormat="1" hidden="1" x14ac:dyDescent="0.2">
      <c r="A20" s="329">
        <v>1</v>
      </c>
      <c r="B20" s="437">
        <v>37742</v>
      </c>
      <c r="D20" s="280">
        <v>63318113</v>
      </c>
      <c r="E20" s="278">
        <f t="shared" si="4"/>
        <v>794918713</v>
      </c>
      <c r="F20" s="280">
        <v>65590803</v>
      </c>
      <c r="G20" s="278">
        <f t="shared" si="5"/>
        <v>782290853</v>
      </c>
      <c r="H20" s="280">
        <f t="shared" si="0"/>
        <v>-2272690</v>
      </c>
      <c r="I20" s="291">
        <f t="shared" si="1"/>
        <v>12627860</v>
      </c>
      <c r="J20" s="280">
        <v>919.350684</v>
      </c>
      <c r="K20" s="278">
        <f t="shared" si="6"/>
        <v>-5108.207676</v>
      </c>
      <c r="L20" s="281">
        <f t="shared" si="2"/>
        <v>-2271770.6493159998</v>
      </c>
      <c r="M20" s="281">
        <f t="shared" si="7"/>
        <v>12622751.792324001</v>
      </c>
      <c r="N20" s="281">
        <f t="shared" si="8"/>
        <v>12622751.792324001</v>
      </c>
      <c r="O20" s="280">
        <f>'SEF-3 p 4 Bands'!AF25</f>
        <v>-2271770.6493159998</v>
      </c>
      <c r="P20" s="281">
        <f t="shared" si="9"/>
        <v>12622751.792324001</v>
      </c>
      <c r="Q20" s="297"/>
      <c r="R20" s="280">
        <v>283872</v>
      </c>
      <c r="S20" s="281">
        <v>0</v>
      </c>
      <c r="T20" s="280">
        <f t="shared" si="3"/>
        <v>-1987898.6493159998</v>
      </c>
      <c r="U20" s="291">
        <f t="shared" si="10"/>
        <v>12906623.792324001</v>
      </c>
      <c r="V20" s="292">
        <v>0</v>
      </c>
      <c r="W20" s="446">
        <v>0</v>
      </c>
      <c r="X20" s="447">
        <v>0</v>
      </c>
      <c r="Y20" s="446">
        <v>0</v>
      </c>
      <c r="AA20" s="292">
        <v>0</v>
      </c>
      <c r="AB20" s="446">
        <v>0</v>
      </c>
    </row>
    <row r="21" spans="1:28" s="257" customFormat="1" hidden="1" x14ac:dyDescent="0.2">
      <c r="A21" s="329">
        <v>1</v>
      </c>
      <c r="B21" s="437">
        <v>37773</v>
      </c>
      <c r="C21" s="257" t="s">
        <v>112</v>
      </c>
      <c r="D21" s="286">
        <v>50046037</v>
      </c>
      <c r="E21" s="283">
        <f t="shared" si="4"/>
        <v>844964750</v>
      </c>
      <c r="F21" s="286">
        <v>60835557</v>
      </c>
      <c r="G21" s="283">
        <f t="shared" si="5"/>
        <v>843126410</v>
      </c>
      <c r="H21" s="286">
        <f t="shared" si="0"/>
        <v>-10789520</v>
      </c>
      <c r="I21" s="321">
        <f t="shared" si="1"/>
        <v>1838340</v>
      </c>
      <c r="J21" s="286">
        <v>-4933.6501399999997</v>
      </c>
      <c r="K21" s="283">
        <f t="shared" si="6"/>
        <v>-10041.857816</v>
      </c>
      <c r="L21" s="288">
        <f t="shared" si="2"/>
        <v>-10794453.650140001</v>
      </c>
      <c r="M21" s="288">
        <f t="shared" si="7"/>
        <v>1828298.1421840005</v>
      </c>
      <c r="N21" s="288">
        <f t="shared" si="8"/>
        <v>1828298.1421840005</v>
      </c>
      <c r="O21" s="286">
        <f>'SEF-3 p 4 Bands'!AF26</f>
        <v>-10794453.650140001</v>
      </c>
      <c r="P21" s="288">
        <f t="shared" si="9"/>
        <v>1828298.1421840005</v>
      </c>
      <c r="Q21" s="320"/>
      <c r="R21" s="286">
        <f>'SEF-3 p 4 Bands'!P26</f>
        <v>0</v>
      </c>
      <c r="S21" s="288">
        <v>0</v>
      </c>
      <c r="T21" s="286">
        <f t="shared" si="3"/>
        <v>-10794453.650140001</v>
      </c>
      <c r="U21" s="321">
        <f t="shared" si="10"/>
        <v>2112170.1421840005</v>
      </c>
      <c r="V21" s="448">
        <v>0</v>
      </c>
      <c r="W21" s="449">
        <v>0</v>
      </c>
      <c r="X21" s="286">
        <v>0</v>
      </c>
      <c r="Y21" s="321">
        <v>0</v>
      </c>
      <c r="Z21" s="450"/>
      <c r="AA21" s="294">
        <v>-22984656.66</v>
      </c>
      <c r="AB21" s="451">
        <v>-22984656.66</v>
      </c>
    </row>
    <row r="22" spans="1:28" s="257" customFormat="1" hidden="1" x14ac:dyDescent="0.2">
      <c r="A22" s="329"/>
      <c r="B22" s="436"/>
      <c r="D22" s="280"/>
      <c r="E22" s="278"/>
      <c r="F22" s="280"/>
      <c r="G22" s="281"/>
      <c r="H22" s="275"/>
      <c r="I22" s="291"/>
      <c r="J22" s="280"/>
      <c r="K22" s="278"/>
      <c r="L22" s="281"/>
      <c r="M22" s="281"/>
      <c r="N22" s="281"/>
      <c r="O22" s="280"/>
      <c r="P22" s="278"/>
      <c r="Q22" s="290"/>
      <c r="R22" s="280"/>
      <c r="S22" s="281"/>
      <c r="T22" s="280"/>
      <c r="U22" s="291"/>
      <c r="V22" s="292"/>
      <c r="W22" s="293"/>
      <c r="X22" s="280"/>
      <c r="Y22" s="291"/>
      <c r="AA22" s="280"/>
      <c r="AB22" s="278"/>
    </row>
    <row r="23" spans="1:28" s="257" customFormat="1" ht="9.75" hidden="1" customHeight="1" x14ac:dyDescent="0.2">
      <c r="A23" s="329"/>
      <c r="B23" s="436"/>
      <c r="D23" s="294"/>
      <c r="E23" s="295"/>
      <c r="F23" s="294"/>
      <c r="G23" s="296"/>
      <c r="H23" s="294"/>
      <c r="I23" s="296"/>
      <c r="J23" s="294"/>
      <c r="K23" s="295"/>
      <c r="L23" s="296"/>
      <c r="M23" s="296"/>
      <c r="N23" s="296"/>
      <c r="O23" s="294"/>
      <c r="P23" s="295"/>
      <c r="Q23" s="297"/>
      <c r="R23" s="298"/>
      <c r="S23" s="296"/>
      <c r="T23" s="294"/>
      <c r="U23" s="299"/>
      <c r="V23" s="300"/>
      <c r="W23" s="301"/>
      <c r="X23" s="296"/>
      <c r="Y23" s="299"/>
      <c r="Z23" s="302"/>
      <c r="AA23" s="303"/>
      <c r="AB23" s="299"/>
    </row>
    <row r="24" spans="1:28" s="257" customFormat="1" hidden="1" x14ac:dyDescent="0.2">
      <c r="A24" s="329"/>
      <c r="B24" s="436"/>
      <c r="C24" s="467"/>
      <c r="D24" s="305"/>
      <c r="E24" s="452"/>
      <c r="F24" s="305"/>
      <c r="G24" s="452"/>
      <c r="H24" s="305"/>
      <c r="I24" s="281"/>
      <c r="J24" s="280"/>
      <c r="K24" s="278"/>
      <c r="L24" s="281"/>
      <c r="M24" s="281"/>
      <c r="N24" s="452"/>
      <c r="O24" s="305"/>
      <c r="P24" s="278"/>
      <c r="Q24" s="290"/>
      <c r="R24" s="305"/>
      <c r="S24" s="452"/>
      <c r="T24" s="305"/>
      <c r="U24" s="453"/>
      <c r="V24" s="293"/>
      <c r="W24" s="454"/>
      <c r="X24" s="281"/>
      <c r="Y24" s="452"/>
      <c r="Z24" s="455"/>
      <c r="AA24" s="281"/>
      <c r="AB24" s="452"/>
    </row>
    <row r="25" spans="1:28" s="368" customFormat="1" hidden="1" x14ac:dyDescent="0.2">
      <c r="A25" s="329">
        <v>2</v>
      </c>
      <c r="B25" s="437">
        <v>37803</v>
      </c>
      <c r="C25" s="467" t="s">
        <v>113</v>
      </c>
      <c r="D25" s="314">
        <v>65184355.353712201</v>
      </c>
      <c r="E25" s="311">
        <f>D25+E21</f>
        <v>910149105.3537122</v>
      </c>
      <c r="F25" s="310">
        <v>64630576.330320001</v>
      </c>
      <c r="G25" s="317">
        <f>F25+G21</f>
        <v>907756986.33032</v>
      </c>
      <c r="H25" s="310">
        <f t="shared" ref="H25:H36" si="11">D25-F25</f>
        <v>553779.02339220047</v>
      </c>
      <c r="I25" s="317">
        <f t="shared" ref="I25:I36" si="12">E25-G25</f>
        <v>2392119.0233922005</v>
      </c>
      <c r="J25" s="310">
        <f t="shared" ref="J25:J31" si="13">H25*-0.000404</f>
        <v>-223.72672545044898</v>
      </c>
      <c r="K25" s="311">
        <f>J25+K21</f>
        <v>-10265.584541450449</v>
      </c>
      <c r="L25" s="353">
        <f t="shared" ref="L25:L36" si="14">H25+J25</f>
        <v>553555.29666674999</v>
      </c>
      <c r="M25" s="353">
        <f>L25</f>
        <v>553555.29666674999</v>
      </c>
      <c r="N25" s="353">
        <f>L25+N21</f>
        <v>2381853.4388507502</v>
      </c>
      <c r="O25" s="310">
        <f>'SEF-3 p 4 Bands'!AF28</f>
        <v>553555.29666674975</v>
      </c>
      <c r="P25" s="311">
        <f>O25+P21</f>
        <v>2381853.4388507502</v>
      </c>
      <c r="Q25" s="316"/>
      <c r="R25" s="310"/>
      <c r="S25" s="317">
        <v>0</v>
      </c>
      <c r="T25" s="310">
        <f t="shared" ref="T25:T36" si="15">O25+R25</f>
        <v>553555.29666674975</v>
      </c>
      <c r="U25" s="314">
        <f>T25+U21</f>
        <v>2665725.4388507502</v>
      </c>
      <c r="V25" s="310">
        <f>'SEF-3 p5 Interest'!N17+'SEF-3 p5 Interest'!N18</f>
        <v>0</v>
      </c>
      <c r="W25" s="314">
        <f>V25+W21</f>
        <v>0</v>
      </c>
      <c r="X25" s="310">
        <v>0</v>
      </c>
      <c r="Y25" s="317">
        <v>0</v>
      </c>
      <c r="Z25" s="456"/>
      <c r="AA25" s="314">
        <v>9795.7099999999991</v>
      </c>
      <c r="AB25" s="317">
        <v>-22974860.949999999</v>
      </c>
    </row>
    <row r="26" spans="1:28" s="368" customFormat="1" hidden="1" x14ac:dyDescent="0.2">
      <c r="A26" s="329">
        <v>2</v>
      </c>
      <c r="B26" s="437">
        <v>37834</v>
      </c>
      <c r="C26" s="467" t="s">
        <v>113</v>
      </c>
      <c r="D26" s="314">
        <v>64674166.473712102</v>
      </c>
      <c r="E26" s="311">
        <f t="shared" ref="E26:E36" si="16">D26+E25</f>
        <v>974823271.82742429</v>
      </c>
      <c r="F26" s="310">
        <v>63110327.900528997</v>
      </c>
      <c r="G26" s="311">
        <f t="shared" ref="G26:G36" si="17">F26+G25</f>
        <v>970867314.23084903</v>
      </c>
      <c r="H26" s="310">
        <f t="shared" si="11"/>
        <v>1563838.5731831044</v>
      </c>
      <c r="I26" s="317">
        <f t="shared" si="12"/>
        <v>3955957.5965752602</v>
      </c>
      <c r="J26" s="310">
        <f t="shared" si="13"/>
        <v>-631.79078356597415</v>
      </c>
      <c r="K26" s="311">
        <f t="shared" ref="K26:K36" si="18">J26+K25</f>
        <v>-10897.375325016423</v>
      </c>
      <c r="L26" s="353">
        <f t="shared" si="14"/>
        <v>1563206.7823995384</v>
      </c>
      <c r="M26" s="353">
        <f t="shared" ref="M26:M36" si="19">M25+L26</f>
        <v>2116762.0790662887</v>
      </c>
      <c r="N26" s="353">
        <f t="shared" ref="N26:N36" si="20">N25+L26</f>
        <v>3945060.2212502887</v>
      </c>
      <c r="O26" s="310">
        <f>'SEF-3 p 4 Bands'!AF29</f>
        <v>1563206.7823995389</v>
      </c>
      <c r="P26" s="311">
        <f t="shared" ref="P26:P36" si="21">O26+P25</f>
        <v>3945060.2212502891</v>
      </c>
      <c r="Q26" s="316"/>
      <c r="R26" s="310">
        <f>'SEF-3 p 4 Bands'!P29</f>
        <v>0</v>
      </c>
      <c r="S26" s="317">
        <v>0</v>
      </c>
      <c r="T26" s="310">
        <f t="shared" si="15"/>
        <v>1563206.7823995389</v>
      </c>
      <c r="U26" s="314">
        <f t="shared" ref="U26:U36" si="22">T26+U25</f>
        <v>4228932.2212502891</v>
      </c>
      <c r="V26" s="310">
        <f>'SEF-3 p5 Interest'!N20+'SEF-3 p5 Interest'!N19</f>
        <v>0</v>
      </c>
      <c r="W26" s="314">
        <f t="shared" ref="W26:W36" si="23">V26+W25</f>
        <v>0</v>
      </c>
      <c r="X26" s="310">
        <v>0</v>
      </c>
      <c r="Y26" s="317">
        <v>0</v>
      </c>
      <c r="AA26" s="310">
        <v>9489.59</v>
      </c>
      <c r="AB26" s="317">
        <v>-22965371.359999999</v>
      </c>
    </row>
    <row r="27" spans="1:28" s="368" customFormat="1" hidden="1" x14ac:dyDescent="0.2">
      <c r="A27" s="329">
        <v>2</v>
      </c>
      <c r="B27" s="437">
        <v>37865</v>
      </c>
      <c r="C27" s="467" t="s">
        <v>113</v>
      </c>
      <c r="D27" s="314">
        <v>66766678.353712201</v>
      </c>
      <c r="E27" s="311">
        <f t="shared" si="16"/>
        <v>1041589950.1811365</v>
      </c>
      <c r="F27" s="310">
        <v>62478495.438176997</v>
      </c>
      <c r="G27" s="311">
        <f t="shared" si="17"/>
        <v>1033345809.669026</v>
      </c>
      <c r="H27" s="310">
        <f t="shared" si="11"/>
        <v>4288182.9155352041</v>
      </c>
      <c r="I27" s="317">
        <f t="shared" si="12"/>
        <v>8244140.5121104717</v>
      </c>
      <c r="J27" s="310">
        <f t="shared" si="13"/>
        <v>-1732.4258978762225</v>
      </c>
      <c r="K27" s="311">
        <f t="shared" si="18"/>
        <v>-12629.801222892645</v>
      </c>
      <c r="L27" s="353">
        <f t="shared" si="14"/>
        <v>4286450.4896373283</v>
      </c>
      <c r="M27" s="353">
        <f t="shared" si="19"/>
        <v>6403212.568703617</v>
      </c>
      <c r="N27" s="353">
        <f t="shared" si="20"/>
        <v>8231510.7108876165</v>
      </c>
      <c r="O27" s="310">
        <f>'SEF-3 p 4 Bands'!AF30</f>
        <v>4286450.4896373283</v>
      </c>
      <c r="P27" s="311">
        <f t="shared" si="21"/>
        <v>8231510.7108876174</v>
      </c>
      <c r="Q27" s="316"/>
      <c r="R27" s="310">
        <f>'SEF-3 p 4 Bands'!P30</f>
        <v>0</v>
      </c>
      <c r="S27" s="317">
        <v>0</v>
      </c>
      <c r="T27" s="310">
        <f t="shared" si="15"/>
        <v>4286450.4896373283</v>
      </c>
      <c r="U27" s="317">
        <f t="shared" si="22"/>
        <v>8515382.7108876184</v>
      </c>
      <c r="V27" s="310">
        <f>'SEF-3 p5 Interest'!N21+'SEF-3 p5 Interest'!N22</f>
        <v>0</v>
      </c>
      <c r="W27" s="314">
        <f t="shared" si="23"/>
        <v>0</v>
      </c>
      <c r="X27" s="310">
        <v>0</v>
      </c>
      <c r="Y27" s="317">
        <v>0</v>
      </c>
      <c r="AA27" s="310">
        <v>9183.4699999999993</v>
      </c>
      <c r="AB27" s="317">
        <v>-22956187.890000001</v>
      </c>
    </row>
    <row r="28" spans="1:28" s="368" customFormat="1" hidden="1" x14ac:dyDescent="0.2">
      <c r="A28" s="329">
        <v>2</v>
      </c>
      <c r="B28" s="437">
        <v>37895</v>
      </c>
      <c r="C28" s="467" t="s">
        <v>113</v>
      </c>
      <c r="D28" s="314">
        <v>74949819.353712201</v>
      </c>
      <c r="E28" s="311">
        <f t="shared" si="16"/>
        <v>1116539769.5348487</v>
      </c>
      <c r="F28" s="310">
        <v>68971840.775838003</v>
      </c>
      <c r="G28" s="311">
        <f t="shared" si="17"/>
        <v>1102317650.444864</v>
      </c>
      <c r="H28" s="310">
        <f t="shared" si="11"/>
        <v>5977978.5778741986</v>
      </c>
      <c r="I28" s="317">
        <f t="shared" si="12"/>
        <v>14222119.089984655</v>
      </c>
      <c r="J28" s="310">
        <f t="shared" si="13"/>
        <v>-2415.1033454611761</v>
      </c>
      <c r="K28" s="311">
        <f t="shared" si="18"/>
        <v>-15044.904568353821</v>
      </c>
      <c r="L28" s="353">
        <f t="shared" si="14"/>
        <v>5975563.4745287374</v>
      </c>
      <c r="M28" s="353">
        <f t="shared" si="19"/>
        <v>12378776.043232355</v>
      </c>
      <c r="N28" s="353">
        <f t="shared" si="20"/>
        <v>14207074.185416354</v>
      </c>
      <c r="O28" s="310">
        <f>'SEF-3 p 4 Bands'!AF31</f>
        <v>5975563.4745287383</v>
      </c>
      <c r="P28" s="311">
        <f t="shared" si="21"/>
        <v>14207074.185416356</v>
      </c>
      <c r="Q28" s="316"/>
      <c r="R28" s="310">
        <f>'SEF-3 p 4 Bands'!P31</f>
        <v>0</v>
      </c>
      <c r="S28" s="317">
        <v>0</v>
      </c>
      <c r="T28" s="310">
        <f t="shared" si="15"/>
        <v>5975563.4745287383</v>
      </c>
      <c r="U28" s="317">
        <f t="shared" si="22"/>
        <v>14490946.185416356</v>
      </c>
      <c r="V28" s="310">
        <f>'SEF-3 p5 Interest'!N23+'SEF-3 p5 Interest'!N24</f>
        <v>0</v>
      </c>
      <c r="W28" s="314">
        <f t="shared" si="23"/>
        <v>0</v>
      </c>
      <c r="X28" s="310">
        <v>0</v>
      </c>
      <c r="Y28" s="317">
        <v>0</v>
      </c>
      <c r="AA28" s="310">
        <v>9087.67</v>
      </c>
      <c r="AB28" s="317">
        <v>-22947100.219999999</v>
      </c>
    </row>
    <row r="29" spans="1:28" s="368" customFormat="1" hidden="1" x14ac:dyDescent="0.2">
      <c r="A29" s="329">
        <v>2</v>
      </c>
      <c r="B29" s="437">
        <v>37926</v>
      </c>
      <c r="C29" s="467" t="s">
        <v>113</v>
      </c>
      <c r="D29" s="314">
        <v>85103091.353712201</v>
      </c>
      <c r="E29" s="311">
        <f t="shared" si="16"/>
        <v>1201642860.8885608</v>
      </c>
      <c r="F29" s="310">
        <v>82180750.522962004</v>
      </c>
      <c r="G29" s="311">
        <f t="shared" si="17"/>
        <v>1184498400.9678261</v>
      </c>
      <c r="H29" s="310">
        <f t="shared" si="11"/>
        <v>2922340.8307501972</v>
      </c>
      <c r="I29" s="317">
        <f t="shared" si="12"/>
        <v>17144459.920734644</v>
      </c>
      <c r="J29" s="310">
        <f t="shared" si="13"/>
        <v>-1180.6256956230798</v>
      </c>
      <c r="K29" s="311">
        <f t="shared" si="18"/>
        <v>-16225.5302639769</v>
      </c>
      <c r="L29" s="353">
        <f t="shared" si="14"/>
        <v>2921160.2050545742</v>
      </c>
      <c r="M29" s="353">
        <f t="shared" si="19"/>
        <v>15299936.248286929</v>
      </c>
      <c r="N29" s="353">
        <f t="shared" si="20"/>
        <v>17128234.390470929</v>
      </c>
      <c r="O29" s="310">
        <f>'SEF-3 p 4 Bands'!AF32</f>
        <v>2921160.2050545737</v>
      </c>
      <c r="P29" s="311">
        <f t="shared" si="21"/>
        <v>17128234.390470929</v>
      </c>
      <c r="Q29" s="316"/>
      <c r="R29" s="310">
        <f>'SEF-3 p 4 Bands'!P32</f>
        <v>0</v>
      </c>
      <c r="S29" s="317">
        <v>0</v>
      </c>
      <c r="T29" s="310">
        <f t="shared" si="15"/>
        <v>2921160.2050545737</v>
      </c>
      <c r="U29" s="317">
        <f t="shared" si="22"/>
        <v>17412106.390470929</v>
      </c>
      <c r="V29" s="310">
        <f>'SEF-3 p5 Interest'!N25+'SEF-3 p5 Interest'!N26</f>
        <v>0</v>
      </c>
      <c r="W29" s="314">
        <f t="shared" si="23"/>
        <v>0</v>
      </c>
      <c r="X29" s="310">
        <v>0</v>
      </c>
      <c r="Y29" s="317">
        <v>0</v>
      </c>
      <c r="AA29" s="310">
        <v>8794.52</v>
      </c>
      <c r="AB29" s="317">
        <v>-22938305.699999999</v>
      </c>
    </row>
    <row r="30" spans="1:28" s="368" customFormat="1" hidden="1" x14ac:dyDescent="0.2">
      <c r="A30" s="329">
        <v>2</v>
      </c>
      <c r="B30" s="437">
        <v>37956</v>
      </c>
      <c r="C30" s="467" t="s">
        <v>113</v>
      </c>
      <c r="D30" s="314">
        <v>92860817.353712201</v>
      </c>
      <c r="E30" s="311">
        <f t="shared" si="16"/>
        <v>1294503678.2422729</v>
      </c>
      <c r="F30" s="310">
        <v>89484104.071362004</v>
      </c>
      <c r="G30" s="311">
        <f t="shared" si="17"/>
        <v>1273982505.0391881</v>
      </c>
      <c r="H30" s="310">
        <f t="shared" si="11"/>
        <v>3376713.2823501974</v>
      </c>
      <c r="I30" s="317">
        <f t="shared" si="12"/>
        <v>20521173.203084707</v>
      </c>
      <c r="J30" s="310">
        <f t="shared" si="13"/>
        <v>-1364.1921660694798</v>
      </c>
      <c r="K30" s="311">
        <f t="shared" si="18"/>
        <v>-17589.722430046379</v>
      </c>
      <c r="L30" s="353">
        <f t="shared" si="14"/>
        <v>3375349.0901841279</v>
      </c>
      <c r="M30" s="353">
        <f t="shared" si="19"/>
        <v>18675285.338471055</v>
      </c>
      <c r="N30" s="353">
        <f t="shared" si="20"/>
        <v>20503583.480655059</v>
      </c>
      <c r="O30" s="310">
        <f>'SEF-3 p 4 Bands'!AF33</f>
        <v>3375349.090184126</v>
      </c>
      <c r="P30" s="311">
        <f t="shared" si="21"/>
        <v>20503583.480655055</v>
      </c>
      <c r="Q30" s="316"/>
      <c r="R30" s="310">
        <f>'SEF-3 p 4 Bands'!P33</f>
        <v>0</v>
      </c>
      <c r="S30" s="317">
        <v>0</v>
      </c>
      <c r="T30" s="310">
        <f t="shared" si="15"/>
        <v>3375349.090184126</v>
      </c>
      <c r="U30" s="317">
        <f t="shared" si="22"/>
        <v>20787455.480655055</v>
      </c>
      <c r="V30" s="310">
        <f>'SEF-3 p5 Interest'!N27+'SEF-3 p5 Interest'!N28</f>
        <v>0</v>
      </c>
      <c r="W30" s="314">
        <f t="shared" si="23"/>
        <v>0</v>
      </c>
      <c r="X30" s="310">
        <v>0</v>
      </c>
      <c r="Y30" s="317">
        <v>0</v>
      </c>
      <c r="AA30" s="310">
        <v>881777.83603121259</v>
      </c>
      <c r="AB30" s="317">
        <v>-22056527.863968786</v>
      </c>
    </row>
    <row r="31" spans="1:28" s="368" customFormat="1" hidden="1" x14ac:dyDescent="0.2">
      <c r="A31" s="329">
        <v>2</v>
      </c>
      <c r="B31" s="437">
        <v>37987</v>
      </c>
      <c r="C31" s="467" t="s">
        <v>114</v>
      </c>
      <c r="D31" s="314">
        <v>91025416.826670602</v>
      </c>
      <c r="E31" s="311">
        <f t="shared" si="16"/>
        <v>1385529095.0689435</v>
      </c>
      <c r="F31" s="310">
        <v>90476339.793839991</v>
      </c>
      <c r="G31" s="311">
        <f t="shared" si="17"/>
        <v>1364458844.8330281</v>
      </c>
      <c r="H31" s="310">
        <f t="shared" si="11"/>
        <v>549077.03283061087</v>
      </c>
      <c r="I31" s="317">
        <f t="shared" si="12"/>
        <v>21070250.235915422</v>
      </c>
      <c r="J31" s="310">
        <f t="shared" si="13"/>
        <v>-221.8271212635668</v>
      </c>
      <c r="K31" s="311">
        <f t="shared" si="18"/>
        <v>-17811.549551309945</v>
      </c>
      <c r="L31" s="353">
        <f t="shared" si="14"/>
        <v>548855.20570934727</v>
      </c>
      <c r="M31" s="353">
        <f t="shared" si="19"/>
        <v>19224140.544180401</v>
      </c>
      <c r="N31" s="353">
        <f t="shared" si="20"/>
        <v>21052438.686364405</v>
      </c>
      <c r="O31" s="310">
        <f>'SEF-3 p 4 Bands'!AF34</f>
        <v>548855.20570934564</v>
      </c>
      <c r="P31" s="311">
        <f t="shared" si="21"/>
        <v>21052438.686364401</v>
      </c>
      <c r="Q31" s="316"/>
      <c r="R31" s="310">
        <f>'SEF-3 p 4 Bands'!P34</f>
        <v>0</v>
      </c>
      <c r="S31" s="317">
        <v>0</v>
      </c>
      <c r="T31" s="310">
        <f t="shared" si="15"/>
        <v>548855.20570934564</v>
      </c>
      <c r="U31" s="317">
        <f t="shared" si="22"/>
        <v>21336310.686364401</v>
      </c>
      <c r="V31" s="310">
        <f>'SEF-3 p5 Interest'!N29+'SEF-3 p5 Interest'!N30</f>
        <v>0</v>
      </c>
      <c r="W31" s="314">
        <f t="shared" si="23"/>
        <v>0</v>
      </c>
      <c r="X31" s="310">
        <v>0</v>
      </c>
      <c r="Y31" s="317">
        <v>0</v>
      </c>
      <c r="AA31" s="310">
        <v>1514353.4107343347</v>
      </c>
      <c r="AB31" s="317">
        <v>-20542174.453234453</v>
      </c>
    </row>
    <row r="32" spans="1:28" s="368" customFormat="1" hidden="1" x14ac:dyDescent="0.2">
      <c r="A32" s="329">
        <v>2</v>
      </c>
      <c r="B32" s="437">
        <v>38018</v>
      </c>
      <c r="C32" s="467" t="s">
        <v>114</v>
      </c>
      <c r="D32" s="314">
        <v>85168466.368182793</v>
      </c>
      <c r="E32" s="311">
        <f t="shared" si="16"/>
        <v>1470697561.4371264</v>
      </c>
      <c r="F32" s="310">
        <v>78597503.295402005</v>
      </c>
      <c r="G32" s="311">
        <f t="shared" si="17"/>
        <v>1443056348.1284301</v>
      </c>
      <c r="H32" s="310">
        <f t="shared" si="11"/>
        <v>6570963.0727807879</v>
      </c>
      <c r="I32" s="317">
        <f t="shared" si="12"/>
        <v>27641213.30869627</v>
      </c>
      <c r="J32" s="310">
        <f>(H32*-0.000404)-12</f>
        <v>-2666.6690814034382</v>
      </c>
      <c r="K32" s="311">
        <f t="shared" si="18"/>
        <v>-20478.218632713382</v>
      </c>
      <c r="L32" s="353">
        <f t="shared" si="14"/>
        <v>6568296.4036993841</v>
      </c>
      <c r="M32" s="353">
        <f t="shared" si="19"/>
        <v>25792436.947879784</v>
      </c>
      <c r="N32" s="353">
        <f t="shared" si="20"/>
        <v>27620735.090063788</v>
      </c>
      <c r="O32" s="310">
        <f>'SEF-3 p 4 Bands'!AF35</f>
        <v>3672077.9297594912</v>
      </c>
      <c r="P32" s="311">
        <f t="shared" si="21"/>
        <v>24724516.616123892</v>
      </c>
      <c r="Q32" s="316"/>
      <c r="R32" s="310">
        <f>'SEF-3 p 4 Bands'!P35</f>
        <v>2896218.4739398919</v>
      </c>
      <c r="S32" s="317">
        <f>R32</f>
        <v>2896218.4739398919</v>
      </c>
      <c r="T32" s="310">
        <f t="shared" si="15"/>
        <v>6568296.4036993831</v>
      </c>
      <c r="U32" s="317">
        <f t="shared" si="22"/>
        <v>27904607.090063784</v>
      </c>
      <c r="V32" s="310">
        <f>'SEF-3 p5 Interest'!N32+'SEF-3 p5 Interest'!N31</f>
        <v>317.39</v>
      </c>
      <c r="W32" s="314">
        <f t="shared" si="23"/>
        <v>317.39</v>
      </c>
      <c r="X32" s="310">
        <f>+R32+V32</f>
        <v>2896535.863939892</v>
      </c>
      <c r="Y32" s="317">
        <f>X32</f>
        <v>2896535.863939892</v>
      </c>
      <c r="AA32" s="310">
        <v>7456337.432761441</v>
      </c>
      <c r="AB32" s="317">
        <v>-13085837.020473011</v>
      </c>
    </row>
    <row r="33" spans="1:28" s="368" customFormat="1" hidden="1" x14ac:dyDescent="0.2">
      <c r="A33" s="329">
        <v>2</v>
      </c>
      <c r="B33" s="437">
        <v>38047</v>
      </c>
      <c r="C33" s="467" t="s">
        <v>114</v>
      </c>
      <c r="D33" s="314">
        <v>81261266.520378903</v>
      </c>
      <c r="E33" s="311">
        <f t="shared" si="16"/>
        <v>1551958827.9575052</v>
      </c>
      <c r="F33" s="310">
        <v>77150685.999933004</v>
      </c>
      <c r="G33" s="311">
        <f t="shared" si="17"/>
        <v>1520207034.1283631</v>
      </c>
      <c r="H33" s="310">
        <f t="shared" si="11"/>
        <v>4110580.5204458982</v>
      </c>
      <c r="I33" s="317">
        <f t="shared" si="12"/>
        <v>31751793.829142094</v>
      </c>
      <c r="J33" s="310">
        <f>H33*-0.000404</f>
        <v>-1660.674530260143</v>
      </c>
      <c r="K33" s="311">
        <f t="shared" si="18"/>
        <v>-22138.893162973523</v>
      </c>
      <c r="L33" s="353">
        <f t="shared" si="14"/>
        <v>4108919.8459156379</v>
      </c>
      <c r="M33" s="353">
        <f t="shared" si="19"/>
        <v>29901356.793795422</v>
      </c>
      <c r="N33" s="353">
        <f t="shared" si="20"/>
        <v>31729654.935979426</v>
      </c>
      <c r="O33" s="310">
        <f>'SEF-3 p 4 Bands'!AF36</f>
        <v>2054459.922957819</v>
      </c>
      <c r="P33" s="311">
        <f t="shared" si="21"/>
        <v>26778976.539081711</v>
      </c>
      <c r="Q33" s="316"/>
      <c r="R33" s="310">
        <f>'SEF-3 p 4 Bands'!P36</f>
        <v>2054459.922957819</v>
      </c>
      <c r="S33" s="317">
        <f>R33+S32</f>
        <v>4950678.3968977109</v>
      </c>
      <c r="T33" s="310">
        <f t="shared" si="15"/>
        <v>4108919.8459156379</v>
      </c>
      <c r="U33" s="317">
        <f t="shared" si="22"/>
        <v>32013526.935979422</v>
      </c>
      <c r="V33" s="310">
        <f>'SEF-3 p5 Interest'!N33+'SEF-3 p5 Interest'!N34</f>
        <v>10064.349999999999</v>
      </c>
      <c r="W33" s="314">
        <f t="shared" si="23"/>
        <v>10381.739999999998</v>
      </c>
      <c r="X33" s="310">
        <f>V33+R33</f>
        <v>2064524.272957819</v>
      </c>
      <c r="Y33" s="317">
        <f>X33+Y32</f>
        <v>4961060.1368977111</v>
      </c>
      <c r="AA33" s="310">
        <v>5073459.7954890151</v>
      </c>
      <c r="AB33" s="317">
        <v>-8012377.2249839958</v>
      </c>
    </row>
    <row r="34" spans="1:28" s="368" customFormat="1" hidden="1" x14ac:dyDescent="0.2">
      <c r="A34" s="329">
        <v>2</v>
      </c>
      <c r="B34" s="437">
        <v>38078</v>
      </c>
      <c r="C34" s="467" t="s">
        <v>114</v>
      </c>
      <c r="D34" s="314">
        <v>68754789.720378906</v>
      </c>
      <c r="E34" s="311">
        <f t="shared" si="16"/>
        <v>1620713617.6778841</v>
      </c>
      <c r="F34" s="310">
        <v>65985593.741613001</v>
      </c>
      <c r="G34" s="311">
        <f t="shared" si="17"/>
        <v>1586192627.869976</v>
      </c>
      <c r="H34" s="310">
        <f t="shared" si="11"/>
        <v>2769195.9787659049</v>
      </c>
      <c r="I34" s="317">
        <f t="shared" si="12"/>
        <v>34520989.807908058</v>
      </c>
      <c r="J34" s="310">
        <f>H34*-0.000404</f>
        <v>-1118.7551754214255</v>
      </c>
      <c r="K34" s="311">
        <f t="shared" si="18"/>
        <v>-23257.648338394949</v>
      </c>
      <c r="L34" s="353">
        <f t="shared" si="14"/>
        <v>2768077.2235904834</v>
      </c>
      <c r="M34" s="353">
        <f t="shared" si="19"/>
        <v>32669434.017385904</v>
      </c>
      <c r="N34" s="353">
        <f t="shared" si="20"/>
        <v>34497732.159569912</v>
      </c>
      <c r="O34" s="310">
        <f>'SEF-3 p 4 Bands'!AF37</f>
        <v>1384038.6117952392</v>
      </c>
      <c r="P34" s="311">
        <f t="shared" si="21"/>
        <v>28163015.15087695</v>
      </c>
      <c r="Q34" s="316"/>
      <c r="R34" s="310">
        <f>'SEF-3 p 4 Bands'!P37</f>
        <v>1384038.611795241</v>
      </c>
      <c r="S34" s="317">
        <f>R34+S33</f>
        <v>6334717.0086929519</v>
      </c>
      <c r="T34" s="310">
        <f t="shared" si="15"/>
        <v>2768077.2235904802</v>
      </c>
      <c r="U34" s="317">
        <f t="shared" si="22"/>
        <v>34781604.159569904</v>
      </c>
      <c r="V34" s="310">
        <f>'SEF-3 p5 Interest'!N36+'SEF-3 p5 Interest'!N35</f>
        <v>16970.420000000002</v>
      </c>
      <c r="W34" s="314">
        <f t="shared" si="23"/>
        <v>27352.16</v>
      </c>
      <c r="X34" s="310">
        <f>V34+R34</f>
        <v>1401009.0317952409</v>
      </c>
      <c r="Y34" s="317">
        <f>X34+Y33</f>
        <v>6362069.168692952</v>
      </c>
      <c r="AA34" s="310">
        <v>3629625.7061034581</v>
      </c>
      <c r="AB34" s="317">
        <v>-4382751.5188805377</v>
      </c>
    </row>
    <row r="35" spans="1:28" s="257" customFormat="1" hidden="1" x14ac:dyDescent="0.2">
      <c r="A35" s="329">
        <v>2</v>
      </c>
      <c r="B35" s="437">
        <v>38108</v>
      </c>
      <c r="C35" s="467" t="s">
        <v>114</v>
      </c>
      <c r="D35" s="314">
        <v>59043755.678364597</v>
      </c>
      <c r="E35" s="311">
        <f t="shared" si="16"/>
        <v>1679757373.3562486</v>
      </c>
      <c r="F35" s="310">
        <v>65152397.161110654</v>
      </c>
      <c r="G35" s="311">
        <f t="shared" si="17"/>
        <v>1651345025.0310867</v>
      </c>
      <c r="H35" s="310">
        <f t="shared" si="11"/>
        <v>-6108641.4827460572</v>
      </c>
      <c r="I35" s="317">
        <f t="shared" si="12"/>
        <v>28412348.325161934</v>
      </c>
      <c r="J35" s="310">
        <f>H35*-0.000404</f>
        <v>2467.8911590294069</v>
      </c>
      <c r="K35" s="311">
        <f t="shared" si="18"/>
        <v>-20789.757179365541</v>
      </c>
      <c r="L35" s="353">
        <f t="shared" si="14"/>
        <v>-6106173.5915870275</v>
      </c>
      <c r="M35" s="353">
        <f t="shared" si="19"/>
        <v>26563260.425798878</v>
      </c>
      <c r="N35" s="353">
        <f t="shared" si="20"/>
        <v>28391558.567982882</v>
      </c>
      <c r="O35" s="310">
        <f>'SEF-3 p 4 Bands'!AF38</f>
        <v>-3053086.795793511</v>
      </c>
      <c r="P35" s="311">
        <f t="shared" si="21"/>
        <v>25109928.355083439</v>
      </c>
      <c r="Q35" s="316"/>
      <c r="R35" s="310">
        <f>'SEF-3 p 4 Bands'!P38</f>
        <v>-3053086.7957935128</v>
      </c>
      <c r="S35" s="317">
        <f>R35+S34</f>
        <v>3281630.212899439</v>
      </c>
      <c r="T35" s="310">
        <f t="shared" si="15"/>
        <v>-6106173.5915870238</v>
      </c>
      <c r="U35" s="317">
        <f t="shared" si="22"/>
        <v>28675430.567982882</v>
      </c>
      <c r="V35" s="310">
        <f>'SEF-3 p5 Interest'!N37+'SEF-3 p5 Interest'!N38</f>
        <v>21186.100000000002</v>
      </c>
      <c r="W35" s="314">
        <f t="shared" si="23"/>
        <v>48538.26</v>
      </c>
      <c r="X35" s="310">
        <f>V35+R35</f>
        <v>-3031900.6957935127</v>
      </c>
      <c r="Y35" s="317">
        <f>X35+Y34</f>
        <v>3330168.4728994393</v>
      </c>
      <c r="Z35" s="325" t="s">
        <v>115</v>
      </c>
      <c r="AA35" s="280">
        <v>-11061062</v>
      </c>
      <c r="AB35" s="291">
        <v>-15443813.518880539</v>
      </c>
    </row>
    <row r="36" spans="1:28" s="257" customFormat="1" hidden="1" x14ac:dyDescent="0.2">
      <c r="A36" s="329">
        <v>2</v>
      </c>
      <c r="B36" s="437">
        <v>38139</v>
      </c>
      <c r="C36" s="467" t="s">
        <v>114</v>
      </c>
      <c r="D36" s="318">
        <v>67556640.613998204</v>
      </c>
      <c r="E36" s="283">
        <f t="shared" si="16"/>
        <v>1747314013.9702468</v>
      </c>
      <c r="F36" s="286">
        <v>64567369.562437855</v>
      </c>
      <c r="G36" s="283">
        <f t="shared" si="17"/>
        <v>1715912394.5935245</v>
      </c>
      <c r="H36" s="286">
        <f t="shared" si="11"/>
        <v>2989271.0515603498</v>
      </c>
      <c r="I36" s="321">
        <f t="shared" si="12"/>
        <v>31401619.376722336</v>
      </c>
      <c r="J36" s="286">
        <f>H36*-0.000404</f>
        <v>-1207.6655048303812</v>
      </c>
      <c r="K36" s="283">
        <f t="shared" si="18"/>
        <v>-21997.422684195921</v>
      </c>
      <c r="L36" s="457">
        <f t="shared" si="14"/>
        <v>2988063.3860555193</v>
      </c>
      <c r="M36" s="288">
        <f t="shared" si="19"/>
        <v>29551323.811854396</v>
      </c>
      <c r="N36" s="283">
        <f t="shared" si="20"/>
        <v>31379621.9540384</v>
      </c>
      <c r="O36" s="286">
        <f>'SEF-3 p 4 Bands'!AF39</f>
        <v>1494031.6930277571</v>
      </c>
      <c r="P36" s="283">
        <f t="shared" si="21"/>
        <v>26603960.048111197</v>
      </c>
      <c r="Q36" s="320"/>
      <c r="R36" s="286">
        <f>'SEF-3 p 4 Bands'!P39</f>
        <v>1494031.693027759</v>
      </c>
      <c r="S36" s="321">
        <f>R36+S35</f>
        <v>4775661.905927198</v>
      </c>
      <c r="T36" s="286">
        <f t="shared" si="15"/>
        <v>2988063.3860555161</v>
      </c>
      <c r="U36" s="321">
        <f t="shared" si="22"/>
        <v>31663493.954038396</v>
      </c>
      <c r="V36" s="286">
        <f>'SEF-3 p5 Interest'!N40+'SEF-3 p5 Interest'!N39</f>
        <v>11312.28</v>
      </c>
      <c r="W36" s="314">
        <f t="shared" si="23"/>
        <v>59850.54</v>
      </c>
      <c r="X36" s="286">
        <f>V36+R36</f>
        <v>1505343.973027759</v>
      </c>
      <c r="Y36" s="317">
        <f>X36+Y35</f>
        <v>4835512.445927198</v>
      </c>
      <c r="Z36" s="458" t="s">
        <v>115</v>
      </c>
      <c r="AA36" s="294">
        <v>-336099.77346820012</v>
      </c>
      <c r="AB36" s="299">
        <v>-15779913.292348739</v>
      </c>
    </row>
    <row r="37" spans="1:28" s="257" customFormat="1" hidden="1" x14ac:dyDescent="0.2">
      <c r="A37" s="329"/>
      <c r="B37" s="436"/>
      <c r="C37" s="467"/>
      <c r="D37" s="305"/>
      <c r="E37" s="452"/>
      <c r="F37" s="305"/>
      <c r="G37" s="452"/>
      <c r="H37" s="305"/>
      <c r="I37" s="281"/>
      <c r="J37" s="280"/>
      <c r="K37" s="278"/>
      <c r="L37" s="281"/>
      <c r="M37" s="281"/>
      <c r="N37" s="452"/>
      <c r="O37" s="305"/>
      <c r="P37" s="452"/>
      <c r="Q37" s="290"/>
      <c r="R37" s="305"/>
      <c r="S37" s="452"/>
      <c r="T37" s="305"/>
      <c r="U37" s="453"/>
      <c r="V37" s="293"/>
      <c r="W37" s="454"/>
      <c r="X37" s="281"/>
      <c r="Y37" s="452"/>
      <c r="Z37" s="455"/>
      <c r="AA37" s="281"/>
      <c r="AB37" s="452"/>
    </row>
    <row r="38" spans="1:28" s="257" customFormat="1" ht="7.5" hidden="1" customHeight="1" x14ac:dyDescent="0.2">
      <c r="A38" s="329"/>
      <c r="B38" s="437"/>
      <c r="C38" s="467"/>
      <c r="D38" s="272"/>
      <c r="E38" s="302"/>
      <c r="F38" s="272"/>
      <c r="G38" s="302"/>
      <c r="H38" s="296"/>
      <c r="I38" s="272"/>
      <c r="J38" s="294"/>
      <c r="K38" s="295"/>
      <c r="L38" s="296"/>
      <c r="M38" s="296"/>
      <c r="N38" s="295"/>
      <c r="O38" s="272"/>
      <c r="P38" s="302"/>
      <c r="Q38" s="272"/>
      <c r="R38" s="272"/>
      <c r="S38" s="302"/>
      <c r="T38" s="272"/>
      <c r="U38" s="302"/>
      <c r="V38" s="272"/>
      <c r="W38" s="302"/>
      <c r="X38" s="272"/>
      <c r="Y38" s="302"/>
      <c r="Z38" s="302"/>
      <c r="AA38" s="272"/>
      <c r="AB38" s="302"/>
    </row>
    <row r="39" spans="1:28" s="257" customFormat="1" hidden="1" x14ac:dyDescent="0.2">
      <c r="A39" s="329">
        <v>3</v>
      </c>
      <c r="B39" s="437">
        <v>38169</v>
      </c>
      <c r="C39" s="257" t="s">
        <v>115</v>
      </c>
      <c r="D39" s="280">
        <v>72426753.299780294</v>
      </c>
      <c r="E39" s="291">
        <f>D39+E36</f>
        <v>1819740767.2700272</v>
      </c>
      <c r="F39" s="280">
        <v>69717173.446274996</v>
      </c>
      <c r="G39" s="291">
        <f>F39+G36</f>
        <v>1785629568.0397995</v>
      </c>
      <c r="H39" s="280">
        <f t="shared" ref="H39:I45" si="24">D39-F39</f>
        <v>2709579.8535052985</v>
      </c>
      <c r="I39" s="291">
        <f t="shared" si="24"/>
        <v>34111199.230227709</v>
      </c>
      <c r="J39" s="280">
        <v>-1095.6702608161406</v>
      </c>
      <c r="K39" s="291">
        <f>K36+J39</f>
        <v>-23093.09294501206</v>
      </c>
      <c r="L39" s="305">
        <f t="shared" ref="L39:L50" si="25">H39+J39</f>
        <v>2708484.1832444821</v>
      </c>
      <c r="M39" s="305">
        <f>L39</f>
        <v>2708484.1832444821</v>
      </c>
      <c r="N39" s="305">
        <f>L39+N36</f>
        <v>34088106.137282886</v>
      </c>
      <c r="O39" s="280">
        <f>'SEF-3 p 4 Bands'!AF41</f>
        <v>2708484.1832444817</v>
      </c>
      <c r="P39" s="291">
        <f>O39+P36</f>
        <v>29312444.231355678</v>
      </c>
      <c r="Q39" s="404"/>
      <c r="R39" s="280">
        <f>'SEF-3 p 4 Bands'!P41</f>
        <v>0</v>
      </c>
      <c r="S39" s="291">
        <f>+R39+S36</f>
        <v>4775661.905927198</v>
      </c>
      <c r="T39" s="280">
        <f t="shared" ref="T39:T50" si="26">O39+R39</f>
        <v>2708484.1832444817</v>
      </c>
      <c r="U39" s="453">
        <f t="shared" ref="U39:U50" si="27">P39+S39</f>
        <v>34088106.137282878</v>
      </c>
      <c r="V39" s="280">
        <f>'SEF-3 p5 Interest'!N41+'SEF-3 p5 Interest'!N42</f>
        <v>17238.18</v>
      </c>
      <c r="W39" s="453">
        <f>+W36+V39</f>
        <v>77088.72</v>
      </c>
      <c r="X39" s="305">
        <f t="shared" ref="X39:X50" si="28">+R39+V39</f>
        <v>17238.18</v>
      </c>
      <c r="Y39" s="291">
        <f>+X39+Y36</f>
        <v>4852750.6259271977</v>
      </c>
      <c r="Z39" s="274"/>
      <c r="AA39" s="276">
        <v>2969709</v>
      </c>
      <c r="AB39" s="274">
        <v>-12810204.292348739</v>
      </c>
    </row>
    <row r="40" spans="1:28" s="257" customFormat="1" hidden="1" x14ac:dyDescent="0.2">
      <c r="A40" s="329">
        <v>3</v>
      </c>
      <c r="B40" s="437">
        <v>38200</v>
      </c>
      <c r="C40" s="467" t="s">
        <v>115</v>
      </c>
      <c r="D40" s="310">
        <v>69270006.133113593</v>
      </c>
      <c r="E40" s="317">
        <f t="shared" ref="E40:E50" si="29">+E39+D40</f>
        <v>1889010773.4031408</v>
      </c>
      <c r="F40" s="310">
        <v>70298182.156748593</v>
      </c>
      <c r="G40" s="317">
        <f t="shared" ref="G40:G50" si="30">+G39+F40</f>
        <v>1855927750.196548</v>
      </c>
      <c r="H40" s="310">
        <f t="shared" si="24"/>
        <v>-1028176.023635</v>
      </c>
      <c r="I40" s="317">
        <f t="shared" si="24"/>
        <v>33083023.206592798</v>
      </c>
      <c r="J40" s="310">
        <v>416.38311354854</v>
      </c>
      <c r="K40" s="317">
        <f t="shared" ref="K40:K50" si="31">+K39+J40</f>
        <v>-22676.709831463519</v>
      </c>
      <c r="L40" s="314">
        <f t="shared" si="25"/>
        <v>-1027759.6405214515</v>
      </c>
      <c r="M40" s="314">
        <f t="shared" ref="M40:M50" si="32">M39+L40</f>
        <v>1680724.5427230308</v>
      </c>
      <c r="N40" s="314">
        <f t="shared" ref="N40:N45" si="33">N39+L40</f>
        <v>33060346.496761434</v>
      </c>
      <c r="O40" s="310">
        <f>'SEF-3 p 4 Bands'!AF42</f>
        <v>-1027759.6405214518</v>
      </c>
      <c r="P40" s="317">
        <f t="shared" ref="P40:P50" si="34">+P39+O40</f>
        <v>28284684.590834226</v>
      </c>
      <c r="Q40" s="459"/>
      <c r="R40" s="310">
        <f>'SEF-3 p 4 Bands'!P42</f>
        <v>0</v>
      </c>
      <c r="S40" s="317">
        <f t="shared" ref="S40:S50" si="35">R40+S39</f>
        <v>4775661.905927198</v>
      </c>
      <c r="T40" s="310">
        <f t="shared" si="26"/>
        <v>-1027759.6405214518</v>
      </c>
      <c r="U40" s="314">
        <f t="shared" si="27"/>
        <v>33060346.496761426</v>
      </c>
      <c r="V40" s="310">
        <f>'SEF-3 p5 Interest'!N44+'SEF-3 p5 Interest'!N43</f>
        <v>15772.039999999999</v>
      </c>
      <c r="W40" s="314">
        <f t="shared" ref="W40:W50" si="36">+W39+V40</f>
        <v>92860.76</v>
      </c>
      <c r="X40" s="310">
        <f t="shared" si="28"/>
        <v>15772.039999999999</v>
      </c>
      <c r="Y40" s="317">
        <f t="shared" ref="Y40:Y50" si="37">+X40+Y39</f>
        <v>4868522.6659271978</v>
      </c>
      <c r="Z40" s="460"/>
      <c r="AA40" s="305">
        <v>-905000</v>
      </c>
      <c r="AB40" s="291">
        <v>-13715204.292348739</v>
      </c>
    </row>
    <row r="41" spans="1:28" s="368" customFormat="1" hidden="1" x14ac:dyDescent="0.2">
      <c r="A41" s="329">
        <v>3</v>
      </c>
      <c r="B41" s="437">
        <v>38231</v>
      </c>
      <c r="C41" s="467" t="s">
        <v>115</v>
      </c>
      <c r="D41" s="310">
        <v>66899700.516446903</v>
      </c>
      <c r="E41" s="317">
        <f t="shared" si="29"/>
        <v>1955910473.9195876</v>
      </c>
      <c r="F41" s="310">
        <v>66608144.805586994</v>
      </c>
      <c r="G41" s="317">
        <f t="shared" si="30"/>
        <v>1922535895.002135</v>
      </c>
      <c r="H41" s="310">
        <f t="shared" si="24"/>
        <v>291555.71085990965</v>
      </c>
      <c r="I41" s="317">
        <f t="shared" si="24"/>
        <v>33374578.917452574</v>
      </c>
      <c r="J41" s="310">
        <v>-118.7885071874035</v>
      </c>
      <c r="K41" s="317">
        <f t="shared" si="31"/>
        <v>-22795.498338650923</v>
      </c>
      <c r="L41" s="314">
        <f t="shared" si="25"/>
        <v>291436.92235272226</v>
      </c>
      <c r="M41" s="314">
        <f t="shared" si="32"/>
        <v>1972161.4650757532</v>
      </c>
      <c r="N41" s="314">
        <f t="shared" si="33"/>
        <v>33351783.419114158</v>
      </c>
      <c r="O41" s="310">
        <f>'SEF-3 p 4 Bands'!AF43</f>
        <v>291436.92235272378</v>
      </c>
      <c r="P41" s="317">
        <f t="shared" si="34"/>
        <v>28576121.51318695</v>
      </c>
      <c r="Q41" s="459"/>
      <c r="R41" s="310">
        <f>'SEF-3 p 4 Bands'!P43</f>
        <v>0</v>
      </c>
      <c r="S41" s="317">
        <f t="shared" si="35"/>
        <v>4775661.905927198</v>
      </c>
      <c r="T41" s="310">
        <f t="shared" si="26"/>
        <v>291436.92235272378</v>
      </c>
      <c r="U41" s="317">
        <f t="shared" si="27"/>
        <v>33351783.41911415</v>
      </c>
      <c r="V41" s="310">
        <f>'SEF-3 p5 Interest'!N45+'SEF-3 p5 Interest'!N46</f>
        <v>15700.810000000001</v>
      </c>
      <c r="W41" s="314">
        <f t="shared" si="36"/>
        <v>108561.56999999999</v>
      </c>
      <c r="X41" s="310">
        <f t="shared" si="28"/>
        <v>15700.810000000001</v>
      </c>
      <c r="Y41" s="317">
        <f t="shared" si="37"/>
        <v>4884223.4759271974</v>
      </c>
      <c r="Z41" s="456"/>
      <c r="AA41" s="314">
        <v>343993.43661769107</v>
      </c>
      <c r="AB41" s="317">
        <v>-13371210.855731048</v>
      </c>
    </row>
    <row r="42" spans="1:28" s="257" customFormat="1" hidden="1" x14ac:dyDescent="0.2">
      <c r="A42" s="329">
        <v>3</v>
      </c>
      <c r="B42" s="437">
        <v>38261</v>
      </c>
      <c r="C42" s="467" t="s">
        <v>115</v>
      </c>
      <c r="D42" s="310">
        <v>79322393.216446996</v>
      </c>
      <c r="E42" s="317">
        <f t="shared" si="29"/>
        <v>2035232867.1360345</v>
      </c>
      <c r="F42" s="310">
        <v>74713966.506787002</v>
      </c>
      <c r="G42" s="317">
        <f t="shared" si="30"/>
        <v>1997249861.5089221</v>
      </c>
      <c r="H42" s="310">
        <f t="shared" si="24"/>
        <v>4608426.7096599936</v>
      </c>
      <c r="I42" s="317">
        <f t="shared" si="24"/>
        <v>37983005.627112389</v>
      </c>
      <c r="J42" s="310">
        <v>-1863.8043907026374</v>
      </c>
      <c r="K42" s="317">
        <f t="shared" si="31"/>
        <v>-24659.30272935356</v>
      </c>
      <c r="L42" s="314">
        <f t="shared" si="25"/>
        <v>4606562.9052692913</v>
      </c>
      <c r="M42" s="314">
        <f t="shared" si="32"/>
        <v>6578724.3703450449</v>
      </c>
      <c r="N42" s="314">
        <f t="shared" si="33"/>
        <v>37958346.324383453</v>
      </c>
      <c r="O42" s="310">
        <f>'SEF-3 p 4 Bands'!AF44</f>
        <v>4606562.9052692913</v>
      </c>
      <c r="P42" s="317">
        <f t="shared" si="34"/>
        <v>33182684.418456241</v>
      </c>
      <c r="Q42" s="459"/>
      <c r="R42" s="310">
        <f>'SEF-3 p 4 Bands'!P44</f>
        <v>0</v>
      </c>
      <c r="S42" s="317">
        <f t="shared" si="35"/>
        <v>4775661.905927198</v>
      </c>
      <c r="T42" s="310">
        <f t="shared" si="26"/>
        <v>4606562.9052692913</v>
      </c>
      <c r="U42" s="317">
        <f t="shared" si="27"/>
        <v>37958346.324383438</v>
      </c>
      <c r="V42" s="310">
        <f>'SEF-3 p5 Interest'!N47+'SEF-3 p5 Interest'!N48</f>
        <v>17116.5</v>
      </c>
      <c r="W42" s="314">
        <f t="shared" si="36"/>
        <v>125678.06999999999</v>
      </c>
      <c r="X42" s="310">
        <f t="shared" si="28"/>
        <v>17116.5</v>
      </c>
      <c r="Y42" s="317">
        <f t="shared" si="37"/>
        <v>4901339.9759271974</v>
      </c>
      <c r="Z42" s="461"/>
      <c r="AA42" s="280">
        <v>4515551.6605098583</v>
      </c>
      <c r="AB42" s="291">
        <v>-8855659.1952211894</v>
      </c>
    </row>
    <row r="43" spans="1:28" s="368" customFormat="1" hidden="1" x14ac:dyDescent="0.2">
      <c r="A43" s="329">
        <v>3</v>
      </c>
      <c r="B43" s="437">
        <v>38292</v>
      </c>
      <c r="C43" s="467" t="s">
        <v>115</v>
      </c>
      <c r="D43" s="310">
        <v>86147413.511398703</v>
      </c>
      <c r="E43" s="317">
        <f t="shared" si="29"/>
        <v>2121380280.6474333</v>
      </c>
      <c r="F43" s="310">
        <v>84210823.535925999</v>
      </c>
      <c r="G43" s="317">
        <f t="shared" si="30"/>
        <v>2081460685.0448482</v>
      </c>
      <c r="H43" s="310">
        <f t="shared" si="24"/>
        <v>1936589.9754727036</v>
      </c>
      <c r="I43" s="317">
        <f t="shared" si="24"/>
        <v>39919595.602585077</v>
      </c>
      <c r="J43" s="310">
        <v>-782.3823500909723</v>
      </c>
      <c r="K43" s="317">
        <f t="shared" si="31"/>
        <v>-25441.685079444531</v>
      </c>
      <c r="L43" s="314">
        <f t="shared" si="25"/>
        <v>1935807.5931226127</v>
      </c>
      <c r="M43" s="314">
        <f t="shared" si="32"/>
        <v>8514531.9634676576</v>
      </c>
      <c r="N43" s="314">
        <f t="shared" si="33"/>
        <v>39894153.917506069</v>
      </c>
      <c r="O43" s="310">
        <f>'SEF-3 p 4 Bands'!AF45</f>
        <v>1935807.5931226164</v>
      </c>
      <c r="P43" s="317">
        <f t="shared" si="34"/>
        <v>35118492.011578858</v>
      </c>
      <c r="Q43" s="459"/>
      <c r="R43" s="310">
        <f>'SEF-3 p 4 Bands'!P45</f>
        <v>0</v>
      </c>
      <c r="S43" s="317">
        <f t="shared" si="35"/>
        <v>4775661.905927198</v>
      </c>
      <c r="T43" s="310">
        <f t="shared" si="26"/>
        <v>1935807.5931226164</v>
      </c>
      <c r="U43" s="317">
        <f t="shared" si="27"/>
        <v>39894153.917506054</v>
      </c>
      <c r="V43" s="310">
        <f>'SEF-3 p5 Interest'!N49+'SEF-3 p5 Interest'!N50</f>
        <v>16564.36</v>
      </c>
      <c r="W43" s="314">
        <f t="shared" si="36"/>
        <v>142242.43</v>
      </c>
      <c r="X43" s="310">
        <f t="shared" si="28"/>
        <v>16564.36</v>
      </c>
      <c r="Y43" s="317">
        <f t="shared" si="37"/>
        <v>4917904.3359271977</v>
      </c>
      <c r="AA43" s="310">
        <v>1741963.6219601855</v>
      </c>
      <c r="AB43" s="317">
        <v>-7113695.5732610039</v>
      </c>
    </row>
    <row r="44" spans="1:28" s="257" customFormat="1" hidden="1" x14ac:dyDescent="0.2">
      <c r="A44" s="329">
        <v>3</v>
      </c>
      <c r="B44" s="437">
        <v>38322</v>
      </c>
      <c r="C44" s="467" t="s">
        <v>115</v>
      </c>
      <c r="D44" s="310">
        <v>95992386.394731998</v>
      </c>
      <c r="E44" s="317">
        <f t="shared" si="29"/>
        <v>2217372667.0421653</v>
      </c>
      <c r="F44" s="310">
        <v>93976935.936486989</v>
      </c>
      <c r="G44" s="317">
        <f t="shared" si="30"/>
        <v>2175437620.9813352</v>
      </c>
      <c r="H44" s="310">
        <f t="shared" si="24"/>
        <v>2015450.4582450092</v>
      </c>
      <c r="I44" s="317">
        <f t="shared" si="24"/>
        <v>41935046.060830116</v>
      </c>
      <c r="J44" s="310">
        <v>-815.24198513098372</v>
      </c>
      <c r="K44" s="317">
        <f t="shared" si="31"/>
        <v>-26256.927064575513</v>
      </c>
      <c r="L44" s="314">
        <f t="shared" si="25"/>
        <v>2014635.2162598781</v>
      </c>
      <c r="M44" s="314">
        <f t="shared" si="32"/>
        <v>10529167.179727536</v>
      </c>
      <c r="N44" s="314">
        <f t="shared" si="33"/>
        <v>41908789.133765951</v>
      </c>
      <c r="O44" s="310">
        <f>'SEF-3 p 4 Bands'!AF46</f>
        <v>2014635.2162598744</v>
      </c>
      <c r="P44" s="317">
        <f t="shared" si="34"/>
        <v>37133127.227838732</v>
      </c>
      <c r="Q44" s="459"/>
      <c r="R44" s="310">
        <f>'SEF-3 p 4 Bands'!P46</f>
        <v>0</v>
      </c>
      <c r="S44" s="317">
        <f t="shared" si="35"/>
        <v>4775661.905927198</v>
      </c>
      <c r="T44" s="310">
        <f t="shared" si="26"/>
        <v>2014635.2162598744</v>
      </c>
      <c r="U44" s="317">
        <f t="shared" si="27"/>
        <v>41908789.133765928</v>
      </c>
      <c r="V44" s="310">
        <f>'SEF-3 p5 Interest'!N51+'SEF-3 p5 Interest'!N52</f>
        <v>17116.5</v>
      </c>
      <c r="W44" s="314">
        <f t="shared" si="36"/>
        <v>159358.93</v>
      </c>
      <c r="X44" s="310">
        <f t="shared" si="28"/>
        <v>17116.5</v>
      </c>
      <c r="Y44" s="317">
        <f t="shared" si="37"/>
        <v>4935020.8359271977</v>
      </c>
      <c r="Z44" s="461"/>
      <c r="AA44" s="280">
        <v>1756483.5407235734</v>
      </c>
      <c r="AB44" s="291">
        <v>-5357212.0325374305</v>
      </c>
    </row>
    <row r="45" spans="1:28" s="257" customFormat="1" hidden="1" x14ac:dyDescent="0.2">
      <c r="A45" s="329">
        <v>3</v>
      </c>
      <c r="B45" s="437">
        <v>38353</v>
      </c>
      <c r="C45" s="467" t="s">
        <v>116</v>
      </c>
      <c r="D45" s="310">
        <v>98603104.394731998</v>
      </c>
      <c r="E45" s="317">
        <f t="shared" si="29"/>
        <v>2315975771.4368973</v>
      </c>
      <c r="F45" s="310">
        <v>95513123.020098001</v>
      </c>
      <c r="G45" s="317">
        <f t="shared" si="30"/>
        <v>2270950744.0014334</v>
      </c>
      <c r="H45" s="310">
        <f t="shared" si="24"/>
        <v>3089981.3746339977</v>
      </c>
      <c r="I45" s="317">
        <f t="shared" si="24"/>
        <v>45025027.435463905</v>
      </c>
      <c r="J45" s="310">
        <v>-1249.3524753521351</v>
      </c>
      <c r="K45" s="317">
        <f t="shared" si="31"/>
        <v>-27506.279539927647</v>
      </c>
      <c r="L45" s="314">
        <f t="shared" si="25"/>
        <v>3088732.0221586456</v>
      </c>
      <c r="M45" s="314">
        <f t="shared" si="32"/>
        <v>13617899.201886181</v>
      </c>
      <c r="N45" s="314">
        <f t="shared" si="33"/>
        <v>44997521.155924596</v>
      </c>
      <c r="O45" s="310">
        <f>'SEF-3 p 4 Bands'!AF47</f>
        <v>2869091.3646612391</v>
      </c>
      <c r="P45" s="317">
        <f t="shared" si="34"/>
        <v>40002218.592499971</v>
      </c>
      <c r="Q45" s="459"/>
      <c r="R45" s="310">
        <f>'SEF-3 p 4 Bands'!P47</f>
        <v>219640.65749740321</v>
      </c>
      <c r="S45" s="317">
        <f t="shared" si="35"/>
        <v>4995302.5634246012</v>
      </c>
      <c r="T45" s="310">
        <f t="shared" si="26"/>
        <v>3088732.0221586423</v>
      </c>
      <c r="U45" s="317">
        <f t="shared" si="27"/>
        <v>44997521.155924574</v>
      </c>
      <c r="V45" s="310">
        <f>'SEF-3 p5 Interest'!N53+'SEF-3 p5 Interest'!N54</f>
        <v>19294.78</v>
      </c>
      <c r="W45" s="314">
        <f t="shared" si="36"/>
        <v>178653.71</v>
      </c>
      <c r="X45" s="310">
        <f t="shared" si="28"/>
        <v>238935.43749740321</v>
      </c>
      <c r="Y45" s="317">
        <f t="shared" si="37"/>
        <v>5173956.2734246012</v>
      </c>
      <c r="Z45" s="462"/>
      <c r="AA45" s="275">
        <v>3183731.5781713054</v>
      </c>
      <c r="AB45" s="274">
        <v>-2173480.4543661252</v>
      </c>
    </row>
    <row r="46" spans="1:28" s="257" customFormat="1" hidden="1" x14ac:dyDescent="0.2">
      <c r="A46" s="329">
        <v>3</v>
      </c>
      <c r="B46" s="437">
        <v>38384</v>
      </c>
      <c r="C46" s="467" t="s">
        <v>115</v>
      </c>
      <c r="D46" s="310">
        <v>88725927.394731998</v>
      </c>
      <c r="E46" s="317">
        <f t="shared" si="29"/>
        <v>2404701698.8316293</v>
      </c>
      <c r="F46" s="310">
        <v>83599520.495023996</v>
      </c>
      <c r="G46" s="317">
        <f t="shared" si="30"/>
        <v>2354550264.4964576</v>
      </c>
      <c r="H46" s="310">
        <f>D46-F46</f>
        <v>5126406.8997080028</v>
      </c>
      <c r="I46" s="317">
        <f>H46+I45</f>
        <v>50151434.335171908</v>
      </c>
      <c r="J46" s="310">
        <v>-2073.0683874820334</v>
      </c>
      <c r="K46" s="317">
        <f t="shared" si="31"/>
        <v>-29579.347927409683</v>
      </c>
      <c r="L46" s="314">
        <f t="shared" si="25"/>
        <v>5124333.8313205205</v>
      </c>
      <c r="M46" s="314">
        <f t="shared" si="32"/>
        <v>18742233.033206701</v>
      </c>
      <c r="N46" s="314">
        <f>L46+N45</f>
        <v>50121854.987245113</v>
      </c>
      <c r="O46" s="310">
        <f>'SEF-3 p 4 Bands'!AF48</f>
        <v>51243.33831320703</v>
      </c>
      <c r="P46" s="317">
        <f t="shared" si="34"/>
        <v>40053461.930813178</v>
      </c>
      <c r="Q46" s="459"/>
      <c r="R46" s="310">
        <f>'SEF-3 p 4 Bands'!P48</f>
        <v>5073090.4930073181</v>
      </c>
      <c r="S46" s="317">
        <f t="shared" si="35"/>
        <v>10068393.056431919</v>
      </c>
      <c r="T46" s="310">
        <f t="shared" si="26"/>
        <v>5124333.8313205251</v>
      </c>
      <c r="U46" s="317">
        <f t="shared" si="27"/>
        <v>50121854.987245098</v>
      </c>
      <c r="V46" s="310">
        <f>'SEF-3 p5 Interest'!N55+'SEF-3 p5 Interest'!N56</f>
        <v>18862.260000000002</v>
      </c>
      <c r="W46" s="314">
        <f t="shared" si="36"/>
        <v>197515.97</v>
      </c>
      <c r="X46" s="310">
        <f t="shared" si="28"/>
        <v>5091952.7530073179</v>
      </c>
      <c r="Y46" s="317">
        <f t="shared" si="37"/>
        <v>10265909.026431918</v>
      </c>
      <c r="Z46" s="461"/>
      <c r="AA46" s="280">
        <v>2173480.3593661189</v>
      </c>
      <c r="AB46" s="291">
        <v>0</v>
      </c>
    </row>
    <row r="47" spans="1:28" s="368" customFormat="1" hidden="1" x14ac:dyDescent="0.2">
      <c r="A47" s="329">
        <v>3</v>
      </c>
      <c r="B47" s="437">
        <v>38412</v>
      </c>
      <c r="C47" s="467" t="s">
        <v>117</v>
      </c>
      <c r="D47" s="310">
        <v>89131538.734929502</v>
      </c>
      <c r="E47" s="311">
        <f t="shared" si="29"/>
        <v>2493833237.5665588</v>
      </c>
      <c r="F47" s="310">
        <v>86090863.631000489</v>
      </c>
      <c r="G47" s="311">
        <f t="shared" si="30"/>
        <v>2440641128.1274581</v>
      </c>
      <c r="H47" s="310">
        <f>D47-F47</f>
        <v>3040675.103929013</v>
      </c>
      <c r="I47" s="317">
        <f>H47+I46</f>
        <v>53192109.439100921</v>
      </c>
      <c r="J47" s="310">
        <v>-1212.4327419873214</v>
      </c>
      <c r="K47" s="311">
        <f t="shared" si="31"/>
        <v>-30791.780669397005</v>
      </c>
      <c r="L47" s="353">
        <f t="shared" si="25"/>
        <v>3039462.6711870255</v>
      </c>
      <c r="M47" s="353">
        <f t="shared" si="32"/>
        <v>21781695.704393726</v>
      </c>
      <c r="N47" s="353">
        <f>L47+N46</f>
        <v>53161317.658432141</v>
      </c>
      <c r="O47" s="310">
        <f>'SEF-3 p 4 Bands'!AF49</f>
        <v>21486.148189902306</v>
      </c>
      <c r="P47" s="311">
        <f t="shared" si="34"/>
        <v>40074948.079003081</v>
      </c>
      <c r="Q47" s="316"/>
      <c r="R47" s="310">
        <f>'SEF-3 p 4 Bands'!P49</f>
        <v>3017976.5229971185</v>
      </c>
      <c r="S47" s="317">
        <f t="shared" si="35"/>
        <v>13086369.579429038</v>
      </c>
      <c r="T47" s="310">
        <f t="shared" si="26"/>
        <v>3039462.6711870208</v>
      </c>
      <c r="U47" s="317">
        <f t="shared" si="27"/>
        <v>53161317.658432119</v>
      </c>
      <c r="V47" s="310">
        <f>'SEF-3 p5 Interest'!N57+'SEF-3 p5 Interest'!N58</f>
        <v>41011.129999999997</v>
      </c>
      <c r="W47" s="314">
        <f t="shared" si="36"/>
        <v>238527.1</v>
      </c>
      <c r="X47" s="310">
        <f t="shared" si="28"/>
        <v>3058987.6529971184</v>
      </c>
      <c r="Y47" s="317">
        <f t="shared" si="37"/>
        <v>13324896.679429036</v>
      </c>
      <c r="AA47" s="310">
        <v>0</v>
      </c>
      <c r="AB47" s="317">
        <v>0</v>
      </c>
    </row>
    <row r="48" spans="1:28" s="368" customFormat="1" ht="13.15" hidden="1" customHeight="1" x14ac:dyDescent="0.2">
      <c r="A48" s="329">
        <v>3</v>
      </c>
      <c r="B48" s="437">
        <v>38443</v>
      </c>
      <c r="C48" s="467" t="s">
        <v>115</v>
      </c>
      <c r="D48" s="310">
        <v>79808213.499852404</v>
      </c>
      <c r="E48" s="311">
        <f t="shared" si="29"/>
        <v>2573641451.066411</v>
      </c>
      <c r="F48" s="310">
        <v>79275583.785099998</v>
      </c>
      <c r="G48" s="311">
        <f t="shared" si="30"/>
        <v>2519916711.9125581</v>
      </c>
      <c r="H48" s="310">
        <f>D48-F48</f>
        <v>532629.71475240588</v>
      </c>
      <c r="I48" s="317">
        <f>H48+I47</f>
        <v>53724739.153853327</v>
      </c>
      <c r="J48" s="310">
        <v>-211.18240475997197</v>
      </c>
      <c r="K48" s="311">
        <f t="shared" si="31"/>
        <v>-31002.963074156978</v>
      </c>
      <c r="L48" s="353">
        <f t="shared" si="25"/>
        <v>532418.53234764596</v>
      </c>
      <c r="M48" s="353">
        <f t="shared" si="32"/>
        <v>22314114.236741371</v>
      </c>
      <c r="N48" s="353">
        <f>L48+N47</f>
        <v>53693736.19077979</v>
      </c>
      <c r="O48" s="310">
        <f>'SEF-3 p 4 Bands'!AF50</f>
        <v>2662.0926617383957</v>
      </c>
      <c r="P48" s="311">
        <f t="shared" si="34"/>
        <v>40077610.171664819</v>
      </c>
      <c r="Q48" s="316"/>
      <c r="R48" s="310">
        <f>'SEF-3 p 4 Bands'!P50</f>
        <v>529756.43968590908</v>
      </c>
      <c r="S48" s="317">
        <f t="shared" si="35"/>
        <v>13616126.019114947</v>
      </c>
      <c r="T48" s="310">
        <f t="shared" si="26"/>
        <v>532418.53234764747</v>
      </c>
      <c r="U48" s="317">
        <f t="shared" si="27"/>
        <v>53693736.190779768</v>
      </c>
      <c r="V48" s="310">
        <f>'SEF-3 p5 Interest'!N59+'SEF-3 p5 Interest'!N60</f>
        <v>58983.519999999997</v>
      </c>
      <c r="W48" s="314">
        <f t="shared" si="36"/>
        <v>297510.62</v>
      </c>
      <c r="X48" s="310">
        <f t="shared" si="28"/>
        <v>588739.9596859091</v>
      </c>
      <c r="Y48" s="317">
        <f t="shared" si="37"/>
        <v>13913636.639114944</v>
      </c>
      <c r="AA48" s="310">
        <v>0</v>
      </c>
      <c r="AB48" s="317">
        <v>0</v>
      </c>
    </row>
    <row r="49" spans="1:28" s="257" customFormat="1" ht="13.15" hidden="1" customHeight="1" x14ac:dyDescent="0.2">
      <c r="A49" s="329">
        <v>3</v>
      </c>
      <c r="B49" s="437">
        <v>38473</v>
      </c>
      <c r="C49" s="467" t="s">
        <v>115</v>
      </c>
      <c r="D49" s="310">
        <v>61013758.499852501</v>
      </c>
      <c r="E49" s="311">
        <f t="shared" si="29"/>
        <v>2634655209.5662637</v>
      </c>
      <c r="F49" s="310">
        <v>74193398.594715998</v>
      </c>
      <c r="G49" s="311">
        <f t="shared" si="30"/>
        <v>2594110110.5072742</v>
      </c>
      <c r="H49" s="310">
        <f>D49-F49</f>
        <v>-13179640.094863497</v>
      </c>
      <c r="I49" s="317">
        <f>H49+I48</f>
        <v>40545099.05898983</v>
      </c>
      <c r="J49" s="310">
        <v>5245.5745983248526</v>
      </c>
      <c r="K49" s="311">
        <f t="shared" si="31"/>
        <v>-25757.388475832126</v>
      </c>
      <c r="L49" s="353">
        <f t="shared" si="25"/>
        <v>-13174394.520265171</v>
      </c>
      <c r="M49" s="353">
        <f t="shared" si="32"/>
        <v>9139719.7164762001</v>
      </c>
      <c r="N49" s="353">
        <f>L49+N48</f>
        <v>40519341.670514621</v>
      </c>
      <c r="O49" s="310">
        <f>'SEF-3 p 4 Bands'!AF51</f>
        <v>-4333930.4070774242</v>
      </c>
      <c r="P49" s="311">
        <f t="shared" si="34"/>
        <v>35743679.764587395</v>
      </c>
      <c r="Q49" s="316"/>
      <c r="R49" s="310">
        <f>'SEF-3 p 4 Bands'!P51</f>
        <v>-8840464.1131877489</v>
      </c>
      <c r="S49" s="317">
        <f t="shared" si="35"/>
        <v>4775661.905927198</v>
      </c>
      <c r="T49" s="310">
        <f t="shared" si="26"/>
        <v>-13174394.520265173</v>
      </c>
      <c r="U49" s="317">
        <f t="shared" si="27"/>
        <v>40519341.670514591</v>
      </c>
      <c r="V49" s="310">
        <f>'SEF-3 p5 Interest'!N61+'SEF-3 p5 Interest'!N62</f>
        <v>60007.53</v>
      </c>
      <c r="W49" s="314">
        <f t="shared" si="36"/>
        <v>357518.15</v>
      </c>
      <c r="X49" s="310">
        <f t="shared" si="28"/>
        <v>-8780456.5831877496</v>
      </c>
      <c r="Y49" s="317">
        <f t="shared" si="37"/>
        <v>5133180.0559271947</v>
      </c>
      <c r="Z49" s="325"/>
      <c r="AA49" s="280">
        <v>0</v>
      </c>
      <c r="AB49" s="291">
        <v>0</v>
      </c>
    </row>
    <row r="50" spans="1:28" s="257" customFormat="1" ht="13.15" hidden="1" customHeight="1" x14ac:dyDescent="0.2">
      <c r="A50" s="329">
        <v>3</v>
      </c>
      <c r="B50" s="437">
        <v>38504</v>
      </c>
      <c r="C50" s="467" t="s">
        <v>115</v>
      </c>
      <c r="D50" s="286">
        <v>72032908.435373396</v>
      </c>
      <c r="E50" s="283">
        <f t="shared" si="29"/>
        <v>2706688118.001637</v>
      </c>
      <c r="F50" s="286">
        <v>71214743</v>
      </c>
      <c r="G50" s="283">
        <f t="shared" si="30"/>
        <v>2665324853.5072742</v>
      </c>
      <c r="H50" s="286">
        <f>D50-F50</f>
        <v>818165.43537339568</v>
      </c>
      <c r="I50" s="321">
        <f>H50+I49</f>
        <v>41363264.494363226</v>
      </c>
      <c r="J50" s="286">
        <v>-324.53883589085189</v>
      </c>
      <c r="K50" s="283">
        <f t="shared" si="31"/>
        <v>-26081.927311722979</v>
      </c>
      <c r="L50" s="457">
        <f t="shared" si="25"/>
        <v>817840.89653750486</v>
      </c>
      <c r="M50" s="288">
        <f t="shared" si="32"/>
        <v>9957560.6130137052</v>
      </c>
      <c r="N50" s="283">
        <f>L50+N49</f>
        <v>41337182.567052126</v>
      </c>
      <c r="O50" s="286">
        <f>'SEF-3 p 4 Bands'!AF52-0.5</f>
        <v>817840.39653750509</v>
      </c>
      <c r="P50" s="283">
        <f t="shared" si="34"/>
        <v>36561520.1611249</v>
      </c>
      <c r="Q50" s="320"/>
      <c r="R50" s="286">
        <f>'SEF-3 p 4 Bands'!P52</f>
        <v>0</v>
      </c>
      <c r="S50" s="321">
        <f t="shared" si="35"/>
        <v>4775661.905927198</v>
      </c>
      <c r="T50" s="286">
        <f t="shared" si="26"/>
        <v>817840.39653750509</v>
      </c>
      <c r="U50" s="321">
        <f t="shared" si="27"/>
        <v>41337182.067052096</v>
      </c>
      <c r="V50" s="286">
        <f>'SEF-3 p5 Interest'!N63+'SEF-3 p5 Interest'!N64</f>
        <v>20803.57</v>
      </c>
      <c r="W50" s="318">
        <f t="shared" si="36"/>
        <v>378321.72000000003</v>
      </c>
      <c r="X50" s="286">
        <f t="shared" si="28"/>
        <v>20803.57</v>
      </c>
      <c r="Y50" s="321">
        <f t="shared" si="37"/>
        <v>5153983.625927195</v>
      </c>
      <c r="Z50" s="330"/>
      <c r="AA50" s="294">
        <v>0</v>
      </c>
      <c r="AB50" s="322">
        <v>0</v>
      </c>
    </row>
    <row r="51" spans="1:28" s="256" customFormat="1" ht="6.75" hidden="1" customHeight="1" x14ac:dyDescent="0.2">
      <c r="B51" s="463"/>
      <c r="D51" s="324"/>
      <c r="E51" s="324"/>
      <c r="F51" s="324"/>
      <c r="G51" s="324"/>
      <c r="H51" s="324"/>
      <c r="I51" s="323"/>
      <c r="J51" s="332"/>
      <c r="K51" s="332"/>
      <c r="L51" s="332"/>
      <c r="M51" s="332"/>
      <c r="N51" s="332"/>
      <c r="O51" s="333"/>
      <c r="P51" s="334"/>
      <c r="Q51" s="332"/>
      <c r="R51" s="335"/>
      <c r="S51" s="336"/>
      <c r="T51" s="337"/>
      <c r="U51" s="334"/>
      <c r="V51" s="324"/>
      <c r="W51" s="324"/>
      <c r="X51" s="324"/>
      <c r="Y51" s="324"/>
      <c r="Z51" s="338"/>
      <c r="AA51" s="338"/>
      <c r="AB51" s="338"/>
    </row>
    <row r="52" spans="1:28" s="315" customFormat="1" hidden="1" x14ac:dyDescent="0.2">
      <c r="A52" s="271">
        <v>4</v>
      </c>
      <c r="B52" s="463">
        <v>38534</v>
      </c>
      <c r="C52" s="338"/>
      <c r="D52" s="339">
        <v>68411941.758498028</v>
      </c>
      <c r="E52" s="340">
        <f>D52+E50</f>
        <v>2775100059.7601352</v>
      </c>
      <c r="F52" s="341">
        <v>74070384.349716008</v>
      </c>
      <c r="G52" s="342">
        <f>F52+G50</f>
        <v>2739395237.8569903</v>
      </c>
      <c r="H52" s="341">
        <f t="shared" ref="H52:I58" si="38">D52-F52</f>
        <v>-5658442.5912179798</v>
      </c>
      <c r="I52" s="342">
        <f t="shared" si="38"/>
        <v>35704821.903144836</v>
      </c>
      <c r="J52" s="341">
        <v>2252.0601513050497</v>
      </c>
      <c r="K52" s="340">
        <f>J52+K50</f>
        <v>-23829.867160417929</v>
      </c>
      <c r="L52" s="343">
        <f t="shared" ref="L52:L63" si="39">H52+J52</f>
        <v>-5656190.5310666747</v>
      </c>
      <c r="M52" s="343">
        <f>L52</f>
        <v>-5656190.5310666747</v>
      </c>
      <c r="N52" s="340">
        <f>L52+N50</f>
        <v>35680992.035985455</v>
      </c>
      <c r="O52" s="308">
        <f>'SEF-3 p 4 Bands'!AF54</f>
        <v>-5656190.5310666747</v>
      </c>
      <c r="P52" s="340">
        <f>O52+P50</f>
        <v>30905329.630058225</v>
      </c>
      <c r="Q52" s="344"/>
      <c r="R52" s="310">
        <f>'SEF-3 p 4 Bands'!P54</f>
        <v>0</v>
      </c>
      <c r="S52" s="342">
        <f>+R52+S50</f>
        <v>4775661.905927198</v>
      </c>
      <c r="T52" s="341">
        <f t="shared" ref="T52:T63" si="40">O52+R52</f>
        <v>-5656190.5310666747</v>
      </c>
      <c r="U52" s="342">
        <f t="shared" ref="U52:U63" si="41">P52+S52</f>
        <v>35680991.535985425</v>
      </c>
      <c r="V52" s="308">
        <f>'SEF-3 p5 Interest'!N65+'SEF-3 p5 Interest'!N66</f>
        <v>23403.360000000001</v>
      </c>
      <c r="W52" s="342">
        <f>+W50+V52</f>
        <v>401725.08</v>
      </c>
      <c r="X52" s="345">
        <f t="shared" ref="X52:X63" si="42">+R52+V52</f>
        <v>23403.360000000001</v>
      </c>
      <c r="Y52" s="342">
        <f>+X52+Y50</f>
        <v>5177386.9859271953</v>
      </c>
      <c r="Z52" s="346"/>
      <c r="AA52" s="314"/>
      <c r="AB52" s="306"/>
    </row>
    <row r="53" spans="1:28" s="315" customFormat="1" hidden="1" x14ac:dyDescent="0.2">
      <c r="A53" s="271">
        <v>4</v>
      </c>
      <c r="B53" s="463">
        <v>38565</v>
      </c>
      <c r="C53" s="351"/>
      <c r="D53" s="308">
        <v>75099856.758498028</v>
      </c>
      <c r="E53" s="307">
        <f t="shared" ref="E53:E63" si="43">+E52+D53</f>
        <v>2850199916.5186334</v>
      </c>
      <c r="F53" s="308">
        <v>75878971.789204001</v>
      </c>
      <c r="G53" s="307">
        <f t="shared" ref="G53:G63" si="44">+G52+F53</f>
        <v>2815274209.6461945</v>
      </c>
      <c r="H53" s="308">
        <f t="shared" si="38"/>
        <v>-779115.03070597351</v>
      </c>
      <c r="I53" s="309">
        <f t="shared" si="38"/>
        <v>34925706.872438908</v>
      </c>
      <c r="J53" s="308">
        <v>310.08778222103138</v>
      </c>
      <c r="K53" s="307">
        <f t="shared" ref="K53:K63" si="45">+K52+J53</f>
        <v>-23519.779378196898</v>
      </c>
      <c r="L53" s="347">
        <f t="shared" si="39"/>
        <v>-778804.94292375247</v>
      </c>
      <c r="M53" s="312">
        <f t="shared" ref="M53:M63" si="46">M52+L53</f>
        <v>-6434995.4739904273</v>
      </c>
      <c r="N53" s="307">
        <f t="shared" ref="N53:N58" si="47">N52+L53</f>
        <v>34902187.0930617</v>
      </c>
      <c r="O53" s="308">
        <f>'SEF-3 p 4 Bands'!AF55</f>
        <v>-778804.94292375073</v>
      </c>
      <c r="P53" s="307">
        <f t="shared" ref="P53:P63" si="48">+P52+O53</f>
        <v>30126524.687134475</v>
      </c>
      <c r="Q53" s="313"/>
      <c r="R53" s="310">
        <f>'SEF-3 p 4 Bands'!P55</f>
        <v>0</v>
      </c>
      <c r="S53" s="309">
        <f t="shared" ref="S53:S63" si="49">R53+S52</f>
        <v>4775661.905927198</v>
      </c>
      <c r="T53" s="308">
        <f t="shared" si="40"/>
        <v>-778804.94292375073</v>
      </c>
      <c r="U53" s="309">
        <f t="shared" si="41"/>
        <v>34902186.593061671</v>
      </c>
      <c r="V53" s="308">
        <f>'SEF-3 p5 Interest'!N67+'SEF-3 p5 Interest'!N68</f>
        <v>22951.23</v>
      </c>
      <c r="W53" s="309">
        <f t="shared" ref="W53:W63" si="50">+W52+V53</f>
        <v>424676.31</v>
      </c>
      <c r="X53" s="310">
        <f t="shared" si="42"/>
        <v>22951.23</v>
      </c>
      <c r="Y53" s="309">
        <f t="shared" ref="Y53:Y63" si="51">+X53+Y52</f>
        <v>5200338.2159271957</v>
      </c>
      <c r="Z53" s="346"/>
      <c r="AA53" s="314"/>
      <c r="AB53" s="306"/>
    </row>
    <row r="54" spans="1:28" s="315" customFormat="1" hidden="1" x14ac:dyDescent="0.2">
      <c r="A54" s="271">
        <v>4</v>
      </c>
      <c r="B54" s="463">
        <v>38596</v>
      </c>
      <c r="C54" s="351"/>
      <c r="D54" s="308">
        <v>77992438.758498028</v>
      </c>
      <c r="E54" s="307">
        <f t="shared" si="43"/>
        <v>2928192355.2771316</v>
      </c>
      <c r="F54" s="308">
        <v>72653042.690820009</v>
      </c>
      <c r="G54" s="307">
        <f t="shared" si="44"/>
        <v>2887927252.3370147</v>
      </c>
      <c r="H54" s="308">
        <f t="shared" si="38"/>
        <v>5339396.0676780194</v>
      </c>
      <c r="I54" s="309">
        <f t="shared" si="38"/>
        <v>40265102.940116882</v>
      </c>
      <c r="J54" s="308">
        <v>-2125.0796349355951</v>
      </c>
      <c r="K54" s="307">
        <f t="shared" si="45"/>
        <v>-25644.859013132493</v>
      </c>
      <c r="L54" s="347">
        <f t="shared" si="39"/>
        <v>5337270.9880430838</v>
      </c>
      <c r="M54" s="312">
        <f t="shared" si="46"/>
        <v>-1097724.4859473435</v>
      </c>
      <c r="N54" s="307">
        <f t="shared" si="47"/>
        <v>40239458.081104785</v>
      </c>
      <c r="O54" s="308">
        <f>'SEF-3 p 4 Bands'!AF56</f>
        <v>5337270.9880430847</v>
      </c>
      <c r="P54" s="307">
        <f t="shared" si="48"/>
        <v>35463795.675177559</v>
      </c>
      <c r="Q54" s="348"/>
      <c r="R54" s="310">
        <f>'SEF-3 p 4 Bands'!P56</f>
        <v>0</v>
      </c>
      <c r="S54" s="309">
        <f t="shared" si="49"/>
        <v>4775661.905927198</v>
      </c>
      <c r="T54" s="308">
        <f t="shared" si="40"/>
        <v>5337270.9880430847</v>
      </c>
      <c r="U54" s="309">
        <f t="shared" si="41"/>
        <v>40239457.581104755</v>
      </c>
      <c r="V54" s="308">
        <f>'SEF-3 p5 Interest'!N69+'SEF-3 p5 Interest'!N70</f>
        <v>22648.420000000002</v>
      </c>
      <c r="W54" s="309">
        <f t="shared" si="50"/>
        <v>447324.73</v>
      </c>
      <c r="X54" s="310">
        <f t="shared" si="42"/>
        <v>22648.420000000002</v>
      </c>
      <c r="Y54" s="309">
        <f t="shared" si="51"/>
        <v>5222986.6359271957</v>
      </c>
      <c r="Z54" s="346"/>
      <c r="AA54" s="314"/>
      <c r="AB54" s="306"/>
    </row>
    <row r="55" spans="1:28" s="256" customFormat="1" hidden="1" x14ac:dyDescent="0.2">
      <c r="A55" s="271">
        <v>4</v>
      </c>
      <c r="B55" s="463">
        <v>38626</v>
      </c>
      <c r="C55" s="351"/>
      <c r="D55" s="308">
        <v>85827622.758498028</v>
      </c>
      <c r="E55" s="311">
        <f t="shared" si="43"/>
        <v>3014019978.0356297</v>
      </c>
      <c r="F55" s="314">
        <v>80243629.763216004</v>
      </c>
      <c r="G55" s="311">
        <f t="shared" si="44"/>
        <v>2968170882.1002307</v>
      </c>
      <c r="H55" s="306">
        <f t="shared" si="38"/>
        <v>5583992.9952820241</v>
      </c>
      <c r="I55" s="309">
        <f t="shared" si="38"/>
        <v>45849095.935399055</v>
      </c>
      <c r="J55" s="306">
        <v>-2222.4292121222243</v>
      </c>
      <c r="K55" s="311">
        <f t="shared" si="45"/>
        <v>-27867.288225254717</v>
      </c>
      <c r="L55" s="312">
        <f t="shared" si="39"/>
        <v>5581770.5660699019</v>
      </c>
      <c r="M55" s="312">
        <f t="shared" si="46"/>
        <v>4484046.0801225584</v>
      </c>
      <c r="N55" s="307">
        <f t="shared" si="47"/>
        <v>45821228.647174686</v>
      </c>
      <c r="O55" s="308">
        <f>'SEF-3 p 4 Bands'!AF57</f>
        <v>4546659.4922349155</v>
      </c>
      <c r="P55" s="311">
        <f t="shared" si="48"/>
        <v>40010455.167412475</v>
      </c>
      <c r="Q55" s="349"/>
      <c r="R55" s="310">
        <f>'SEF-3 p 4 Bands'!P57</f>
        <v>1035111.0738349855</v>
      </c>
      <c r="S55" s="317">
        <f t="shared" si="49"/>
        <v>5810772.9797621835</v>
      </c>
      <c r="T55" s="314">
        <f t="shared" si="40"/>
        <v>5581770.566069901</v>
      </c>
      <c r="U55" s="317">
        <f t="shared" si="41"/>
        <v>45821228.147174656</v>
      </c>
      <c r="V55" s="308">
        <f>'SEF-3 p5 Interest'!N71+'SEF-3 p5 Interest'!N72</f>
        <v>25445.82</v>
      </c>
      <c r="W55" s="317">
        <f t="shared" si="50"/>
        <v>472770.55</v>
      </c>
      <c r="X55" s="314">
        <f t="shared" si="42"/>
        <v>1060556.8938349856</v>
      </c>
      <c r="Y55" s="309">
        <f t="shared" si="51"/>
        <v>6283543.5297621815</v>
      </c>
      <c r="Z55" s="350"/>
      <c r="AA55" s="305"/>
      <c r="AB55" s="304"/>
    </row>
    <row r="56" spans="1:28" s="315" customFormat="1" hidden="1" x14ac:dyDescent="0.2">
      <c r="A56" s="271">
        <v>4</v>
      </c>
      <c r="B56" s="463">
        <v>38657</v>
      </c>
      <c r="C56" s="351"/>
      <c r="D56" s="308">
        <v>100834275.37383108</v>
      </c>
      <c r="E56" s="307">
        <f t="shared" si="43"/>
        <v>3114854253.409461</v>
      </c>
      <c r="F56" s="306">
        <v>101324973.1038107</v>
      </c>
      <c r="G56" s="307">
        <f t="shared" si="44"/>
        <v>3069495855.2040415</v>
      </c>
      <c r="H56" s="306">
        <f t="shared" si="38"/>
        <v>-490697.72997961938</v>
      </c>
      <c r="I56" s="309">
        <f t="shared" si="38"/>
        <v>45358398.20541954</v>
      </c>
      <c r="J56" s="306">
        <v>195.29769653186668</v>
      </c>
      <c r="K56" s="307">
        <f t="shared" si="45"/>
        <v>-27671.99052872285</v>
      </c>
      <c r="L56" s="312">
        <f t="shared" si="39"/>
        <v>-490502.43228308752</v>
      </c>
      <c r="M56" s="312">
        <f t="shared" si="46"/>
        <v>3993543.6478394708</v>
      </c>
      <c r="N56" s="307">
        <f t="shared" si="47"/>
        <v>45330726.214891598</v>
      </c>
      <c r="O56" s="308">
        <f>'SEF-3 p 4 Bands'!AF58</f>
        <v>-4905.0243228301406</v>
      </c>
      <c r="P56" s="307">
        <f t="shared" si="48"/>
        <v>40005550.143089645</v>
      </c>
      <c r="Q56" s="348"/>
      <c r="R56" s="310">
        <f>'SEF-3 p 4 Bands'!P58</f>
        <v>-485597.40796025749</v>
      </c>
      <c r="S56" s="309">
        <f t="shared" si="49"/>
        <v>5325175.571801926</v>
      </c>
      <c r="T56" s="306">
        <f t="shared" si="40"/>
        <v>-490502.43228308763</v>
      </c>
      <c r="U56" s="309">
        <f t="shared" si="41"/>
        <v>45330725.714891568</v>
      </c>
      <c r="V56" s="308">
        <f>'SEF-3 p5 Interest'!N73+'SEF-3 p5 Interest'!N74</f>
        <v>29671.46</v>
      </c>
      <c r="W56" s="309">
        <f t="shared" si="50"/>
        <v>502442.01</v>
      </c>
      <c r="X56" s="314">
        <f t="shared" si="42"/>
        <v>-455925.94796025747</v>
      </c>
      <c r="Y56" s="309">
        <f t="shared" si="51"/>
        <v>5827617.5818019239</v>
      </c>
      <c r="Z56" s="346"/>
      <c r="AA56" s="314"/>
      <c r="AB56" s="306"/>
    </row>
    <row r="57" spans="1:28" s="256" customFormat="1" hidden="1" x14ac:dyDescent="0.2">
      <c r="A57" s="271">
        <v>4</v>
      </c>
      <c r="B57" s="463">
        <v>38687</v>
      </c>
      <c r="C57" s="351"/>
      <c r="D57" s="308">
        <v>124659147.09624203</v>
      </c>
      <c r="E57" s="307">
        <f t="shared" si="43"/>
        <v>3239513400.505703</v>
      </c>
      <c r="F57" s="306">
        <v>114228748.79118812</v>
      </c>
      <c r="G57" s="307">
        <f t="shared" si="44"/>
        <v>3183724603.9952297</v>
      </c>
      <c r="H57" s="306">
        <f t="shared" si="38"/>
        <v>10430398.305053905</v>
      </c>
      <c r="I57" s="309">
        <f t="shared" si="38"/>
        <v>55788796.510473251</v>
      </c>
      <c r="J57" s="306">
        <v>-4151.2985254116356</v>
      </c>
      <c r="K57" s="307">
        <f t="shared" si="45"/>
        <v>-31823.289054134486</v>
      </c>
      <c r="L57" s="312">
        <f t="shared" si="39"/>
        <v>10426247.006528493</v>
      </c>
      <c r="M57" s="312">
        <f t="shared" si="46"/>
        <v>14419790.654367965</v>
      </c>
      <c r="N57" s="307">
        <f t="shared" si="47"/>
        <v>55756973.221420094</v>
      </c>
      <c r="O57" s="308">
        <f>'SEF-3 p 4 Bands'!AF59</f>
        <v>104262.4700652808</v>
      </c>
      <c r="P57" s="307">
        <f t="shared" si="48"/>
        <v>40109812.613154925</v>
      </c>
      <c r="Q57" s="348"/>
      <c r="R57" s="310">
        <f>'SEF-3 p 4 Bands'!P59</f>
        <v>10321984.536463212</v>
      </c>
      <c r="S57" s="309">
        <f t="shared" si="49"/>
        <v>15647160.108265139</v>
      </c>
      <c r="T57" s="306">
        <f t="shared" si="40"/>
        <v>10426247.006528493</v>
      </c>
      <c r="U57" s="309">
        <f t="shared" si="41"/>
        <v>55756972.721420065</v>
      </c>
      <c r="V57" s="308">
        <f>'SEF-3 p5 Interest'!N75+'SEF-3 p5 Interest'!N76</f>
        <v>29938.55</v>
      </c>
      <c r="W57" s="309">
        <f t="shared" si="50"/>
        <v>532380.56000000006</v>
      </c>
      <c r="X57" s="314">
        <f t="shared" si="42"/>
        <v>10351923.086463213</v>
      </c>
      <c r="Y57" s="309">
        <f t="shared" si="51"/>
        <v>16179540.668265138</v>
      </c>
      <c r="Z57" s="351"/>
      <c r="AA57" s="305"/>
      <c r="AB57" s="304"/>
    </row>
    <row r="58" spans="1:28" s="256" customFormat="1" hidden="1" x14ac:dyDescent="0.2">
      <c r="A58" s="271">
        <v>4</v>
      </c>
      <c r="B58" s="463">
        <v>38718</v>
      </c>
      <c r="C58" s="351"/>
      <c r="D58" s="308">
        <v>104630999.23447217</v>
      </c>
      <c r="E58" s="307">
        <f t="shared" si="43"/>
        <v>3344144399.7401752</v>
      </c>
      <c r="F58" s="306">
        <v>107291961.32717976</v>
      </c>
      <c r="G58" s="307">
        <f t="shared" si="44"/>
        <v>3291016565.3224096</v>
      </c>
      <c r="H58" s="306">
        <f t="shared" si="38"/>
        <v>-2660962.0927075893</v>
      </c>
      <c r="I58" s="309">
        <f t="shared" si="38"/>
        <v>53127834.417765617</v>
      </c>
      <c r="J58" s="306">
        <v>1059.0629128976725</v>
      </c>
      <c r="K58" s="307">
        <f t="shared" si="45"/>
        <v>-30764.226141236813</v>
      </c>
      <c r="L58" s="312">
        <f t="shared" si="39"/>
        <v>-2659903.0297946916</v>
      </c>
      <c r="M58" s="312">
        <f t="shared" si="46"/>
        <v>11759887.624573274</v>
      </c>
      <c r="N58" s="307">
        <f t="shared" si="47"/>
        <v>53097070.191625401</v>
      </c>
      <c r="O58" s="308">
        <f>'SEF-3 p 4 Bands'!AF60</f>
        <v>-26599.03029794246</v>
      </c>
      <c r="P58" s="307">
        <f t="shared" si="48"/>
        <v>40083213.582856983</v>
      </c>
      <c r="Q58" s="348"/>
      <c r="R58" s="310">
        <f>'SEF-3 p 4 Bands'!P60</f>
        <v>-2633303.9994967449</v>
      </c>
      <c r="S58" s="309">
        <f t="shared" si="49"/>
        <v>13013856.108768394</v>
      </c>
      <c r="T58" s="306">
        <f t="shared" si="40"/>
        <v>-2659903.0297946874</v>
      </c>
      <c r="U58" s="309">
        <f t="shared" si="41"/>
        <v>53097069.691625379</v>
      </c>
      <c r="V58" s="308">
        <f>'SEF-3 p5 Interest'!N77+'SEF-3 p5 Interest'!N78</f>
        <v>89612.78</v>
      </c>
      <c r="W58" s="309">
        <f t="shared" si="50"/>
        <v>621993.34000000008</v>
      </c>
      <c r="X58" s="314">
        <f t="shared" si="42"/>
        <v>-2543691.2194967452</v>
      </c>
      <c r="Y58" s="309">
        <f t="shared" si="51"/>
        <v>13635849.448768392</v>
      </c>
      <c r="Z58" s="351"/>
      <c r="AA58" s="305"/>
      <c r="AB58" s="304"/>
    </row>
    <row r="59" spans="1:28" s="256" customFormat="1" hidden="1" x14ac:dyDescent="0.2">
      <c r="A59" s="271">
        <v>4</v>
      </c>
      <c r="B59" s="463">
        <v>38749</v>
      </c>
      <c r="C59" s="351"/>
      <c r="D59" s="308">
        <v>102024029.55788586</v>
      </c>
      <c r="E59" s="307">
        <f t="shared" si="43"/>
        <v>3446168429.2980609</v>
      </c>
      <c r="F59" s="306">
        <v>99805663.690891728</v>
      </c>
      <c r="G59" s="307">
        <f t="shared" si="44"/>
        <v>3390822229.0133014</v>
      </c>
      <c r="H59" s="306">
        <f>D59-F59</f>
        <v>2218365.8669941276</v>
      </c>
      <c r="I59" s="309">
        <f>H59+I58</f>
        <v>55346200.284759745</v>
      </c>
      <c r="J59" s="306">
        <v>-633.90961506357417</v>
      </c>
      <c r="K59" s="307">
        <f t="shared" si="45"/>
        <v>-31398.135756300388</v>
      </c>
      <c r="L59" s="312">
        <f t="shared" si="39"/>
        <v>2217731.9573790641</v>
      </c>
      <c r="M59" s="312">
        <f t="shared" si="46"/>
        <v>13977619.581952337</v>
      </c>
      <c r="N59" s="307">
        <f>L59+N58</f>
        <v>55314802.149004467</v>
      </c>
      <c r="O59" s="308">
        <f>'SEF-3 p 4 Bands'!AF61</f>
        <v>22177.319573789835</v>
      </c>
      <c r="P59" s="307">
        <f t="shared" si="48"/>
        <v>40105390.902430773</v>
      </c>
      <c r="Q59" s="348"/>
      <c r="R59" s="310">
        <f>'SEF-3 p 4 Bands'!P61</f>
        <v>2195554.6378052663</v>
      </c>
      <c r="S59" s="309">
        <f t="shared" si="49"/>
        <v>15209410.746573661</v>
      </c>
      <c r="T59" s="306">
        <f t="shared" si="40"/>
        <v>2217731.9573790561</v>
      </c>
      <c r="U59" s="309">
        <f t="shared" si="41"/>
        <v>55314801.64900443</v>
      </c>
      <c r="V59" s="308">
        <f>'SEF-3 p5 Interest'!N79+'SEF-3 p5 Interest'!N80</f>
        <v>68094.149999999994</v>
      </c>
      <c r="W59" s="309">
        <f t="shared" si="50"/>
        <v>690087.49000000011</v>
      </c>
      <c r="X59" s="314">
        <f t="shared" si="42"/>
        <v>2263648.7878052662</v>
      </c>
      <c r="Y59" s="309">
        <f t="shared" si="51"/>
        <v>15899498.236573659</v>
      </c>
      <c r="Z59" s="351"/>
      <c r="AA59" s="305"/>
      <c r="AB59" s="304"/>
    </row>
    <row r="60" spans="1:28" s="315" customFormat="1" hidden="1" x14ac:dyDescent="0.2">
      <c r="A60" s="271">
        <v>4</v>
      </c>
      <c r="B60" s="463">
        <v>38777</v>
      </c>
      <c r="C60" s="351"/>
      <c r="D60" s="308">
        <v>108508429.20494995</v>
      </c>
      <c r="E60" s="307">
        <f t="shared" si="43"/>
        <v>3554676858.5030107</v>
      </c>
      <c r="F60" s="308">
        <v>101462776.98743582</v>
      </c>
      <c r="G60" s="307">
        <f t="shared" si="44"/>
        <v>3492285006.0007372</v>
      </c>
      <c r="H60" s="308">
        <f>D60-F60</f>
        <v>7045652.2175141275</v>
      </c>
      <c r="I60" s="309">
        <f>H60+I59</f>
        <v>62391852.502273872</v>
      </c>
      <c r="J60" s="308">
        <v>-2804.169582570903</v>
      </c>
      <c r="K60" s="307">
        <f t="shared" si="45"/>
        <v>-34202.305338871287</v>
      </c>
      <c r="L60" s="347">
        <f t="shared" si="39"/>
        <v>7042848.0479315566</v>
      </c>
      <c r="M60" s="312">
        <f t="shared" si="46"/>
        <v>21020467.629883893</v>
      </c>
      <c r="N60" s="307">
        <f>L60+N59</f>
        <v>62357650.196936026</v>
      </c>
      <c r="O60" s="308">
        <f>'SEF-3 p 4 Bands'!AF62</f>
        <v>65326.142329894006</v>
      </c>
      <c r="P60" s="307">
        <f t="shared" si="48"/>
        <v>40170717.044760667</v>
      </c>
      <c r="Q60" s="313"/>
      <c r="R60" s="310">
        <f>'SEF-3 p 4 Bands'!P62</f>
        <v>6977521.9056016635</v>
      </c>
      <c r="S60" s="309">
        <f t="shared" si="49"/>
        <v>22186932.652175322</v>
      </c>
      <c r="T60" s="308">
        <f t="shared" si="40"/>
        <v>7042848.0479315575</v>
      </c>
      <c r="U60" s="309">
        <f t="shared" si="41"/>
        <v>62357649.696935989</v>
      </c>
      <c r="V60" s="308">
        <f>'SEF-3 p5 Interest'!N81+'SEF-3 p5 Interest'!N82</f>
        <v>88877.3</v>
      </c>
      <c r="W60" s="309">
        <f t="shared" si="50"/>
        <v>778964.79000000015</v>
      </c>
      <c r="X60" s="310">
        <f t="shared" si="42"/>
        <v>7066399.2056016633</v>
      </c>
      <c r="Y60" s="309">
        <f t="shared" si="51"/>
        <v>22965897.442175321</v>
      </c>
      <c r="AA60" s="314"/>
      <c r="AB60" s="306"/>
    </row>
    <row r="61" spans="1:28" s="315" customFormat="1" ht="12.75" hidden="1" customHeight="1" x14ac:dyDescent="0.2">
      <c r="A61" s="271">
        <v>4</v>
      </c>
      <c r="B61" s="463">
        <v>38808</v>
      </c>
      <c r="C61" s="351"/>
      <c r="D61" s="308">
        <v>77069135.0794705</v>
      </c>
      <c r="E61" s="307">
        <f t="shared" si="43"/>
        <v>3631745993.5824814</v>
      </c>
      <c r="F61" s="308">
        <v>86590213.145753711</v>
      </c>
      <c r="G61" s="307">
        <f t="shared" si="44"/>
        <v>3578875219.1464911</v>
      </c>
      <c r="H61" s="308">
        <f>D61-F61</f>
        <v>-9521078.0662832111</v>
      </c>
      <c r="I61" s="309">
        <f>H61+I60</f>
        <v>52870774.435990661</v>
      </c>
      <c r="J61" s="308">
        <v>3789.3890703804791</v>
      </c>
      <c r="K61" s="307">
        <f t="shared" si="45"/>
        <v>-30412.916268490808</v>
      </c>
      <c r="L61" s="347">
        <f t="shared" si="39"/>
        <v>-9517288.6772128306</v>
      </c>
      <c r="M61" s="312">
        <f t="shared" si="46"/>
        <v>11503178.952671062</v>
      </c>
      <c r="N61" s="307">
        <f>L61+N60</f>
        <v>52840361.519723192</v>
      </c>
      <c r="O61" s="308">
        <f>'SEF-3 p 4 Bands'!AF63</f>
        <v>-90070.548622705042</v>
      </c>
      <c r="P61" s="307">
        <f t="shared" si="48"/>
        <v>40080646.496137962</v>
      </c>
      <c r="Q61" s="313"/>
      <c r="R61" s="310">
        <f>'SEF-3 p 4 Bands'!P63</f>
        <v>-9427218.1285901181</v>
      </c>
      <c r="S61" s="309">
        <f t="shared" si="49"/>
        <v>12759714.523585204</v>
      </c>
      <c r="T61" s="308">
        <f t="shared" si="40"/>
        <v>-9517288.6772128232</v>
      </c>
      <c r="U61" s="309">
        <f t="shared" si="41"/>
        <v>52840361.019723162</v>
      </c>
      <c r="V61" s="308">
        <f>'SEF-3 p5 Interest'!N83+'SEF-3 p5 Interest'!N84</f>
        <v>135673.54</v>
      </c>
      <c r="W61" s="309">
        <f t="shared" si="50"/>
        <v>914638.33000000019</v>
      </c>
      <c r="X61" s="310">
        <f t="shared" si="42"/>
        <v>-9291544.588590119</v>
      </c>
      <c r="Y61" s="309">
        <f t="shared" si="51"/>
        <v>13674352.853585202</v>
      </c>
      <c r="AA61" s="314"/>
      <c r="AB61" s="306"/>
    </row>
    <row r="62" spans="1:28" s="257" customFormat="1" ht="12.75" hidden="1" customHeight="1" x14ac:dyDescent="0.2">
      <c r="A62" s="329">
        <v>4</v>
      </c>
      <c r="B62" s="463">
        <v>38838</v>
      </c>
      <c r="C62" s="351"/>
      <c r="D62" s="308">
        <v>64132971.830849953</v>
      </c>
      <c r="E62" s="311">
        <f t="shared" si="43"/>
        <v>3695878965.4133315</v>
      </c>
      <c r="F62" s="310">
        <v>82958419.818329141</v>
      </c>
      <c r="G62" s="311">
        <f t="shared" si="44"/>
        <v>3661833638.9648204</v>
      </c>
      <c r="H62" s="308">
        <f>D62-F62</f>
        <v>-18825447.987479188</v>
      </c>
      <c r="I62" s="309">
        <f>H62+I61</f>
        <v>34045326.448511474</v>
      </c>
      <c r="J62" s="308">
        <v>7492.5282990187407</v>
      </c>
      <c r="K62" s="311">
        <f t="shared" si="45"/>
        <v>-22920.387969472067</v>
      </c>
      <c r="L62" s="347">
        <f t="shared" si="39"/>
        <v>-18817955.459180169</v>
      </c>
      <c r="M62" s="312">
        <f t="shared" si="46"/>
        <v>-7314776.5065091066</v>
      </c>
      <c r="N62" s="307">
        <f>L62+N61</f>
        <v>34022406.060543023</v>
      </c>
      <c r="O62" s="308">
        <f>'SEF-3 p 4 Bands'!AF64</f>
        <v>-10833902.841522168</v>
      </c>
      <c r="P62" s="307">
        <f t="shared" si="48"/>
        <v>29246743.654615793</v>
      </c>
      <c r="Q62" s="316"/>
      <c r="R62" s="310">
        <f>'SEF-3 p 4 Bands'!P64</f>
        <v>-7984052.617658006</v>
      </c>
      <c r="S62" s="317">
        <f t="shared" si="49"/>
        <v>4775661.905927198</v>
      </c>
      <c r="T62" s="310">
        <f t="shared" si="40"/>
        <v>-18817955.459180176</v>
      </c>
      <c r="U62" s="317">
        <f t="shared" si="41"/>
        <v>34022405.560542993</v>
      </c>
      <c r="V62" s="308">
        <f>'SEF-3 p5 Interest'!N85+'SEF-3 p5 Interest'!N86</f>
        <v>69514.41</v>
      </c>
      <c r="W62" s="317">
        <f t="shared" si="50"/>
        <v>984152.74000000022</v>
      </c>
      <c r="X62" s="310">
        <f t="shared" si="42"/>
        <v>-7914538.2076580059</v>
      </c>
      <c r="Y62" s="309">
        <f t="shared" si="51"/>
        <v>5759814.6459271964</v>
      </c>
      <c r="Z62" s="328"/>
      <c r="AA62" s="305"/>
      <c r="AB62" s="304"/>
    </row>
    <row r="63" spans="1:28" s="257" customFormat="1" ht="13.15" hidden="1" customHeight="1" x14ac:dyDescent="0.2">
      <c r="A63" s="329">
        <v>4</v>
      </c>
      <c r="B63" s="463">
        <v>38869</v>
      </c>
      <c r="C63" s="351"/>
      <c r="D63" s="282">
        <v>73656972.342851937</v>
      </c>
      <c r="E63" s="283">
        <f t="shared" si="43"/>
        <v>3769535937.7561836</v>
      </c>
      <c r="F63" s="286">
        <v>78718897.422895804</v>
      </c>
      <c r="G63" s="283">
        <f t="shared" si="44"/>
        <v>3740552536.3877163</v>
      </c>
      <c r="H63" s="282">
        <f>D63-F63</f>
        <v>-5061925.0800438672</v>
      </c>
      <c r="I63" s="285">
        <f>H63+I62</f>
        <v>28983401.368467607</v>
      </c>
      <c r="J63" s="282">
        <v>1213.7265043761581</v>
      </c>
      <c r="K63" s="283">
        <f t="shared" si="45"/>
        <v>-21706.661465095909</v>
      </c>
      <c r="L63" s="319">
        <f t="shared" si="39"/>
        <v>-5060711.3535394911</v>
      </c>
      <c r="M63" s="287">
        <f t="shared" si="46"/>
        <v>-12375487.860048598</v>
      </c>
      <c r="N63" s="284">
        <f>L63+N62</f>
        <v>28961694.707003534</v>
      </c>
      <c r="O63" s="282">
        <f>'SEF-3 p 4 Bands'!AF65</f>
        <v>-5060711.3535394929</v>
      </c>
      <c r="P63" s="283">
        <f t="shared" si="48"/>
        <v>24186032.3010763</v>
      </c>
      <c r="Q63" s="320"/>
      <c r="R63" s="286">
        <f>'SEF-3 p 4 Bands'!P65</f>
        <v>0</v>
      </c>
      <c r="S63" s="321">
        <f t="shared" si="49"/>
        <v>4775661.905927198</v>
      </c>
      <c r="T63" s="286">
        <f t="shared" si="40"/>
        <v>-5060711.3535394929</v>
      </c>
      <c r="U63" s="321">
        <f t="shared" si="41"/>
        <v>28961694.207003497</v>
      </c>
      <c r="V63" s="282">
        <f>'SEF-3 p5 Interest'!N87+'SEF-3 p5 Interest'!N88</f>
        <v>27181.97</v>
      </c>
      <c r="W63" s="321">
        <f t="shared" si="50"/>
        <v>1011334.7100000002</v>
      </c>
      <c r="X63" s="286">
        <f t="shared" si="42"/>
        <v>27181.97</v>
      </c>
      <c r="Y63" s="285">
        <f t="shared" si="51"/>
        <v>5786996.6159271961</v>
      </c>
      <c r="Z63" s="350"/>
      <c r="AA63" s="305"/>
      <c r="AB63" s="304"/>
    </row>
    <row r="64" spans="1:28" s="257" customFormat="1" ht="15.75" hidden="1" customHeight="1" x14ac:dyDescent="0.2">
      <c r="A64" s="464" t="s">
        <v>118</v>
      </c>
      <c r="B64" s="463"/>
      <c r="C64" s="351"/>
      <c r="D64" s="306"/>
      <c r="E64" s="353">
        <f>E63</f>
        <v>3769535937.7561836</v>
      </c>
      <c r="F64" s="314"/>
      <c r="G64" s="353">
        <f>G63</f>
        <v>3740552536.3877163</v>
      </c>
      <c r="H64" s="306"/>
      <c r="I64" s="353">
        <f>I63</f>
        <v>28983401.368467607</v>
      </c>
      <c r="J64" s="306"/>
      <c r="K64" s="353">
        <f>K63</f>
        <v>-21706.661465095909</v>
      </c>
      <c r="L64" s="312"/>
      <c r="M64" s="312"/>
      <c r="N64" s="353">
        <f>N63</f>
        <v>28961694.707003534</v>
      </c>
      <c r="O64" s="306"/>
      <c r="P64" s="353">
        <f>P63</f>
        <v>24186032.3010763</v>
      </c>
      <c r="Q64" s="349"/>
      <c r="R64" s="314"/>
      <c r="S64" s="353">
        <f>S63</f>
        <v>4775661.905927198</v>
      </c>
      <c r="T64" s="314"/>
      <c r="U64" s="353">
        <f>U63</f>
        <v>28961694.207003497</v>
      </c>
      <c r="V64" s="306"/>
      <c r="W64" s="353">
        <f>W63</f>
        <v>1011334.7100000002</v>
      </c>
      <c r="X64" s="314"/>
      <c r="Y64" s="353">
        <f>Y63</f>
        <v>5786996.6159271961</v>
      </c>
      <c r="Z64" s="350"/>
      <c r="AA64" s="305"/>
      <c r="AB64" s="304"/>
    </row>
    <row r="65" spans="1:29" s="257" customFormat="1" ht="13.15" hidden="1" customHeight="1" thickBot="1" x14ac:dyDescent="0.25">
      <c r="A65" s="329"/>
      <c r="B65" s="463"/>
      <c r="C65" s="351"/>
      <c r="D65" s="306"/>
      <c r="E65" s="353"/>
      <c r="F65" s="314"/>
      <c r="G65" s="353"/>
      <c r="H65" s="306"/>
      <c r="I65" s="306"/>
      <c r="J65" s="306"/>
      <c r="K65" s="353"/>
      <c r="L65" s="312"/>
      <c r="M65" s="312"/>
      <c r="N65" s="312"/>
      <c r="O65" s="306"/>
      <c r="P65" s="353"/>
      <c r="Q65" s="349"/>
      <c r="R65" s="314"/>
      <c r="S65" s="314"/>
      <c r="T65" s="314"/>
      <c r="U65" s="314"/>
      <c r="V65" s="306"/>
      <c r="W65" s="314"/>
      <c r="X65" s="314"/>
      <c r="Y65" s="306"/>
      <c r="Z65" s="350"/>
      <c r="AA65" s="305"/>
      <c r="AB65" s="304"/>
    </row>
    <row r="66" spans="1:29" s="257" customFormat="1" ht="15.75" hidden="1" x14ac:dyDescent="0.25">
      <c r="A66" s="329"/>
      <c r="B66" s="463"/>
      <c r="C66" s="351"/>
      <c r="D66" s="1500" t="s">
        <v>92</v>
      </c>
      <c r="E66" s="1501"/>
      <c r="F66" s="1500" t="s">
        <v>93</v>
      </c>
      <c r="G66" s="1501"/>
      <c r="H66" s="1500" t="s">
        <v>94</v>
      </c>
      <c r="I66" s="1501"/>
      <c r="J66" s="1500" t="s">
        <v>95</v>
      </c>
      <c r="K66" s="1501"/>
      <c r="L66" s="1500" t="s">
        <v>96</v>
      </c>
      <c r="M66" s="1502"/>
      <c r="N66" s="1501"/>
      <c r="O66" s="1500" t="s">
        <v>97</v>
      </c>
      <c r="P66" s="1501"/>
      <c r="Q66" s="354"/>
      <c r="R66" s="1500" t="s">
        <v>98</v>
      </c>
      <c r="S66" s="1501"/>
      <c r="T66" s="1500" t="s">
        <v>99</v>
      </c>
      <c r="U66" s="1501"/>
      <c r="V66" s="1500" t="s">
        <v>100</v>
      </c>
      <c r="W66" s="1501"/>
      <c r="X66" s="1500" t="s">
        <v>101</v>
      </c>
      <c r="Y66" s="1501"/>
      <c r="Z66" s="350"/>
      <c r="AA66" s="305"/>
      <c r="AB66" s="304"/>
      <c r="AC66" s="355"/>
    </row>
    <row r="67" spans="1:29" s="257" customFormat="1" ht="13.15" hidden="1" customHeight="1" thickBot="1" x14ac:dyDescent="0.25">
      <c r="A67" s="329"/>
      <c r="B67" s="463"/>
      <c r="C67" s="351"/>
      <c r="D67" s="356" t="s">
        <v>92</v>
      </c>
      <c r="E67" s="357" t="s">
        <v>107</v>
      </c>
      <c r="F67" s="358" t="s">
        <v>93</v>
      </c>
      <c r="G67" s="357" t="s">
        <v>107</v>
      </c>
      <c r="H67" s="358" t="s">
        <v>119</v>
      </c>
      <c r="I67" s="357" t="s">
        <v>107</v>
      </c>
      <c r="J67" s="358" t="s">
        <v>104</v>
      </c>
      <c r="K67" s="357" t="s">
        <v>107</v>
      </c>
      <c r="L67" s="358" t="s">
        <v>104</v>
      </c>
      <c r="M67" s="359" t="s">
        <v>107</v>
      </c>
      <c r="N67" s="360"/>
      <c r="O67" s="358" t="s">
        <v>104</v>
      </c>
      <c r="P67" s="359" t="s">
        <v>107</v>
      </c>
      <c r="Q67" s="361"/>
      <c r="R67" s="358" t="s">
        <v>104</v>
      </c>
      <c r="S67" s="359" t="s">
        <v>107</v>
      </c>
      <c r="T67" s="358" t="s">
        <v>119</v>
      </c>
      <c r="U67" s="359" t="s">
        <v>107</v>
      </c>
      <c r="V67" s="358" t="s">
        <v>104</v>
      </c>
      <c r="W67" s="359" t="s">
        <v>107</v>
      </c>
      <c r="X67" s="358" t="s">
        <v>104</v>
      </c>
      <c r="Y67" s="357" t="s">
        <v>107</v>
      </c>
      <c r="Z67" s="350"/>
      <c r="AA67" s="305"/>
      <c r="AB67" s="304"/>
      <c r="AC67" s="355"/>
    </row>
    <row r="68" spans="1:29" s="368" customFormat="1" ht="13.7" hidden="1" customHeight="1" x14ac:dyDescent="0.2">
      <c r="A68" s="329">
        <v>5</v>
      </c>
      <c r="B68" s="463">
        <v>38899</v>
      </c>
      <c r="C68" s="351"/>
      <c r="D68" s="339">
        <v>73767454.873121977</v>
      </c>
      <c r="E68" s="340">
        <f>D68</f>
        <v>73767454.873121977</v>
      </c>
      <c r="F68" s="341">
        <v>89533013.274700835</v>
      </c>
      <c r="G68" s="342">
        <f>F68</f>
        <v>89533013.274700835</v>
      </c>
      <c r="H68" s="341">
        <f t="shared" ref="H68:I73" si="52">D68-F68</f>
        <v>-15765558.401578858</v>
      </c>
      <c r="I68" s="342">
        <f t="shared" si="52"/>
        <v>-15765558.401578858</v>
      </c>
      <c r="J68" s="341">
        <v>4661.8756193462759</v>
      </c>
      <c r="K68" s="340">
        <f>J68</f>
        <v>4661.8756193462759</v>
      </c>
      <c r="L68" s="362">
        <f t="shared" ref="L68:L73" si="53">H68+J68</f>
        <v>-15760896.525959512</v>
      </c>
      <c r="M68" s="343">
        <f>L68</f>
        <v>-15760896.525959512</v>
      </c>
      <c r="N68" s="363"/>
      <c r="O68" s="308">
        <f>'SEF-3 p 4 Bands'!AF67</f>
        <v>-12880448.262979757</v>
      </c>
      <c r="P68" s="340">
        <f>O68</f>
        <v>-12880448.262979757</v>
      </c>
      <c r="Q68" s="344"/>
      <c r="R68" s="310">
        <f>'SEF-3 p 4 Bands'!P67</f>
        <v>-2880448.2629797561</v>
      </c>
      <c r="S68" s="364">
        <f>+R68</f>
        <v>-2880448.2629797561</v>
      </c>
      <c r="T68" s="345">
        <f t="shared" ref="T68:T73" si="54">O68+R68</f>
        <v>-15760896.525959514</v>
      </c>
      <c r="U68" s="365">
        <f>+P68+S68</f>
        <v>-15760896.525959514</v>
      </c>
      <c r="V68" s="308">
        <f>'SEF-3 p5 Interest'!N89+'SEF-3 p5 Interest'!N90</f>
        <v>30782.95</v>
      </c>
      <c r="W68" s="342">
        <f>+V68</f>
        <v>30782.95</v>
      </c>
      <c r="X68" s="345">
        <f t="shared" ref="X68:X73" si="55">+R68+V68</f>
        <v>-2849665.3129797559</v>
      </c>
      <c r="Y68" s="366">
        <f>+X68</f>
        <v>-2849665.3129797559</v>
      </c>
      <c r="Z68" s="346"/>
      <c r="AA68" s="314"/>
      <c r="AB68" s="306"/>
      <c r="AC68" s="367"/>
    </row>
    <row r="69" spans="1:29" s="368" customFormat="1" ht="13.15" hidden="1" customHeight="1" x14ac:dyDescent="0.2">
      <c r="A69" s="329">
        <v>5</v>
      </c>
      <c r="B69" s="438">
        <v>38930</v>
      </c>
      <c r="C69" s="351"/>
      <c r="D69" s="308">
        <v>82157751.873121977</v>
      </c>
      <c r="E69" s="307">
        <f>+E68+D69</f>
        <v>155925206.74624395</v>
      </c>
      <c r="F69" s="308">
        <v>89240945.167962</v>
      </c>
      <c r="G69" s="307">
        <f>+G68+F69</f>
        <v>178773958.44266284</v>
      </c>
      <c r="H69" s="308">
        <f t="shared" si="52"/>
        <v>-7083193.2948400229</v>
      </c>
      <c r="I69" s="309">
        <f t="shared" si="52"/>
        <v>-22848751.696418881</v>
      </c>
      <c r="J69" s="308">
        <v>2094.5002572843805</v>
      </c>
      <c r="K69" s="307">
        <f>+K68+J69</f>
        <v>6756.3758766306564</v>
      </c>
      <c r="L69" s="347">
        <f t="shared" si="53"/>
        <v>-7081098.7945827385</v>
      </c>
      <c r="M69" s="353">
        <f>M68+L69</f>
        <v>-22841995.32054225</v>
      </c>
      <c r="N69" s="369"/>
      <c r="O69" s="308">
        <f>'SEF-3 p 4 Bands'!AF68</f>
        <v>-2403751.2690744679</v>
      </c>
      <c r="P69" s="311">
        <f>+P68+O69</f>
        <v>-15284199.532054225</v>
      </c>
      <c r="Q69" s="316"/>
      <c r="R69" s="310">
        <f>'SEF-3 p 4 Bands'!P68</f>
        <v>-4677347.5255082687</v>
      </c>
      <c r="S69" s="317">
        <f>R69+S68</f>
        <v>-7557795.7884880248</v>
      </c>
      <c r="T69" s="310">
        <f t="shared" si="54"/>
        <v>-7081098.7945827367</v>
      </c>
      <c r="U69" s="370">
        <f>P69+S69</f>
        <v>-22841995.32054225</v>
      </c>
      <c r="V69" s="308">
        <f>'SEF-3 p5 Interest'!N91+'SEF-3 p5 Interest'!N92</f>
        <v>11466.71</v>
      </c>
      <c r="W69" s="317">
        <f>+W68+V69</f>
        <v>42249.66</v>
      </c>
      <c r="X69" s="310">
        <f t="shared" si="55"/>
        <v>-4665880.8155082688</v>
      </c>
      <c r="Y69" s="309">
        <f>+X69+Y68</f>
        <v>-7515546.1284880247</v>
      </c>
      <c r="Z69" s="346"/>
      <c r="AA69" s="314"/>
      <c r="AB69" s="306"/>
      <c r="AC69" s="367"/>
    </row>
    <row r="70" spans="1:29" s="368" customFormat="1" ht="13.15" hidden="1" customHeight="1" x14ac:dyDescent="0.2">
      <c r="A70" s="329">
        <v>5</v>
      </c>
      <c r="B70" s="463">
        <v>38961</v>
      </c>
      <c r="C70" s="351"/>
      <c r="D70" s="308">
        <v>92776030.873121977</v>
      </c>
      <c r="E70" s="307">
        <f>+E69+D70</f>
        <v>248701237.61936593</v>
      </c>
      <c r="F70" s="308">
        <v>87713288.327574</v>
      </c>
      <c r="G70" s="307">
        <f>+G69+F70</f>
        <v>266487246.77023685</v>
      </c>
      <c r="H70" s="308">
        <f t="shared" si="52"/>
        <v>5062742.5455479771</v>
      </c>
      <c r="I70" s="309">
        <f t="shared" si="52"/>
        <v>-17786009.150870919</v>
      </c>
      <c r="J70" s="308">
        <v>-1497.0529707185924</v>
      </c>
      <c r="K70" s="307">
        <f>+K69+J70</f>
        <v>5259.322905912064</v>
      </c>
      <c r="L70" s="347">
        <f t="shared" si="53"/>
        <v>5061245.4925772585</v>
      </c>
      <c r="M70" s="353">
        <f>M69+L70</f>
        <v>-17780749.827964991</v>
      </c>
      <c r="N70" s="369"/>
      <c r="O70" s="308">
        <f>'SEF-3 p 4 Bands'!AF69</f>
        <v>1393824.6180717293</v>
      </c>
      <c r="P70" s="311">
        <f>+P69+O70</f>
        <v>-13890374.913982496</v>
      </c>
      <c r="Q70" s="348"/>
      <c r="R70" s="310">
        <f>'SEF-3 p 4 Bands'!P69</f>
        <v>3667420.8745055292</v>
      </c>
      <c r="S70" s="317">
        <f>R70+S69</f>
        <v>-3890374.9139824957</v>
      </c>
      <c r="T70" s="310">
        <f t="shared" si="54"/>
        <v>5061245.4925772585</v>
      </c>
      <c r="U70" s="370">
        <f>P70+S70</f>
        <v>-17780749.827964991</v>
      </c>
      <c r="V70" s="308">
        <f>'SEF-3 p5 Interest'!N93+'SEF-3 p5 Interest'!N94</f>
        <v>-16921.25</v>
      </c>
      <c r="W70" s="317">
        <f>+W69+V70</f>
        <v>25328.410000000003</v>
      </c>
      <c r="X70" s="310">
        <f t="shared" si="55"/>
        <v>3650499.6245055292</v>
      </c>
      <c r="Y70" s="309">
        <f>+X70+Y69</f>
        <v>-3865046.5039824955</v>
      </c>
      <c r="Z70" s="346"/>
      <c r="AA70" s="314"/>
      <c r="AB70" s="306"/>
      <c r="AC70" s="367"/>
    </row>
    <row r="71" spans="1:29" s="257" customFormat="1" ht="13.15" hidden="1" customHeight="1" x14ac:dyDescent="0.2">
      <c r="A71" s="329">
        <v>5</v>
      </c>
      <c r="B71" s="463">
        <v>38991</v>
      </c>
      <c r="C71" s="351"/>
      <c r="D71" s="308">
        <v>109259892.87312198</v>
      </c>
      <c r="E71" s="311">
        <f>+E70+D71</f>
        <v>357961130.49248791</v>
      </c>
      <c r="F71" s="314">
        <v>97980392.843307003</v>
      </c>
      <c r="G71" s="311">
        <f>+G70+F71</f>
        <v>364467639.61354387</v>
      </c>
      <c r="H71" s="306">
        <f t="shared" si="52"/>
        <v>11279500.029814973</v>
      </c>
      <c r="I71" s="309">
        <f t="shared" si="52"/>
        <v>-6506509.1210559607</v>
      </c>
      <c r="J71" s="306">
        <v>-3335.3481588158756</v>
      </c>
      <c r="K71" s="311">
        <f>+K70+J71</f>
        <v>1923.9747470961884</v>
      </c>
      <c r="L71" s="347">
        <f t="shared" si="53"/>
        <v>11276164.681656158</v>
      </c>
      <c r="M71" s="353">
        <f>M70+L71</f>
        <v>-6504585.1463088337</v>
      </c>
      <c r="N71" s="369"/>
      <c r="O71" s="308">
        <f>'SEF-3 p 4 Bands'!AF70</f>
        <v>7385789.7676736638</v>
      </c>
      <c r="P71" s="311">
        <f>+P70+O71</f>
        <v>-6504585.1463088319</v>
      </c>
      <c r="Q71" s="349"/>
      <c r="R71" s="310">
        <f>'SEF-3 p 4 Bands'!P70</f>
        <v>3890374.9139824957</v>
      </c>
      <c r="S71" s="317">
        <f>R71+S70</f>
        <v>0</v>
      </c>
      <c r="T71" s="314">
        <f t="shared" si="54"/>
        <v>11276164.681656159</v>
      </c>
      <c r="U71" s="370">
        <f>P71+S71</f>
        <v>-6504585.1463088319</v>
      </c>
      <c r="V71" s="308">
        <f>'SEF-3 p5 Interest'!N95+'SEF-3 p5 Interest'!N96</f>
        <v>7013.72</v>
      </c>
      <c r="W71" s="317">
        <f>+W70+V71</f>
        <v>32342.130000000005</v>
      </c>
      <c r="X71" s="314">
        <f t="shared" si="55"/>
        <v>3897388.6339824959</v>
      </c>
      <c r="Y71" s="309">
        <f>+X71+Y70</f>
        <v>32342.130000000354</v>
      </c>
      <c r="Z71" s="350"/>
      <c r="AA71" s="305"/>
      <c r="AB71" s="304"/>
      <c r="AC71" s="355"/>
    </row>
    <row r="72" spans="1:29" s="368" customFormat="1" ht="13.15" hidden="1" customHeight="1" x14ac:dyDescent="0.2">
      <c r="A72" s="329">
        <v>5</v>
      </c>
      <c r="B72" s="463">
        <v>39022</v>
      </c>
      <c r="C72" s="351"/>
      <c r="D72" s="308">
        <v>111200870.78312197</v>
      </c>
      <c r="E72" s="307">
        <f>+E71+D72</f>
        <v>469162001.27560985</v>
      </c>
      <c r="F72" s="306">
        <v>112283251.710435</v>
      </c>
      <c r="G72" s="307">
        <f>+G71+F72</f>
        <v>476750891.3239789</v>
      </c>
      <c r="H72" s="306">
        <f t="shared" si="52"/>
        <v>-1082380.9273130298</v>
      </c>
      <c r="I72" s="309">
        <f t="shared" si="52"/>
        <v>-7588890.04836905</v>
      </c>
      <c r="J72" s="306">
        <v>320.06004020641558</v>
      </c>
      <c r="K72" s="312">
        <f>+K71+J72</f>
        <v>2244.0347873026039</v>
      </c>
      <c r="L72" s="347">
        <f t="shared" si="53"/>
        <v>-1082060.8672728234</v>
      </c>
      <c r="M72" s="353">
        <f>M71+L72</f>
        <v>-7586646.0135816569</v>
      </c>
      <c r="N72" s="371"/>
      <c r="O72" s="308">
        <f>'SEF-3 p 4 Bands'!AF71</f>
        <v>-1082060.867272824</v>
      </c>
      <c r="P72" s="311">
        <f>+P71+O72</f>
        <v>-7586646.0135816559</v>
      </c>
      <c r="Q72" s="349"/>
      <c r="R72" s="310">
        <f>'SEF-3 p 4 Bands'!P71</f>
        <v>0</v>
      </c>
      <c r="S72" s="317">
        <f>R72+S71</f>
        <v>0</v>
      </c>
      <c r="T72" s="314">
        <f t="shared" si="54"/>
        <v>-1082060.867272824</v>
      </c>
      <c r="U72" s="370">
        <f>P72+S72</f>
        <v>-7586646.0135816559</v>
      </c>
      <c r="V72" s="308">
        <f>'SEF-3 p5 Interest'!N97+'SEF-3 p5 Interest'!N98</f>
        <v>32068.89</v>
      </c>
      <c r="W72" s="317">
        <f>+W71+V72</f>
        <v>64411.020000000004</v>
      </c>
      <c r="X72" s="314">
        <f t="shared" si="55"/>
        <v>32068.89</v>
      </c>
      <c r="Y72" s="317">
        <f>+X72+Y71</f>
        <v>64411.020000000353</v>
      </c>
      <c r="Z72" s="367"/>
      <c r="AA72" s="314"/>
      <c r="AB72" s="314"/>
      <c r="AC72" s="367"/>
    </row>
    <row r="73" spans="1:29" s="257" customFormat="1" ht="13.15" hidden="1" customHeight="1" x14ac:dyDescent="0.2">
      <c r="A73" s="329">
        <v>5</v>
      </c>
      <c r="B73" s="463">
        <v>39052</v>
      </c>
      <c r="C73" s="351"/>
      <c r="D73" s="282">
        <v>127256333.91849095</v>
      </c>
      <c r="E73" s="284">
        <f>+E72+D73</f>
        <v>596418335.19410086</v>
      </c>
      <c r="F73" s="372">
        <v>120338675.52474301</v>
      </c>
      <c r="G73" s="284">
        <f>+G72+F73</f>
        <v>597089566.84872186</v>
      </c>
      <c r="H73" s="372">
        <f t="shared" si="52"/>
        <v>6917658.3937479407</v>
      </c>
      <c r="I73" s="285">
        <f t="shared" si="52"/>
        <v>-671231.65462100506</v>
      </c>
      <c r="J73" s="372">
        <v>-2045.5515870312229</v>
      </c>
      <c r="K73" s="284">
        <f>+K72+J73</f>
        <v>198.48320027138107</v>
      </c>
      <c r="L73" s="287">
        <f t="shared" si="53"/>
        <v>6915612.8421609094</v>
      </c>
      <c r="M73" s="288">
        <f>M72+L73</f>
        <v>-671033.17142074741</v>
      </c>
      <c r="N73" s="284"/>
      <c r="O73" s="282">
        <f>'SEF-3 p 4 Bands'!AF72</f>
        <v>6915612.8421609104</v>
      </c>
      <c r="P73" s="284">
        <f>+P72+O73</f>
        <v>-671033.17142074555</v>
      </c>
      <c r="Q73" s="289"/>
      <c r="R73" s="286">
        <f>'SEF-3 p 4 Bands'!P72</f>
        <v>0</v>
      </c>
      <c r="S73" s="321">
        <f>R73+S72</f>
        <v>0</v>
      </c>
      <c r="T73" s="318">
        <f t="shared" si="54"/>
        <v>6915612.8421609104</v>
      </c>
      <c r="U73" s="373">
        <f>P73+S73</f>
        <v>-671033.17142074555</v>
      </c>
      <c r="V73" s="282">
        <f>'SEF-3 p5 Interest'!N99+'SEF-3 p5 Interest'!N100</f>
        <v>33137.86</v>
      </c>
      <c r="W73" s="285">
        <f>+W72+V73</f>
        <v>97548.88</v>
      </c>
      <c r="X73" s="318">
        <f t="shared" si="55"/>
        <v>33137.86</v>
      </c>
      <c r="Y73" s="285">
        <f>+X73+Y72</f>
        <v>97548.880000000354</v>
      </c>
      <c r="Z73" s="351"/>
      <c r="AA73" s="305"/>
      <c r="AB73" s="304"/>
      <c r="AC73" s="355"/>
    </row>
    <row r="74" spans="1:29" s="257" customFormat="1" ht="13.15" hidden="1" customHeight="1" x14ac:dyDescent="0.2">
      <c r="A74" s="464" t="s">
        <v>120</v>
      </c>
      <c r="B74" s="463"/>
      <c r="C74" s="351"/>
      <c r="D74" s="306"/>
      <c r="E74" s="312">
        <f>ROUND(E64+E73,0)</f>
        <v>4365954273</v>
      </c>
      <c r="F74" s="306"/>
      <c r="G74" s="312">
        <f>ROUND(G64+G73,0)</f>
        <v>4337642103</v>
      </c>
      <c r="H74" s="306"/>
      <c r="I74" s="312">
        <f>ROUND(I64+I73,0)</f>
        <v>28312170</v>
      </c>
      <c r="J74" s="306"/>
      <c r="K74" s="312">
        <f>ROUND(K64+K73,0)</f>
        <v>-21508</v>
      </c>
      <c r="L74" s="312"/>
      <c r="M74" s="353"/>
      <c r="N74" s="312">
        <f>ROUND(N64+M73,0)</f>
        <v>28290662</v>
      </c>
      <c r="O74" s="306"/>
      <c r="P74" s="312">
        <f>ROUND(P64+P73,0)</f>
        <v>23514999</v>
      </c>
      <c r="Q74" s="348"/>
      <c r="R74" s="314"/>
      <c r="S74" s="312">
        <f>ROUND(S64+S73,0)</f>
        <v>4775662</v>
      </c>
      <c r="T74" s="314"/>
      <c r="U74" s="312">
        <f>ROUND(U64+U73,0)</f>
        <v>28290661</v>
      </c>
      <c r="V74" s="306"/>
      <c r="W74" s="312">
        <f>ROUND(W64+W73,0)</f>
        <v>1108884</v>
      </c>
      <c r="X74" s="314"/>
      <c r="Y74" s="312">
        <f>ROUND(Y64+Y73,0)</f>
        <v>5884545</v>
      </c>
      <c r="Z74" s="351"/>
      <c r="AA74" s="305"/>
      <c r="AB74" s="304"/>
      <c r="AC74" s="355"/>
    </row>
    <row r="75" spans="1:29" s="257" customFormat="1" ht="13.15" hidden="1" customHeight="1" x14ac:dyDescent="0.2">
      <c r="A75" s="329"/>
      <c r="B75" s="438"/>
      <c r="C75" s="351"/>
      <c r="D75" s="306"/>
      <c r="E75" s="312"/>
      <c r="F75" s="306"/>
      <c r="G75" s="312"/>
      <c r="H75" s="306"/>
      <c r="I75" s="306"/>
      <c r="J75" s="306"/>
      <c r="K75" s="312"/>
      <c r="L75" s="312"/>
      <c r="M75" s="353"/>
      <c r="N75" s="312"/>
      <c r="O75" s="306"/>
      <c r="P75" s="312"/>
      <c r="Q75" s="348"/>
      <c r="R75" s="314"/>
      <c r="S75" s="314"/>
      <c r="T75" s="314"/>
      <c r="U75" s="374"/>
      <c r="V75" s="306"/>
      <c r="W75" s="306"/>
      <c r="X75" s="314"/>
      <c r="Y75" s="306"/>
      <c r="Z75" s="351"/>
      <c r="AA75" s="305"/>
      <c r="AB75" s="304"/>
      <c r="AC75" s="355"/>
    </row>
    <row r="76" spans="1:29" s="257" customFormat="1" ht="13.15" hidden="1" customHeight="1" thickBot="1" x14ac:dyDescent="0.25">
      <c r="A76" s="329"/>
      <c r="B76" s="438"/>
      <c r="C76" s="351"/>
      <c r="D76" s="306"/>
      <c r="E76" s="312"/>
      <c r="F76" s="306"/>
      <c r="G76" s="312"/>
      <c r="H76" s="306"/>
      <c r="I76" s="306"/>
      <c r="J76" s="306"/>
      <c r="K76" s="312"/>
      <c r="L76" s="312"/>
      <c r="M76" s="353"/>
      <c r="N76" s="312"/>
      <c r="O76" s="306"/>
      <c r="P76" s="312"/>
      <c r="Q76" s="348"/>
      <c r="R76" s="314"/>
      <c r="S76" s="314"/>
      <c r="T76" s="314"/>
      <c r="U76" s="374"/>
      <c r="V76" s="306"/>
      <c r="W76" s="306"/>
      <c r="X76" s="314"/>
      <c r="Y76" s="306"/>
      <c r="Z76" s="351"/>
      <c r="AA76" s="305"/>
      <c r="AB76" s="304"/>
      <c r="AC76" s="355"/>
    </row>
    <row r="77" spans="1:29" s="257" customFormat="1" ht="15.75" hidden="1" customHeight="1" x14ac:dyDescent="0.25">
      <c r="A77" s="329"/>
      <c r="B77" s="438"/>
      <c r="C77" s="351"/>
      <c r="D77" s="1500" t="s">
        <v>92</v>
      </c>
      <c r="E77" s="1501"/>
      <c r="F77" s="1500" t="s">
        <v>93</v>
      </c>
      <c r="G77" s="1501"/>
      <c r="H77" s="1500" t="s">
        <v>94</v>
      </c>
      <c r="I77" s="1501"/>
      <c r="J77" s="1500" t="s">
        <v>95</v>
      </c>
      <c r="K77" s="1501"/>
      <c r="L77" s="1500" t="s">
        <v>96</v>
      </c>
      <c r="M77" s="1502"/>
      <c r="N77" s="1501"/>
      <c r="O77" s="1500" t="s">
        <v>97</v>
      </c>
      <c r="P77" s="1501"/>
      <c r="Q77" s="354"/>
      <c r="R77" s="1500" t="s">
        <v>98</v>
      </c>
      <c r="S77" s="1501"/>
      <c r="T77" s="1500" t="s">
        <v>99</v>
      </c>
      <c r="U77" s="1501"/>
      <c r="V77" s="1500" t="s">
        <v>100</v>
      </c>
      <c r="W77" s="1501"/>
      <c r="X77" s="1500" t="s">
        <v>101</v>
      </c>
      <c r="Y77" s="1501"/>
      <c r="Z77" s="351"/>
      <c r="AA77" s="305"/>
      <c r="AB77" s="304"/>
      <c r="AC77" s="355"/>
    </row>
    <row r="78" spans="1:29" s="257" customFormat="1" ht="27" hidden="1" customHeight="1" thickBot="1" x14ac:dyDescent="0.25">
      <c r="A78" s="375"/>
      <c r="B78" s="433"/>
      <c r="C78" s="351"/>
      <c r="D78" s="356" t="s">
        <v>92</v>
      </c>
      <c r="E78" s="357" t="s">
        <v>107</v>
      </c>
      <c r="F78" s="358" t="s">
        <v>93</v>
      </c>
      <c r="G78" s="357" t="s">
        <v>107</v>
      </c>
      <c r="H78" s="358" t="s">
        <v>119</v>
      </c>
      <c r="I78" s="357" t="s">
        <v>107</v>
      </c>
      <c r="J78" s="358" t="s">
        <v>104</v>
      </c>
      <c r="K78" s="357" t="s">
        <v>107</v>
      </c>
      <c r="L78" s="358" t="s">
        <v>104</v>
      </c>
      <c r="M78" s="359" t="s">
        <v>107</v>
      </c>
      <c r="N78" s="360"/>
      <c r="O78" s="376" t="s">
        <v>108</v>
      </c>
      <c r="P78" s="359" t="s">
        <v>121</v>
      </c>
      <c r="Q78" s="361"/>
      <c r="R78" s="358" t="s">
        <v>108</v>
      </c>
      <c r="S78" s="359" t="s">
        <v>121</v>
      </c>
      <c r="T78" s="358" t="s">
        <v>122</v>
      </c>
      <c r="U78" s="359" t="s">
        <v>121</v>
      </c>
      <c r="V78" s="358" t="s">
        <v>108</v>
      </c>
      <c r="W78" s="359" t="s">
        <v>121</v>
      </c>
      <c r="X78" s="358" t="s">
        <v>108</v>
      </c>
      <c r="Y78" s="357" t="s">
        <v>121</v>
      </c>
      <c r="Z78" s="350"/>
      <c r="AA78" s="305"/>
      <c r="AB78" s="304"/>
      <c r="AC78" s="355"/>
    </row>
    <row r="79" spans="1:29" s="257" customFormat="1" ht="12.75" hidden="1" customHeight="1" x14ac:dyDescent="0.2">
      <c r="A79" s="329">
        <v>6</v>
      </c>
      <c r="B79" s="463">
        <v>39083</v>
      </c>
      <c r="C79" s="351"/>
      <c r="D79" s="339">
        <v>130313494.42938054</v>
      </c>
      <c r="E79" s="377">
        <f>D79</f>
        <v>130313494.42938054</v>
      </c>
      <c r="F79" s="378">
        <v>130173815.35710528</v>
      </c>
      <c r="G79" s="377">
        <f>F79</f>
        <v>130173815.35710528</v>
      </c>
      <c r="H79" s="339">
        <f t="shared" ref="H79:I82" si="56">D79-F79</f>
        <v>139679.07227525115</v>
      </c>
      <c r="I79" s="342">
        <f t="shared" si="56"/>
        <v>139679.07227525115</v>
      </c>
      <c r="J79" s="339">
        <v>-47.235857622261392</v>
      </c>
      <c r="K79" s="377">
        <f>J79</f>
        <v>-47.235857622261392</v>
      </c>
      <c r="L79" s="362">
        <f>H79+J79</f>
        <v>139631.83641762889</v>
      </c>
      <c r="M79" s="379">
        <f>L79</f>
        <v>139631.83641762889</v>
      </c>
      <c r="N79" s="340"/>
      <c r="O79" s="308">
        <f>'SEF-3 p 4 Bands'!AF74</f>
        <v>139631.83641763031</v>
      </c>
      <c r="P79" s="377">
        <f>O79</f>
        <v>139631.83641763031</v>
      </c>
      <c r="Q79" s="349"/>
      <c r="R79" s="310">
        <f>'SEF-3 p 4 Bands'!P74</f>
        <v>0</v>
      </c>
      <c r="S79" s="364">
        <f>R79</f>
        <v>0</v>
      </c>
      <c r="T79" s="378">
        <f t="shared" ref="T79:U83" si="57">O79+R79</f>
        <v>139631.83641763031</v>
      </c>
      <c r="U79" s="365">
        <f t="shared" si="57"/>
        <v>139631.83641763031</v>
      </c>
      <c r="V79" s="308">
        <f>'SEF-3 p5 Interest'!N101+'SEF-3 p5 Interest'!N102</f>
        <v>33462.339999999997</v>
      </c>
      <c r="W79" s="364">
        <f>V79</f>
        <v>33462.339999999997</v>
      </c>
      <c r="X79" s="378">
        <f>R79+V79</f>
        <v>33462.339999999997</v>
      </c>
      <c r="Y79" s="342">
        <f>X79</f>
        <v>33462.339999999997</v>
      </c>
      <c r="Z79" s="350"/>
      <c r="AA79" s="305"/>
      <c r="AB79" s="304"/>
      <c r="AC79" s="355"/>
    </row>
    <row r="80" spans="1:29" s="257" customFormat="1" ht="12.75" hidden="1" customHeight="1" x14ac:dyDescent="0.2">
      <c r="A80" s="329">
        <v>6</v>
      </c>
      <c r="B80" s="463">
        <v>39114</v>
      </c>
      <c r="C80" s="351"/>
      <c r="D80" s="308">
        <v>117609944.15898828</v>
      </c>
      <c r="E80" s="311">
        <f>E79+D80</f>
        <v>247923438.58836883</v>
      </c>
      <c r="F80" s="310">
        <v>105725084.986692</v>
      </c>
      <c r="G80" s="311">
        <f t="shared" ref="G80:G90" si="58">G79+F80</f>
        <v>235898900.34379727</v>
      </c>
      <c r="H80" s="308">
        <f t="shared" si="56"/>
        <v>11884859.172296286</v>
      </c>
      <c r="I80" s="309">
        <f t="shared" si="56"/>
        <v>12024538.244571567</v>
      </c>
      <c r="J80" s="308">
        <v>-4337.9735978879035</v>
      </c>
      <c r="K80" s="311">
        <f t="shared" ref="K80:K90" si="59">K79+J80</f>
        <v>-4385.2094555101648</v>
      </c>
      <c r="L80" s="347">
        <f>H80+J80</f>
        <v>11880521.198698398</v>
      </c>
      <c r="M80" s="353">
        <f>M79+L80</f>
        <v>12020153.035116026</v>
      </c>
      <c r="N80" s="307"/>
      <c r="O80" s="308">
        <f>'SEF-3 p 4 Bands'!AF75</f>
        <v>11880521.198698394</v>
      </c>
      <c r="P80" s="311">
        <f>P79+O80</f>
        <v>12020153.035116024</v>
      </c>
      <c r="Q80" s="349"/>
      <c r="R80" s="310">
        <f>'SEF-3 p 4 Bands'!P75</f>
        <v>0</v>
      </c>
      <c r="S80" s="317">
        <f t="shared" ref="S80:S90" si="60">R80+S79</f>
        <v>0</v>
      </c>
      <c r="T80" s="310">
        <f t="shared" si="57"/>
        <v>11880521.198698394</v>
      </c>
      <c r="U80" s="370">
        <f t="shared" si="57"/>
        <v>12020153.035116024</v>
      </c>
      <c r="V80" s="308">
        <f>'SEF-3 p5 Interest'!N103+'SEF-3 p5 Interest'!N104</f>
        <v>30224.05</v>
      </c>
      <c r="W80" s="317">
        <f t="shared" ref="W80:W90" si="61">W79+V80</f>
        <v>63686.39</v>
      </c>
      <c r="X80" s="310">
        <f>R80+V80</f>
        <v>30224.05</v>
      </c>
      <c r="Y80" s="309">
        <f t="shared" ref="Y80:Y90" si="62">X80+Y79</f>
        <v>63686.39</v>
      </c>
      <c r="Z80" s="350"/>
      <c r="AA80" s="305"/>
      <c r="AB80" s="304"/>
      <c r="AC80" s="355"/>
    </row>
    <row r="81" spans="1:29" s="257" customFormat="1" ht="13.15" hidden="1" customHeight="1" x14ac:dyDescent="0.2">
      <c r="A81" s="329">
        <v>6</v>
      </c>
      <c r="B81" s="463">
        <v>39142</v>
      </c>
      <c r="C81" s="351"/>
      <c r="D81" s="308">
        <v>108842911.15898828</v>
      </c>
      <c r="E81" s="311">
        <f>E80+D81</f>
        <v>356766349.74735713</v>
      </c>
      <c r="F81" s="310">
        <v>108271541.58091399</v>
      </c>
      <c r="G81" s="311">
        <f t="shared" si="58"/>
        <v>344170441.92471123</v>
      </c>
      <c r="H81" s="308">
        <f t="shared" si="56"/>
        <v>571369.57807429135</v>
      </c>
      <c r="I81" s="309">
        <f t="shared" si="56"/>
        <v>12595907.822645903</v>
      </c>
      <c r="J81" s="308">
        <v>-208.54989599704277</v>
      </c>
      <c r="K81" s="311">
        <f t="shared" si="59"/>
        <v>-4593.7593515072076</v>
      </c>
      <c r="L81" s="347">
        <f>H81+J81</f>
        <v>571161.02817829431</v>
      </c>
      <c r="M81" s="353">
        <f>M80+L81</f>
        <v>12591314.063294321</v>
      </c>
      <c r="N81" s="307"/>
      <c r="O81" s="308">
        <f>'SEF-3 p 4 Bands'!AF76</f>
        <v>571161.02817829698</v>
      </c>
      <c r="P81" s="311">
        <f>P80+O81</f>
        <v>12591314.063294321</v>
      </c>
      <c r="Q81" s="349"/>
      <c r="R81" s="310">
        <f>'SEF-3 p 4 Bands'!P76</f>
        <v>0</v>
      </c>
      <c r="S81" s="317">
        <f t="shared" si="60"/>
        <v>0</v>
      </c>
      <c r="T81" s="310">
        <f t="shared" si="57"/>
        <v>571161.02817829698</v>
      </c>
      <c r="U81" s="370">
        <f t="shared" si="57"/>
        <v>12591314.063294321</v>
      </c>
      <c r="V81" s="308">
        <f>'SEF-3 p5 Interest'!N105+'SEF-3 p5 Interest'!N106</f>
        <v>33462.339999999997</v>
      </c>
      <c r="W81" s="317">
        <f t="shared" si="61"/>
        <v>97148.73</v>
      </c>
      <c r="X81" s="310">
        <f>R81+V81</f>
        <v>33462.339999999997</v>
      </c>
      <c r="Y81" s="309">
        <f t="shared" si="62"/>
        <v>97148.73</v>
      </c>
      <c r="Z81" s="350"/>
      <c r="AA81" s="305"/>
      <c r="AB81" s="304"/>
      <c r="AC81" s="355"/>
    </row>
    <row r="82" spans="1:29" s="257" customFormat="1" ht="13.15" hidden="1" customHeight="1" x14ac:dyDescent="0.2">
      <c r="A82" s="329">
        <v>6</v>
      </c>
      <c r="B82" s="463">
        <v>39173</v>
      </c>
      <c r="C82" s="351"/>
      <c r="D82" s="308">
        <v>80844751.448988289</v>
      </c>
      <c r="E82" s="311">
        <f>E81+D82</f>
        <v>437611101.19634545</v>
      </c>
      <c r="F82" s="310">
        <v>96523696.999697998</v>
      </c>
      <c r="G82" s="311">
        <f t="shared" si="58"/>
        <v>440694138.92440921</v>
      </c>
      <c r="H82" s="308">
        <f t="shared" si="56"/>
        <v>-15678945.55070971</v>
      </c>
      <c r="I82" s="309">
        <f t="shared" si="56"/>
        <v>-3083037.7280637622</v>
      </c>
      <c r="J82" s="308">
        <v>5722.8151260074228</v>
      </c>
      <c r="K82" s="311">
        <f t="shared" si="59"/>
        <v>1129.0557745002152</v>
      </c>
      <c r="L82" s="347">
        <f>H82+J82</f>
        <v>-15673222.735583702</v>
      </c>
      <c r="M82" s="353">
        <f>M81+L82</f>
        <v>-3081908.6722893808</v>
      </c>
      <c r="N82" s="307"/>
      <c r="O82" s="308">
        <f>'SEF-3 p 4 Bands'!AF77</f>
        <v>-15673222.7355837</v>
      </c>
      <c r="P82" s="311">
        <f>P81+O82</f>
        <v>-3081908.6722893789</v>
      </c>
      <c r="Q82" s="349"/>
      <c r="R82" s="310">
        <f>'SEF-3 p 4 Bands'!P77</f>
        <v>0</v>
      </c>
      <c r="S82" s="317">
        <f t="shared" si="60"/>
        <v>0</v>
      </c>
      <c r="T82" s="310">
        <f t="shared" si="57"/>
        <v>-15673222.7355837</v>
      </c>
      <c r="U82" s="370">
        <f t="shared" si="57"/>
        <v>-3081908.6722893789</v>
      </c>
      <c r="V82" s="308">
        <f>'SEF-3 p5 Interest'!N107+'SEF-3 p5 Interest'!N108</f>
        <v>32382.91</v>
      </c>
      <c r="W82" s="317">
        <f t="shared" si="61"/>
        <v>129531.64</v>
      </c>
      <c r="X82" s="310">
        <f>R82+V82</f>
        <v>32382.91</v>
      </c>
      <c r="Y82" s="309">
        <f t="shared" si="62"/>
        <v>129531.64</v>
      </c>
      <c r="Z82" s="350"/>
      <c r="AA82" s="305"/>
      <c r="AB82" s="304"/>
      <c r="AC82" s="355"/>
    </row>
    <row r="83" spans="1:29" s="257" customFormat="1" ht="13.15" hidden="1" customHeight="1" x14ac:dyDescent="0.2">
      <c r="A83" s="329">
        <v>6</v>
      </c>
      <c r="B83" s="463">
        <v>39203</v>
      </c>
      <c r="C83" s="351"/>
      <c r="D83" s="308">
        <v>73163799.158988282</v>
      </c>
      <c r="E83" s="311">
        <f>E82+D83</f>
        <v>510774900.35533375</v>
      </c>
      <c r="F83" s="310">
        <v>91051297.410127997</v>
      </c>
      <c r="G83" s="311">
        <f t="shared" si="58"/>
        <v>531745436.33453721</v>
      </c>
      <c r="H83" s="308">
        <f>D83-F83-1</f>
        <v>-17887499.251139715</v>
      </c>
      <c r="I83" s="309">
        <f>E83-G83</f>
        <v>-20970535.979203463</v>
      </c>
      <c r="J83" s="308">
        <v>6528.9372266642749</v>
      </c>
      <c r="K83" s="311">
        <f t="shared" si="59"/>
        <v>7657.9930011644901</v>
      </c>
      <c r="L83" s="347">
        <f>H83+J83+1</f>
        <v>-17880969.313913051</v>
      </c>
      <c r="M83" s="353">
        <f>M82+L83-1</f>
        <v>-20962878.986202434</v>
      </c>
      <c r="N83" s="307"/>
      <c r="O83" s="308">
        <f>'SEF-3 p 4 Bands'!AF78</f>
        <v>-17399530.320811838</v>
      </c>
      <c r="P83" s="311">
        <f>P82+O83-0.5</f>
        <v>-20481439.493101217</v>
      </c>
      <c r="Q83" s="349"/>
      <c r="R83" s="310">
        <f>'SEF-3 p 4 Bands'!P78</f>
        <v>-481438.99310121685</v>
      </c>
      <c r="S83" s="317">
        <f t="shared" si="60"/>
        <v>-481438.99310121685</v>
      </c>
      <c r="T83" s="310">
        <f t="shared" si="57"/>
        <v>-17880969.313913055</v>
      </c>
      <c r="U83" s="370">
        <f t="shared" si="57"/>
        <v>-20962878.486202434</v>
      </c>
      <c r="V83" s="308">
        <f>'SEF-3 p5 Interest'!N109+'SEF-3 p5 Interest'!N110</f>
        <v>33353.519999999997</v>
      </c>
      <c r="W83" s="317">
        <f t="shared" si="61"/>
        <v>162885.16</v>
      </c>
      <c r="X83" s="310">
        <f>R83+V83</f>
        <v>-448085.47310121683</v>
      </c>
      <c r="Y83" s="309">
        <f t="shared" si="62"/>
        <v>-318553.83310121682</v>
      </c>
      <c r="Z83" s="350"/>
      <c r="AA83" s="305"/>
      <c r="AB83" s="304"/>
      <c r="AC83" s="355"/>
    </row>
    <row r="84" spans="1:29" s="257" customFormat="1" ht="13.15" hidden="1" customHeight="1" x14ac:dyDescent="0.2">
      <c r="A84" s="329">
        <v>6</v>
      </c>
      <c r="B84" s="463">
        <v>39234</v>
      </c>
      <c r="C84" s="351"/>
      <c r="D84" s="308">
        <v>79290450.158988282</v>
      </c>
      <c r="E84" s="311">
        <f>E83+D84-1</f>
        <v>590065349.51432204</v>
      </c>
      <c r="F84" s="310">
        <v>86418506.235539004</v>
      </c>
      <c r="G84" s="311">
        <f t="shared" si="58"/>
        <v>618163942.57007623</v>
      </c>
      <c r="H84" s="308">
        <f t="shared" ref="H84:H90" si="63">D84-F84</f>
        <v>-7128056.0765507221</v>
      </c>
      <c r="I84" s="309">
        <f>E84-G84</f>
        <v>-28098593.055754185</v>
      </c>
      <c r="J84" s="308">
        <v>2601.7404679404572</v>
      </c>
      <c r="K84" s="311">
        <f t="shared" si="59"/>
        <v>10259.733469104947</v>
      </c>
      <c r="L84" s="347">
        <f t="shared" ref="L84:L90" si="64">H84+J84</f>
        <v>-7125454.3360827817</v>
      </c>
      <c r="M84" s="353">
        <f>M83+L84+1</f>
        <v>-28088332.322285216</v>
      </c>
      <c r="N84" s="307"/>
      <c r="O84" s="308">
        <f>'SEF-3 p 4 Bands'!AF79</f>
        <v>-3562727.1680413932</v>
      </c>
      <c r="P84" s="311">
        <f t="shared" ref="P84:P90" si="65">P83+O84</f>
        <v>-24044166.66114261</v>
      </c>
      <c r="Q84" s="349"/>
      <c r="R84" s="310">
        <f>'SEF-3 p 4 Bands'!P79-1</f>
        <v>-3562728.1680413913</v>
      </c>
      <c r="S84" s="317">
        <f t="shared" si="60"/>
        <v>-4044167.1611426082</v>
      </c>
      <c r="T84" s="310">
        <f>O84+R84+1</f>
        <v>-7125454.3360827845</v>
      </c>
      <c r="U84" s="370">
        <f>P84+S84+1</f>
        <v>-28088332.82228522</v>
      </c>
      <c r="V84" s="308">
        <f>'SEF-3 p5 Interest'!N111+'SEF-3 p5 Interest'!N112</f>
        <v>28313.09</v>
      </c>
      <c r="W84" s="317">
        <f t="shared" si="61"/>
        <v>191198.25</v>
      </c>
      <c r="X84" s="310">
        <f>R84+V84+1</f>
        <v>-3534414.0780413914</v>
      </c>
      <c r="Y84" s="309">
        <f t="shared" si="62"/>
        <v>-3852967.9111426082</v>
      </c>
      <c r="Z84" s="350"/>
      <c r="AA84" s="305"/>
      <c r="AB84" s="304"/>
      <c r="AC84" s="355"/>
    </row>
    <row r="85" spans="1:29" s="257" customFormat="1" ht="13.15" hidden="1" customHeight="1" x14ac:dyDescent="0.2">
      <c r="A85" s="329">
        <v>6</v>
      </c>
      <c r="B85" s="463">
        <v>39264</v>
      </c>
      <c r="C85" s="351"/>
      <c r="D85" s="308">
        <v>76518472.858988285</v>
      </c>
      <c r="E85" s="311">
        <f>E84+D85+1</f>
        <v>666583823.37331033</v>
      </c>
      <c r="F85" s="310">
        <v>91349133.063465998</v>
      </c>
      <c r="G85" s="311">
        <f t="shared" si="58"/>
        <v>709513075.63354218</v>
      </c>
      <c r="H85" s="308">
        <f t="shared" si="63"/>
        <v>-14830660.204477713</v>
      </c>
      <c r="I85" s="309">
        <f>E85-G85-1</f>
        <v>-42929253.260231853</v>
      </c>
      <c r="J85" s="308">
        <v>5413.1909746341407</v>
      </c>
      <c r="K85" s="311">
        <f t="shared" si="59"/>
        <v>15672.924443739088</v>
      </c>
      <c r="L85" s="347">
        <f t="shared" si="64"/>
        <v>-14825247.013503078</v>
      </c>
      <c r="M85" s="353">
        <f>M84+L85-1</f>
        <v>-42913580.335788295</v>
      </c>
      <c r="N85" s="307"/>
      <c r="O85" s="308">
        <f>'SEF-3 p 4 Bands'!AF80+1</f>
        <v>-6247190.7724362202</v>
      </c>
      <c r="P85" s="311">
        <f t="shared" si="65"/>
        <v>-30291357.43357883</v>
      </c>
      <c r="Q85" s="349"/>
      <c r="R85" s="310">
        <f>'SEF-3 p 4 Bands'!P80</f>
        <v>-8578055.2410668563</v>
      </c>
      <c r="S85" s="317">
        <f t="shared" si="60"/>
        <v>-12622222.402209464</v>
      </c>
      <c r="T85" s="310">
        <f>O85+R85-1</f>
        <v>-14825247.013503077</v>
      </c>
      <c r="U85" s="370">
        <f t="shared" ref="U85:U90" si="66">P85+S85</f>
        <v>-42913579.835788295</v>
      </c>
      <c r="V85" s="308">
        <f>'SEF-3 p5 Interest'!N113+'SEF-3 p5 Interest'!N114</f>
        <v>3186.6000000000004</v>
      </c>
      <c r="W85" s="317">
        <f t="shared" si="61"/>
        <v>194384.85</v>
      </c>
      <c r="X85" s="310">
        <f t="shared" ref="X85:X90" si="67">R85+V85</f>
        <v>-8574868.6410668567</v>
      </c>
      <c r="Y85" s="309">
        <f t="shared" si="62"/>
        <v>-12427836.552209465</v>
      </c>
      <c r="Z85" s="350"/>
      <c r="AA85" s="305"/>
      <c r="AB85" s="304"/>
      <c r="AC85" s="355"/>
    </row>
    <row r="86" spans="1:29" s="257" customFormat="1" ht="13.15" hidden="1" customHeight="1" x14ac:dyDescent="0.2">
      <c r="A86" s="329">
        <v>6</v>
      </c>
      <c r="B86" s="463">
        <v>39295</v>
      </c>
      <c r="C86" s="351"/>
      <c r="D86" s="308">
        <v>86187490.158988282</v>
      </c>
      <c r="E86" s="311">
        <f>E85+D86</f>
        <v>752771313.53229856</v>
      </c>
      <c r="F86" s="310">
        <v>89646970.004784003</v>
      </c>
      <c r="G86" s="311">
        <f t="shared" si="58"/>
        <v>799160045.63832617</v>
      </c>
      <c r="H86" s="308">
        <f t="shared" si="63"/>
        <v>-3459479.8457957208</v>
      </c>
      <c r="I86" s="309">
        <f>E86-G86</f>
        <v>-46388732.106027603</v>
      </c>
      <c r="J86" s="308">
        <v>1262.7101437151432</v>
      </c>
      <c r="K86" s="311">
        <f t="shared" si="59"/>
        <v>16935.634587454231</v>
      </c>
      <c r="L86" s="347">
        <f t="shared" si="64"/>
        <v>-3458217.1356520057</v>
      </c>
      <c r="M86" s="353">
        <f>M85+L86</f>
        <v>-46371797.4714403</v>
      </c>
      <c r="N86" s="307"/>
      <c r="O86" s="308">
        <f>'SEF-3 p 4 Bands'!AF81</f>
        <v>-345821.71356520057</v>
      </c>
      <c r="P86" s="311">
        <f t="shared" si="65"/>
        <v>-30637179.147144031</v>
      </c>
      <c r="Q86" s="349"/>
      <c r="R86" s="310">
        <f>'SEF-3 p 4 Bands'!P81</f>
        <v>-3112395.4220868051</v>
      </c>
      <c r="S86" s="317">
        <f t="shared" si="60"/>
        <v>-15734617.82429627</v>
      </c>
      <c r="T86" s="310">
        <f>O86+R86</f>
        <v>-3458217.1356520057</v>
      </c>
      <c r="U86" s="370">
        <f t="shared" si="66"/>
        <v>-46371796.9714403</v>
      </c>
      <c r="V86" s="308">
        <f>'SEF-3 p5 Interest'!N115+'SEF-3 p5 Interest'!N116</f>
        <v>-55683.149999999994</v>
      </c>
      <c r="W86" s="317">
        <f t="shared" si="61"/>
        <v>138701.70000000001</v>
      </c>
      <c r="X86" s="310">
        <f t="shared" si="67"/>
        <v>-3168078.572086805</v>
      </c>
      <c r="Y86" s="309">
        <f t="shared" si="62"/>
        <v>-15595915.12429627</v>
      </c>
      <c r="Z86" s="350"/>
      <c r="AA86" s="305"/>
      <c r="AB86" s="304"/>
      <c r="AC86" s="355"/>
    </row>
    <row r="87" spans="1:29" s="257" customFormat="1" ht="13.15" hidden="1" customHeight="1" x14ac:dyDescent="0.2">
      <c r="A87" s="329">
        <v>6</v>
      </c>
      <c r="B87" s="463">
        <v>39326</v>
      </c>
      <c r="C87" s="351"/>
      <c r="D87" s="308">
        <v>95038223.271449581</v>
      </c>
      <c r="E87" s="311">
        <f>E86+D87</f>
        <v>847809536.80374813</v>
      </c>
      <c r="F87" s="310">
        <v>93144340.043624997</v>
      </c>
      <c r="G87" s="311">
        <f t="shared" si="58"/>
        <v>892304385.68195117</v>
      </c>
      <c r="H87" s="308">
        <f t="shared" si="63"/>
        <v>1893883.2278245836</v>
      </c>
      <c r="I87" s="309">
        <f>E87-G87</f>
        <v>-44494848.878203034</v>
      </c>
      <c r="J87" s="308">
        <v>-672.32854587770998</v>
      </c>
      <c r="K87" s="311">
        <f t="shared" si="59"/>
        <v>16263.306041576521</v>
      </c>
      <c r="L87" s="347">
        <f t="shared" si="64"/>
        <v>1893210.8992787059</v>
      </c>
      <c r="M87" s="353">
        <f>M86+L87</f>
        <v>-44478586.572161593</v>
      </c>
      <c r="N87" s="307"/>
      <c r="O87" s="308">
        <f>'SEF-3 p 4 Bands'!AF82</f>
        <v>189321.08992787078</v>
      </c>
      <c r="P87" s="311">
        <f t="shared" si="65"/>
        <v>-30447858.05721616</v>
      </c>
      <c r="Q87" s="349"/>
      <c r="R87" s="310">
        <f>'SEF-3 p 4 Bands'!P82</f>
        <v>1703889.809350837</v>
      </c>
      <c r="S87" s="317">
        <f t="shared" si="60"/>
        <v>-14030728.014945433</v>
      </c>
      <c r="T87" s="310">
        <f>O87+R87</f>
        <v>1893210.8992787078</v>
      </c>
      <c r="U87" s="370">
        <f t="shared" si="66"/>
        <v>-44478586.072161593</v>
      </c>
      <c r="V87" s="308">
        <f>'SEF-3 p5 Interest'!N117+'SEF-3 p5 Interest'!N118</f>
        <v>-73925.599999999991</v>
      </c>
      <c r="W87" s="317">
        <f t="shared" si="61"/>
        <v>64776.10000000002</v>
      </c>
      <c r="X87" s="310">
        <f t="shared" si="67"/>
        <v>1629964.2093508369</v>
      </c>
      <c r="Y87" s="309">
        <f t="shared" si="62"/>
        <v>-13965950.914945433</v>
      </c>
      <c r="Z87" s="350"/>
      <c r="AA87" s="305"/>
      <c r="AB87" s="304"/>
      <c r="AC87" s="355"/>
    </row>
    <row r="88" spans="1:29" s="257" customFormat="1" ht="13.15" hidden="1" customHeight="1" x14ac:dyDescent="0.2">
      <c r="A88" s="329">
        <v>6</v>
      </c>
      <c r="B88" s="463">
        <v>39356</v>
      </c>
      <c r="C88" s="351"/>
      <c r="D88" s="308">
        <v>111900399.27144958</v>
      </c>
      <c r="E88" s="311">
        <f>E87+D88</f>
        <v>959709936.0751977</v>
      </c>
      <c r="F88" s="310">
        <v>107522297.84328499</v>
      </c>
      <c r="G88" s="311">
        <f t="shared" si="58"/>
        <v>999826683.52523613</v>
      </c>
      <c r="H88" s="308">
        <f t="shared" si="63"/>
        <v>4378101.4281645864</v>
      </c>
      <c r="I88" s="309">
        <f>E88-G88</f>
        <v>-40116747.450038433</v>
      </c>
      <c r="J88" s="308">
        <v>-1554.2260069986805</v>
      </c>
      <c r="K88" s="311">
        <f t="shared" si="59"/>
        <v>14709.080034577841</v>
      </c>
      <c r="L88" s="347">
        <f t="shared" si="64"/>
        <v>4376547.2021575877</v>
      </c>
      <c r="M88" s="353">
        <f>M87+L88</f>
        <v>-40102039.370004006</v>
      </c>
      <c r="N88" s="307"/>
      <c r="O88" s="308">
        <f>'SEF-3 p 4 Bands'!AF83</f>
        <v>437654.72021576017</v>
      </c>
      <c r="P88" s="311">
        <f t="shared" si="65"/>
        <v>-30010203.3370004</v>
      </c>
      <c r="Q88" s="349"/>
      <c r="R88" s="310">
        <f>'SEF-3 p 4 Bands'!P83</f>
        <v>3938892.4819418266</v>
      </c>
      <c r="S88" s="317">
        <f t="shared" si="60"/>
        <v>-10091835.533003606</v>
      </c>
      <c r="T88" s="310">
        <f>O88+R88</f>
        <v>4376547.2021575868</v>
      </c>
      <c r="U88" s="370">
        <f t="shared" si="66"/>
        <v>-40102038.870004006</v>
      </c>
      <c r="V88" s="308">
        <f>'SEF-3 p5 Interest'!N119+'SEF-3 p5 Interest'!N120</f>
        <v>-63958.559999999998</v>
      </c>
      <c r="W88" s="317">
        <f t="shared" si="61"/>
        <v>817.5400000000227</v>
      </c>
      <c r="X88" s="310">
        <f t="shared" si="67"/>
        <v>3874933.9219418266</v>
      </c>
      <c r="Y88" s="309">
        <f t="shared" si="62"/>
        <v>-10091016.993003607</v>
      </c>
      <c r="Z88" s="350"/>
      <c r="AA88" s="305"/>
      <c r="AB88" s="304"/>
      <c r="AC88" s="355"/>
    </row>
    <row r="89" spans="1:29" s="257" customFormat="1" ht="13.15" hidden="1" customHeight="1" x14ac:dyDescent="0.2">
      <c r="A89" s="329">
        <v>6</v>
      </c>
      <c r="B89" s="463">
        <v>39387</v>
      </c>
      <c r="C89" s="351"/>
      <c r="D89" s="308">
        <v>121527866.27144958</v>
      </c>
      <c r="E89" s="311">
        <f>E88+D89</f>
        <v>1081237802.3466473</v>
      </c>
      <c r="F89" s="310">
        <v>117673983.186149</v>
      </c>
      <c r="G89" s="311">
        <f t="shared" si="58"/>
        <v>1117500666.7113853</v>
      </c>
      <c r="H89" s="308">
        <f t="shared" si="63"/>
        <v>3853883.0853005797</v>
      </c>
      <c r="I89" s="309">
        <f>E89-G89</f>
        <v>-36262864.364737988</v>
      </c>
      <c r="J89" s="308">
        <v>-1368.1284952815622</v>
      </c>
      <c r="K89" s="311">
        <f t="shared" si="59"/>
        <v>13340.951539296278</v>
      </c>
      <c r="L89" s="347">
        <f t="shared" si="64"/>
        <v>3852514.9568052981</v>
      </c>
      <c r="M89" s="353">
        <f>M88+L89</f>
        <v>-36249524.413198709</v>
      </c>
      <c r="N89" s="307"/>
      <c r="O89" s="308">
        <f>'SEF-3 p 4 Bands'!AF84</f>
        <v>1885442.1304010451</v>
      </c>
      <c r="P89" s="311">
        <f t="shared" si="65"/>
        <v>-28124761.206599355</v>
      </c>
      <c r="Q89" s="349"/>
      <c r="R89" s="310">
        <f>'SEF-3 p 4 Bands'!P84</f>
        <v>1967072.8264042512</v>
      </c>
      <c r="S89" s="317">
        <f t="shared" si="60"/>
        <v>-8124762.7065993547</v>
      </c>
      <c r="T89" s="310">
        <f>O89+R89</f>
        <v>3852514.9568052962</v>
      </c>
      <c r="U89" s="370">
        <f t="shared" si="66"/>
        <v>-36249523.913198709</v>
      </c>
      <c r="V89" s="308">
        <f>'SEF-3 p5 Interest'!N121+'SEF-3 p5 Interest'!N122</f>
        <v>-35603.42</v>
      </c>
      <c r="W89" s="317">
        <f t="shared" si="61"/>
        <v>-34785.879999999976</v>
      </c>
      <c r="X89" s="310">
        <f t="shared" si="67"/>
        <v>1931469.4064042512</v>
      </c>
      <c r="Y89" s="309">
        <f t="shared" si="62"/>
        <v>-8159547.5865993556</v>
      </c>
      <c r="Z89" s="350"/>
      <c r="AA89" s="305"/>
      <c r="AB89" s="304"/>
      <c r="AC89" s="355"/>
    </row>
    <row r="90" spans="1:29" s="257" customFormat="1" ht="13.15" hidden="1" customHeight="1" x14ac:dyDescent="0.2">
      <c r="A90" s="329">
        <v>6</v>
      </c>
      <c r="B90" s="463">
        <v>39417</v>
      </c>
      <c r="C90" s="351"/>
      <c r="D90" s="282">
        <v>141627517.2714496</v>
      </c>
      <c r="E90" s="283">
        <f>E89+D90</f>
        <v>1222865319.6180968</v>
      </c>
      <c r="F90" s="286">
        <v>135588520.505945</v>
      </c>
      <c r="G90" s="283">
        <f t="shared" si="58"/>
        <v>1253089187.2173302</v>
      </c>
      <c r="H90" s="282">
        <f t="shared" si="63"/>
        <v>6038996.7655045986</v>
      </c>
      <c r="I90" s="285">
        <f>E90-G90</f>
        <v>-30223867.599233389</v>
      </c>
      <c r="J90" s="282">
        <v>-2143.8438517544419</v>
      </c>
      <c r="K90" s="283">
        <f t="shared" si="59"/>
        <v>11197.107687541837</v>
      </c>
      <c r="L90" s="319">
        <f t="shared" si="64"/>
        <v>6036852.9216528442</v>
      </c>
      <c r="M90" s="288">
        <f>M89+L90</f>
        <v>-30212671.491545863</v>
      </c>
      <c r="N90" s="284"/>
      <c r="O90" s="282">
        <f>'SEF-3 p 4 Bands'!AF85</f>
        <v>3018426.460826423</v>
      </c>
      <c r="P90" s="283">
        <f t="shared" si="65"/>
        <v>-25106334.745772932</v>
      </c>
      <c r="Q90" s="320"/>
      <c r="R90" s="286">
        <f>'SEF-3 p 4 Bands'!P85</f>
        <v>3018426.460826423</v>
      </c>
      <c r="S90" s="321">
        <f t="shared" si="60"/>
        <v>-5106336.2457729317</v>
      </c>
      <c r="T90" s="286">
        <f>O90+R90</f>
        <v>6036852.921652846</v>
      </c>
      <c r="U90" s="373">
        <f t="shared" si="66"/>
        <v>-30212670.991545863</v>
      </c>
      <c r="V90" s="282">
        <f>'SEF-3 p5 Interest'!N123+'SEF-3 p5 Interest'!N124</f>
        <v>-22784.400000000001</v>
      </c>
      <c r="W90" s="321">
        <f t="shared" si="61"/>
        <v>-57570.279999999977</v>
      </c>
      <c r="X90" s="286">
        <f t="shared" si="67"/>
        <v>2995642.0608264231</v>
      </c>
      <c r="Y90" s="285">
        <f t="shared" si="62"/>
        <v>-5163905.5257729329</v>
      </c>
      <c r="Z90" s="350"/>
      <c r="AA90" s="305"/>
      <c r="AB90" s="304"/>
      <c r="AC90" s="355"/>
    </row>
    <row r="91" spans="1:29" s="257" customFormat="1" ht="13.15" hidden="1" customHeight="1" x14ac:dyDescent="0.2">
      <c r="A91" s="329"/>
      <c r="B91" s="463"/>
      <c r="C91" s="351"/>
      <c r="D91" s="306"/>
      <c r="E91" s="353"/>
      <c r="F91" s="314"/>
      <c r="G91" s="353"/>
      <c r="H91" s="306"/>
      <c r="I91" s="306"/>
      <c r="J91" s="306"/>
      <c r="K91" s="353"/>
      <c r="L91" s="312"/>
      <c r="M91" s="353"/>
      <c r="N91" s="312"/>
      <c r="O91" s="314"/>
      <c r="P91" s="603">
        <v>-25106334.745772932</v>
      </c>
      <c r="Q91" s="349"/>
      <c r="R91" s="314"/>
      <c r="S91" s="314"/>
      <c r="T91" s="314"/>
      <c r="U91" s="374"/>
      <c r="V91" s="306"/>
      <c r="W91" s="314"/>
      <c r="X91" s="314"/>
      <c r="Y91" s="306"/>
      <c r="Z91" s="350"/>
      <c r="AA91" s="305"/>
      <c r="AB91" s="304"/>
      <c r="AC91" s="355"/>
    </row>
    <row r="92" spans="1:29" s="257" customFormat="1" ht="15.75" hidden="1" customHeight="1" x14ac:dyDescent="0.2">
      <c r="A92" s="352" t="s">
        <v>123</v>
      </c>
      <c r="B92" s="438"/>
      <c r="C92" s="351"/>
      <c r="D92" s="306"/>
      <c r="E92" s="353">
        <f>E64+E73+E90</f>
        <v>5588819592.5683823</v>
      </c>
      <c r="F92" s="314"/>
      <c r="G92" s="353">
        <f>G64+G73+G90</f>
        <v>5590731290.4537678</v>
      </c>
      <c r="H92" s="306"/>
      <c r="I92" s="353">
        <f>I64+I73+I90</f>
        <v>-1911697.8853867874</v>
      </c>
      <c r="J92" s="306"/>
      <c r="K92" s="353">
        <f>K64+K73+K90</f>
        <v>-10311.070577282691</v>
      </c>
      <c r="L92" s="312"/>
      <c r="M92" s="312"/>
      <c r="N92" s="353">
        <f>N64+M73+M90</f>
        <v>-1922009.9559630752</v>
      </c>
      <c r="O92" s="306"/>
      <c r="P92" s="353">
        <f>P64+P73+P90</f>
        <v>-1591335.6161173768</v>
      </c>
      <c r="Q92" s="349"/>
      <c r="R92" s="314"/>
      <c r="S92" s="353">
        <f>S64+S73+S90</f>
        <v>-330674.33984573372</v>
      </c>
      <c r="T92" s="314"/>
      <c r="U92" s="353">
        <f>U64+U73+U90</f>
        <v>-1922009.9559631124</v>
      </c>
      <c r="V92" s="306"/>
      <c r="W92" s="353">
        <f>W64+W73+W90</f>
        <v>1051313.3100000003</v>
      </c>
      <c r="X92" s="314"/>
      <c r="Y92" s="353">
        <f>Y64+Y73+Y90</f>
        <v>720639.97015426308</v>
      </c>
      <c r="Z92" s="350"/>
      <c r="AA92" s="305"/>
      <c r="AB92" s="304"/>
    </row>
    <row r="93" spans="1:29" s="257" customFormat="1" ht="13.15" hidden="1" customHeight="1" x14ac:dyDescent="0.2">
      <c r="A93" s="329"/>
      <c r="B93" s="438"/>
      <c r="C93" s="351"/>
      <c r="D93" s="372"/>
      <c r="E93" s="288"/>
      <c r="F93" s="318"/>
      <c r="G93" s="288"/>
      <c r="H93" s="372"/>
      <c r="I93" s="372"/>
      <c r="J93" s="372"/>
      <c r="K93" s="288"/>
      <c r="L93" s="287"/>
      <c r="M93" s="288"/>
      <c r="N93" s="287"/>
      <c r="O93" s="318"/>
      <c r="P93" s="288"/>
      <c r="Q93" s="320"/>
      <c r="R93" s="318"/>
      <c r="S93" s="318"/>
      <c r="T93" s="318"/>
      <c r="U93" s="466"/>
      <c r="V93" s="372"/>
      <c r="W93" s="318"/>
      <c r="X93" s="318"/>
      <c r="Y93" s="372"/>
      <c r="Z93" s="350"/>
      <c r="AA93" s="305"/>
      <c r="AB93" s="304"/>
      <c r="AC93" s="355"/>
    </row>
    <row r="94" spans="1:29" s="257" customFormat="1" ht="13.15" hidden="1" customHeight="1" x14ac:dyDescent="0.2">
      <c r="A94" s="329">
        <v>7</v>
      </c>
      <c r="B94" s="438">
        <v>39448</v>
      </c>
      <c r="C94" s="351"/>
      <c r="D94" s="308">
        <v>135571915.43811625</v>
      </c>
      <c r="E94" s="311">
        <f>D94</f>
        <v>135571915.43811625</v>
      </c>
      <c r="F94" s="310">
        <v>137848115.50408599</v>
      </c>
      <c r="G94" s="311">
        <f>F94</f>
        <v>137848115.50408599</v>
      </c>
      <c r="H94" s="308">
        <f t="shared" ref="H94:H105" si="68">D94-F94</f>
        <v>-2276200.0659697354</v>
      </c>
      <c r="I94" s="309">
        <f t="shared" ref="I94:I105" si="69">E94-G94</f>
        <v>-2276200.0659697354</v>
      </c>
      <c r="J94" s="308">
        <v>808.05102341901511</v>
      </c>
      <c r="K94" s="311">
        <f>J94</f>
        <v>808.05102341901511</v>
      </c>
      <c r="L94" s="347">
        <f t="shared" ref="L94:L105" si="70">H94+J94</f>
        <v>-2275392.0149463164</v>
      </c>
      <c r="M94" s="353">
        <f>L94</f>
        <v>-2275392.0149463164</v>
      </c>
      <c r="N94" s="312"/>
      <c r="O94" s="308">
        <f>'SEF-3 p 4 Bands'!AF87</f>
        <v>-2275392.0149463164</v>
      </c>
      <c r="P94" s="311">
        <f>O94</f>
        <v>-2275392.0149463164</v>
      </c>
      <c r="Q94" s="349"/>
      <c r="R94" s="310">
        <f>'SEF-3 p 4 Bands'!P87</f>
        <v>0</v>
      </c>
      <c r="S94" s="317">
        <f>R94</f>
        <v>0</v>
      </c>
      <c r="T94" s="310">
        <f t="shared" ref="T94:T105" si="71">O94+R94</f>
        <v>-2275392.0149463164</v>
      </c>
      <c r="U94" s="370">
        <f t="shared" ref="U94:U105" si="72">P94+S94</f>
        <v>-2275392.0149463164</v>
      </c>
      <c r="V94" s="308">
        <f>'SEF-3 p5 Interest'!N125+'SEF-3 p5 Interest'!N126</f>
        <v>-2179.3700000000003</v>
      </c>
      <c r="W94" s="317">
        <f>V94</f>
        <v>-2179.3700000000003</v>
      </c>
      <c r="X94" s="310">
        <f t="shared" ref="X94:X105" si="73">R94+V94</f>
        <v>-2179.3700000000003</v>
      </c>
      <c r="Y94" s="309">
        <f>X94</f>
        <v>-2179.3700000000003</v>
      </c>
      <c r="Z94" s="350"/>
      <c r="AA94" s="305"/>
      <c r="AB94" s="304"/>
      <c r="AC94" s="355"/>
    </row>
    <row r="95" spans="1:29" s="257" customFormat="1" ht="13.15" hidden="1" customHeight="1" x14ac:dyDescent="0.2">
      <c r="A95" s="329">
        <v>7</v>
      </c>
      <c r="B95" s="438">
        <v>39479</v>
      </c>
      <c r="C95" s="351"/>
      <c r="D95" s="308">
        <v>120260949.43811625</v>
      </c>
      <c r="E95" s="311">
        <f t="shared" ref="E95:E105" si="74">E94+D95</f>
        <v>255832864.8762325</v>
      </c>
      <c r="F95" s="310">
        <v>117800650.31269599</v>
      </c>
      <c r="G95" s="311">
        <f t="shared" ref="G95:G105" si="75">G94+F95</f>
        <v>255648765.816782</v>
      </c>
      <c r="H95" s="308">
        <f t="shared" si="68"/>
        <v>2460299.1254202574</v>
      </c>
      <c r="I95" s="309">
        <f t="shared" si="69"/>
        <v>184099.05945050716</v>
      </c>
      <c r="J95" s="308">
        <v>-873.40618952410296</v>
      </c>
      <c r="K95" s="311">
        <f t="shared" ref="K95:K105" si="76">K94+J95</f>
        <v>-65.355166105087847</v>
      </c>
      <c r="L95" s="347">
        <f t="shared" si="70"/>
        <v>2459425.7192307333</v>
      </c>
      <c r="M95" s="353">
        <f t="shared" ref="M95:M105" si="77">M94+L95</f>
        <v>184033.70428441698</v>
      </c>
      <c r="N95" s="312"/>
      <c r="O95" s="308">
        <f>'SEF-3 p 4 Bands'!AF88</f>
        <v>2459425.7192307333</v>
      </c>
      <c r="P95" s="311">
        <f t="shared" ref="P95:P105" si="78">P94+O95</f>
        <v>184033.70428441698</v>
      </c>
      <c r="Q95" s="349"/>
      <c r="R95" s="310">
        <f>'SEF-3 p 4 Bands'!P88</f>
        <v>0</v>
      </c>
      <c r="S95" s="317">
        <f t="shared" ref="S95:S105" si="79">R95+S94</f>
        <v>0</v>
      </c>
      <c r="T95" s="310">
        <f t="shared" si="71"/>
        <v>2459425.7192307333</v>
      </c>
      <c r="U95" s="370">
        <f t="shared" si="72"/>
        <v>184033.70428441698</v>
      </c>
      <c r="V95" s="308">
        <f>'SEF-3 p5 Interest'!N127+'SEF-3 p5 Interest'!N128</f>
        <v>-2038.76</v>
      </c>
      <c r="W95" s="317">
        <f t="shared" ref="W95:W105" si="80">W94+V95</f>
        <v>-4218.13</v>
      </c>
      <c r="X95" s="310">
        <f t="shared" si="73"/>
        <v>-2038.76</v>
      </c>
      <c r="Y95" s="309">
        <f t="shared" ref="Y95:Y105" si="81">X95+Y94</f>
        <v>-4218.13</v>
      </c>
      <c r="Z95" s="350"/>
      <c r="AA95" s="305"/>
      <c r="AB95" s="304"/>
      <c r="AC95" s="355"/>
    </row>
    <row r="96" spans="1:29" s="257" customFormat="1" ht="13.15" hidden="1" customHeight="1" x14ac:dyDescent="0.2">
      <c r="A96" s="329">
        <v>7</v>
      </c>
      <c r="B96" s="438">
        <v>39508</v>
      </c>
      <c r="C96" s="351"/>
      <c r="D96" s="308">
        <v>122262804.43811625</v>
      </c>
      <c r="E96" s="311">
        <f t="shared" si="74"/>
        <v>378095669.31434876</v>
      </c>
      <c r="F96" s="310">
        <v>120889465.707361</v>
      </c>
      <c r="G96" s="311">
        <f t="shared" si="75"/>
        <v>376538231.52414298</v>
      </c>
      <c r="H96" s="308">
        <f t="shared" si="68"/>
        <v>1373338.7307552546</v>
      </c>
      <c r="I96" s="309">
        <f t="shared" si="69"/>
        <v>1557437.7902057767</v>
      </c>
      <c r="J96" s="308">
        <v>-487.53524941811338</v>
      </c>
      <c r="K96" s="311">
        <f t="shared" si="76"/>
        <v>-552.89041552320123</v>
      </c>
      <c r="L96" s="347">
        <f t="shared" si="70"/>
        <v>1372851.1955058365</v>
      </c>
      <c r="M96" s="353">
        <f t="shared" si="77"/>
        <v>1556884.8997902535</v>
      </c>
      <c r="N96" s="312"/>
      <c r="O96" s="308">
        <f>'SEF-3 p 4 Bands'!AF89</f>
        <v>1372851.1955058365</v>
      </c>
      <c r="P96" s="311">
        <f t="shared" si="78"/>
        <v>1556884.8997902535</v>
      </c>
      <c r="Q96" s="349"/>
      <c r="R96" s="310">
        <f>'SEF-3 p 4 Bands'!P89</f>
        <v>0</v>
      </c>
      <c r="S96" s="317">
        <f t="shared" si="79"/>
        <v>0</v>
      </c>
      <c r="T96" s="310">
        <f t="shared" si="71"/>
        <v>1372851.1955058365</v>
      </c>
      <c r="U96" s="370">
        <f t="shared" si="72"/>
        <v>1556884.8997902535</v>
      </c>
      <c r="V96" s="308">
        <f>'SEF-3 p5 Interest'!N129+'SEF-3 p5 Interest'!N130</f>
        <v>-2179.3700000000003</v>
      </c>
      <c r="W96" s="317">
        <f t="shared" si="80"/>
        <v>-6397.5</v>
      </c>
      <c r="X96" s="310">
        <f t="shared" si="73"/>
        <v>-2179.3700000000003</v>
      </c>
      <c r="Y96" s="309">
        <f t="shared" si="81"/>
        <v>-6397.5</v>
      </c>
      <c r="Z96" s="350"/>
      <c r="AA96" s="305"/>
      <c r="AB96" s="304"/>
      <c r="AC96" s="355"/>
    </row>
    <row r="97" spans="1:29" s="257" customFormat="1" ht="13.15" hidden="1" customHeight="1" x14ac:dyDescent="0.2">
      <c r="A97" s="329">
        <v>7</v>
      </c>
      <c r="B97" s="438">
        <v>39539</v>
      </c>
      <c r="C97" s="351"/>
      <c r="D97" s="308">
        <v>106748926.43811625</v>
      </c>
      <c r="E97" s="311">
        <f t="shared" si="74"/>
        <v>484844595.75246501</v>
      </c>
      <c r="F97" s="310">
        <v>109488535.736203</v>
      </c>
      <c r="G97" s="311">
        <f t="shared" si="75"/>
        <v>486026767.260346</v>
      </c>
      <c r="H97" s="308">
        <f t="shared" si="68"/>
        <v>-2739609.2980867475</v>
      </c>
      <c r="I97" s="309">
        <f t="shared" si="69"/>
        <v>-1182171.5078809857</v>
      </c>
      <c r="J97" s="308">
        <v>972.56130082067102</v>
      </c>
      <c r="K97" s="311">
        <f t="shared" si="76"/>
        <v>419.67088529746979</v>
      </c>
      <c r="L97" s="347">
        <f t="shared" si="70"/>
        <v>-2738636.7367859269</v>
      </c>
      <c r="M97" s="353">
        <f t="shared" si="77"/>
        <v>-1181751.8369956734</v>
      </c>
      <c r="N97" s="312"/>
      <c r="O97" s="308">
        <f>'SEF-3 p 4 Bands'!AF90</f>
        <v>-2738636.7367859269</v>
      </c>
      <c r="P97" s="311">
        <f t="shared" si="78"/>
        <v>-1181751.8369956734</v>
      </c>
      <c r="Q97" s="349"/>
      <c r="R97" s="310">
        <f>'SEF-3 p 4 Bands'!P90</f>
        <v>0</v>
      </c>
      <c r="S97" s="317">
        <f t="shared" si="79"/>
        <v>0</v>
      </c>
      <c r="T97" s="310">
        <f t="shared" si="71"/>
        <v>-2738636.7367859269</v>
      </c>
      <c r="U97" s="370">
        <f t="shared" si="72"/>
        <v>-1181751.8369956734</v>
      </c>
      <c r="V97" s="308">
        <f>'SEF-3 p5 Interest'!N131+'SEF-3 p5 Interest'!N132</f>
        <v>-1840</v>
      </c>
      <c r="W97" s="317">
        <f t="shared" si="80"/>
        <v>-8237.5</v>
      </c>
      <c r="X97" s="310">
        <f t="shared" si="73"/>
        <v>-1840</v>
      </c>
      <c r="Y97" s="309">
        <f t="shared" si="81"/>
        <v>-8237.5</v>
      </c>
      <c r="Z97" s="350"/>
      <c r="AA97" s="305"/>
      <c r="AB97" s="304"/>
      <c r="AC97" s="355"/>
    </row>
    <row r="98" spans="1:29" s="257" customFormat="1" ht="13.15" hidden="1" customHeight="1" x14ac:dyDescent="0.2">
      <c r="A98" s="329">
        <v>7</v>
      </c>
      <c r="B98" s="438">
        <v>39569</v>
      </c>
      <c r="C98" s="351"/>
      <c r="D98" s="308">
        <v>78026834.438116252</v>
      </c>
      <c r="E98" s="311">
        <f t="shared" si="74"/>
        <v>562871430.19058132</v>
      </c>
      <c r="F98" s="310">
        <v>99047042.830788001</v>
      </c>
      <c r="G98" s="311">
        <f t="shared" si="75"/>
        <v>585073810.09113395</v>
      </c>
      <c r="H98" s="310">
        <f t="shared" si="68"/>
        <v>-21020208.392671749</v>
      </c>
      <c r="I98" s="317">
        <f t="shared" si="69"/>
        <v>-22202379.90055263</v>
      </c>
      <c r="J98" s="310">
        <v>7462.1739793978631</v>
      </c>
      <c r="K98" s="311">
        <f t="shared" si="76"/>
        <v>7881.8448646953329</v>
      </c>
      <c r="L98" s="381">
        <f t="shared" si="70"/>
        <v>-21012746.218692351</v>
      </c>
      <c r="M98" s="353">
        <f t="shared" si="77"/>
        <v>-22194498.055688024</v>
      </c>
      <c r="N98" s="353"/>
      <c r="O98" s="308">
        <f>'SEF-3 p 4 Bands'!AF91</f>
        <v>-19915497.190848339</v>
      </c>
      <c r="P98" s="311">
        <f t="shared" si="78"/>
        <v>-21097249.027844012</v>
      </c>
      <c r="Q98" s="349"/>
      <c r="R98" s="310">
        <f>'SEF-3 p 4 Bands'!P91</f>
        <v>-1097249.0278440118</v>
      </c>
      <c r="S98" s="317">
        <f t="shared" si="79"/>
        <v>-1097249.0278440118</v>
      </c>
      <c r="T98" s="310">
        <f t="shared" si="71"/>
        <v>-21012746.218692351</v>
      </c>
      <c r="U98" s="370">
        <f t="shared" si="72"/>
        <v>-22194498.055688024</v>
      </c>
      <c r="V98" s="308">
        <f>'SEF-3 p5 Interest'!N133+'SEF-3 p5 Interest'!N134</f>
        <v>-2104.85</v>
      </c>
      <c r="W98" s="317">
        <f t="shared" si="80"/>
        <v>-10342.35</v>
      </c>
      <c r="X98" s="310">
        <f t="shared" si="73"/>
        <v>-1099353.8778440119</v>
      </c>
      <c r="Y98" s="309">
        <f t="shared" si="81"/>
        <v>-1107591.3778440119</v>
      </c>
      <c r="Z98" s="350"/>
      <c r="AA98" s="305"/>
      <c r="AB98" s="304"/>
      <c r="AC98" s="355"/>
    </row>
    <row r="99" spans="1:29" s="257" customFormat="1" ht="13.15" hidden="1" customHeight="1" x14ac:dyDescent="0.2">
      <c r="A99" s="329">
        <v>7</v>
      </c>
      <c r="B99" s="438">
        <v>39600</v>
      </c>
      <c r="C99" s="351"/>
      <c r="D99" s="308">
        <v>85268061.438116252</v>
      </c>
      <c r="E99" s="311">
        <f t="shared" si="74"/>
        <v>648139491.62869763</v>
      </c>
      <c r="F99" s="310">
        <v>93626853.907144994</v>
      </c>
      <c r="G99" s="311">
        <f t="shared" si="75"/>
        <v>678700663.99827898</v>
      </c>
      <c r="H99" s="310">
        <f t="shared" si="68"/>
        <v>-8358792.4690287411</v>
      </c>
      <c r="I99" s="317">
        <f t="shared" si="69"/>
        <v>-30561172.369581342</v>
      </c>
      <c r="J99" s="310">
        <v>2967.3713265052065</v>
      </c>
      <c r="K99" s="311">
        <f t="shared" si="76"/>
        <v>10849.216191200539</v>
      </c>
      <c r="L99" s="381">
        <f t="shared" si="70"/>
        <v>-8355825.0977022359</v>
      </c>
      <c r="M99" s="353">
        <f t="shared" si="77"/>
        <v>-30550323.153390259</v>
      </c>
      <c r="N99" s="353"/>
      <c r="O99" s="308">
        <f>'SEF-3 p 4 Bands'!AF92</f>
        <v>-4177912.5488511175</v>
      </c>
      <c r="P99" s="311">
        <f t="shared" si="78"/>
        <v>-25275161.576695129</v>
      </c>
      <c r="Q99" s="349"/>
      <c r="R99" s="310">
        <f>'SEF-3 p 4 Bands'!P92</f>
        <v>-4177912.5488511175</v>
      </c>
      <c r="S99" s="317">
        <f t="shared" si="79"/>
        <v>-5275161.5766951293</v>
      </c>
      <c r="T99" s="310">
        <f t="shared" si="71"/>
        <v>-8355825.097702235</v>
      </c>
      <c r="U99" s="370">
        <f t="shared" si="72"/>
        <v>-30550323.153390259</v>
      </c>
      <c r="V99" s="308">
        <f>'SEF-3 p5 Interest'!N135+'SEF-3 p5 Interest'!N136</f>
        <v>-8720.43</v>
      </c>
      <c r="W99" s="317">
        <f t="shared" si="80"/>
        <v>-19062.78</v>
      </c>
      <c r="X99" s="310">
        <f t="shared" si="73"/>
        <v>-4186632.9788511177</v>
      </c>
      <c r="Y99" s="309">
        <f t="shared" si="81"/>
        <v>-5294224.3566951295</v>
      </c>
      <c r="Z99" s="350"/>
      <c r="AA99" s="305"/>
      <c r="AB99" s="304"/>
      <c r="AC99" s="355"/>
    </row>
    <row r="100" spans="1:29" s="257" customFormat="1" ht="13.15" hidden="1" customHeight="1" x14ac:dyDescent="0.2">
      <c r="A100" s="329">
        <v>7</v>
      </c>
      <c r="B100" s="438">
        <v>39630</v>
      </c>
      <c r="C100" s="351"/>
      <c r="D100" s="308">
        <v>84378310.438116252</v>
      </c>
      <c r="E100" s="311">
        <f t="shared" si="74"/>
        <v>732517802.06681395</v>
      </c>
      <c r="F100" s="310">
        <v>93609618.492129996</v>
      </c>
      <c r="G100" s="311">
        <f t="shared" si="75"/>
        <v>772310282.49040902</v>
      </c>
      <c r="H100" s="310">
        <f t="shared" si="68"/>
        <v>-9231308.054013744</v>
      </c>
      <c r="I100" s="317">
        <f t="shared" si="69"/>
        <v>-39792480.423595071</v>
      </c>
      <c r="J100" s="310">
        <v>3277.1143591739237</v>
      </c>
      <c r="K100" s="311">
        <f t="shared" si="76"/>
        <v>14126.330550374463</v>
      </c>
      <c r="L100" s="381">
        <f t="shared" si="70"/>
        <v>-9228030.9396545701</v>
      </c>
      <c r="M100" s="353">
        <f t="shared" si="77"/>
        <v>-39778354.093044832</v>
      </c>
      <c r="N100" s="353"/>
      <c r="O100" s="308">
        <f>'SEF-3 p 4 Bands'!AF93</f>
        <v>-4614015.4698272869</v>
      </c>
      <c r="P100" s="311">
        <f t="shared" si="78"/>
        <v>-29889177.046522416</v>
      </c>
      <c r="Q100" s="349"/>
      <c r="R100" s="310">
        <f>'SEF-3 p 4 Bands'!P93</f>
        <v>-4614015.4698272869</v>
      </c>
      <c r="S100" s="317">
        <f t="shared" si="79"/>
        <v>-9889177.0465224162</v>
      </c>
      <c r="T100" s="310">
        <f t="shared" si="71"/>
        <v>-9228030.9396545738</v>
      </c>
      <c r="U100" s="370">
        <f t="shared" si="72"/>
        <v>-39778354.093044832</v>
      </c>
      <c r="V100" s="308">
        <f>'SEF-3 p5 Interest'!N137+'SEF-3 p5 Interest'!N138</f>
        <v>-25903.919999999998</v>
      </c>
      <c r="W100" s="317">
        <f t="shared" si="80"/>
        <v>-44966.7</v>
      </c>
      <c r="X100" s="310">
        <f t="shared" si="73"/>
        <v>-4639919.3898272868</v>
      </c>
      <c r="Y100" s="309">
        <f t="shared" si="81"/>
        <v>-9934143.7465224154</v>
      </c>
      <c r="Z100" s="350"/>
      <c r="AA100" s="305"/>
      <c r="AB100" s="304"/>
      <c r="AC100" s="355"/>
    </row>
    <row r="101" spans="1:29" s="257" customFormat="1" ht="13.15" hidden="1" customHeight="1" x14ac:dyDescent="0.2">
      <c r="A101" s="329">
        <v>7</v>
      </c>
      <c r="B101" s="438">
        <v>39661</v>
      </c>
      <c r="C101" s="351"/>
      <c r="D101" s="308">
        <v>97932557.438116252</v>
      </c>
      <c r="E101" s="311">
        <f t="shared" si="74"/>
        <v>830450359.50493026</v>
      </c>
      <c r="F101" s="310">
        <v>95078751.259803995</v>
      </c>
      <c r="G101" s="311">
        <f t="shared" si="75"/>
        <v>867389033.75021303</v>
      </c>
      <c r="H101" s="308">
        <f t="shared" si="68"/>
        <v>2853806.1783122569</v>
      </c>
      <c r="I101" s="309">
        <f t="shared" si="69"/>
        <v>-36938674.245282769</v>
      </c>
      <c r="J101" s="308">
        <v>-1013.101193300914</v>
      </c>
      <c r="K101" s="311">
        <f t="shared" si="76"/>
        <v>13113.229357073549</v>
      </c>
      <c r="L101" s="347">
        <f t="shared" si="70"/>
        <v>2852793.077118956</v>
      </c>
      <c r="M101" s="353">
        <f t="shared" si="77"/>
        <v>-36925561.015925877</v>
      </c>
      <c r="N101" s="312"/>
      <c r="O101" s="308">
        <f>'SEF-3 p 4 Bands'!AF94</f>
        <v>1426396.5385594778</v>
      </c>
      <c r="P101" s="311">
        <f t="shared" si="78"/>
        <v>-28462780.507962938</v>
      </c>
      <c r="Q101" s="349"/>
      <c r="R101" s="310">
        <f>'SEF-3 p 4 Bands'!P94</f>
        <v>1426396.5385594778</v>
      </c>
      <c r="S101" s="317">
        <f t="shared" si="79"/>
        <v>-8462780.5079629384</v>
      </c>
      <c r="T101" s="310">
        <f t="shared" si="71"/>
        <v>2852793.0771189556</v>
      </c>
      <c r="U101" s="370">
        <f t="shared" si="72"/>
        <v>-36925561.015925877</v>
      </c>
      <c r="V101" s="308">
        <f>'SEF-3 p5 Interest'!N139+'SEF-3 p5 Interest'!N140</f>
        <v>-45796.21</v>
      </c>
      <c r="W101" s="317">
        <f t="shared" si="80"/>
        <v>-90762.91</v>
      </c>
      <c r="X101" s="310">
        <f t="shared" si="73"/>
        <v>1380600.3285594778</v>
      </c>
      <c r="Y101" s="309">
        <f t="shared" si="81"/>
        <v>-8553543.4179629385</v>
      </c>
      <c r="Z101" s="350"/>
      <c r="AA101" s="305"/>
      <c r="AB101" s="304"/>
      <c r="AC101" s="355"/>
    </row>
    <row r="102" spans="1:29" s="257" customFormat="1" ht="13.15" hidden="1" customHeight="1" x14ac:dyDescent="0.2">
      <c r="A102" s="329">
        <v>7</v>
      </c>
      <c r="B102" s="438">
        <v>39692</v>
      </c>
      <c r="C102" s="351"/>
      <c r="D102" s="308">
        <v>104739444.43811625</v>
      </c>
      <c r="E102" s="311">
        <f t="shared" si="74"/>
        <v>935189803.94304657</v>
      </c>
      <c r="F102" s="310">
        <v>91978344.344990999</v>
      </c>
      <c r="G102" s="311">
        <f t="shared" si="75"/>
        <v>959367378.095204</v>
      </c>
      <c r="H102" s="308">
        <f t="shared" si="68"/>
        <v>12761100.093125254</v>
      </c>
      <c r="I102" s="309">
        <f t="shared" si="69"/>
        <v>-24177574.152157426</v>
      </c>
      <c r="J102" s="308">
        <v>-4530.1905330587178</v>
      </c>
      <c r="K102" s="311">
        <f t="shared" si="76"/>
        <v>8583.0388240148313</v>
      </c>
      <c r="L102" s="347">
        <f t="shared" si="70"/>
        <v>12756569.902592195</v>
      </c>
      <c r="M102" s="353">
        <f t="shared" si="77"/>
        <v>-24168991.11333368</v>
      </c>
      <c r="N102" s="312"/>
      <c r="O102" s="308">
        <f>'SEF-3 p 4 Bands'!AF95</f>
        <v>6378284.9512960985</v>
      </c>
      <c r="P102" s="311">
        <f t="shared" si="78"/>
        <v>-22084495.55666684</v>
      </c>
      <c r="Q102" s="349"/>
      <c r="R102" s="310">
        <f>'SEF-3 p 4 Bands'!P95</f>
        <v>6378284.9512960985</v>
      </c>
      <c r="S102" s="317">
        <f t="shared" si="79"/>
        <v>-2084495.5566668399</v>
      </c>
      <c r="T102" s="310">
        <f t="shared" si="71"/>
        <v>12756569.902592197</v>
      </c>
      <c r="U102" s="370">
        <f t="shared" si="72"/>
        <v>-24168991.11333368</v>
      </c>
      <c r="V102" s="308">
        <f>'SEF-3 p5 Interest'!N141+'SEF-3 p5 Interest'!N142</f>
        <v>-37379.579999999994</v>
      </c>
      <c r="W102" s="317">
        <f t="shared" si="80"/>
        <v>-128142.48999999999</v>
      </c>
      <c r="X102" s="310">
        <f t="shared" si="73"/>
        <v>6340905.3712960985</v>
      </c>
      <c r="Y102" s="309">
        <f t="shared" si="81"/>
        <v>-2212638.0466668401</v>
      </c>
      <c r="Z102" s="350"/>
      <c r="AA102" s="305"/>
      <c r="AB102" s="304"/>
      <c r="AC102" s="355"/>
    </row>
    <row r="103" spans="1:29" s="257" customFormat="1" ht="13.15" hidden="1" customHeight="1" x14ac:dyDescent="0.2">
      <c r="A103" s="329">
        <v>7</v>
      </c>
      <c r="B103" s="438">
        <v>39722</v>
      </c>
      <c r="C103" s="351"/>
      <c r="D103" s="308">
        <v>115174515.43811625</v>
      </c>
      <c r="E103" s="311">
        <f t="shared" si="74"/>
        <v>1050364319.3811629</v>
      </c>
      <c r="F103" s="310">
        <v>108124950.304215</v>
      </c>
      <c r="G103" s="311">
        <f t="shared" si="75"/>
        <v>1067492328.399419</v>
      </c>
      <c r="H103" s="308">
        <f t="shared" si="68"/>
        <v>7049565.1339012533</v>
      </c>
      <c r="I103" s="309">
        <f t="shared" si="69"/>
        <v>-17128009.018256068</v>
      </c>
      <c r="J103" s="308">
        <v>-2502.5956225348637</v>
      </c>
      <c r="K103" s="311">
        <f t="shared" si="76"/>
        <v>6080.4432014799677</v>
      </c>
      <c r="L103" s="347">
        <f t="shared" si="70"/>
        <v>7047062.5382787185</v>
      </c>
      <c r="M103" s="353">
        <f t="shared" si="77"/>
        <v>-17121928.575054962</v>
      </c>
      <c r="N103" s="312"/>
      <c r="O103" s="308">
        <f>'SEF-3 p 4 Bands'!AF96</f>
        <v>4962566.9816118777</v>
      </c>
      <c r="P103" s="311">
        <f t="shared" si="78"/>
        <v>-17121928.575054962</v>
      </c>
      <c r="Q103" s="349"/>
      <c r="R103" s="310">
        <f>'SEF-3 p 4 Bands'!P96</f>
        <v>2084495.5566668399</v>
      </c>
      <c r="S103" s="317">
        <f t="shared" si="79"/>
        <v>0</v>
      </c>
      <c r="T103" s="310">
        <f t="shared" si="71"/>
        <v>7047062.5382787175</v>
      </c>
      <c r="U103" s="370">
        <f t="shared" si="72"/>
        <v>-17121928.575054962</v>
      </c>
      <c r="V103" s="308">
        <f>'SEF-3 p5 Interest'!N143+'SEF-3 p5 Interest'!N144</f>
        <v>-9970.66</v>
      </c>
      <c r="W103" s="317">
        <f t="shared" si="80"/>
        <v>-138113.15</v>
      </c>
      <c r="X103" s="310">
        <f t="shared" si="73"/>
        <v>2074524.89666684</v>
      </c>
      <c r="Y103" s="309">
        <f t="shared" si="81"/>
        <v>-138113.15000000014</v>
      </c>
      <c r="Z103" s="350"/>
      <c r="AA103" s="305"/>
      <c r="AB103" s="304"/>
      <c r="AC103" s="355"/>
    </row>
    <row r="104" spans="1:29" s="257" customFormat="1" ht="13.15" hidden="1" customHeight="1" x14ac:dyDescent="0.2">
      <c r="A104" s="329">
        <v>7</v>
      </c>
      <c r="B104" s="438">
        <v>39753</v>
      </c>
      <c r="C104" s="351"/>
      <c r="D104" s="308">
        <v>117564742.31798133</v>
      </c>
      <c r="E104" s="311">
        <f t="shared" si="74"/>
        <v>1167929061.6991441</v>
      </c>
      <c r="F104" s="310">
        <v>114664738.56560099</v>
      </c>
      <c r="G104" s="311">
        <f t="shared" si="75"/>
        <v>1182157066.9650199</v>
      </c>
      <c r="H104" s="308">
        <f t="shared" si="68"/>
        <v>2900003.7523803413</v>
      </c>
      <c r="I104" s="309">
        <f t="shared" si="69"/>
        <v>-14228005.265875816</v>
      </c>
      <c r="J104" s="308">
        <v>-1042.8703493932262</v>
      </c>
      <c r="K104" s="311">
        <f t="shared" si="76"/>
        <v>5037.5728520867415</v>
      </c>
      <c r="L104" s="347">
        <f t="shared" si="70"/>
        <v>2898960.8820309481</v>
      </c>
      <c r="M104" s="353">
        <f t="shared" si="77"/>
        <v>-14222967.693024013</v>
      </c>
      <c r="N104" s="312"/>
      <c r="O104" s="308">
        <f>'SEF-3 p 4 Bands'!AF97</f>
        <v>2898960.882030949</v>
      </c>
      <c r="P104" s="311">
        <f t="shared" si="78"/>
        <v>-14222967.693024013</v>
      </c>
      <c r="Q104" s="349"/>
      <c r="R104" s="310">
        <f>'SEF-3 p 4 Bands'!P97</f>
        <v>0</v>
      </c>
      <c r="S104" s="317">
        <f t="shared" si="79"/>
        <v>0</v>
      </c>
      <c r="T104" s="310">
        <f t="shared" si="71"/>
        <v>2898960.882030949</v>
      </c>
      <c r="U104" s="370">
        <f t="shared" si="72"/>
        <v>-14222967.693024013</v>
      </c>
      <c r="V104" s="308">
        <f>'SEF-3 p5 Interest'!N145+'SEF-3 p5 Interest'!N146</f>
        <v>-1358.94</v>
      </c>
      <c r="W104" s="317">
        <f t="shared" si="80"/>
        <v>-139472.09</v>
      </c>
      <c r="X104" s="310">
        <f t="shared" si="73"/>
        <v>-1358.94</v>
      </c>
      <c r="Y104" s="309">
        <f t="shared" si="81"/>
        <v>-139472.09000000014</v>
      </c>
      <c r="Z104" s="350"/>
      <c r="AA104" s="305"/>
      <c r="AB104" s="304"/>
      <c r="AC104" s="355"/>
    </row>
    <row r="105" spans="1:29" s="257" customFormat="1" ht="13.15" hidden="1" customHeight="1" x14ac:dyDescent="0.2">
      <c r="A105" s="329">
        <v>7</v>
      </c>
      <c r="B105" s="438">
        <v>39783</v>
      </c>
      <c r="C105" s="351"/>
      <c r="D105" s="282">
        <v>160186129.31798133</v>
      </c>
      <c r="E105" s="283">
        <f t="shared" si="74"/>
        <v>1328115191.0171254</v>
      </c>
      <c r="F105" s="286">
        <v>147723604.35824698</v>
      </c>
      <c r="G105" s="283">
        <f t="shared" si="75"/>
        <v>1329880671.323267</v>
      </c>
      <c r="H105" s="282">
        <f t="shared" si="68"/>
        <v>12462524.95973435</v>
      </c>
      <c r="I105" s="285">
        <f t="shared" si="69"/>
        <v>-1765480.3061416149</v>
      </c>
      <c r="J105" s="282">
        <v>-4481.6486007701606</v>
      </c>
      <c r="K105" s="283">
        <f t="shared" si="76"/>
        <v>555.92425131658092</v>
      </c>
      <c r="L105" s="319">
        <f t="shared" si="70"/>
        <v>12458043.31113358</v>
      </c>
      <c r="M105" s="288">
        <f t="shared" si="77"/>
        <v>-1764924.3818904329</v>
      </c>
      <c r="N105" s="287"/>
      <c r="O105" s="282">
        <f>'SEF-3 p 4 Bands'!AF98</f>
        <v>12458043.31113358</v>
      </c>
      <c r="P105" s="283">
        <f t="shared" si="78"/>
        <v>-1764924.3818904329</v>
      </c>
      <c r="Q105" s="320"/>
      <c r="R105" s="286">
        <f>'SEF-3 p 4 Bands'!P98</f>
        <v>0</v>
      </c>
      <c r="S105" s="321">
        <f t="shared" si="79"/>
        <v>0</v>
      </c>
      <c r="T105" s="286">
        <f t="shared" si="71"/>
        <v>12458043.31113358</v>
      </c>
      <c r="U105" s="373">
        <f t="shared" si="72"/>
        <v>-1764924.3818904329</v>
      </c>
      <c r="V105" s="282">
        <f>'SEF-3 p5 Interest'!N147+'SEF-3 p5 Interest'!N148</f>
        <v>-1404.24</v>
      </c>
      <c r="W105" s="321">
        <f t="shared" si="80"/>
        <v>-140876.32999999999</v>
      </c>
      <c r="X105" s="286">
        <f t="shared" si="73"/>
        <v>-1404.24</v>
      </c>
      <c r="Y105" s="285">
        <f t="shared" si="81"/>
        <v>-140876.33000000013</v>
      </c>
      <c r="Z105" s="350"/>
      <c r="AA105" s="305"/>
      <c r="AB105" s="304"/>
      <c r="AC105" s="355"/>
    </row>
    <row r="106" spans="1:29" s="257" customFormat="1" ht="12.4" hidden="1" customHeight="1" x14ac:dyDescent="0.2">
      <c r="A106" s="329"/>
      <c r="B106" s="438"/>
      <c r="C106" s="351"/>
      <c r="D106" s="306"/>
      <c r="E106" s="353"/>
      <c r="F106" s="314"/>
      <c r="G106" s="353"/>
      <c r="H106" s="306"/>
      <c r="I106" s="306"/>
      <c r="J106" s="306"/>
      <c r="K106" s="353"/>
      <c r="L106" s="312"/>
      <c r="M106" s="353"/>
      <c r="N106" s="312"/>
      <c r="O106" s="306"/>
      <c r="P106" s="353"/>
      <c r="Q106" s="349"/>
      <c r="R106" s="314"/>
      <c r="S106" s="314"/>
      <c r="T106" s="314"/>
      <c r="U106" s="374"/>
      <c r="V106" s="306"/>
      <c r="W106" s="314"/>
      <c r="X106" s="314"/>
      <c r="Y106" s="306"/>
      <c r="Z106" s="350"/>
      <c r="AA106" s="305"/>
      <c r="AB106" s="304"/>
      <c r="AC106" s="355"/>
    </row>
    <row r="107" spans="1:29" s="257" customFormat="1" ht="15.75" hidden="1" customHeight="1" x14ac:dyDescent="0.2">
      <c r="A107" s="352" t="s">
        <v>124</v>
      </c>
      <c r="B107" s="438"/>
      <c r="C107" s="351"/>
      <c r="D107" s="306"/>
      <c r="E107" s="353">
        <f>E74+E90+E105</f>
        <v>6916934783.6352224</v>
      </c>
      <c r="F107" s="314"/>
      <c r="G107" s="353">
        <f>G74+G90+G105</f>
        <v>6920611961.540597</v>
      </c>
      <c r="H107" s="306"/>
      <c r="I107" s="353">
        <f>I74+I90+I105</f>
        <v>-3677177.9053750038</v>
      </c>
      <c r="J107" s="306"/>
      <c r="K107" s="353">
        <f>K74+K90+K105</f>
        <v>-9754.9680611415824</v>
      </c>
      <c r="L107" s="312"/>
      <c r="M107" s="312"/>
      <c r="N107" s="353">
        <f>N64+M73+M90+M105</f>
        <v>-3686934.3378535081</v>
      </c>
      <c r="O107" s="306"/>
      <c r="P107" s="353">
        <f>P74+P90+P105</f>
        <v>-3356260.1276633646</v>
      </c>
      <c r="Q107" s="349"/>
      <c r="R107" s="314"/>
      <c r="S107" s="353">
        <f>S74+S90+S105</f>
        <v>-330674.24577293172</v>
      </c>
      <c r="T107" s="314"/>
      <c r="U107" s="353">
        <f>U74+U90+U105</f>
        <v>-3686934.3734362964</v>
      </c>
      <c r="V107" s="306"/>
      <c r="W107" s="353">
        <f>W74+W90+W105</f>
        <v>910437.39</v>
      </c>
      <c r="X107" s="314"/>
      <c r="Y107" s="353">
        <f>Y74+Y90+Y105+1</f>
        <v>579764.14422706701</v>
      </c>
      <c r="Z107" s="350"/>
      <c r="AA107" s="305"/>
      <c r="AB107" s="304"/>
    </row>
    <row r="108" spans="1:29" s="257" customFormat="1" ht="12.75" hidden="1" customHeight="1" x14ac:dyDescent="0.2">
      <c r="A108" s="329"/>
      <c r="B108" s="438"/>
      <c r="C108" s="351"/>
      <c r="D108" s="306"/>
      <c r="E108" s="353"/>
      <c r="F108" s="314"/>
      <c r="G108" s="353"/>
      <c r="H108" s="306"/>
      <c r="I108" s="306"/>
      <c r="J108" s="306"/>
      <c r="K108" s="353"/>
      <c r="L108" s="312"/>
      <c r="M108" s="353"/>
      <c r="N108" s="312"/>
      <c r="O108" s="287"/>
      <c r="P108" s="312"/>
      <c r="Q108" s="349"/>
      <c r="R108" s="318"/>
      <c r="S108" s="314"/>
      <c r="T108" s="314"/>
      <c r="U108" s="374"/>
      <c r="V108" s="372"/>
      <c r="W108" s="314"/>
      <c r="X108" s="314"/>
      <c r="Y108" s="306"/>
      <c r="Z108" s="350"/>
      <c r="AA108" s="305"/>
      <c r="AB108" s="304"/>
      <c r="AC108" s="355"/>
    </row>
    <row r="109" spans="1:29" s="257" customFormat="1" ht="13.15" hidden="1" customHeight="1" x14ac:dyDescent="0.2">
      <c r="A109" s="329">
        <v>8</v>
      </c>
      <c r="B109" s="438">
        <v>39814</v>
      </c>
      <c r="C109" s="351"/>
      <c r="D109" s="339">
        <v>132102143.31798133</v>
      </c>
      <c r="E109" s="377">
        <f>D109</f>
        <v>132102143.31798133</v>
      </c>
      <c r="F109" s="339">
        <v>142357342.28308499</v>
      </c>
      <c r="G109" s="377">
        <f>F109</f>
        <v>142357342.28308499</v>
      </c>
      <c r="H109" s="339">
        <f t="shared" ref="H109:H120" si="82">D109-F109</f>
        <v>-10255198.965103656</v>
      </c>
      <c r="I109" s="342">
        <f t="shared" ref="I109:I120" si="83">E109-G109</f>
        <v>-10255198.965103656</v>
      </c>
      <c r="J109" s="339">
        <v>3687.8720998410136</v>
      </c>
      <c r="K109" s="377">
        <f>J109</f>
        <v>3687.8720998410136</v>
      </c>
      <c r="L109" s="362">
        <f t="shared" ref="L109:L120" si="84">H109+J109</f>
        <v>-10251511.093003815</v>
      </c>
      <c r="M109" s="379">
        <f>L109</f>
        <v>-10251511.093003815</v>
      </c>
      <c r="N109" s="340"/>
      <c r="O109" s="339">
        <f>'SEF-3 p 4 Bands'!AF100</f>
        <v>-10251511.093003815</v>
      </c>
      <c r="P109" s="377">
        <f>O109</f>
        <v>-10251511.093003815</v>
      </c>
      <c r="Q109" s="349"/>
      <c r="R109" s="378">
        <f>'SEF-3 p 4 Bands'!P100</f>
        <v>0</v>
      </c>
      <c r="S109" s="364">
        <f>R109</f>
        <v>0</v>
      </c>
      <c r="T109" s="378">
        <f t="shared" ref="T109:T120" si="85">O109+R109</f>
        <v>-10251511.093003815</v>
      </c>
      <c r="U109" s="365">
        <f t="shared" ref="U109:U120" si="86">P109+S109</f>
        <v>-10251511.093003815</v>
      </c>
      <c r="V109" s="339">
        <f>'SEF-3 p5 Interest'!N149+'SEF-3 p5 Interest'!N150</f>
        <v>-1269.43</v>
      </c>
      <c r="W109" s="364">
        <f>V109</f>
        <v>-1269.43</v>
      </c>
      <c r="X109" s="378">
        <f t="shared" ref="X109:X120" si="87">R109+V109</f>
        <v>-1269.43</v>
      </c>
      <c r="Y109" s="342">
        <f>X109</f>
        <v>-1269.43</v>
      </c>
      <c r="Z109" s="350"/>
      <c r="AA109" s="305"/>
      <c r="AB109" s="304"/>
      <c r="AC109" s="355"/>
    </row>
    <row r="110" spans="1:29" s="257" customFormat="1" ht="13.15" hidden="1" customHeight="1" x14ac:dyDescent="0.2">
      <c r="A110" s="329">
        <v>8</v>
      </c>
      <c r="B110" s="438">
        <v>39845</v>
      </c>
      <c r="C110" s="351"/>
      <c r="D110" s="308">
        <v>126942999.31798133</v>
      </c>
      <c r="E110" s="311">
        <f t="shared" ref="E110:E120" si="88">E109+D110</f>
        <v>259045142.63596267</v>
      </c>
      <c r="F110" s="310">
        <v>121748942.62011899</v>
      </c>
      <c r="G110" s="311">
        <f t="shared" ref="G110:G120" si="89">G109+F110</f>
        <v>264106284.90320396</v>
      </c>
      <c r="H110" s="308">
        <f t="shared" si="82"/>
        <v>5194056.697862342</v>
      </c>
      <c r="I110" s="309">
        <f t="shared" si="83"/>
        <v>-5061142.2672412992</v>
      </c>
      <c r="J110" s="308">
        <v>-1867.8347291182727</v>
      </c>
      <c r="K110" s="311">
        <f t="shared" ref="K110:K120" si="90">K109+J110</f>
        <v>1820.0373707227409</v>
      </c>
      <c r="L110" s="347">
        <f t="shared" si="84"/>
        <v>5192188.8631332237</v>
      </c>
      <c r="M110" s="353">
        <f t="shared" ref="M110:M120" si="91">M109+L110</f>
        <v>-5059322.2298705913</v>
      </c>
      <c r="N110" s="307"/>
      <c r="O110" s="308">
        <f>'SEF-3 p 4 Bands'!AF101</f>
        <v>5192188.8631332237</v>
      </c>
      <c r="P110" s="311">
        <f t="shared" ref="P110:P120" si="92">P109+O110</f>
        <v>-5059322.2298705913</v>
      </c>
      <c r="Q110" s="349"/>
      <c r="R110" s="310">
        <f>'SEF-3 p 4 Bands'!P101</f>
        <v>0</v>
      </c>
      <c r="S110" s="317">
        <f t="shared" ref="S110:S120" si="93">R110+S109</f>
        <v>0</v>
      </c>
      <c r="T110" s="310">
        <f t="shared" si="85"/>
        <v>5192188.8631332237</v>
      </c>
      <c r="U110" s="370">
        <f t="shared" si="86"/>
        <v>-5059322.2298705913</v>
      </c>
      <c r="V110" s="308">
        <f>'SEF-3 p5 Interest'!N151+'SEF-3 p5 Interest'!N152</f>
        <v>-1146.5800000000002</v>
      </c>
      <c r="W110" s="317">
        <f t="shared" ref="W110:W120" si="94">W109+V110</f>
        <v>-2416.0100000000002</v>
      </c>
      <c r="X110" s="310">
        <f t="shared" si="87"/>
        <v>-1146.5800000000002</v>
      </c>
      <c r="Y110" s="309">
        <f t="shared" ref="Y110:Y120" si="95">X110+Y109</f>
        <v>-2416.0100000000002</v>
      </c>
      <c r="Z110" s="350"/>
      <c r="AA110" s="305"/>
      <c r="AB110" s="304"/>
      <c r="AC110" s="355"/>
    </row>
    <row r="111" spans="1:29" s="257" customFormat="1" ht="13.15" hidden="1" customHeight="1" x14ac:dyDescent="0.2">
      <c r="A111" s="329">
        <v>8</v>
      </c>
      <c r="B111" s="438">
        <v>39873</v>
      </c>
      <c r="C111" s="351"/>
      <c r="D111" s="308">
        <v>129596033.31798133</v>
      </c>
      <c r="E111" s="311">
        <f t="shared" si="88"/>
        <v>388641175.95394397</v>
      </c>
      <c r="F111" s="314">
        <v>129587004.96895799</v>
      </c>
      <c r="G111" s="311">
        <f t="shared" si="89"/>
        <v>393693289.87216198</v>
      </c>
      <c r="H111" s="306">
        <f t="shared" si="82"/>
        <v>9028.3490233421326</v>
      </c>
      <c r="I111" s="309">
        <f t="shared" si="83"/>
        <v>-5052113.9182180166</v>
      </c>
      <c r="J111" s="308">
        <v>-3.2466845922845096</v>
      </c>
      <c r="K111" s="311">
        <f t="shared" si="90"/>
        <v>1816.7906861304564</v>
      </c>
      <c r="L111" s="312">
        <f t="shared" si="84"/>
        <v>9025.1023387498481</v>
      </c>
      <c r="M111" s="353">
        <f t="shared" si="91"/>
        <v>-5050297.1275318414</v>
      </c>
      <c r="N111" s="307"/>
      <c r="O111" s="308">
        <f>'SEF-3 p 4 Bands'!AF102</f>
        <v>9025.1023387499154</v>
      </c>
      <c r="P111" s="353">
        <f t="shared" si="92"/>
        <v>-5050297.1275318414</v>
      </c>
      <c r="Q111" s="349"/>
      <c r="R111" s="310">
        <f>'SEF-3 p 4 Bands'!P102</f>
        <v>0</v>
      </c>
      <c r="S111" s="317">
        <f t="shared" si="93"/>
        <v>0</v>
      </c>
      <c r="T111" s="310">
        <f t="shared" si="85"/>
        <v>9025.1023387499154</v>
      </c>
      <c r="U111" s="370">
        <f t="shared" si="86"/>
        <v>-5050297.1275318414</v>
      </c>
      <c r="V111" s="308">
        <f>'SEF-3 p5 Interest'!N153+'SEF-3 p5 Interest'!N154</f>
        <v>-1269.43</v>
      </c>
      <c r="W111" s="317">
        <f t="shared" si="94"/>
        <v>-3685.4400000000005</v>
      </c>
      <c r="X111" s="314">
        <f t="shared" si="87"/>
        <v>-1269.43</v>
      </c>
      <c r="Y111" s="309">
        <f t="shared" si="95"/>
        <v>-3685.4400000000005</v>
      </c>
      <c r="Z111" s="350"/>
      <c r="AA111" s="305"/>
      <c r="AB111" s="304"/>
      <c r="AC111" s="355"/>
    </row>
    <row r="112" spans="1:29" s="257" customFormat="1" ht="13.15" hidden="1" customHeight="1" x14ac:dyDescent="0.2">
      <c r="A112" s="329">
        <v>8</v>
      </c>
      <c r="B112" s="438">
        <v>39904</v>
      </c>
      <c r="C112" s="351"/>
      <c r="D112" s="308">
        <v>103945338.31798133</v>
      </c>
      <c r="E112" s="311">
        <f t="shared" si="88"/>
        <v>492586514.27192533</v>
      </c>
      <c r="F112" s="310">
        <v>107439486.44123998</v>
      </c>
      <c r="G112" s="311">
        <f t="shared" si="89"/>
        <v>501132776.31340194</v>
      </c>
      <c r="H112" s="308">
        <f t="shared" si="82"/>
        <v>-3494148.1232586503</v>
      </c>
      <c r="I112" s="309">
        <f t="shared" si="83"/>
        <v>-8546262.0414766073</v>
      </c>
      <c r="J112" s="308">
        <v>1256.5306066051126</v>
      </c>
      <c r="K112" s="311">
        <f t="shared" si="90"/>
        <v>3073.3212927355689</v>
      </c>
      <c r="L112" s="347">
        <f t="shared" si="84"/>
        <v>-3492891.5926520452</v>
      </c>
      <c r="M112" s="353">
        <f t="shared" si="91"/>
        <v>-8543188.7201838866</v>
      </c>
      <c r="N112" s="312"/>
      <c r="O112" s="308">
        <f>'SEF-3 p 4 Bands'!AF103</f>
        <v>-3492891.5926520452</v>
      </c>
      <c r="P112" s="311">
        <f t="shared" si="92"/>
        <v>-8543188.7201838866</v>
      </c>
      <c r="Q112" s="349"/>
      <c r="R112" s="310">
        <f>'SEF-3 p 4 Bands'!P103</f>
        <v>0</v>
      </c>
      <c r="S112" s="317">
        <f t="shared" si="93"/>
        <v>0</v>
      </c>
      <c r="T112" s="310">
        <f t="shared" si="85"/>
        <v>-3492891.5926520452</v>
      </c>
      <c r="U112" s="370">
        <f t="shared" si="86"/>
        <v>-8543188.7201838866</v>
      </c>
      <c r="V112" s="308">
        <f>'SEF-3 p5 Interest'!N155+'SEF-3 p5 Interest'!N156</f>
        <v>-915.92</v>
      </c>
      <c r="W112" s="317">
        <f t="shared" si="94"/>
        <v>-4601.3600000000006</v>
      </c>
      <c r="X112" s="310">
        <f t="shared" si="87"/>
        <v>-915.92</v>
      </c>
      <c r="Y112" s="309">
        <f t="shared" si="95"/>
        <v>-4601.3600000000006</v>
      </c>
      <c r="Z112" s="350"/>
      <c r="AA112" s="305"/>
      <c r="AB112" s="304"/>
      <c r="AC112" s="355"/>
    </row>
    <row r="113" spans="1:29" s="257" customFormat="1" ht="13.15" hidden="1" customHeight="1" x14ac:dyDescent="0.2">
      <c r="A113" s="329">
        <v>8</v>
      </c>
      <c r="B113" s="438">
        <v>39934</v>
      </c>
      <c r="C113" s="351"/>
      <c r="D113" s="308">
        <v>87289510.317981333</v>
      </c>
      <c r="E113" s="311">
        <f t="shared" si="88"/>
        <v>579876024.58990669</v>
      </c>
      <c r="F113" s="310">
        <v>100022768.78705399</v>
      </c>
      <c r="G113" s="311">
        <f t="shared" si="89"/>
        <v>601155545.10045588</v>
      </c>
      <c r="H113" s="310">
        <f t="shared" si="82"/>
        <v>-12733258.469072655</v>
      </c>
      <c r="I113" s="317">
        <f t="shared" si="83"/>
        <v>-21279520.510549188</v>
      </c>
      <c r="J113" s="310">
        <v>4579.0070780627429</v>
      </c>
      <c r="K113" s="311">
        <f t="shared" si="90"/>
        <v>7652.3283707983119</v>
      </c>
      <c r="L113" s="381">
        <f t="shared" si="84"/>
        <v>-12728679.461994592</v>
      </c>
      <c r="M113" s="353">
        <f t="shared" si="91"/>
        <v>-21271868.182178479</v>
      </c>
      <c r="N113" s="353"/>
      <c r="O113" s="308">
        <f>'SEF-3 p 4 Bands'!AF104</f>
        <v>-12092745.370905356</v>
      </c>
      <c r="P113" s="311">
        <f t="shared" si="92"/>
        <v>-20635934.091089241</v>
      </c>
      <c r="Q113" s="349"/>
      <c r="R113" s="310">
        <f>'SEF-3 p 4 Bands'!P104</f>
        <v>-635934.09108923934</v>
      </c>
      <c r="S113" s="317">
        <f t="shared" si="93"/>
        <v>-635934.09108923934</v>
      </c>
      <c r="T113" s="310">
        <f t="shared" si="85"/>
        <v>-12728679.461994596</v>
      </c>
      <c r="U113" s="370">
        <f t="shared" si="86"/>
        <v>-21271868.182178482</v>
      </c>
      <c r="V113" s="308">
        <f>'SEF-3 p5 Interest'!N157+'SEF-3 p5 Interest'!N158</f>
        <v>-1005.17</v>
      </c>
      <c r="W113" s="317">
        <f t="shared" si="94"/>
        <v>-5606.5300000000007</v>
      </c>
      <c r="X113" s="310">
        <f t="shared" si="87"/>
        <v>-636939.26108923939</v>
      </c>
      <c r="Y113" s="309">
        <f t="shared" si="95"/>
        <v>-641540.62108923937</v>
      </c>
      <c r="Z113" s="350"/>
      <c r="AA113" s="305"/>
      <c r="AB113" s="304"/>
      <c r="AC113" s="355"/>
    </row>
    <row r="114" spans="1:29" s="257" customFormat="1" ht="13.15" hidden="1" customHeight="1" x14ac:dyDescent="0.2">
      <c r="A114" s="329">
        <v>8</v>
      </c>
      <c r="B114" s="438">
        <v>39965</v>
      </c>
      <c r="C114" s="351"/>
      <c r="D114" s="308">
        <v>93572695.317981333</v>
      </c>
      <c r="E114" s="311">
        <f t="shared" si="88"/>
        <v>673448719.90788805</v>
      </c>
      <c r="F114" s="310">
        <v>94670137.364678994</v>
      </c>
      <c r="G114" s="311">
        <f t="shared" si="89"/>
        <v>695825682.46513486</v>
      </c>
      <c r="H114" s="310">
        <f t="shared" si="82"/>
        <v>-1097442.0466976613</v>
      </c>
      <c r="I114" s="317">
        <f t="shared" si="83"/>
        <v>-22376962.557246804</v>
      </c>
      <c r="J114" s="310">
        <v>394.65113441296853</v>
      </c>
      <c r="K114" s="311">
        <f t="shared" si="90"/>
        <v>8046.9795052112804</v>
      </c>
      <c r="L114" s="381">
        <f t="shared" si="84"/>
        <v>-1097047.3955632483</v>
      </c>
      <c r="M114" s="353">
        <f t="shared" si="91"/>
        <v>-22368915.577741727</v>
      </c>
      <c r="N114" s="353"/>
      <c r="O114" s="308">
        <f>'SEF-3 p 4 Bands'!AF105</f>
        <v>-548523.69778162241</v>
      </c>
      <c r="P114" s="311">
        <f t="shared" si="92"/>
        <v>-21184457.788870864</v>
      </c>
      <c r="Q114" s="349"/>
      <c r="R114" s="310">
        <f>'SEF-3 p 4 Bands'!P105</f>
        <v>-548523.69778162427</v>
      </c>
      <c r="S114" s="317">
        <f t="shared" si="93"/>
        <v>-1184457.7888708636</v>
      </c>
      <c r="T114" s="310">
        <f t="shared" si="85"/>
        <v>-1097047.3955632467</v>
      </c>
      <c r="U114" s="370">
        <f t="shared" si="86"/>
        <v>-22368915.577741727</v>
      </c>
      <c r="V114" s="308">
        <f>'SEF-3 p5 Interest'!N159+'SEF-3 p5 Interest'!N160</f>
        <v>-2728.02</v>
      </c>
      <c r="W114" s="317">
        <f t="shared" si="94"/>
        <v>-8334.5500000000011</v>
      </c>
      <c r="X114" s="310">
        <f t="shared" si="87"/>
        <v>-551251.71778162429</v>
      </c>
      <c r="Y114" s="309">
        <f t="shared" si="95"/>
        <v>-1192792.3388708637</v>
      </c>
      <c r="Z114" s="350"/>
      <c r="AA114" s="305"/>
      <c r="AB114" s="304"/>
      <c r="AC114" s="355"/>
    </row>
    <row r="115" spans="1:29" s="257" customFormat="1" ht="13.15" hidden="1" customHeight="1" x14ac:dyDescent="0.2">
      <c r="A115" s="329">
        <v>8</v>
      </c>
      <c r="B115" s="438">
        <v>39995</v>
      </c>
      <c r="C115" s="351"/>
      <c r="D115" s="308">
        <v>101039840.31798133</v>
      </c>
      <c r="E115" s="311">
        <f t="shared" si="88"/>
        <v>774488560.22586942</v>
      </c>
      <c r="F115" s="310">
        <v>103847341.92624599</v>
      </c>
      <c r="G115" s="311">
        <f t="shared" si="89"/>
        <v>799673024.39138079</v>
      </c>
      <c r="H115" s="310">
        <f t="shared" si="82"/>
        <v>-2807501.6082646549</v>
      </c>
      <c r="I115" s="317">
        <f t="shared" si="83"/>
        <v>-25184464.16551137</v>
      </c>
      <c r="J115" s="310">
        <v>1009.6056533479132</v>
      </c>
      <c r="K115" s="311">
        <f t="shared" si="90"/>
        <v>9056.5851585591936</v>
      </c>
      <c r="L115" s="381">
        <f t="shared" si="84"/>
        <v>-2806492.002611307</v>
      </c>
      <c r="M115" s="353">
        <f t="shared" si="91"/>
        <v>-25175407.580353033</v>
      </c>
      <c r="N115" s="353"/>
      <c r="O115" s="308">
        <f>'SEF-3 p 4 Bands'!AF106</f>
        <v>-1403246.0013056546</v>
      </c>
      <c r="P115" s="311">
        <f t="shared" si="92"/>
        <v>-22587703.790176518</v>
      </c>
      <c r="Q115" s="349"/>
      <c r="R115" s="310">
        <f>'SEF-3 p 4 Bands'!P106</f>
        <v>-1403246.0013056528</v>
      </c>
      <c r="S115" s="317">
        <f t="shared" si="93"/>
        <v>-2587703.7901765164</v>
      </c>
      <c r="T115" s="310">
        <f t="shared" si="85"/>
        <v>-2806492.0026113074</v>
      </c>
      <c r="U115" s="370">
        <f t="shared" si="86"/>
        <v>-25175407.580353037</v>
      </c>
      <c r="V115" s="308">
        <f>'SEF-3 p5 Interest'!N161+'SEF-3 p5 Interest'!N162</f>
        <v>-4307.13</v>
      </c>
      <c r="W115" s="317">
        <f t="shared" si="94"/>
        <v>-12641.68</v>
      </c>
      <c r="X115" s="310">
        <f t="shared" si="87"/>
        <v>-1407553.1313056527</v>
      </c>
      <c r="Y115" s="309">
        <f t="shared" si="95"/>
        <v>-2600345.4701765161</v>
      </c>
      <c r="Z115" s="350"/>
      <c r="AA115" s="305"/>
      <c r="AB115" s="304"/>
      <c r="AC115" s="355"/>
    </row>
    <row r="116" spans="1:29" s="257" customFormat="1" ht="13.15" hidden="1" customHeight="1" x14ac:dyDescent="0.2">
      <c r="A116" s="329">
        <v>8</v>
      </c>
      <c r="B116" s="438">
        <v>40026</v>
      </c>
      <c r="C116" s="351"/>
      <c r="D116" s="308">
        <v>100784418.31798133</v>
      </c>
      <c r="E116" s="311">
        <f t="shared" si="88"/>
        <v>875272978.54385078</v>
      </c>
      <c r="F116" s="310">
        <v>99566731.398689985</v>
      </c>
      <c r="G116" s="311">
        <f t="shared" si="89"/>
        <v>899239755.79007077</v>
      </c>
      <c r="H116" s="308">
        <f t="shared" si="82"/>
        <v>1217686.9192913473</v>
      </c>
      <c r="I116" s="309">
        <f t="shared" si="83"/>
        <v>-23966777.246219993</v>
      </c>
      <c r="J116" s="308">
        <v>-437.89239304629155</v>
      </c>
      <c r="K116" s="311">
        <f t="shared" si="90"/>
        <v>8618.692765512902</v>
      </c>
      <c r="L116" s="347">
        <f t="shared" si="84"/>
        <v>1217249.026898301</v>
      </c>
      <c r="M116" s="353">
        <f t="shared" si="91"/>
        <v>-23958158.553454731</v>
      </c>
      <c r="N116" s="312"/>
      <c r="O116" s="308">
        <f>'SEF-3 p 4 Bands'!AF107</f>
        <v>608624.51344915479</v>
      </c>
      <c r="P116" s="311">
        <f t="shared" si="92"/>
        <v>-21979079.276727363</v>
      </c>
      <c r="Q116" s="349"/>
      <c r="R116" s="310">
        <f>'SEF-3 p 4 Bands'!P107</f>
        <v>608624.51344915107</v>
      </c>
      <c r="S116" s="317">
        <f t="shared" si="93"/>
        <v>-1979079.2767273653</v>
      </c>
      <c r="T116" s="310">
        <f t="shared" si="85"/>
        <v>1217249.0268983059</v>
      </c>
      <c r="U116" s="370">
        <f t="shared" si="86"/>
        <v>-23958158.553454727</v>
      </c>
      <c r="V116" s="308">
        <f>'SEF-3 p5 Interest'!N163+'SEF-3 p5 Interest'!N164</f>
        <v>-8001.33</v>
      </c>
      <c r="W116" s="317">
        <f t="shared" si="94"/>
        <v>-20643.010000000002</v>
      </c>
      <c r="X116" s="310">
        <f t="shared" si="87"/>
        <v>600623.18344915111</v>
      </c>
      <c r="Y116" s="309">
        <f t="shared" si="95"/>
        <v>-1999722.2867273651</v>
      </c>
      <c r="Z116" s="350"/>
      <c r="AA116" s="305"/>
      <c r="AB116" s="304"/>
      <c r="AC116" s="355"/>
    </row>
    <row r="117" spans="1:29" s="257" customFormat="1" ht="13.15" hidden="1" customHeight="1" x14ac:dyDescent="0.2">
      <c r="A117" s="329">
        <v>8</v>
      </c>
      <c r="B117" s="438">
        <v>40057</v>
      </c>
      <c r="C117" s="351"/>
      <c r="D117" s="308">
        <v>109406019.31798133</v>
      </c>
      <c r="E117" s="311">
        <f t="shared" si="88"/>
        <v>984678997.86183214</v>
      </c>
      <c r="F117" s="310">
        <v>96914436.125603989</v>
      </c>
      <c r="G117" s="311">
        <f t="shared" si="89"/>
        <v>996154191.91567481</v>
      </c>
      <c r="H117" s="308">
        <f t="shared" si="82"/>
        <v>12491583.192377344</v>
      </c>
      <c r="I117" s="309">
        <f t="shared" si="83"/>
        <v>-11475194.053842664</v>
      </c>
      <c r="J117" s="308">
        <v>-4492.0982318110764</v>
      </c>
      <c r="K117" s="311">
        <f t="shared" si="90"/>
        <v>4126.5945337018256</v>
      </c>
      <c r="L117" s="347">
        <f t="shared" si="84"/>
        <v>12487091.094145533</v>
      </c>
      <c r="M117" s="353">
        <f t="shared" si="91"/>
        <v>-11471067.459309198</v>
      </c>
      <c r="N117" s="312"/>
      <c r="O117" s="308">
        <f>'SEF-3 p 4 Bands'!AF108</f>
        <v>10508011.817418167</v>
      </c>
      <c r="P117" s="311">
        <f t="shared" si="92"/>
        <v>-11471067.459309196</v>
      </c>
      <c r="Q117" s="349"/>
      <c r="R117" s="310">
        <f>'SEF-3 p 4 Bands'!P108</f>
        <v>1979079.2767273653</v>
      </c>
      <c r="S117" s="317">
        <f t="shared" si="93"/>
        <v>0</v>
      </c>
      <c r="T117" s="310">
        <f t="shared" si="85"/>
        <v>12487091.094145533</v>
      </c>
      <c r="U117" s="370">
        <f t="shared" si="86"/>
        <v>-11471067.459309196</v>
      </c>
      <c r="V117" s="308">
        <f>'SEF-3 p5 Interest'!N165+'SEF-3 p5 Interest'!N166</f>
        <v>-5993.6699999999992</v>
      </c>
      <c r="W117" s="317">
        <f t="shared" si="94"/>
        <v>-26636.68</v>
      </c>
      <c r="X117" s="310">
        <f t="shared" si="87"/>
        <v>1973085.6067273654</v>
      </c>
      <c r="Y117" s="309">
        <f t="shared" si="95"/>
        <v>-26636.679999999702</v>
      </c>
      <c r="Z117" s="350"/>
      <c r="AA117" s="305"/>
      <c r="AB117" s="304"/>
      <c r="AC117" s="355"/>
    </row>
    <row r="118" spans="1:29" s="257" customFormat="1" ht="13.15" hidden="1" customHeight="1" x14ac:dyDescent="0.2">
      <c r="A118" s="329">
        <v>8</v>
      </c>
      <c r="B118" s="438">
        <v>40087</v>
      </c>
      <c r="C118" s="351"/>
      <c r="D118" s="308">
        <v>128413053.31798133</v>
      </c>
      <c r="E118" s="311">
        <f t="shared" si="88"/>
        <v>1113092051.1798134</v>
      </c>
      <c r="F118" s="310">
        <v>109843919.71757399</v>
      </c>
      <c r="G118" s="311">
        <f t="shared" si="89"/>
        <v>1105998111.6332488</v>
      </c>
      <c r="H118" s="308">
        <f t="shared" si="82"/>
        <v>18569133.600407347</v>
      </c>
      <c r="I118" s="309">
        <f t="shared" si="83"/>
        <v>7093939.546564579</v>
      </c>
      <c r="J118" s="308">
        <v>-6677.6461340412498</v>
      </c>
      <c r="K118" s="311">
        <f t="shared" si="90"/>
        <v>-2551.0516003394241</v>
      </c>
      <c r="L118" s="347">
        <f t="shared" si="84"/>
        <v>18562455.954273306</v>
      </c>
      <c r="M118" s="353">
        <f t="shared" si="91"/>
        <v>7091388.4949641079</v>
      </c>
      <c r="N118" s="312"/>
      <c r="O118" s="308">
        <f>'SEF-3 p 4 Bands'!AF109</f>
        <v>18562455.954273306</v>
      </c>
      <c r="P118" s="311">
        <f t="shared" si="92"/>
        <v>7091388.4949641097</v>
      </c>
      <c r="Q118" s="349"/>
      <c r="R118" s="310">
        <f>'SEF-3 p 4 Bands'!P109</f>
        <v>0</v>
      </c>
      <c r="S118" s="317">
        <f t="shared" si="93"/>
        <v>0</v>
      </c>
      <c r="T118" s="310">
        <f t="shared" si="85"/>
        <v>18562455.954273306</v>
      </c>
      <c r="U118" s="370">
        <f t="shared" si="86"/>
        <v>7091388.4949641097</v>
      </c>
      <c r="V118" s="308">
        <f>'SEF-3 p5 Interest'!N167+'SEF-3 p5 Interest'!N168</f>
        <v>-912.75</v>
      </c>
      <c r="W118" s="317">
        <f t="shared" si="94"/>
        <v>-27549.43</v>
      </c>
      <c r="X118" s="310">
        <f t="shared" si="87"/>
        <v>-912.75</v>
      </c>
      <c r="Y118" s="309">
        <f t="shared" si="95"/>
        <v>-27549.429999999702</v>
      </c>
      <c r="Z118" s="350"/>
      <c r="AA118" s="305"/>
      <c r="AB118" s="304"/>
      <c r="AC118" s="355"/>
    </row>
    <row r="119" spans="1:29" s="257" customFormat="1" ht="13.15" hidden="1" customHeight="1" x14ac:dyDescent="0.2">
      <c r="A119" s="329">
        <v>8</v>
      </c>
      <c r="B119" s="438">
        <v>40118</v>
      </c>
      <c r="C119" s="351"/>
      <c r="D119" s="308">
        <v>127377633.31798133</v>
      </c>
      <c r="E119" s="311">
        <f t="shared" si="88"/>
        <v>1240469684.4977946</v>
      </c>
      <c r="F119" s="310">
        <v>119041969.20440999</v>
      </c>
      <c r="G119" s="311">
        <f t="shared" si="89"/>
        <v>1225040080.8376589</v>
      </c>
      <c r="H119" s="308">
        <f t="shared" si="82"/>
        <v>8335664.1135713458</v>
      </c>
      <c r="I119" s="309">
        <f t="shared" si="83"/>
        <v>15429603.660135746</v>
      </c>
      <c r="J119" s="308">
        <v>-2997.5881718806922</v>
      </c>
      <c r="K119" s="311">
        <f t="shared" si="90"/>
        <v>-5548.6397722201164</v>
      </c>
      <c r="L119" s="347">
        <f t="shared" si="84"/>
        <v>8332666.5253994651</v>
      </c>
      <c r="M119" s="353">
        <f t="shared" si="91"/>
        <v>15424055.020363573</v>
      </c>
      <c r="N119" s="312"/>
      <c r="O119" s="308">
        <f>'SEF-3 p 4 Bands'!AF110</f>
        <v>8332666.5253994651</v>
      </c>
      <c r="P119" s="311">
        <f t="shared" si="92"/>
        <v>15424055.020363575</v>
      </c>
      <c r="Q119" s="349"/>
      <c r="R119" s="310">
        <f>'SEF-3 p 4 Bands'!P110</f>
        <v>0</v>
      </c>
      <c r="S119" s="317">
        <f t="shared" si="93"/>
        <v>0</v>
      </c>
      <c r="T119" s="310">
        <f t="shared" si="85"/>
        <v>8332666.5253994651</v>
      </c>
      <c r="U119" s="370">
        <f t="shared" si="86"/>
        <v>15424055.020363575</v>
      </c>
      <c r="V119" s="308">
        <f>'SEF-3 p5 Interest'!N169+'SEF-3 p5 Interest'!N170</f>
        <v>-883.30000000000007</v>
      </c>
      <c r="W119" s="317">
        <f t="shared" si="94"/>
        <v>-28432.73</v>
      </c>
      <c r="X119" s="310">
        <f t="shared" si="87"/>
        <v>-883.30000000000007</v>
      </c>
      <c r="Y119" s="309">
        <f t="shared" si="95"/>
        <v>-28432.729999999701</v>
      </c>
      <c r="Z119" s="350"/>
      <c r="AA119" s="305"/>
      <c r="AB119" s="304"/>
      <c r="AC119" s="355"/>
    </row>
    <row r="120" spans="1:29" s="257" customFormat="1" ht="12.75" hidden="1" customHeight="1" x14ac:dyDescent="0.2">
      <c r="A120" s="329">
        <v>8</v>
      </c>
      <c r="B120" s="438">
        <v>40148</v>
      </c>
      <c r="C120" s="351"/>
      <c r="D120" s="282">
        <v>164400268.31798133</v>
      </c>
      <c r="E120" s="283">
        <f t="shared" si="88"/>
        <v>1404869952.8157759</v>
      </c>
      <c r="F120" s="286">
        <v>149548885.175385</v>
      </c>
      <c r="G120" s="283">
        <f t="shared" si="89"/>
        <v>1374588966.0130439</v>
      </c>
      <c r="H120" s="282">
        <f t="shared" si="82"/>
        <v>14851383.142596334</v>
      </c>
      <c r="I120" s="285">
        <f t="shared" si="83"/>
        <v>30280986.802731991</v>
      </c>
      <c r="J120" s="282">
        <v>-5340.7058919090778</v>
      </c>
      <c r="K120" s="283">
        <f t="shared" si="90"/>
        <v>-10889.345664129194</v>
      </c>
      <c r="L120" s="319">
        <f t="shared" si="84"/>
        <v>14846042.436704425</v>
      </c>
      <c r="M120" s="288">
        <f t="shared" si="91"/>
        <v>30270097.457067996</v>
      </c>
      <c r="N120" s="287"/>
      <c r="O120" s="308">
        <f>'SEF-3 p 4 Bands'!AF111</f>
        <v>9710993.7081704233</v>
      </c>
      <c r="P120" s="283">
        <f t="shared" si="92"/>
        <v>25135048.728533998</v>
      </c>
      <c r="Q120" s="320"/>
      <c r="R120" s="310">
        <f>'SEF-3 p 4 Bands'!P111</f>
        <v>5135048.7285339981</v>
      </c>
      <c r="S120" s="321">
        <f t="shared" si="93"/>
        <v>5135048.7285339981</v>
      </c>
      <c r="T120" s="286">
        <f t="shared" si="85"/>
        <v>14846042.436704421</v>
      </c>
      <c r="U120" s="373">
        <f t="shared" si="86"/>
        <v>30270097.457067996</v>
      </c>
      <c r="V120" s="282">
        <f>'SEF-3 p5 Interest'!N171+'SEF-3 p5 Interest'!N172</f>
        <v>-455.51999999999992</v>
      </c>
      <c r="W120" s="321">
        <f t="shared" si="94"/>
        <v>-28888.25</v>
      </c>
      <c r="X120" s="286">
        <f t="shared" si="87"/>
        <v>5134593.2085339986</v>
      </c>
      <c r="Y120" s="285">
        <f t="shared" si="95"/>
        <v>5106160.4785339991</v>
      </c>
      <c r="Z120" s="350"/>
      <c r="AA120" s="305"/>
      <c r="AB120" s="304"/>
      <c r="AC120" s="355"/>
    </row>
    <row r="121" spans="1:29" s="257" customFormat="1" ht="12.75" hidden="1" customHeight="1" x14ac:dyDescent="0.2">
      <c r="A121" s="329"/>
      <c r="B121" s="438"/>
      <c r="C121" s="351"/>
      <c r="D121" s="341"/>
      <c r="E121" s="379"/>
      <c r="F121" s="345"/>
      <c r="G121" s="379"/>
      <c r="H121" s="341"/>
      <c r="I121" s="341"/>
      <c r="J121" s="341"/>
      <c r="K121" s="379"/>
      <c r="L121" s="343"/>
      <c r="M121" s="379"/>
      <c r="N121" s="343"/>
      <c r="O121" s="345"/>
      <c r="P121" s="379"/>
      <c r="Q121" s="383"/>
      <c r="R121" s="345"/>
      <c r="S121" s="345"/>
      <c r="T121" s="345"/>
      <c r="U121" s="384"/>
      <c r="V121" s="341"/>
      <c r="W121" s="345"/>
      <c r="X121" s="345"/>
      <c r="Y121" s="341"/>
      <c r="Z121" s="350"/>
      <c r="AA121" s="305"/>
      <c r="AB121" s="304"/>
      <c r="AC121" s="355"/>
    </row>
    <row r="122" spans="1:29" s="257" customFormat="1" ht="12.75" hidden="1" customHeight="1" x14ac:dyDescent="0.2">
      <c r="A122" s="464" t="s">
        <v>126</v>
      </c>
      <c r="B122" s="463"/>
      <c r="C122" s="351"/>
      <c r="D122" s="306"/>
      <c r="E122" s="353">
        <f>E107+E120</f>
        <v>8321804736.4509983</v>
      </c>
      <c r="F122" s="314"/>
      <c r="G122" s="353">
        <f>G107+G120</f>
        <v>8295200927.5536404</v>
      </c>
      <c r="H122" s="306"/>
      <c r="I122" s="306">
        <f>I107+I120</f>
        <v>26603808.897356987</v>
      </c>
      <c r="J122" s="306"/>
      <c r="K122" s="353">
        <f>K107+K120</f>
        <v>-20644.313725270775</v>
      </c>
      <c r="L122" s="312"/>
      <c r="M122" s="353"/>
      <c r="N122" s="312">
        <f>N107+M120</f>
        <v>26583163.11921449</v>
      </c>
      <c r="O122" s="314"/>
      <c r="P122" s="353">
        <f>P107+P120</f>
        <v>21778788.600870632</v>
      </c>
      <c r="Q122" s="349"/>
      <c r="R122" s="314"/>
      <c r="S122" s="314">
        <f>S107+S120</f>
        <v>4804374.4827610664</v>
      </c>
      <c r="T122" s="314"/>
      <c r="U122" s="374">
        <f>U107+U120</f>
        <v>26583163.083631702</v>
      </c>
      <c r="V122" s="306"/>
      <c r="W122" s="314">
        <f>W107+W120</f>
        <v>881549.14</v>
      </c>
      <c r="X122" s="314"/>
      <c r="Y122" s="314">
        <f>Y107+Y120</f>
        <v>5685924.6227610661</v>
      </c>
      <c r="Z122" s="350"/>
      <c r="AA122" s="305"/>
      <c r="AB122" s="304"/>
      <c r="AC122" s="355"/>
    </row>
    <row r="123" spans="1:29" s="257" customFormat="1" ht="12.75" hidden="1" customHeight="1" thickBot="1" x14ac:dyDescent="0.25">
      <c r="A123" s="352"/>
      <c r="B123" s="463"/>
      <c r="C123" s="351"/>
      <c r="D123" s="306"/>
      <c r="E123" s="353"/>
      <c r="F123" s="314"/>
      <c r="G123" s="353"/>
      <c r="H123" s="306"/>
      <c r="I123" s="306"/>
      <c r="J123" s="306"/>
      <c r="K123" s="353"/>
      <c r="L123" s="312"/>
      <c r="M123" s="353"/>
      <c r="N123" s="312"/>
      <c r="O123" s="314"/>
      <c r="P123" s="353"/>
      <c r="Q123" s="349"/>
      <c r="R123" s="314"/>
      <c r="S123" s="314"/>
      <c r="T123" s="314"/>
      <c r="U123" s="374"/>
      <c r="V123" s="306"/>
      <c r="W123" s="314"/>
      <c r="X123" s="314"/>
      <c r="Y123" s="306"/>
      <c r="Z123" s="350"/>
      <c r="AA123" s="305"/>
      <c r="AB123" s="304"/>
      <c r="AC123" s="355"/>
    </row>
    <row r="124" spans="1:29" s="257" customFormat="1" ht="15.75" hidden="1" customHeight="1" x14ac:dyDescent="0.25">
      <c r="A124" s="329"/>
      <c r="B124" s="463"/>
      <c r="C124" s="351"/>
      <c r="D124" s="1500" t="s">
        <v>92</v>
      </c>
      <c r="E124" s="1501"/>
      <c r="F124" s="1500" t="s">
        <v>93</v>
      </c>
      <c r="G124" s="1501"/>
      <c r="H124" s="1500" t="s">
        <v>94</v>
      </c>
      <c r="I124" s="1501"/>
      <c r="J124" s="1500" t="s">
        <v>95</v>
      </c>
      <c r="K124" s="1501"/>
      <c r="L124" s="1500" t="s">
        <v>96</v>
      </c>
      <c r="M124" s="1502"/>
      <c r="N124" s="1501"/>
      <c r="O124" s="1500" t="s">
        <v>97</v>
      </c>
      <c r="P124" s="1501"/>
      <c r="Q124" s="354"/>
      <c r="R124" s="1500" t="s">
        <v>98</v>
      </c>
      <c r="S124" s="1501"/>
      <c r="T124" s="1500" t="s">
        <v>99</v>
      </c>
      <c r="U124" s="1501"/>
      <c r="V124" s="1500" t="s">
        <v>100</v>
      </c>
      <c r="W124" s="1501"/>
      <c r="X124" s="1500" t="s">
        <v>101</v>
      </c>
      <c r="Y124" s="1501"/>
      <c r="Z124" s="351"/>
      <c r="AA124" s="305"/>
      <c r="AB124" s="304"/>
      <c r="AC124" s="355"/>
    </row>
    <row r="125" spans="1:29" s="257" customFormat="1" ht="33" hidden="1" customHeight="1" thickBot="1" x14ac:dyDescent="0.25">
      <c r="A125" s="375"/>
      <c r="B125" s="463"/>
      <c r="C125" s="351"/>
      <c r="D125" s="356" t="s">
        <v>125</v>
      </c>
      <c r="E125" s="359" t="s">
        <v>107</v>
      </c>
      <c r="F125" s="356" t="s">
        <v>93</v>
      </c>
      <c r="G125" s="359" t="s">
        <v>107</v>
      </c>
      <c r="H125" s="376" t="s">
        <v>119</v>
      </c>
      <c r="I125" s="382" t="s">
        <v>107</v>
      </c>
      <c r="J125" s="358" t="s">
        <v>104</v>
      </c>
      <c r="K125" s="359" t="s">
        <v>107</v>
      </c>
      <c r="L125" s="376" t="s">
        <v>104</v>
      </c>
      <c r="M125" s="359" t="s">
        <v>107</v>
      </c>
      <c r="N125" s="357"/>
      <c r="O125" s="376" t="s">
        <v>104</v>
      </c>
      <c r="P125" s="357" t="s">
        <v>107</v>
      </c>
      <c r="Q125" s="361"/>
      <c r="R125" s="376" t="s">
        <v>104</v>
      </c>
      <c r="S125" s="382" t="s">
        <v>107</v>
      </c>
      <c r="T125" s="376" t="s">
        <v>119</v>
      </c>
      <c r="U125" s="382" t="s">
        <v>107</v>
      </c>
      <c r="V125" s="376" t="s">
        <v>104</v>
      </c>
      <c r="W125" s="382" t="s">
        <v>107</v>
      </c>
      <c r="X125" s="376" t="s">
        <v>104</v>
      </c>
      <c r="Y125" s="382" t="s">
        <v>107</v>
      </c>
      <c r="Z125" s="350"/>
      <c r="AA125" s="305"/>
      <c r="AB125" s="304"/>
      <c r="AC125" s="355"/>
    </row>
    <row r="126" spans="1:29" s="257" customFormat="1" ht="12.75" hidden="1" customHeight="1" x14ac:dyDescent="0.2">
      <c r="A126" s="329"/>
      <c r="B126" s="463"/>
      <c r="C126" s="351"/>
      <c r="D126" s="306"/>
      <c r="E126" s="353"/>
      <c r="F126" s="314"/>
      <c r="G126" s="353"/>
      <c r="H126" s="306"/>
      <c r="I126" s="306"/>
      <c r="J126" s="306"/>
      <c r="K126" s="353"/>
      <c r="L126" s="312"/>
      <c r="M126" s="353"/>
      <c r="N126" s="312"/>
      <c r="O126" s="314"/>
      <c r="P126" s="353"/>
      <c r="Q126" s="349"/>
      <c r="R126" s="314"/>
      <c r="S126" s="314"/>
      <c r="T126" s="314"/>
      <c r="U126" s="374"/>
      <c r="V126" s="306"/>
      <c r="W126" s="314"/>
      <c r="X126" s="314"/>
      <c r="Y126" s="306"/>
      <c r="Z126" s="350"/>
      <c r="AA126" s="305"/>
      <c r="AB126" s="304"/>
      <c r="AC126" s="355"/>
    </row>
    <row r="127" spans="1:29" s="257" customFormat="1" ht="12.75" hidden="1" customHeight="1" x14ac:dyDescent="0.2">
      <c r="A127" s="329">
        <v>9</v>
      </c>
      <c r="B127" s="463">
        <v>40179</v>
      </c>
      <c r="C127" s="351"/>
      <c r="D127" s="339">
        <v>134953506.31798133</v>
      </c>
      <c r="E127" s="377">
        <f>D127</f>
        <v>134953506.31798133</v>
      </c>
      <c r="F127" s="378">
        <v>126298040.12619598</v>
      </c>
      <c r="G127" s="377">
        <f>F127</f>
        <v>126298040.12619598</v>
      </c>
      <c r="H127" s="339">
        <f t="shared" ref="H127:H138" si="96">D127-F127</f>
        <v>8655466.1917853504</v>
      </c>
      <c r="I127" s="342">
        <f t="shared" ref="I127:I138" si="97">E127-G127</f>
        <v>8655466.1917853504</v>
      </c>
      <c r="J127" s="339">
        <v>-3112.5921972282231</v>
      </c>
      <c r="K127" s="377">
        <f>J127</f>
        <v>-3112.5921972282231</v>
      </c>
      <c r="L127" s="362">
        <f t="shared" ref="L127:L138" si="98">H127+J127</f>
        <v>8652353.5995881222</v>
      </c>
      <c r="M127" s="379">
        <f>L127</f>
        <v>8652353.5995881222</v>
      </c>
      <c r="N127" s="340"/>
      <c r="O127" s="378">
        <f>'SEF-3 p 4 Bands'!AF113</f>
        <v>8652353.5995881222</v>
      </c>
      <c r="P127" s="377">
        <f>O127</f>
        <v>8652353.5995881222</v>
      </c>
      <c r="Q127" s="349"/>
      <c r="R127" s="378">
        <f>'SEF-3 p 4 Bands'!P113</f>
        <v>0</v>
      </c>
      <c r="S127" s="364">
        <f>R127</f>
        <v>0</v>
      </c>
      <c r="T127" s="378">
        <f t="shared" ref="T127:T138" si="99">O127+R127</f>
        <v>8652353.5995881222</v>
      </c>
      <c r="U127" s="365">
        <f t="shared" ref="U127:U138" si="100">P127+S127</f>
        <v>8652353.5995881222</v>
      </c>
      <c r="V127" s="339">
        <f>'SEF-3 p5 Interest'!N173+'SEF-3 p5 Interest'!N174</f>
        <v>13261.390000000001</v>
      </c>
      <c r="W127" s="364">
        <f>V127</f>
        <v>13261.390000000001</v>
      </c>
      <c r="X127" s="378">
        <f t="shared" ref="X127:X138" si="101">R127+V127</f>
        <v>13261.390000000001</v>
      </c>
      <c r="Y127" s="342">
        <f>X127</f>
        <v>13261.390000000001</v>
      </c>
      <c r="Z127" s="350"/>
      <c r="AA127" s="305"/>
      <c r="AB127" s="304"/>
      <c r="AC127" s="355"/>
    </row>
    <row r="128" spans="1:29" s="257" customFormat="1" ht="13.15" hidden="1" customHeight="1" x14ac:dyDescent="0.2">
      <c r="A128" s="329">
        <v>9</v>
      </c>
      <c r="B128" s="463">
        <v>40210</v>
      </c>
      <c r="C128" s="351"/>
      <c r="D128" s="308">
        <v>127311731.31798133</v>
      </c>
      <c r="E128" s="311">
        <f t="shared" ref="E128:E138" si="102">E127+D128</f>
        <v>262265237.63596267</v>
      </c>
      <c r="F128" s="310">
        <v>111110995.368774</v>
      </c>
      <c r="G128" s="311">
        <f t="shared" ref="G128:G138" si="103">G127+F128</f>
        <v>237409035.49496996</v>
      </c>
      <c r="H128" s="308">
        <f t="shared" si="96"/>
        <v>16200735.949207336</v>
      </c>
      <c r="I128" s="309">
        <f t="shared" si="97"/>
        <v>24856202.140992701</v>
      </c>
      <c r="J128" s="308">
        <v>-5825.9466546941549</v>
      </c>
      <c r="K128" s="311">
        <f t="shared" ref="K128:K138" si="104">K127+J128</f>
        <v>-8938.5388519223779</v>
      </c>
      <c r="L128" s="347">
        <f t="shared" si="98"/>
        <v>16194910.002552642</v>
      </c>
      <c r="M128" s="353">
        <f t="shared" ref="M128:M138" si="105">M127+L128</f>
        <v>24847263.602140762</v>
      </c>
      <c r="N128" s="307"/>
      <c r="O128" s="310">
        <f>'SEF-3 p 4 Bands'!AF114</f>
        <v>13771278.201482262</v>
      </c>
      <c r="P128" s="311">
        <f t="shared" ref="P128:P138" si="106">P127+O128</f>
        <v>22423631.801070385</v>
      </c>
      <c r="Q128" s="349"/>
      <c r="R128" s="310">
        <f>'SEF-3 p 4 Bands'!P114</f>
        <v>2423631.801070381</v>
      </c>
      <c r="S128" s="317">
        <f t="shared" ref="S128:S138" si="107">R128+S127</f>
        <v>2423631.801070381</v>
      </c>
      <c r="T128" s="310">
        <f t="shared" si="99"/>
        <v>16194910.002552643</v>
      </c>
      <c r="U128" s="370">
        <f t="shared" si="100"/>
        <v>24847263.602140766</v>
      </c>
      <c r="V128" s="308">
        <f>'SEF-3 p5 Interest'!N175+'SEF-3 p5 Interest'!N176</f>
        <v>12193.83</v>
      </c>
      <c r="W128" s="317">
        <f>W127+V128</f>
        <v>25455.22</v>
      </c>
      <c r="X128" s="310">
        <f t="shared" si="101"/>
        <v>2435825.631070381</v>
      </c>
      <c r="Y128" s="309">
        <f t="shared" ref="Y128:Y138" si="108">X128+Y127</f>
        <v>2449087.0210703812</v>
      </c>
      <c r="Z128" s="350"/>
      <c r="AA128" s="305"/>
      <c r="AB128" s="304"/>
      <c r="AC128" s="355"/>
    </row>
    <row r="129" spans="1:29" s="257" customFormat="1" ht="13.15" hidden="1" customHeight="1" x14ac:dyDescent="0.2">
      <c r="A129" s="329">
        <v>9</v>
      </c>
      <c r="B129" s="463">
        <v>40238</v>
      </c>
      <c r="C129" s="351"/>
      <c r="D129" s="310">
        <v>129436684.31798133</v>
      </c>
      <c r="E129" s="311">
        <f t="shared" si="102"/>
        <v>391701921.95394397</v>
      </c>
      <c r="F129" s="314">
        <v>118436669.29636499</v>
      </c>
      <c r="G129" s="311">
        <f t="shared" si="103"/>
        <v>355845704.79133499</v>
      </c>
      <c r="H129" s="306">
        <f t="shared" si="96"/>
        <v>11000015.02161634</v>
      </c>
      <c r="I129" s="314">
        <f t="shared" si="97"/>
        <v>35856217.162608981</v>
      </c>
      <c r="J129" s="310">
        <v>-3955.7154019232839</v>
      </c>
      <c r="K129" s="353">
        <f t="shared" si="104"/>
        <v>-12894.254253845662</v>
      </c>
      <c r="L129" s="381">
        <f t="shared" si="98"/>
        <v>10996059.306214416</v>
      </c>
      <c r="M129" s="353">
        <f t="shared" si="105"/>
        <v>35843322.908355176</v>
      </c>
      <c r="N129" s="353"/>
      <c r="O129" s="310">
        <f>'SEF-3 p 4 Bands'!AF115</f>
        <v>5498029.6531072035</v>
      </c>
      <c r="P129" s="353">
        <f t="shared" si="106"/>
        <v>27921661.454177588</v>
      </c>
      <c r="Q129" s="349"/>
      <c r="R129" s="310">
        <f>'SEF-3 p 4 Bands'!P115</f>
        <v>5498029.6531072073</v>
      </c>
      <c r="S129" s="314">
        <f t="shared" si="107"/>
        <v>7921661.4541775882</v>
      </c>
      <c r="T129" s="310">
        <f t="shared" si="99"/>
        <v>10996059.306214411</v>
      </c>
      <c r="U129" s="374">
        <f t="shared" si="100"/>
        <v>35843322.908355176</v>
      </c>
      <c r="V129" s="310">
        <f>'SEF-3 p5 Interest'!N177+'SEF-3 p5 Interest'!N178</f>
        <v>20440.829999999998</v>
      </c>
      <c r="W129" s="314">
        <f t="shared" ref="W129:W138" si="109">W128+V129</f>
        <v>45896.05</v>
      </c>
      <c r="X129" s="310">
        <f t="shared" si="101"/>
        <v>5518470.4831072073</v>
      </c>
      <c r="Y129" s="317">
        <f t="shared" si="108"/>
        <v>7967557.504177589</v>
      </c>
      <c r="Z129" s="350"/>
      <c r="AA129" s="305"/>
      <c r="AB129" s="304"/>
      <c r="AC129" s="355"/>
    </row>
    <row r="130" spans="1:29" s="257" customFormat="1" ht="13.15" hidden="1" customHeight="1" x14ac:dyDescent="0.2">
      <c r="A130" s="329">
        <v>9</v>
      </c>
      <c r="B130" s="463">
        <v>40269</v>
      </c>
      <c r="C130" s="351"/>
      <c r="D130" s="310">
        <v>104419583.30431288</v>
      </c>
      <c r="E130" s="311">
        <f t="shared" si="102"/>
        <v>496121505.25825685</v>
      </c>
      <c r="F130" s="314">
        <v>110235654.19706452</v>
      </c>
      <c r="G130" s="311">
        <f t="shared" si="103"/>
        <v>466081358.98839951</v>
      </c>
      <c r="H130" s="308">
        <f t="shared" si="96"/>
        <v>-5816070.8927516341</v>
      </c>
      <c r="I130" s="309">
        <f t="shared" si="97"/>
        <v>30040146.269857347</v>
      </c>
      <c r="J130" s="308">
        <v>2044.6532931793481</v>
      </c>
      <c r="K130" s="311">
        <f t="shared" si="104"/>
        <v>-10849.600960666314</v>
      </c>
      <c r="L130" s="347">
        <f t="shared" si="98"/>
        <v>-5814026.2394584548</v>
      </c>
      <c r="M130" s="353">
        <f t="shared" si="105"/>
        <v>30029296.66889672</v>
      </c>
      <c r="N130" s="312"/>
      <c r="O130" s="310">
        <f>'SEF-3 p 4 Bands'!AF116</f>
        <v>-2907013.1197292283</v>
      </c>
      <c r="P130" s="311">
        <f t="shared" si="106"/>
        <v>25014648.33444836</v>
      </c>
      <c r="Q130" s="349"/>
      <c r="R130" s="310">
        <f>'SEF-3 p 4 Bands'!P116</f>
        <v>-2907013.1197292283</v>
      </c>
      <c r="S130" s="317">
        <f t="shared" si="107"/>
        <v>5014648.3344483599</v>
      </c>
      <c r="T130" s="310">
        <f t="shared" si="99"/>
        <v>-5814026.2394584566</v>
      </c>
      <c r="U130" s="370">
        <f t="shared" si="100"/>
        <v>30029296.66889672</v>
      </c>
      <c r="V130" s="308">
        <f>'SEF-3 p5 Interest'!N179+'SEF-3 p5 Interest'!N180</f>
        <v>33735.370000000003</v>
      </c>
      <c r="W130" s="317">
        <f t="shared" si="109"/>
        <v>79631.420000000013</v>
      </c>
      <c r="X130" s="310">
        <f t="shared" si="101"/>
        <v>-2873277.7497292282</v>
      </c>
      <c r="Y130" s="309">
        <f t="shared" si="108"/>
        <v>5094279.7544483608</v>
      </c>
      <c r="Z130" s="350"/>
      <c r="AA130" s="305"/>
      <c r="AB130" s="304"/>
      <c r="AC130" s="355"/>
    </row>
    <row r="131" spans="1:29" s="257" customFormat="1" ht="13.15" hidden="1" customHeight="1" x14ac:dyDescent="0.2">
      <c r="A131" s="329">
        <v>9</v>
      </c>
      <c r="B131" s="463">
        <v>40299</v>
      </c>
      <c r="C131" s="351"/>
      <c r="D131" s="308">
        <v>90656776.734935537</v>
      </c>
      <c r="E131" s="311">
        <f t="shared" si="102"/>
        <v>586778281.99319243</v>
      </c>
      <c r="F131" s="310">
        <v>104215280.79157101</v>
      </c>
      <c r="G131" s="311">
        <f t="shared" si="103"/>
        <v>570296639.77997053</v>
      </c>
      <c r="H131" s="310">
        <f t="shared" si="96"/>
        <v>-13558504.056635469</v>
      </c>
      <c r="I131" s="317">
        <f t="shared" si="97"/>
        <v>16481642.213221908</v>
      </c>
      <c r="J131" s="310">
        <v>4733.2737661711872</v>
      </c>
      <c r="K131" s="311">
        <f t="shared" si="104"/>
        <v>-6116.3271944951266</v>
      </c>
      <c r="L131" s="381">
        <f t="shared" si="98"/>
        <v>-13553770.782869298</v>
      </c>
      <c r="M131" s="353">
        <f t="shared" si="105"/>
        <v>16475525.886027422</v>
      </c>
      <c r="N131" s="353"/>
      <c r="O131" s="310">
        <f>'SEF-3 p 4 Bands'!AF117</f>
        <v>-8539122.4484209418</v>
      </c>
      <c r="P131" s="311">
        <f t="shared" si="106"/>
        <v>16475525.886027418</v>
      </c>
      <c r="Q131" s="349"/>
      <c r="R131" s="310">
        <f>'SEF-3 p 4 Bands'!P117</f>
        <v>-5014648.3344483599</v>
      </c>
      <c r="S131" s="317">
        <f t="shared" si="107"/>
        <v>0</v>
      </c>
      <c r="T131" s="310">
        <f t="shared" si="99"/>
        <v>-13553770.782869302</v>
      </c>
      <c r="U131" s="370">
        <f t="shared" si="100"/>
        <v>16475525.886027418</v>
      </c>
      <c r="V131" s="308">
        <f>'SEF-3 p5 Interest'!N181+'SEF-3 p5 Interest'!N182</f>
        <v>26656.690000000002</v>
      </c>
      <c r="W131" s="317">
        <f t="shared" si="109"/>
        <v>106288.11000000002</v>
      </c>
      <c r="X131" s="310">
        <f t="shared" si="101"/>
        <v>-4987991.6444483595</v>
      </c>
      <c r="Y131" s="309">
        <f t="shared" si="108"/>
        <v>106288.11000000127</v>
      </c>
      <c r="Z131" s="350"/>
      <c r="AA131" s="305"/>
      <c r="AB131" s="304"/>
      <c r="AC131" s="355"/>
    </row>
    <row r="132" spans="1:29" s="257" customFormat="1" ht="13.15" hidden="1" customHeight="1" x14ac:dyDescent="0.2">
      <c r="A132" s="329">
        <v>9</v>
      </c>
      <c r="B132" s="463">
        <v>40330</v>
      </c>
      <c r="C132" s="338" t="s">
        <v>127</v>
      </c>
      <c r="D132" s="277">
        <v>99678045.734935537</v>
      </c>
      <c r="E132" s="278">
        <f t="shared" si="102"/>
        <v>686456327.72812796</v>
      </c>
      <c r="F132" s="280">
        <v>90335556.644136995</v>
      </c>
      <c r="G132" s="278">
        <f t="shared" si="103"/>
        <v>660632196.42410755</v>
      </c>
      <c r="H132" s="280">
        <f t="shared" si="96"/>
        <v>9342489.0907985419</v>
      </c>
      <c r="I132" s="291">
        <f t="shared" si="97"/>
        <v>25824131.304020405</v>
      </c>
      <c r="J132" s="280">
        <v>-3261.4629415981472</v>
      </c>
      <c r="K132" s="278">
        <f t="shared" si="104"/>
        <v>-9377.7901360932738</v>
      </c>
      <c r="L132" s="385">
        <f t="shared" si="98"/>
        <v>9339227.6278569438</v>
      </c>
      <c r="M132" s="281">
        <f t="shared" si="105"/>
        <v>25814753.513884366</v>
      </c>
      <c r="N132" s="281"/>
      <c r="O132" s="280">
        <f>'SEF-3 p 4 Bands'!AF118</f>
        <v>6431850.8709147647</v>
      </c>
      <c r="P132" s="278">
        <f t="shared" si="106"/>
        <v>22907376.756942183</v>
      </c>
      <c r="Q132" s="290"/>
      <c r="R132" s="280">
        <f>'SEF-3 p 4 Bands'!P118</f>
        <v>2907376.7569421828</v>
      </c>
      <c r="S132" s="291">
        <f t="shared" si="107"/>
        <v>2907376.7569421828</v>
      </c>
      <c r="T132" s="280">
        <f t="shared" si="99"/>
        <v>9339227.6278569475</v>
      </c>
      <c r="U132" s="386">
        <f t="shared" si="100"/>
        <v>25814753.513884366</v>
      </c>
      <c r="V132" s="277">
        <f>'SEF-3 p5 Interest'!N183+'SEF-3 p5 Interest'!N184</f>
        <v>13092.48</v>
      </c>
      <c r="W132" s="291">
        <f t="shared" si="109"/>
        <v>119380.59000000001</v>
      </c>
      <c r="X132" s="280">
        <f t="shared" si="101"/>
        <v>2920469.2369421828</v>
      </c>
      <c r="Y132" s="279">
        <f t="shared" si="108"/>
        <v>3026757.346942184</v>
      </c>
      <c r="Z132" s="350"/>
      <c r="AA132" s="305"/>
      <c r="AB132" s="304"/>
      <c r="AC132" s="355"/>
    </row>
    <row r="133" spans="1:29" s="257" customFormat="1" ht="12.75" hidden="1" customHeight="1" x14ac:dyDescent="0.2">
      <c r="A133" s="329">
        <v>9</v>
      </c>
      <c r="B133" s="463">
        <v>40360</v>
      </c>
      <c r="C133" s="351"/>
      <c r="D133" s="308">
        <v>93519760.734935537</v>
      </c>
      <c r="E133" s="311">
        <f t="shared" si="102"/>
        <v>779976088.46306348</v>
      </c>
      <c r="F133" s="310">
        <v>101296002.28430299</v>
      </c>
      <c r="G133" s="311">
        <f t="shared" si="103"/>
        <v>761928198.7084105</v>
      </c>
      <c r="H133" s="310">
        <f t="shared" si="96"/>
        <v>-7776241.5493674576</v>
      </c>
      <c r="I133" s="317">
        <f t="shared" si="97"/>
        <v>18047889.754652977</v>
      </c>
      <c r="J133" s="310">
        <v>2714.6859248839319</v>
      </c>
      <c r="K133" s="311">
        <f t="shared" si="104"/>
        <v>-6663.1042112093419</v>
      </c>
      <c r="L133" s="381">
        <f t="shared" si="98"/>
        <v>-7773526.8634425737</v>
      </c>
      <c r="M133" s="353">
        <f t="shared" si="105"/>
        <v>18041226.650441792</v>
      </c>
      <c r="N133" s="353"/>
      <c r="O133" s="310">
        <f>'SEF-3 p 4 Bands'!AF119</f>
        <v>-4866150.1065003946</v>
      </c>
      <c r="P133" s="311">
        <f t="shared" si="106"/>
        <v>18041226.650441788</v>
      </c>
      <c r="Q133" s="349"/>
      <c r="R133" s="310">
        <f>'SEF-3 p 4 Bands'!P119</f>
        <v>-2907376.7569421828</v>
      </c>
      <c r="S133" s="317">
        <f t="shared" si="107"/>
        <v>0</v>
      </c>
      <c r="T133" s="310">
        <f t="shared" si="99"/>
        <v>-7773526.8634425774</v>
      </c>
      <c r="U133" s="370">
        <f t="shared" si="100"/>
        <v>18041226.650441788</v>
      </c>
      <c r="V133" s="308">
        <f>'SEF-3 p5 Interest'!N185+'SEF-3 p5 Interest'!N186</f>
        <v>21027.670000000002</v>
      </c>
      <c r="W133" s="317">
        <f t="shared" si="109"/>
        <v>140408.26</v>
      </c>
      <c r="X133" s="310">
        <f t="shared" si="101"/>
        <v>-2886349.0869421829</v>
      </c>
      <c r="Y133" s="309">
        <f t="shared" si="108"/>
        <v>140408.26000000117</v>
      </c>
      <c r="Z133" s="350"/>
      <c r="AA133" s="305"/>
      <c r="AB133" s="304"/>
      <c r="AC133" s="355"/>
    </row>
    <row r="134" spans="1:29" s="257" customFormat="1" ht="12.75" hidden="1" customHeight="1" x14ac:dyDescent="0.2">
      <c r="A134" s="329">
        <v>9</v>
      </c>
      <c r="B134" s="463">
        <v>40391</v>
      </c>
      <c r="C134" s="351"/>
      <c r="D134" s="308">
        <v>97662227.734935537</v>
      </c>
      <c r="E134" s="311">
        <f t="shared" si="102"/>
        <v>877638316.197999</v>
      </c>
      <c r="F134" s="310">
        <v>101910767.75062799</v>
      </c>
      <c r="G134" s="311">
        <f t="shared" si="103"/>
        <v>863838966.4590385</v>
      </c>
      <c r="H134" s="308">
        <f t="shared" si="96"/>
        <v>-4248540.0156924576</v>
      </c>
      <c r="I134" s="309">
        <f t="shared" si="97"/>
        <v>13799349.738960505</v>
      </c>
      <c r="J134" s="308">
        <v>1483.1653194781393</v>
      </c>
      <c r="K134" s="311">
        <f t="shared" si="104"/>
        <v>-5179.9388917312026</v>
      </c>
      <c r="L134" s="347">
        <f t="shared" si="98"/>
        <v>-4247056.8503729794</v>
      </c>
      <c r="M134" s="353">
        <f t="shared" si="105"/>
        <v>13794169.800068812</v>
      </c>
      <c r="N134" s="312"/>
      <c r="O134" s="310">
        <f>'SEF-3 p 4 Bands'!AF120</f>
        <v>-4247056.8503729776</v>
      </c>
      <c r="P134" s="311">
        <f t="shared" si="106"/>
        <v>13794169.800068811</v>
      </c>
      <c r="Q134" s="349"/>
      <c r="R134" s="310">
        <f>'SEF-3 p 4 Bands'!P120</f>
        <v>0</v>
      </c>
      <c r="S134" s="317">
        <f t="shared" si="107"/>
        <v>0</v>
      </c>
      <c r="T134" s="310">
        <f t="shared" si="99"/>
        <v>-4247056.8503729776</v>
      </c>
      <c r="U134" s="370">
        <f t="shared" si="100"/>
        <v>13794169.800068811</v>
      </c>
      <c r="V134" s="308">
        <f>'SEF-3 p5 Interest'!N187+'SEF-3 p5 Interest'!N188</f>
        <v>13261.390000000001</v>
      </c>
      <c r="W134" s="317">
        <f t="shared" si="109"/>
        <v>153669.65000000002</v>
      </c>
      <c r="X134" s="310">
        <f t="shared" si="101"/>
        <v>13261.390000000001</v>
      </c>
      <c r="Y134" s="309">
        <f t="shared" si="108"/>
        <v>153669.65000000119</v>
      </c>
      <c r="Z134" s="350"/>
      <c r="AA134" s="305"/>
      <c r="AB134" s="304"/>
      <c r="AC134" s="355"/>
    </row>
    <row r="135" spans="1:29" s="257" customFormat="1" ht="12.75" hidden="1" customHeight="1" x14ac:dyDescent="0.2">
      <c r="A135" s="329">
        <v>9</v>
      </c>
      <c r="B135" s="463">
        <v>40422</v>
      </c>
      <c r="C135" s="351"/>
      <c r="D135" s="308">
        <v>105254060.73493554</v>
      </c>
      <c r="E135" s="311">
        <f t="shared" si="102"/>
        <v>982892376.93293452</v>
      </c>
      <c r="F135" s="310">
        <v>97163878.735434994</v>
      </c>
      <c r="G135" s="311">
        <f t="shared" si="103"/>
        <v>961002845.19447351</v>
      </c>
      <c r="H135" s="308">
        <f t="shared" si="96"/>
        <v>8090181.9995005429</v>
      </c>
      <c r="I135" s="309">
        <f t="shared" si="97"/>
        <v>21889531.738461018</v>
      </c>
      <c r="J135" s="308">
        <v>-2824.2825360251591</v>
      </c>
      <c r="K135" s="311">
        <f t="shared" si="104"/>
        <v>-8004.2214277563617</v>
      </c>
      <c r="L135" s="347">
        <f t="shared" si="98"/>
        <v>8087357.7169645177</v>
      </c>
      <c r="M135" s="353">
        <f t="shared" si="105"/>
        <v>21881527.517033331</v>
      </c>
      <c r="N135" s="312"/>
      <c r="O135" s="310">
        <f>'SEF-3 p 4 Bands'!AF121</f>
        <v>7146593.9584478512</v>
      </c>
      <c r="P135" s="311">
        <f t="shared" si="106"/>
        <v>20940763.758516662</v>
      </c>
      <c r="Q135" s="349"/>
      <c r="R135" s="310">
        <f>'SEF-3 p 4 Bands'!P121</f>
        <v>940763.75851666555</v>
      </c>
      <c r="S135" s="317">
        <f t="shared" si="107"/>
        <v>940763.75851666555</v>
      </c>
      <c r="T135" s="310">
        <f t="shared" si="99"/>
        <v>8087357.7169645168</v>
      </c>
      <c r="U135" s="370">
        <f t="shared" si="100"/>
        <v>21881527.517033327</v>
      </c>
      <c r="V135" s="308">
        <f>'SEF-3 p5 Interest'!N189+'SEF-3 p5 Interest'!N190</f>
        <v>12917.369999999999</v>
      </c>
      <c r="W135" s="317">
        <f t="shared" si="109"/>
        <v>166587.02000000002</v>
      </c>
      <c r="X135" s="310">
        <f t="shared" si="101"/>
        <v>953681.12851666554</v>
      </c>
      <c r="Y135" s="309">
        <f t="shared" si="108"/>
        <v>1107350.7785166667</v>
      </c>
      <c r="Z135" s="350"/>
      <c r="AA135" s="305"/>
      <c r="AB135" s="304"/>
      <c r="AC135" s="355"/>
    </row>
    <row r="136" spans="1:29" s="257" customFormat="1" ht="13.15" hidden="1" customHeight="1" x14ac:dyDescent="0.2">
      <c r="A136" s="329">
        <v>9</v>
      </c>
      <c r="B136" s="463">
        <v>40452</v>
      </c>
      <c r="C136" s="351"/>
      <c r="D136" s="308">
        <v>113891198.73493554</v>
      </c>
      <c r="E136" s="311">
        <f t="shared" si="102"/>
        <v>1096783575.66787</v>
      </c>
      <c r="F136" s="310">
        <v>108947212.12718099</v>
      </c>
      <c r="G136" s="311">
        <f t="shared" si="103"/>
        <v>1069950057.3216546</v>
      </c>
      <c r="H136" s="308">
        <f t="shared" si="96"/>
        <v>4943986.6077545434</v>
      </c>
      <c r="I136" s="309">
        <f t="shared" si="97"/>
        <v>26833518.346215487</v>
      </c>
      <c r="J136" s="308">
        <v>-1725.9457247667015</v>
      </c>
      <c r="K136" s="311">
        <f t="shared" si="104"/>
        <v>-9730.1671525230631</v>
      </c>
      <c r="L136" s="347">
        <f t="shared" si="98"/>
        <v>4942260.6620297767</v>
      </c>
      <c r="M136" s="353">
        <f t="shared" si="105"/>
        <v>26823788.179063108</v>
      </c>
      <c r="N136" s="312"/>
      <c r="O136" s="310">
        <f>'SEF-3 p 4 Bands'!AF122</f>
        <v>2471130.3310148939</v>
      </c>
      <c r="P136" s="311">
        <f t="shared" si="106"/>
        <v>23411894.089531556</v>
      </c>
      <c r="Q136" s="349"/>
      <c r="R136" s="310">
        <f>'SEF-3 p 4 Bands'!P122</f>
        <v>2471130.3310148884</v>
      </c>
      <c r="S136" s="317">
        <f t="shared" si="107"/>
        <v>3411894.0895315539</v>
      </c>
      <c r="T136" s="310">
        <f t="shared" si="99"/>
        <v>4942260.6620297823</v>
      </c>
      <c r="U136" s="370">
        <f t="shared" si="100"/>
        <v>26823788.179063112</v>
      </c>
      <c r="V136" s="308">
        <f>'SEF-3 p5 Interest'!N191+'SEF-3 p5 Interest'!N192</f>
        <v>16078.19</v>
      </c>
      <c r="W136" s="317">
        <f t="shared" si="109"/>
        <v>182665.21000000002</v>
      </c>
      <c r="X136" s="310">
        <f t="shared" si="101"/>
        <v>2487208.5210148883</v>
      </c>
      <c r="Y136" s="309">
        <f t="shared" si="108"/>
        <v>3594559.2995315548</v>
      </c>
      <c r="Z136" s="350"/>
      <c r="AA136" s="305"/>
      <c r="AB136" s="304"/>
      <c r="AC136" s="355"/>
    </row>
    <row r="137" spans="1:29" s="257" customFormat="1" ht="12.75" hidden="1" customHeight="1" x14ac:dyDescent="0.2">
      <c r="A137" s="329">
        <v>9</v>
      </c>
      <c r="B137" s="463">
        <v>40483</v>
      </c>
      <c r="C137" s="351"/>
      <c r="D137" s="308">
        <v>127729035.37493554</v>
      </c>
      <c r="E137" s="311">
        <f t="shared" si="102"/>
        <v>1224512611.0428057</v>
      </c>
      <c r="F137" s="310">
        <v>127209680.876862</v>
      </c>
      <c r="G137" s="311">
        <f t="shared" si="103"/>
        <v>1197159738.1985166</v>
      </c>
      <c r="H137" s="308">
        <f t="shared" si="96"/>
        <v>519354.49807353318</v>
      </c>
      <c r="I137" s="309">
        <f t="shared" si="97"/>
        <v>27352872.844289064</v>
      </c>
      <c r="J137" s="308">
        <v>-181.30665527743986</v>
      </c>
      <c r="K137" s="311">
        <f t="shared" si="104"/>
        <v>-9911.473807800503</v>
      </c>
      <c r="L137" s="347">
        <f t="shared" si="98"/>
        <v>519173.19141825574</v>
      </c>
      <c r="M137" s="353">
        <f t="shared" si="105"/>
        <v>27342961.370481364</v>
      </c>
      <c r="N137" s="312"/>
      <c r="O137" s="310">
        <f>'SEF-3 p 4 Bands'!AF123</f>
        <v>259586.59570912272</v>
      </c>
      <c r="P137" s="311">
        <f t="shared" si="106"/>
        <v>23671480.685240678</v>
      </c>
      <c r="Q137" s="349"/>
      <c r="R137" s="310">
        <f>'SEF-3 p 4 Bands'!P123</f>
        <v>259586.59570912831</v>
      </c>
      <c r="S137" s="317">
        <f t="shared" si="107"/>
        <v>3671480.6852406822</v>
      </c>
      <c r="T137" s="310">
        <f t="shared" si="99"/>
        <v>519173.19141825102</v>
      </c>
      <c r="U137" s="370">
        <f t="shared" si="100"/>
        <v>27342961.370481361</v>
      </c>
      <c r="V137" s="308">
        <f>'SEF-3 p5 Interest'!N193+'SEF-3 p5 Interest'!N194</f>
        <v>21970.68</v>
      </c>
      <c r="W137" s="317">
        <f t="shared" si="109"/>
        <v>204635.89</v>
      </c>
      <c r="X137" s="310">
        <f t="shared" si="101"/>
        <v>281557.2757091283</v>
      </c>
      <c r="Y137" s="309">
        <f t="shared" si="108"/>
        <v>3876116.5752406833</v>
      </c>
      <c r="Z137" s="350"/>
      <c r="AA137" s="305"/>
      <c r="AB137" s="304"/>
      <c r="AC137" s="355"/>
    </row>
    <row r="138" spans="1:29" s="257" customFormat="1" ht="13.15" hidden="1" customHeight="1" x14ac:dyDescent="0.2">
      <c r="A138" s="329">
        <v>9</v>
      </c>
      <c r="B138" s="463">
        <v>40513</v>
      </c>
      <c r="C138" s="351"/>
      <c r="D138" s="282">
        <v>148516484.73493555</v>
      </c>
      <c r="E138" s="283">
        <f t="shared" si="102"/>
        <v>1373029095.7777412</v>
      </c>
      <c r="F138" s="286">
        <v>139692837.537413</v>
      </c>
      <c r="G138" s="283">
        <f t="shared" si="103"/>
        <v>1336852575.7359295</v>
      </c>
      <c r="H138" s="282">
        <f t="shared" si="96"/>
        <v>8823647.1975225508</v>
      </c>
      <c r="I138" s="285">
        <f t="shared" si="97"/>
        <v>36176520.041811705</v>
      </c>
      <c r="J138" s="282">
        <v>-3080.3352366555482</v>
      </c>
      <c r="K138" s="283">
        <f t="shared" si="104"/>
        <v>-12991.809044456051</v>
      </c>
      <c r="L138" s="319">
        <f t="shared" si="98"/>
        <v>8820566.8622858953</v>
      </c>
      <c r="M138" s="288">
        <f t="shared" si="105"/>
        <v>36163528.232767262</v>
      </c>
      <c r="N138" s="287"/>
      <c r="O138" s="286">
        <f>'SEF-3 p 4 Bands'!AF124</f>
        <v>4410283.431142956</v>
      </c>
      <c r="P138" s="283">
        <f t="shared" si="106"/>
        <v>28081764.116383635</v>
      </c>
      <c r="Q138" s="320"/>
      <c r="R138" s="286">
        <f>'SEF-3 p 4 Bands'!P124</f>
        <v>4410283.4311429486</v>
      </c>
      <c r="S138" s="321">
        <f t="shared" si="107"/>
        <v>8081764.1163836308</v>
      </c>
      <c r="T138" s="286">
        <f t="shared" si="99"/>
        <v>8820566.8622859046</v>
      </c>
      <c r="U138" s="373">
        <f t="shared" si="100"/>
        <v>36163528.232767269</v>
      </c>
      <c r="V138" s="282">
        <f>'SEF-3 p5 Interest'!N195+'SEF-3 p5 Interest'!N196</f>
        <v>23788.38</v>
      </c>
      <c r="W138" s="321">
        <f t="shared" si="109"/>
        <v>228424.27000000002</v>
      </c>
      <c r="X138" s="286">
        <f t="shared" si="101"/>
        <v>4434071.8111429485</v>
      </c>
      <c r="Y138" s="285">
        <f t="shared" si="108"/>
        <v>8310188.3863836322</v>
      </c>
      <c r="Z138" s="350"/>
      <c r="AA138" s="305"/>
      <c r="AB138" s="304"/>
      <c r="AC138" s="355"/>
    </row>
    <row r="139" spans="1:29" s="257" customFormat="1" ht="13.15" hidden="1" customHeight="1" x14ac:dyDescent="0.2">
      <c r="A139" s="329"/>
      <c r="B139" s="463"/>
      <c r="C139" s="351"/>
      <c r="D139" s="306"/>
      <c r="E139" s="353"/>
      <c r="F139" s="314"/>
      <c r="G139" s="353"/>
      <c r="H139" s="306"/>
      <c r="I139" s="306"/>
      <c r="J139" s="306"/>
      <c r="K139" s="353"/>
      <c r="L139" s="312"/>
      <c r="M139" s="353"/>
      <c r="N139" s="312"/>
      <c r="O139" s="314"/>
      <c r="P139" s="353"/>
      <c r="Q139" s="349"/>
      <c r="R139" s="314"/>
      <c r="S139" s="314"/>
      <c r="T139" s="314"/>
      <c r="U139" s="374"/>
      <c r="V139" s="306"/>
      <c r="W139" s="314"/>
      <c r="X139" s="314"/>
      <c r="Y139" s="306"/>
      <c r="Z139" s="350"/>
      <c r="AA139" s="305"/>
      <c r="AB139" s="304"/>
      <c r="AC139" s="355"/>
    </row>
    <row r="140" spans="1:29" s="257" customFormat="1" ht="13.15" hidden="1" customHeight="1" x14ac:dyDescent="0.2">
      <c r="A140" s="464" t="s">
        <v>87</v>
      </c>
      <c r="B140" s="463"/>
      <c r="C140" s="351"/>
      <c r="D140" s="306"/>
      <c r="E140" s="353">
        <f>E122+E138</f>
        <v>9694833832.2287388</v>
      </c>
      <c r="F140" s="314"/>
      <c r="G140" s="353">
        <f>G122+G138</f>
        <v>9632053503.2895699</v>
      </c>
      <c r="H140" s="306"/>
      <c r="I140" s="353">
        <f>I122+I138</f>
        <v>62780328.939168692</v>
      </c>
      <c r="J140" s="306"/>
      <c r="K140" s="353">
        <f>K122+K138</f>
        <v>-33636.122769726826</v>
      </c>
      <c r="L140" s="312"/>
      <c r="M140" s="353"/>
      <c r="N140" s="312">
        <f>N122+M138</f>
        <v>62746691.351981752</v>
      </c>
      <c r="O140" s="314"/>
      <c r="P140" s="353">
        <f>P122+P138</f>
        <v>49860552.717254266</v>
      </c>
      <c r="Q140" s="349"/>
      <c r="R140" s="314"/>
      <c r="S140" s="314">
        <f>S122+S138</f>
        <v>12886138.599144697</v>
      </c>
      <c r="T140" s="314"/>
      <c r="U140" s="374">
        <f>U122+U138</f>
        <v>62746691.316398971</v>
      </c>
      <c r="V140" s="306"/>
      <c r="W140" s="314">
        <f>W122+W138</f>
        <v>1109973.4100000001</v>
      </c>
      <c r="X140" s="314"/>
      <c r="Y140" s="306">
        <f>Y122+Y138</f>
        <v>13996113.009144697</v>
      </c>
      <c r="Z140" s="350"/>
      <c r="AA140" s="305"/>
      <c r="AB140" s="304"/>
      <c r="AC140" s="355"/>
    </row>
    <row r="141" spans="1:29" s="257" customFormat="1" ht="15" hidden="1" customHeight="1" x14ac:dyDescent="0.2">
      <c r="A141" s="329"/>
      <c r="B141" s="463"/>
      <c r="C141" s="351"/>
      <c r="D141" s="306"/>
      <c r="E141" s="353"/>
      <c r="F141" s="314"/>
      <c r="G141" s="353"/>
      <c r="H141" s="306"/>
      <c r="I141" s="306"/>
      <c r="J141" s="306"/>
      <c r="K141" s="353"/>
      <c r="L141" s="312"/>
      <c r="M141" s="353"/>
      <c r="N141" s="312"/>
      <c r="O141" s="314"/>
      <c r="P141" s="353"/>
      <c r="Q141" s="349"/>
      <c r="R141" s="314"/>
      <c r="S141" s="314"/>
      <c r="T141" s="314"/>
      <c r="U141" s="374"/>
      <c r="V141" s="306"/>
      <c r="W141" s="314"/>
      <c r="X141" s="314"/>
      <c r="Y141" s="306"/>
      <c r="Z141" s="350"/>
      <c r="AA141" s="305"/>
      <c r="AB141" s="304"/>
      <c r="AC141" s="355"/>
    </row>
    <row r="142" spans="1:29" s="257" customFormat="1" ht="12.75" hidden="1" customHeight="1" x14ac:dyDescent="0.2">
      <c r="A142" s="329">
        <v>10</v>
      </c>
      <c r="B142" s="463">
        <v>40544</v>
      </c>
      <c r="C142" s="351"/>
      <c r="D142" s="339">
        <v>136860616.73493555</v>
      </c>
      <c r="E142" s="377">
        <f>D142</f>
        <v>136860616.73493555</v>
      </c>
      <c r="F142" s="378">
        <v>140508765.95571101</v>
      </c>
      <c r="G142" s="377">
        <f>F142</f>
        <v>140508765.95571101</v>
      </c>
      <c r="H142" s="339">
        <f t="shared" ref="H142:H153" si="110">D142-F142</f>
        <v>-3648149.2207754552</v>
      </c>
      <c r="I142" s="342">
        <f t="shared" ref="I142:I153" si="111">E142-G142</f>
        <v>-3648149.2207754552</v>
      </c>
      <c r="J142" s="339">
        <v>1273.5688929725438</v>
      </c>
      <c r="K142" s="377">
        <f>J142</f>
        <v>1273.5688929725438</v>
      </c>
      <c r="L142" s="362">
        <f t="shared" ref="L142:L153" si="112">H142+J142</f>
        <v>-3646875.6518824827</v>
      </c>
      <c r="M142" s="379">
        <f>L142</f>
        <v>-3646875.6518824827</v>
      </c>
      <c r="N142" s="340"/>
      <c r="O142" s="378">
        <f>'SEF-3 p 4 Bands'!AF126</f>
        <v>-3646875.6518824846</v>
      </c>
      <c r="P142" s="377">
        <f>O142</f>
        <v>-3646875.6518824846</v>
      </c>
      <c r="Q142" s="349"/>
      <c r="R142" s="378">
        <f>'SEF-3 p 4 Bands'!P126</f>
        <v>0</v>
      </c>
      <c r="S142" s="364">
        <f>R142</f>
        <v>0</v>
      </c>
      <c r="T142" s="378">
        <f t="shared" ref="T142:T153" si="113">O142+R142</f>
        <v>-3646875.6518824846</v>
      </c>
      <c r="U142" s="365">
        <f t="shared" ref="U142:U153" si="114">P142+S142</f>
        <v>-3646875.6518824846</v>
      </c>
      <c r="V142" s="339">
        <f>'SEF-3 p5 Interest'!N197+'SEF-3 p5 Interest'!N198</f>
        <v>35569.279999999999</v>
      </c>
      <c r="W142" s="364">
        <f>V142</f>
        <v>35569.279999999999</v>
      </c>
      <c r="X142" s="378">
        <f t="shared" ref="X142:X153" si="115">R142+V142</f>
        <v>35569.279999999999</v>
      </c>
      <c r="Y142" s="342">
        <f>X142</f>
        <v>35569.279999999999</v>
      </c>
      <c r="Z142" s="350"/>
      <c r="AA142" s="305"/>
      <c r="AB142" s="304"/>
      <c r="AC142" s="355"/>
    </row>
    <row r="143" spans="1:29" s="257" customFormat="1" ht="13.15" hidden="1" customHeight="1" x14ac:dyDescent="0.2">
      <c r="A143" s="329">
        <v>10</v>
      </c>
      <c r="B143" s="463">
        <v>40575</v>
      </c>
      <c r="C143" s="351"/>
      <c r="D143" s="308">
        <v>130443863.73493554</v>
      </c>
      <c r="E143" s="311">
        <f t="shared" ref="E143:E153" si="116">E142+D143</f>
        <v>267304480.4698711</v>
      </c>
      <c r="F143" s="310">
        <v>127314917.37198099</v>
      </c>
      <c r="G143" s="311">
        <f t="shared" ref="G143:G153" si="117">G142+F143</f>
        <v>267823683.327692</v>
      </c>
      <c r="H143" s="308">
        <f t="shared" si="110"/>
        <v>3128946.362954542</v>
      </c>
      <c r="I143" s="309">
        <f t="shared" si="111"/>
        <v>-519202.85782089829</v>
      </c>
      <c r="J143" s="308">
        <v>-1092.315175307449</v>
      </c>
      <c r="K143" s="311">
        <f t="shared" ref="K143:K153" si="118">K142+J143</f>
        <v>181.25371766509488</v>
      </c>
      <c r="L143" s="347">
        <f t="shared" si="112"/>
        <v>3127854.0477792346</v>
      </c>
      <c r="M143" s="353">
        <f t="shared" ref="M143:M153" si="119">M142+L143</f>
        <v>-519021.6041032481</v>
      </c>
      <c r="N143" s="307"/>
      <c r="O143" s="310">
        <f>'SEF-3 p 4 Bands'!AF127</f>
        <v>3127854.0477792397</v>
      </c>
      <c r="P143" s="311">
        <f t="shared" ref="P143:P153" si="120">P142+O143</f>
        <v>-519021.60410324484</v>
      </c>
      <c r="Q143" s="349"/>
      <c r="R143" s="310">
        <f>'SEF-3 p 4 Bands'!P127</f>
        <v>0</v>
      </c>
      <c r="S143" s="317">
        <f t="shared" ref="S143:S153" si="121">R143+S142</f>
        <v>0</v>
      </c>
      <c r="T143" s="310">
        <f t="shared" si="113"/>
        <v>3127854.0477792397</v>
      </c>
      <c r="U143" s="370">
        <f t="shared" si="114"/>
        <v>-519021.60410324484</v>
      </c>
      <c r="V143" s="308">
        <f>'SEF-3 p5 Interest'!N199+'SEF-3 p5 Interest'!N200</f>
        <v>32127.09</v>
      </c>
      <c r="W143" s="317">
        <f t="shared" ref="W143:W153" si="122">W142+V143</f>
        <v>67696.37</v>
      </c>
      <c r="X143" s="310">
        <f t="shared" si="115"/>
        <v>32127.09</v>
      </c>
      <c r="Y143" s="309">
        <f t="shared" ref="Y143:Y153" si="123">X143+Y142</f>
        <v>67696.37</v>
      </c>
      <c r="Z143" s="350"/>
      <c r="AA143" s="305"/>
      <c r="AB143" s="304"/>
      <c r="AC143" s="355"/>
    </row>
    <row r="144" spans="1:29" s="257" customFormat="1" ht="12.75" hidden="1" customHeight="1" x14ac:dyDescent="0.2">
      <c r="A144" s="329">
        <v>10</v>
      </c>
      <c r="B144" s="463">
        <v>40603</v>
      </c>
      <c r="C144" s="351"/>
      <c r="D144" s="310">
        <v>122241271.73493554</v>
      </c>
      <c r="E144" s="311">
        <f t="shared" si="116"/>
        <v>389545752.20480663</v>
      </c>
      <c r="F144" s="314">
        <v>126505123.36072101</v>
      </c>
      <c r="G144" s="311">
        <f t="shared" si="117"/>
        <v>394328806.68841302</v>
      </c>
      <c r="H144" s="306">
        <f t="shared" si="110"/>
        <v>-4263851.62578547</v>
      </c>
      <c r="I144" s="314">
        <f t="shared" si="111"/>
        <v>-4783054.4836063981</v>
      </c>
      <c r="J144" s="310">
        <v>1488.510602561757</v>
      </c>
      <c r="K144" s="353">
        <f t="shared" si="118"/>
        <v>1669.7643202268519</v>
      </c>
      <c r="L144" s="381">
        <f t="shared" si="112"/>
        <v>-4262363.1151829083</v>
      </c>
      <c r="M144" s="353">
        <f t="shared" si="119"/>
        <v>-4781384.7192861568</v>
      </c>
      <c r="N144" s="353"/>
      <c r="O144" s="310">
        <f>'SEF-3 p 4 Bands'!AF128</f>
        <v>-4262363.1151829138</v>
      </c>
      <c r="P144" s="353">
        <f t="shared" si="120"/>
        <v>-4781384.7192861587</v>
      </c>
      <c r="Q144" s="349"/>
      <c r="R144" s="310">
        <f>'SEF-3 p 4 Bands'!P128</f>
        <v>0</v>
      </c>
      <c r="S144" s="314">
        <f t="shared" si="121"/>
        <v>0</v>
      </c>
      <c r="T144" s="310">
        <f t="shared" si="113"/>
        <v>-4262363.1151829138</v>
      </c>
      <c r="U144" s="374">
        <f t="shared" si="114"/>
        <v>-4781384.7192861587</v>
      </c>
      <c r="V144" s="308">
        <f>'SEF-3 p5 Interest'!N201+'SEF-3 p5 Interest'!N202</f>
        <v>35569.279999999999</v>
      </c>
      <c r="W144" s="314">
        <f t="shared" si="122"/>
        <v>103265.65</v>
      </c>
      <c r="X144" s="310">
        <f t="shared" si="115"/>
        <v>35569.279999999999</v>
      </c>
      <c r="Y144" s="317">
        <f t="shared" si="123"/>
        <v>103265.65</v>
      </c>
      <c r="Z144" s="350"/>
      <c r="AA144" s="305"/>
      <c r="AB144" s="304"/>
      <c r="AC144" s="355"/>
    </row>
    <row r="145" spans="1:29" s="257" customFormat="1" ht="13.15" hidden="1" customHeight="1" x14ac:dyDescent="0.2">
      <c r="A145" s="329">
        <v>10</v>
      </c>
      <c r="B145" s="463">
        <v>40634</v>
      </c>
      <c r="C145" s="351"/>
      <c r="D145" s="310">
        <v>104683647.73493554</v>
      </c>
      <c r="E145" s="311">
        <f t="shared" si="116"/>
        <v>494229399.93974215</v>
      </c>
      <c r="F145" s="314">
        <v>116015164.410971</v>
      </c>
      <c r="G145" s="311">
        <f t="shared" si="117"/>
        <v>510343971.09938401</v>
      </c>
      <c r="H145" s="308">
        <f t="shared" si="110"/>
        <v>-11331516.676035464</v>
      </c>
      <c r="I145" s="309">
        <f t="shared" si="111"/>
        <v>-16114571.159641862</v>
      </c>
      <c r="J145" s="308">
        <v>3955.8324716035277</v>
      </c>
      <c r="K145" s="311">
        <f t="shared" si="118"/>
        <v>5625.5967918303795</v>
      </c>
      <c r="L145" s="347">
        <f t="shared" si="112"/>
        <v>-11327560.84356386</v>
      </c>
      <c r="M145" s="353">
        <f t="shared" si="119"/>
        <v>-16108945.562850017</v>
      </c>
      <c r="N145" s="312"/>
      <c r="O145" s="310">
        <f>'SEF-3 p 4 Bands'!AF129</f>
        <v>-11327560.843563855</v>
      </c>
      <c r="P145" s="311">
        <f t="shared" si="120"/>
        <v>-16108945.562850013</v>
      </c>
      <c r="Q145" s="349"/>
      <c r="R145" s="310">
        <f>'SEF-3 p 4 Bands'!P129</f>
        <v>0</v>
      </c>
      <c r="S145" s="317">
        <f t="shared" si="121"/>
        <v>0</v>
      </c>
      <c r="T145" s="310">
        <f t="shared" si="113"/>
        <v>-11327560.843563855</v>
      </c>
      <c r="U145" s="370">
        <f t="shared" si="114"/>
        <v>-16108945.562850013</v>
      </c>
      <c r="V145" s="308">
        <f>'SEF-3 p5 Interest'!N203+'SEF-3 p5 Interest'!N204</f>
        <v>34421.880000000005</v>
      </c>
      <c r="W145" s="317">
        <f t="shared" si="122"/>
        <v>137687.53</v>
      </c>
      <c r="X145" s="310">
        <f t="shared" si="115"/>
        <v>34421.880000000005</v>
      </c>
      <c r="Y145" s="309">
        <f t="shared" si="123"/>
        <v>137687.53</v>
      </c>
      <c r="Z145" s="350"/>
      <c r="AA145" s="305"/>
      <c r="AB145" s="304"/>
      <c r="AC145" s="355"/>
    </row>
    <row r="146" spans="1:29" s="257" customFormat="1" ht="13.15" hidden="1" customHeight="1" x14ac:dyDescent="0.2">
      <c r="A146" s="329">
        <v>10</v>
      </c>
      <c r="B146" s="463">
        <v>40664</v>
      </c>
      <c r="C146" s="351"/>
      <c r="D146" s="308">
        <v>89900086.734935537</v>
      </c>
      <c r="E146" s="311">
        <f t="shared" si="116"/>
        <v>584129486.67467773</v>
      </c>
      <c r="F146" s="310">
        <v>105909373.017239</v>
      </c>
      <c r="G146" s="311">
        <f t="shared" si="117"/>
        <v>616253344.11662304</v>
      </c>
      <c r="H146" s="310">
        <f t="shared" si="110"/>
        <v>-16009286.282303467</v>
      </c>
      <c r="I146" s="317">
        <f t="shared" si="111"/>
        <v>-32123857.441945314</v>
      </c>
      <c r="J146" s="310">
        <v>5588.8418411519378</v>
      </c>
      <c r="K146" s="311">
        <f t="shared" si="118"/>
        <v>11214.438632982317</v>
      </c>
      <c r="L146" s="381">
        <f t="shared" si="112"/>
        <v>-16003697.440462315</v>
      </c>
      <c r="M146" s="353">
        <f t="shared" si="119"/>
        <v>-32112643.003312334</v>
      </c>
      <c r="N146" s="353"/>
      <c r="O146" s="310">
        <f>'SEF-3 p 4 Bands'!AF130</f>
        <v>-9947375.9388061538</v>
      </c>
      <c r="P146" s="311">
        <f t="shared" si="120"/>
        <v>-26056321.501656167</v>
      </c>
      <c r="Q146" s="349"/>
      <c r="R146" s="310">
        <f>'SEF-3 p 4 Bands'!P130</f>
        <v>-6056321.5016561672</v>
      </c>
      <c r="S146" s="317">
        <f t="shared" si="121"/>
        <v>-6056321.5016561672</v>
      </c>
      <c r="T146" s="310">
        <f t="shared" si="113"/>
        <v>-16003697.440462321</v>
      </c>
      <c r="U146" s="370">
        <f t="shared" si="114"/>
        <v>-32112643.003312334</v>
      </c>
      <c r="V146" s="308">
        <f>'SEF-3 p5 Interest'!N205+'SEF-3 p5 Interest'!N206</f>
        <v>35030.009999999995</v>
      </c>
      <c r="W146" s="317">
        <f t="shared" si="122"/>
        <v>172717.53999999998</v>
      </c>
      <c r="X146" s="310">
        <f t="shared" si="115"/>
        <v>-6021291.4916561674</v>
      </c>
      <c r="Y146" s="309">
        <f t="shared" si="123"/>
        <v>-5883603.9616561672</v>
      </c>
      <c r="Z146" s="350"/>
      <c r="AA146" s="305"/>
      <c r="AB146" s="304"/>
      <c r="AC146" s="355"/>
    </row>
    <row r="147" spans="1:29" s="257" customFormat="1" ht="12.75" hidden="1" customHeight="1" x14ac:dyDescent="0.2">
      <c r="A147" s="329">
        <v>10</v>
      </c>
      <c r="B147" s="463">
        <v>40695</v>
      </c>
      <c r="C147" s="338"/>
      <c r="D147" s="277">
        <v>99731062.734935537</v>
      </c>
      <c r="E147" s="278">
        <f t="shared" si="116"/>
        <v>683860549.40961325</v>
      </c>
      <c r="F147" s="280">
        <v>96350816.242631003</v>
      </c>
      <c r="G147" s="278">
        <f t="shared" si="117"/>
        <v>712604160.359254</v>
      </c>
      <c r="H147" s="280">
        <f t="shared" si="110"/>
        <v>3380246.4923045337</v>
      </c>
      <c r="I147" s="291">
        <f t="shared" si="111"/>
        <v>-28743610.949640751</v>
      </c>
      <c r="J147" s="280">
        <v>-1180.0440504634753</v>
      </c>
      <c r="K147" s="278">
        <f t="shared" si="118"/>
        <v>10034.394582518842</v>
      </c>
      <c r="L147" s="385">
        <f t="shared" si="112"/>
        <v>3379066.4482540702</v>
      </c>
      <c r="M147" s="281">
        <f t="shared" si="119"/>
        <v>-28733576.555058263</v>
      </c>
      <c r="N147" s="281"/>
      <c r="O147" s="280">
        <f>'SEF-3 p 4 Bands'!AF131</f>
        <v>1689533.2241270356</v>
      </c>
      <c r="P147" s="278">
        <f t="shared" si="120"/>
        <v>-24366788.277529132</v>
      </c>
      <c r="Q147" s="290"/>
      <c r="R147" s="280">
        <f>'SEF-3 p 4 Bands'!P131</f>
        <v>1689533.2241270356</v>
      </c>
      <c r="S147" s="291">
        <f t="shared" si="121"/>
        <v>-4366788.2775291316</v>
      </c>
      <c r="T147" s="280">
        <f t="shared" si="113"/>
        <v>3379066.4482540712</v>
      </c>
      <c r="U147" s="386">
        <f t="shared" si="114"/>
        <v>-28733576.555058263</v>
      </c>
      <c r="V147" s="277">
        <f>'SEF-3 p5 Interest'!N207+'SEF-3 p5 Interest'!N208</f>
        <v>18394.47</v>
      </c>
      <c r="W147" s="291">
        <f t="shared" si="122"/>
        <v>191112.00999999998</v>
      </c>
      <c r="X147" s="280">
        <f t="shared" si="115"/>
        <v>1707927.6941270356</v>
      </c>
      <c r="Y147" s="279">
        <f t="shared" si="123"/>
        <v>-4175676.2675291318</v>
      </c>
      <c r="Z147" s="350"/>
      <c r="AA147" s="305"/>
      <c r="AB147" s="304"/>
      <c r="AC147" s="355"/>
    </row>
    <row r="148" spans="1:29" s="257" customFormat="1" ht="12.75" hidden="1" customHeight="1" x14ac:dyDescent="0.2">
      <c r="A148" s="329">
        <v>10</v>
      </c>
      <c r="B148" s="463">
        <v>40725</v>
      </c>
      <c r="C148" s="351"/>
      <c r="D148" s="308">
        <v>88229727.734935537</v>
      </c>
      <c r="E148" s="311">
        <f t="shared" si="116"/>
        <v>772090277.14454877</v>
      </c>
      <c r="F148" s="310">
        <v>98167272.011221007</v>
      </c>
      <c r="G148" s="311">
        <f t="shared" si="117"/>
        <v>810771432.37047505</v>
      </c>
      <c r="H148" s="310">
        <f t="shared" si="110"/>
        <v>-9937544.2762854695</v>
      </c>
      <c r="I148" s="317">
        <f t="shared" si="111"/>
        <v>-38681155.22592628</v>
      </c>
      <c r="J148" s="310">
        <v>3469.1967068519443</v>
      </c>
      <c r="K148" s="311">
        <f t="shared" si="118"/>
        <v>13503.591289370786</v>
      </c>
      <c r="L148" s="381">
        <f t="shared" si="112"/>
        <v>-9934075.0795786176</v>
      </c>
      <c r="M148" s="353">
        <f t="shared" si="119"/>
        <v>-38667651.634636879</v>
      </c>
      <c r="N148" s="353"/>
      <c r="O148" s="310">
        <f>'SEF-3 p 4 Bands'!AF132</f>
        <v>-4967037.5397893079</v>
      </c>
      <c r="P148" s="311">
        <f t="shared" si="120"/>
        <v>-29333825.817318439</v>
      </c>
      <c r="Q148" s="349"/>
      <c r="R148" s="310">
        <f>'SEF-3 p 4 Bands'!P132</f>
        <v>-4967037.5397893079</v>
      </c>
      <c r="S148" s="317">
        <f t="shared" si="121"/>
        <v>-9333825.8173184395</v>
      </c>
      <c r="T148" s="310">
        <f t="shared" si="113"/>
        <v>-9934075.0795786157</v>
      </c>
      <c r="U148" s="370">
        <f t="shared" si="114"/>
        <v>-38667651.634636879</v>
      </c>
      <c r="V148" s="308">
        <f>'SEF-3 p5 Interest'!N209+'SEF-3 p5 Interest'!N210</f>
        <v>23073.469999999998</v>
      </c>
      <c r="W148" s="317">
        <f t="shared" si="122"/>
        <v>214185.47999999998</v>
      </c>
      <c r="X148" s="310">
        <f t="shared" si="115"/>
        <v>-4943964.0697893081</v>
      </c>
      <c r="Y148" s="309">
        <f t="shared" si="123"/>
        <v>-9119640.337318439</v>
      </c>
      <c r="Z148" s="350"/>
      <c r="AA148" s="305"/>
      <c r="AB148" s="304"/>
      <c r="AC148" s="355"/>
    </row>
    <row r="149" spans="1:29" s="257" customFormat="1" ht="12.75" hidden="1" customHeight="1" x14ac:dyDescent="0.2">
      <c r="A149" s="329">
        <v>10</v>
      </c>
      <c r="B149" s="463">
        <v>40756</v>
      </c>
      <c r="C149" s="351"/>
      <c r="D149" s="308">
        <v>89101046.734935537</v>
      </c>
      <c r="E149" s="311">
        <f t="shared" si="116"/>
        <v>861191323.8794843</v>
      </c>
      <c r="F149" s="310">
        <v>96828232.377148002</v>
      </c>
      <c r="G149" s="311">
        <f t="shared" si="117"/>
        <v>907599664.74762309</v>
      </c>
      <c r="H149" s="308">
        <f t="shared" si="110"/>
        <v>-7727185.6422124654</v>
      </c>
      <c r="I149" s="309">
        <f t="shared" si="111"/>
        <v>-46408340.86813879</v>
      </c>
      <c r="J149" s="308">
        <v>2697.5605076961219</v>
      </c>
      <c r="K149" s="311">
        <f t="shared" si="118"/>
        <v>16201.151797066908</v>
      </c>
      <c r="L149" s="347">
        <f t="shared" si="112"/>
        <v>-7724488.0817047693</v>
      </c>
      <c r="M149" s="353">
        <f t="shared" si="119"/>
        <v>-46392139.716341645</v>
      </c>
      <c r="N149" s="312"/>
      <c r="O149" s="310">
        <f>'SEF-3 p 4 Bands'!AF133</f>
        <v>-1305388.154315725</v>
      </c>
      <c r="P149" s="311">
        <f t="shared" si="120"/>
        <v>-30639213.971634164</v>
      </c>
      <c r="Q149" s="349"/>
      <c r="R149" s="310">
        <f>'SEF-3 p 4 Bands'!P133</f>
        <v>-6419099.9273890406</v>
      </c>
      <c r="S149" s="317">
        <f t="shared" si="121"/>
        <v>-15752925.74470748</v>
      </c>
      <c r="T149" s="310">
        <f t="shared" si="113"/>
        <v>-7724488.0817047656</v>
      </c>
      <c r="U149" s="370">
        <f t="shared" si="114"/>
        <v>-46392139.716341645</v>
      </c>
      <c r="V149" s="308">
        <f>'SEF-3 p5 Interest'!N211+'SEF-3 p5 Interest'!N212</f>
        <v>9233.7899999999991</v>
      </c>
      <c r="W149" s="317">
        <f t="shared" si="122"/>
        <v>223419.27</v>
      </c>
      <c r="X149" s="310">
        <f t="shared" si="115"/>
        <v>-6409866.1373890406</v>
      </c>
      <c r="Y149" s="309">
        <f t="shared" si="123"/>
        <v>-15529506.474707481</v>
      </c>
      <c r="Z149" s="350"/>
      <c r="AA149" s="305"/>
      <c r="AB149" s="304"/>
      <c r="AC149" s="355"/>
    </row>
    <row r="150" spans="1:29" s="257" customFormat="1" ht="12.75" hidden="1" customHeight="1" x14ac:dyDescent="0.2">
      <c r="A150" s="329">
        <v>10</v>
      </c>
      <c r="B150" s="463">
        <v>40787</v>
      </c>
      <c r="C150" s="351"/>
      <c r="D150" s="308">
        <v>101359869.73493554</v>
      </c>
      <c r="E150" s="311">
        <f t="shared" si="116"/>
        <v>962551193.61441982</v>
      </c>
      <c r="F150" s="310">
        <v>98417999.463253006</v>
      </c>
      <c r="G150" s="311">
        <f t="shared" si="117"/>
        <v>1006017664.2108761</v>
      </c>
      <c r="H150" s="308">
        <f t="shared" si="110"/>
        <v>2941870.2716825306</v>
      </c>
      <c r="I150" s="309">
        <f t="shared" si="111"/>
        <v>-43466470.596456289</v>
      </c>
      <c r="J150" s="308">
        <v>-1027.0069118444808</v>
      </c>
      <c r="K150" s="311">
        <f t="shared" si="118"/>
        <v>15174.144885222428</v>
      </c>
      <c r="L150" s="347">
        <f t="shared" si="112"/>
        <v>2940843.2647706862</v>
      </c>
      <c r="M150" s="353">
        <f t="shared" si="119"/>
        <v>-43451296.451570958</v>
      </c>
      <c r="N150" s="312"/>
      <c r="O150" s="310">
        <f>'SEF-3 p 4 Bands'!AF134</f>
        <v>294084.32647706941</v>
      </c>
      <c r="P150" s="311">
        <f t="shared" si="120"/>
        <v>-30345129.645157095</v>
      </c>
      <c r="Q150" s="349"/>
      <c r="R150" s="310">
        <f>'SEF-3 p 4 Bands'!P134</f>
        <v>2646758.9382936172</v>
      </c>
      <c r="S150" s="317">
        <f t="shared" si="121"/>
        <v>-13106166.806413863</v>
      </c>
      <c r="T150" s="310">
        <f t="shared" si="113"/>
        <v>2940843.2647706866</v>
      </c>
      <c r="U150" s="370">
        <f t="shared" si="114"/>
        <v>-43451296.451570958</v>
      </c>
      <c r="V150" s="308">
        <f>'SEF-3 p5 Interest'!N213+'SEF-3 p5 Interest'!N214</f>
        <v>-7422.18</v>
      </c>
      <c r="W150" s="317">
        <f t="shared" si="122"/>
        <v>215997.09</v>
      </c>
      <c r="X150" s="310">
        <f t="shared" si="115"/>
        <v>2639336.7582936171</v>
      </c>
      <c r="Y150" s="309">
        <f t="shared" si="123"/>
        <v>-12890169.716413863</v>
      </c>
      <c r="Z150" s="350"/>
      <c r="AA150" s="305"/>
      <c r="AB150" s="304"/>
      <c r="AC150" s="355"/>
    </row>
    <row r="151" spans="1:29" s="257" customFormat="1" ht="12.75" hidden="1" customHeight="1" x14ac:dyDescent="0.2">
      <c r="A151" s="329">
        <v>10</v>
      </c>
      <c r="B151" s="463">
        <v>40817</v>
      </c>
      <c r="C151" s="351"/>
      <c r="D151" s="308">
        <v>112528515.73493554</v>
      </c>
      <c r="E151" s="311">
        <f t="shared" si="116"/>
        <v>1075079709.3493555</v>
      </c>
      <c r="F151" s="310">
        <v>108689088.710618</v>
      </c>
      <c r="G151" s="311">
        <f t="shared" si="117"/>
        <v>1114706752.921494</v>
      </c>
      <c r="H151" s="308">
        <f t="shared" si="110"/>
        <v>3839427.0243175328</v>
      </c>
      <c r="I151" s="309">
        <f t="shared" si="111"/>
        <v>-39627043.572138548</v>
      </c>
      <c r="J151" s="308">
        <v>-1340.3439741893671</v>
      </c>
      <c r="K151" s="311">
        <f t="shared" si="118"/>
        <v>13833.80091103306</v>
      </c>
      <c r="L151" s="347">
        <f t="shared" si="112"/>
        <v>3838086.6803433434</v>
      </c>
      <c r="M151" s="353">
        <f t="shared" si="119"/>
        <v>-39613209.771227613</v>
      </c>
      <c r="N151" s="312"/>
      <c r="O151" s="310">
        <f>'SEF-3 p 4 Bands'!AF135</f>
        <v>538524.7595432885</v>
      </c>
      <c r="P151" s="311">
        <f t="shared" si="120"/>
        <v>-29806604.885613807</v>
      </c>
      <c r="Q151" s="349"/>
      <c r="R151" s="310">
        <f>'SEF-3 p 4 Bands'!P135</f>
        <v>3299561.9208000563</v>
      </c>
      <c r="S151" s="317">
        <f t="shared" si="121"/>
        <v>-9806604.8856138065</v>
      </c>
      <c r="T151" s="310">
        <f t="shared" si="113"/>
        <v>3838086.6803433448</v>
      </c>
      <c r="U151" s="370">
        <f t="shared" si="114"/>
        <v>-39613209.771227613</v>
      </c>
      <c r="V151" s="308">
        <f>'SEF-3 p5 Interest'!N215+'SEF-3 p5 Interest'!N216</f>
        <v>-313.54000000000002</v>
      </c>
      <c r="W151" s="317">
        <f t="shared" si="122"/>
        <v>215683.55</v>
      </c>
      <c r="X151" s="310">
        <f t="shared" si="115"/>
        <v>3299248.3808000563</v>
      </c>
      <c r="Y151" s="309">
        <f t="shared" si="123"/>
        <v>-9590921.3356138058</v>
      </c>
      <c r="Z151" s="350"/>
      <c r="AA151" s="305"/>
      <c r="AB151" s="304"/>
      <c r="AC151" s="355"/>
    </row>
    <row r="152" spans="1:29" s="257" customFormat="1" ht="12.75" hidden="1" customHeight="1" x14ac:dyDescent="0.2">
      <c r="A152" s="329">
        <v>10</v>
      </c>
      <c r="B152" s="463">
        <v>40848</v>
      </c>
      <c r="C152" s="351"/>
      <c r="D152" s="308">
        <v>130621832.73493554</v>
      </c>
      <c r="E152" s="311">
        <f t="shared" si="116"/>
        <v>1205701542.084291</v>
      </c>
      <c r="F152" s="310">
        <v>128294165.56020801</v>
      </c>
      <c r="G152" s="311">
        <f t="shared" si="117"/>
        <v>1243000918.4817021</v>
      </c>
      <c r="H152" s="308">
        <f t="shared" si="110"/>
        <v>2327667.1747275293</v>
      </c>
      <c r="I152" s="309">
        <f t="shared" si="111"/>
        <v>-37299376.397411108</v>
      </c>
      <c r="J152" s="308">
        <v>-812.58861069753766</v>
      </c>
      <c r="K152" s="311">
        <f t="shared" si="118"/>
        <v>13021.212300335523</v>
      </c>
      <c r="L152" s="347">
        <f t="shared" si="112"/>
        <v>2326854.5861168317</v>
      </c>
      <c r="M152" s="353">
        <f t="shared" si="119"/>
        <v>-37286355.185110778</v>
      </c>
      <c r="N152" s="312"/>
      <c r="O152" s="310">
        <f>'SEF-3 p 4 Bands'!AF136</f>
        <v>1163427.2930584177</v>
      </c>
      <c r="P152" s="311">
        <f t="shared" si="120"/>
        <v>-28643177.592555389</v>
      </c>
      <c r="Q152" s="349"/>
      <c r="R152" s="310">
        <f>'SEF-3 p 4 Bands'!P136</f>
        <v>1163427.2930584177</v>
      </c>
      <c r="S152" s="317">
        <f t="shared" si="121"/>
        <v>-8643177.5925553888</v>
      </c>
      <c r="T152" s="310">
        <f t="shared" si="113"/>
        <v>2326854.5861168355</v>
      </c>
      <c r="U152" s="370">
        <f t="shared" si="114"/>
        <v>-37286355.185110778</v>
      </c>
      <c r="V152" s="308">
        <f>'SEF-3 p5 Interest'!N217+'SEF-3 p5 Interest'!N218</f>
        <v>8329.75</v>
      </c>
      <c r="W152" s="317">
        <f t="shared" si="122"/>
        <v>224013.3</v>
      </c>
      <c r="X152" s="310">
        <f t="shared" si="115"/>
        <v>1171757.0430584177</v>
      </c>
      <c r="Y152" s="309">
        <f t="shared" si="123"/>
        <v>-8419164.2925553881</v>
      </c>
      <c r="Z152" s="350"/>
      <c r="AA152" s="305"/>
      <c r="AB152" s="304"/>
      <c r="AC152" s="355"/>
    </row>
    <row r="153" spans="1:29" s="257" customFormat="1" ht="13.15" hidden="1" customHeight="1" x14ac:dyDescent="0.2">
      <c r="A153" s="329">
        <v>10</v>
      </c>
      <c r="B153" s="463">
        <v>40878</v>
      </c>
      <c r="C153" s="351"/>
      <c r="D153" s="282">
        <v>145965984.73493555</v>
      </c>
      <c r="E153" s="283">
        <f t="shared" si="116"/>
        <v>1351667526.8192265</v>
      </c>
      <c r="F153" s="286">
        <v>143506588.496104</v>
      </c>
      <c r="G153" s="283">
        <f t="shared" si="117"/>
        <v>1386507506.9778061</v>
      </c>
      <c r="H153" s="282">
        <f t="shared" si="110"/>
        <v>2459396.2388315499</v>
      </c>
      <c r="I153" s="285">
        <f t="shared" si="111"/>
        <v>-34839980.158579588</v>
      </c>
      <c r="J153" s="282">
        <v>-858.57522697607055</v>
      </c>
      <c r="K153" s="283">
        <f t="shared" si="118"/>
        <v>12162.637073359452</v>
      </c>
      <c r="L153" s="319">
        <f t="shared" si="112"/>
        <v>2458537.6636045738</v>
      </c>
      <c r="M153" s="288">
        <f t="shared" si="119"/>
        <v>-34827817.521506205</v>
      </c>
      <c r="N153" s="287"/>
      <c r="O153" s="286">
        <f>'SEF-3 p 4 Bands'!AF137</f>
        <v>1229268.8318022862</v>
      </c>
      <c r="P153" s="283">
        <f t="shared" si="120"/>
        <v>-27413908.760753103</v>
      </c>
      <c r="Q153" s="320"/>
      <c r="R153" s="286">
        <f>'SEF-3 p 4 Bands'!P137</f>
        <v>1229268.8318022862</v>
      </c>
      <c r="S153" s="321">
        <f t="shared" si="121"/>
        <v>-7413908.7607531026</v>
      </c>
      <c r="T153" s="286">
        <f t="shared" si="113"/>
        <v>2458537.6636045724</v>
      </c>
      <c r="U153" s="373">
        <f t="shared" si="114"/>
        <v>-34827817.521506205</v>
      </c>
      <c r="V153" s="282">
        <f>'SEF-3 p5 Interest'!N219+'SEF-3 p5 Interest'!N220</f>
        <v>11821.19</v>
      </c>
      <c r="W153" s="321">
        <f t="shared" si="122"/>
        <v>235834.49</v>
      </c>
      <c r="X153" s="286">
        <f t="shared" si="115"/>
        <v>1241090.0218022862</v>
      </c>
      <c r="Y153" s="285">
        <f t="shared" si="123"/>
        <v>-7178074.2707531024</v>
      </c>
      <c r="Z153" s="350"/>
      <c r="AA153" s="305"/>
      <c r="AB153" s="304"/>
      <c r="AC153" s="355"/>
    </row>
    <row r="154" spans="1:29" s="257" customFormat="1" ht="13.15" hidden="1" customHeight="1" x14ac:dyDescent="0.2">
      <c r="A154" s="329"/>
      <c r="B154" s="463"/>
      <c r="C154" s="351"/>
      <c r="D154" s="306"/>
      <c r="E154" s="353"/>
      <c r="F154" s="314"/>
      <c r="G154" s="353"/>
      <c r="H154" s="306"/>
      <c r="I154" s="306"/>
      <c r="J154" s="306"/>
      <c r="K154" s="353"/>
      <c r="L154" s="312"/>
      <c r="M154" s="353"/>
      <c r="N154" s="312"/>
      <c r="O154" s="314"/>
      <c r="P154" s="353"/>
      <c r="Q154" s="349"/>
      <c r="R154" s="314"/>
      <c r="S154" s="314"/>
      <c r="T154" s="314"/>
      <c r="U154" s="374"/>
      <c r="V154" s="306"/>
      <c r="W154" s="314"/>
      <c r="X154" s="314"/>
      <c r="Y154" s="306"/>
      <c r="Z154" s="350"/>
      <c r="AA154" s="305"/>
      <c r="AB154" s="304"/>
      <c r="AC154" s="355"/>
    </row>
    <row r="155" spans="1:29" s="257" customFormat="1" ht="13.15" hidden="1" customHeight="1" x14ac:dyDescent="0.2">
      <c r="A155" s="536" t="s">
        <v>152</v>
      </c>
      <c r="B155" s="463"/>
      <c r="C155" s="351"/>
      <c r="D155" s="306"/>
      <c r="E155" s="353">
        <f>E140+E153</f>
        <v>11046501359.047966</v>
      </c>
      <c r="F155" s="314"/>
      <c r="G155" s="353">
        <f>G140+G153</f>
        <v>11018561010.267376</v>
      </c>
      <c r="H155" s="306"/>
      <c r="I155" s="353">
        <f>I140+I153</f>
        <v>27940348.780589104</v>
      </c>
      <c r="J155" s="306"/>
      <c r="K155" s="353">
        <f>K140+K153</f>
        <v>-21473.485696367374</v>
      </c>
      <c r="L155" s="312"/>
      <c r="M155" s="353"/>
      <c r="N155" s="353">
        <f>N140+M153</f>
        <v>27918873.830475546</v>
      </c>
      <c r="O155" s="314"/>
      <c r="P155" s="353">
        <f>P140+P153</f>
        <v>22446643.956501164</v>
      </c>
      <c r="Q155" s="349"/>
      <c r="R155" s="314"/>
      <c r="S155" s="353">
        <f>S140+S153</f>
        <v>5472229.8383915946</v>
      </c>
      <c r="T155" s="314"/>
      <c r="U155" s="353">
        <f>U140+U153</f>
        <v>27918873.794892766</v>
      </c>
      <c r="V155" s="306"/>
      <c r="W155" s="353">
        <f>W140+W153</f>
        <v>1345807.9000000001</v>
      </c>
      <c r="X155" s="314"/>
      <c r="Y155" s="353">
        <f>Y140+Y153</f>
        <v>6818038.738391595</v>
      </c>
      <c r="Z155" s="350"/>
      <c r="AA155" s="305"/>
      <c r="AB155" s="304"/>
      <c r="AC155" s="355"/>
    </row>
    <row r="156" spans="1:29" s="257" customFormat="1" ht="13.15" hidden="1" customHeight="1" x14ac:dyDescent="0.2">
      <c r="A156" s="329"/>
      <c r="B156" s="463"/>
      <c r="C156" s="351"/>
      <c r="D156" s="306"/>
      <c r="E156" s="353"/>
      <c r="F156" s="314"/>
      <c r="G156" s="353"/>
      <c r="H156" s="306"/>
      <c r="I156" s="306"/>
      <c r="J156" s="306"/>
      <c r="K156" s="353"/>
      <c r="L156" s="312"/>
      <c r="M156" s="353"/>
      <c r="N156" s="312"/>
      <c r="O156" s="314"/>
      <c r="P156" s="353"/>
      <c r="Q156" s="349"/>
      <c r="R156" s="314"/>
      <c r="S156" s="314"/>
      <c r="T156" s="314"/>
      <c r="U156" s="374"/>
      <c r="V156" s="306"/>
      <c r="W156" s="314"/>
      <c r="X156" s="314"/>
      <c r="Y156" s="306"/>
      <c r="Z156" s="350"/>
      <c r="AA156" s="305"/>
      <c r="AB156" s="304"/>
      <c r="AC156" s="355"/>
    </row>
    <row r="157" spans="1:29" s="257" customFormat="1" ht="12.75" hidden="1" customHeight="1" x14ac:dyDescent="0.2">
      <c r="A157" s="329">
        <v>11</v>
      </c>
      <c r="B157" s="463">
        <v>40909</v>
      </c>
      <c r="C157" s="351"/>
      <c r="D157" s="339">
        <v>123262720.53493553</v>
      </c>
      <c r="E157" s="377">
        <f>D157</f>
        <v>123262720.53493553</v>
      </c>
      <c r="F157" s="378">
        <v>135790972.17931199</v>
      </c>
      <c r="G157" s="377">
        <f>F157</f>
        <v>135790972.17931199</v>
      </c>
      <c r="H157" s="339">
        <f t="shared" ref="H157:H168" si="124">D157-F157</f>
        <v>-12528251.644376457</v>
      </c>
      <c r="I157" s="342">
        <f t="shared" ref="I157:I168" si="125">E157-G157</f>
        <v>-12528251.644376457</v>
      </c>
      <c r="J157" s="339">
        <v>4373.6126490514725</v>
      </c>
      <c r="K157" s="377">
        <f>J157</f>
        <v>4373.6126490514725</v>
      </c>
      <c r="L157" s="362">
        <f t="shared" ref="L157:L168" si="126">H157+J157</f>
        <v>-12523878.031727405</v>
      </c>
      <c r="M157" s="379">
        <f>L157</f>
        <v>-12523878.031727405</v>
      </c>
      <c r="N157" s="340"/>
      <c r="O157" s="378">
        <v>-12523878.031727405</v>
      </c>
      <c r="P157" s="377">
        <f>O157</f>
        <v>-12523878.031727405</v>
      </c>
      <c r="Q157" s="349"/>
      <c r="R157" s="378">
        <v>0</v>
      </c>
      <c r="S157" s="364">
        <f>R157</f>
        <v>0</v>
      </c>
      <c r="T157" s="378">
        <f t="shared" ref="T157:T168" si="127">O157+R157</f>
        <v>-12523878.031727405</v>
      </c>
      <c r="U157" s="365">
        <f t="shared" ref="U157:U168" si="128">P157+S157</f>
        <v>-12523878.031727405</v>
      </c>
      <c r="V157" s="524">
        <f>'SEF-3 p5 Interest'!N221+'SEF-3 p5 Interest'!N222</f>
        <v>15104.85</v>
      </c>
      <c r="W157" s="364">
        <f>V157</f>
        <v>15104.85</v>
      </c>
      <c r="X157" s="378">
        <f t="shared" ref="X157:X168" si="129">R157+V157</f>
        <v>15104.85</v>
      </c>
      <c r="Y157" s="342">
        <f>X157</f>
        <v>15104.85</v>
      </c>
      <c r="Z157" s="350"/>
      <c r="AA157" s="305"/>
      <c r="AB157" s="304"/>
      <c r="AC157" s="355"/>
    </row>
    <row r="158" spans="1:29" s="257" customFormat="1" ht="12.75" hidden="1" customHeight="1" x14ac:dyDescent="0.2">
      <c r="A158" s="329">
        <v>11</v>
      </c>
      <c r="B158" s="463">
        <v>40940</v>
      </c>
      <c r="C158" s="351"/>
      <c r="D158" s="308">
        <v>118235954.73493554</v>
      </c>
      <c r="E158" s="311">
        <f t="shared" ref="E158:E168" si="130">E157+D158</f>
        <v>241498675.26987106</v>
      </c>
      <c r="F158" s="310">
        <v>120665672.35500899</v>
      </c>
      <c r="G158" s="311">
        <f t="shared" ref="G158:G168" si="131">G157+F158</f>
        <v>256456644.53432098</v>
      </c>
      <c r="H158" s="308">
        <f t="shared" si="124"/>
        <v>-2429717.6200734526</v>
      </c>
      <c r="I158" s="309">
        <f t="shared" si="125"/>
        <v>-14957969.264449924</v>
      </c>
      <c r="J158" s="308">
        <v>848.21442116750404</v>
      </c>
      <c r="K158" s="311">
        <f t="shared" ref="K158:K168" si="132">K157+J158</f>
        <v>5221.8270702189766</v>
      </c>
      <c r="L158" s="347">
        <f t="shared" si="126"/>
        <v>-2428869.4056522851</v>
      </c>
      <c r="M158" s="353">
        <f t="shared" ref="M158:M168" si="133">M157+L158</f>
        <v>-14952747.43737969</v>
      </c>
      <c r="N158" s="307"/>
      <c r="O158" s="310">
        <v>-2428869.4056522846</v>
      </c>
      <c r="P158" s="311">
        <f t="shared" ref="P158:P168" si="134">P157+O158</f>
        <v>-14952747.43737969</v>
      </c>
      <c r="Q158" s="349"/>
      <c r="R158" s="310">
        <v>0</v>
      </c>
      <c r="S158" s="317">
        <f t="shared" ref="S158:S168" si="135">R158+S157</f>
        <v>0</v>
      </c>
      <c r="T158" s="310">
        <f t="shared" si="127"/>
        <v>-2428869.4056522846</v>
      </c>
      <c r="U158" s="370">
        <f t="shared" si="128"/>
        <v>-14952747.43737969</v>
      </c>
      <c r="V158" s="530">
        <f>'SEF-3 p5 Interest'!N223+'SEF-3 p5 Interest'!N224</f>
        <v>14130.34</v>
      </c>
      <c r="W158" s="317">
        <f t="shared" ref="W158:W168" si="136">W157+V158</f>
        <v>29235.190000000002</v>
      </c>
      <c r="X158" s="310">
        <f t="shared" si="129"/>
        <v>14130.34</v>
      </c>
      <c r="Y158" s="309">
        <f t="shared" ref="Y158:Y168" si="137">X158+Y157</f>
        <v>29235.190000000002</v>
      </c>
      <c r="Z158" s="350"/>
      <c r="AA158" s="305"/>
      <c r="AB158" s="304"/>
      <c r="AC158" s="355"/>
    </row>
    <row r="159" spans="1:29" s="257" customFormat="1" ht="12.75" hidden="1" customHeight="1" x14ac:dyDescent="0.2">
      <c r="A159" s="329">
        <v>11</v>
      </c>
      <c r="B159" s="463">
        <v>40969</v>
      </c>
      <c r="C159" s="351"/>
      <c r="D159" s="310">
        <v>111205982.73493554</v>
      </c>
      <c r="E159" s="311">
        <f t="shared" si="130"/>
        <v>352704658.00480658</v>
      </c>
      <c r="F159" s="314">
        <v>127836729.50910899</v>
      </c>
      <c r="G159" s="311">
        <f t="shared" si="131"/>
        <v>384293374.04342997</v>
      </c>
      <c r="H159" s="306">
        <f t="shared" si="124"/>
        <v>-16630746.774173453</v>
      </c>
      <c r="I159" s="314">
        <f t="shared" si="125"/>
        <v>-31588716.038623393</v>
      </c>
      <c r="J159" s="310">
        <v>5805.7936988640577</v>
      </c>
      <c r="K159" s="353">
        <f t="shared" si="132"/>
        <v>11027.620769083034</v>
      </c>
      <c r="L159" s="381">
        <f t="shared" si="126"/>
        <v>-16624940.980474589</v>
      </c>
      <c r="M159" s="353">
        <f t="shared" si="133"/>
        <v>-31577688.417854279</v>
      </c>
      <c r="N159" s="353"/>
      <c r="O159" s="310">
        <v>-10836096.77154745</v>
      </c>
      <c r="P159" s="353">
        <f t="shared" si="134"/>
        <v>-25788844.20892714</v>
      </c>
      <c r="Q159" s="349"/>
      <c r="R159" s="310">
        <v>-5788844.2089271396</v>
      </c>
      <c r="S159" s="314">
        <f t="shared" si="135"/>
        <v>-5788844.2089271396</v>
      </c>
      <c r="T159" s="310">
        <f t="shared" si="127"/>
        <v>-16624940.980474589</v>
      </c>
      <c r="U159" s="374">
        <f t="shared" si="128"/>
        <v>-31577688.417854279</v>
      </c>
      <c r="V159" s="528">
        <f>'SEF-3 p5 Interest'!N225+'SEF-3 p5 Interest'!N226</f>
        <v>14589.41</v>
      </c>
      <c r="W159" s="314">
        <f t="shared" si="136"/>
        <v>43824.600000000006</v>
      </c>
      <c r="X159" s="310">
        <f t="shared" si="129"/>
        <v>-5774254.7989271395</v>
      </c>
      <c r="Y159" s="317">
        <f t="shared" si="137"/>
        <v>-5745019.6089271391</v>
      </c>
      <c r="Z159" s="350"/>
      <c r="AA159" s="305"/>
      <c r="AB159" s="304"/>
      <c r="AC159" s="355"/>
    </row>
    <row r="160" spans="1:29" s="257" customFormat="1" ht="13.15" hidden="1" customHeight="1" x14ac:dyDescent="0.2">
      <c r="A160" s="329">
        <v>11</v>
      </c>
      <c r="B160" s="463">
        <v>41000</v>
      </c>
      <c r="C160" s="351"/>
      <c r="D160" s="310">
        <v>85619305.734935537</v>
      </c>
      <c r="E160" s="311">
        <f t="shared" si="130"/>
        <v>438323963.7397421</v>
      </c>
      <c r="F160" s="314">
        <v>104780583.90085199</v>
      </c>
      <c r="G160" s="311">
        <f t="shared" si="131"/>
        <v>489073957.94428194</v>
      </c>
      <c r="H160" s="308">
        <f t="shared" si="124"/>
        <v>-19161278.165916458</v>
      </c>
      <c r="I160" s="309">
        <f t="shared" si="125"/>
        <v>-50749994.204539835</v>
      </c>
      <c r="J160" s="308">
        <v>6689.2022077217698</v>
      </c>
      <c r="K160" s="311">
        <f t="shared" si="132"/>
        <v>17716.822976804804</v>
      </c>
      <c r="L160" s="347">
        <f t="shared" si="126"/>
        <v>-19154588.963708736</v>
      </c>
      <c r="M160" s="353">
        <f t="shared" si="133"/>
        <v>-50732277.381563015</v>
      </c>
      <c r="N160" s="312"/>
      <c r="O160" s="310">
        <v>-5284383.5292291641</v>
      </c>
      <c r="P160" s="311">
        <f t="shared" si="134"/>
        <v>-31073227.738156304</v>
      </c>
      <c r="Q160" s="349"/>
      <c r="R160" s="310">
        <v>-13870205.434479572</v>
      </c>
      <c r="S160" s="317">
        <f t="shared" si="135"/>
        <v>-19659049.643406712</v>
      </c>
      <c r="T160" s="310">
        <f t="shared" si="127"/>
        <v>-19154588.963708736</v>
      </c>
      <c r="U160" s="370">
        <f t="shared" si="128"/>
        <v>-50732277.381563015</v>
      </c>
      <c r="V160" s="530">
        <f>'SEF-3 p5 Interest'!N227+'SEF-3 p5 Interest'!N228</f>
        <v>-2080.77</v>
      </c>
      <c r="W160" s="317">
        <f t="shared" si="136"/>
        <v>41743.830000000009</v>
      </c>
      <c r="X160" s="310">
        <f t="shared" si="129"/>
        <v>-13872286.204479571</v>
      </c>
      <c r="Y160" s="309">
        <f t="shared" si="137"/>
        <v>-19617305.81340671</v>
      </c>
      <c r="Z160" s="350"/>
      <c r="AA160" s="305"/>
      <c r="AB160" s="304"/>
      <c r="AC160" s="355"/>
    </row>
    <row r="161" spans="1:29" s="257" customFormat="1" ht="15" hidden="1" customHeight="1" x14ac:dyDescent="0.2">
      <c r="A161" s="329">
        <v>11</v>
      </c>
      <c r="B161" s="463">
        <v>41030</v>
      </c>
      <c r="C161" s="351"/>
      <c r="D161" s="310">
        <v>88333769.565757453</v>
      </c>
      <c r="E161" s="311">
        <f t="shared" si="130"/>
        <v>526657733.30549955</v>
      </c>
      <c r="F161" s="310">
        <v>97916638.550060034</v>
      </c>
      <c r="G161" s="311">
        <f t="shared" si="131"/>
        <v>586990596.49434197</v>
      </c>
      <c r="H161" s="310">
        <f t="shared" si="124"/>
        <v>-9582868.9843025804</v>
      </c>
      <c r="I161" s="317">
        <f t="shared" si="125"/>
        <v>-60332863.188842416</v>
      </c>
      <c r="J161" s="310">
        <v>3332.5817954540253</v>
      </c>
      <c r="K161" s="311">
        <f t="shared" si="132"/>
        <v>21049.404772258829</v>
      </c>
      <c r="L161" s="381">
        <f t="shared" si="126"/>
        <v>-9579536.4025071263</v>
      </c>
      <c r="M161" s="353">
        <f t="shared" si="133"/>
        <v>-60311813.784070142</v>
      </c>
      <c r="N161" s="353"/>
      <c r="O161" s="310">
        <v>-957953.64025070891</v>
      </c>
      <c r="P161" s="311">
        <f t="shared" si="134"/>
        <v>-32031181.378407013</v>
      </c>
      <c r="Q161" s="349"/>
      <c r="R161" s="310">
        <v>-8621582.7622564156</v>
      </c>
      <c r="S161" s="317">
        <f t="shared" si="135"/>
        <v>-28280632.405663125</v>
      </c>
      <c r="T161" s="310">
        <f t="shared" si="127"/>
        <v>-9579536.4025071245</v>
      </c>
      <c r="U161" s="370">
        <f t="shared" si="128"/>
        <v>-60311813.784070134</v>
      </c>
      <c r="V161" s="530">
        <f>'SEF-3 p5 Interest'!N229+'SEF-3 p5 Interest'!N230</f>
        <v>-39927.19</v>
      </c>
      <c r="W161" s="317">
        <f t="shared" si="136"/>
        <v>1816.6400000000067</v>
      </c>
      <c r="X161" s="310">
        <f t="shared" si="129"/>
        <v>-8661509.952256415</v>
      </c>
      <c r="Y161" s="309">
        <f t="shared" si="137"/>
        <v>-28278815.765663125</v>
      </c>
      <c r="Z161" s="350"/>
      <c r="AA161" s="305"/>
      <c r="AB161" s="304"/>
      <c r="AC161" s="355"/>
    </row>
    <row r="162" spans="1:29" s="257" customFormat="1" ht="12.75" hidden="1" customHeight="1" x14ac:dyDescent="0.2">
      <c r="A162" s="329">
        <v>11</v>
      </c>
      <c r="B162" s="463">
        <v>41061</v>
      </c>
      <c r="C162" s="338"/>
      <c r="D162" s="277">
        <v>93099490.721351057</v>
      </c>
      <c r="E162" s="278">
        <f t="shared" si="130"/>
        <v>619757224.02685058</v>
      </c>
      <c r="F162" s="280">
        <v>90778201.359846011</v>
      </c>
      <c r="G162" s="278">
        <f t="shared" si="131"/>
        <v>677768797.85418797</v>
      </c>
      <c r="H162" s="280">
        <f t="shared" si="124"/>
        <v>2321289.3615050465</v>
      </c>
      <c r="I162" s="291">
        <f t="shared" si="125"/>
        <v>-58011573.827337384</v>
      </c>
      <c r="J162" s="280">
        <v>-805.02315056975931</v>
      </c>
      <c r="K162" s="278">
        <f t="shared" si="132"/>
        <v>20244.38162168907</v>
      </c>
      <c r="L162" s="385">
        <f t="shared" si="126"/>
        <v>2320484.3383544767</v>
      </c>
      <c r="M162" s="281">
        <f t="shared" si="133"/>
        <v>-57991329.445715666</v>
      </c>
      <c r="N162" s="281"/>
      <c r="O162" s="280">
        <v>232048.43383544683</v>
      </c>
      <c r="P162" s="278">
        <f t="shared" si="134"/>
        <v>-31799132.944571566</v>
      </c>
      <c r="Q162" s="290"/>
      <c r="R162" s="280">
        <v>2088435.904519029</v>
      </c>
      <c r="S162" s="291">
        <f t="shared" si="135"/>
        <v>-26192196.501144096</v>
      </c>
      <c r="T162" s="280">
        <f t="shared" si="127"/>
        <v>2320484.3383544758</v>
      </c>
      <c r="U162" s="386">
        <f t="shared" si="128"/>
        <v>-57991329.445715666</v>
      </c>
      <c r="V162" s="530">
        <f>'SEF-3 p5 Interest'!N231+'SEF-3 p5 Interest'!N232</f>
        <v>-60740.6</v>
      </c>
      <c r="W162" s="291">
        <f t="shared" si="136"/>
        <v>-58923.959999999992</v>
      </c>
      <c r="X162" s="280">
        <f t="shared" si="129"/>
        <v>2027695.3045190289</v>
      </c>
      <c r="Y162" s="279">
        <f t="shared" si="137"/>
        <v>-26251120.461144097</v>
      </c>
      <c r="Z162" s="350"/>
      <c r="AA162" s="305"/>
      <c r="AB162" s="304"/>
      <c r="AC162" s="355"/>
    </row>
    <row r="163" spans="1:29" s="257" customFormat="1" ht="12.75" hidden="1" customHeight="1" x14ac:dyDescent="0.2">
      <c r="A163" s="329">
        <v>11</v>
      </c>
      <c r="B163" s="463">
        <v>41091</v>
      </c>
      <c r="C163" s="351"/>
      <c r="D163" s="308">
        <v>98008706.721351057</v>
      </c>
      <c r="E163" s="311">
        <f t="shared" si="130"/>
        <v>717765930.74820161</v>
      </c>
      <c r="F163" s="310">
        <v>95873017.639555007</v>
      </c>
      <c r="G163" s="311">
        <f t="shared" si="131"/>
        <v>773641815.49374294</v>
      </c>
      <c r="H163" s="310">
        <f t="shared" si="124"/>
        <v>2135689.0817960501</v>
      </c>
      <c r="I163" s="317">
        <f t="shared" si="125"/>
        <v>-55875884.745541334</v>
      </c>
      <c r="J163" s="310">
        <v>-740.65697356685996</v>
      </c>
      <c r="K163" s="311">
        <f t="shared" si="132"/>
        <v>19503.72464812221</v>
      </c>
      <c r="L163" s="381">
        <f t="shared" si="126"/>
        <v>2134948.4248224832</v>
      </c>
      <c r="M163" s="353">
        <f t="shared" si="133"/>
        <v>-55856381.020893186</v>
      </c>
      <c r="N163" s="353"/>
      <c r="O163" s="310">
        <v>213494.84248225018</v>
      </c>
      <c r="P163" s="311">
        <f t="shared" si="134"/>
        <v>-31585638.102089316</v>
      </c>
      <c r="Q163" s="349"/>
      <c r="R163" s="310">
        <v>1921453.5823402256</v>
      </c>
      <c r="S163" s="317">
        <f t="shared" si="135"/>
        <v>-24270742.918803871</v>
      </c>
      <c r="T163" s="310">
        <f t="shared" si="127"/>
        <v>2134948.4248224758</v>
      </c>
      <c r="U163" s="370">
        <f t="shared" si="128"/>
        <v>-55856381.020893186</v>
      </c>
      <c r="V163" s="530">
        <f>'SEF-3 p5 Interest'!N233+'SEF-3 p5 Interest'!N234</f>
        <v>-57021.7</v>
      </c>
      <c r="W163" s="317">
        <f t="shared" si="136"/>
        <v>-115945.65999999999</v>
      </c>
      <c r="X163" s="310">
        <f t="shared" si="129"/>
        <v>1864431.8823402256</v>
      </c>
      <c r="Y163" s="309">
        <f t="shared" si="137"/>
        <v>-24386688.578803871</v>
      </c>
      <c r="Z163" s="350"/>
      <c r="AA163" s="305"/>
      <c r="AB163" s="304"/>
      <c r="AC163" s="355"/>
    </row>
    <row r="164" spans="1:29" s="257" customFormat="1" ht="12.75" hidden="1" customHeight="1" x14ac:dyDescent="0.2">
      <c r="A164" s="329">
        <v>11</v>
      </c>
      <c r="B164" s="463">
        <v>41122</v>
      </c>
      <c r="C164" s="351"/>
      <c r="D164" s="308">
        <v>100026521.72135106</v>
      </c>
      <c r="E164" s="311">
        <f t="shared" si="130"/>
        <v>817792452.46955264</v>
      </c>
      <c r="F164" s="310">
        <v>97925915.485358998</v>
      </c>
      <c r="G164" s="311">
        <f t="shared" si="131"/>
        <v>871567730.9791019</v>
      </c>
      <c r="H164" s="308">
        <f t="shared" si="124"/>
        <v>2100606.2359920591</v>
      </c>
      <c r="I164" s="309">
        <f t="shared" si="125"/>
        <v>-53775278.50954926</v>
      </c>
      <c r="J164" s="308">
        <v>-728.49024264188483</v>
      </c>
      <c r="K164" s="311">
        <f t="shared" si="132"/>
        <v>18775.234405480325</v>
      </c>
      <c r="L164" s="347">
        <f t="shared" si="126"/>
        <v>2099877.7457494172</v>
      </c>
      <c r="M164" s="353">
        <f t="shared" si="133"/>
        <v>-53756503.275143772</v>
      </c>
      <c r="N164" s="312"/>
      <c r="O164" s="310">
        <v>209987.77457493916</v>
      </c>
      <c r="P164" s="311">
        <f t="shared" si="134"/>
        <v>-31375650.327514376</v>
      </c>
      <c r="Q164" s="349"/>
      <c r="R164" s="310">
        <v>1889889.9711744785</v>
      </c>
      <c r="S164" s="317">
        <f t="shared" si="135"/>
        <v>-22380852.947629392</v>
      </c>
      <c r="T164" s="310">
        <f t="shared" si="127"/>
        <v>2099877.7457494177</v>
      </c>
      <c r="U164" s="370">
        <f t="shared" si="128"/>
        <v>-53756503.275143772</v>
      </c>
      <c r="V164" s="530">
        <f>'SEF-3 p5 Interest'!N235+'SEF-3 p5 Interest'!N236</f>
        <v>-51720.77</v>
      </c>
      <c r="W164" s="317">
        <f t="shared" si="136"/>
        <v>-167666.43</v>
      </c>
      <c r="X164" s="310">
        <f t="shared" si="129"/>
        <v>1838169.2011744785</v>
      </c>
      <c r="Y164" s="309">
        <f>X164+Y163</f>
        <v>-22548519.377629392</v>
      </c>
      <c r="Z164" s="350"/>
      <c r="AA164" s="305"/>
      <c r="AB164" s="304"/>
      <c r="AC164" s="355"/>
    </row>
    <row r="165" spans="1:29" s="257" customFormat="1" ht="12.75" hidden="1" customHeight="1" x14ac:dyDescent="0.2">
      <c r="A165" s="329">
        <v>11</v>
      </c>
      <c r="B165" s="463">
        <v>41153</v>
      </c>
      <c r="C165" s="351"/>
      <c r="D165" s="308">
        <v>103971056.72135106</v>
      </c>
      <c r="E165" s="311">
        <f t="shared" si="130"/>
        <v>921763509.19090366</v>
      </c>
      <c r="F165" s="310">
        <v>90086183.275517002</v>
      </c>
      <c r="G165" s="311">
        <f t="shared" si="131"/>
        <v>961653914.25461888</v>
      </c>
      <c r="H165" s="308">
        <f t="shared" si="124"/>
        <v>13884873.445834056</v>
      </c>
      <c r="I165" s="309">
        <f t="shared" si="125"/>
        <v>-39890405.063715219</v>
      </c>
      <c r="J165" s="308">
        <v>-4815.2741110157222</v>
      </c>
      <c r="K165" s="311">
        <f t="shared" si="132"/>
        <v>13959.960294464603</v>
      </c>
      <c r="L165" s="347">
        <f t="shared" si="126"/>
        <v>13880058.17172304</v>
      </c>
      <c r="M165" s="353">
        <f t="shared" si="133"/>
        <v>-39876445.103420734</v>
      </c>
      <c r="N165" s="312"/>
      <c r="O165" s="310">
        <v>1437427.7758040093</v>
      </c>
      <c r="P165" s="311">
        <f t="shared" si="134"/>
        <v>-29938222.551710367</v>
      </c>
      <c r="Q165" s="349"/>
      <c r="R165" s="310">
        <v>12442630.395919027</v>
      </c>
      <c r="S165" s="317">
        <f t="shared" si="135"/>
        <v>-9938222.5517103653</v>
      </c>
      <c r="T165" s="310">
        <f t="shared" si="127"/>
        <v>13880058.171723036</v>
      </c>
      <c r="U165" s="370">
        <f t="shared" si="128"/>
        <v>-39876445.103420734</v>
      </c>
      <c r="V165" s="530">
        <f>'SEF-3 p5 Interest'!N237+'SEF-3 p5 Interest'!N238</f>
        <v>-44058.97</v>
      </c>
      <c r="W165" s="317">
        <f t="shared" si="136"/>
        <v>-211725.4</v>
      </c>
      <c r="X165" s="310">
        <f t="shared" si="129"/>
        <v>12398571.425919026</v>
      </c>
      <c r="Y165" s="309">
        <f t="shared" si="137"/>
        <v>-10149947.951710366</v>
      </c>
      <c r="Z165" s="350"/>
      <c r="AA165" s="305"/>
      <c r="AB165" s="304"/>
      <c r="AC165" s="355"/>
    </row>
    <row r="166" spans="1:29" s="257" customFormat="1" ht="12.75" hidden="1" customHeight="1" x14ac:dyDescent="0.2">
      <c r="A166" s="329">
        <v>11</v>
      </c>
      <c r="B166" s="463">
        <v>41183</v>
      </c>
      <c r="C166" s="351"/>
      <c r="D166" s="308">
        <v>110736944.72135106</v>
      </c>
      <c r="E166" s="311">
        <f t="shared" si="130"/>
        <v>1032500453.9122547</v>
      </c>
      <c r="F166" s="310">
        <v>105762923.324331</v>
      </c>
      <c r="G166" s="311">
        <f t="shared" si="131"/>
        <v>1067416837.5789499</v>
      </c>
      <c r="H166" s="308">
        <f t="shared" si="124"/>
        <v>4974021.3970200568</v>
      </c>
      <c r="I166" s="309">
        <f t="shared" si="125"/>
        <v>-34916383.666695237</v>
      </c>
      <c r="J166" s="308">
        <v>-1724.9906204864383</v>
      </c>
      <c r="K166" s="311">
        <f t="shared" si="132"/>
        <v>12234.969673978165</v>
      </c>
      <c r="L166" s="347">
        <f t="shared" si="126"/>
        <v>4972296.4063995704</v>
      </c>
      <c r="M166" s="353">
        <f t="shared" si="133"/>
        <v>-34904148.697021164</v>
      </c>
      <c r="N166" s="312"/>
      <c r="O166" s="310">
        <v>2486148.2031997852</v>
      </c>
      <c r="P166" s="311">
        <f t="shared" si="134"/>
        <v>-27452074.348510582</v>
      </c>
      <c r="Q166" s="349"/>
      <c r="R166" s="310">
        <v>2486148.2031997852</v>
      </c>
      <c r="S166" s="317">
        <f t="shared" si="135"/>
        <v>-7452074.3485105801</v>
      </c>
      <c r="T166" s="310">
        <f t="shared" si="127"/>
        <v>4972296.4063995704</v>
      </c>
      <c r="U166" s="370">
        <f t="shared" si="128"/>
        <v>-34904148.697021164</v>
      </c>
      <c r="V166" s="530">
        <f>'SEF-3 p5 Interest'!N239+'SEF-3 p5 Interest'!N240</f>
        <v>-12106</v>
      </c>
      <c r="W166" s="317">
        <f t="shared" si="136"/>
        <v>-223831.4</v>
      </c>
      <c r="X166" s="310">
        <f t="shared" si="129"/>
        <v>2474042.2031997852</v>
      </c>
      <c r="Y166" s="309">
        <f t="shared" si="137"/>
        <v>-7675905.7485105805</v>
      </c>
      <c r="Z166" s="350"/>
      <c r="AA166" s="305"/>
      <c r="AB166" s="304"/>
      <c r="AC166" s="355"/>
    </row>
    <row r="167" spans="1:29" s="257" customFormat="1" ht="12.75" hidden="1" customHeight="1" x14ac:dyDescent="0.2">
      <c r="A167" s="329">
        <v>11</v>
      </c>
      <c r="B167" s="463">
        <v>41214</v>
      </c>
      <c r="C167" s="351"/>
      <c r="D167" s="308">
        <v>125413021.72135106</v>
      </c>
      <c r="E167" s="311">
        <f t="shared" si="130"/>
        <v>1157913475.6336057</v>
      </c>
      <c r="F167" s="310">
        <v>116823320.76680201</v>
      </c>
      <c r="G167" s="311">
        <f t="shared" si="131"/>
        <v>1184240158.345752</v>
      </c>
      <c r="H167" s="308">
        <f t="shared" si="124"/>
        <v>8589700.9545490444</v>
      </c>
      <c r="I167" s="309">
        <f t="shared" si="125"/>
        <v>-26326682.712146282</v>
      </c>
      <c r="J167" s="308">
        <v>-2978.9082910381258</v>
      </c>
      <c r="K167" s="311">
        <f t="shared" si="132"/>
        <v>9256.061382940039</v>
      </c>
      <c r="L167" s="347">
        <f t="shared" si="126"/>
        <v>8586722.0462580062</v>
      </c>
      <c r="M167" s="353">
        <f t="shared" si="133"/>
        <v>-26317426.650763158</v>
      </c>
      <c r="N167" s="312"/>
      <c r="O167" s="310">
        <v>4293361.023129005</v>
      </c>
      <c r="P167" s="311">
        <f t="shared" si="134"/>
        <v>-23158713.325381577</v>
      </c>
      <c r="Q167" s="349"/>
      <c r="R167" s="310">
        <v>4293361.0231290031</v>
      </c>
      <c r="S167" s="317">
        <f t="shared" si="135"/>
        <v>-3158713.325381577</v>
      </c>
      <c r="T167" s="310">
        <f t="shared" si="127"/>
        <v>8586722.0462580081</v>
      </c>
      <c r="U167" s="370">
        <f t="shared" si="128"/>
        <v>-26317426.650763154</v>
      </c>
      <c r="V167" s="530">
        <f>'SEF-3 p5 Interest'!N241+'SEF-3 p5 Interest'!N242</f>
        <v>-4906.34</v>
      </c>
      <c r="W167" s="317">
        <f t="shared" si="136"/>
        <v>-228737.74</v>
      </c>
      <c r="X167" s="310">
        <f t="shared" si="129"/>
        <v>4288454.6831290033</v>
      </c>
      <c r="Y167" s="309">
        <f t="shared" si="137"/>
        <v>-3387451.0653815772</v>
      </c>
      <c r="Z167" s="350"/>
      <c r="AA167" s="305"/>
      <c r="AB167" s="304"/>
      <c r="AC167" s="355"/>
    </row>
    <row r="168" spans="1:29" s="257" customFormat="1" ht="13.7" hidden="1" customHeight="1" x14ac:dyDescent="0.2">
      <c r="A168" s="329">
        <v>11</v>
      </c>
      <c r="B168" s="463">
        <v>41244</v>
      </c>
      <c r="C168" s="351"/>
      <c r="D168" s="282">
        <v>133466915.72135106</v>
      </c>
      <c r="E168" s="283">
        <f t="shared" si="130"/>
        <v>1291380391.3549569</v>
      </c>
      <c r="F168" s="286">
        <v>132793819.597855</v>
      </c>
      <c r="G168" s="283">
        <f t="shared" si="131"/>
        <v>1317033977.9436071</v>
      </c>
      <c r="H168" s="282">
        <f t="shared" si="124"/>
        <v>673096.1234960556</v>
      </c>
      <c r="I168" s="285">
        <f t="shared" si="125"/>
        <v>-25653586.588650227</v>
      </c>
      <c r="J168" s="282">
        <v>-233.42973562842235</v>
      </c>
      <c r="K168" s="283">
        <f t="shared" si="132"/>
        <v>9022.6316473116167</v>
      </c>
      <c r="L168" s="319">
        <f t="shared" si="126"/>
        <v>672862.69376042718</v>
      </c>
      <c r="M168" s="288">
        <f t="shared" si="133"/>
        <v>-25644563.957002729</v>
      </c>
      <c r="N168" s="287"/>
      <c r="O168" s="286">
        <v>336431.34688021243</v>
      </c>
      <c r="P168" s="283">
        <f t="shared" si="134"/>
        <v>-22822281.978501365</v>
      </c>
      <c r="Q168" s="320"/>
      <c r="R168" s="286">
        <v>336431.34688021429</v>
      </c>
      <c r="S168" s="321">
        <f t="shared" si="135"/>
        <v>-2822281.9785013627</v>
      </c>
      <c r="T168" s="286">
        <f t="shared" si="127"/>
        <v>672862.69376042672</v>
      </c>
      <c r="U168" s="373">
        <f t="shared" si="128"/>
        <v>-25644563.957002729</v>
      </c>
      <c r="V168" s="535">
        <f>'SEF-3 p5 Interest'!N243+'SEF-3 p5 Interest'!N244</f>
        <v>6415.8899999999994</v>
      </c>
      <c r="W168" s="321">
        <f t="shared" si="136"/>
        <v>-222321.84999999998</v>
      </c>
      <c r="X168" s="286">
        <f t="shared" si="129"/>
        <v>342847.2368802143</v>
      </c>
      <c r="Y168" s="285">
        <f t="shared" si="137"/>
        <v>-3044603.8285013628</v>
      </c>
      <c r="Z168" s="350"/>
      <c r="AA168" s="305"/>
      <c r="AB168" s="304"/>
      <c r="AC168" s="355"/>
    </row>
    <row r="169" spans="1:29" s="257" customFormat="1" ht="13.7" hidden="1" customHeight="1" x14ac:dyDescent="0.2">
      <c r="A169" s="329"/>
      <c r="B169" s="463"/>
      <c r="C169" s="351"/>
      <c r="D169" s="306"/>
      <c r="E169" s="353"/>
      <c r="F169" s="314"/>
      <c r="G169" s="353"/>
      <c r="H169" s="306"/>
      <c r="I169" s="306"/>
      <c r="J169" s="306"/>
      <c r="K169" s="353"/>
      <c r="L169" s="312"/>
      <c r="M169" s="353"/>
      <c r="N169" s="312"/>
      <c r="O169" s="314"/>
      <c r="P169" s="353"/>
      <c r="Q169" s="349"/>
      <c r="R169" s="314"/>
      <c r="S169" s="314"/>
      <c r="T169" s="314"/>
      <c r="U169" s="374"/>
      <c r="V169" s="530"/>
      <c r="W169" s="314"/>
      <c r="X169" s="314"/>
      <c r="Y169" s="306"/>
      <c r="Z169" s="350"/>
      <c r="AA169" s="305"/>
      <c r="AB169" s="304"/>
      <c r="AC169" s="355"/>
    </row>
    <row r="170" spans="1:29" s="257" customFormat="1" ht="15" hidden="1" customHeight="1" x14ac:dyDescent="0.2">
      <c r="A170" s="536" t="s">
        <v>153</v>
      </c>
      <c r="B170" s="463"/>
      <c r="C170" s="351"/>
      <c r="D170" s="306"/>
      <c r="E170" s="353">
        <f>E155+E168</f>
        <v>12337881750.402924</v>
      </c>
      <c r="F170" s="314"/>
      <c r="G170" s="353">
        <f>G155+G168</f>
        <v>12335594988.210983</v>
      </c>
      <c r="H170" s="306"/>
      <c r="I170" s="353">
        <f>I155+I168</f>
        <v>2286762.1919388771</v>
      </c>
      <c r="J170" s="306"/>
      <c r="K170" s="353">
        <f>K155+K168</f>
        <v>-12450.854049055757</v>
      </c>
      <c r="L170" s="312"/>
      <c r="M170" s="353"/>
      <c r="N170" s="353">
        <f>N155+M168</f>
        <v>2274309.8734728172</v>
      </c>
      <c r="O170" s="314"/>
      <c r="P170" s="353">
        <f>P155+P168</f>
        <v>-375638.02200020105</v>
      </c>
      <c r="Q170" s="349"/>
      <c r="R170" s="314"/>
      <c r="S170" s="353">
        <f>S155+S168</f>
        <v>2649947.8598902319</v>
      </c>
      <c r="T170" s="314"/>
      <c r="U170" s="353">
        <f>U155+U168</f>
        <v>2274309.8378900364</v>
      </c>
      <c r="V170" s="306"/>
      <c r="W170" s="353">
        <f>W155+W168</f>
        <v>1123486.0500000003</v>
      </c>
      <c r="X170" s="314"/>
      <c r="Y170" s="353">
        <f>Y155+Y168</f>
        <v>3773434.9098902321</v>
      </c>
      <c r="Z170" s="350"/>
      <c r="AA170" s="305"/>
      <c r="AB170" s="304"/>
      <c r="AC170" s="355"/>
    </row>
    <row r="171" spans="1:29" s="257" customFormat="1" ht="13.7" hidden="1" customHeight="1" x14ac:dyDescent="0.2">
      <c r="A171" s="329"/>
      <c r="B171" s="463"/>
      <c r="C171" s="351"/>
      <c r="D171" s="306"/>
      <c r="E171" s="353"/>
      <c r="F171" s="314"/>
      <c r="G171" s="353"/>
      <c r="H171" s="306"/>
      <c r="I171" s="306"/>
      <c r="J171" s="306"/>
      <c r="K171" s="353"/>
      <c r="L171" s="312"/>
      <c r="M171" s="353"/>
      <c r="N171" s="312"/>
      <c r="O171" s="314"/>
      <c r="P171" s="353"/>
      <c r="Q171" s="349"/>
      <c r="R171" s="314"/>
      <c r="S171" s="314"/>
      <c r="T171" s="314"/>
      <c r="U171" s="374"/>
      <c r="V171" s="306"/>
      <c r="W171" s="314"/>
      <c r="X171" s="314"/>
      <c r="Y171" s="306"/>
      <c r="Z171" s="350"/>
      <c r="AA171" s="305"/>
      <c r="AB171" s="304"/>
      <c r="AC171" s="355"/>
    </row>
    <row r="172" spans="1:29" s="257" customFormat="1" ht="12.75" hidden="1" customHeight="1" x14ac:dyDescent="0.2">
      <c r="A172" s="329">
        <v>12</v>
      </c>
      <c r="B172" s="463">
        <v>41275</v>
      </c>
      <c r="C172" s="351"/>
      <c r="D172" s="524">
        <v>129564185.85135105</v>
      </c>
      <c r="E172" s="513">
        <f>D172</f>
        <v>129564185.85135105</v>
      </c>
      <c r="F172" s="643">
        <v>141097103.54227802</v>
      </c>
      <c r="G172" s="513">
        <f>F172</f>
        <v>141097103.54227802</v>
      </c>
      <c r="H172" s="524">
        <f t="shared" ref="H172:H183" si="138">D172-F172</f>
        <v>-11532917.690926969</v>
      </c>
      <c r="I172" s="527">
        <f t="shared" ref="I172:I183" si="139">E172-G172</f>
        <v>-11532917.690926969</v>
      </c>
      <c r="J172" s="643">
        <v>3999.6158552132547</v>
      </c>
      <c r="K172" s="513">
        <f>J172</f>
        <v>3999.6158552132547</v>
      </c>
      <c r="L172" s="564">
        <f t="shared" ref="L172:L183" si="140">H172+J172</f>
        <v>-11528918.075071756</v>
      </c>
      <c r="M172" s="545">
        <f>L172</f>
        <v>-11528918.075071756</v>
      </c>
      <c r="N172" s="525"/>
      <c r="O172" s="643">
        <v>-11528918.075071756</v>
      </c>
      <c r="P172" s="513">
        <f>O172</f>
        <v>-11528918.075071756</v>
      </c>
      <c r="Q172" s="506"/>
      <c r="R172" s="643">
        <v>0</v>
      </c>
      <c r="S172" s="514">
        <f>R172</f>
        <v>0</v>
      </c>
      <c r="T172" s="544">
        <f t="shared" ref="T172:T183" si="141">O172+R172</f>
        <v>-11528918.075071756</v>
      </c>
      <c r="U172" s="419">
        <f t="shared" ref="U172:U183" si="142">P172+S172</f>
        <v>-11528918.075071756</v>
      </c>
      <c r="V172" s="524">
        <f>'SEF-3 p5 Interest'!N245+'SEF-3 p5 Interest'!N246</f>
        <v>7314.58</v>
      </c>
      <c r="W172" s="514">
        <f>V172</f>
        <v>7314.58</v>
      </c>
      <c r="X172" s="544">
        <f t="shared" ref="X172:X183" si="143">R172+V172</f>
        <v>7314.58</v>
      </c>
      <c r="Y172" s="527">
        <f>X172</f>
        <v>7314.58</v>
      </c>
      <c r="Z172" s="350"/>
      <c r="AA172" s="305"/>
      <c r="AB172" s="304"/>
      <c r="AC172" s="355"/>
    </row>
    <row r="173" spans="1:29" s="257" customFormat="1" ht="12.75" hidden="1" customHeight="1" x14ac:dyDescent="0.2">
      <c r="A173" s="329">
        <v>12</v>
      </c>
      <c r="B173" s="463">
        <v>41306</v>
      </c>
      <c r="C173" s="351"/>
      <c r="D173" s="528">
        <v>115784534.72135106</v>
      </c>
      <c r="E173" s="492">
        <f t="shared" ref="E173:E183" si="144">E172+D173</f>
        <v>245348720.57270211</v>
      </c>
      <c r="F173" s="644">
        <v>116203010.21036501</v>
      </c>
      <c r="G173" s="492">
        <f t="shared" ref="G173:G183" si="145">G172+F173</f>
        <v>257300113.75264305</v>
      </c>
      <c r="H173" s="528">
        <f t="shared" si="138"/>
        <v>-418475.489013955</v>
      </c>
      <c r="I173" s="532">
        <f t="shared" si="139"/>
        <v>-11951393.179940939</v>
      </c>
      <c r="J173" s="644">
        <v>145.12729959003627</v>
      </c>
      <c r="K173" s="492">
        <f t="shared" ref="K173:K183" si="146">K172+J173</f>
        <v>4144.743154803291</v>
      </c>
      <c r="L173" s="565">
        <f t="shared" si="140"/>
        <v>-418330.36171436496</v>
      </c>
      <c r="M173" s="494">
        <f t="shared" ref="M173:M183" si="147">M172+L173</f>
        <v>-11947248.436786121</v>
      </c>
      <c r="N173" s="531"/>
      <c r="O173" s="644">
        <v>-418330.36171436496</v>
      </c>
      <c r="P173" s="492">
        <f t="shared" ref="P173:P183" si="148">P172+O173</f>
        <v>-11947248.436786121</v>
      </c>
      <c r="Q173" s="506"/>
      <c r="R173" s="644">
        <v>0</v>
      </c>
      <c r="S173" s="493">
        <f t="shared" ref="S173:S183" si="149">R173+S172</f>
        <v>0</v>
      </c>
      <c r="T173" s="491">
        <f t="shared" si="141"/>
        <v>-418330.36171436496</v>
      </c>
      <c r="U173" s="420">
        <f t="shared" si="142"/>
        <v>-11947248.436786121</v>
      </c>
      <c r="V173" s="528">
        <f>'SEF-3 p5 Interest'!N247+'SEF-3 p5 Interest'!N248</f>
        <v>6606.71</v>
      </c>
      <c r="W173" s="493">
        <f t="shared" ref="W173:W183" si="150">W172+V173</f>
        <v>13921.29</v>
      </c>
      <c r="X173" s="491">
        <f t="shared" si="143"/>
        <v>6606.71</v>
      </c>
      <c r="Y173" s="532">
        <f t="shared" ref="Y173:Y178" si="151">X173+Y172</f>
        <v>13921.29</v>
      </c>
      <c r="Z173" s="350"/>
      <c r="AA173" s="305"/>
      <c r="AB173" s="304"/>
      <c r="AC173" s="355"/>
    </row>
    <row r="174" spans="1:29" s="257" customFormat="1" ht="12.75" hidden="1" customHeight="1" x14ac:dyDescent="0.2">
      <c r="A174" s="329">
        <v>12</v>
      </c>
      <c r="B174" s="463">
        <v>41334</v>
      </c>
      <c r="C174" s="351"/>
      <c r="D174" s="491">
        <v>113095238.72135106</v>
      </c>
      <c r="E174" s="492">
        <f t="shared" si="144"/>
        <v>358443959.2940532</v>
      </c>
      <c r="F174" s="645">
        <v>116447913.51489401</v>
      </c>
      <c r="G174" s="492">
        <f t="shared" si="145"/>
        <v>373748027.26753706</v>
      </c>
      <c r="H174" s="530">
        <f t="shared" si="138"/>
        <v>-3352674.7935429513</v>
      </c>
      <c r="I174" s="512">
        <f t="shared" si="139"/>
        <v>-15304067.97348386</v>
      </c>
      <c r="J174" s="644">
        <v>1162.7076184004545</v>
      </c>
      <c r="K174" s="494">
        <f t="shared" si="146"/>
        <v>5307.4507732037455</v>
      </c>
      <c r="L174" s="566">
        <f t="shared" si="140"/>
        <v>-3351512.0859245509</v>
      </c>
      <c r="M174" s="494">
        <f t="shared" si="147"/>
        <v>-15298760.522710672</v>
      </c>
      <c r="N174" s="494"/>
      <c r="O174" s="644">
        <v>-3351512.0859245509</v>
      </c>
      <c r="P174" s="494">
        <f t="shared" si="148"/>
        <v>-15298760.522710672</v>
      </c>
      <c r="Q174" s="506"/>
      <c r="R174" s="644">
        <v>0</v>
      </c>
      <c r="S174" s="512">
        <f t="shared" si="149"/>
        <v>0</v>
      </c>
      <c r="T174" s="491">
        <f t="shared" si="141"/>
        <v>-3351512.0859245509</v>
      </c>
      <c r="U174" s="422">
        <f t="shared" si="142"/>
        <v>-15298760.522710672</v>
      </c>
      <c r="V174" s="528">
        <f>'SEF-3 p5 Interest'!N249+'SEF-3 p5 Interest'!N250</f>
        <v>7314.58</v>
      </c>
      <c r="W174" s="512">
        <f t="shared" si="150"/>
        <v>21235.870000000003</v>
      </c>
      <c r="X174" s="491">
        <f t="shared" si="143"/>
        <v>7314.58</v>
      </c>
      <c r="Y174" s="493">
        <f t="shared" si="151"/>
        <v>21235.870000000003</v>
      </c>
      <c r="Z174" s="350"/>
      <c r="AA174" s="305"/>
      <c r="AB174" s="304"/>
      <c r="AC174" s="355"/>
    </row>
    <row r="175" spans="1:29" s="257" customFormat="1" ht="13.15" hidden="1" customHeight="1" x14ac:dyDescent="0.2">
      <c r="A175" s="329">
        <v>12</v>
      </c>
      <c r="B175" s="463">
        <v>41365</v>
      </c>
      <c r="C175" s="351"/>
      <c r="D175" s="491">
        <v>90817625.721351057</v>
      </c>
      <c r="E175" s="492">
        <f t="shared" si="144"/>
        <v>449261585.01540422</v>
      </c>
      <c r="F175" s="645">
        <v>104018805.995858</v>
      </c>
      <c r="G175" s="492">
        <f>G174+F175</f>
        <v>477766833.26339507</v>
      </c>
      <c r="H175" s="528">
        <f t="shared" si="138"/>
        <v>-13201180.274506941</v>
      </c>
      <c r="I175" s="532">
        <f t="shared" si="139"/>
        <v>-28505248.247990847</v>
      </c>
      <c r="J175" s="644">
        <v>4578.1693191993982</v>
      </c>
      <c r="K175" s="492">
        <f t="shared" si="146"/>
        <v>9885.6200924031436</v>
      </c>
      <c r="L175" s="565">
        <f t="shared" si="140"/>
        <v>-13196602.105187742</v>
      </c>
      <c r="M175" s="494">
        <f t="shared" si="147"/>
        <v>-28495362.627898414</v>
      </c>
      <c r="N175" s="533"/>
      <c r="O175" s="644">
        <v>-8948920.7912385333</v>
      </c>
      <c r="P175" s="492">
        <f t="shared" si="148"/>
        <v>-24247681.313949205</v>
      </c>
      <c r="Q175" s="506"/>
      <c r="R175" s="644">
        <v>-4247681.3139492068</v>
      </c>
      <c r="S175" s="493">
        <f t="shared" si="149"/>
        <v>-4247681.3139492068</v>
      </c>
      <c r="T175" s="491">
        <f t="shared" si="141"/>
        <v>-13196602.10518774</v>
      </c>
      <c r="U175" s="420">
        <f t="shared" si="142"/>
        <v>-28495362.62789841</v>
      </c>
      <c r="V175" s="528">
        <f>'SEF-3 p5 Interest'!N251+'SEF-3 p5 Interest'!N252</f>
        <v>6700.41</v>
      </c>
      <c r="W175" s="493">
        <f t="shared" si="150"/>
        <v>27936.280000000002</v>
      </c>
      <c r="X175" s="491">
        <f t="shared" si="143"/>
        <v>-4240980.9039492067</v>
      </c>
      <c r="Y175" s="532">
        <f t="shared" si="151"/>
        <v>-4219745.0339492066</v>
      </c>
      <c r="Z175" s="350"/>
      <c r="AA175" s="305"/>
      <c r="AB175" s="304"/>
      <c r="AC175" s="355"/>
    </row>
    <row r="176" spans="1:29" s="257" customFormat="1" ht="15" hidden="1" customHeight="1" x14ac:dyDescent="0.2">
      <c r="A176" s="329">
        <v>12</v>
      </c>
      <c r="B176" s="463">
        <v>41395</v>
      </c>
      <c r="C176" s="351"/>
      <c r="D176" s="491">
        <v>89000892.721351057</v>
      </c>
      <c r="E176" s="492">
        <f t="shared" si="144"/>
        <v>538262477.73675525</v>
      </c>
      <c r="F176" s="644">
        <v>97391969.162228003</v>
      </c>
      <c r="G176" s="492">
        <f t="shared" si="145"/>
        <v>575158802.42562306</v>
      </c>
      <c r="H176" s="491">
        <f t="shared" si="138"/>
        <v>-8391076.4408769459</v>
      </c>
      <c r="I176" s="493">
        <f t="shared" si="139"/>
        <v>-36896324.688867807</v>
      </c>
      <c r="J176" s="644">
        <v>2910.0253096958622</v>
      </c>
      <c r="K176" s="492">
        <f t="shared" si="146"/>
        <v>12795.645402099006</v>
      </c>
      <c r="L176" s="566">
        <f t="shared" si="140"/>
        <v>-8388166.41556725</v>
      </c>
      <c r="M176" s="494">
        <f t="shared" si="147"/>
        <v>-36883529.043465666</v>
      </c>
      <c r="N176" s="494"/>
      <c r="O176" s="644">
        <v>-4194083.2077836283</v>
      </c>
      <c r="P176" s="492">
        <f t="shared" si="148"/>
        <v>-28441764.521732833</v>
      </c>
      <c r="Q176" s="506"/>
      <c r="R176" s="644">
        <v>-4194083.2077836264</v>
      </c>
      <c r="S176" s="493">
        <f t="shared" si="149"/>
        <v>-8441764.5217328332</v>
      </c>
      <c r="T176" s="491">
        <f t="shared" si="141"/>
        <v>-8388166.4155672546</v>
      </c>
      <c r="U176" s="420">
        <f t="shared" si="142"/>
        <v>-36883529.043465666</v>
      </c>
      <c r="V176" s="528">
        <f>'SEF-3 p5 Interest'!N253+'SEF-3 p5 Interest'!N254</f>
        <v>-4783.63</v>
      </c>
      <c r="W176" s="493">
        <f t="shared" si="150"/>
        <v>23152.65</v>
      </c>
      <c r="X176" s="491">
        <f t="shared" si="143"/>
        <v>-4198866.8377836263</v>
      </c>
      <c r="Y176" s="532">
        <f t="shared" si="151"/>
        <v>-8418611.8717328329</v>
      </c>
      <c r="Z176" s="350"/>
      <c r="AA176" s="305"/>
      <c r="AB176" s="304"/>
      <c r="AC176" s="355"/>
    </row>
    <row r="177" spans="1:29" s="257" customFormat="1" ht="12.75" hidden="1" customHeight="1" x14ac:dyDescent="0.2">
      <c r="A177" s="329">
        <v>12</v>
      </c>
      <c r="B177" s="463">
        <v>41426</v>
      </c>
      <c r="C177" s="338"/>
      <c r="D177" s="528">
        <v>85948766.721351057</v>
      </c>
      <c r="E177" s="492">
        <f t="shared" si="144"/>
        <v>624211244.45810628</v>
      </c>
      <c r="F177" s="644">
        <v>88080531.870513007</v>
      </c>
      <c r="G177" s="492">
        <f t="shared" si="145"/>
        <v>663239334.29613602</v>
      </c>
      <c r="H177" s="491">
        <f t="shared" si="138"/>
        <v>-2131765.1491619498</v>
      </c>
      <c r="I177" s="493">
        <f t="shared" si="139"/>
        <v>-39028089.838029742</v>
      </c>
      <c r="J177" s="644">
        <v>739.29615372931585</v>
      </c>
      <c r="K177" s="492">
        <f t="shared" si="146"/>
        <v>13534.941555828322</v>
      </c>
      <c r="L177" s="566">
        <f t="shared" si="140"/>
        <v>-2131025.8530082204</v>
      </c>
      <c r="M177" s="494">
        <f t="shared" si="147"/>
        <v>-39014554.896473885</v>
      </c>
      <c r="N177" s="494"/>
      <c r="O177" s="644">
        <v>-1065512.9265041091</v>
      </c>
      <c r="P177" s="492">
        <f t="shared" si="148"/>
        <v>-29507277.448236942</v>
      </c>
      <c r="Q177" s="506"/>
      <c r="R177" s="644">
        <v>-1065512.9265041091</v>
      </c>
      <c r="S177" s="493">
        <f t="shared" si="149"/>
        <v>-9507277.4482369423</v>
      </c>
      <c r="T177" s="491">
        <f t="shared" si="141"/>
        <v>-2131025.8530082181</v>
      </c>
      <c r="U177" s="420">
        <f t="shared" si="142"/>
        <v>-39014554.896473885</v>
      </c>
      <c r="V177" s="528">
        <f>'SEF-3 p5 Interest'!N255+'SEF-3 p5 Interest'!N256</f>
        <v>-15566.16</v>
      </c>
      <c r="W177" s="493">
        <f t="shared" si="150"/>
        <v>7586.4900000000016</v>
      </c>
      <c r="X177" s="491">
        <f t="shared" si="143"/>
        <v>-1081079.086504109</v>
      </c>
      <c r="Y177" s="532">
        <f t="shared" si="151"/>
        <v>-9499690.9582369421</v>
      </c>
      <c r="Z177" s="350"/>
      <c r="AA177" s="305"/>
      <c r="AB177" s="304"/>
      <c r="AC177" s="355"/>
    </row>
    <row r="178" spans="1:29" s="257" customFormat="1" ht="12.75" hidden="1" customHeight="1" x14ac:dyDescent="0.2">
      <c r="A178" s="329">
        <v>12</v>
      </c>
      <c r="B178" s="463">
        <v>41456</v>
      </c>
      <c r="C178" s="351"/>
      <c r="D178" s="528">
        <v>90198447.721351057</v>
      </c>
      <c r="E178" s="492">
        <f t="shared" si="144"/>
        <v>714409692.17945731</v>
      </c>
      <c r="F178" s="644">
        <v>96675912.71231401</v>
      </c>
      <c r="G178" s="492">
        <f t="shared" si="145"/>
        <v>759915247.00845003</v>
      </c>
      <c r="H178" s="491">
        <f t="shared" si="138"/>
        <v>-6477464.9909629524</v>
      </c>
      <c r="I178" s="493">
        <f t="shared" si="139"/>
        <v>-45505554.828992724</v>
      </c>
      <c r="J178" s="644">
        <v>2246.3848588662222</v>
      </c>
      <c r="K178" s="492">
        <f t="shared" si="146"/>
        <v>15781.326414694544</v>
      </c>
      <c r="L178" s="566">
        <f t="shared" si="140"/>
        <v>-6475218.6061040862</v>
      </c>
      <c r="M178" s="494">
        <f t="shared" si="147"/>
        <v>-45489773.502577968</v>
      </c>
      <c r="N178" s="494"/>
      <c r="O178" s="644">
        <v>-1041699.902020853</v>
      </c>
      <c r="P178" s="492">
        <f t="shared" si="148"/>
        <v>-30548977.350257795</v>
      </c>
      <c r="Q178" s="506"/>
      <c r="R178" s="644">
        <v>-5433518.7040832303</v>
      </c>
      <c r="S178" s="493">
        <f t="shared" si="149"/>
        <v>-14940796.152320173</v>
      </c>
      <c r="T178" s="491">
        <f t="shared" si="141"/>
        <v>-6475218.6061040834</v>
      </c>
      <c r="U178" s="420">
        <f t="shared" si="142"/>
        <v>-45489773.502577968</v>
      </c>
      <c r="V178" s="528">
        <f>'SEF-3 p5 Interest'!N257+'SEF-3 p5 Interest'!N258</f>
        <v>-19411.91</v>
      </c>
      <c r="W178" s="493">
        <f t="shared" si="150"/>
        <v>-11825.419999999998</v>
      </c>
      <c r="X178" s="491">
        <f t="shared" si="143"/>
        <v>-5452930.6140832305</v>
      </c>
      <c r="Y178" s="532">
        <f t="shared" si="151"/>
        <v>-14952621.572320173</v>
      </c>
      <c r="Z178" s="350"/>
      <c r="AA178" s="305"/>
      <c r="AB178" s="304"/>
      <c r="AC178" s="355"/>
    </row>
    <row r="179" spans="1:29" s="257" customFormat="1" ht="12.75" hidden="1" customHeight="1" x14ac:dyDescent="0.2">
      <c r="A179" s="329">
        <v>12</v>
      </c>
      <c r="B179" s="463">
        <v>41487</v>
      </c>
      <c r="C179" s="351"/>
      <c r="D179" s="528">
        <v>94750048.721351057</v>
      </c>
      <c r="E179" s="492">
        <f t="shared" si="144"/>
        <v>809159740.90080833</v>
      </c>
      <c r="F179" s="644">
        <v>98240448.542521998</v>
      </c>
      <c r="G179" s="492">
        <f t="shared" si="145"/>
        <v>858155695.55097198</v>
      </c>
      <c r="H179" s="528">
        <f t="shared" si="138"/>
        <v>-3490399.821170941</v>
      </c>
      <c r="I179" s="532">
        <f t="shared" si="139"/>
        <v>-48995954.650163651</v>
      </c>
      <c r="J179" s="644">
        <v>1210.4706579819322</v>
      </c>
      <c r="K179" s="492">
        <f t="shared" si="146"/>
        <v>16991.797072676476</v>
      </c>
      <c r="L179" s="565">
        <f t="shared" si="140"/>
        <v>-3489189.3505129591</v>
      </c>
      <c r="M179" s="494">
        <f t="shared" si="147"/>
        <v>-48978962.853090927</v>
      </c>
      <c r="N179" s="533"/>
      <c r="O179" s="644">
        <v>-348918.93505129591</v>
      </c>
      <c r="P179" s="492">
        <f t="shared" si="148"/>
        <v>-30897896.285309091</v>
      </c>
      <c r="Q179" s="506"/>
      <c r="R179" s="644">
        <v>-3140270.4154616632</v>
      </c>
      <c r="S179" s="493">
        <f t="shared" si="149"/>
        <v>-18081066.567781836</v>
      </c>
      <c r="T179" s="491">
        <f t="shared" si="141"/>
        <v>-3489189.3505129591</v>
      </c>
      <c r="U179" s="420">
        <f t="shared" si="142"/>
        <v>-48978962.853090927</v>
      </c>
      <c r="V179" s="528">
        <f>'SEF-3 p5 Interest'!N259+'SEF-3 p5 Interest'!N260</f>
        <v>-34205.72</v>
      </c>
      <c r="W179" s="493">
        <f t="shared" si="150"/>
        <v>-46031.14</v>
      </c>
      <c r="X179" s="491">
        <f t="shared" si="143"/>
        <v>-3174476.1354616634</v>
      </c>
      <c r="Y179" s="532">
        <f>X179+Y178</f>
        <v>-18127097.707781836</v>
      </c>
      <c r="Z179" s="350"/>
      <c r="AA179" s="305"/>
      <c r="AB179" s="304"/>
      <c r="AC179" s="355"/>
    </row>
    <row r="180" spans="1:29" s="257" customFormat="1" ht="12.75" hidden="1" customHeight="1" x14ac:dyDescent="0.2">
      <c r="A180" s="329">
        <v>12</v>
      </c>
      <c r="B180" s="463">
        <v>41518</v>
      </c>
      <c r="C180" s="351"/>
      <c r="D180" s="528">
        <v>93586916.721351057</v>
      </c>
      <c r="E180" s="492">
        <f t="shared" si="144"/>
        <v>902746657.62215936</v>
      </c>
      <c r="F180" s="644">
        <v>96029405.966845006</v>
      </c>
      <c r="G180" s="492">
        <f t="shared" si="145"/>
        <v>954185101.51781702</v>
      </c>
      <c r="H180" s="528">
        <f t="shared" si="138"/>
        <v>-2442489.2454939485</v>
      </c>
      <c r="I180" s="532">
        <f t="shared" si="139"/>
        <v>-51438443.895657659</v>
      </c>
      <c r="J180" s="644">
        <v>847.05527033703402</v>
      </c>
      <c r="K180" s="492">
        <f t="shared" si="146"/>
        <v>17838.85234301351</v>
      </c>
      <c r="L180" s="565">
        <f t="shared" si="140"/>
        <v>-2441642.1902236114</v>
      </c>
      <c r="M180" s="494">
        <f t="shared" si="147"/>
        <v>-51420605.043314539</v>
      </c>
      <c r="N180" s="533"/>
      <c r="O180" s="644">
        <v>-244164.21902236342</v>
      </c>
      <c r="P180" s="492">
        <f t="shared" si="148"/>
        <v>-31142060.504331455</v>
      </c>
      <c r="Q180" s="506"/>
      <c r="R180" s="644">
        <v>-2197477.9712012503</v>
      </c>
      <c r="S180" s="493">
        <f t="shared" si="149"/>
        <v>-20278544.538983084</v>
      </c>
      <c r="T180" s="491">
        <f t="shared" si="141"/>
        <v>-2441642.1902236138</v>
      </c>
      <c r="U180" s="420">
        <f t="shared" si="142"/>
        <v>-51420605.043314539</v>
      </c>
      <c r="V180" s="528">
        <f>'SEF-3 p5 Interest'!N261+'SEF-3 p5 Interest'!N262</f>
        <v>-41415.78</v>
      </c>
      <c r="W180" s="493">
        <f t="shared" si="150"/>
        <v>-87446.92</v>
      </c>
      <c r="X180" s="491">
        <f t="shared" si="143"/>
        <v>-2238893.7512012501</v>
      </c>
      <c r="Y180" s="532">
        <f>X180+Y179</f>
        <v>-20365991.458983086</v>
      </c>
      <c r="Z180" s="350"/>
      <c r="AA180" s="305"/>
      <c r="AB180" s="304"/>
      <c r="AC180" s="355"/>
    </row>
    <row r="181" spans="1:29" s="257" customFormat="1" ht="12.75" hidden="1" customHeight="1" x14ac:dyDescent="0.2">
      <c r="A181" s="329">
        <v>12</v>
      </c>
      <c r="B181" s="463">
        <v>41548</v>
      </c>
      <c r="C181" s="351"/>
      <c r="D181" s="528">
        <v>106266574.72135106</v>
      </c>
      <c r="E181" s="492">
        <f t="shared" si="144"/>
        <v>1009013232.3435104</v>
      </c>
      <c r="F181" s="644">
        <v>108546275.48849501</v>
      </c>
      <c r="G181" s="492">
        <f t="shared" si="145"/>
        <v>1062731377.006312</v>
      </c>
      <c r="H181" s="528">
        <f t="shared" si="138"/>
        <v>-2279700.7671439499</v>
      </c>
      <c r="I181" s="532">
        <f t="shared" si="139"/>
        <v>-53718144.662801623</v>
      </c>
      <c r="J181" s="644">
        <v>790.60022604558617</v>
      </c>
      <c r="K181" s="492">
        <f t="shared" si="146"/>
        <v>18629.452569059096</v>
      </c>
      <c r="L181" s="565">
        <f t="shared" si="140"/>
        <v>-2278910.1669179043</v>
      </c>
      <c r="M181" s="494">
        <f t="shared" si="147"/>
        <v>-53699515.210232444</v>
      </c>
      <c r="N181" s="533"/>
      <c r="O181" s="644">
        <v>-227891.01669178903</v>
      </c>
      <c r="P181" s="492">
        <f t="shared" si="148"/>
        <v>-31369951.521023244</v>
      </c>
      <c r="Q181" s="506"/>
      <c r="R181" s="644">
        <v>-2051019.1502261162</v>
      </c>
      <c r="S181" s="493">
        <f t="shared" si="149"/>
        <v>-22329563.6892092</v>
      </c>
      <c r="T181" s="491">
        <f t="shared" si="141"/>
        <v>-2278910.1669179052</v>
      </c>
      <c r="U181" s="420">
        <f t="shared" si="142"/>
        <v>-53699515.210232444</v>
      </c>
      <c r="V181" s="528">
        <f>'SEF-3 p5 Interest'!N263+'SEF-3 p5 Interest'!N264</f>
        <v>-48842.38</v>
      </c>
      <c r="W181" s="493">
        <f t="shared" si="150"/>
        <v>-136289.29999999999</v>
      </c>
      <c r="X181" s="491">
        <f t="shared" si="143"/>
        <v>-2099861.5302261161</v>
      </c>
      <c r="Y181" s="532">
        <f>X181+Y180</f>
        <v>-22465852.989209201</v>
      </c>
      <c r="Z181" s="350"/>
      <c r="AA181" s="305"/>
      <c r="AB181" s="304"/>
      <c r="AC181" s="355"/>
    </row>
    <row r="182" spans="1:29" s="257" customFormat="1" ht="12.75" hidden="1" customHeight="1" x14ac:dyDescent="0.2">
      <c r="A182" s="329">
        <v>12</v>
      </c>
      <c r="B182" s="463">
        <v>41579</v>
      </c>
      <c r="C182" s="351"/>
      <c r="D182" s="528">
        <v>123727676.50200094</v>
      </c>
      <c r="E182" s="492">
        <f t="shared" si="144"/>
        <v>1132740908.8455114</v>
      </c>
      <c r="F182" s="644">
        <v>112221912.96991999</v>
      </c>
      <c r="G182" s="492">
        <f t="shared" si="145"/>
        <v>1174953289.9762321</v>
      </c>
      <c r="H182" s="528">
        <f t="shared" si="138"/>
        <v>11505763.532080948</v>
      </c>
      <c r="I182" s="532">
        <f t="shared" si="139"/>
        <v>-42212381.130720615</v>
      </c>
      <c r="J182" s="644">
        <v>-4150.1289060208946</v>
      </c>
      <c r="K182" s="492">
        <f t="shared" si="146"/>
        <v>14479.323663038202</v>
      </c>
      <c r="L182" s="565">
        <f t="shared" si="140"/>
        <v>11501613.403174927</v>
      </c>
      <c r="M182" s="494">
        <f t="shared" si="147"/>
        <v>-42197901.807057515</v>
      </c>
      <c r="N182" s="533"/>
      <c r="O182" s="644">
        <v>1150161.3403174914</v>
      </c>
      <c r="P182" s="492">
        <f t="shared" si="148"/>
        <v>-30219790.180705752</v>
      </c>
      <c r="Q182" s="506"/>
      <c r="R182" s="644">
        <v>10351452.06285744</v>
      </c>
      <c r="S182" s="493">
        <f t="shared" si="149"/>
        <v>-11978111.626351761</v>
      </c>
      <c r="T182" s="491">
        <f t="shared" si="141"/>
        <v>11501613.403174931</v>
      </c>
      <c r="U182" s="420">
        <f t="shared" si="142"/>
        <v>-42197901.807057515</v>
      </c>
      <c r="V182" s="528">
        <f>'SEF-3 p5 Interest'!N265+'SEF-3 p5 Interest'!N266</f>
        <v>-51647.13</v>
      </c>
      <c r="W182" s="493">
        <f t="shared" si="150"/>
        <v>-187936.43</v>
      </c>
      <c r="X182" s="491">
        <f t="shared" si="143"/>
        <v>10299804.932857439</v>
      </c>
      <c r="Y182" s="532">
        <f>X182+Y181</f>
        <v>-12166048.056351762</v>
      </c>
      <c r="Z182" s="350"/>
      <c r="AA182" s="305"/>
      <c r="AB182" s="304"/>
      <c r="AC182" s="355"/>
    </row>
    <row r="183" spans="1:29" s="257" customFormat="1" ht="13.15" hidden="1" customHeight="1" x14ac:dyDescent="0.2">
      <c r="A183" s="329">
        <v>12</v>
      </c>
      <c r="B183" s="463">
        <v>41609</v>
      </c>
      <c r="C183" s="351"/>
      <c r="D183" s="535">
        <v>141362088.50200093</v>
      </c>
      <c r="E183" s="499">
        <f t="shared" si="144"/>
        <v>1274102997.3475122</v>
      </c>
      <c r="F183" s="646">
        <v>137201568.65126398</v>
      </c>
      <c r="G183" s="499">
        <f t="shared" si="145"/>
        <v>1312154858.627496</v>
      </c>
      <c r="H183" s="535">
        <f t="shared" si="138"/>
        <v>4160519.8507369459</v>
      </c>
      <c r="I183" s="517">
        <f t="shared" si="139"/>
        <v>-38051861.279983759</v>
      </c>
      <c r="J183" s="646">
        <v>-1500.6995101608336</v>
      </c>
      <c r="K183" s="499">
        <f t="shared" si="146"/>
        <v>12978.624152877368</v>
      </c>
      <c r="L183" s="567">
        <f t="shared" si="140"/>
        <v>4159019.151226785</v>
      </c>
      <c r="M183" s="501">
        <f t="shared" si="147"/>
        <v>-38038882.655830726</v>
      </c>
      <c r="N183" s="520"/>
      <c r="O183" s="646">
        <v>1200348.8527903892</v>
      </c>
      <c r="P183" s="499">
        <f t="shared" si="148"/>
        <v>-29019441.327915363</v>
      </c>
      <c r="Q183" s="502"/>
      <c r="R183" s="646">
        <v>2958670.2984363995</v>
      </c>
      <c r="S183" s="500">
        <f t="shared" si="149"/>
        <v>-9019441.3279153612</v>
      </c>
      <c r="T183" s="498">
        <f t="shared" si="141"/>
        <v>4159019.1512267888</v>
      </c>
      <c r="U183" s="421">
        <f t="shared" si="142"/>
        <v>-38038882.655830726</v>
      </c>
      <c r="V183" s="535">
        <f>'SEF-3 p5 Interest'!N267+'SEF-3 p5 Interest'!N268</f>
        <v>-25484.850000000002</v>
      </c>
      <c r="W183" s="500">
        <f t="shared" si="150"/>
        <v>-213421.28</v>
      </c>
      <c r="X183" s="498">
        <f t="shared" si="143"/>
        <v>2933185.4484363995</v>
      </c>
      <c r="Y183" s="517">
        <f>X183+Y182</f>
        <v>-9232862.6079153623</v>
      </c>
      <c r="Z183" s="350"/>
      <c r="AA183" s="305"/>
      <c r="AB183" s="304"/>
      <c r="AC183" s="355"/>
    </row>
    <row r="184" spans="1:29" s="257" customFormat="1" ht="13.15" hidden="1" customHeight="1" x14ac:dyDescent="0.2">
      <c r="A184" s="329"/>
      <c r="B184" s="463"/>
      <c r="C184" s="351"/>
      <c r="D184" s="559"/>
      <c r="E184" s="558"/>
      <c r="F184" s="560"/>
      <c r="G184" s="558"/>
      <c r="H184" s="559"/>
      <c r="I184" s="559"/>
      <c r="J184" s="559"/>
      <c r="K184" s="558"/>
      <c r="L184" s="561"/>
      <c r="M184" s="558"/>
      <c r="N184" s="561"/>
      <c r="O184" s="560"/>
      <c r="P184" s="558"/>
      <c r="Q184" s="562"/>
      <c r="R184" s="560"/>
      <c r="S184" s="560"/>
      <c r="T184" s="560"/>
      <c r="U184" s="563"/>
      <c r="V184" s="559"/>
      <c r="W184" s="560"/>
      <c r="X184" s="560"/>
      <c r="Y184" s="559"/>
      <c r="Z184" s="350"/>
      <c r="AA184" s="305"/>
      <c r="AB184" s="304"/>
      <c r="AC184" s="355"/>
    </row>
    <row r="185" spans="1:29" s="257" customFormat="1" ht="13.7" hidden="1" customHeight="1" x14ac:dyDescent="0.2">
      <c r="A185" s="536" t="s">
        <v>158</v>
      </c>
      <c r="B185" s="463"/>
      <c r="C185" s="351"/>
      <c r="D185" s="530"/>
      <c r="E185" s="494">
        <f>E170+E183</f>
        <v>13611984747.750435</v>
      </c>
      <c r="F185" s="512"/>
      <c r="G185" s="494">
        <f>G170+G183</f>
        <v>13647749846.83848</v>
      </c>
      <c r="H185" s="530"/>
      <c r="I185" s="530">
        <f>I170+I183</f>
        <v>-35765099.088044882</v>
      </c>
      <c r="J185" s="530"/>
      <c r="K185" s="494">
        <f>K170+K183</f>
        <v>527.77010382161097</v>
      </c>
      <c r="L185" s="533"/>
      <c r="M185" s="494"/>
      <c r="N185" s="533">
        <f>N170+M183</f>
        <v>-35764572.782357909</v>
      </c>
      <c r="O185" s="512"/>
      <c r="P185" s="494">
        <f>P170+P183</f>
        <v>-29395079.349915564</v>
      </c>
      <c r="Q185" s="506"/>
      <c r="R185" s="512"/>
      <c r="S185" s="512">
        <f>S170+S183</f>
        <v>-6369493.4680251293</v>
      </c>
      <c r="T185" s="512"/>
      <c r="U185" s="422">
        <f>U170+U183</f>
        <v>-35764572.81794069</v>
      </c>
      <c r="V185" s="530"/>
      <c r="W185" s="512">
        <f>W170+W183</f>
        <v>910064.77000000025</v>
      </c>
      <c r="X185" s="512"/>
      <c r="Y185" s="530">
        <f>Y170+Y183</f>
        <v>-5459427.6980251297</v>
      </c>
      <c r="Z185" s="350"/>
      <c r="AA185" s="305"/>
      <c r="AB185" s="304"/>
      <c r="AC185" s="355"/>
    </row>
    <row r="186" spans="1:29" s="257" customFormat="1" ht="13.7" hidden="1" customHeight="1" x14ac:dyDescent="0.2">
      <c r="A186" s="329"/>
      <c r="B186" s="463"/>
      <c r="C186" s="351"/>
      <c r="D186" s="573"/>
      <c r="E186" s="574"/>
      <c r="F186" s="576"/>
      <c r="G186" s="574"/>
      <c r="H186" s="573"/>
      <c r="I186" s="573"/>
      <c r="J186" s="573"/>
      <c r="K186" s="574"/>
      <c r="L186" s="575"/>
      <c r="M186" s="574"/>
      <c r="N186" s="575"/>
      <c r="O186" s="576"/>
      <c r="P186" s="574"/>
      <c r="Q186" s="572"/>
      <c r="R186" s="576"/>
      <c r="S186" s="576"/>
      <c r="T186" s="576"/>
      <c r="U186" s="577"/>
      <c r="V186" s="573"/>
      <c r="W186" s="576"/>
      <c r="X186" s="576"/>
      <c r="Y186" s="573"/>
      <c r="Z186" s="350"/>
      <c r="AA186" s="305"/>
      <c r="AB186" s="304"/>
      <c r="AC186" s="355"/>
    </row>
    <row r="187" spans="1:29" s="257" customFormat="1" ht="12.75" hidden="1" customHeight="1" x14ac:dyDescent="0.2">
      <c r="A187" s="329">
        <v>13</v>
      </c>
      <c r="B187" s="463">
        <v>41640</v>
      </c>
      <c r="C187" s="351"/>
      <c r="D187" s="339">
        <v>126181085.50200094</v>
      </c>
      <c r="E187" s="377">
        <f>D187</f>
        <v>126181085.50200094</v>
      </c>
      <c r="F187" s="378">
        <v>125820649.740032</v>
      </c>
      <c r="G187" s="377">
        <f>F187</f>
        <v>125820649.740032</v>
      </c>
      <c r="H187" s="339">
        <f t="shared" ref="H187:H198" si="152">D187-F187</f>
        <v>360435.7619689405</v>
      </c>
      <c r="I187" s="342">
        <f t="shared" ref="I187:I198" si="153">E187-G187</f>
        <v>360435.7619689405</v>
      </c>
      <c r="J187" s="339">
        <v>-130.00917934218887</v>
      </c>
      <c r="K187" s="377">
        <f>J187</f>
        <v>-130.00917934218887</v>
      </c>
      <c r="L187" s="362">
        <f t="shared" ref="L187:L198" si="154">H187+J187</f>
        <v>360305.75278959831</v>
      </c>
      <c r="M187" s="379">
        <f>L187</f>
        <v>360305.75278959831</v>
      </c>
      <c r="N187" s="340"/>
      <c r="O187" s="378">
        <v>360305.75278959796</v>
      </c>
      <c r="P187" s="377">
        <f>O187</f>
        <v>360305.75278959796</v>
      </c>
      <c r="Q187" s="349"/>
      <c r="R187" s="378">
        <v>0</v>
      </c>
      <c r="S187" s="364">
        <f>R187</f>
        <v>0</v>
      </c>
      <c r="T187" s="378">
        <f t="shared" ref="T187:T198" si="155">O187+R187</f>
        <v>360305.75278959796</v>
      </c>
      <c r="U187" s="365">
        <f t="shared" ref="U187:U198" si="156">P187+S187</f>
        <v>360305.75278959796</v>
      </c>
      <c r="V187" s="339">
        <f>'SEF-3 p5 Interest'!N269+'SEF-3 p5 Interest'!N270</f>
        <v>-17581.550000000003</v>
      </c>
      <c r="W187" s="364">
        <f>V187</f>
        <v>-17581.550000000003</v>
      </c>
      <c r="X187" s="378">
        <f t="shared" ref="X187:X198" si="157">R187+V187</f>
        <v>-17581.550000000003</v>
      </c>
      <c r="Y187" s="342">
        <f>X187</f>
        <v>-17581.550000000003</v>
      </c>
      <c r="Z187" s="350"/>
      <c r="AA187" s="305"/>
      <c r="AB187" s="304"/>
      <c r="AC187" s="355"/>
    </row>
    <row r="188" spans="1:29" s="257" customFormat="1" ht="12.75" hidden="1" customHeight="1" x14ac:dyDescent="0.2">
      <c r="A188" s="329">
        <v>13</v>
      </c>
      <c r="B188" s="463">
        <v>41671</v>
      </c>
      <c r="C188" s="351"/>
      <c r="D188" s="308">
        <v>136695674.50200093</v>
      </c>
      <c r="E188" s="311">
        <f t="shared" ref="E188:E198" si="158">E187+D188</f>
        <v>262876760.00400186</v>
      </c>
      <c r="F188" s="310">
        <v>116568822.684288</v>
      </c>
      <c r="G188" s="311">
        <f t="shared" ref="G188:G198" si="159">G187+F188</f>
        <v>242389472.42431998</v>
      </c>
      <c r="H188" s="308">
        <f t="shared" si="152"/>
        <v>20126851.817712933</v>
      </c>
      <c r="I188" s="309">
        <f t="shared" si="153"/>
        <v>20487287.579681873</v>
      </c>
      <c r="J188" s="308">
        <v>-7259.7554506473243</v>
      </c>
      <c r="K188" s="311">
        <f t="shared" ref="K188:K198" si="160">K187+J188</f>
        <v>-7389.7646299895132</v>
      </c>
      <c r="L188" s="347">
        <f t="shared" si="154"/>
        <v>20119592.062262286</v>
      </c>
      <c r="M188" s="353">
        <f t="shared" ref="M188:M198" si="161">M187+L188</f>
        <v>20479897.815051883</v>
      </c>
      <c r="N188" s="307"/>
      <c r="O188" s="310">
        <v>19879643.154736344</v>
      </c>
      <c r="P188" s="311">
        <f t="shared" ref="P188:P198" si="162">P187+O188</f>
        <v>20239948.907525942</v>
      </c>
      <c r="Q188" s="349"/>
      <c r="R188" s="310">
        <v>239948.90752594173</v>
      </c>
      <c r="S188" s="317">
        <f t="shared" ref="S188:S198" si="163">R188+S187</f>
        <v>239948.90752594173</v>
      </c>
      <c r="T188" s="310">
        <f t="shared" si="155"/>
        <v>20119592.062262286</v>
      </c>
      <c r="U188" s="370">
        <f t="shared" si="156"/>
        <v>20479897.815051883</v>
      </c>
      <c r="V188" s="308">
        <f>'SEF-3 p5 Interest'!N271+'SEF-3 p5 Interest'!N272</f>
        <v>-15858.74</v>
      </c>
      <c r="W188" s="317">
        <f t="shared" ref="W188:W198" si="164">W187+V188</f>
        <v>-33440.29</v>
      </c>
      <c r="X188" s="310">
        <f t="shared" si="157"/>
        <v>224090.16752594174</v>
      </c>
      <c r="Y188" s="309">
        <f t="shared" ref="Y188:Y193" si="165">X188+Y187</f>
        <v>206508.61752594175</v>
      </c>
      <c r="Z188" s="350"/>
      <c r="AA188" s="305"/>
      <c r="AB188" s="304"/>
      <c r="AC188" s="355"/>
    </row>
    <row r="189" spans="1:29" s="257" customFormat="1" ht="12.75" hidden="1" customHeight="1" x14ac:dyDescent="0.2">
      <c r="A189" s="329">
        <v>13</v>
      </c>
      <c r="B189" s="463">
        <v>41699</v>
      </c>
      <c r="C189" s="351"/>
      <c r="D189" s="310">
        <v>111391763.50200094</v>
      </c>
      <c r="E189" s="311">
        <f t="shared" si="158"/>
        <v>374268523.50600278</v>
      </c>
      <c r="F189" s="314">
        <v>112973984.81075199</v>
      </c>
      <c r="G189" s="311">
        <f t="shared" si="159"/>
        <v>355363457.23507196</v>
      </c>
      <c r="H189" s="306">
        <f t="shared" si="152"/>
        <v>-1582221.3087510467</v>
      </c>
      <c r="I189" s="314">
        <f t="shared" si="153"/>
        <v>18905066.270930827</v>
      </c>
      <c r="J189" s="310">
        <v>570.70722606638446</v>
      </c>
      <c r="K189" s="353">
        <f t="shared" si="160"/>
        <v>-6819.0574039231287</v>
      </c>
      <c r="L189" s="381">
        <f t="shared" si="154"/>
        <v>-1581650.6015249803</v>
      </c>
      <c r="M189" s="353">
        <f t="shared" si="161"/>
        <v>18898247.213526905</v>
      </c>
      <c r="N189" s="353"/>
      <c r="O189" s="310">
        <v>-1341701.6939990371</v>
      </c>
      <c r="P189" s="353">
        <f t="shared" si="162"/>
        <v>18898247.213526905</v>
      </c>
      <c r="Q189" s="349"/>
      <c r="R189" s="310">
        <v>-239948.90752594173</v>
      </c>
      <c r="S189" s="314">
        <f t="shared" si="163"/>
        <v>0</v>
      </c>
      <c r="T189" s="310">
        <f t="shared" si="155"/>
        <v>-1581650.6015249789</v>
      </c>
      <c r="U189" s="374">
        <f t="shared" si="156"/>
        <v>18898247.213526905</v>
      </c>
      <c r="V189" s="308">
        <f>'SEF-3 p5 Interest'!N273+'SEF-3 p5 Interest'!N274</f>
        <v>-16940.59</v>
      </c>
      <c r="W189" s="314">
        <f t="shared" si="164"/>
        <v>-50380.880000000005</v>
      </c>
      <c r="X189" s="310">
        <f t="shared" si="157"/>
        <v>-256889.49752594173</v>
      </c>
      <c r="Y189" s="317">
        <f t="shared" si="165"/>
        <v>-50380.879999999976</v>
      </c>
      <c r="Z189" s="350"/>
      <c r="AA189" s="305"/>
      <c r="AB189" s="304"/>
      <c r="AC189" s="355"/>
    </row>
    <row r="190" spans="1:29" s="257" customFormat="1" ht="13.15" hidden="1" customHeight="1" x14ac:dyDescent="0.2">
      <c r="A190" s="329">
        <v>13</v>
      </c>
      <c r="B190" s="463">
        <v>41730</v>
      </c>
      <c r="C190" s="351"/>
      <c r="D190" s="310">
        <v>96575171.502000943</v>
      </c>
      <c r="E190" s="311">
        <f t="shared" si="158"/>
        <v>470843695.00800371</v>
      </c>
      <c r="F190" s="314">
        <v>99028887.092096001</v>
      </c>
      <c r="G190" s="311">
        <f t="shared" si="159"/>
        <v>454392344.32716799</v>
      </c>
      <c r="H190" s="308">
        <f t="shared" si="152"/>
        <v>-2453715.5900950581</v>
      </c>
      <c r="I190" s="309">
        <f t="shared" si="153"/>
        <v>16451350.680835724</v>
      </c>
      <c r="J190" s="308">
        <v>885.05521334707737</v>
      </c>
      <c r="K190" s="311">
        <f t="shared" si="160"/>
        <v>-5934.0021905760514</v>
      </c>
      <c r="L190" s="347">
        <f t="shared" si="154"/>
        <v>-2452830.534881711</v>
      </c>
      <c r="M190" s="353">
        <f t="shared" si="161"/>
        <v>16445416.678645194</v>
      </c>
      <c r="N190" s="312"/>
      <c r="O190" s="310">
        <v>-2452830.534881711</v>
      </c>
      <c r="P190" s="311">
        <f t="shared" si="162"/>
        <v>16445416.678645194</v>
      </c>
      <c r="Q190" s="349"/>
      <c r="R190" s="310">
        <v>0</v>
      </c>
      <c r="S190" s="317">
        <f t="shared" si="163"/>
        <v>0</v>
      </c>
      <c r="T190" s="310">
        <f t="shared" si="155"/>
        <v>-2452830.534881711</v>
      </c>
      <c r="U190" s="370">
        <f t="shared" si="156"/>
        <v>16445416.678645194</v>
      </c>
      <c r="V190" s="308">
        <f>'SEF-3 p5 Interest'!N275+'SEF-3 p5 Interest'!N276</f>
        <v>-17014.400000000001</v>
      </c>
      <c r="W190" s="317">
        <f t="shared" si="164"/>
        <v>-67395.28</v>
      </c>
      <c r="X190" s="310">
        <f t="shared" si="157"/>
        <v>-17014.400000000001</v>
      </c>
      <c r="Y190" s="309">
        <f t="shared" si="165"/>
        <v>-67395.27999999997</v>
      </c>
      <c r="Z190" s="350"/>
      <c r="AA190" s="305"/>
      <c r="AB190" s="304"/>
      <c r="AC190" s="355"/>
    </row>
    <row r="191" spans="1:29" s="257" customFormat="1" ht="15" hidden="1" customHeight="1" x14ac:dyDescent="0.2">
      <c r="A191" s="329">
        <v>13</v>
      </c>
      <c r="B191" s="463">
        <v>41760</v>
      </c>
      <c r="C191" s="351"/>
      <c r="D191" s="310">
        <v>93358976.502000943</v>
      </c>
      <c r="E191" s="311">
        <f t="shared" si="158"/>
        <v>564202671.51000464</v>
      </c>
      <c r="F191" s="310">
        <v>90267222.939712003</v>
      </c>
      <c r="G191" s="311">
        <f t="shared" si="159"/>
        <v>544659567.26688004</v>
      </c>
      <c r="H191" s="310">
        <f t="shared" si="152"/>
        <v>3091753.56228894</v>
      </c>
      <c r="I191" s="317">
        <f t="shared" si="153"/>
        <v>19543104.243124604</v>
      </c>
      <c r="J191" s="310">
        <v>-1115.1955099175684</v>
      </c>
      <c r="K191" s="311">
        <f t="shared" si="160"/>
        <v>-7049.1977004936198</v>
      </c>
      <c r="L191" s="381">
        <f t="shared" si="154"/>
        <v>3090638.3667790224</v>
      </c>
      <c r="M191" s="353">
        <f t="shared" si="161"/>
        <v>19536055.045424215</v>
      </c>
      <c r="N191" s="353"/>
      <c r="O191" s="310">
        <v>3090638.3667790219</v>
      </c>
      <c r="P191" s="311">
        <f t="shared" si="162"/>
        <v>19536055.045424215</v>
      </c>
      <c r="Q191" s="349"/>
      <c r="R191" s="310">
        <v>0</v>
      </c>
      <c r="S191" s="317">
        <f t="shared" si="163"/>
        <v>0</v>
      </c>
      <c r="T191" s="310">
        <f t="shared" si="155"/>
        <v>3090638.3667790219</v>
      </c>
      <c r="U191" s="370">
        <f t="shared" si="156"/>
        <v>19536055.045424215</v>
      </c>
      <c r="V191" s="308">
        <f>'SEF-3 p5 Interest'!N277+'SEF-3 p5 Interest'!N278</f>
        <v>-17581.550000000003</v>
      </c>
      <c r="W191" s="317">
        <f t="shared" si="164"/>
        <v>-84976.83</v>
      </c>
      <c r="X191" s="310">
        <f t="shared" si="157"/>
        <v>-17581.550000000003</v>
      </c>
      <c r="Y191" s="309">
        <f t="shared" si="165"/>
        <v>-84976.829999999973</v>
      </c>
      <c r="Z191" s="350"/>
      <c r="AA191" s="305"/>
      <c r="AB191" s="304"/>
      <c r="AC191" s="355"/>
    </row>
    <row r="192" spans="1:29" s="257" customFormat="1" ht="12.75" hidden="1" customHeight="1" x14ac:dyDescent="0.2">
      <c r="A192" s="329">
        <v>13</v>
      </c>
      <c r="B192" s="463">
        <v>41791</v>
      </c>
      <c r="C192" s="338"/>
      <c r="D192" s="277">
        <v>87527239.502000943</v>
      </c>
      <c r="E192" s="278">
        <f t="shared" si="158"/>
        <v>651729911.01200557</v>
      </c>
      <c r="F192" s="280">
        <v>88851629.491456002</v>
      </c>
      <c r="G192" s="278">
        <f t="shared" si="159"/>
        <v>633511196.75833607</v>
      </c>
      <c r="H192" s="280">
        <f t="shared" si="152"/>
        <v>-1324389.9894550592</v>
      </c>
      <c r="I192" s="291">
        <f t="shared" si="153"/>
        <v>18218714.2536695</v>
      </c>
      <c r="J192" s="280">
        <v>477.70746919652447</v>
      </c>
      <c r="K192" s="278">
        <f t="shared" si="160"/>
        <v>-6571.4902312970953</v>
      </c>
      <c r="L192" s="385">
        <f t="shared" si="154"/>
        <v>-1323912.2819858626</v>
      </c>
      <c r="M192" s="281">
        <f t="shared" si="161"/>
        <v>18212142.763438351</v>
      </c>
      <c r="N192" s="281"/>
      <c r="O192" s="310">
        <v>-1323912.281985864</v>
      </c>
      <c r="P192" s="278">
        <f t="shared" si="162"/>
        <v>18212142.763438351</v>
      </c>
      <c r="Q192" s="290"/>
      <c r="R192" s="310">
        <v>0</v>
      </c>
      <c r="S192" s="291">
        <f t="shared" si="163"/>
        <v>0</v>
      </c>
      <c r="T192" s="280">
        <f t="shared" si="155"/>
        <v>-1323912.281985864</v>
      </c>
      <c r="U192" s="386">
        <f t="shared" si="156"/>
        <v>18212142.763438351</v>
      </c>
      <c r="V192" s="308">
        <f>'SEF-3 p5 Interest'!N279+'SEF-3 p5 Interest'!N280</f>
        <v>-17014.400000000001</v>
      </c>
      <c r="W192" s="291">
        <f t="shared" si="164"/>
        <v>-101991.23000000001</v>
      </c>
      <c r="X192" s="280">
        <f t="shared" si="157"/>
        <v>-17014.400000000001</v>
      </c>
      <c r="Y192" s="279">
        <f t="shared" si="165"/>
        <v>-101991.22999999998</v>
      </c>
      <c r="Z192" s="350"/>
      <c r="AA192" s="305"/>
      <c r="AB192" s="304"/>
      <c r="AC192" s="355"/>
    </row>
    <row r="193" spans="1:29" s="257" customFormat="1" ht="12.75" hidden="1" customHeight="1" x14ac:dyDescent="0.2">
      <c r="A193" s="329">
        <v>13</v>
      </c>
      <c r="B193" s="463">
        <v>41821</v>
      </c>
      <c r="C193" s="351"/>
      <c r="D193" s="308">
        <v>96295495.502000943</v>
      </c>
      <c r="E193" s="311">
        <f t="shared" si="158"/>
        <v>748025406.5140065</v>
      </c>
      <c r="F193" s="310">
        <v>99420909.426175997</v>
      </c>
      <c r="G193" s="311">
        <f t="shared" si="159"/>
        <v>732932106.18451202</v>
      </c>
      <c r="H193" s="310">
        <f t="shared" si="152"/>
        <v>-3125413.9241750538</v>
      </c>
      <c r="I193" s="317">
        <f t="shared" si="153"/>
        <v>15093300.329494476</v>
      </c>
      <c r="J193" s="310">
        <v>1127.3368024500087</v>
      </c>
      <c r="K193" s="311">
        <f t="shared" si="160"/>
        <v>-5444.1534288470866</v>
      </c>
      <c r="L193" s="381">
        <f t="shared" si="154"/>
        <v>-3124286.5873726038</v>
      </c>
      <c r="M193" s="353">
        <f t="shared" si="161"/>
        <v>15087856.176065747</v>
      </c>
      <c r="N193" s="353"/>
      <c r="O193" s="310">
        <v>-3124286.5873726048</v>
      </c>
      <c r="P193" s="311">
        <f t="shared" si="162"/>
        <v>15087856.176065747</v>
      </c>
      <c r="Q193" s="349"/>
      <c r="R193" s="310">
        <v>0</v>
      </c>
      <c r="S193" s="317">
        <f t="shared" si="163"/>
        <v>0</v>
      </c>
      <c r="T193" s="310">
        <f t="shared" si="155"/>
        <v>-3124286.5873726048</v>
      </c>
      <c r="U193" s="370">
        <f t="shared" si="156"/>
        <v>15087856.176065747</v>
      </c>
      <c r="V193" s="308">
        <f>'SEF-3 p5 Interest'!N281+'SEF-3 p5 Interest'!N282</f>
        <v>-17581.550000000003</v>
      </c>
      <c r="W193" s="317">
        <f t="shared" si="164"/>
        <v>-119572.78000000001</v>
      </c>
      <c r="X193" s="310">
        <f t="shared" si="157"/>
        <v>-17581.550000000003</v>
      </c>
      <c r="Y193" s="309">
        <f t="shared" si="165"/>
        <v>-119572.77999999998</v>
      </c>
      <c r="Z193" s="350"/>
      <c r="AA193" s="305"/>
      <c r="AB193" s="304"/>
      <c r="AC193" s="355"/>
    </row>
    <row r="194" spans="1:29" s="257" customFormat="1" ht="12.75" hidden="1" customHeight="1" x14ac:dyDescent="0.2">
      <c r="A194" s="329">
        <v>13</v>
      </c>
      <c r="B194" s="463">
        <v>41852</v>
      </c>
      <c r="C194" s="351"/>
      <c r="D194" s="308">
        <v>99122120.502000943</v>
      </c>
      <c r="E194" s="311">
        <f t="shared" si="158"/>
        <v>847147527.01600742</v>
      </c>
      <c r="F194" s="310">
        <v>95837690.956799999</v>
      </c>
      <c r="G194" s="311">
        <f t="shared" si="159"/>
        <v>828769797.141312</v>
      </c>
      <c r="H194" s="308">
        <f t="shared" si="152"/>
        <v>3284429.5452009439</v>
      </c>
      <c r="I194" s="309">
        <f t="shared" si="153"/>
        <v>18377729.87469542</v>
      </c>
      <c r="J194" s="308">
        <v>-1184.6937369541265</v>
      </c>
      <c r="K194" s="311">
        <f t="shared" si="160"/>
        <v>-6628.8471658012131</v>
      </c>
      <c r="L194" s="347">
        <f t="shared" si="154"/>
        <v>3283244.8514639898</v>
      </c>
      <c r="M194" s="353">
        <f t="shared" si="161"/>
        <v>18371101.027529735</v>
      </c>
      <c r="N194" s="312"/>
      <c r="O194" s="310">
        <v>3283244.8514639884</v>
      </c>
      <c r="P194" s="311">
        <f t="shared" si="162"/>
        <v>18371101.027529735</v>
      </c>
      <c r="Q194" s="349"/>
      <c r="R194" s="310">
        <v>0</v>
      </c>
      <c r="S194" s="317">
        <f t="shared" si="163"/>
        <v>0</v>
      </c>
      <c r="T194" s="310">
        <f t="shared" si="155"/>
        <v>3283244.8514639884</v>
      </c>
      <c r="U194" s="370">
        <f t="shared" si="156"/>
        <v>18371101.027529735</v>
      </c>
      <c r="V194" s="308">
        <f>'SEF-3 p5 Interest'!N283+'SEF-3 p5 Interest'!N284</f>
        <v>-17581.550000000003</v>
      </c>
      <c r="W194" s="317">
        <f t="shared" si="164"/>
        <v>-137154.33000000002</v>
      </c>
      <c r="X194" s="310">
        <f t="shared" si="157"/>
        <v>-17581.550000000003</v>
      </c>
      <c r="Y194" s="309">
        <f>X194+Y193</f>
        <v>-137154.32999999999</v>
      </c>
      <c r="Z194" s="350"/>
      <c r="AA194" s="305"/>
      <c r="AB194" s="304"/>
      <c r="AC194" s="355"/>
    </row>
    <row r="195" spans="1:29" s="257" customFormat="1" ht="12.75" hidden="1" customHeight="1" x14ac:dyDescent="0.2">
      <c r="A195" s="329">
        <v>13</v>
      </c>
      <c r="B195" s="463">
        <v>41883</v>
      </c>
      <c r="C195" s="351"/>
      <c r="D195" s="308">
        <v>97295066.502000943</v>
      </c>
      <c r="E195" s="311">
        <f t="shared" si="158"/>
        <v>944442593.51800835</v>
      </c>
      <c r="F195" s="310">
        <v>87806884.410751998</v>
      </c>
      <c r="G195" s="311">
        <f t="shared" si="159"/>
        <v>916576681.55206394</v>
      </c>
      <c r="H195" s="308">
        <f t="shared" si="152"/>
        <v>9488182.0912489444</v>
      </c>
      <c r="I195" s="309">
        <f t="shared" si="153"/>
        <v>27865911.965944409</v>
      </c>
      <c r="J195" s="308">
        <v>-3422.3872803132981</v>
      </c>
      <c r="K195" s="311">
        <f t="shared" si="160"/>
        <v>-10051.234446114511</v>
      </c>
      <c r="L195" s="347">
        <f t="shared" si="154"/>
        <v>9484759.7039686311</v>
      </c>
      <c r="M195" s="353">
        <f t="shared" si="161"/>
        <v>27855860.731498368</v>
      </c>
      <c r="N195" s="312"/>
      <c r="O195" s="310">
        <v>5556829.3382194489</v>
      </c>
      <c r="P195" s="311">
        <f t="shared" si="162"/>
        <v>23927930.365749184</v>
      </c>
      <c r="Q195" s="349"/>
      <c r="R195" s="310">
        <v>3927930.365749184</v>
      </c>
      <c r="S195" s="317">
        <f t="shared" si="163"/>
        <v>3927930.365749184</v>
      </c>
      <c r="T195" s="310">
        <f t="shared" si="155"/>
        <v>9484759.703968633</v>
      </c>
      <c r="U195" s="370">
        <f t="shared" si="156"/>
        <v>27855860.731498368</v>
      </c>
      <c r="V195" s="308">
        <f>'SEF-3 p5 Interest'!N285+'SEF-3 p5 Interest'!N286</f>
        <v>-16664.650000000001</v>
      </c>
      <c r="W195" s="317">
        <f t="shared" si="164"/>
        <v>-153818.98000000001</v>
      </c>
      <c r="X195" s="310">
        <f t="shared" si="157"/>
        <v>3911265.7157491841</v>
      </c>
      <c r="Y195" s="309">
        <f>X195+Y194</f>
        <v>3774111.3857491841</v>
      </c>
      <c r="Z195" s="350"/>
      <c r="AA195" s="305"/>
      <c r="AB195" s="304"/>
      <c r="AC195" s="355"/>
    </row>
    <row r="196" spans="1:29" s="257" customFormat="1" ht="12.75" hidden="1" customHeight="1" x14ac:dyDescent="0.2">
      <c r="A196" s="329">
        <v>13</v>
      </c>
      <c r="B196" s="463">
        <v>41913</v>
      </c>
      <c r="C196" s="351"/>
      <c r="D196" s="308">
        <v>102212120.50200094</v>
      </c>
      <c r="E196" s="311">
        <f t="shared" si="158"/>
        <v>1046654714.0200093</v>
      </c>
      <c r="F196" s="310">
        <v>96697040.490751997</v>
      </c>
      <c r="G196" s="311">
        <f t="shared" si="159"/>
        <v>1013273722.0428159</v>
      </c>
      <c r="H196" s="308">
        <f t="shared" si="152"/>
        <v>5515080.0112489462</v>
      </c>
      <c r="I196" s="309">
        <f t="shared" si="153"/>
        <v>33380991.977193356</v>
      </c>
      <c r="J196" s="308">
        <v>-1989.2893600575626</v>
      </c>
      <c r="K196" s="311">
        <f t="shared" si="160"/>
        <v>-12040.523806172074</v>
      </c>
      <c r="L196" s="347">
        <f t="shared" si="154"/>
        <v>5513090.7218888886</v>
      </c>
      <c r="M196" s="353">
        <f t="shared" si="161"/>
        <v>33368951.453387257</v>
      </c>
      <c r="N196" s="312"/>
      <c r="O196" s="310">
        <v>2756545.3609444462</v>
      </c>
      <c r="P196" s="311">
        <f t="shared" si="162"/>
        <v>26684475.72669363</v>
      </c>
      <c r="Q196" s="349"/>
      <c r="R196" s="310">
        <v>2756545.3609444443</v>
      </c>
      <c r="S196" s="317">
        <f t="shared" si="163"/>
        <v>6684475.7266936284</v>
      </c>
      <c r="T196" s="310">
        <f t="shared" si="155"/>
        <v>5513090.7218888905</v>
      </c>
      <c r="U196" s="370">
        <f t="shared" si="156"/>
        <v>33368951.45338726</v>
      </c>
      <c r="V196" s="308">
        <f>'SEF-3 p5 Interest'!N287+'SEF-3 p5 Interest'!N288</f>
        <v>-6493.9299999999994</v>
      </c>
      <c r="W196" s="317">
        <f t="shared" si="164"/>
        <v>-160312.91</v>
      </c>
      <c r="X196" s="310">
        <f t="shared" si="157"/>
        <v>2750051.4309444441</v>
      </c>
      <c r="Y196" s="309">
        <f>X196+Y195</f>
        <v>6524162.8166936282</v>
      </c>
      <c r="Z196" s="350"/>
      <c r="AA196" s="305"/>
      <c r="AB196" s="304"/>
      <c r="AC196" s="355"/>
    </row>
    <row r="197" spans="1:29" s="257" customFormat="1" ht="12.6" hidden="1" customHeight="1" x14ac:dyDescent="0.2">
      <c r="A197" s="329">
        <v>13</v>
      </c>
      <c r="B197" s="463">
        <v>41944</v>
      </c>
      <c r="C197" s="351"/>
      <c r="D197" s="308">
        <v>117974710.50200094</v>
      </c>
      <c r="E197" s="311">
        <f t="shared" si="158"/>
        <v>1164629424.5220103</v>
      </c>
      <c r="F197" s="310">
        <v>113411893.800192</v>
      </c>
      <c r="G197" s="311">
        <f t="shared" si="159"/>
        <v>1126685615.843008</v>
      </c>
      <c r="H197" s="308">
        <f t="shared" si="152"/>
        <v>4562816.7018089443</v>
      </c>
      <c r="I197" s="309">
        <f t="shared" si="153"/>
        <v>37943808.679002285</v>
      </c>
      <c r="J197" s="308">
        <v>-1645.8079843427986</v>
      </c>
      <c r="K197" s="311">
        <f t="shared" si="160"/>
        <v>-13686.331790514872</v>
      </c>
      <c r="L197" s="347">
        <f t="shared" si="154"/>
        <v>4561170.8938246015</v>
      </c>
      <c r="M197" s="353">
        <f t="shared" si="161"/>
        <v>37930122.34721186</v>
      </c>
      <c r="N197" s="312"/>
      <c r="O197" s="310">
        <v>2280585.4469122998</v>
      </c>
      <c r="P197" s="311">
        <f t="shared" si="162"/>
        <v>28965061.17360593</v>
      </c>
      <c r="Q197" s="349"/>
      <c r="R197" s="310">
        <v>2280585.4469123017</v>
      </c>
      <c r="S197" s="317">
        <f t="shared" si="163"/>
        <v>8965061.1736059301</v>
      </c>
      <c r="T197" s="310">
        <f t="shared" si="155"/>
        <v>4561170.8938246015</v>
      </c>
      <c r="U197" s="370">
        <f t="shared" si="156"/>
        <v>37930122.34721186</v>
      </c>
      <c r="V197" s="308">
        <f>'SEF-3 p5 Interest'!N289+'SEF-3 p5 Interest'!N290</f>
        <v>1044.45</v>
      </c>
      <c r="W197" s="317">
        <f t="shared" si="164"/>
        <v>-159268.46</v>
      </c>
      <c r="X197" s="310">
        <f t="shared" si="157"/>
        <v>2281629.8969123019</v>
      </c>
      <c r="Y197" s="309">
        <f>X197+Y196</f>
        <v>8805792.7136059292</v>
      </c>
      <c r="Z197" s="350"/>
      <c r="AA197" s="305"/>
      <c r="AB197" s="304"/>
      <c r="AC197" s="355"/>
    </row>
    <row r="198" spans="1:29" s="257" customFormat="1" ht="13.7" hidden="1" customHeight="1" x14ac:dyDescent="0.2">
      <c r="A198" s="329">
        <v>13</v>
      </c>
      <c r="B198" s="463">
        <v>41974</v>
      </c>
      <c r="C198" s="351"/>
      <c r="D198" s="282">
        <v>123344793.8</v>
      </c>
      <c r="E198" s="283">
        <f t="shared" si="158"/>
        <v>1287974218.3220103</v>
      </c>
      <c r="F198" s="286">
        <v>121626642.93518399</v>
      </c>
      <c r="G198" s="283">
        <f t="shared" si="159"/>
        <v>1248312258.778192</v>
      </c>
      <c r="H198" s="282">
        <f t="shared" si="152"/>
        <v>1718150.86481601</v>
      </c>
      <c r="I198" s="285">
        <f t="shared" si="153"/>
        <v>39661959.543818235</v>
      </c>
      <c r="J198" s="282">
        <v>-598.94739147485234</v>
      </c>
      <c r="K198" s="283">
        <f t="shared" si="160"/>
        <v>-14285.279181989725</v>
      </c>
      <c r="L198" s="319">
        <f t="shared" si="154"/>
        <v>1717551.9174245351</v>
      </c>
      <c r="M198" s="288">
        <f t="shared" si="161"/>
        <v>39647674.264636397</v>
      </c>
      <c r="N198" s="287"/>
      <c r="O198" s="286">
        <v>858775.95871226862</v>
      </c>
      <c r="P198" s="283">
        <f t="shared" si="162"/>
        <v>29823837.132318199</v>
      </c>
      <c r="Q198" s="320"/>
      <c r="R198" s="286">
        <v>858775.95871226862</v>
      </c>
      <c r="S198" s="321">
        <f t="shared" si="163"/>
        <v>9823837.1323181987</v>
      </c>
      <c r="T198" s="286">
        <f t="shared" si="155"/>
        <v>1717551.9174245372</v>
      </c>
      <c r="U198" s="373">
        <f t="shared" si="156"/>
        <v>39647674.264636397</v>
      </c>
      <c r="V198" s="282">
        <f>'SEF-3 p5 Interest'!N291+'SEF-3 p5 Interest'!N292</f>
        <v>7240.95</v>
      </c>
      <c r="W198" s="321">
        <f t="shared" si="164"/>
        <v>-152027.50999999998</v>
      </c>
      <c r="X198" s="286">
        <f t="shared" si="157"/>
        <v>866016.90871226857</v>
      </c>
      <c r="Y198" s="285">
        <f>X198+Y197</f>
        <v>9671809.622318197</v>
      </c>
      <c r="Z198" s="350"/>
      <c r="AA198" s="305"/>
      <c r="AB198" s="304"/>
      <c r="AC198" s="355"/>
    </row>
    <row r="199" spans="1:29" s="257" customFormat="1" ht="13.7" hidden="1" customHeight="1" x14ac:dyDescent="0.2">
      <c r="A199" s="329"/>
      <c r="B199" s="463"/>
      <c r="C199" s="351"/>
      <c r="D199" s="306"/>
      <c r="E199" s="353"/>
      <c r="F199" s="314"/>
      <c r="G199" s="353"/>
      <c r="H199" s="306"/>
      <c r="I199" s="306"/>
      <c r="J199" s="306"/>
      <c r="K199" s="353"/>
      <c r="L199" s="312"/>
      <c r="M199" s="353"/>
      <c r="N199" s="312"/>
      <c r="O199" s="314"/>
      <c r="P199" s="353"/>
      <c r="Q199" s="349"/>
      <c r="R199" s="314"/>
      <c r="S199" s="314"/>
      <c r="T199" s="314"/>
      <c r="U199" s="374"/>
      <c r="V199" s="306"/>
      <c r="W199" s="314"/>
      <c r="X199" s="314"/>
      <c r="Y199" s="306"/>
      <c r="Z199" s="350"/>
      <c r="AA199" s="305"/>
      <c r="AB199" s="304"/>
      <c r="AC199" s="355"/>
    </row>
    <row r="200" spans="1:29" s="257" customFormat="1" ht="13.7" hidden="1" customHeight="1" x14ac:dyDescent="0.2">
      <c r="A200" s="536" t="s">
        <v>196</v>
      </c>
      <c r="B200" s="463"/>
      <c r="C200" s="351"/>
      <c r="D200" s="530"/>
      <c r="E200" s="494">
        <f>E185+E198</f>
        <v>14899958966.072445</v>
      </c>
      <c r="F200" s="512"/>
      <c r="G200" s="494">
        <f>G185+G198</f>
        <v>14896062105.616673</v>
      </c>
      <c r="H200" s="530"/>
      <c r="I200" s="530">
        <f>I185+I198</f>
        <v>3896860.4557733536</v>
      </c>
      <c r="J200" s="530"/>
      <c r="K200" s="494">
        <f>K185+K198</f>
        <v>-13757.509078168114</v>
      </c>
      <c r="L200" s="533"/>
      <c r="M200" s="494"/>
      <c r="N200" s="533">
        <f>N185+M198</f>
        <v>3883101.4822784886</v>
      </c>
      <c r="O200" s="512"/>
      <c r="P200" s="494">
        <f>P185+P198</f>
        <v>428757.78240263462</v>
      </c>
      <c r="Q200" s="506"/>
      <c r="R200" s="512"/>
      <c r="S200" s="512">
        <f>S185+S198</f>
        <v>3454343.6642930694</v>
      </c>
      <c r="T200" s="512"/>
      <c r="U200" s="422">
        <f>U185+U198</f>
        <v>3883101.4466957077</v>
      </c>
      <c r="V200" s="530"/>
      <c r="W200" s="512">
        <f>W185+W198</f>
        <v>758037.26000000024</v>
      </c>
      <c r="X200" s="512"/>
      <c r="Y200" s="530">
        <f>Y185+Y198</f>
        <v>4212381.9242930673</v>
      </c>
      <c r="Z200" s="350"/>
      <c r="AA200" s="305"/>
      <c r="AB200" s="304"/>
      <c r="AC200" s="355"/>
    </row>
    <row r="201" spans="1:29" s="257" customFormat="1" ht="13.7" hidden="1" customHeight="1" x14ac:dyDescent="0.2">
      <c r="A201" s="329"/>
      <c r="B201" s="463"/>
      <c r="C201" s="351"/>
      <c r="D201" s="306"/>
      <c r="E201" s="353"/>
      <c r="F201" s="314"/>
      <c r="G201" s="353"/>
      <c r="H201" s="306"/>
      <c r="I201" s="306"/>
      <c r="J201" s="306"/>
      <c r="K201" s="353"/>
      <c r="L201" s="312"/>
      <c r="M201" s="353"/>
      <c r="N201" s="312"/>
      <c r="O201" s="314"/>
      <c r="P201" s="353"/>
      <c r="Q201" s="349"/>
      <c r="R201" s="314"/>
      <c r="S201" s="314"/>
      <c r="T201" s="314"/>
      <c r="U201" s="374"/>
      <c r="V201" s="306"/>
      <c r="W201" s="314"/>
      <c r="X201" s="314"/>
      <c r="Y201" s="306"/>
      <c r="Z201" s="350"/>
      <c r="AA201" s="305"/>
      <c r="AB201" s="304"/>
      <c r="AC201" s="355"/>
    </row>
    <row r="202" spans="1:29" s="257" customFormat="1" ht="12.75" hidden="1" customHeight="1" x14ac:dyDescent="0.2">
      <c r="A202" s="329">
        <v>14</v>
      </c>
      <c r="B202" s="463">
        <v>42005</v>
      </c>
      <c r="C202" s="351"/>
      <c r="D202" s="339">
        <v>119235519.24753395</v>
      </c>
      <c r="E202" s="377">
        <f>D202</f>
        <v>119235519.24753395</v>
      </c>
      <c r="F202" s="378">
        <v>121481127.35542199</v>
      </c>
      <c r="G202" s="377">
        <f>F202</f>
        <v>121481127.35542199</v>
      </c>
      <c r="H202" s="339">
        <f t="shared" ref="H202:H213" si="166">D202-F202</f>
        <v>-2245608.1078880429</v>
      </c>
      <c r="I202" s="342">
        <f t="shared" ref="I202:I213" si="167">E202-G202</f>
        <v>-2245608.1078880429</v>
      </c>
      <c r="J202" s="339">
        <v>782.81898640980944</v>
      </c>
      <c r="K202" s="377">
        <f>J202</f>
        <v>782.81898640980944</v>
      </c>
      <c r="L202" s="362">
        <f t="shared" ref="L202:L213" si="168">H202+J202</f>
        <v>-2244825.2889016331</v>
      </c>
      <c r="M202" s="379">
        <f>L202</f>
        <v>-2244825.2889016331</v>
      </c>
      <c r="N202" s="340"/>
      <c r="O202" s="378">
        <f>'SEF-3 p 4 Bands'!AF178</f>
        <v>-2244825.2889016331</v>
      </c>
      <c r="P202" s="377">
        <f>O202</f>
        <v>-2244825.2889016331</v>
      </c>
      <c r="Q202" s="349"/>
      <c r="R202" s="378">
        <v>0</v>
      </c>
      <c r="S202" s="364">
        <f>R202</f>
        <v>0</v>
      </c>
      <c r="T202" s="378">
        <f t="shared" ref="T202:T213" si="169">O202+R202</f>
        <v>-2244825.2889016331</v>
      </c>
      <c r="U202" s="365">
        <f t="shared" ref="U202:U213" si="170">P202+S202</f>
        <v>-2244825.2889016331</v>
      </c>
      <c r="V202" s="339">
        <f>'SEF-3 p5 Interest'!N293+'SEF-3 p5 Interest'!N294</f>
        <v>9534.94</v>
      </c>
      <c r="W202" s="364">
        <f>V202</f>
        <v>9534.94</v>
      </c>
      <c r="X202" s="378">
        <f t="shared" ref="X202:X213" si="171">R202+V202</f>
        <v>9534.94</v>
      </c>
      <c r="Y202" s="342">
        <f>X202</f>
        <v>9534.94</v>
      </c>
      <c r="Z202" s="350"/>
      <c r="AA202" s="305"/>
      <c r="AB202" s="304"/>
      <c r="AC202" s="355"/>
    </row>
    <row r="203" spans="1:29" s="257" customFormat="1" ht="12.75" hidden="1" customHeight="1" x14ac:dyDescent="0.2">
      <c r="A203" s="329">
        <v>14</v>
      </c>
      <c r="B203" s="463">
        <v>42036</v>
      </c>
      <c r="C203" s="351"/>
      <c r="D203" s="308">
        <v>105377338.24753395</v>
      </c>
      <c r="E203" s="311">
        <f t="shared" ref="E203:E213" si="172">E202+D203</f>
        <v>224612857.49506789</v>
      </c>
      <c r="F203" s="310">
        <v>100844823.70908299</v>
      </c>
      <c r="G203" s="311">
        <f t="shared" ref="G203:G213" si="173">G202+F203</f>
        <v>222325951.06450498</v>
      </c>
      <c r="H203" s="308">
        <f t="shared" si="166"/>
        <v>4532514.5384509563</v>
      </c>
      <c r="I203" s="309">
        <f t="shared" si="167"/>
        <v>2286906.4305629134</v>
      </c>
      <c r="J203" s="308">
        <v>-1580.0345681039616</v>
      </c>
      <c r="K203" s="311">
        <f t="shared" ref="K203:K213" si="174">K202+J203</f>
        <v>-797.21558169415221</v>
      </c>
      <c r="L203" s="347">
        <f t="shared" si="168"/>
        <v>4530934.5038828524</v>
      </c>
      <c r="M203" s="353">
        <f t="shared" ref="M203:M213" si="175">M202+L203</f>
        <v>2286109.2149812193</v>
      </c>
      <c r="N203" s="307"/>
      <c r="O203" s="310">
        <f>'SEF-3 p 4 Bands'!AF179</f>
        <v>4530934.5038828524</v>
      </c>
      <c r="P203" s="311">
        <f t="shared" ref="P203:P213" si="176">P202+O203</f>
        <v>2286109.2149812193</v>
      </c>
      <c r="Q203" s="349"/>
      <c r="R203" s="310">
        <v>0</v>
      </c>
      <c r="S203" s="317">
        <f t="shared" ref="S203:S213" si="177">R203+S202</f>
        <v>0</v>
      </c>
      <c r="T203" s="310">
        <f t="shared" si="169"/>
        <v>4530934.5038828524</v>
      </c>
      <c r="U203" s="370">
        <f t="shared" si="170"/>
        <v>2286109.2149812193</v>
      </c>
      <c r="V203" s="308">
        <f>'SEF-3 p5 Interest'!N295+'SEF-3 p5 Interest'!N296</f>
        <v>8612.2000000000007</v>
      </c>
      <c r="W203" s="317">
        <f t="shared" ref="W203:W213" si="178">W202+V203</f>
        <v>18147.14</v>
      </c>
      <c r="X203" s="310">
        <f t="shared" si="171"/>
        <v>8612.2000000000007</v>
      </c>
      <c r="Y203" s="309">
        <f t="shared" ref="Y203:Y208" si="179">X203+Y202</f>
        <v>18147.14</v>
      </c>
      <c r="Z203" s="350"/>
      <c r="AA203" s="305"/>
      <c r="AB203" s="304"/>
      <c r="AC203" s="355"/>
    </row>
    <row r="204" spans="1:29" s="257" customFormat="1" ht="12.75" hidden="1" customHeight="1" x14ac:dyDescent="0.2">
      <c r="A204" s="329">
        <v>14</v>
      </c>
      <c r="B204" s="463">
        <v>42064</v>
      </c>
      <c r="C204" s="351"/>
      <c r="D204" s="310">
        <v>105640903.24753395</v>
      </c>
      <c r="E204" s="311">
        <f t="shared" si="172"/>
        <v>330253760.74260187</v>
      </c>
      <c r="F204" s="314">
        <v>106071722.148637</v>
      </c>
      <c r="G204" s="311">
        <f t="shared" si="173"/>
        <v>328397673.21314198</v>
      </c>
      <c r="H204" s="306">
        <f t="shared" si="166"/>
        <v>-430818.90110304952</v>
      </c>
      <c r="I204" s="314">
        <f t="shared" si="167"/>
        <v>1856087.5294598937</v>
      </c>
      <c r="J204" s="310">
        <v>150.18346892454429</v>
      </c>
      <c r="K204" s="353">
        <f t="shared" si="174"/>
        <v>-647.03211276960792</v>
      </c>
      <c r="L204" s="381">
        <f t="shared" si="168"/>
        <v>-430668.71763412497</v>
      </c>
      <c r="M204" s="353">
        <f t="shared" si="175"/>
        <v>1855440.4973470944</v>
      </c>
      <c r="N204" s="353"/>
      <c r="O204" s="310">
        <f>'SEF-3 p 4 Bands'!AF180</f>
        <v>-430668.71763412515</v>
      </c>
      <c r="P204" s="353">
        <f t="shared" si="176"/>
        <v>1855440.4973470941</v>
      </c>
      <c r="Q204" s="349"/>
      <c r="R204" s="310">
        <v>0</v>
      </c>
      <c r="S204" s="314">
        <f t="shared" si="177"/>
        <v>0</v>
      </c>
      <c r="T204" s="310">
        <f t="shared" si="169"/>
        <v>-430668.71763412515</v>
      </c>
      <c r="U204" s="374">
        <f t="shared" si="170"/>
        <v>1855440.4973470941</v>
      </c>
      <c r="V204" s="308">
        <f>'SEF-3 p5 Interest'!N297+'SEF-3 p5 Interest'!N298</f>
        <v>9534.94</v>
      </c>
      <c r="W204" s="314">
        <f t="shared" si="178"/>
        <v>27682.080000000002</v>
      </c>
      <c r="X204" s="310">
        <f t="shared" si="171"/>
        <v>9534.94</v>
      </c>
      <c r="Y204" s="317">
        <f t="shared" si="179"/>
        <v>27682.080000000002</v>
      </c>
      <c r="Z204" s="350"/>
      <c r="AA204" s="305"/>
      <c r="AB204" s="304"/>
      <c r="AC204" s="355"/>
    </row>
    <row r="205" spans="1:29" s="257" customFormat="1" ht="13.15" hidden="1" customHeight="1" x14ac:dyDescent="0.2">
      <c r="A205" s="329">
        <v>14</v>
      </c>
      <c r="B205" s="463">
        <v>42095</v>
      </c>
      <c r="C205" s="351"/>
      <c r="D205" s="310">
        <v>95557329.247533947</v>
      </c>
      <c r="E205" s="311">
        <f t="shared" si="172"/>
        <v>425811089.99013579</v>
      </c>
      <c r="F205" s="314">
        <v>99985490.993270993</v>
      </c>
      <c r="G205" s="311">
        <f t="shared" si="173"/>
        <v>428383164.20641297</v>
      </c>
      <c r="H205" s="308">
        <f t="shared" si="166"/>
        <v>-4428161.745737046</v>
      </c>
      <c r="I205" s="309">
        <f t="shared" si="167"/>
        <v>-2572074.2162771821</v>
      </c>
      <c r="J205" s="308">
        <v>1543.6571845645085</v>
      </c>
      <c r="K205" s="311">
        <f t="shared" si="174"/>
        <v>896.62507179490058</v>
      </c>
      <c r="L205" s="347">
        <f t="shared" si="168"/>
        <v>-4426618.0885524815</v>
      </c>
      <c r="M205" s="353">
        <f t="shared" si="175"/>
        <v>-2571177.5912053874</v>
      </c>
      <c r="N205" s="312"/>
      <c r="O205" s="310">
        <f>'SEF-3 p 4 Bands'!AF181</f>
        <v>-4426618.0885524815</v>
      </c>
      <c r="P205" s="311">
        <f t="shared" si="176"/>
        <v>-2571177.5912053874</v>
      </c>
      <c r="Q205" s="349"/>
      <c r="R205" s="310">
        <v>0</v>
      </c>
      <c r="S205" s="317">
        <f t="shared" si="177"/>
        <v>0</v>
      </c>
      <c r="T205" s="310">
        <f t="shared" si="169"/>
        <v>-4426618.0885524815</v>
      </c>
      <c r="U205" s="370">
        <f t="shared" si="170"/>
        <v>-2571177.5912053874</v>
      </c>
      <c r="V205" s="308">
        <f>'SEF-3 p5 Interest'!N299+'SEF-3 p5 Interest'!N300</f>
        <v>9227.36</v>
      </c>
      <c r="W205" s="317">
        <f t="shared" si="178"/>
        <v>36909.440000000002</v>
      </c>
      <c r="X205" s="310">
        <f t="shared" si="171"/>
        <v>9227.36</v>
      </c>
      <c r="Y205" s="309">
        <f t="shared" si="179"/>
        <v>36909.440000000002</v>
      </c>
      <c r="Z205" s="350"/>
      <c r="AA205" s="305"/>
      <c r="AB205" s="304"/>
      <c r="AC205" s="355"/>
    </row>
    <row r="206" spans="1:29" s="257" customFormat="1" ht="15" hidden="1" customHeight="1" x14ac:dyDescent="0.2">
      <c r="A206" s="329">
        <v>14</v>
      </c>
      <c r="B206" s="463">
        <v>42125</v>
      </c>
      <c r="C206" s="351"/>
      <c r="D206" s="310">
        <v>94657182.247533947</v>
      </c>
      <c r="E206" s="311">
        <f t="shared" si="172"/>
        <v>520468272.23766971</v>
      </c>
      <c r="F206" s="310">
        <v>88865117.478068992</v>
      </c>
      <c r="G206" s="311">
        <f t="shared" si="173"/>
        <v>517248281.68448198</v>
      </c>
      <c r="H206" s="310">
        <f t="shared" si="166"/>
        <v>5792064.7694649547</v>
      </c>
      <c r="I206" s="317">
        <f t="shared" si="167"/>
        <v>3219990.5531877279</v>
      </c>
      <c r="J206" s="310">
        <v>-2019.1137786358595</v>
      </c>
      <c r="K206" s="311">
        <f t="shared" si="174"/>
        <v>-1122.4887068409589</v>
      </c>
      <c r="L206" s="381">
        <f t="shared" si="168"/>
        <v>5790045.6556863189</v>
      </c>
      <c r="M206" s="353">
        <f t="shared" si="175"/>
        <v>3218868.0644809315</v>
      </c>
      <c r="N206" s="353"/>
      <c r="O206" s="310">
        <f>'SEF-3 p 4 Bands'!AF182</f>
        <v>5790045.6556863189</v>
      </c>
      <c r="P206" s="311">
        <f t="shared" si="176"/>
        <v>3218868.0644809315</v>
      </c>
      <c r="Q206" s="349"/>
      <c r="R206" s="310">
        <v>0</v>
      </c>
      <c r="S206" s="317">
        <f t="shared" si="177"/>
        <v>0</v>
      </c>
      <c r="T206" s="310">
        <f t="shared" si="169"/>
        <v>5790045.6556863189</v>
      </c>
      <c r="U206" s="370">
        <f t="shared" si="170"/>
        <v>3218868.0644809315</v>
      </c>
      <c r="V206" s="308">
        <f>'SEF-3 p5 Interest'!N301+'SEF-3 p5 Interest'!N302</f>
        <v>9534.94</v>
      </c>
      <c r="W206" s="317">
        <f t="shared" si="178"/>
        <v>46444.380000000005</v>
      </c>
      <c r="X206" s="310">
        <f t="shared" si="171"/>
        <v>9534.94</v>
      </c>
      <c r="Y206" s="309">
        <f t="shared" si="179"/>
        <v>46444.380000000005</v>
      </c>
      <c r="Z206" s="350"/>
      <c r="AA206" s="305"/>
      <c r="AB206" s="304"/>
      <c r="AC206" s="355"/>
    </row>
    <row r="207" spans="1:29" s="257" customFormat="1" ht="12.75" hidden="1" customHeight="1" x14ac:dyDescent="0.2">
      <c r="A207" s="329">
        <v>14</v>
      </c>
      <c r="B207" s="463">
        <v>42156</v>
      </c>
      <c r="C207" s="338"/>
      <c r="D207" s="277">
        <v>94331422.247533947</v>
      </c>
      <c r="E207" s="278">
        <f t="shared" si="172"/>
        <v>614799694.48520362</v>
      </c>
      <c r="F207" s="280">
        <v>92822917.967196003</v>
      </c>
      <c r="G207" s="278">
        <f t="shared" si="173"/>
        <v>610071199.65167797</v>
      </c>
      <c r="H207" s="280">
        <f t="shared" si="166"/>
        <v>1508504.2803379446</v>
      </c>
      <c r="I207" s="291">
        <f t="shared" si="167"/>
        <v>4728494.8335256577</v>
      </c>
      <c r="J207" s="280">
        <v>-525.86459212587215</v>
      </c>
      <c r="K207" s="278">
        <f t="shared" si="174"/>
        <v>-1648.3532989668311</v>
      </c>
      <c r="L207" s="385">
        <f t="shared" si="168"/>
        <v>1507978.4157458188</v>
      </c>
      <c r="M207" s="281">
        <f t="shared" si="175"/>
        <v>4726846.4802267505</v>
      </c>
      <c r="N207" s="281"/>
      <c r="O207" s="310">
        <f>'SEF-3 p 4 Bands'!AF183</f>
        <v>1507978.415745819</v>
      </c>
      <c r="P207" s="278">
        <f t="shared" si="176"/>
        <v>4726846.4802267505</v>
      </c>
      <c r="Q207" s="290"/>
      <c r="R207" s="310">
        <v>0</v>
      </c>
      <c r="S207" s="291">
        <f t="shared" si="177"/>
        <v>0</v>
      </c>
      <c r="T207" s="280">
        <f t="shared" si="169"/>
        <v>1507978.415745819</v>
      </c>
      <c r="U207" s="386">
        <f t="shared" si="170"/>
        <v>4726846.4802267505</v>
      </c>
      <c r="V207" s="308">
        <f>'SEF-3 p5 Interest'!N303+'SEF-3 p5 Interest'!N304</f>
        <v>9227.36</v>
      </c>
      <c r="W207" s="291">
        <f t="shared" si="178"/>
        <v>55671.740000000005</v>
      </c>
      <c r="X207" s="280">
        <f t="shared" si="171"/>
        <v>9227.36</v>
      </c>
      <c r="Y207" s="279">
        <f t="shared" si="179"/>
        <v>55671.740000000005</v>
      </c>
      <c r="Z207" s="350"/>
      <c r="AA207" s="305"/>
      <c r="AB207" s="304"/>
      <c r="AC207" s="355"/>
    </row>
    <row r="208" spans="1:29" s="257" customFormat="1" ht="12.75" hidden="1" customHeight="1" x14ac:dyDescent="0.2">
      <c r="A208" s="329">
        <v>14</v>
      </c>
      <c r="B208" s="463">
        <v>42186</v>
      </c>
      <c r="C208" s="351"/>
      <c r="D208" s="308">
        <v>101097386.24753395</v>
      </c>
      <c r="E208" s="311">
        <f t="shared" si="172"/>
        <v>715897080.73273754</v>
      </c>
      <c r="F208" s="310">
        <v>98037157.928702995</v>
      </c>
      <c r="G208" s="311">
        <f t="shared" si="173"/>
        <v>708108357.58038092</v>
      </c>
      <c r="H208" s="310">
        <f t="shared" si="166"/>
        <v>3060228.318830952</v>
      </c>
      <c r="I208" s="317">
        <f t="shared" si="167"/>
        <v>7788723.1523566246</v>
      </c>
      <c r="J208" s="310">
        <v>-1066.795591944363</v>
      </c>
      <c r="K208" s="311">
        <f t="shared" si="174"/>
        <v>-2715.148890911194</v>
      </c>
      <c r="L208" s="381">
        <f t="shared" si="168"/>
        <v>3059161.5232390077</v>
      </c>
      <c r="M208" s="353">
        <f t="shared" si="175"/>
        <v>7786008.0034657586</v>
      </c>
      <c r="N208" s="353"/>
      <c r="O208" s="310">
        <f>'SEF-3 p 4 Bands'!AF184</f>
        <v>3059161.5232390082</v>
      </c>
      <c r="P208" s="311">
        <f t="shared" si="176"/>
        <v>7786008.0034657586</v>
      </c>
      <c r="Q208" s="349"/>
      <c r="R208" s="310">
        <v>0</v>
      </c>
      <c r="S208" s="317">
        <f t="shared" si="177"/>
        <v>0</v>
      </c>
      <c r="T208" s="310">
        <f t="shared" si="169"/>
        <v>3059161.5232390082</v>
      </c>
      <c r="U208" s="370">
        <f t="shared" si="170"/>
        <v>7786008.0034657586</v>
      </c>
      <c r="V208" s="308">
        <f>'SEF-3 p5 Interest'!N305+'SEF-3 p5 Interest'!N306</f>
        <v>9534.94</v>
      </c>
      <c r="W208" s="317">
        <f t="shared" si="178"/>
        <v>65206.680000000008</v>
      </c>
      <c r="X208" s="310">
        <f t="shared" si="171"/>
        <v>9534.94</v>
      </c>
      <c r="Y208" s="309">
        <f t="shared" si="179"/>
        <v>65206.680000000008</v>
      </c>
      <c r="Z208" s="350"/>
      <c r="AA208" s="305"/>
      <c r="AB208" s="304"/>
      <c r="AC208" s="355"/>
    </row>
    <row r="209" spans="1:29" s="257" customFormat="1" ht="12.75" hidden="1" customHeight="1" x14ac:dyDescent="0.2">
      <c r="A209" s="329">
        <v>14</v>
      </c>
      <c r="B209" s="463">
        <v>42217</v>
      </c>
      <c r="C209" s="351"/>
      <c r="D209" s="308">
        <v>97525273.247533947</v>
      </c>
      <c r="E209" s="311">
        <f t="shared" si="172"/>
        <v>813422353.98027146</v>
      </c>
      <c r="F209" s="310">
        <v>94703196.510757998</v>
      </c>
      <c r="G209" s="311">
        <f t="shared" si="173"/>
        <v>802811554.09113896</v>
      </c>
      <c r="H209" s="308">
        <f t="shared" si="166"/>
        <v>2822076.7367759496</v>
      </c>
      <c r="I209" s="309">
        <f t="shared" si="167"/>
        <v>10610799.8891325</v>
      </c>
      <c r="J209" s="308">
        <v>-983.77595044020563</v>
      </c>
      <c r="K209" s="311">
        <f t="shared" si="174"/>
        <v>-3698.9248413513997</v>
      </c>
      <c r="L209" s="347">
        <f t="shared" si="168"/>
        <v>2821092.9608255094</v>
      </c>
      <c r="M209" s="353">
        <f t="shared" si="175"/>
        <v>10607100.964291267</v>
      </c>
      <c r="N209" s="312"/>
      <c r="O209" s="310">
        <f>'SEF-3 p 4 Bands'!AF185</f>
        <v>2821092.9608255085</v>
      </c>
      <c r="P209" s="311">
        <f t="shared" si="176"/>
        <v>10607100.964291267</v>
      </c>
      <c r="Q209" s="349"/>
      <c r="R209" s="310">
        <v>0</v>
      </c>
      <c r="S209" s="317">
        <f t="shared" si="177"/>
        <v>0</v>
      </c>
      <c r="T209" s="310">
        <f t="shared" si="169"/>
        <v>2821092.9608255085</v>
      </c>
      <c r="U209" s="370">
        <f t="shared" si="170"/>
        <v>10607100.964291267</v>
      </c>
      <c r="V209" s="308">
        <f>'SEF-3 p5 Interest'!N307+'SEF-3 p5 Interest'!N308</f>
        <v>9534.94</v>
      </c>
      <c r="W209" s="317">
        <f t="shared" si="178"/>
        <v>74741.62000000001</v>
      </c>
      <c r="X209" s="310">
        <f t="shared" si="171"/>
        <v>9534.94</v>
      </c>
      <c r="Y209" s="309">
        <f>X209+Y208</f>
        <v>74741.62000000001</v>
      </c>
      <c r="Z209" s="350"/>
      <c r="AA209" s="305"/>
      <c r="AB209" s="304"/>
      <c r="AC209" s="355"/>
    </row>
    <row r="210" spans="1:29" s="257" customFormat="1" ht="12.75" hidden="1" customHeight="1" x14ac:dyDescent="0.2">
      <c r="A210" s="329">
        <v>14</v>
      </c>
      <c r="B210" s="463">
        <v>42248</v>
      </c>
      <c r="C210" s="351"/>
      <c r="D210" s="308">
        <v>90491148.247533947</v>
      </c>
      <c r="E210" s="311">
        <f t="shared" si="172"/>
        <v>903913502.22780538</v>
      </c>
      <c r="F210" s="310">
        <v>86658978.162232995</v>
      </c>
      <c r="G210" s="311">
        <f t="shared" si="173"/>
        <v>889470532.25337195</v>
      </c>
      <c r="H210" s="308">
        <f t="shared" si="166"/>
        <v>3832170.0853009522</v>
      </c>
      <c r="I210" s="309">
        <f t="shared" si="167"/>
        <v>14442969.974433422</v>
      </c>
      <c r="J210" s="308">
        <v>-1335.8944917358458</v>
      </c>
      <c r="K210" s="311">
        <f t="shared" si="174"/>
        <v>-5034.8193330872455</v>
      </c>
      <c r="L210" s="347">
        <f t="shared" si="168"/>
        <v>3830834.1908092164</v>
      </c>
      <c r="M210" s="353">
        <f t="shared" si="175"/>
        <v>14437935.155100483</v>
      </c>
      <c r="N210" s="312"/>
      <c r="O210" s="310">
        <f>'SEF-3 p 4 Bands'!AF186</f>
        <v>3830834.1908092164</v>
      </c>
      <c r="P210" s="311">
        <f t="shared" si="176"/>
        <v>14437935.155100483</v>
      </c>
      <c r="Q210" s="349"/>
      <c r="R210" s="310">
        <v>0</v>
      </c>
      <c r="S210" s="317">
        <f t="shared" si="177"/>
        <v>0</v>
      </c>
      <c r="T210" s="310">
        <f t="shared" si="169"/>
        <v>3830834.1908092164</v>
      </c>
      <c r="U210" s="370">
        <f t="shared" si="170"/>
        <v>14437935.155100483</v>
      </c>
      <c r="V210" s="308">
        <f>'SEF-3 p5 Interest'!N309+'SEF-3 p5 Interest'!N310</f>
        <v>9227.36</v>
      </c>
      <c r="W210" s="317">
        <f t="shared" si="178"/>
        <v>83968.98000000001</v>
      </c>
      <c r="X210" s="310">
        <f t="shared" si="171"/>
        <v>9227.36</v>
      </c>
      <c r="Y210" s="309">
        <f>X210+Y209</f>
        <v>83968.98000000001</v>
      </c>
      <c r="Z210" s="350"/>
      <c r="AA210" s="305"/>
      <c r="AB210" s="304"/>
      <c r="AC210" s="355"/>
    </row>
    <row r="211" spans="1:29" s="257" customFormat="1" ht="12.6" hidden="1" customHeight="1" x14ac:dyDescent="0.2">
      <c r="A211" s="329">
        <v>14</v>
      </c>
      <c r="B211" s="463">
        <v>42278</v>
      </c>
      <c r="C211" s="351"/>
      <c r="D211" s="308">
        <v>97346832.147533953</v>
      </c>
      <c r="E211" s="311">
        <f t="shared" si="172"/>
        <v>1001260334.3753393</v>
      </c>
      <c r="F211" s="310">
        <v>94615523.571054995</v>
      </c>
      <c r="G211" s="311">
        <f t="shared" si="173"/>
        <v>984086055.82442689</v>
      </c>
      <c r="H211" s="308">
        <f t="shared" si="166"/>
        <v>2731308.5764789581</v>
      </c>
      <c r="I211" s="309">
        <f t="shared" si="167"/>
        <v>17174278.55091238</v>
      </c>
      <c r="J211" s="308">
        <v>-952.13416976062581</v>
      </c>
      <c r="K211" s="311">
        <f t="shared" si="174"/>
        <v>-5986.9535028478713</v>
      </c>
      <c r="L211" s="347">
        <f t="shared" si="168"/>
        <v>2730356.4423091975</v>
      </c>
      <c r="M211" s="353">
        <f t="shared" si="175"/>
        <v>17168291.59740968</v>
      </c>
      <c r="N211" s="312"/>
      <c r="O211" s="310">
        <f>'SEF-3 p 4 Bands'!AF187</f>
        <v>2730356.442309197</v>
      </c>
      <c r="P211" s="311">
        <f t="shared" si="176"/>
        <v>17168291.59740968</v>
      </c>
      <c r="Q211" s="349"/>
      <c r="R211" s="310">
        <v>0</v>
      </c>
      <c r="S211" s="317">
        <f t="shared" si="177"/>
        <v>0</v>
      </c>
      <c r="T211" s="310">
        <f t="shared" si="169"/>
        <v>2730356.442309197</v>
      </c>
      <c r="U211" s="370">
        <f t="shared" si="170"/>
        <v>17168291.59740968</v>
      </c>
      <c r="V211" s="308">
        <f>'SEF-3 p5 Interest'!N311+'SEF-3 p5 Interest'!N312</f>
        <v>9534.94</v>
      </c>
      <c r="W211" s="317">
        <f t="shared" si="178"/>
        <v>93503.920000000013</v>
      </c>
      <c r="X211" s="310">
        <f t="shared" si="171"/>
        <v>9534.94</v>
      </c>
      <c r="Y211" s="309">
        <f>X211+Y210</f>
        <v>93503.920000000013</v>
      </c>
      <c r="Z211" s="350"/>
      <c r="AA211" s="305"/>
      <c r="AB211" s="304"/>
      <c r="AC211" s="355"/>
    </row>
    <row r="212" spans="1:29" s="257" customFormat="1" ht="12.6" hidden="1" customHeight="1" x14ac:dyDescent="0.2">
      <c r="A212" s="329">
        <v>14</v>
      </c>
      <c r="B212" s="463">
        <v>42309</v>
      </c>
      <c r="C212" s="351"/>
      <c r="D212" s="308">
        <v>113165980.24753395</v>
      </c>
      <c r="E212" s="311">
        <f t="shared" si="172"/>
        <v>1114426314.6228733</v>
      </c>
      <c r="F212" s="310">
        <v>116681143.42031699</v>
      </c>
      <c r="G212" s="311">
        <f t="shared" si="173"/>
        <v>1100767199.2447438</v>
      </c>
      <c r="H212" s="308">
        <f t="shared" si="166"/>
        <v>-3515163.172783047</v>
      </c>
      <c r="I212" s="309">
        <f t="shared" si="167"/>
        <v>13659115.378129482</v>
      </c>
      <c r="J212" s="308">
        <v>1225.3858820321038</v>
      </c>
      <c r="K212" s="311">
        <f t="shared" si="174"/>
        <v>-4761.5676208157674</v>
      </c>
      <c r="L212" s="347">
        <f t="shared" si="168"/>
        <v>-3513937.7869010149</v>
      </c>
      <c r="M212" s="353">
        <f t="shared" si="175"/>
        <v>13654353.810508665</v>
      </c>
      <c r="N212" s="312"/>
      <c r="O212" s="310">
        <f>'SEF-3 p 4 Bands'!AF188</f>
        <v>-3513937.7869010158</v>
      </c>
      <c r="P212" s="311">
        <f t="shared" si="176"/>
        <v>13654353.810508665</v>
      </c>
      <c r="Q212" s="349"/>
      <c r="R212" s="310">
        <v>0</v>
      </c>
      <c r="S212" s="317">
        <f t="shared" si="177"/>
        <v>0</v>
      </c>
      <c r="T212" s="310">
        <f t="shared" si="169"/>
        <v>-3513937.7869010158</v>
      </c>
      <c r="U212" s="370">
        <f t="shared" si="170"/>
        <v>13654353.810508665</v>
      </c>
      <c r="V212" s="308">
        <f>'SEF-3 p5 Interest'!N313+'SEF-3 p5 Interest'!N314</f>
        <v>9227.36</v>
      </c>
      <c r="W212" s="317">
        <f t="shared" si="178"/>
        <v>102731.28000000001</v>
      </c>
      <c r="X212" s="310">
        <f t="shared" si="171"/>
        <v>9227.36</v>
      </c>
      <c r="Y212" s="309">
        <f>X212+Y211</f>
        <v>102731.28000000001</v>
      </c>
      <c r="Z212" s="350"/>
      <c r="AA212" s="305"/>
      <c r="AB212" s="304"/>
      <c r="AC212" s="355"/>
    </row>
    <row r="213" spans="1:29" s="257" customFormat="1" ht="13.7" hidden="1" customHeight="1" x14ac:dyDescent="0.2">
      <c r="A213" s="329">
        <v>14</v>
      </c>
      <c r="B213" s="463">
        <v>42339</v>
      </c>
      <c r="C213" s="351"/>
      <c r="D213" s="282">
        <v>121591637.24753395</v>
      </c>
      <c r="E213" s="283">
        <f t="shared" si="172"/>
        <v>1236017951.8704073</v>
      </c>
      <c r="F213" s="286">
        <v>127014913.35628699</v>
      </c>
      <c r="G213" s="283">
        <f t="shared" si="173"/>
        <v>1227782112.6010308</v>
      </c>
      <c r="H213" s="282">
        <f t="shared" si="166"/>
        <v>-5423276.1087530404</v>
      </c>
      <c r="I213" s="285">
        <f t="shared" si="167"/>
        <v>8235839.2693765163</v>
      </c>
      <c r="J213" s="282">
        <v>1890.554051511921</v>
      </c>
      <c r="K213" s="283">
        <f t="shared" si="174"/>
        <v>-2871.0135693038465</v>
      </c>
      <c r="L213" s="319">
        <f t="shared" si="168"/>
        <v>-5421385.5547015285</v>
      </c>
      <c r="M213" s="288">
        <f t="shared" si="175"/>
        <v>8232968.2558071362</v>
      </c>
      <c r="N213" s="287"/>
      <c r="O213" s="286">
        <f>'SEF-3 p 4 Bands'!AF189</f>
        <v>-5421385.5547015294</v>
      </c>
      <c r="P213" s="283">
        <f t="shared" si="176"/>
        <v>8232968.2558071353</v>
      </c>
      <c r="Q213" s="320"/>
      <c r="R213" s="286">
        <v>0</v>
      </c>
      <c r="S213" s="321">
        <f t="shared" si="177"/>
        <v>0</v>
      </c>
      <c r="T213" s="286">
        <f t="shared" si="169"/>
        <v>-5421385.5547015294</v>
      </c>
      <c r="U213" s="373">
        <f t="shared" si="170"/>
        <v>8232968.2558071353</v>
      </c>
      <c r="V213" s="282">
        <f>'SEF-3 p5 Interest'!N315+'SEF-3 p5 Interest'!N316</f>
        <v>9534.94</v>
      </c>
      <c r="W213" s="321">
        <f t="shared" si="178"/>
        <v>112266.22000000002</v>
      </c>
      <c r="X213" s="286">
        <f t="shared" si="171"/>
        <v>9534.94</v>
      </c>
      <c r="Y213" s="285">
        <f>X213+Y212</f>
        <v>112266.22000000002</v>
      </c>
      <c r="Z213" s="350"/>
      <c r="AA213" s="305"/>
      <c r="AB213" s="304"/>
      <c r="AC213" s="355"/>
    </row>
    <row r="214" spans="1:29" s="257" customFormat="1" ht="13.15" hidden="1" customHeight="1" x14ac:dyDescent="0.2">
      <c r="A214" s="329"/>
      <c r="B214" s="463"/>
      <c r="C214" s="351"/>
      <c r="D214" s="341"/>
      <c r="E214" s="379"/>
      <c r="F214" s="345"/>
      <c r="G214" s="379"/>
      <c r="H214" s="341"/>
      <c r="I214" s="341"/>
      <c r="J214" s="341"/>
      <c r="K214" s="379"/>
      <c r="L214" s="343"/>
      <c r="M214" s="379"/>
      <c r="N214" s="343"/>
      <c r="O214" s="345"/>
      <c r="P214" s="379"/>
      <c r="Q214" s="383"/>
      <c r="R214" s="345"/>
      <c r="S214" s="345"/>
      <c r="T214" s="345"/>
      <c r="U214" s="384"/>
      <c r="V214" s="341"/>
      <c r="W214" s="345"/>
      <c r="X214" s="345"/>
      <c r="Y214" s="341"/>
      <c r="Z214" s="350"/>
      <c r="AA214" s="305"/>
      <c r="AB214" s="304"/>
      <c r="AC214" s="355"/>
    </row>
    <row r="215" spans="1:29" s="257" customFormat="1" ht="12.75" hidden="1" customHeight="1" x14ac:dyDescent="0.2">
      <c r="A215" s="536" t="s">
        <v>212</v>
      </c>
      <c r="B215" s="463"/>
      <c r="C215" s="351"/>
      <c r="D215" s="306"/>
      <c r="E215" s="353">
        <f>E200+E213</f>
        <v>16135976917.942852</v>
      </c>
      <c r="F215" s="314"/>
      <c r="G215" s="353">
        <f>G200+G213</f>
        <v>16123844218.217703</v>
      </c>
      <c r="H215" s="306"/>
      <c r="I215" s="353">
        <f>I200+I213</f>
        <v>12132699.72514987</v>
      </c>
      <c r="J215" s="306"/>
      <c r="K215" s="353">
        <f>K200+K213</f>
        <v>-16628.52264747196</v>
      </c>
      <c r="L215" s="312"/>
      <c r="M215" s="353"/>
      <c r="N215" s="312">
        <f>N200+M213</f>
        <v>12116069.738085624</v>
      </c>
      <c r="O215" s="314"/>
      <c r="P215" s="353">
        <f>P200+P213</f>
        <v>8661726.0382097699</v>
      </c>
      <c r="Q215" s="349"/>
      <c r="R215" s="314"/>
      <c r="S215" s="314">
        <f>S200+S213</f>
        <v>3454343.6642930694</v>
      </c>
      <c r="T215" s="314"/>
      <c r="U215" s="314">
        <f>U200+U213</f>
        <v>12116069.702502843</v>
      </c>
      <c r="V215" s="306"/>
      <c r="W215" s="314">
        <f>W200+W213</f>
        <v>870303.48000000021</v>
      </c>
      <c r="X215" s="314"/>
      <c r="Y215" s="314">
        <f>Y200+Y213</f>
        <v>4324648.144293067</v>
      </c>
      <c r="Z215" s="350"/>
      <c r="AA215" s="305"/>
      <c r="AB215" s="304"/>
      <c r="AC215" s="355"/>
    </row>
    <row r="216" spans="1:29" s="257" customFormat="1" ht="13.15" hidden="1" customHeight="1" x14ac:dyDescent="0.2">
      <c r="A216" s="329"/>
      <c r="B216" s="463"/>
      <c r="C216" s="351"/>
      <c r="D216" s="306"/>
      <c r="E216" s="353"/>
      <c r="F216" s="314"/>
      <c r="G216" s="353"/>
      <c r="H216" s="306"/>
      <c r="I216" s="306"/>
      <c r="J216" s="306"/>
      <c r="K216" s="353"/>
      <c r="L216" s="312"/>
      <c r="M216" s="353"/>
      <c r="N216" s="312"/>
      <c r="O216" s="314"/>
      <c r="P216" s="353"/>
      <c r="Q216" s="349"/>
      <c r="R216" s="314"/>
      <c r="S216" s="314"/>
      <c r="T216" s="314"/>
      <c r="U216" s="374"/>
      <c r="V216" s="306"/>
      <c r="W216" s="314"/>
      <c r="X216" s="314"/>
      <c r="Y216" s="306"/>
      <c r="Z216" s="350"/>
      <c r="AA216" s="305"/>
      <c r="AB216" s="304"/>
      <c r="AC216" s="355"/>
    </row>
    <row r="217" spans="1:29" s="257" customFormat="1" ht="12.75" hidden="1" customHeight="1" x14ac:dyDescent="0.2">
      <c r="A217" s="329">
        <v>15</v>
      </c>
      <c r="B217" s="463">
        <v>42370</v>
      </c>
      <c r="C217" s="351"/>
      <c r="D217" s="339">
        <v>118037710.24753395</v>
      </c>
      <c r="E217" s="377">
        <f>D217</f>
        <v>118037710.24753395</v>
      </c>
      <c r="F217" s="378">
        <v>126240913.10198399</v>
      </c>
      <c r="G217" s="377">
        <f>F217</f>
        <v>126240913.10198399</v>
      </c>
      <c r="H217" s="339">
        <f t="shared" ref="H217:H228" si="180">D217-F217</f>
        <v>-8203202.854450047</v>
      </c>
      <c r="I217" s="342">
        <f t="shared" ref="I217:I228" si="181">E217-G217</f>
        <v>-8203202.854450047</v>
      </c>
      <c r="J217" s="339">
        <v>2859.636515061371</v>
      </c>
      <c r="K217" s="377">
        <f>J217</f>
        <v>2859.636515061371</v>
      </c>
      <c r="L217" s="362">
        <f t="shared" ref="L217:L228" si="182">H217+J217</f>
        <v>-8200343.2179349856</v>
      </c>
      <c r="M217" s="379">
        <f>L217</f>
        <v>-8200343.2179349856</v>
      </c>
      <c r="N217" s="340"/>
      <c r="O217" s="378">
        <f>'SEF-3 p 4 Bands'!AF191</f>
        <v>-8200343.2179349856</v>
      </c>
      <c r="P217" s="377">
        <f>O217</f>
        <v>-8200343.2179349856</v>
      </c>
      <c r="Q217" s="349"/>
      <c r="R217" s="378">
        <f>'SEF-3 p 4 Bands'!P191</f>
        <v>0</v>
      </c>
      <c r="S217" s="364">
        <f>R217</f>
        <v>0</v>
      </c>
      <c r="T217" s="378">
        <f t="shared" ref="T217:T228" si="183">O217+R217</f>
        <v>-8200343.2179349856</v>
      </c>
      <c r="U217" s="365">
        <f t="shared" ref="U217:U228" si="184">P217+S217</f>
        <v>-8200343.2179349856</v>
      </c>
      <c r="V217" s="339">
        <f>'SEF-3 p5 Interest'!N317+'SEF-3 p5 Interest'!N318</f>
        <v>9534.94</v>
      </c>
      <c r="W217" s="364">
        <f>V217</f>
        <v>9534.94</v>
      </c>
      <c r="X217" s="378">
        <f t="shared" ref="X217:X228" si="185">R217+V217</f>
        <v>9534.94</v>
      </c>
      <c r="Y217" s="342">
        <f>X217</f>
        <v>9534.94</v>
      </c>
      <c r="Z217" s="350"/>
      <c r="AA217" s="305"/>
      <c r="AB217" s="304"/>
      <c r="AC217" s="355"/>
    </row>
    <row r="218" spans="1:29" s="257" customFormat="1" ht="12.75" hidden="1" customHeight="1" x14ac:dyDescent="0.2">
      <c r="A218" s="329">
        <v>15</v>
      </c>
      <c r="B218" s="463">
        <v>42401</v>
      </c>
      <c r="C218" s="351"/>
      <c r="D218" s="308">
        <v>106321602.24753395</v>
      </c>
      <c r="E218" s="311">
        <f t="shared" ref="E218:E228" si="186">E217+D218</f>
        <v>224359312.49506789</v>
      </c>
      <c r="F218" s="310">
        <v>109499535.330433</v>
      </c>
      <c r="G218" s="311">
        <f t="shared" ref="G218:G228" si="187">G217+F218</f>
        <v>235740448.43241698</v>
      </c>
      <c r="H218" s="308">
        <f t="shared" si="180"/>
        <v>-3177933.0828990489</v>
      </c>
      <c r="I218" s="309">
        <f t="shared" si="181"/>
        <v>-11381135.937349081</v>
      </c>
      <c r="J218" s="308">
        <v>1107.8274726988748</v>
      </c>
      <c r="K218" s="311">
        <f t="shared" ref="K218:K228" si="188">K217+J218</f>
        <v>3967.4639877602458</v>
      </c>
      <c r="L218" s="347">
        <f t="shared" si="182"/>
        <v>-3176825.25542635</v>
      </c>
      <c r="M218" s="353">
        <f t="shared" ref="M218:M228" si="189">M217+L218</f>
        <v>-11377168.473361336</v>
      </c>
      <c r="N218" s="307"/>
      <c r="O218" s="310">
        <f>'SEF-3 p 4 Bands'!AF192</f>
        <v>-3176825.25542635</v>
      </c>
      <c r="P218" s="311">
        <f t="shared" ref="P218:P228" si="190">P217+O218</f>
        <v>-11377168.473361336</v>
      </c>
      <c r="Q218" s="349"/>
      <c r="R218" s="310">
        <f>'SEF-3 p 4 Bands'!P192</f>
        <v>0</v>
      </c>
      <c r="S218" s="317">
        <f t="shared" ref="S218:S228" si="191">R218+S217</f>
        <v>0</v>
      </c>
      <c r="T218" s="310">
        <f t="shared" si="183"/>
        <v>-3176825.25542635</v>
      </c>
      <c r="U218" s="370">
        <f t="shared" si="184"/>
        <v>-11377168.473361336</v>
      </c>
      <c r="V218" s="308">
        <f>'SEF-3 p5 Interest'!N319+'SEF-3 p5 Interest'!N320</f>
        <v>8919.7800000000007</v>
      </c>
      <c r="W218" s="317">
        <f t="shared" ref="W218:W228" si="192">W217+V218</f>
        <v>18454.72</v>
      </c>
      <c r="X218" s="310">
        <f t="shared" si="185"/>
        <v>8919.7800000000007</v>
      </c>
      <c r="Y218" s="309">
        <f t="shared" ref="Y218:Y223" si="193">X218+Y217</f>
        <v>18454.72</v>
      </c>
      <c r="Z218" s="350"/>
      <c r="AA218" s="305"/>
      <c r="AB218" s="304"/>
      <c r="AC218" s="355"/>
    </row>
    <row r="219" spans="1:29" s="257" customFormat="1" ht="12.75" hidden="1" customHeight="1" x14ac:dyDescent="0.2">
      <c r="A219" s="329">
        <v>15</v>
      </c>
      <c r="B219" s="463">
        <v>42430</v>
      </c>
      <c r="C219" s="351"/>
      <c r="D219" s="310">
        <v>106720850.24753395</v>
      </c>
      <c r="E219" s="311">
        <f t="shared" si="186"/>
        <v>331080162.74260187</v>
      </c>
      <c r="F219" s="314">
        <v>107261355.46272199</v>
      </c>
      <c r="G219" s="311">
        <f t="shared" si="187"/>
        <v>343001803.89513898</v>
      </c>
      <c r="H219" s="306">
        <f t="shared" si="180"/>
        <v>-540505.21518804133</v>
      </c>
      <c r="I219" s="314">
        <f t="shared" si="181"/>
        <v>-11921641.152537107</v>
      </c>
      <c r="J219" s="310">
        <v>188.42011801456101</v>
      </c>
      <c r="K219" s="353">
        <f t="shared" si="188"/>
        <v>4155.8841057748068</v>
      </c>
      <c r="L219" s="381">
        <f t="shared" si="182"/>
        <v>-540316.79507002677</v>
      </c>
      <c r="M219" s="353">
        <f t="shared" si="189"/>
        <v>-11917485.268431362</v>
      </c>
      <c r="N219" s="353"/>
      <c r="O219" s="310">
        <f>'SEF-3 p 4 Bands'!AF193</f>
        <v>-540316.79507002607</v>
      </c>
      <c r="P219" s="353">
        <f t="shared" si="190"/>
        <v>-11917485.268431362</v>
      </c>
      <c r="Q219" s="349"/>
      <c r="R219" s="310">
        <f>'SEF-3 p 4 Bands'!P193</f>
        <v>0</v>
      </c>
      <c r="S219" s="314">
        <f t="shared" si="191"/>
        <v>0</v>
      </c>
      <c r="T219" s="310">
        <f t="shared" si="183"/>
        <v>-540316.79507002607</v>
      </c>
      <c r="U219" s="374">
        <f t="shared" si="184"/>
        <v>-11917485.268431362</v>
      </c>
      <c r="V219" s="308">
        <f>'SEF-3 p5 Interest'!N321+'SEF-3 p5 Interest'!N322</f>
        <v>9534.94</v>
      </c>
      <c r="W219" s="314">
        <f t="shared" si="192"/>
        <v>27989.660000000003</v>
      </c>
      <c r="X219" s="310">
        <f t="shared" si="185"/>
        <v>9534.94</v>
      </c>
      <c r="Y219" s="317">
        <f t="shared" si="193"/>
        <v>27989.660000000003</v>
      </c>
      <c r="Z219" s="350"/>
      <c r="AA219" s="305"/>
      <c r="AB219" s="304"/>
      <c r="AC219" s="355"/>
    </row>
    <row r="220" spans="1:29" s="257" customFormat="1" ht="13.15" hidden="1" customHeight="1" x14ac:dyDescent="0.2">
      <c r="A220" s="329">
        <v>15</v>
      </c>
      <c r="B220" s="463">
        <v>42461</v>
      </c>
      <c r="C220" s="351"/>
      <c r="D220" s="310">
        <v>96267837.247533947</v>
      </c>
      <c r="E220" s="311">
        <f t="shared" si="186"/>
        <v>427347999.99013579</v>
      </c>
      <c r="F220" s="314">
        <v>89055250.016084999</v>
      </c>
      <c r="G220" s="311">
        <f t="shared" si="187"/>
        <v>432057053.91122401</v>
      </c>
      <c r="H220" s="308">
        <f t="shared" si="180"/>
        <v>7212587.2314489484</v>
      </c>
      <c r="I220" s="309">
        <f t="shared" si="181"/>
        <v>-4709053.9210882187</v>
      </c>
      <c r="J220" s="308">
        <v>-2514.3079088833183</v>
      </c>
      <c r="K220" s="311">
        <f t="shared" si="188"/>
        <v>1641.5761968914885</v>
      </c>
      <c r="L220" s="347">
        <f t="shared" si="182"/>
        <v>7210072.9235400651</v>
      </c>
      <c r="M220" s="353">
        <f t="shared" si="189"/>
        <v>-4707412.3448912967</v>
      </c>
      <c r="N220" s="312"/>
      <c r="O220" s="310">
        <f>'SEF-3 p 4 Bands'!AF194</f>
        <v>7210072.9235400651</v>
      </c>
      <c r="P220" s="311">
        <f t="shared" si="190"/>
        <v>-4707412.3448912967</v>
      </c>
      <c r="Q220" s="349"/>
      <c r="R220" s="310">
        <f>'SEF-3 p 4 Bands'!P194</f>
        <v>0</v>
      </c>
      <c r="S220" s="317">
        <f t="shared" si="191"/>
        <v>0</v>
      </c>
      <c r="T220" s="310">
        <f t="shared" si="183"/>
        <v>7210072.9235400651</v>
      </c>
      <c r="U220" s="370">
        <f t="shared" si="184"/>
        <v>-4707412.3448912967</v>
      </c>
      <c r="V220" s="308">
        <f>'SEF-3 p5 Interest'!N323+'SEF-3 p5 Interest'!N324</f>
        <v>9823.58</v>
      </c>
      <c r="W220" s="317">
        <f t="shared" si="192"/>
        <v>37813.240000000005</v>
      </c>
      <c r="X220" s="310">
        <f t="shared" si="185"/>
        <v>9823.58</v>
      </c>
      <c r="Y220" s="309">
        <f t="shared" si="193"/>
        <v>37813.240000000005</v>
      </c>
      <c r="Z220" s="350"/>
      <c r="AA220" s="305"/>
      <c r="AB220" s="304"/>
      <c r="AC220" s="355"/>
    </row>
    <row r="221" spans="1:29" s="257" customFormat="1" ht="15" hidden="1" customHeight="1" x14ac:dyDescent="0.2">
      <c r="A221" s="329">
        <v>15</v>
      </c>
      <c r="B221" s="463">
        <v>42491</v>
      </c>
      <c r="C221" s="351"/>
      <c r="D221" s="310">
        <v>92858077.247533947</v>
      </c>
      <c r="E221" s="311">
        <f t="shared" si="186"/>
        <v>520206077.23766971</v>
      </c>
      <c r="F221" s="310">
        <v>89327891.498990998</v>
      </c>
      <c r="G221" s="311">
        <f t="shared" si="187"/>
        <v>521384945.41021502</v>
      </c>
      <c r="H221" s="310">
        <f t="shared" si="180"/>
        <v>3530185.7485429496</v>
      </c>
      <c r="I221" s="317">
        <f t="shared" si="181"/>
        <v>-1178868.1725453138</v>
      </c>
      <c r="J221" s="310">
        <v>-1230.6227519423701</v>
      </c>
      <c r="K221" s="311">
        <f t="shared" si="188"/>
        <v>410.95344494911842</v>
      </c>
      <c r="L221" s="381">
        <f t="shared" si="182"/>
        <v>3528955.1257910072</v>
      </c>
      <c r="M221" s="353">
        <f t="shared" si="189"/>
        <v>-1178457.2191002895</v>
      </c>
      <c r="N221" s="353"/>
      <c r="O221" s="310">
        <f>'SEF-3 p 4 Bands'!AF195</f>
        <v>3528955.1257910077</v>
      </c>
      <c r="P221" s="311">
        <f t="shared" si="190"/>
        <v>-1178457.219100289</v>
      </c>
      <c r="Q221" s="349"/>
      <c r="R221" s="310">
        <f>'SEF-3 p 4 Bands'!P195</f>
        <v>0</v>
      </c>
      <c r="S221" s="317">
        <f t="shared" si="191"/>
        <v>0</v>
      </c>
      <c r="T221" s="310">
        <f t="shared" si="183"/>
        <v>3528955.1257910077</v>
      </c>
      <c r="U221" s="370">
        <f t="shared" si="184"/>
        <v>-1178457.219100289</v>
      </c>
      <c r="V221" s="308">
        <f>'SEF-3 p5 Interest'!N325+'SEF-3 p5 Interest'!N326</f>
        <v>10151.040000000001</v>
      </c>
      <c r="W221" s="317">
        <f t="shared" si="192"/>
        <v>47964.280000000006</v>
      </c>
      <c r="X221" s="310">
        <f t="shared" si="185"/>
        <v>10151.040000000001</v>
      </c>
      <c r="Y221" s="309">
        <f t="shared" si="193"/>
        <v>47964.280000000006</v>
      </c>
      <c r="Z221" s="350"/>
      <c r="AA221" s="305"/>
      <c r="AB221" s="304"/>
      <c r="AC221" s="355"/>
    </row>
    <row r="222" spans="1:29" s="257" customFormat="1" ht="12.75" hidden="1" customHeight="1" x14ac:dyDescent="0.2">
      <c r="A222" s="329">
        <v>15</v>
      </c>
      <c r="B222" s="463">
        <v>42522</v>
      </c>
      <c r="C222" s="338"/>
      <c r="D222" s="277">
        <v>92032727.247533947</v>
      </c>
      <c r="E222" s="278">
        <f t="shared" si="186"/>
        <v>612238804.48520362</v>
      </c>
      <c r="F222" s="280">
        <v>88009809.504215002</v>
      </c>
      <c r="G222" s="278">
        <f t="shared" si="187"/>
        <v>609394754.91443002</v>
      </c>
      <c r="H222" s="280">
        <f t="shared" si="180"/>
        <v>4022917.7433189452</v>
      </c>
      <c r="I222" s="291">
        <f t="shared" si="181"/>
        <v>2844049.5707736015</v>
      </c>
      <c r="J222" s="280">
        <v>-1402.3891253210604</v>
      </c>
      <c r="K222" s="278">
        <f t="shared" si="188"/>
        <v>-991.435680371942</v>
      </c>
      <c r="L222" s="385">
        <f t="shared" si="182"/>
        <v>4021515.3541936241</v>
      </c>
      <c r="M222" s="281">
        <f t="shared" si="189"/>
        <v>2843058.1350933346</v>
      </c>
      <c r="N222" s="281"/>
      <c r="O222" s="310">
        <f>'SEF-3 p 4 Bands'!AF196</f>
        <v>4021515.3541936241</v>
      </c>
      <c r="P222" s="278">
        <f t="shared" si="190"/>
        <v>2843058.1350933351</v>
      </c>
      <c r="Q222" s="290"/>
      <c r="R222" s="310">
        <f>'SEF-3 p 4 Bands'!P196</f>
        <v>0</v>
      </c>
      <c r="S222" s="291">
        <f t="shared" si="191"/>
        <v>0</v>
      </c>
      <c r="T222" s="280">
        <f t="shared" si="183"/>
        <v>4021515.3541936241</v>
      </c>
      <c r="U222" s="386">
        <f t="shared" si="184"/>
        <v>2843058.1350933351</v>
      </c>
      <c r="V222" s="277">
        <f>'SEF-3 p5 Interest'!N327+'SEF-3 p5 Interest'!N328</f>
        <v>9823.58</v>
      </c>
      <c r="W222" s="291">
        <f t="shared" si="192"/>
        <v>57787.860000000008</v>
      </c>
      <c r="X222" s="280">
        <f t="shared" si="185"/>
        <v>9823.58</v>
      </c>
      <c r="Y222" s="279">
        <f t="shared" si="193"/>
        <v>57787.860000000008</v>
      </c>
      <c r="Z222" s="350"/>
      <c r="AA222" s="305"/>
      <c r="AB222" s="304"/>
      <c r="AC222" s="355"/>
    </row>
    <row r="223" spans="1:29" s="257" customFormat="1" ht="12.75" hidden="1" customHeight="1" x14ac:dyDescent="0.2">
      <c r="A223" s="329">
        <v>15</v>
      </c>
      <c r="B223" s="463">
        <v>42552</v>
      </c>
      <c r="C223" s="351"/>
      <c r="D223" s="308">
        <v>88635581.247533947</v>
      </c>
      <c r="E223" s="311">
        <f t="shared" si="186"/>
        <v>700874385.73273754</v>
      </c>
      <c r="F223" s="310">
        <v>93360634.90625</v>
      </c>
      <c r="G223" s="311">
        <f t="shared" si="187"/>
        <v>702755389.82068002</v>
      </c>
      <c r="H223" s="310">
        <f t="shared" si="180"/>
        <v>-4725053.6587160528</v>
      </c>
      <c r="I223" s="317">
        <f t="shared" si="181"/>
        <v>-1881004.087942481</v>
      </c>
      <c r="J223" s="310">
        <v>1647.1537054283544</v>
      </c>
      <c r="K223" s="311">
        <f t="shared" si="188"/>
        <v>655.71802505641244</v>
      </c>
      <c r="L223" s="381">
        <f t="shared" si="182"/>
        <v>-4723406.5050106244</v>
      </c>
      <c r="M223" s="353">
        <f t="shared" si="189"/>
        <v>-1880348.3699172898</v>
      </c>
      <c r="N223" s="353"/>
      <c r="O223" s="310">
        <f>'SEF-3 p 4 Bands'!AF197</f>
        <v>-4723406.5050106253</v>
      </c>
      <c r="P223" s="311">
        <f t="shared" si="190"/>
        <v>-1880348.3699172903</v>
      </c>
      <c r="Q223" s="349"/>
      <c r="R223" s="310">
        <f>'SEF-3 p 4 Bands'!P197</f>
        <v>0</v>
      </c>
      <c r="S223" s="317">
        <f t="shared" si="191"/>
        <v>0</v>
      </c>
      <c r="T223" s="310">
        <f t="shared" si="183"/>
        <v>-4723406.5050106253</v>
      </c>
      <c r="U223" s="370">
        <f t="shared" si="184"/>
        <v>-1880348.3699172903</v>
      </c>
      <c r="V223" s="308">
        <f>'SEF-3 p5 Interest'!N329+'SEF-3 p5 Interest'!N330</f>
        <v>10268.39</v>
      </c>
      <c r="W223" s="317">
        <f t="shared" si="192"/>
        <v>68056.25</v>
      </c>
      <c r="X223" s="310">
        <f t="shared" si="185"/>
        <v>10268.39</v>
      </c>
      <c r="Y223" s="309">
        <f t="shared" si="193"/>
        <v>68056.25</v>
      </c>
      <c r="Z223" s="350"/>
      <c r="AA223" s="305"/>
      <c r="AB223" s="304"/>
      <c r="AC223" s="355"/>
    </row>
    <row r="224" spans="1:29" s="257" customFormat="1" ht="12.75" hidden="1" customHeight="1" x14ac:dyDescent="0.2">
      <c r="A224" s="329">
        <v>15</v>
      </c>
      <c r="B224" s="463">
        <v>42583</v>
      </c>
      <c r="C224" s="351"/>
      <c r="D224" s="308">
        <v>92024442.247533947</v>
      </c>
      <c r="E224" s="311">
        <f t="shared" si="186"/>
        <v>792898827.98027146</v>
      </c>
      <c r="F224" s="310">
        <v>93864367.235747993</v>
      </c>
      <c r="G224" s="311">
        <f t="shared" si="187"/>
        <v>796619757.05642796</v>
      </c>
      <c r="H224" s="308">
        <f t="shared" si="180"/>
        <v>-1839924.9882140458</v>
      </c>
      <c r="I224" s="309">
        <f t="shared" si="181"/>
        <v>-3720929.076156497</v>
      </c>
      <c r="J224" s="308">
        <v>641.39785089157522</v>
      </c>
      <c r="K224" s="311">
        <f t="shared" si="188"/>
        <v>1297.1158759479877</v>
      </c>
      <c r="L224" s="347">
        <f t="shared" si="182"/>
        <v>-1839283.5903631542</v>
      </c>
      <c r="M224" s="353">
        <f t="shared" si="189"/>
        <v>-3719631.960280444</v>
      </c>
      <c r="N224" s="312"/>
      <c r="O224" s="310">
        <f>'SEF-3 p 4 Bands'!AF198</f>
        <v>-1839283.5903631542</v>
      </c>
      <c r="P224" s="311">
        <f t="shared" si="190"/>
        <v>-3719631.9602804445</v>
      </c>
      <c r="Q224" s="349"/>
      <c r="R224" s="310">
        <f>'SEF-3 p 4 Bands'!P198</f>
        <v>0</v>
      </c>
      <c r="S224" s="317">
        <f t="shared" si="191"/>
        <v>0</v>
      </c>
      <c r="T224" s="310">
        <f t="shared" si="183"/>
        <v>-1839283.5903631542</v>
      </c>
      <c r="U224" s="370">
        <f t="shared" si="184"/>
        <v>-3719631.9602804445</v>
      </c>
      <c r="V224" s="308">
        <f>'SEF-3 p5 Interest'!N331+'SEF-3 p5 Interest'!N332</f>
        <v>10268.39</v>
      </c>
      <c r="W224" s="317">
        <f t="shared" si="192"/>
        <v>78324.639999999999</v>
      </c>
      <c r="X224" s="310">
        <f t="shared" si="185"/>
        <v>10268.39</v>
      </c>
      <c r="Y224" s="309">
        <f>X224+Y223</f>
        <v>78324.639999999999</v>
      </c>
      <c r="Z224" s="350"/>
      <c r="AA224" s="305"/>
      <c r="AB224" s="304"/>
      <c r="AC224" s="355"/>
    </row>
    <row r="225" spans="1:29" s="257" customFormat="1" ht="13.7" hidden="1" customHeight="1" x14ac:dyDescent="0.2">
      <c r="A225" s="329">
        <v>15</v>
      </c>
      <c r="B225" s="463">
        <v>42614</v>
      </c>
      <c r="C225" s="351"/>
      <c r="D225" s="308">
        <v>91175073.247533947</v>
      </c>
      <c r="E225" s="311">
        <f t="shared" si="186"/>
        <v>884073901.22780538</v>
      </c>
      <c r="F225" s="310">
        <v>87819421.120335996</v>
      </c>
      <c r="G225" s="311">
        <f t="shared" si="187"/>
        <v>884439178.17676401</v>
      </c>
      <c r="H225" s="308">
        <f t="shared" si="180"/>
        <v>3355652.1271979511</v>
      </c>
      <c r="I225" s="309">
        <f t="shared" si="181"/>
        <v>-365276.94895863533</v>
      </c>
      <c r="J225" s="308">
        <v>-1169.7803315413184</v>
      </c>
      <c r="K225" s="311">
        <f t="shared" si="188"/>
        <v>127.33554440666921</v>
      </c>
      <c r="L225" s="347">
        <f t="shared" si="182"/>
        <v>3354482.3468664098</v>
      </c>
      <c r="M225" s="353">
        <f t="shared" si="189"/>
        <v>-365149.61341403425</v>
      </c>
      <c r="N225" s="312"/>
      <c r="O225" s="310">
        <f>'SEF-3 p 4 Bands'!AF199</f>
        <v>3354482.3468664102</v>
      </c>
      <c r="P225" s="311">
        <f t="shared" si="190"/>
        <v>-365149.61341403425</v>
      </c>
      <c r="Q225" s="349"/>
      <c r="R225" s="310">
        <f>'SEF-3 p 4 Bands'!P199</f>
        <v>0</v>
      </c>
      <c r="S225" s="317">
        <f t="shared" si="191"/>
        <v>0</v>
      </c>
      <c r="T225" s="310">
        <f t="shared" si="183"/>
        <v>3354482.3468664102</v>
      </c>
      <c r="U225" s="370">
        <f t="shared" si="184"/>
        <v>-365149.61341403425</v>
      </c>
      <c r="V225" s="308">
        <f>'SEF-3 p5 Interest'!N333+'SEF-3 p5 Interest'!N334</f>
        <v>9937.15</v>
      </c>
      <c r="W225" s="317">
        <f t="shared" si="192"/>
        <v>88261.79</v>
      </c>
      <c r="X225" s="310">
        <f t="shared" si="185"/>
        <v>9937.15</v>
      </c>
      <c r="Y225" s="309">
        <f>X225+Y224</f>
        <v>88261.79</v>
      </c>
      <c r="Z225" s="350"/>
      <c r="AA225" s="305"/>
      <c r="AB225" s="304"/>
      <c r="AC225" s="355"/>
    </row>
    <row r="226" spans="1:29" s="257" customFormat="1" ht="12.6" hidden="1" customHeight="1" x14ac:dyDescent="0.2">
      <c r="A226" s="329">
        <v>15</v>
      </c>
      <c r="B226" s="463">
        <v>42644</v>
      </c>
      <c r="C226" s="351"/>
      <c r="D226" s="308">
        <v>99767106.247533947</v>
      </c>
      <c r="E226" s="311">
        <f t="shared" si="186"/>
        <v>983841007.47533929</v>
      </c>
      <c r="F226" s="310">
        <v>98497101.194906995</v>
      </c>
      <c r="G226" s="311">
        <f t="shared" si="187"/>
        <v>982936279.37167096</v>
      </c>
      <c r="H226" s="308">
        <f t="shared" si="180"/>
        <v>1270005.0526269525</v>
      </c>
      <c r="I226" s="309">
        <f t="shared" si="181"/>
        <v>904728.1036683321</v>
      </c>
      <c r="J226" s="308">
        <v>-442.72376134572551</v>
      </c>
      <c r="K226" s="311">
        <f t="shared" si="188"/>
        <v>-315.38821693905629</v>
      </c>
      <c r="L226" s="347">
        <f t="shared" si="182"/>
        <v>1269562.3288656068</v>
      </c>
      <c r="M226" s="353">
        <f t="shared" si="189"/>
        <v>904412.71545157256</v>
      </c>
      <c r="N226" s="312"/>
      <c r="O226" s="310">
        <f>'SEF-3 p 4 Bands'!AF200</f>
        <v>1269562.3288656063</v>
      </c>
      <c r="P226" s="311">
        <f t="shared" si="190"/>
        <v>904412.71545157209</v>
      </c>
      <c r="Q226" s="349"/>
      <c r="R226" s="310">
        <f>'SEF-3 p 4 Bands'!P200</f>
        <v>0</v>
      </c>
      <c r="S226" s="317">
        <f t="shared" si="191"/>
        <v>0</v>
      </c>
      <c r="T226" s="310">
        <f t="shared" si="183"/>
        <v>1269562.3288656063</v>
      </c>
      <c r="U226" s="370">
        <f t="shared" si="184"/>
        <v>904412.71545157209</v>
      </c>
      <c r="V226" s="308">
        <f>'SEF-3 p5 Interest'!N335+'SEF-3 p5 Interest'!N336</f>
        <v>10268.39</v>
      </c>
      <c r="W226" s="317">
        <f t="shared" si="192"/>
        <v>98530.18</v>
      </c>
      <c r="X226" s="310">
        <f t="shared" si="185"/>
        <v>10268.39</v>
      </c>
      <c r="Y226" s="309">
        <f>X226+Y225</f>
        <v>98530.18</v>
      </c>
      <c r="Z226" s="350"/>
      <c r="AA226" s="305"/>
      <c r="AB226" s="304"/>
      <c r="AC226" s="355"/>
    </row>
    <row r="227" spans="1:29" s="257" customFormat="1" ht="12.6" hidden="1" customHeight="1" x14ac:dyDescent="0.2">
      <c r="A227" s="329">
        <v>15</v>
      </c>
      <c r="B227" s="463">
        <v>42675</v>
      </c>
      <c r="C227" s="351"/>
      <c r="D227" s="308">
        <v>108304361.24753395</v>
      </c>
      <c r="E227" s="311">
        <f t="shared" si="186"/>
        <v>1092145368.7228732</v>
      </c>
      <c r="F227" s="310">
        <v>100898060.82451299</v>
      </c>
      <c r="G227" s="311">
        <f t="shared" si="187"/>
        <v>1083834340.1961839</v>
      </c>
      <c r="H227" s="308">
        <f t="shared" si="180"/>
        <v>7406300.4230209589</v>
      </c>
      <c r="I227" s="309">
        <f t="shared" si="181"/>
        <v>8311028.526689291</v>
      </c>
      <c r="J227" s="308">
        <v>-2581.8363274652511</v>
      </c>
      <c r="K227" s="311">
        <f t="shared" si="188"/>
        <v>-2897.2245444043074</v>
      </c>
      <c r="L227" s="347">
        <f t="shared" si="182"/>
        <v>7403718.5866934936</v>
      </c>
      <c r="M227" s="353">
        <f t="shared" si="189"/>
        <v>8308131.3021450657</v>
      </c>
      <c r="N227" s="312"/>
      <c r="O227" s="310">
        <f>'SEF-3 p 4 Bands'!AF201</f>
        <v>7403718.5866934955</v>
      </c>
      <c r="P227" s="311">
        <f t="shared" si="190"/>
        <v>8308131.3021450676</v>
      </c>
      <c r="Q227" s="349"/>
      <c r="R227" s="310">
        <f>'SEF-3 p 4 Bands'!P201</f>
        <v>0</v>
      </c>
      <c r="S227" s="317">
        <f t="shared" si="191"/>
        <v>0</v>
      </c>
      <c r="T227" s="310">
        <f t="shared" si="183"/>
        <v>7403718.5866934955</v>
      </c>
      <c r="U227" s="370">
        <f t="shared" si="184"/>
        <v>8308131.3021450676</v>
      </c>
      <c r="V227" s="308">
        <f>'SEF-3 p5 Interest'!N337+'SEF-3 p5 Interest'!N338</f>
        <v>9937.15</v>
      </c>
      <c r="W227" s="317">
        <f t="shared" si="192"/>
        <v>108467.32999999999</v>
      </c>
      <c r="X227" s="310">
        <f t="shared" si="185"/>
        <v>9937.15</v>
      </c>
      <c r="Y227" s="309">
        <f>X227+Y226</f>
        <v>108467.32999999999</v>
      </c>
      <c r="Z227" s="350"/>
      <c r="AA227" s="305"/>
      <c r="AB227" s="304"/>
      <c r="AC227" s="355"/>
    </row>
    <row r="228" spans="1:29" s="257" customFormat="1" ht="13.7" hidden="1" customHeight="1" x14ac:dyDescent="0.2">
      <c r="A228" s="329">
        <v>15</v>
      </c>
      <c r="B228" s="463">
        <v>42705</v>
      </c>
      <c r="C228" s="351"/>
      <c r="D228" s="282">
        <v>128451174.24753395</v>
      </c>
      <c r="E228" s="283">
        <f t="shared" si="186"/>
        <v>1220596542.9704072</v>
      </c>
      <c r="F228" s="286">
        <v>134703102.95036802</v>
      </c>
      <c r="G228" s="283">
        <f t="shared" si="187"/>
        <v>1218537443.1465518</v>
      </c>
      <c r="H228" s="282">
        <f t="shared" si="180"/>
        <v>-6251928.7028340697</v>
      </c>
      <c r="I228" s="285">
        <f t="shared" si="181"/>
        <v>2059099.8238554001</v>
      </c>
      <c r="J228" s="282">
        <v>2179.4223458077759</v>
      </c>
      <c r="K228" s="283">
        <f t="shared" si="188"/>
        <v>-717.80219859653153</v>
      </c>
      <c r="L228" s="319">
        <f t="shared" si="182"/>
        <v>-6249749.280488262</v>
      </c>
      <c r="M228" s="288">
        <f t="shared" si="189"/>
        <v>2058382.0216568038</v>
      </c>
      <c r="N228" s="287"/>
      <c r="O228" s="286">
        <f>'SEF-3 p 4 Bands'!AF202</f>
        <v>-6249749.2804882638</v>
      </c>
      <c r="P228" s="283">
        <f t="shared" si="190"/>
        <v>2058382.0216568038</v>
      </c>
      <c r="Q228" s="320"/>
      <c r="R228" s="286">
        <f>'SEF-3 p 4 Bands'!P202</f>
        <v>0</v>
      </c>
      <c r="S228" s="321">
        <f t="shared" si="191"/>
        <v>0</v>
      </c>
      <c r="T228" s="286">
        <f t="shared" si="183"/>
        <v>-6249749.2804882638</v>
      </c>
      <c r="U228" s="373">
        <f t="shared" si="184"/>
        <v>2058382.0216568038</v>
      </c>
      <c r="V228" s="282">
        <f>'SEF-3 p5 Interest'!N339+'SEF-3 p5 Interest'!N340</f>
        <v>10268.39</v>
      </c>
      <c r="W228" s="321">
        <f t="shared" si="192"/>
        <v>118735.71999999999</v>
      </c>
      <c r="X228" s="286">
        <f t="shared" si="185"/>
        <v>10268.39</v>
      </c>
      <c r="Y228" s="285">
        <f>X228+Y227</f>
        <v>118735.71999999999</v>
      </c>
      <c r="Z228" s="350"/>
      <c r="AA228" s="305"/>
      <c r="AB228" s="304"/>
      <c r="AC228" s="355"/>
    </row>
    <row r="229" spans="1:29" s="257" customFormat="1" ht="13.7" hidden="1" customHeight="1" x14ac:dyDescent="0.2">
      <c r="A229" s="329"/>
      <c r="B229" s="463"/>
      <c r="C229" s="351"/>
      <c r="D229" s="306"/>
      <c r="E229" s="353"/>
      <c r="F229" s="314"/>
      <c r="G229" s="353"/>
      <c r="H229" s="306"/>
      <c r="I229" s="306"/>
      <c r="J229" s="306"/>
      <c r="K229" s="353"/>
      <c r="L229" s="312"/>
      <c r="M229" s="353"/>
      <c r="N229" s="312"/>
      <c r="O229" s="314"/>
      <c r="P229" s="353"/>
      <c r="Q229" s="349"/>
      <c r="R229" s="314"/>
      <c r="S229" s="314"/>
      <c r="T229" s="314"/>
      <c r="U229" s="374"/>
      <c r="V229" s="306"/>
      <c r="W229" s="314"/>
      <c r="X229" s="314"/>
      <c r="Y229" s="306"/>
      <c r="Z229" s="350"/>
      <c r="AA229" s="305"/>
      <c r="AB229" s="304"/>
      <c r="AC229" s="355"/>
    </row>
    <row r="230" spans="1:29" s="257" customFormat="1" ht="13.7" hidden="1" customHeight="1" x14ac:dyDescent="0.2">
      <c r="A230" s="536" t="s">
        <v>238</v>
      </c>
      <c r="B230" s="463"/>
      <c r="C230" s="351"/>
      <c r="D230" s="306"/>
      <c r="E230" s="353">
        <f>E215+E228</f>
        <v>17356573460.913258</v>
      </c>
      <c r="F230" s="314"/>
      <c r="G230" s="353">
        <f>G215+G228</f>
        <v>17342381661.364254</v>
      </c>
      <c r="H230" s="306"/>
      <c r="I230" s="306">
        <f>I215+I228</f>
        <v>14191799.54900527</v>
      </c>
      <c r="J230" s="306"/>
      <c r="K230" s="353">
        <f>K215+K228</f>
        <v>-17346.324846068492</v>
      </c>
      <c r="L230" s="312"/>
      <c r="M230" s="353"/>
      <c r="N230" s="312">
        <f>N215+M228</f>
        <v>14174451.759742428</v>
      </c>
      <c r="O230" s="314"/>
      <c r="P230" s="353">
        <f>P215+P228</f>
        <v>10720108.059866574</v>
      </c>
      <c r="Q230" s="349"/>
      <c r="R230" s="314"/>
      <c r="S230" s="314">
        <f>S215+S228</f>
        <v>3454343.6642930694</v>
      </c>
      <c r="T230" s="314"/>
      <c r="U230" s="374">
        <f>U215+U228</f>
        <v>14174451.724159647</v>
      </c>
      <c r="V230" s="306"/>
      <c r="W230" s="314">
        <f>W215+W228</f>
        <v>989039.20000000019</v>
      </c>
      <c r="X230" s="314"/>
      <c r="Y230" s="306">
        <f>Y215+Y228</f>
        <v>4443383.8642930668</v>
      </c>
      <c r="Z230" s="350"/>
      <c r="AA230" s="305"/>
      <c r="AB230" s="304"/>
      <c r="AC230" s="355"/>
    </row>
    <row r="231" spans="1:29" s="257" customFormat="1" ht="13.7" hidden="1" customHeight="1" x14ac:dyDescent="0.2">
      <c r="A231" s="329"/>
      <c r="B231" s="463"/>
      <c r="C231" s="351"/>
      <c r="D231" s="306"/>
      <c r="E231" s="353"/>
      <c r="F231" s="314"/>
      <c r="G231" s="353"/>
      <c r="H231" s="306"/>
      <c r="I231" s="306"/>
      <c r="J231" s="306"/>
      <c r="K231" s="353"/>
      <c r="L231" s="312"/>
      <c r="M231" s="353"/>
      <c r="N231" s="312"/>
      <c r="O231" s="314"/>
      <c r="P231" s="353"/>
      <c r="Q231" s="349"/>
      <c r="R231" s="314"/>
      <c r="S231" s="314"/>
      <c r="T231" s="314"/>
      <c r="U231" s="374"/>
      <c r="V231" s="306"/>
      <c r="W231" s="314"/>
      <c r="X231" s="314"/>
      <c r="Y231" s="306"/>
      <c r="Z231" s="350"/>
      <c r="AA231" s="305"/>
      <c r="AB231" s="304"/>
      <c r="AC231" s="355"/>
    </row>
    <row r="232" spans="1:29" s="257" customFormat="1" ht="12.75" hidden="1" customHeight="1" x14ac:dyDescent="0.2">
      <c r="A232" s="329">
        <v>16</v>
      </c>
      <c r="B232" s="463">
        <v>42736</v>
      </c>
      <c r="C232" s="351" t="s">
        <v>127</v>
      </c>
      <c r="D232" s="339">
        <v>87428880</v>
      </c>
      <c r="E232" s="377">
        <f>D232</f>
        <v>87428880</v>
      </c>
      <c r="F232" s="378">
        <v>77313609.731105998</v>
      </c>
      <c r="G232" s="377">
        <f>F232</f>
        <v>77313609.731105998</v>
      </c>
      <c r="H232" s="339">
        <f t="shared" ref="H232:H243" si="194">D232-F232</f>
        <v>10115270.268894002</v>
      </c>
      <c r="I232" s="342">
        <f t="shared" ref="I232:I243" si="195">E232-G232</f>
        <v>10115270.268894002</v>
      </c>
      <c r="J232" s="339">
        <v>-3526.1832157373428</v>
      </c>
      <c r="K232" s="377">
        <f>J232</f>
        <v>-3526.1832157373428</v>
      </c>
      <c r="L232" s="362">
        <f t="shared" ref="L232:L243" si="196">H232+J232</f>
        <v>10111744.085678264</v>
      </c>
      <c r="M232" s="379">
        <f>L232</f>
        <v>10111744.085678264</v>
      </c>
      <c r="N232" s="340"/>
      <c r="O232" s="378">
        <f>'SEF-3 p 4 Bands'!AF204</f>
        <v>10111744.085678264</v>
      </c>
      <c r="P232" s="377">
        <f>O232</f>
        <v>10111744.085678264</v>
      </c>
      <c r="Q232" s="349"/>
      <c r="R232" s="378">
        <f>'SEF-3 p 4 Bands'!P204</f>
        <v>0</v>
      </c>
      <c r="S232" s="364">
        <f>R232</f>
        <v>0</v>
      </c>
      <c r="T232" s="378">
        <f t="shared" ref="T232:T243" si="197">O232+R232</f>
        <v>10111744.085678264</v>
      </c>
      <c r="U232" s="365">
        <f t="shared" ref="U232:U243" si="198">P232+S232</f>
        <v>10111744.085678264</v>
      </c>
      <c r="V232" s="339">
        <f>'SEF-3 p5 Interest'!N341+'SEF-3 p5 Interest'!N342</f>
        <v>10268.39</v>
      </c>
      <c r="W232" s="364">
        <f>V232</f>
        <v>10268.39</v>
      </c>
      <c r="X232" s="378">
        <f t="shared" ref="X232:X243" si="199">R232+V232</f>
        <v>10268.39</v>
      </c>
      <c r="Y232" s="342">
        <f>X232</f>
        <v>10268.39</v>
      </c>
      <c r="Z232" s="350"/>
      <c r="AA232" s="305"/>
      <c r="AB232" s="304"/>
      <c r="AC232" s="355"/>
    </row>
    <row r="233" spans="1:29" s="257" customFormat="1" ht="12.75" hidden="1" customHeight="1" x14ac:dyDescent="0.2">
      <c r="A233" s="329">
        <v>16</v>
      </c>
      <c r="B233" s="463">
        <v>42767</v>
      </c>
      <c r="C233" s="351"/>
      <c r="D233" s="308">
        <v>65492956</v>
      </c>
      <c r="E233" s="311">
        <f t="shared" ref="E233:E243" si="200">E232+D233</f>
        <v>152921836</v>
      </c>
      <c r="F233" s="310">
        <v>64896142.455332994</v>
      </c>
      <c r="G233" s="311">
        <f t="shared" ref="G233:G243" si="201">G232+F233</f>
        <v>142209752.18643898</v>
      </c>
      <c r="H233" s="308">
        <f t="shared" si="194"/>
        <v>596813.54466700554</v>
      </c>
      <c r="I233" s="309">
        <f t="shared" si="195"/>
        <v>10712083.813561022</v>
      </c>
      <c r="J233" s="308">
        <v>-208.04920167091768</v>
      </c>
      <c r="K233" s="311">
        <f t="shared" ref="K233:K243" si="202">K232+J233</f>
        <v>-3734.2324174082605</v>
      </c>
      <c r="L233" s="347">
        <f t="shared" si="196"/>
        <v>596605.49546533462</v>
      </c>
      <c r="M233" s="353">
        <f t="shared" ref="M233:M243" si="203">M232+L233</f>
        <v>10708349.581143599</v>
      </c>
      <c r="N233" s="307"/>
      <c r="O233" s="310">
        <f>'SEF-3 p 4 Bands'!AF205</f>
        <v>596605.4954653345</v>
      </c>
      <c r="P233" s="311">
        <f t="shared" ref="P233:P243" si="204">P232+O233</f>
        <v>10708349.581143599</v>
      </c>
      <c r="Q233" s="349"/>
      <c r="R233" s="310">
        <f>'SEF-3 p 4 Bands'!P205</f>
        <v>0</v>
      </c>
      <c r="S233" s="317">
        <f t="shared" ref="S233:S243" si="205">R233+S232</f>
        <v>0</v>
      </c>
      <c r="T233" s="310">
        <f t="shared" si="197"/>
        <v>596605.4954653345</v>
      </c>
      <c r="U233" s="370">
        <f t="shared" si="198"/>
        <v>10708349.581143599</v>
      </c>
      <c r="V233" s="308">
        <f>'SEF-3 p5 Interest'!N343+'SEF-3 p5 Interest'!N344</f>
        <v>9274.68</v>
      </c>
      <c r="W233" s="317">
        <f t="shared" ref="W233:W243" si="206">W232+V233</f>
        <v>19543.07</v>
      </c>
      <c r="X233" s="310">
        <f t="shared" si="199"/>
        <v>9274.68</v>
      </c>
      <c r="Y233" s="309">
        <f t="shared" ref="Y233:Y238" si="207">X233+Y232</f>
        <v>19543.07</v>
      </c>
      <c r="Z233" s="350"/>
      <c r="AA233" s="305"/>
      <c r="AB233" s="304"/>
      <c r="AC233" s="355"/>
    </row>
    <row r="234" spans="1:29" s="257" customFormat="1" ht="12.75" hidden="1" customHeight="1" x14ac:dyDescent="0.2">
      <c r="A234" s="329">
        <v>16</v>
      </c>
      <c r="B234" s="463">
        <v>42795</v>
      </c>
      <c r="C234" s="351"/>
      <c r="D234" s="310">
        <v>64182639</v>
      </c>
      <c r="E234" s="311">
        <f t="shared" si="200"/>
        <v>217104475</v>
      </c>
      <c r="F234" s="314">
        <v>64917278.194544993</v>
      </c>
      <c r="G234" s="311">
        <f t="shared" si="201"/>
        <v>207127030.38098398</v>
      </c>
      <c r="H234" s="306">
        <f t="shared" si="194"/>
        <v>-734639.19454499334</v>
      </c>
      <c r="I234" s="314">
        <f t="shared" si="195"/>
        <v>9977444.6190160215</v>
      </c>
      <c r="J234" s="310">
        <v>256.09522321843542</v>
      </c>
      <c r="K234" s="353">
        <f t="shared" si="202"/>
        <v>-3478.1371941898251</v>
      </c>
      <c r="L234" s="381">
        <f t="shared" si="196"/>
        <v>-734383.09932177491</v>
      </c>
      <c r="M234" s="353">
        <f t="shared" si="203"/>
        <v>9973966.4818218239</v>
      </c>
      <c r="N234" s="353"/>
      <c r="O234" s="310">
        <f>'SEF-3 p 4 Bands'!AF206</f>
        <v>-734383.09932177514</v>
      </c>
      <c r="P234" s="353">
        <f t="shared" si="204"/>
        <v>9973966.4818218239</v>
      </c>
      <c r="Q234" s="349"/>
      <c r="R234" s="310">
        <f>'SEF-3 p 4 Bands'!P206</f>
        <v>0</v>
      </c>
      <c r="S234" s="314">
        <f t="shared" si="205"/>
        <v>0</v>
      </c>
      <c r="T234" s="310">
        <f t="shared" si="197"/>
        <v>-734383.09932177514</v>
      </c>
      <c r="U234" s="374">
        <f t="shared" si="198"/>
        <v>9973966.4818218239</v>
      </c>
      <c r="V234" s="308">
        <f>'SEF-3 p5 Interest'!N345+'SEF-3 p5 Interest'!N346</f>
        <v>10268.39</v>
      </c>
      <c r="W234" s="314">
        <f t="shared" si="206"/>
        <v>29811.46</v>
      </c>
      <c r="X234" s="310">
        <f t="shared" si="199"/>
        <v>10268.39</v>
      </c>
      <c r="Y234" s="317">
        <f t="shared" si="207"/>
        <v>29811.46</v>
      </c>
      <c r="Z234" s="350"/>
      <c r="AA234" s="305"/>
      <c r="AB234" s="304"/>
      <c r="AC234" s="355"/>
    </row>
    <row r="235" spans="1:29" s="257" customFormat="1" ht="12.75" hidden="1" customHeight="1" x14ac:dyDescent="0.2">
      <c r="A235" s="329">
        <v>16</v>
      </c>
      <c r="B235" s="463">
        <v>42826</v>
      </c>
      <c r="C235" s="351"/>
      <c r="D235" s="310">
        <v>53202466</v>
      </c>
      <c r="E235" s="311">
        <f t="shared" si="200"/>
        <v>270306941</v>
      </c>
      <c r="F235" s="314">
        <v>55114449.427169994</v>
      </c>
      <c r="G235" s="311">
        <f t="shared" si="201"/>
        <v>262241479.80815399</v>
      </c>
      <c r="H235" s="308">
        <f t="shared" si="194"/>
        <v>-1911983.4271699935</v>
      </c>
      <c r="I235" s="309">
        <f t="shared" si="195"/>
        <v>8065461.1918460131</v>
      </c>
      <c r="J235" s="308">
        <v>666.51742271147668</v>
      </c>
      <c r="K235" s="311">
        <f t="shared" si="202"/>
        <v>-2811.6197714783484</v>
      </c>
      <c r="L235" s="347">
        <f t="shared" si="196"/>
        <v>-1911316.909747282</v>
      </c>
      <c r="M235" s="353">
        <f t="shared" si="203"/>
        <v>8062649.5720745418</v>
      </c>
      <c r="N235" s="312"/>
      <c r="O235" s="310">
        <f>'SEF-3 p 4 Bands'!AF207</f>
        <v>-1911316.9097472802</v>
      </c>
      <c r="P235" s="311">
        <f t="shared" si="204"/>
        <v>8062649.5720745437</v>
      </c>
      <c r="Q235" s="349"/>
      <c r="R235" s="310">
        <f>'SEF-3 p 4 Bands'!P207</f>
        <v>0</v>
      </c>
      <c r="S235" s="317">
        <f t="shared" si="205"/>
        <v>0</v>
      </c>
      <c r="T235" s="310">
        <f t="shared" si="197"/>
        <v>-1911316.9097472802</v>
      </c>
      <c r="U235" s="370">
        <f t="shared" si="198"/>
        <v>8062649.5720745437</v>
      </c>
      <c r="V235" s="308">
        <f>'SEF-3 p5 Interest'!N347+'SEF-3 p5 Interest'!N348</f>
        <v>10533.380000000001</v>
      </c>
      <c r="W235" s="317">
        <f t="shared" si="206"/>
        <v>40344.839999999997</v>
      </c>
      <c r="X235" s="310">
        <f t="shared" si="199"/>
        <v>10533.380000000001</v>
      </c>
      <c r="Y235" s="309">
        <f t="shared" si="207"/>
        <v>40344.839999999997</v>
      </c>
      <c r="Z235" s="350"/>
      <c r="AA235" s="305"/>
      <c r="AB235" s="304"/>
      <c r="AC235" s="355"/>
    </row>
    <row r="236" spans="1:29" s="257" customFormat="1" ht="15" hidden="1" customHeight="1" x14ac:dyDescent="0.2">
      <c r="A236" s="329">
        <v>16</v>
      </c>
      <c r="B236" s="463">
        <v>42856</v>
      </c>
      <c r="C236" s="351"/>
      <c r="D236" s="310">
        <v>53375282</v>
      </c>
      <c r="E236" s="311">
        <f t="shared" si="200"/>
        <v>323682223</v>
      </c>
      <c r="F236" s="310">
        <v>51642022.473971993</v>
      </c>
      <c r="G236" s="311">
        <f t="shared" si="201"/>
        <v>313883502.28212595</v>
      </c>
      <c r="H236" s="310">
        <f t="shared" si="194"/>
        <v>1733259.5260280073</v>
      </c>
      <c r="I236" s="317">
        <f t="shared" si="195"/>
        <v>9798720.7178740501</v>
      </c>
      <c r="J236" s="310">
        <v>-604.21427077334374</v>
      </c>
      <c r="K236" s="311">
        <f t="shared" si="202"/>
        <v>-3415.8340422516922</v>
      </c>
      <c r="L236" s="381">
        <f t="shared" si="196"/>
        <v>1732655.3117572339</v>
      </c>
      <c r="M236" s="353">
        <f t="shared" si="203"/>
        <v>9795304.8838317767</v>
      </c>
      <c r="N236" s="353"/>
      <c r="O236" s="310">
        <f>'SEF-3 p 4 Bands'!AF208</f>
        <v>1732655.311757233</v>
      </c>
      <c r="P236" s="311">
        <f t="shared" si="204"/>
        <v>9795304.8838317767</v>
      </c>
      <c r="Q236" s="349"/>
      <c r="R236" s="310">
        <f>'SEF-3 p 4 Bands'!P208</f>
        <v>0</v>
      </c>
      <c r="S236" s="317">
        <f t="shared" si="205"/>
        <v>0</v>
      </c>
      <c r="T236" s="310">
        <f t="shared" si="197"/>
        <v>1732655.311757233</v>
      </c>
      <c r="U236" s="370">
        <f t="shared" si="198"/>
        <v>9795304.8838317767</v>
      </c>
      <c r="V236" s="308">
        <f>'SEF-3 p5 Interest'!N349+'SEF-3 p5 Interest'!N350</f>
        <v>10884.49</v>
      </c>
      <c r="W236" s="317">
        <f t="shared" si="206"/>
        <v>51229.329999999994</v>
      </c>
      <c r="X236" s="310">
        <f t="shared" si="199"/>
        <v>10884.49</v>
      </c>
      <c r="Y236" s="309">
        <f t="shared" si="207"/>
        <v>51229.329999999994</v>
      </c>
      <c r="Z236" s="350"/>
      <c r="AA236" s="305"/>
      <c r="AB236" s="304"/>
      <c r="AC236" s="355"/>
    </row>
    <row r="237" spans="1:29" s="257" customFormat="1" ht="12.75" hidden="1" customHeight="1" x14ac:dyDescent="0.2">
      <c r="A237" s="329">
        <v>16</v>
      </c>
      <c r="B237" s="463">
        <v>42887</v>
      </c>
      <c r="C237" s="338"/>
      <c r="D237" s="277">
        <v>48255405</v>
      </c>
      <c r="E237" s="278">
        <f t="shared" si="200"/>
        <v>371937628</v>
      </c>
      <c r="F237" s="280">
        <v>49381093.139174998</v>
      </c>
      <c r="G237" s="278">
        <f t="shared" si="201"/>
        <v>363264595.42130095</v>
      </c>
      <c r="H237" s="280">
        <f t="shared" si="194"/>
        <v>-1125688.1391749978</v>
      </c>
      <c r="I237" s="291">
        <f t="shared" si="195"/>
        <v>8673032.5786990523</v>
      </c>
      <c r="J237" s="280">
        <v>392.41488531650975</v>
      </c>
      <c r="K237" s="278">
        <f t="shared" si="202"/>
        <v>-3023.4191569351824</v>
      </c>
      <c r="L237" s="385">
        <f t="shared" si="196"/>
        <v>-1125295.7242896813</v>
      </c>
      <c r="M237" s="281">
        <f t="shared" si="203"/>
        <v>8670009.1595420949</v>
      </c>
      <c r="N237" s="281"/>
      <c r="O237" s="310">
        <f>'SEF-3 p 4 Bands'!AF209</f>
        <v>-1125295.7242896818</v>
      </c>
      <c r="P237" s="278">
        <f t="shared" si="204"/>
        <v>8670009.1595420949</v>
      </c>
      <c r="Q237" s="290"/>
      <c r="R237" s="310">
        <f>'SEF-3 p 4 Bands'!P209</f>
        <v>0</v>
      </c>
      <c r="S237" s="291">
        <f t="shared" si="205"/>
        <v>0</v>
      </c>
      <c r="T237" s="280">
        <f t="shared" si="197"/>
        <v>-1125295.7242896818</v>
      </c>
      <c r="U237" s="386">
        <f t="shared" si="198"/>
        <v>8670009.1595420949</v>
      </c>
      <c r="V237" s="277">
        <f>'SEF-3 p5 Interest'!N351+'SEF-3 p5 Interest'!N352</f>
        <v>10533.380000000001</v>
      </c>
      <c r="W237" s="291">
        <f t="shared" si="206"/>
        <v>61762.709999999992</v>
      </c>
      <c r="X237" s="280">
        <f t="shared" si="199"/>
        <v>10533.380000000001</v>
      </c>
      <c r="Y237" s="279">
        <f t="shared" si="207"/>
        <v>61762.709999999992</v>
      </c>
      <c r="Z237" s="350"/>
      <c r="AA237" s="305"/>
      <c r="AB237" s="304"/>
      <c r="AC237" s="355"/>
    </row>
    <row r="238" spans="1:29" s="257" customFormat="1" ht="12.75" hidden="1" customHeight="1" x14ac:dyDescent="0.2">
      <c r="A238" s="329">
        <v>16</v>
      </c>
      <c r="B238" s="463">
        <v>42917</v>
      </c>
      <c r="C238" s="351"/>
      <c r="D238" s="308">
        <v>49053010</v>
      </c>
      <c r="E238" s="311">
        <f t="shared" si="200"/>
        <v>420990638</v>
      </c>
      <c r="F238" s="310">
        <v>52040713.688774996</v>
      </c>
      <c r="G238" s="311">
        <f t="shared" si="201"/>
        <v>415305309.11007595</v>
      </c>
      <c r="H238" s="310">
        <f t="shared" si="194"/>
        <v>-2987703.6887749955</v>
      </c>
      <c r="I238" s="317">
        <f t="shared" si="195"/>
        <v>5685328.8899240494</v>
      </c>
      <c r="J238" s="310">
        <v>1041.5135059072636</v>
      </c>
      <c r="K238" s="311">
        <f t="shared" si="202"/>
        <v>-1981.9056510279188</v>
      </c>
      <c r="L238" s="381">
        <f t="shared" si="196"/>
        <v>-2986662.1752690882</v>
      </c>
      <c r="M238" s="353">
        <f t="shared" si="203"/>
        <v>5683346.9842730071</v>
      </c>
      <c r="N238" s="353"/>
      <c r="O238" s="310">
        <f>'SEF-3 p 4 Bands'!AF210</f>
        <v>-2986662.1752690878</v>
      </c>
      <c r="P238" s="311">
        <f t="shared" si="204"/>
        <v>5683346.9842730071</v>
      </c>
      <c r="Q238" s="349"/>
      <c r="R238" s="310">
        <f>'SEF-3 p 4 Bands'!P210</f>
        <v>0</v>
      </c>
      <c r="S238" s="317">
        <f t="shared" si="205"/>
        <v>0</v>
      </c>
      <c r="T238" s="310">
        <f t="shared" si="197"/>
        <v>-2986662.1752690878</v>
      </c>
      <c r="U238" s="370">
        <f t="shared" si="198"/>
        <v>5683346.9842730071</v>
      </c>
      <c r="V238" s="308">
        <f>'SEF-3 p5 Interest'!N353+'SEF-3 p5 Interest'!N354</f>
        <v>11617.95</v>
      </c>
      <c r="W238" s="317">
        <f t="shared" si="206"/>
        <v>73380.659999999989</v>
      </c>
      <c r="X238" s="310">
        <f t="shared" si="199"/>
        <v>11617.95</v>
      </c>
      <c r="Y238" s="309">
        <f t="shared" si="207"/>
        <v>73380.659999999989</v>
      </c>
      <c r="Z238" s="350"/>
      <c r="AA238" s="305"/>
      <c r="AB238" s="304"/>
      <c r="AC238" s="355"/>
    </row>
    <row r="239" spans="1:29" s="257" customFormat="1" ht="12.75" hidden="1" customHeight="1" x14ac:dyDescent="0.2">
      <c r="A239" s="329">
        <v>16</v>
      </c>
      <c r="B239" s="463">
        <v>42948</v>
      </c>
      <c r="C239" s="351"/>
      <c r="D239" s="308">
        <v>57348734</v>
      </c>
      <c r="E239" s="311">
        <f t="shared" si="200"/>
        <v>478339372</v>
      </c>
      <c r="F239" s="310">
        <v>55131845.321699992</v>
      </c>
      <c r="G239" s="311">
        <f t="shared" si="201"/>
        <v>470437154.43177593</v>
      </c>
      <c r="H239" s="308">
        <f t="shared" si="194"/>
        <v>2216888.6783000082</v>
      </c>
      <c r="I239" s="309">
        <f t="shared" si="195"/>
        <v>7902217.5682240725</v>
      </c>
      <c r="J239" s="308">
        <v>-772.80739325564355</v>
      </c>
      <c r="K239" s="311">
        <f t="shared" si="202"/>
        <v>-2754.7130442835623</v>
      </c>
      <c r="L239" s="347">
        <f t="shared" si="196"/>
        <v>2216115.8709067525</v>
      </c>
      <c r="M239" s="353">
        <f t="shared" si="203"/>
        <v>7899462.8551797597</v>
      </c>
      <c r="N239" s="312"/>
      <c r="O239" s="310">
        <f>'SEF-3 p 4 Bands'!AF211</f>
        <v>2216115.8709067535</v>
      </c>
      <c r="P239" s="311">
        <f t="shared" si="204"/>
        <v>7899462.8551797606</v>
      </c>
      <c r="Q239" s="349"/>
      <c r="R239" s="310">
        <f>'SEF-3 p 4 Bands'!P211</f>
        <v>0</v>
      </c>
      <c r="S239" s="317">
        <f t="shared" si="205"/>
        <v>0</v>
      </c>
      <c r="T239" s="310">
        <f t="shared" si="197"/>
        <v>2216115.8709067535</v>
      </c>
      <c r="U239" s="370">
        <f t="shared" si="198"/>
        <v>7899462.8551797606</v>
      </c>
      <c r="V239" s="308">
        <f>'SEF-3 p5 Interest'!N355+'SEF-3 p5 Interest'!N356</f>
        <v>11617.95</v>
      </c>
      <c r="W239" s="317">
        <f t="shared" si="206"/>
        <v>84998.609999999986</v>
      </c>
      <c r="X239" s="310">
        <f t="shared" si="199"/>
        <v>11617.95</v>
      </c>
      <c r="Y239" s="309">
        <f>X239+Y238</f>
        <v>84998.609999999986</v>
      </c>
      <c r="Z239" s="350"/>
      <c r="AA239" s="305"/>
      <c r="AB239" s="304"/>
      <c r="AC239" s="355"/>
    </row>
    <row r="240" spans="1:29" s="257" customFormat="1" ht="13.7" hidden="1" customHeight="1" x14ac:dyDescent="0.2">
      <c r="A240" s="329">
        <v>16</v>
      </c>
      <c r="B240" s="463">
        <v>42979</v>
      </c>
      <c r="C240" s="351"/>
      <c r="D240" s="308">
        <v>50863097</v>
      </c>
      <c r="E240" s="311">
        <f t="shared" si="200"/>
        <v>529202469</v>
      </c>
      <c r="F240" s="310">
        <v>49699859.751044996</v>
      </c>
      <c r="G240" s="311">
        <f t="shared" si="201"/>
        <v>520137014.18282092</v>
      </c>
      <c r="H240" s="308">
        <f t="shared" si="194"/>
        <v>1163237.2489550039</v>
      </c>
      <c r="I240" s="309">
        <f t="shared" si="195"/>
        <v>9065454.8171790838</v>
      </c>
      <c r="J240" s="308">
        <v>-405.50450498564169</v>
      </c>
      <c r="K240" s="311">
        <f t="shared" si="202"/>
        <v>-3160.217549269204</v>
      </c>
      <c r="L240" s="347">
        <f t="shared" si="196"/>
        <v>1162831.7444500183</v>
      </c>
      <c r="M240" s="353">
        <f t="shared" si="203"/>
        <v>9062294.5996297784</v>
      </c>
      <c r="N240" s="312"/>
      <c r="O240" s="310">
        <f>'SEF-3 p 4 Bands'!AF212</f>
        <v>1162831.7444500178</v>
      </c>
      <c r="P240" s="311">
        <f t="shared" si="204"/>
        <v>9062294.5996297784</v>
      </c>
      <c r="Q240" s="349"/>
      <c r="R240" s="310">
        <f>'SEF-3 p 4 Bands'!P212</f>
        <v>0</v>
      </c>
      <c r="S240" s="317">
        <f t="shared" si="205"/>
        <v>0</v>
      </c>
      <c r="T240" s="310">
        <f t="shared" si="197"/>
        <v>1162831.7444500178</v>
      </c>
      <c r="U240" s="370">
        <f t="shared" si="198"/>
        <v>9062294.5996297784</v>
      </c>
      <c r="V240" s="308">
        <f>'SEF-3 p5 Interest'!N357+'SEF-3 p5 Interest'!N358</f>
        <v>11243.18</v>
      </c>
      <c r="W240" s="317">
        <f t="shared" si="206"/>
        <v>96241.789999999979</v>
      </c>
      <c r="X240" s="310">
        <f t="shared" si="199"/>
        <v>11243.18</v>
      </c>
      <c r="Y240" s="309">
        <f>X240+Y239</f>
        <v>96241.789999999979</v>
      </c>
      <c r="Z240" s="350"/>
      <c r="AA240" s="305"/>
      <c r="AB240" s="304"/>
      <c r="AC240" s="355"/>
    </row>
    <row r="241" spans="1:29" s="257" customFormat="1" ht="12.6" hidden="1" customHeight="1" x14ac:dyDescent="0.2">
      <c r="A241" s="329">
        <v>16</v>
      </c>
      <c r="B241" s="463">
        <v>43009</v>
      </c>
      <c r="C241" s="351"/>
      <c r="D241" s="308">
        <v>56121223</v>
      </c>
      <c r="E241" s="311">
        <f t="shared" si="200"/>
        <v>585323692</v>
      </c>
      <c r="F241" s="310">
        <v>56427949.290383995</v>
      </c>
      <c r="G241" s="311">
        <f t="shared" si="201"/>
        <v>576564963.47320485</v>
      </c>
      <c r="H241" s="308">
        <f t="shared" si="194"/>
        <v>-306726.29038399458</v>
      </c>
      <c r="I241" s="309">
        <f t="shared" si="195"/>
        <v>8758728.5267951488</v>
      </c>
      <c r="J241" s="308">
        <v>106.924784827861</v>
      </c>
      <c r="K241" s="311">
        <f t="shared" si="202"/>
        <v>-3053.292764441343</v>
      </c>
      <c r="L241" s="347">
        <f t="shared" si="196"/>
        <v>-306619.36559916672</v>
      </c>
      <c r="M241" s="353">
        <f t="shared" si="203"/>
        <v>8755675.2340306118</v>
      </c>
      <c r="N241" s="312"/>
      <c r="O241" s="310">
        <f>'SEF-3 p 4 Bands'!AF213</f>
        <v>-306619.3655991666</v>
      </c>
      <c r="P241" s="311">
        <f t="shared" si="204"/>
        <v>8755675.2340306118</v>
      </c>
      <c r="Q241" s="349"/>
      <c r="R241" s="310">
        <f>'SEF-3 p 4 Bands'!P213</f>
        <v>0</v>
      </c>
      <c r="S241" s="317">
        <f t="shared" si="205"/>
        <v>0</v>
      </c>
      <c r="T241" s="310">
        <f t="shared" si="197"/>
        <v>-306619.3655991666</v>
      </c>
      <c r="U241" s="370">
        <f t="shared" si="198"/>
        <v>8755675.2340306118</v>
      </c>
      <c r="V241" s="308">
        <f>'SEF-3 p5 Interest'!N359+'SEF-3 p5 Interest'!N360</f>
        <v>12351.41</v>
      </c>
      <c r="W241" s="317">
        <f t="shared" si="206"/>
        <v>108593.19999999998</v>
      </c>
      <c r="X241" s="310">
        <f t="shared" si="199"/>
        <v>12351.41</v>
      </c>
      <c r="Y241" s="309">
        <f>X241+Y240</f>
        <v>108593.19999999998</v>
      </c>
      <c r="Z241" s="350"/>
      <c r="AA241" s="305"/>
      <c r="AB241" s="304"/>
      <c r="AC241" s="355"/>
    </row>
    <row r="242" spans="1:29" s="257" customFormat="1" ht="12.6" hidden="1" customHeight="1" x14ac:dyDescent="0.2">
      <c r="A242" s="329">
        <v>16</v>
      </c>
      <c r="B242" s="463">
        <v>43040</v>
      </c>
      <c r="C242" s="351"/>
      <c r="D242" s="308">
        <v>64871239</v>
      </c>
      <c r="E242" s="311">
        <f t="shared" si="200"/>
        <v>650194931</v>
      </c>
      <c r="F242" s="310">
        <v>62469235.759958997</v>
      </c>
      <c r="G242" s="311">
        <f t="shared" si="201"/>
        <v>639034199.23316383</v>
      </c>
      <c r="H242" s="308">
        <f t="shared" si="194"/>
        <v>2402003.2400410026</v>
      </c>
      <c r="I242" s="309">
        <f t="shared" si="195"/>
        <v>11160731.766836166</v>
      </c>
      <c r="J242" s="308">
        <v>-837.338329478167</v>
      </c>
      <c r="K242" s="311">
        <f t="shared" si="202"/>
        <v>-3890.63109391951</v>
      </c>
      <c r="L242" s="347">
        <f t="shared" si="196"/>
        <v>2401165.9017115245</v>
      </c>
      <c r="M242" s="353">
        <f t="shared" si="203"/>
        <v>11156841.135742135</v>
      </c>
      <c r="N242" s="312"/>
      <c r="O242" s="310">
        <f>'SEF-3 p 4 Bands'!AF214</f>
        <v>2401165.9017115235</v>
      </c>
      <c r="P242" s="311">
        <f t="shared" si="204"/>
        <v>11156841.135742135</v>
      </c>
      <c r="Q242" s="349"/>
      <c r="R242" s="310">
        <f>'SEF-3 p 4 Bands'!P214</f>
        <v>0</v>
      </c>
      <c r="S242" s="317">
        <f t="shared" si="205"/>
        <v>0</v>
      </c>
      <c r="T242" s="310">
        <f t="shared" si="197"/>
        <v>2401165.9017115235</v>
      </c>
      <c r="U242" s="370">
        <f t="shared" si="198"/>
        <v>11156841.135742135</v>
      </c>
      <c r="V242" s="308">
        <f>'SEF-3 p5 Interest'!N361+'SEF-3 p5 Interest'!N362</f>
        <v>11952.970000000001</v>
      </c>
      <c r="W242" s="317">
        <f t="shared" si="206"/>
        <v>120546.16999999998</v>
      </c>
      <c r="X242" s="310">
        <f t="shared" si="199"/>
        <v>11952.970000000001</v>
      </c>
      <c r="Y242" s="309">
        <f>X242+Y241</f>
        <v>120546.16999999998</v>
      </c>
      <c r="Z242" s="350"/>
      <c r="AA242" s="305"/>
      <c r="AB242" s="304"/>
      <c r="AC242" s="355"/>
    </row>
    <row r="243" spans="1:29" s="257" customFormat="1" ht="13.7" hidden="1" customHeight="1" x14ac:dyDescent="0.2">
      <c r="A243" s="329">
        <v>16</v>
      </c>
      <c r="B243" s="463">
        <v>43070</v>
      </c>
      <c r="C243" s="351" t="s">
        <v>199</v>
      </c>
      <c r="D243" s="308">
        <v>74309863.36064516</v>
      </c>
      <c r="E243" s="311">
        <f t="shared" si="200"/>
        <v>724504794.36064517</v>
      </c>
      <c r="F243" s="310">
        <v>73772241.496892989</v>
      </c>
      <c r="G243" s="311">
        <f t="shared" si="201"/>
        <v>712806440.73005676</v>
      </c>
      <c r="H243" s="308">
        <f t="shared" si="194"/>
        <v>537621.8637521714</v>
      </c>
      <c r="I243" s="309">
        <f t="shared" si="195"/>
        <v>11698353.630588412</v>
      </c>
      <c r="J243" s="308">
        <v>-184.21353021857794</v>
      </c>
      <c r="K243" s="311">
        <f t="shared" si="202"/>
        <v>-4074.844624138088</v>
      </c>
      <c r="L243" s="347">
        <f t="shared" si="196"/>
        <v>537437.65022195282</v>
      </c>
      <c r="M243" s="353">
        <f t="shared" si="203"/>
        <v>11694278.785964089</v>
      </c>
      <c r="N243" s="312"/>
      <c r="O243" s="310">
        <f>'SEF-3 p 4 Bands'!AF215</f>
        <v>537437.65022195503</v>
      </c>
      <c r="P243" s="311">
        <f t="shared" si="204"/>
        <v>11694278.78596409</v>
      </c>
      <c r="Q243" s="349"/>
      <c r="R243" s="310">
        <f>'SEF-3 p 4 Bands'!P215</f>
        <v>0</v>
      </c>
      <c r="S243" s="317">
        <f t="shared" si="205"/>
        <v>0</v>
      </c>
      <c r="T243" s="310">
        <f t="shared" si="197"/>
        <v>537437.65022195503</v>
      </c>
      <c r="U243" s="370">
        <f t="shared" si="198"/>
        <v>11694278.78596409</v>
      </c>
      <c r="V243" s="308">
        <f>'SEF-3 p5 Interest'!N363+'SEF-3 p5 Interest'!N364</f>
        <v>12351.41</v>
      </c>
      <c r="W243" s="317">
        <f t="shared" si="206"/>
        <v>132897.57999999999</v>
      </c>
      <c r="X243" s="310">
        <f t="shared" si="199"/>
        <v>12351.41</v>
      </c>
      <c r="Y243" s="309">
        <f>X243+Y242</f>
        <v>132897.57999999999</v>
      </c>
      <c r="Z243" s="350"/>
      <c r="AA243" s="305"/>
      <c r="AB243" s="304"/>
      <c r="AC243" s="355"/>
    </row>
    <row r="244" spans="1:29" s="257" customFormat="1" ht="19.5" hidden="1" customHeight="1" x14ac:dyDescent="0.2">
      <c r="A244" s="329"/>
      <c r="B244" s="463"/>
      <c r="C244" s="351"/>
      <c r="D244" s="633"/>
      <c r="E244" s="634"/>
      <c r="F244" s="635"/>
      <c r="G244" s="634"/>
      <c r="H244" s="633"/>
      <c r="I244" s="633"/>
      <c r="J244" s="633"/>
      <c r="K244" s="634"/>
      <c r="L244" s="636"/>
      <c r="M244" s="634"/>
      <c r="N244" s="636"/>
      <c r="O244" s="635"/>
      <c r="P244" s="634"/>
      <c r="Q244" s="637"/>
      <c r="R244" s="635"/>
      <c r="S244" s="635"/>
      <c r="T244" s="635"/>
      <c r="U244" s="638"/>
      <c r="V244" s="633"/>
      <c r="W244" s="635"/>
      <c r="X244" s="635"/>
      <c r="Y244" s="633"/>
      <c r="Z244" s="350"/>
      <c r="AA244" s="305"/>
      <c r="AB244" s="304"/>
      <c r="AC244" s="355"/>
    </row>
    <row r="245" spans="1:29" s="355" customFormat="1" ht="19.5" hidden="1" customHeight="1" x14ac:dyDescent="0.2">
      <c r="A245" s="536" t="s">
        <v>259</v>
      </c>
      <c r="B245" s="679"/>
      <c r="C245" s="351"/>
      <c r="D245" s="306"/>
      <c r="E245" s="353">
        <f>E230+E243</f>
        <v>18081078255.273903</v>
      </c>
      <c r="F245" s="314"/>
      <c r="G245" s="353">
        <f>G230+G243</f>
        <v>18055188102.094311</v>
      </c>
      <c r="H245" s="306"/>
      <c r="I245" s="353">
        <f>I230+I243</f>
        <v>25890153.179593682</v>
      </c>
      <c r="J245" s="306"/>
      <c r="K245" s="353">
        <f>K230+K243</f>
        <v>-21421.16947020658</v>
      </c>
      <c r="L245" s="312"/>
      <c r="M245" s="353"/>
      <c r="N245" s="312">
        <f>N230+M243</f>
        <v>25868730.545706518</v>
      </c>
      <c r="O245" s="314"/>
      <c r="P245" s="353">
        <f>P230+P243</f>
        <v>22414386.845830664</v>
      </c>
      <c r="Q245" s="349"/>
      <c r="R245" s="314"/>
      <c r="S245" s="314">
        <f>S230+S243</f>
        <v>3454343.6642930694</v>
      </c>
      <c r="T245" s="314"/>
      <c r="U245" s="747">
        <f>P245+S245</f>
        <v>25868730.510123733</v>
      </c>
      <c r="V245" s="306"/>
      <c r="W245" s="314">
        <f>W230+W243</f>
        <v>1121936.7800000003</v>
      </c>
      <c r="X245" s="314"/>
      <c r="Y245" s="306">
        <f>Y230+Y243</f>
        <v>4576281.4442930669</v>
      </c>
      <c r="Z245" s="350"/>
      <c r="AA245" s="305"/>
      <c r="AB245" s="304"/>
    </row>
    <row r="246" spans="1:29" s="257" customFormat="1" ht="19.5" hidden="1" customHeight="1" x14ac:dyDescent="0.2">
      <c r="A246" s="329"/>
      <c r="B246" s="463"/>
      <c r="C246" s="351"/>
      <c r="D246" s="306"/>
      <c r="E246" s="353"/>
      <c r="F246" s="314"/>
      <c r="G246" s="353"/>
      <c r="H246" s="306"/>
      <c r="I246" s="306"/>
      <c r="J246" s="306"/>
      <c r="K246" s="353"/>
      <c r="L246" s="312"/>
      <c r="M246" s="353"/>
      <c r="N246" s="312"/>
      <c r="O246" s="314"/>
      <c r="P246" s="353"/>
      <c r="Q246" s="349"/>
      <c r="R246" s="314"/>
      <c r="S246" s="314"/>
      <c r="T246" s="314"/>
      <c r="U246" s="374"/>
      <c r="V246" s="306"/>
      <c r="W246" s="314"/>
      <c r="X246" s="314"/>
      <c r="Y246" s="306"/>
      <c r="Z246" s="350"/>
      <c r="AA246" s="305"/>
      <c r="AB246" s="304"/>
      <c r="AC246" s="355"/>
    </row>
    <row r="247" spans="1:29" s="257" customFormat="1" ht="12.75" hidden="1" customHeight="1" x14ac:dyDescent="0.2">
      <c r="A247" s="329">
        <v>17</v>
      </c>
      <c r="B247" s="463">
        <v>43101</v>
      </c>
      <c r="C247" s="351"/>
      <c r="D247" s="339">
        <v>66058217</v>
      </c>
      <c r="E247" s="377">
        <f>D247</f>
        <v>66058217</v>
      </c>
      <c r="F247" s="378">
        <v>67217701.355729997</v>
      </c>
      <c r="G247" s="377">
        <f>F247</f>
        <v>67217701.355729997</v>
      </c>
      <c r="H247" s="339">
        <f t="shared" ref="H247:H258" si="208">D247-F247</f>
        <v>-1159484.3557299972</v>
      </c>
      <c r="I247" s="342">
        <f t="shared" ref="I247:I258" si="209">E247-G247</f>
        <v>-1159484.3557299972</v>
      </c>
      <c r="J247" s="339">
        <v>387.73156855604611</v>
      </c>
      <c r="K247" s="377">
        <f>J247</f>
        <v>387.73156855604611</v>
      </c>
      <c r="L247" s="362">
        <f t="shared" ref="L247:L257" si="210">H247+J247</f>
        <v>-1159096.6241614411</v>
      </c>
      <c r="M247" s="379">
        <f>L247</f>
        <v>-1159096.6241614411</v>
      </c>
      <c r="N247" s="340"/>
      <c r="O247" s="378">
        <f>'SEF-3 p 4 Bands'!AF217</f>
        <v>-1159096.6241614409</v>
      </c>
      <c r="P247" s="377">
        <f>O247</f>
        <v>-1159096.6241614409</v>
      </c>
      <c r="Q247" s="349"/>
      <c r="R247" s="378">
        <f>'SEF-3 p 4 Bands'!P217</f>
        <v>0</v>
      </c>
      <c r="S247" s="364">
        <f>R247</f>
        <v>0</v>
      </c>
      <c r="T247" s="378">
        <f t="shared" ref="T247:T258" si="211">O247+R247</f>
        <v>-1159096.6241614409</v>
      </c>
      <c r="U247" s="365">
        <f t="shared" ref="U247:U258" si="212">P247+S247</f>
        <v>-1159096.6241614409</v>
      </c>
      <c r="V247" s="339">
        <f>'SEF-3 p5 Interest'!N365+'SEF-3 p5 Interest'!N366</f>
        <v>12468.76</v>
      </c>
      <c r="W247" s="364">
        <f>V247</f>
        <v>12468.76</v>
      </c>
      <c r="X247" s="378">
        <f t="shared" ref="X247:X258" si="213">R247+V247</f>
        <v>12468.76</v>
      </c>
      <c r="Y247" s="342">
        <f>X247</f>
        <v>12468.76</v>
      </c>
      <c r="Z247" s="350"/>
      <c r="AA247" s="305"/>
      <c r="AB247" s="304"/>
      <c r="AC247" s="355"/>
    </row>
    <row r="248" spans="1:29" s="257" customFormat="1" ht="12.75" hidden="1" customHeight="1" x14ac:dyDescent="0.2">
      <c r="A248" s="329">
        <v>17</v>
      </c>
      <c r="B248" s="463">
        <v>43132</v>
      </c>
      <c r="C248" s="351"/>
      <c r="D248" s="308">
        <v>60921662</v>
      </c>
      <c r="E248" s="311">
        <f t="shared" ref="E248:E258" si="214">E247+D248</f>
        <v>126979879</v>
      </c>
      <c r="F248" s="310">
        <v>65433371.456205003</v>
      </c>
      <c r="G248" s="311">
        <f t="shared" ref="G248:G258" si="215">G247+F248</f>
        <v>132651072.81193501</v>
      </c>
      <c r="H248" s="308">
        <f t="shared" si="208"/>
        <v>-4511709.456205003</v>
      </c>
      <c r="I248" s="309">
        <f t="shared" si="209"/>
        <v>-5671193.8119350076</v>
      </c>
      <c r="J248" s="308">
        <v>1508.7156421551481</v>
      </c>
      <c r="K248" s="311">
        <f t="shared" ref="K248:K258" si="216">K247+J248</f>
        <v>1896.4472107111942</v>
      </c>
      <c r="L248" s="347">
        <f t="shared" si="210"/>
        <v>-4510200.7405628478</v>
      </c>
      <c r="M248" s="353">
        <f t="shared" ref="M248:M258" si="217">M247+L248</f>
        <v>-5669297.3647242887</v>
      </c>
      <c r="N248" s="307"/>
      <c r="O248" s="310">
        <f>'SEF-3 p 4 Bands'!AF218</f>
        <v>-4510200.7405628487</v>
      </c>
      <c r="P248" s="311">
        <f t="shared" ref="P248:P258" si="218">P247+O248</f>
        <v>-5669297.3647242896</v>
      </c>
      <c r="Q248" s="349"/>
      <c r="R248" s="310">
        <f>'SEF-3 p 4 Bands'!P218</f>
        <v>0</v>
      </c>
      <c r="S248" s="317">
        <f t="shared" ref="S248:S258" si="219">R248+S247</f>
        <v>0</v>
      </c>
      <c r="T248" s="310">
        <f t="shared" si="211"/>
        <v>-4510200.7405628487</v>
      </c>
      <c r="U248" s="370">
        <f t="shared" si="212"/>
        <v>-5669297.3647242896</v>
      </c>
      <c r="V248" s="308">
        <f>'SEF-3 p5 Interest'!N367+'SEF-3 p5 Interest'!N368</f>
        <v>11262.109999999999</v>
      </c>
      <c r="W248" s="317">
        <f t="shared" ref="W248:W258" si="220">W247+V248</f>
        <v>23730.87</v>
      </c>
      <c r="X248" s="310">
        <f t="shared" si="213"/>
        <v>11262.109999999999</v>
      </c>
      <c r="Y248" s="309">
        <f t="shared" ref="Y248:Y253" si="221">X248+Y247</f>
        <v>23730.87</v>
      </c>
      <c r="Z248" s="350"/>
      <c r="AA248" s="305"/>
      <c r="AB248" s="304"/>
      <c r="AC248" s="355"/>
    </row>
    <row r="249" spans="1:29" s="257" customFormat="1" ht="12.75" hidden="1" customHeight="1" x14ac:dyDescent="0.2">
      <c r="A249" s="329">
        <v>17</v>
      </c>
      <c r="B249" s="463">
        <v>43160</v>
      </c>
      <c r="C249" s="351"/>
      <c r="D249" s="310">
        <v>59711450.840000004</v>
      </c>
      <c r="E249" s="311">
        <f t="shared" si="214"/>
        <v>186691329.84</v>
      </c>
      <c r="F249" s="314">
        <v>61532011.133730002</v>
      </c>
      <c r="G249" s="311">
        <f t="shared" si="215"/>
        <v>194183083.945665</v>
      </c>
      <c r="H249" s="306">
        <f t="shared" si="208"/>
        <v>-1820560.2937299982</v>
      </c>
      <c r="I249" s="314">
        <f t="shared" si="209"/>
        <v>-7491754.1056649983</v>
      </c>
      <c r="J249" s="310">
        <v>608.79536222317256</v>
      </c>
      <c r="K249" s="353">
        <f t="shared" si="216"/>
        <v>2505.2425729343668</v>
      </c>
      <c r="L249" s="381">
        <f t="shared" si="210"/>
        <v>-1819951.498367775</v>
      </c>
      <c r="M249" s="353">
        <f t="shared" si="217"/>
        <v>-7489248.8630920639</v>
      </c>
      <c r="N249" s="353"/>
      <c r="O249" s="310">
        <f>'SEF-3 p 4 Bands'!AF219</f>
        <v>-1819951.4983677752</v>
      </c>
      <c r="P249" s="353">
        <f t="shared" si="218"/>
        <v>-7489248.8630920649</v>
      </c>
      <c r="Q249" s="349"/>
      <c r="R249" s="310">
        <f>'SEF-3 p 4 Bands'!P219</f>
        <v>0</v>
      </c>
      <c r="S249" s="314">
        <f t="shared" si="219"/>
        <v>0</v>
      </c>
      <c r="T249" s="310">
        <f t="shared" si="211"/>
        <v>-1819951.4983677752</v>
      </c>
      <c r="U249" s="374">
        <f t="shared" si="212"/>
        <v>-7489248.8630920649</v>
      </c>
      <c r="V249" s="308">
        <f>'SEF-3 p5 Interest'!N369+'SEF-3 p5 Interest'!N370</f>
        <v>12468.76</v>
      </c>
      <c r="W249" s="314">
        <f t="shared" si="220"/>
        <v>36199.629999999997</v>
      </c>
      <c r="X249" s="310">
        <f t="shared" si="213"/>
        <v>12468.76</v>
      </c>
      <c r="Y249" s="317">
        <f t="shared" si="221"/>
        <v>36199.629999999997</v>
      </c>
      <c r="Z249" s="350"/>
      <c r="AA249" s="305"/>
      <c r="AB249" s="304"/>
      <c r="AC249" s="355"/>
    </row>
    <row r="250" spans="1:29" s="257" customFormat="1" ht="12.75" hidden="1" customHeight="1" x14ac:dyDescent="0.2">
      <c r="A250" s="329">
        <v>17</v>
      </c>
      <c r="B250" s="463">
        <v>43191</v>
      </c>
      <c r="C250" s="351"/>
      <c r="D250" s="310">
        <v>51309820</v>
      </c>
      <c r="E250" s="311">
        <f t="shared" si="214"/>
        <v>238001149.84</v>
      </c>
      <c r="F250" s="314">
        <v>54405138.527100004</v>
      </c>
      <c r="G250" s="311">
        <f t="shared" si="215"/>
        <v>248588222.472765</v>
      </c>
      <c r="H250" s="308">
        <f t="shared" si="208"/>
        <v>-3095318.5271000043</v>
      </c>
      <c r="I250" s="309">
        <f t="shared" si="209"/>
        <v>-10587072.632764995</v>
      </c>
      <c r="J250" s="308">
        <v>1035.0745154619217</v>
      </c>
      <c r="K250" s="311">
        <f t="shared" si="216"/>
        <v>3540.3170883962885</v>
      </c>
      <c r="L250" s="347">
        <f t="shared" si="210"/>
        <v>-3094283.4525845423</v>
      </c>
      <c r="M250" s="353">
        <f t="shared" si="217"/>
        <v>-10583532.315676607</v>
      </c>
      <c r="N250" s="312"/>
      <c r="O250" s="310">
        <f>'SEF-3 p 4 Bands'!AF220</f>
        <v>-3094283.4525845423</v>
      </c>
      <c r="P250" s="311">
        <f t="shared" si="218"/>
        <v>-10583532.315676607</v>
      </c>
      <c r="Q250" s="349"/>
      <c r="R250" s="310">
        <f>'SEF-3 p 4 Bands'!P220</f>
        <v>0</v>
      </c>
      <c r="S250" s="317">
        <f t="shared" si="219"/>
        <v>0</v>
      </c>
      <c r="T250" s="310">
        <f t="shared" si="211"/>
        <v>-3094283.4525845423</v>
      </c>
      <c r="U250" s="370">
        <f t="shared" si="212"/>
        <v>-10583532.315676607</v>
      </c>
      <c r="V250" s="308">
        <f>'SEF-3 p5 Interest'!N371+'SEF-3 p5 Interest'!N372</f>
        <v>12691.160000000002</v>
      </c>
      <c r="W250" s="317">
        <f t="shared" si="220"/>
        <v>48890.79</v>
      </c>
      <c r="X250" s="310">
        <f t="shared" si="213"/>
        <v>12691.160000000002</v>
      </c>
      <c r="Y250" s="309">
        <f t="shared" si="221"/>
        <v>48890.79</v>
      </c>
      <c r="Z250" s="350"/>
      <c r="AA250" s="305"/>
      <c r="AB250" s="304"/>
      <c r="AC250" s="355"/>
    </row>
    <row r="251" spans="1:29" s="257" customFormat="1" ht="15" hidden="1" customHeight="1" x14ac:dyDescent="0.2">
      <c r="A251" s="329">
        <v>17</v>
      </c>
      <c r="B251" s="463">
        <v>43221</v>
      </c>
      <c r="C251" s="351"/>
      <c r="D251" s="310">
        <v>47771688</v>
      </c>
      <c r="E251" s="311">
        <f t="shared" si="214"/>
        <v>285772837.84000003</v>
      </c>
      <c r="F251" s="310">
        <v>49486338.157274999</v>
      </c>
      <c r="G251" s="311">
        <f t="shared" si="215"/>
        <v>298074560.63003999</v>
      </c>
      <c r="H251" s="310">
        <f t="shared" si="208"/>
        <v>-1714650.1572749987</v>
      </c>
      <c r="I251" s="317">
        <f t="shared" si="209"/>
        <v>-12301722.790039957</v>
      </c>
      <c r="J251" s="310">
        <v>573.37901259260252</v>
      </c>
      <c r="K251" s="311">
        <f t="shared" si="216"/>
        <v>4113.696100988891</v>
      </c>
      <c r="L251" s="381">
        <f t="shared" si="210"/>
        <v>-1714076.7782624061</v>
      </c>
      <c r="M251" s="353">
        <f t="shared" si="217"/>
        <v>-12297609.093939014</v>
      </c>
      <c r="N251" s="353"/>
      <c r="O251" s="310">
        <f>'SEF-3 p 4 Bands'!AF221</f>
        <v>-1714076.7782624066</v>
      </c>
      <c r="P251" s="311">
        <f t="shared" si="218"/>
        <v>-12297609.093939014</v>
      </c>
      <c r="Q251" s="349"/>
      <c r="R251" s="310">
        <f>'SEF-3 p 4 Bands'!P221</f>
        <v>0</v>
      </c>
      <c r="S251" s="317">
        <f t="shared" si="219"/>
        <v>0</v>
      </c>
      <c r="T251" s="310">
        <f t="shared" si="211"/>
        <v>-1714076.7782624066</v>
      </c>
      <c r="U251" s="370">
        <f t="shared" si="212"/>
        <v>-12297609.093939014</v>
      </c>
      <c r="V251" s="308">
        <f>'SEF-3 p5 Interest'!N373+'SEF-3 p5 Interest'!N374</f>
        <v>13114.2</v>
      </c>
      <c r="W251" s="317">
        <f t="shared" si="220"/>
        <v>62004.990000000005</v>
      </c>
      <c r="X251" s="310">
        <f t="shared" si="213"/>
        <v>13114.2</v>
      </c>
      <c r="Y251" s="309">
        <f t="shared" si="221"/>
        <v>62004.990000000005</v>
      </c>
      <c r="Z251" s="350"/>
      <c r="AA251" s="305"/>
      <c r="AB251" s="304"/>
      <c r="AC251" s="355"/>
    </row>
    <row r="252" spans="1:29" s="257" customFormat="1" ht="12.75" hidden="1" customHeight="1" x14ac:dyDescent="0.2">
      <c r="A252" s="329">
        <v>17</v>
      </c>
      <c r="B252" s="463">
        <v>43252</v>
      </c>
      <c r="C252" s="338"/>
      <c r="D252" s="280">
        <v>45370738</v>
      </c>
      <c r="E252" s="278">
        <f t="shared" si="214"/>
        <v>331143575.84000003</v>
      </c>
      <c r="F252" s="280">
        <v>48418075.861244999</v>
      </c>
      <c r="G252" s="278">
        <f t="shared" si="215"/>
        <v>346492636.49128497</v>
      </c>
      <c r="H252" s="280">
        <f t="shared" si="208"/>
        <v>-3047337.8612449989</v>
      </c>
      <c r="I252" s="291">
        <f t="shared" si="209"/>
        <v>-15349060.651284933</v>
      </c>
      <c r="J252" s="280">
        <v>1019.0297807999887</v>
      </c>
      <c r="K252" s="278">
        <f t="shared" si="216"/>
        <v>5132.7258817888796</v>
      </c>
      <c r="L252" s="385">
        <f t="shared" si="210"/>
        <v>-3046318.8314641989</v>
      </c>
      <c r="M252" s="281">
        <f t="shared" si="217"/>
        <v>-15343927.925403213</v>
      </c>
      <c r="N252" s="281"/>
      <c r="O252" s="310">
        <f>'SEF-3 p 4 Bands'!AF222</f>
        <v>-3046318.8314641993</v>
      </c>
      <c r="P252" s="278">
        <f t="shared" si="218"/>
        <v>-15343927.925403213</v>
      </c>
      <c r="Q252" s="290"/>
      <c r="R252" s="310">
        <f>'SEF-3 p 4 Bands'!P222</f>
        <v>0</v>
      </c>
      <c r="S252" s="291">
        <f t="shared" si="219"/>
        <v>0</v>
      </c>
      <c r="T252" s="280">
        <f t="shared" si="211"/>
        <v>-3046318.8314641993</v>
      </c>
      <c r="U252" s="386">
        <f t="shared" si="212"/>
        <v>-15343927.925403213</v>
      </c>
      <c r="V252" s="277">
        <f>'SEF-3 p5 Interest'!N375+'SEF-3 p5 Interest'!N376</f>
        <v>12691.160000000002</v>
      </c>
      <c r="W252" s="291">
        <f t="shared" si="220"/>
        <v>74696.150000000009</v>
      </c>
      <c r="X252" s="280">
        <f t="shared" si="213"/>
        <v>12691.160000000002</v>
      </c>
      <c r="Y252" s="279">
        <f t="shared" si="221"/>
        <v>74696.150000000009</v>
      </c>
      <c r="Z252" s="350"/>
      <c r="AA252" s="305"/>
      <c r="AB252" s="304"/>
      <c r="AC252" s="355"/>
    </row>
    <row r="253" spans="1:29" s="257" customFormat="1" ht="12.75" hidden="1" customHeight="1" x14ac:dyDescent="0.2">
      <c r="A253" s="329">
        <v>17</v>
      </c>
      <c r="B253" s="463">
        <v>43282</v>
      </c>
      <c r="C253" s="351"/>
      <c r="D253" s="310">
        <v>58661751</v>
      </c>
      <c r="E253" s="311">
        <f t="shared" si="214"/>
        <v>389805326.84000003</v>
      </c>
      <c r="F253" s="310">
        <v>53868900.520125002</v>
      </c>
      <c r="G253" s="311">
        <f t="shared" si="215"/>
        <v>400361537.01141</v>
      </c>
      <c r="H253" s="310">
        <f t="shared" si="208"/>
        <v>4792850.4798749983</v>
      </c>
      <c r="I253" s="317">
        <f t="shared" si="209"/>
        <v>-10556210.171409965</v>
      </c>
      <c r="J253" s="310">
        <v>-1602.7292004702613</v>
      </c>
      <c r="K253" s="311">
        <f t="shared" si="216"/>
        <v>3529.9966813186184</v>
      </c>
      <c r="L253" s="381">
        <f t="shared" si="210"/>
        <v>4791247.7506745281</v>
      </c>
      <c r="M253" s="353">
        <f t="shared" si="217"/>
        <v>-10552680.174728684</v>
      </c>
      <c r="N253" s="353"/>
      <c r="O253" s="310">
        <f>'SEF-3 p 4 Bands'!AF223</f>
        <v>4791247.750674529</v>
      </c>
      <c r="P253" s="311">
        <f t="shared" si="218"/>
        <v>-10552680.174728684</v>
      </c>
      <c r="Q253" s="349"/>
      <c r="R253" s="310">
        <f>'SEF-3 p 4 Bands'!P223</f>
        <v>0</v>
      </c>
      <c r="S253" s="317">
        <f t="shared" si="219"/>
        <v>0</v>
      </c>
      <c r="T253" s="310">
        <f t="shared" si="211"/>
        <v>4791247.750674529</v>
      </c>
      <c r="U253" s="370">
        <f t="shared" si="212"/>
        <v>-10552680.174728684</v>
      </c>
      <c r="V253" s="308">
        <f>'SEF-3 p5 Interest'!N377+'SEF-3 p5 Interest'!N378</f>
        <v>13759.640000000001</v>
      </c>
      <c r="W253" s="317">
        <f t="shared" si="220"/>
        <v>88455.790000000008</v>
      </c>
      <c r="X253" s="310">
        <f t="shared" si="213"/>
        <v>13759.640000000001</v>
      </c>
      <c r="Y253" s="309">
        <f t="shared" si="221"/>
        <v>88455.790000000008</v>
      </c>
      <c r="Z253" s="350"/>
      <c r="AA253" s="305"/>
      <c r="AB253" s="304"/>
      <c r="AC253" s="355"/>
    </row>
    <row r="254" spans="1:29" s="257" customFormat="1" ht="12.75" hidden="1" customHeight="1" x14ac:dyDescent="0.2">
      <c r="A254" s="329">
        <v>17</v>
      </c>
      <c r="B254" s="463">
        <v>43313</v>
      </c>
      <c r="C254" s="351"/>
      <c r="D254" s="310">
        <v>58820049</v>
      </c>
      <c r="E254" s="311">
        <f t="shared" si="214"/>
        <v>448625375.84000003</v>
      </c>
      <c r="F254" s="310">
        <v>51354800.374590002</v>
      </c>
      <c r="G254" s="311">
        <f t="shared" si="215"/>
        <v>451716337.38599998</v>
      </c>
      <c r="H254" s="308">
        <f t="shared" si="208"/>
        <v>7465248.625409998</v>
      </c>
      <c r="I254" s="309">
        <f t="shared" si="209"/>
        <v>-3090961.5459999442</v>
      </c>
      <c r="J254" s="310">
        <v>-2496.3791403369978</v>
      </c>
      <c r="K254" s="311">
        <f t="shared" si="216"/>
        <v>1033.6175409816206</v>
      </c>
      <c r="L254" s="347">
        <f t="shared" si="210"/>
        <v>7462752.246269661</v>
      </c>
      <c r="M254" s="353">
        <f t="shared" si="217"/>
        <v>-3089927.9284590231</v>
      </c>
      <c r="N254" s="312"/>
      <c r="O254" s="310">
        <f>'SEF-3 p 4 Bands'!AF224</f>
        <v>7462752.2462696619</v>
      </c>
      <c r="P254" s="311">
        <f t="shared" si="218"/>
        <v>-3089927.9284590222</v>
      </c>
      <c r="Q254" s="349"/>
      <c r="R254" s="310">
        <f>'SEF-3 p 4 Bands'!P224</f>
        <v>0</v>
      </c>
      <c r="S254" s="317">
        <f t="shared" si="219"/>
        <v>0</v>
      </c>
      <c r="T254" s="310">
        <f t="shared" si="211"/>
        <v>7462752.2462696619</v>
      </c>
      <c r="U254" s="370">
        <f t="shared" si="212"/>
        <v>-3089927.9284590222</v>
      </c>
      <c r="V254" s="308">
        <f>'SEF-3 p5 Interest'!N379+'SEF-3 p5 Interest'!N380</f>
        <v>13759.640000000001</v>
      </c>
      <c r="W254" s="317">
        <f t="shared" si="220"/>
        <v>102215.43000000001</v>
      </c>
      <c r="X254" s="310">
        <f t="shared" si="213"/>
        <v>13759.640000000001</v>
      </c>
      <c r="Y254" s="309">
        <f>X254+Y253</f>
        <v>102215.43000000001</v>
      </c>
      <c r="Z254" s="350"/>
      <c r="AA254" s="305"/>
      <c r="AB254" s="304"/>
      <c r="AC254" s="355"/>
    </row>
    <row r="255" spans="1:29" s="257" customFormat="1" ht="13.7" hidden="1" customHeight="1" x14ac:dyDescent="0.2">
      <c r="A255" s="329">
        <v>17</v>
      </c>
      <c r="B255" s="463">
        <v>43344</v>
      </c>
      <c r="C255" s="351"/>
      <c r="D255" s="310">
        <v>46171152</v>
      </c>
      <c r="E255" s="311">
        <f t="shared" si="214"/>
        <v>494796527.84000003</v>
      </c>
      <c r="F255" s="310">
        <v>47098994.519205004</v>
      </c>
      <c r="G255" s="311">
        <f t="shared" si="215"/>
        <v>498815331.90520501</v>
      </c>
      <c r="H255" s="308">
        <f t="shared" si="208"/>
        <v>-927842.51920500398</v>
      </c>
      <c r="I255" s="309">
        <f t="shared" si="209"/>
        <v>-4018804.065204978</v>
      </c>
      <c r="J255" s="310">
        <v>310.27053842216264</v>
      </c>
      <c r="K255" s="311">
        <f t="shared" si="216"/>
        <v>1343.8880794037832</v>
      </c>
      <c r="L255" s="347">
        <f t="shared" si="210"/>
        <v>-927532.24866658181</v>
      </c>
      <c r="M255" s="353">
        <f t="shared" si="217"/>
        <v>-4017460.1771256048</v>
      </c>
      <c r="N255" s="312"/>
      <c r="O255" s="310">
        <f>'SEF-3 p 4 Bands'!AF225</f>
        <v>-927532.24866658077</v>
      </c>
      <c r="P255" s="311">
        <f t="shared" si="218"/>
        <v>-4017460.177125603</v>
      </c>
      <c r="Q255" s="349"/>
      <c r="R255" s="310">
        <f>'SEF-3 p 4 Bands'!P225</f>
        <v>0</v>
      </c>
      <c r="S255" s="317">
        <f t="shared" si="219"/>
        <v>0</v>
      </c>
      <c r="T255" s="310">
        <f t="shared" si="211"/>
        <v>-927532.24866658077</v>
      </c>
      <c r="U255" s="370">
        <f t="shared" si="212"/>
        <v>-4017460.177125603</v>
      </c>
      <c r="V255" s="308">
        <f>'SEF-3 p5 Interest'!N381+'SEF-3 p5 Interest'!N382</f>
        <v>13315.79</v>
      </c>
      <c r="W255" s="317">
        <f t="shared" si="220"/>
        <v>115531.22</v>
      </c>
      <c r="X255" s="310">
        <f t="shared" si="213"/>
        <v>13315.79</v>
      </c>
      <c r="Y255" s="309">
        <f>X255+Y254</f>
        <v>115531.22</v>
      </c>
      <c r="Z255" s="350"/>
      <c r="AA255" s="305"/>
      <c r="AB255" s="304"/>
      <c r="AC255" s="355"/>
    </row>
    <row r="256" spans="1:29" s="257" customFormat="1" ht="12.6" hidden="1" customHeight="1" x14ac:dyDescent="0.2">
      <c r="A256" s="329">
        <v>17</v>
      </c>
      <c r="B256" s="463">
        <v>43374</v>
      </c>
      <c r="C256" s="351"/>
      <c r="D256" s="308">
        <v>59238483</v>
      </c>
      <c r="E256" s="311">
        <f t="shared" si="214"/>
        <v>554035010.84000003</v>
      </c>
      <c r="F256" s="310">
        <v>54367737.109470002</v>
      </c>
      <c r="G256" s="311">
        <f t="shared" si="215"/>
        <v>553183069.01467502</v>
      </c>
      <c r="H256" s="308">
        <f t="shared" si="208"/>
        <v>4870745.8905299976</v>
      </c>
      <c r="I256" s="309">
        <f t="shared" si="209"/>
        <v>851941.82532501221</v>
      </c>
      <c r="J256" s="308">
        <v>-1628.7774257929996</v>
      </c>
      <c r="K256" s="311">
        <f t="shared" si="216"/>
        <v>-284.88934638921637</v>
      </c>
      <c r="L256" s="347">
        <f t="shared" si="210"/>
        <v>4869117.1131042046</v>
      </c>
      <c r="M256" s="353">
        <f t="shared" si="217"/>
        <v>851656.93597859982</v>
      </c>
      <c r="N256" s="312"/>
      <c r="O256" s="310">
        <f>'SEF-3 p 4 Bands'!AF226</f>
        <v>4869117.1131042019</v>
      </c>
      <c r="P256" s="311">
        <f t="shared" si="218"/>
        <v>851656.93597859889</v>
      </c>
      <c r="Q256" s="349"/>
      <c r="R256" s="310">
        <f>'SEF-3 p 4 Bands'!P226</f>
        <v>0</v>
      </c>
      <c r="S256" s="317">
        <f t="shared" si="219"/>
        <v>0</v>
      </c>
      <c r="T256" s="310">
        <f t="shared" si="211"/>
        <v>4869117.1131042019</v>
      </c>
      <c r="U256" s="370">
        <f t="shared" si="212"/>
        <v>851656.93597859889</v>
      </c>
      <c r="V256" s="308">
        <f>'SEF-3 p5 Interest'!N383+'SEF-3 p5 Interest'!N384</f>
        <v>14551.78</v>
      </c>
      <c r="W256" s="317">
        <f t="shared" si="220"/>
        <v>130083</v>
      </c>
      <c r="X256" s="310">
        <f t="shared" si="213"/>
        <v>14551.78</v>
      </c>
      <c r="Y256" s="309">
        <f>X256+Y255</f>
        <v>130083</v>
      </c>
      <c r="Z256" s="350"/>
      <c r="AA256" s="305"/>
      <c r="AB256" s="304"/>
      <c r="AC256" s="355"/>
    </row>
    <row r="257" spans="1:30" s="257" customFormat="1" ht="12.6" hidden="1" customHeight="1" x14ac:dyDescent="0.2">
      <c r="A257" s="329">
        <v>17</v>
      </c>
      <c r="B257" s="463">
        <v>43405</v>
      </c>
      <c r="C257" s="351"/>
      <c r="D257" s="308">
        <v>46428948</v>
      </c>
      <c r="E257" s="311">
        <f t="shared" si="214"/>
        <v>600463958.84000003</v>
      </c>
      <c r="F257" s="310">
        <v>59371624.015244998</v>
      </c>
      <c r="G257" s="311">
        <f t="shared" si="215"/>
        <v>612554693.02991998</v>
      </c>
      <c r="H257" s="308">
        <f t="shared" si="208"/>
        <v>-12942676.015244998</v>
      </c>
      <c r="I257" s="317">
        <f t="shared" si="209"/>
        <v>-12090734.189919949</v>
      </c>
      <c r="J257" s="308">
        <v>4328.0308594964445</v>
      </c>
      <c r="K257" s="311">
        <f t="shared" si="216"/>
        <v>4043.1415131072281</v>
      </c>
      <c r="L257" s="347">
        <f t="shared" si="210"/>
        <v>-12938347.984385502</v>
      </c>
      <c r="M257" s="353">
        <f t="shared" si="217"/>
        <v>-12086691.048406903</v>
      </c>
      <c r="N257" s="312"/>
      <c r="O257" s="310">
        <f>'SEF-3 p 4 Bands'!AF227</f>
        <v>-12938347.984385502</v>
      </c>
      <c r="P257" s="311">
        <f t="shared" si="218"/>
        <v>-12086691.048406903</v>
      </c>
      <c r="Q257" s="349"/>
      <c r="R257" s="310">
        <f>'SEF-3 p 4 Bands'!P227</f>
        <v>0</v>
      </c>
      <c r="S257" s="317">
        <f t="shared" si="219"/>
        <v>0</v>
      </c>
      <c r="T257" s="310">
        <f t="shared" si="211"/>
        <v>-12938347.984385502</v>
      </c>
      <c r="U257" s="370">
        <f t="shared" si="212"/>
        <v>-12086691.048406903</v>
      </c>
      <c r="V257" s="308">
        <f>'SEF-3 p5 Interest'!N385+'SEF-3 p5 Interest'!N386</f>
        <v>14082.36</v>
      </c>
      <c r="W257" s="317">
        <f t="shared" si="220"/>
        <v>144165.35999999999</v>
      </c>
      <c r="X257" s="310">
        <f t="shared" si="213"/>
        <v>14082.36</v>
      </c>
      <c r="Y257" s="309">
        <f>X257+Y256</f>
        <v>144165.35999999999</v>
      </c>
      <c r="Z257" s="350"/>
      <c r="AA257" s="305"/>
      <c r="AB257" s="304"/>
      <c r="AC257" s="355"/>
    </row>
    <row r="258" spans="1:30" s="257" customFormat="1" ht="13.7" hidden="1" customHeight="1" x14ac:dyDescent="0.2">
      <c r="A258" s="329">
        <v>17</v>
      </c>
      <c r="B258" s="463">
        <v>43435</v>
      </c>
      <c r="C258" s="351"/>
      <c r="D258" s="308">
        <v>72356113.799999997</v>
      </c>
      <c r="E258" s="311">
        <f t="shared" si="214"/>
        <v>672820072.63999999</v>
      </c>
      <c r="F258" s="310">
        <v>68512598.754299998</v>
      </c>
      <c r="G258" s="311">
        <f t="shared" si="215"/>
        <v>681067291.78421998</v>
      </c>
      <c r="H258" s="308">
        <f t="shared" si="208"/>
        <v>3843515.0456999987</v>
      </c>
      <c r="I258" s="309">
        <f t="shared" si="209"/>
        <v>-8247219.1442199945</v>
      </c>
      <c r="J258" s="308">
        <v>-1285.271431281697</v>
      </c>
      <c r="K258" s="311">
        <f t="shared" si="216"/>
        <v>2757.8700818255311</v>
      </c>
      <c r="L258" s="347">
        <f>H258+J258</f>
        <v>3842229.774268717</v>
      </c>
      <c r="M258" s="353">
        <f t="shared" si="217"/>
        <v>-8244461.2741381861</v>
      </c>
      <c r="N258" s="312"/>
      <c r="O258" s="310">
        <f>'SEF-3 p 4 Bands'!AF228</f>
        <v>3842229.7742687166</v>
      </c>
      <c r="P258" s="311">
        <f t="shared" si="218"/>
        <v>-8244461.2741381861</v>
      </c>
      <c r="Q258" s="349"/>
      <c r="R258" s="310">
        <f>'SEF-3 p 4 Bands'!P228</f>
        <v>0</v>
      </c>
      <c r="S258" s="317">
        <f t="shared" si="219"/>
        <v>0</v>
      </c>
      <c r="T258" s="310">
        <f t="shared" si="211"/>
        <v>3842229.7742687166</v>
      </c>
      <c r="U258" s="370">
        <f t="shared" si="212"/>
        <v>-8244461.2741381861</v>
      </c>
      <c r="V258" s="310">
        <f>('SEF-3 p5 Interest'!N387+'SEF-3 p5 Interest'!N388)</f>
        <v>0</v>
      </c>
      <c r="W258" s="317">
        <f t="shared" si="220"/>
        <v>144165.35999999999</v>
      </c>
      <c r="X258" s="310">
        <f t="shared" si="213"/>
        <v>0</v>
      </c>
      <c r="Y258" s="309">
        <f>X258+Y257</f>
        <v>144165.35999999999</v>
      </c>
      <c r="Z258" s="350"/>
      <c r="AA258" s="305"/>
      <c r="AB258" s="304"/>
      <c r="AC258" s="355"/>
    </row>
    <row r="259" spans="1:30" s="257" customFormat="1" ht="17.45" hidden="1" customHeight="1" x14ac:dyDescent="0.2">
      <c r="A259" s="676"/>
      <c r="B259" s="463"/>
      <c r="C259" s="351"/>
      <c r="D259" s="633"/>
      <c r="E259" s="634"/>
      <c r="F259" s="635"/>
      <c r="G259" s="634"/>
      <c r="H259" s="633"/>
      <c r="I259" s="633"/>
      <c r="J259" s="633"/>
      <c r="K259" s="634"/>
      <c r="L259" s="677"/>
      <c r="M259" s="634"/>
      <c r="N259" s="636"/>
      <c r="O259" s="677"/>
      <c r="P259" s="634"/>
      <c r="Q259" s="637"/>
      <c r="R259" s="677"/>
      <c r="S259" s="635"/>
      <c r="T259" s="635"/>
      <c r="U259" s="638"/>
      <c r="V259" s="677"/>
      <c r="W259" s="635"/>
      <c r="X259" s="635"/>
      <c r="Y259" s="633"/>
      <c r="Z259" s="350"/>
      <c r="AA259" s="305"/>
      <c r="AB259" s="304"/>
      <c r="AC259" s="355"/>
    </row>
    <row r="260" spans="1:30" s="355" customFormat="1" ht="17.45" hidden="1" customHeight="1" x14ac:dyDescent="0.2">
      <c r="A260" s="536" t="s">
        <v>298</v>
      </c>
      <c r="B260" s="679"/>
      <c r="C260" s="351"/>
      <c r="D260" s="306"/>
      <c r="E260" s="353">
        <f>E245+E258</f>
        <v>18753898327.913902</v>
      </c>
      <c r="F260" s="314"/>
      <c r="G260" s="353">
        <f>G245+G258</f>
        <v>18736255393.878532</v>
      </c>
      <c r="H260" s="306"/>
      <c r="I260" s="306">
        <f>I245+I258</f>
        <v>17642934.035373688</v>
      </c>
      <c r="J260" s="306"/>
      <c r="K260" s="353">
        <f>K245+K258</f>
        <v>-18663.299388381049</v>
      </c>
      <c r="L260" s="764"/>
      <c r="M260" s="353"/>
      <c r="N260" s="312">
        <f>N245+M258</f>
        <v>17624269.271568332</v>
      </c>
      <c r="O260" s="764"/>
      <c r="P260" s="353">
        <f>P245+P258</f>
        <v>14169925.571692478</v>
      </c>
      <c r="Q260" s="349"/>
      <c r="R260" s="764"/>
      <c r="S260" s="314">
        <f>S245+S258</f>
        <v>3454343.6642930694</v>
      </c>
      <c r="T260" s="314"/>
      <c r="U260" s="374">
        <f>U245+U258</f>
        <v>17624269.235985547</v>
      </c>
      <c r="V260" s="764"/>
      <c r="W260" s="314">
        <f>W245+W258</f>
        <v>1266102.1400000001</v>
      </c>
      <c r="X260" s="314"/>
      <c r="Y260" s="306">
        <f>Y245+Y258</f>
        <v>4720446.8042930672</v>
      </c>
      <c r="Z260" s="350"/>
      <c r="AA260" s="305"/>
      <c r="AB260" s="304"/>
    </row>
    <row r="261" spans="1:30" s="257" customFormat="1" ht="17.45" hidden="1" customHeight="1" x14ac:dyDescent="0.2">
      <c r="A261" s="676"/>
      <c r="B261" s="463"/>
      <c r="C261" s="351"/>
      <c r="D261" s="306"/>
      <c r="E261" s="353"/>
      <c r="F261" s="314"/>
      <c r="G261" s="353"/>
      <c r="H261" s="306"/>
      <c r="I261" s="306"/>
      <c r="J261" s="306"/>
      <c r="K261" s="353"/>
      <c r="L261" s="764"/>
      <c r="M261" s="353"/>
      <c r="N261" s="312"/>
      <c r="O261" s="764"/>
      <c r="P261" s="353"/>
      <c r="Q261" s="349"/>
      <c r="R261" s="764"/>
      <c r="S261" s="314"/>
      <c r="T261" s="314"/>
      <c r="U261" s="374"/>
      <c r="V261" s="764"/>
      <c r="W261" s="314"/>
      <c r="X261" s="314"/>
      <c r="Y261" s="306"/>
      <c r="Z261" s="350"/>
      <c r="AA261" s="305"/>
      <c r="AB261" s="304"/>
      <c r="AC261" s="355"/>
    </row>
    <row r="262" spans="1:30" s="257" customFormat="1" ht="12.75" hidden="1" customHeight="1" x14ac:dyDescent="0.2">
      <c r="A262" s="329">
        <v>18</v>
      </c>
      <c r="B262" s="463">
        <v>43466</v>
      </c>
      <c r="C262" s="351"/>
      <c r="D262" s="339">
        <v>71495914.980000004</v>
      </c>
      <c r="E262" s="377">
        <f>D262</f>
        <v>71495914.980000004</v>
      </c>
      <c r="F262" s="378">
        <v>67986610.993799999</v>
      </c>
      <c r="G262" s="377">
        <f>F262</f>
        <v>67986610.993799999</v>
      </c>
      <c r="H262" s="339">
        <f>D262-F262</f>
        <v>3509303.9862000048</v>
      </c>
      <c r="I262" s="342">
        <f>E262-G262</f>
        <v>3509303.9862000048</v>
      </c>
      <c r="J262" s="339">
        <v>-1173.5112529853359</v>
      </c>
      <c r="K262" s="377">
        <f>J262</f>
        <v>-1173.5112529853359</v>
      </c>
      <c r="L262" s="362">
        <f>H262+J262</f>
        <v>3508130.4749470195</v>
      </c>
      <c r="M262" s="379">
        <f>L262</f>
        <v>3508130.4749470195</v>
      </c>
      <c r="N262" s="340"/>
      <c r="O262" s="378">
        <f>'SEF-3 p 4 Bands'!AF230</f>
        <v>3508130.4749470204</v>
      </c>
      <c r="P262" s="377">
        <f>O262</f>
        <v>3508130.4749470204</v>
      </c>
      <c r="Q262" s="349"/>
      <c r="R262" s="378">
        <f>'SEF-3 p 4 Bands'!P230</f>
        <v>0</v>
      </c>
      <c r="S262" s="364">
        <f>R262</f>
        <v>0</v>
      </c>
      <c r="T262" s="378">
        <f t="shared" ref="T262:T273" si="222">O262+R262</f>
        <v>3508130.4749470204</v>
      </c>
      <c r="U262" s="365">
        <f t="shared" ref="U262:U273" si="223">P262+S262</f>
        <v>3508130.4749470204</v>
      </c>
      <c r="V262" s="339">
        <f>'SEF-3 p5 Interest'!N389+'SEF-3 p5 Interest'!N390</f>
        <v>15197.22</v>
      </c>
      <c r="W262" s="364">
        <f>V262</f>
        <v>15197.22</v>
      </c>
      <c r="X262" s="378">
        <f t="shared" ref="X262:X273" si="224">R262+V262</f>
        <v>15197.22</v>
      </c>
      <c r="Y262" s="342">
        <f>X262</f>
        <v>15197.22</v>
      </c>
      <c r="Z262" s="350"/>
      <c r="AA262" s="305"/>
      <c r="AB262" s="304"/>
      <c r="AC262" s="355"/>
    </row>
    <row r="263" spans="1:30" s="257" customFormat="1" ht="15.75" hidden="1" x14ac:dyDescent="0.25">
      <c r="A263" s="329">
        <v>18</v>
      </c>
      <c r="B263" s="463">
        <v>43497</v>
      </c>
      <c r="C263" s="351"/>
      <c r="D263" s="308">
        <v>87030444.400000006</v>
      </c>
      <c r="E263" s="311">
        <f t="shared" ref="E263:E273" si="225">E262+D263</f>
        <v>158526359.38</v>
      </c>
      <c r="F263" s="310">
        <v>69617840.260635003</v>
      </c>
      <c r="G263" s="311">
        <f t="shared" ref="G263:G273" si="226">G262+F263</f>
        <v>137604451.254435</v>
      </c>
      <c r="H263" s="308">
        <f t="shared" ref="H263:H273" si="227">D263-F263</f>
        <v>17412604.139365003</v>
      </c>
      <c r="I263" s="309">
        <f t="shared" ref="I263:I273" si="228">E263-G263</f>
        <v>20921908.125564992</v>
      </c>
      <c r="J263" s="308">
        <v>-5822.7748242020607</v>
      </c>
      <c r="K263" s="311">
        <f t="shared" ref="K263:K273" si="229">K262+J263</f>
        <v>-6996.2860771873966</v>
      </c>
      <c r="L263" s="347">
        <f t="shared" ref="L263:L273" si="230">H263+J263</f>
        <v>17406781.3645408</v>
      </c>
      <c r="M263" s="353">
        <f t="shared" ref="M263:M273" si="231">M262+L263</f>
        <v>20914911.839487821</v>
      </c>
      <c r="N263" s="307"/>
      <c r="O263" s="310">
        <f>'SEF-3 p 4 Bands'!AF231</f>
        <v>15449325.44479689</v>
      </c>
      <c r="P263" s="311">
        <f t="shared" ref="P263:P273" si="232">P262+O263</f>
        <v>18957455.91974391</v>
      </c>
      <c r="Q263" s="349"/>
      <c r="R263" s="310">
        <f>'SEF-3 p 4 Bands'!P231</f>
        <v>1957455.9197439104</v>
      </c>
      <c r="S263" s="317">
        <f t="shared" ref="S263:S273" si="233">R263+S262</f>
        <v>1957455.9197439104</v>
      </c>
      <c r="T263" s="310">
        <f t="shared" si="222"/>
        <v>17406781.3645408</v>
      </c>
      <c r="U263" s="370">
        <f t="shared" si="223"/>
        <v>20914911.839487821</v>
      </c>
      <c r="V263" s="308">
        <f>'SEF-3 p5 Interest'!N391+'SEF-3 p5 Interest'!N392</f>
        <v>14004.320000000002</v>
      </c>
      <c r="W263" s="317">
        <f t="shared" ref="W263:W273" si="234">W262+V263</f>
        <v>29201.54</v>
      </c>
      <c r="X263" s="310">
        <f t="shared" si="224"/>
        <v>1971460.2397439105</v>
      </c>
      <c r="Y263" s="309">
        <f t="shared" ref="Y263:Y268" si="235">X263+Y262</f>
        <v>1986657.4597439105</v>
      </c>
      <c r="Z263" s="350"/>
      <c r="AA263" s="305"/>
      <c r="AB263" s="304"/>
      <c r="AC263" s="355"/>
      <c r="AD263" s="696"/>
    </row>
    <row r="264" spans="1:30" s="257" customFormat="1" ht="12.75" hidden="1" customHeight="1" x14ac:dyDescent="0.2">
      <c r="A264" s="329">
        <v>18</v>
      </c>
      <c r="B264" s="463">
        <v>43525</v>
      </c>
      <c r="C264" s="351"/>
      <c r="D264" s="310">
        <v>86958496.599999994</v>
      </c>
      <c r="E264" s="311">
        <f t="shared" si="225"/>
        <v>245484855.97999999</v>
      </c>
      <c r="F264" s="314">
        <v>64717359.840000004</v>
      </c>
      <c r="G264" s="311">
        <f t="shared" si="226"/>
        <v>202321811.09443501</v>
      </c>
      <c r="H264" s="306">
        <f t="shared" si="227"/>
        <v>22241136.75999999</v>
      </c>
      <c r="I264" s="314">
        <f t="shared" si="228"/>
        <v>43163044.885564983</v>
      </c>
      <c r="J264" s="310">
        <v>-7437.436132542789</v>
      </c>
      <c r="K264" s="353">
        <f t="shared" si="229"/>
        <v>-14433.722209730186</v>
      </c>
      <c r="L264" s="381">
        <f t="shared" si="230"/>
        <v>22233699.323867448</v>
      </c>
      <c r="M264" s="353">
        <f t="shared" si="231"/>
        <v>43148611.163355269</v>
      </c>
      <c r="N264" s="353"/>
      <c r="O264" s="310">
        <f>'SEF-3 p 4 Bands'!AF232</f>
        <v>9857405.1965916194</v>
      </c>
      <c r="P264" s="353">
        <f t="shared" si="232"/>
        <v>28814861.11633553</v>
      </c>
      <c r="Q264" s="349"/>
      <c r="R264" s="310">
        <f>'SEF-3 p 4 Bands'!P232</f>
        <v>12376294.12727583</v>
      </c>
      <c r="S264" s="314">
        <f t="shared" si="233"/>
        <v>14333750.047019741</v>
      </c>
      <c r="T264" s="310">
        <f t="shared" si="222"/>
        <v>22233699.323867448</v>
      </c>
      <c r="U264" s="374">
        <f t="shared" si="223"/>
        <v>43148611.163355269</v>
      </c>
      <c r="V264" s="308">
        <f>'SEF-3 p5 Interest'!N393+'SEF-3 p5 Interest'!N394</f>
        <v>25565.37</v>
      </c>
      <c r="W264" s="314">
        <f t="shared" si="234"/>
        <v>54766.91</v>
      </c>
      <c r="X264" s="310">
        <f t="shared" si="224"/>
        <v>12401859.497275829</v>
      </c>
      <c r="Y264" s="317">
        <f t="shared" si="235"/>
        <v>14388516.957019739</v>
      </c>
      <c r="Z264" s="350"/>
      <c r="AA264" s="305"/>
      <c r="AB264" s="304"/>
      <c r="AC264" s="355"/>
    </row>
    <row r="265" spans="1:30" s="257" customFormat="1" ht="12.75" hidden="1" customHeight="1" x14ac:dyDescent="0.2">
      <c r="A265" s="329">
        <v>18</v>
      </c>
      <c r="B265" s="463">
        <v>43556</v>
      </c>
      <c r="C265" s="351"/>
      <c r="D265" s="310">
        <v>56387717</v>
      </c>
      <c r="E265" s="311">
        <f t="shared" si="225"/>
        <v>301872572.98000002</v>
      </c>
      <c r="F265" s="314">
        <v>54418140.703485005</v>
      </c>
      <c r="G265" s="311">
        <f t="shared" si="226"/>
        <v>256739951.79792002</v>
      </c>
      <c r="H265" s="308">
        <f t="shared" si="227"/>
        <v>1969576.2965149954</v>
      </c>
      <c r="I265" s="309">
        <f t="shared" si="228"/>
        <v>45132621.182080001</v>
      </c>
      <c r="J265" s="308">
        <v>-658.62631355458871</v>
      </c>
      <c r="K265" s="311">
        <f t="shared" si="229"/>
        <v>-15092.348523284774</v>
      </c>
      <c r="L265" s="347">
        <f t="shared" si="230"/>
        <v>1968917.6702014408</v>
      </c>
      <c r="M265" s="353">
        <f t="shared" si="231"/>
        <v>45117528.833556712</v>
      </c>
      <c r="N265" s="312"/>
      <c r="O265" s="310">
        <f>'SEF-3 p 4 Bands'!AF233</f>
        <v>196891.76702013612</v>
      </c>
      <c r="P265" s="311">
        <f t="shared" si="232"/>
        <v>29011752.883355666</v>
      </c>
      <c r="Q265" s="349"/>
      <c r="R265" s="310">
        <f>'SEF-3 p 4 Bands'!P233</f>
        <v>1772025.9031812996</v>
      </c>
      <c r="S265" s="317">
        <f t="shared" si="233"/>
        <v>16105775.95020104</v>
      </c>
      <c r="T265" s="310">
        <f t="shared" si="222"/>
        <v>1968917.6702014357</v>
      </c>
      <c r="U265" s="370">
        <f t="shared" si="223"/>
        <v>45117528.833556704</v>
      </c>
      <c r="V265" s="308">
        <f>'SEF-3 p5 Interest'!N395+'SEF-3 p5 Interest'!N396</f>
        <v>79945.5</v>
      </c>
      <c r="W265" s="317">
        <f t="shared" si="234"/>
        <v>134712.41</v>
      </c>
      <c r="X265" s="310">
        <f t="shared" si="224"/>
        <v>1851971.4031812996</v>
      </c>
      <c r="Y265" s="309">
        <f t="shared" si="235"/>
        <v>16240488.360201038</v>
      </c>
      <c r="Z265" s="350"/>
      <c r="AA265" s="305"/>
      <c r="AB265" s="304"/>
      <c r="AC265" s="355"/>
    </row>
    <row r="266" spans="1:30" s="257" customFormat="1" ht="15" hidden="1" customHeight="1" x14ac:dyDescent="0.2">
      <c r="A266" s="329">
        <v>18</v>
      </c>
      <c r="B266" s="463">
        <v>43586</v>
      </c>
      <c r="C266" s="351"/>
      <c r="D266" s="310">
        <v>48962925</v>
      </c>
      <c r="E266" s="311">
        <f t="shared" si="225"/>
        <v>350835497.98000002</v>
      </c>
      <c r="F266" s="310">
        <v>48017267.188855998</v>
      </c>
      <c r="G266" s="311">
        <f t="shared" si="226"/>
        <v>304757218.98677599</v>
      </c>
      <c r="H266" s="310">
        <f t="shared" si="227"/>
        <v>945657.81114400178</v>
      </c>
      <c r="I266" s="317">
        <f t="shared" si="228"/>
        <v>46078278.993224025</v>
      </c>
      <c r="J266" s="310">
        <v>-316.22797204647213</v>
      </c>
      <c r="K266" s="311">
        <f t="shared" si="229"/>
        <v>-15408.576495331246</v>
      </c>
      <c r="L266" s="381">
        <f t="shared" si="230"/>
        <v>945341.58317195531</v>
      </c>
      <c r="M266" s="353">
        <f t="shared" si="231"/>
        <v>46062870.416728668</v>
      </c>
      <c r="N266" s="353"/>
      <c r="O266" s="310">
        <f>'SEF-3 p 4 Bands'!AF234</f>
        <v>94534.15831720084</v>
      </c>
      <c r="P266" s="311">
        <f t="shared" si="232"/>
        <v>29106287.041672867</v>
      </c>
      <c r="Q266" s="349"/>
      <c r="R266" s="310">
        <f>'SEF-3 p 4 Bands'!P234</f>
        <v>850807.42485476285</v>
      </c>
      <c r="S266" s="317">
        <f t="shared" si="233"/>
        <v>16956583.375055805</v>
      </c>
      <c r="T266" s="310">
        <f t="shared" si="222"/>
        <v>945341.58317196369</v>
      </c>
      <c r="U266" s="370">
        <f t="shared" si="223"/>
        <v>46062870.416728675</v>
      </c>
      <c r="V266" s="308">
        <f>'SEF-3 p5 Interest'!N397+'SEF-3 p5 Interest'!N398</f>
        <v>90666.28</v>
      </c>
      <c r="W266" s="317">
        <f t="shared" si="234"/>
        <v>225378.69</v>
      </c>
      <c r="X266" s="310">
        <f t="shared" si="224"/>
        <v>941473.70485476288</v>
      </c>
      <c r="Y266" s="309">
        <f t="shared" si="235"/>
        <v>17181962.065055802</v>
      </c>
      <c r="Z266" s="350"/>
      <c r="AA266" s="305"/>
      <c r="AB266" s="304"/>
      <c r="AC266" s="355"/>
    </row>
    <row r="267" spans="1:30" s="257" customFormat="1" ht="12.75" hidden="1" customHeight="1" x14ac:dyDescent="0.2">
      <c r="A267" s="329">
        <v>18</v>
      </c>
      <c r="B267" s="463">
        <v>43617</v>
      </c>
      <c r="C267" s="338"/>
      <c r="D267" s="277">
        <v>48249497</v>
      </c>
      <c r="E267" s="278">
        <f t="shared" si="225"/>
        <v>399084994.98000002</v>
      </c>
      <c r="F267" s="280">
        <v>47914274.64254</v>
      </c>
      <c r="G267" s="278">
        <f t="shared" si="226"/>
        <v>352671493.62931597</v>
      </c>
      <c r="H267" s="280">
        <f t="shared" si="227"/>
        <v>335222.35745999962</v>
      </c>
      <c r="I267" s="291">
        <f t="shared" si="228"/>
        <v>46413501.350684047</v>
      </c>
      <c r="J267" s="280">
        <v>-112.09835633460898</v>
      </c>
      <c r="K267" s="278">
        <f t="shared" si="229"/>
        <v>-15520.674851665855</v>
      </c>
      <c r="L267" s="385">
        <f t="shared" si="230"/>
        <v>335110.25910366501</v>
      </c>
      <c r="M267" s="281">
        <f t="shared" si="231"/>
        <v>46397980.675832331</v>
      </c>
      <c r="N267" s="281"/>
      <c r="O267" s="310">
        <f>'SEF-3 p 4 Bands'!AF235</f>
        <v>33511.025910370052</v>
      </c>
      <c r="P267" s="278">
        <f t="shared" si="232"/>
        <v>29139798.067583237</v>
      </c>
      <c r="Q267" s="290"/>
      <c r="R267" s="310">
        <f>'SEF-3 p 4 Bands'!P235</f>
        <v>301599.23319329321</v>
      </c>
      <c r="S267" s="291">
        <f t="shared" si="233"/>
        <v>17258182.608249098</v>
      </c>
      <c r="T267" s="280">
        <f t="shared" si="222"/>
        <v>335110.25910366327</v>
      </c>
      <c r="U267" s="386">
        <f t="shared" si="223"/>
        <v>46397980.675832331</v>
      </c>
      <c r="V267" s="277">
        <f>'SEF-3 p5 Interest'!N399+'SEF-3 p5 Interest'!N400</f>
        <v>91474.8</v>
      </c>
      <c r="W267" s="291">
        <f t="shared" si="234"/>
        <v>316853.49</v>
      </c>
      <c r="X267" s="280">
        <f t="shared" si="224"/>
        <v>393074.0331932932</v>
      </c>
      <c r="Y267" s="279">
        <f t="shared" si="235"/>
        <v>17575036.098249096</v>
      </c>
      <c r="Z267" s="350"/>
      <c r="AA267" s="305"/>
      <c r="AB267" s="304"/>
      <c r="AC267" s="355"/>
    </row>
    <row r="268" spans="1:30" s="257" customFormat="1" ht="12.75" hidden="1" customHeight="1" x14ac:dyDescent="0.2">
      <c r="A268" s="329">
        <v>18</v>
      </c>
      <c r="B268" s="463">
        <v>43647</v>
      </c>
      <c r="C268" s="351"/>
      <c r="D268" s="308">
        <v>49805684</v>
      </c>
      <c r="E268" s="311">
        <f t="shared" si="225"/>
        <v>448890678.98000002</v>
      </c>
      <c r="F268" s="310">
        <v>48918347.961571999</v>
      </c>
      <c r="G268" s="311">
        <f t="shared" si="226"/>
        <v>401589841.59088796</v>
      </c>
      <c r="H268" s="310">
        <f t="shared" si="227"/>
        <v>887336.03842800111</v>
      </c>
      <c r="I268" s="317">
        <f t="shared" si="228"/>
        <v>47300837.389112055</v>
      </c>
      <c r="J268" s="310">
        <v>-296.72517125029117</v>
      </c>
      <c r="K268" s="311">
        <f t="shared" si="229"/>
        <v>-15817.400022916147</v>
      </c>
      <c r="L268" s="381">
        <f t="shared" si="230"/>
        <v>887039.31325675081</v>
      </c>
      <c r="M268" s="353">
        <f t="shared" si="231"/>
        <v>47285019.989089079</v>
      </c>
      <c r="N268" s="353"/>
      <c r="O268" s="310">
        <f>'SEF-3 p 4 Bands'!AF236</f>
        <v>88703.931325674057</v>
      </c>
      <c r="P268" s="311">
        <f t="shared" si="232"/>
        <v>29228501.998908911</v>
      </c>
      <c r="Q268" s="349"/>
      <c r="R268" s="310">
        <f>'SEF-3 p 4 Bands'!P236</f>
        <v>798335.38193107396</v>
      </c>
      <c r="S268" s="317">
        <f t="shared" si="233"/>
        <v>18056517.990180172</v>
      </c>
      <c r="T268" s="310">
        <f t="shared" si="222"/>
        <v>887039.31325674802</v>
      </c>
      <c r="U268" s="370">
        <f t="shared" si="223"/>
        <v>47285019.989089087</v>
      </c>
      <c r="V268" s="308">
        <f>'SEF-3 p5 Interest'!N401+'SEF-3 p5 Interest'!N402</f>
        <v>96873.33</v>
      </c>
      <c r="W268" s="317">
        <f t="shared" si="234"/>
        <v>413726.82</v>
      </c>
      <c r="X268" s="310">
        <f t="shared" si="224"/>
        <v>895208.71193107392</v>
      </c>
      <c r="Y268" s="309">
        <f t="shared" si="235"/>
        <v>18470244.810180169</v>
      </c>
      <c r="Z268" s="350"/>
      <c r="AA268" s="305"/>
      <c r="AB268" s="304"/>
      <c r="AC268" s="355"/>
    </row>
    <row r="269" spans="1:30" s="257" customFormat="1" ht="12.75" hidden="1" customHeight="1" x14ac:dyDescent="0.2">
      <c r="A269" s="329">
        <v>18</v>
      </c>
      <c r="B269" s="463">
        <v>43678</v>
      </c>
      <c r="C269" s="351"/>
      <c r="D269" s="308">
        <v>52289476</v>
      </c>
      <c r="E269" s="311">
        <f t="shared" si="225"/>
        <v>501180154.98000002</v>
      </c>
      <c r="F269" s="310">
        <v>54061515.148332</v>
      </c>
      <c r="G269" s="311">
        <f t="shared" si="226"/>
        <v>455651356.73921996</v>
      </c>
      <c r="H269" s="308">
        <f t="shared" si="227"/>
        <v>-1772039.1483319998</v>
      </c>
      <c r="I269" s="309">
        <f t="shared" si="228"/>
        <v>45528798.240780056</v>
      </c>
      <c r="J269" s="308">
        <v>592.5698912020307</v>
      </c>
      <c r="K269" s="311">
        <f t="shared" si="229"/>
        <v>-15224.830131714116</v>
      </c>
      <c r="L269" s="347">
        <f t="shared" si="230"/>
        <v>-1771446.5784407977</v>
      </c>
      <c r="M269" s="353">
        <f t="shared" si="231"/>
        <v>45513573.410648279</v>
      </c>
      <c r="N269" s="312"/>
      <c r="O269" s="310">
        <f>'SEF-3 p 4 Bands'!AF237</f>
        <v>-177144.65784408152</v>
      </c>
      <c r="P269" s="311">
        <f t="shared" si="232"/>
        <v>29051357.341064829</v>
      </c>
      <c r="Q269" s="349"/>
      <c r="R269" s="310">
        <f>'SEF-3 p 4 Bands'!P237</f>
        <v>-1594301.9205967188</v>
      </c>
      <c r="S269" s="317">
        <f t="shared" si="233"/>
        <v>16462216.069583453</v>
      </c>
      <c r="T269" s="310">
        <f t="shared" si="222"/>
        <v>-1771446.5784408003</v>
      </c>
      <c r="U269" s="370">
        <f t="shared" si="223"/>
        <v>45513573.410648286</v>
      </c>
      <c r="V269" s="308">
        <f>'SEF-3 p5 Interest'!N403+'SEF-3 p5 Interest'!N404</f>
        <v>100242.01000000001</v>
      </c>
      <c r="W269" s="317">
        <f t="shared" si="234"/>
        <v>513968.83</v>
      </c>
      <c r="X269" s="310">
        <f t="shared" si="224"/>
        <v>-1494059.9105967188</v>
      </c>
      <c r="Y269" s="309">
        <f>X269+Y268</f>
        <v>16976184.899583451</v>
      </c>
      <c r="Z269" s="350"/>
      <c r="AA269" s="305"/>
      <c r="AB269" s="304"/>
      <c r="AC269" s="355"/>
    </row>
    <row r="270" spans="1:30" s="257" customFormat="1" ht="13.7" hidden="1" customHeight="1" x14ac:dyDescent="0.2">
      <c r="A270" s="329">
        <v>18</v>
      </c>
      <c r="B270" s="463">
        <v>43709</v>
      </c>
      <c r="C270" s="351"/>
      <c r="D270" s="308">
        <v>50952508.030000001</v>
      </c>
      <c r="E270" s="311">
        <f t="shared" si="225"/>
        <v>552132663.00999999</v>
      </c>
      <c r="F270" s="310">
        <v>47608643.248690002</v>
      </c>
      <c r="G270" s="311">
        <f t="shared" si="226"/>
        <v>503259999.98790997</v>
      </c>
      <c r="H270" s="308">
        <f>D270-F270</f>
        <v>3343864.7813099995</v>
      </c>
      <c r="I270" s="309">
        <f t="shared" si="228"/>
        <v>48872663.022090018</v>
      </c>
      <c r="J270" s="308">
        <v>-1118.188382870052</v>
      </c>
      <c r="K270" s="311">
        <f t="shared" si="229"/>
        <v>-16343.018514584168</v>
      </c>
      <c r="L270" s="347">
        <f>H270+J270</f>
        <v>3342746.5929271295</v>
      </c>
      <c r="M270" s="353">
        <f t="shared" si="231"/>
        <v>48856320.003575407</v>
      </c>
      <c r="N270" s="312"/>
      <c r="O270" s="310">
        <f>'SEF-3 p 4 Bands'!AF238</f>
        <v>334274.65929271281</v>
      </c>
      <c r="P270" s="311">
        <f t="shared" si="232"/>
        <v>29385632.000357542</v>
      </c>
      <c r="Q270" s="349"/>
      <c r="R270" s="310">
        <f>'SEF-3 p 4 Bands'!P238</f>
        <v>3008471.9336344153</v>
      </c>
      <c r="S270" s="317">
        <f t="shared" si="233"/>
        <v>19470688.003217869</v>
      </c>
      <c r="T270" s="310">
        <f t="shared" si="222"/>
        <v>3342746.5929271281</v>
      </c>
      <c r="U270" s="370">
        <f t="shared" si="223"/>
        <v>48856320.003575414</v>
      </c>
      <c r="V270" s="308">
        <f>'SEF-3 p5 Interest'!N405+'SEF-3 p5 Interest'!N406</f>
        <v>90487.1</v>
      </c>
      <c r="W270" s="317">
        <f t="shared" si="234"/>
        <v>604455.93000000005</v>
      </c>
      <c r="X270" s="310">
        <f t="shared" si="224"/>
        <v>3098959.0336344154</v>
      </c>
      <c r="Y270" s="309">
        <f>X270+Y269</f>
        <v>20075143.933217868</v>
      </c>
      <c r="Z270" s="350"/>
      <c r="AA270" s="305"/>
      <c r="AB270" s="304"/>
      <c r="AC270" s="355"/>
    </row>
    <row r="271" spans="1:30" s="257" customFormat="1" ht="12.6" hidden="1" customHeight="1" x14ac:dyDescent="0.2">
      <c r="A271" s="329">
        <v>18</v>
      </c>
      <c r="B271" s="463">
        <v>43739</v>
      </c>
      <c r="C271" s="351"/>
      <c r="D271" s="308">
        <v>63430625.479999997</v>
      </c>
      <c r="E271" s="311">
        <f t="shared" si="225"/>
        <v>615563288.49000001</v>
      </c>
      <c r="F271" s="310">
        <v>56232348.521513999</v>
      </c>
      <c r="G271" s="311">
        <f t="shared" si="226"/>
        <v>559492348.50942397</v>
      </c>
      <c r="H271" s="308">
        <f t="shared" si="227"/>
        <v>7198276.9584859982</v>
      </c>
      <c r="I271" s="309">
        <f t="shared" si="228"/>
        <v>56070939.980576038</v>
      </c>
      <c r="J271" s="308">
        <v>-2407.1038149176165</v>
      </c>
      <c r="K271" s="311">
        <f t="shared" si="229"/>
        <v>-18750.122329501784</v>
      </c>
      <c r="L271" s="347">
        <f t="shared" si="230"/>
        <v>7195869.8546710806</v>
      </c>
      <c r="M271" s="353">
        <f t="shared" si="231"/>
        <v>56052189.85824649</v>
      </c>
      <c r="N271" s="312"/>
      <c r="O271" s="310">
        <f>'SEF-3 p 4 Bands'!AF239</f>
        <v>719586.9854671061</v>
      </c>
      <c r="P271" s="311">
        <f t="shared" si="232"/>
        <v>30105218.985824648</v>
      </c>
      <c r="Q271" s="349"/>
      <c r="R271" s="310">
        <f>'SEF-3 p 4 Bands'!P239</f>
        <v>6476282.8692039773</v>
      </c>
      <c r="S271" s="317">
        <f t="shared" si="233"/>
        <v>25946970.872421846</v>
      </c>
      <c r="T271" s="310">
        <f t="shared" si="222"/>
        <v>7195869.8546710834</v>
      </c>
      <c r="U271" s="370">
        <f t="shared" si="223"/>
        <v>56052189.85824649</v>
      </c>
      <c r="V271" s="308">
        <f>'SEF-3 p5 Interest'!N407+'SEF-3 p5 Interest'!N408</f>
        <v>106492.2</v>
      </c>
      <c r="W271" s="317">
        <f t="shared" si="234"/>
        <v>710948.13</v>
      </c>
      <c r="X271" s="310">
        <f t="shared" si="224"/>
        <v>6582775.0692039775</v>
      </c>
      <c r="Y271" s="309">
        <f>X271+Y270</f>
        <v>26657919.002421845</v>
      </c>
      <c r="Z271" s="350"/>
      <c r="AA271" s="305"/>
      <c r="AB271" s="304"/>
      <c r="AC271" s="355"/>
    </row>
    <row r="272" spans="1:30" s="257" customFormat="1" ht="12.6" hidden="1" customHeight="1" x14ac:dyDescent="0.2">
      <c r="A272" s="329">
        <v>18</v>
      </c>
      <c r="B272" s="463">
        <v>43770</v>
      </c>
      <c r="C272" s="351"/>
      <c r="D272" s="308">
        <v>64259945.170000002</v>
      </c>
      <c r="E272" s="311">
        <f t="shared" si="225"/>
        <v>679823233.65999997</v>
      </c>
      <c r="F272" s="310">
        <v>58876401.872855999</v>
      </c>
      <c r="G272" s="311">
        <f t="shared" si="226"/>
        <v>618368750.38227999</v>
      </c>
      <c r="H272" s="308">
        <f t="shared" si="227"/>
        <v>5383543.2971440032</v>
      </c>
      <c r="I272" s="317">
        <f t="shared" si="228"/>
        <v>61454483.277719975</v>
      </c>
      <c r="J272" s="308">
        <v>-1800.2568785650656</v>
      </c>
      <c r="K272" s="311">
        <f t="shared" si="229"/>
        <v>-20550.37920806685</v>
      </c>
      <c r="L272" s="347">
        <f t="shared" si="230"/>
        <v>5381743.0402654381</v>
      </c>
      <c r="M272" s="353">
        <f t="shared" si="231"/>
        <v>61433932.898511931</v>
      </c>
      <c r="N272" s="312"/>
      <c r="O272" s="310">
        <f>'SEF-3 p 4 Bands'!AF240</f>
        <v>538174.30402654409</v>
      </c>
      <c r="P272" s="311">
        <f t="shared" si="232"/>
        <v>30643393.289851192</v>
      </c>
      <c r="Q272" s="349"/>
      <c r="R272" s="310">
        <f>'SEF-3 p 4 Bands'!P240</f>
        <v>4843568.7362388968</v>
      </c>
      <c r="S272" s="317">
        <f t="shared" si="233"/>
        <v>30790539.608660743</v>
      </c>
      <c r="T272" s="310">
        <f t="shared" si="222"/>
        <v>5381743.0402654409</v>
      </c>
      <c r="U272" s="370">
        <f t="shared" si="223"/>
        <v>61433932.898511931</v>
      </c>
      <c r="V272" s="308">
        <f>'SEF-3 p5 Interest'!N409+'SEF-3 p5 Interest'!N410</f>
        <v>131696.04999999999</v>
      </c>
      <c r="W272" s="317">
        <f t="shared" si="234"/>
        <v>842644.17999999993</v>
      </c>
      <c r="X272" s="310">
        <f t="shared" si="224"/>
        <v>4975264.7862388967</v>
      </c>
      <c r="Y272" s="309">
        <f>X272+Y271</f>
        <v>31633183.788660742</v>
      </c>
      <c r="Z272" s="350"/>
      <c r="AA272" s="305"/>
      <c r="AB272" s="304"/>
      <c r="AC272" s="355"/>
    </row>
    <row r="273" spans="1:31" s="257" customFormat="1" ht="0.75" customHeight="1" x14ac:dyDescent="0.2">
      <c r="A273" s="329">
        <v>18</v>
      </c>
      <c r="B273" s="463">
        <v>43800</v>
      </c>
      <c r="C273" s="351"/>
      <c r="D273" s="282">
        <v>76438835</v>
      </c>
      <c r="E273" s="283">
        <f t="shared" si="225"/>
        <v>756262068.65999997</v>
      </c>
      <c r="F273" s="286">
        <v>70638693.549506009</v>
      </c>
      <c r="G273" s="283">
        <f t="shared" si="226"/>
        <v>689007443.93178606</v>
      </c>
      <c r="H273" s="282">
        <f t="shared" si="227"/>
        <v>5800141.4504939914</v>
      </c>
      <c r="I273" s="285">
        <f t="shared" si="228"/>
        <v>67254624.728213906</v>
      </c>
      <c r="J273" s="282">
        <v>-1939.5673010451719</v>
      </c>
      <c r="K273" s="283">
        <f t="shared" si="229"/>
        <v>-22489.946509112022</v>
      </c>
      <c r="L273" s="319">
        <f t="shared" si="230"/>
        <v>5798201.8831929462</v>
      </c>
      <c r="M273" s="288">
        <f t="shared" si="231"/>
        <v>67232134.781704873</v>
      </c>
      <c r="N273" s="287"/>
      <c r="O273" s="286">
        <f>'SEF-3 p 4 Bands'!AF241</f>
        <v>579820.18831929564</v>
      </c>
      <c r="P273" s="283">
        <f t="shared" si="232"/>
        <v>31223213.478170488</v>
      </c>
      <c r="Q273" s="320"/>
      <c r="R273" s="286">
        <f>'SEF-3 p 4 Bands'!P241</f>
        <v>5218381.6948736459</v>
      </c>
      <c r="S273" s="321">
        <f t="shared" si="233"/>
        <v>36008921.303534389</v>
      </c>
      <c r="T273" s="286">
        <f t="shared" si="222"/>
        <v>5798201.8831929415</v>
      </c>
      <c r="U273" s="373">
        <f t="shared" si="223"/>
        <v>67232134.781704873</v>
      </c>
      <c r="V273" s="282">
        <f>'SEF-3 p5 Interest'!N411+'SEF-3 p5 Interest'!N412</f>
        <v>158413.94</v>
      </c>
      <c r="W273" s="321">
        <f t="shared" si="234"/>
        <v>1001058.1199999999</v>
      </c>
      <c r="X273" s="286">
        <f t="shared" si="224"/>
        <v>5376795.6348736463</v>
      </c>
      <c r="Y273" s="285">
        <f>X273+Y272</f>
        <v>37009979.423534386</v>
      </c>
      <c r="Z273" s="350"/>
      <c r="AA273" s="305"/>
      <c r="AB273" s="304"/>
      <c r="AC273" s="355"/>
      <c r="AE273" s="744"/>
    </row>
    <row r="274" spans="1:31" s="257" customFormat="1" ht="13.7" customHeight="1" x14ac:dyDescent="0.2">
      <c r="A274" s="329"/>
      <c r="B274" s="463"/>
      <c r="C274" s="351"/>
      <c r="D274" s="306"/>
      <c r="E274" s="353"/>
      <c r="F274" s="314"/>
      <c r="G274" s="353"/>
      <c r="H274" s="306"/>
      <c r="I274" s="306"/>
      <c r="J274" s="306"/>
      <c r="K274" s="353"/>
      <c r="L274" s="312"/>
      <c r="M274" s="353"/>
      <c r="N274" s="312"/>
      <c r="O274" s="314"/>
      <c r="P274" s="353"/>
      <c r="Q274" s="349"/>
      <c r="R274" s="314"/>
      <c r="S274" s="314"/>
      <c r="T274" s="314"/>
      <c r="U274" s="374"/>
      <c r="V274" s="314"/>
      <c r="W274" s="314"/>
      <c r="X274" s="314"/>
      <c r="Y274" s="306"/>
      <c r="Z274" s="350"/>
      <c r="AA274" s="305"/>
      <c r="AB274" s="304"/>
      <c r="AC274" s="355"/>
      <c r="AE274" s="744"/>
    </row>
    <row r="275" spans="1:31" s="257" customFormat="1" ht="13.7" hidden="1" customHeight="1" x14ac:dyDescent="0.2">
      <c r="A275" s="829" t="s">
        <v>367</v>
      </c>
      <c r="B275" s="765" t="s">
        <v>292</v>
      </c>
      <c r="C275" s="351"/>
      <c r="D275" s="306"/>
      <c r="E275" s="353"/>
      <c r="F275" s="314"/>
      <c r="G275" s="353"/>
      <c r="H275" s="306"/>
      <c r="I275" s="306"/>
      <c r="J275" s="306"/>
      <c r="K275" s="353"/>
      <c r="L275" s="312"/>
      <c r="M275" s="353"/>
      <c r="N275" s="312"/>
      <c r="O275" s="314"/>
      <c r="P275" s="353"/>
      <c r="Q275" s="349"/>
      <c r="R275" s="355"/>
      <c r="S275" s="314">
        <f>'Summary- Reporting'!H276</f>
        <v>-39463265.023754649</v>
      </c>
      <c r="T275" s="314"/>
      <c r="U275" s="374">
        <v>-39463265</v>
      </c>
      <c r="V275" s="355"/>
      <c r="W275" s="314">
        <f>'Summary- Reporting'!L276</f>
        <v>-2267159.8499999968</v>
      </c>
      <c r="X275" s="314"/>
      <c r="Y275" s="306">
        <f>W275+S275</f>
        <v>-41730424.873754643</v>
      </c>
      <c r="Z275" s="350"/>
      <c r="AA275" s="305"/>
      <c r="AB275" s="304"/>
      <c r="AC275" s="355"/>
      <c r="AE275" s="744"/>
    </row>
    <row r="276" spans="1:31" s="257" customFormat="1" ht="13.7" hidden="1" customHeight="1" x14ac:dyDescent="0.2">
      <c r="A276" s="329"/>
      <c r="B276" s="765"/>
      <c r="C276" s="351"/>
      <c r="D276" s="312"/>
      <c r="E276" s="682"/>
      <c r="F276" s="682"/>
      <c r="G276" s="682"/>
      <c r="H276" s="312"/>
      <c r="I276" s="312"/>
      <c r="J276" s="312"/>
      <c r="K276" s="682"/>
      <c r="L276" s="312"/>
      <c r="M276" s="682"/>
      <c r="N276" s="312"/>
      <c r="O276" s="682"/>
      <c r="P276" s="682"/>
      <c r="Q276" s="349"/>
      <c r="R276" s="355"/>
      <c r="S276" s="682"/>
      <c r="T276" s="682"/>
      <c r="U276" s="374"/>
      <c r="V276" s="355"/>
      <c r="W276" s="682"/>
      <c r="X276" s="682"/>
      <c r="Y276" s="312"/>
      <c r="Z276" s="350"/>
      <c r="AA276" s="305"/>
      <c r="AB276" s="304"/>
      <c r="AC276" s="355"/>
      <c r="AE276" s="744"/>
    </row>
    <row r="277" spans="1:31" s="257" customFormat="1" ht="13.7" hidden="1" customHeight="1" x14ac:dyDescent="0.2">
      <c r="A277" s="536" t="s">
        <v>366</v>
      </c>
      <c r="B277" s="765"/>
      <c r="C277" s="351"/>
      <c r="D277" s="312"/>
      <c r="E277" s="682">
        <f>E260+E273</f>
        <v>19510160396.573902</v>
      </c>
      <c r="F277" s="682"/>
      <c r="G277" s="682">
        <f>G260+G273</f>
        <v>19425262837.810318</v>
      </c>
      <c r="H277" s="312"/>
      <c r="I277" s="312">
        <f>I260+I273</f>
        <v>84897558.763587594</v>
      </c>
      <c r="J277" s="312"/>
      <c r="K277" s="682">
        <f>K260+K273</f>
        <v>-41153.245897493071</v>
      </c>
      <c r="L277" s="312"/>
      <c r="M277" s="682"/>
      <c r="N277" s="312">
        <f>N260+M273</f>
        <v>84856404.053273201</v>
      </c>
      <c r="O277" s="682"/>
      <c r="P277" s="682">
        <f>P260+P273</f>
        <v>45393139.049862966</v>
      </c>
      <c r="Q277" s="349"/>
      <c r="R277" s="355"/>
      <c r="S277" s="682">
        <f>S260+S273+S275</f>
        <v>-5.5927194654941559E-2</v>
      </c>
      <c r="T277" s="682"/>
      <c r="U277" s="374">
        <f>U260+U273+U275</f>
        <v>45393139.01769042</v>
      </c>
      <c r="V277" s="355"/>
      <c r="W277" s="682">
        <f>W260+W273+W275</f>
        <v>0.41000000294297934</v>
      </c>
      <c r="X277" s="682"/>
      <c r="Y277" s="312">
        <f>+Y260+Y273+Y275-1</f>
        <v>0.35407280921936035</v>
      </c>
      <c r="Z277" s="350"/>
      <c r="AA277" s="305"/>
      <c r="AB277" s="304"/>
      <c r="AC277" s="355"/>
      <c r="AE277" s="744"/>
    </row>
    <row r="278" spans="1:31" s="257" customFormat="1" ht="15" hidden="1" customHeight="1" x14ac:dyDescent="0.2">
      <c r="A278" s="676"/>
      <c r="B278" s="463"/>
      <c r="C278" s="351"/>
      <c r="D278" s="306"/>
      <c r="E278" s="353"/>
      <c r="F278" s="314"/>
      <c r="G278" s="353"/>
      <c r="H278" s="306"/>
      <c r="I278" s="306"/>
      <c r="J278" s="306"/>
      <c r="K278" s="353"/>
      <c r="L278" s="764"/>
      <c r="M278" s="353"/>
      <c r="N278" s="312"/>
      <c r="O278" s="764"/>
      <c r="P278" s="353"/>
      <c r="Q278" s="349"/>
      <c r="R278" s="764"/>
      <c r="S278" s="314"/>
      <c r="T278" s="314"/>
      <c r="U278" s="374"/>
      <c r="V278" s="764"/>
      <c r="W278" s="314"/>
      <c r="X278" s="314"/>
      <c r="Y278" s="306"/>
      <c r="Z278" s="350"/>
      <c r="AA278" s="305"/>
      <c r="AB278" s="304"/>
      <c r="AC278" s="355"/>
      <c r="AE278" s="744"/>
    </row>
    <row r="279" spans="1:31" s="257" customFormat="1" ht="12.75" hidden="1" customHeight="1" x14ac:dyDescent="0.2">
      <c r="A279" s="329">
        <v>19</v>
      </c>
      <c r="B279" s="463">
        <v>43831</v>
      </c>
      <c r="C279" s="351"/>
      <c r="D279" s="339">
        <v>76948267.980000004</v>
      </c>
      <c r="E279" s="377">
        <f>D279</f>
        <v>76948267.980000004</v>
      </c>
      <c r="F279" s="378">
        <v>67140273.630697995</v>
      </c>
      <c r="G279" s="377">
        <f>F279</f>
        <v>67140273.630697995</v>
      </c>
      <c r="H279" s="339">
        <f>D279-F279</f>
        <v>9807994.3493020087</v>
      </c>
      <c r="I279" s="342">
        <f>E279-G279</f>
        <v>9807994.3493020087</v>
      </c>
      <c r="J279" s="339">
        <v>-3279.7933104056865</v>
      </c>
      <c r="K279" s="377">
        <f>J279</f>
        <v>-3279.7933104056865</v>
      </c>
      <c r="L279" s="362">
        <f>H279+J279</f>
        <v>9804714.5559916031</v>
      </c>
      <c r="M279" s="379">
        <f>L279</f>
        <v>9804714.5559916031</v>
      </c>
      <c r="N279" s="340"/>
      <c r="O279" s="378">
        <v>9804714.5559916049</v>
      </c>
      <c r="P279" s="377">
        <f>O279</f>
        <v>9804714.5559916049</v>
      </c>
      <c r="Q279" s="349"/>
      <c r="R279" s="378">
        <v>0</v>
      </c>
      <c r="S279" s="364">
        <f>R279</f>
        <v>0</v>
      </c>
      <c r="T279" s="378">
        <f t="shared" ref="T279:T290" si="236">O279+R279</f>
        <v>9804714.5559916049</v>
      </c>
      <c r="U279" s="365">
        <f t="shared" ref="U279:U290" si="237">P279+S279</f>
        <v>9804714.5559916049</v>
      </c>
      <c r="V279" s="339">
        <f>'SEF-3 p5 Interest'!N413+'SEF-3 p5 Interest'!N414</f>
        <v>166243.06</v>
      </c>
      <c r="W279" s="364">
        <f>V279</f>
        <v>166243.06</v>
      </c>
      <c r="X279" s="378">
        <f t="shared" ref="X279:X290" si="238">R279+V279</f>
        <v>166243.06</v>
      </c>
      <c r="Y279" s="342">
        <f>X279</f>
        <v>166243.06</v>
      </c>
      <c r="Z279" s="350"/>
      <c r="AA279" s="305"/>
      <c r="AB279" s="304"/>
      <c r="AC279" s="355"/>
      <c r="AE279" s="744"/>
    </row>
    <row r="280" spans="1:31" s="257" customFormat="1" ht="13.5" hidden="1" customHeight="1" x14ac:dyDescent="0.2">
      <c r="A280" s="329">
        <v>19</v>
      </c>
      <c r="B280" s="463">
        <v>43862</v>
      </c>
      <c r="C280" s="351"/>
      <c r="D280" s="308">
        <v>69588115</v>
      </c>
      <c r="E280" s="311">
        <f t="shared" ref="E280:E290" si="239">E279+D280</f>
        <v>146536382.98000002</v>
      </c>
      <c r="F280" s="310">
        <v>64284325.668396004</v>
      </c>
      <c r="G280" s="311">
        <f t="shared" ref="G280:G290" si="240">G279+F280</f>
        <v>131424599.29909399</v>
      </c>
      <c r="H280" s="308">
        <f t="shared" ref="H280:H286" si="241">D280-F280</f>
        <v>5303789.3316039965</v>
      </c>
      <c r="I280" s="309">
        <f t="shared" ref="I280:I290" si="242">E280-G280</f>
        <v>15111783.680906028</v>
      </c>
      <c r="J280" s="308">
        <v>-1773.5871524885297</v>
      </c>
      <c r="K280" s="311">
        <f t="shared" ref="K280:K289" si="243">K279+J280</f>
        <v>-5053.3804628942162</v>
      </c>
      <c r="L280" s="347">
        <f t="shared" ref="L280:L286" si="244">H280+J280</f>
        <v>5302015.7444515079</v>
      </c>
      <c r="M280" s="353">
        <f t="shared" ref="M280:M290" si="245">M279+L280</f>
        <v>15106730.300443111</v>
      </c>
      <c r="N280" s="307"/>
      <c r="O280" s="310">
        <v>5302015.7444515079</v>
      </c>
      <c r="P280" s="311">
        <f t="shared" ref="P280:P290" si="246">P279+O280</f>
        <v>15106730.300443113</v>
      </c>
      <c r="Q280" s="349"/>
      <c r="R280" s="310">
        <v>0</v>
      </c>
      <c r="S280" s="317">
        <f t="shared" ref="S280:S290" si="247">R280+S279</f>
        <v>0</v>
      </c>
      <c r="T280" s="310">
        <f t="shared" si="236"/>
        <v>5302015.7444515079</v>
      </c>
      <c r="U280" s="370">
        <f t="shared" si="237"/>
        <v>15106730.300443113</v>
      </c>
      <c r="V280" s="308">
        <f>'SEF-3 p5 Interest'!N415+'SEF-3 p5 Interest'!N416</f>
        <v>155517.69999999998</v>
      </c>
      <c r="W280" s="317">
        <f t="shared" ref="W280:W290" si="248">W279+V280</f>
        <v>321760.76</v>
      </c>
      <c r="X280" s="310">
        <f t="shared" si="238"/>
        <v>155517.69999999998</v>
      </c>
      <c r="Y280" s="309">
        <f t="shared" ref="Y280:Y285" si="249">X280+Y279</f>
        <v>321760.76</v>
      </c>
      <c r="Z280" s="350"/>
      <c r="AA280" s="305"/>
      <c r="AB280" s="304"/>
      <c r="AC280" s="355"/>
    </row>
    <row r="281" spans="1:31" s="257" customFormat="1" ht="13.5" hidden="1" customHeight="1" x14ac:dyDescent="0.2">
      <c r="A281" s="329">
        <v>19</v>
      </c>
      <c r="B281" s="463">
        <v>43891</v>
      </c>
      <c r="C281" s="351"/>
      <c r="D281" s="310">
        <v>71490366</v>
      </c>
      <c r="E281" s="311">
        <f t="shared" si="239"/>
        <v>218026748.98000002</v>
      </c>
      <c r="F281" s="314">
        <v>61503810.481720001</v>
      </c>
      <c r="G281" s="311">
        <f t="shared" si="240"/>
        <v>192928409.78081399</v>
      </c>
      <c r="H281" s="306">
        <f t="shared" si="241"/>
        <v>9986555.5182799995</v>
      </c>
      <c r="I281" s="314">
        <f t="shared" si="242"/>
        <v>25098339.199186027</v>
      </c>
      <c r="J281" s="310">
        <v>-3339.5041653122753</v>
      </c>
      <c r="K281" s="353">
        <f t="shared" si="243"/>
        <v>-8392.8846282064915</v>
      </c>
      <c r="L281" s="381">
        <f t="shared" si="244"/>
        <v>9983216.0141146872</v>
      </c>
      <c r="M281" s="353">
        <f t="shared" si="245"/>
        <v>25089946.314557798</v>
      </c>
      <c r="N281" s="353"/>
      <c r="O281" s="310">
        <v>5938242.8568357825</v>
      </c>
      <c r="P281" s="353">
        <f t="shared" si="246"/>
        <v>21044973.157278895</v>
      </c>
      <c r="Q281" s="349"/>
      <c r="R281" s="310">
        <v>4044973.1572788954</v>
      </c>
      <c r="S281" s="314">
        <f t="shared" si="247"/>
        <v>4044973.1572788954</v>
      </c>
      <c r="T281" s="310">
        <f t="shared" si="236"/>
        <v>9983216.0141146779</v>
      </c>
      <c r="U281" s="374">
        <f t="shared" si="237"/>
        <v>25089946.314557791</v>
      </c>
      <c r="V281" s="308">
        <f>'SEF-3 p5 Interest'!N417+'SEF-3 p5 Interest'!N418</f>
        <v>166792.73000000001</v>
      </c>
      <c r="W281" s="314">
        <f t="shared" si="248"/>
        <v>488553.49</v>
      </c>
      <c r="X281" s="310">
        <f t="shared" si="238"/>
        <v>4211765.8872788958</v>
      </c>
      <c r="Y281" s="317">
        <f t="shared" si="249"/>
        <v>4533526.6472788956</v>
      </c>
      <c r="Z281" s="350"/>
      <c r="AA281" s="305"/>
      <c r="AB281" s="304"/>
      <c r="AC281" s="355"/>
    </row>
    <row r="282" spans="1:31" s="257" customFormat="1" ht="13.5" hidden="1" customHeight="1" x14ac:dyDescent="0.2">
      <c r="A282" s="329">
        <v>19</v>
      </c>
      <c r="B282" s="463">
        <v>43922</v>
      </c>
      <c r="C282" s="351"/>
      <c r="D282" s="310">
        <v>56643627</v>
      </c>
      <c r="E282" s="311">
        <f t="shared" si="239"/>
        <v>274670375.98000002</v>
      </c>
      <c r="F282" s="314">
        <v>48393743.728547998</v>
      </c>
      <c r="G282" s="311">
        <f t="shared" si="240"/>
        <v>241322153.50936198</v>
      </c>
      <c r="H282" s="308">
        <f t="shared" si="241"/>
        <v>8249883.2714520022</v>
      </c>
      <c r="I282" s="309">
        <f t="shared" si="242"/>
        <v>33348222.470638037</v>
      </c>
      <c r="J282" s="308">
        <v>-2758.7609659731388</v>
      </c>
      <c r="K282" s="311">
        <f t="shared" si="243"/>
        <v>-11151.64559417963</v>
      </c>
      <c r="L282" s="347">
        <f t="shared" si="244"/>
        <v>8247124.5104860291</v>
      </c>
      <c r="M282" s="353">
        <f t="shared" si="245"/>
        <v>33337070.825043827</v>
      </c>
      <c r="N282" s="312"/>
      <c r="O282" s="310">
        <v>4123562.2552430183</v>
      </c>
      <c r="P282" s="311">
        <f t="shared" si="246"/>
        <v>25168535.412521914</v>
      </c>
      <c r="Q282" s="349"/>
      <c r="R282" s="310">
        <v>4123562.2552430183</v>
      </c>
      <c r="S282" s="317">
        <f t="shared" si="247"/>
        <v>8168535.4125219136</v>
      </c>
      <c r="T282" s="310">
        <f t="shared" si="236"/>
        <v>8247124.5104860365</v>
      </c>
      <c r="U282" s="370">
        <f t="shared" si="237"/>
        <v>33337070.825043827</v>
      </c>
      <c r="V282" s="308">
        <f>'SEF-3 p5 Interest'!N419+'SEF-3 p5 Interest'!N420</f>
        <v>170397.56</v>
      </c>
      <c r="W282" s="317">
        <f t="shared" si="248"/>
        <v>658951.05000000005</v>
      </c>
      <c r="X282" s="310">
        <f t="shared" si="238"/>
        <v>4293959.8152430179</v>
      </c>
      <c r="Y282" s="309">
        <f t="shared" si="249"/>
        <v>8827486.4625219144</v>
      </c>
      <c r="Z282" s="350"/>
      <c r="AA282" s="305"/>
      <c r="AB282" s="304"/>
      <c r="AC282" s="355"/>
    </row>
    <row r="283" spans="1:31" s="257" customFormat="1" ht="13.5" hidden="1" customHeight="1" x14ac:dyDescent="0.2">
      <c r="A283" s="329">
        <v>19</v>
      </c>
      <c r="B283" s="463">
        <v>43952</v>
      </c>
      <c r="C283" s="351"/>
      <c r="D283" s="310">
        <v>54772332</v>
      </c>
      <c r="E283" s="311">
        <f t="shared" si="239"/>
        <v>329442707.98000002</v>
      </c>
      <c r="F283" s="310">
        <v>45781156.45143</v>
      </c>
      <c r="G283" s="311">
        <f t="shared" si="240"/>
        <v>287103309.96079201</v>
      </c>
      <c r="H283" s="310">
        <f t="shared" si="241"/>
        <v>8991175.5485699996</v>
      </c>
      <c r="I283" s="317">
        <f t="shared" si="242"/>
        <v>42339398.019208014</v>
      </c>
      <c r="J283" s="310">
        <v>-3006.649103442207</v>
      </c>
      <c r="K283" s="311">
        <f t="shared" si="243"/>
        <v>-14158.294697621837</v>
      </c>
      <c r="L283" s="381">
        <f t="shared" si="244"/>
        <v>8988168.8994665574</v>
      </c>
      <c r="M283" s="353">
        <f t="shared" si="245"/>
        <v>42325239.724510387</v>
      </c>
      <c r="N283" s="353"/>
      <c r="O283" s="310">
        <v>3563988.5599291176</v>
      </c>
      <c r="P283" s="311">
        <f t="shared" si="246"/>
        <v>28732523.972451031</v>
      </c>
      <c r="Q283" s="349"/>
      <c r="R283" s="310">
        <v>5424180.3395374343</v>
      </c>
      <c r="S283" s="317">
        <f t="shared" si="247"/>
        <v>13592715.752059348</v>
      </c>
      <c r="T283" s="310">
        <f t="shared" si="236"/>
        <v>8988168.8994665518</v>
      </c>
      <c r="U283" s="370">
        <f t="shared" si="237"/>
        <v>42325239.724510379</v>
      </c>
      <c r="V283" s="308">
        <f>'SEF-3 p5 Interest'!N421+'SEF-3 p5 Interest'!N422</f>
        <v>192864.31999999998</v>
      </c>
      <c r="W283" s="317">
        <f t="shared" si="248"/>
        <v>851815.37</v>
      </c>
      <c r="X283" s="310">
        <f t="shared" si="238"/>
        <v>5617044.6595374346</v>
      </c>
      <c r="Y283" s="309">
        <f t="shared" si="249"/>
        <v>14444531.122059349</v>
      </c>
      <c r="Z283" s="350"/>
      <c r="AA283" s="305"/>
      <c r="AB283" s="304"/>
      <c r="AC283" s="355"/>
    </row>
    <row r="284" spans="1:31" s="257" customFormat="1" ht="12.75" hidden="1" customHeight="1" x14ac:dyDescent="0.2">
      <c r="A284" s="329">
        <v>19</v>
      </c>
      <c r="B284" s="463">
        <v>43983</v>
      </c>
      <c r="C284" s="338"/>
      <c r="D284" s="277">
        <v>51613420</v>
      </c>
      <c r="E284" s="278">
        <f t="shared" si="239"/>
        <v>381056127.98000002</v>
      </c>
      <c r="F284" s="280">
        <v>45086982.221742004</v>
      </c>
      <c r="G284" s="278">
        <f t="shared" si="240"/>
        <v>332190292.18253398</v>
      </c>
      <c r="H284" s="280">
        <f t="shared" si="241"/>
        <v>6526437.7782579958</v>
      </c>
      <c r="I284" s="291">
        <f t="shared" si="242"/>
        <v>48865835.79746604</v>
      </c>
      <c r="J284" s="280">
        <v>-2182.4407930495217</v>
      </c>
      <c r="K284" s="278">
        <f t="shared" si="243"/>
        <v>-16340.735490671359</v>
      </c>
      <c r="L284" s="385">
        <f t="shared" si="244"/>
        <v>6524255.3374649463</v>
      </c>
      <c r="M284" s="281">
        <f t="shared" si="245"/>
        <v>48849495.06197533</v>
      </c>
      <c r="N284" s="281"/>
      <c r="O284" s="310">
        <v>652425.53374651074</v>
      </c>
      <c r="P284" s="278">
        <f t="shared" si="246"/>
        <v>29384949.506197542</v>
      </c>
      <c r="Q284" s="290"/>
      <c r="R284" s="310">
        <v>5871829.8037184477</v>
      </c>
      <c r="S284" s="291">
        <f t="shared" si="247"/>
        <v>19464545.555777796</v>
      </c>
      <c r="T284" s="280">
        <f t="shared" si="236"/>
        <v>6524255.3374649584</v>
      </c>
      <c r="U284" s="386">
        <f t="shared" si="237"/>
        <v>48849495.061975338</v>
      </c>
      <c r="V284" s="277">
        <f>'SEF-3 p5 Interest'!N423+'SEF-3 p5 Interest'!N424</f>
        <v>207900.51</v>
      </c>
      <c r="W284" s="291">
        <f t="shared" si="248"/>
        <v>1059715.8799999999</v>
      </c>
      <c r="X284" s="280">
        <f t="shared" si="238"/>
        <v>6079730.3137184475</v>
      </c>
      <c r="Y284" s="279">
        <f t="shared" si="249"/>
        <v>20524261.435777798</v>
      </c>
      <c r="Z284" s="350"/>
      <c r="AA284" s="305"/>
      <c r="AB284" s="304"/>
      <c r="AC284" s="355"/>
    </row>
    <row r="285" spans="1:31" s="257" customFormat="1" ht="12.75" hidden="1" customHeight="1" x14ac:dyDescent="0.2">
      <c r="A285" s="329">
        <v>19</v>
      </c>
      <c r="B285" s="463">
        <v>44013</v>
      </c>
      <c r="C285" s="351"/>
      <c r="D285" s="308">
        <v>50923582</v>
      </c>
      <c r="E285" s="311">
        <f t="shared" si="239"/>
        <v>431979709.98000002</v>
      </c>
      <c r="F285" s="310">
        <v>50591367.312356003</v>
      </c>
      <c r="G285" s="311">
        <f t="shared" si="240"/>
        <v>382781659.49488997</v>
      </c>
      <c r="H285" s="310">
        <f t="shared" si="241"/>
        <v>332214.68764399737</v>
      </c>
      <c r="I285" s="317">
        <f t="shared" si="242"/>
        <v>49198050.485110044</v>
      </c>
      <c r="J285" s="310">
        <v>-111.09259154816391</v>
      </c>
      <c r="K285" s="311">
        <f t="shared" si="243"/>
        <v>-16451.828082219523</v>
      </c>
      <c r="L285" s="381">
        <f t="shared" si="244"/>
        <v>332103.59505244921</v>
      </c>
      <c r="M285" s="353">
        <f t="shared" si="245"/>
        <v>49181598.657027781</v>
      </c>
      <c r="N285" s="353"/>
      <c r="O285" s="310">
        <v>33210.359505236149</v>
      </c>
      <c r="P285" s="311">
        <f t="shared" si="246"/>
        <v>29418159.865702778</v>
      </c>
      <c r="Q285" s="349"/>
      <c r="R285" s="310">
        <v>298893.2355472073</v>
      </c>
      <c r="S285" s="317">
        <f t="shared" si="247"/>
        <v>19763438.791325003</v>
      </c>
      <c r="T285" s="310">
        <f t="shared" si="236"/>
        <v>332103.59505244344</v>
      </c>
      <c r="U285" s="370">
        <f t="shared" si="237"/>
        <v>49181598.657027781</v>
      </c>
      <c r="V285" s="308">
        <f>'SEF-3 p5 Interest'!N425+'SEF-3 p5 Interest'!N426</f>
        <v>171693.68</v>
      </c>
      <c r="W285" s="317">
        <f t="shared" si="248"/>
        <v>1231409.5599999998</v>
      </c>
      <c r="X285" s="310">
        <f t="shared" si="238"/>
        <v>470586.91554720729</v>
      </c>
      <c r="Y285" s="309">
        <f t="shared" si="249"/>
        <v>20994848.351325005</v>
      </c>
      <c r="Z285" s="350"/>
      <c r="AA285" s="305"/>
      <c r="AB285" s="304"/>
      <c r="AC285" s="355"/>
    </row>
    <row r="286" spans="1:31" s="257" customFormat="1" ht="12.75" hidden="1" customHeight="1" x14ac:dyDescent="0.2">
      <c r="A286" s="329">
        <v>19</v>
      </c>
      <c r="B286" s="463">
        <v>44044</v>
      </c>
      <c r="C286" s="351"/>
      <c r="D286" s="308">
        <v>50717272</v>
      </c>
      <c r="E286" s="311">
        <f t="shared" si="239"/>
        <v>482696981.98000002</v>
      </c>
      <c r="F286" s="310">
        <v>50613148.082052</v>
      </c>
      <c r="G286" s="311">
        <f t="shared" si="240"/>
        <v>433394807.57694197</v>
      </c>
      <c r="H286" s="308">
        <f t="shared" si="241"/>
        <v>104123.91794800013</v>
      </c>
      <c r="I286" s="309">
        <f t="shared" si="242"/>
        <v>49302174.403058052</v>
      </c>
      <c r="J286" s="308">
        <v>-34.819038161804201</v>
      </c>
      <c r="K286" s="311">
        <f t="shared" si="243"/>
        <v>-16486.647120381327</v>
      </c>
      <c r="L286" s="347">
        <f t="shared" si="244"/>
        <v>104089.09890983833</v>
      </c>
      <c r="M286" s="353">
        <f t="shared" si="245"/>
        <v>49285687.755937621</v>
      </c>
      <c r="N286" s="312"/>
      <c r="O286" s="310">
        <v>10408.909890979528</v>
      </c>
      <c r="P286" s="311">
        <f t="shared" si="246"/>
        <v>29428568.775593758</v>
      </c>
      <c r="Q286" s="349"/>
      <c r="R286" s="310">
        <v>93680.189018860459</v>
      </c>
      <c r="S286" s="317">
        <f t="shared" si="247"/>
        <v>19857118.980343863</v>
      </c>
      <c r="T286" s="310">
        <f t="shared" si="236"/>
        <v>104089.09890983999</v>
      </c>
      <c r="U286" s="370">
        <f t="shared" si="237"/>
        <v>49285687.755937621</v>
      </c>
      <c r="V286" s="308">
        <f>'SEF-3 p5 Interest'!N427+'SEF-3 p5 Interest'!N428</f>
        <v>172545.11</v>
      </c>
      <c r="W286" s="317">
        <f t="shared" si="248"/>
        <v>1403954.67</v>
      </c>
      <c r="X286" s="310">
        <f t="shared" si="238"/>
        <v>266225.29901886045</v>
      </c>
      <c r="Y286" s="309">
        <f>X286+Y285</f>
        <v>21261073.650343865</v>
      </c>
      <c r="Z286" s="350"/>
      <c r="AA286" s="305"/>
      <c r="AB286" s="304"/>
      <c r="AC286" s="355"/>
    </row>
    <row r="287" spans="1:31" s="257" customFormat="1" ht="12.75" hidden="1" customHeight="1" x14ac:dyDescent="0.2">
      <c r="A287" s="329">
        <v>19</v>
      </c>
      <c r="B287" s="463">
        <v>44075</v>
      </c>
      <c r="C287" s="351"/>
      <c r="D287" s="308">
        <v>49058310</v>
      </c>
      <c r="E287" s="311">
        <f t="shared" si="239"/>
        <v>531755291.98000002</v>
      </c>
      <c r="F287" s="310">
        <v>46840199.403549999</v>
      </c>
      <c r="G287" s="311">
        <f t="shared" si="240"/>
        <v>480235006.980492</v>
      </c>
      <c r="H287" s="308">
        <f>D287-F287</f>
        <v>2218110.596450001</v>
      </c>
      <c r="I287" s="309">
        <f t="shared" si="242"/>
        <v>51520284.999508023</v>
      </c>
      <c r="J287" s="308">
        <v>-741.7361834528856</v>
      </c>
      <c r="K287" s="311">
        <f t="shared" si="243"/>
        <v>-17228.383303834213</v>
      </c>
      <c r="L287" s="347">
        <f>H287+J287</f>
        <v>2217368.8602665481</v>
      </c>
      <c r="M287" s="353">
        <f t="shared" si="245"/>
        <v>51503056.616204172</v>
      </c>
      <c r="N287" s="312"/>
      <c r="O287" s="310">
        <v>221736.88602665067</v>
      </c>
      <c r="P287" s="311">
        <f t="shared" si="246"/>
        <v>29650305.661620408</v>
      </c>
      <c r="Q287" s="349"/>
      <c r="R287" s="310">
        <v>1995631.9742398933</v>
      </c>
      <c r="S287" s="317">
        <f t="shared" si="247"/>
        <v>21852750.954583757</v>
      </c>
      <c r="T287" s="310">
        <f t="shared" si="236"/>
        <v>2217368.8602665439</v>
      </c>
      <c r="U287" s="370">
        <f t="shared" si="237"/>
        <v>51503056.616204165</v>
      </c>
      <c r="V287" s="308">
        <f>'SEF-3 p5 Interest'!N429+'SEF-3 p5 Interest'!N430</f>
        <v>167422.26999999999</v>
      </c>
      <c r="W287" s="317">
        <f t="shared" si="248"/>
        <v>1571376.94</v>
      </c>
      <c r="X287" s="310">
        <f t="shared" si="238"/>
        <v>2163054.2442398933</v>
      </c>
      <c r="Y287" s="309">
        <f>X287+Y286</f>
        <v>23424127.894583758</v>
      </c>
      <c r="Z287" s="350"/>
      <c r="AA287" s="305"/>
      <c r="AB287" s="304"/>
      <c r="AC287" s="355"/>
    </row>
    <row r="288" spans="1:31" s="257" customFormat="1" ht="12.75" hidden="1" customHeight="1" x14ac:dyDescent="0.2">
      <c r="A288" s="329">
        <v>19</v>
      </c>
      <c r="B288" s="463">
        <v>44105</v>
      </c>
      <c r="C288" s="351"/>
      <c r="D288" s="308">
        <v>58866855.774193548</v>
      </c>
      <c r="E288" s="311">
        <f t="shared" si="239"/>
        <v>590622147.75419354</v>
      </c>
      <c r="F288" s="310">
        <v>55202268.962035</v>
      </c>
      <c r="G288" s="311">
        <f t="shared" si="240"/>
        <v>535437275.942527</v>
      </c>
      <c r="H288" s="308">
        <f>D288-F288</f>
        <v>3664586.8121585473</v>
      </c>
      <c r="I288" s="309">
        <f t="shared" si="242"/>
        <v>55184871.811666548</v>
      </c>
      <c r="J288" s="308">
        <v>-1185.0446263179183</v>
      </c>
      <c r="K288" s="311">
        <f t="shared" si="243"/>
        <v>-18413.427930152131</v>
      </c>
      <c r="L288" s="347">
        <f>H288+J288</f>
        <v>3663401.7675322294</v>
      </c>
      <c r="M288" s="353">
        <f t="shared" si="245"/>
        <v>55166458.383736402</v>
      </c>
      <c r="N288" s="312"/>
      <c r="O288" s="310">
        <v>366340.17675322294</v>
      </c>
      <c r="P288" s="311">
        <f t="shared" si="246"/>
        <v>30016645.838373631</v>
      </c>
      <c r="Q288" s="349"/>
      <c r="R288" s="310">
        <v>3297061.5907790065</v>
      </c>
      <c r="S288" s="317">
        <f t="shared" si="247"/>
        <v>25149812.545362763</v>
      </c>
      <c r="T288" s="310">
        <f t="shared" si="236"/>
        <v>3663401.7675322294</v>
      </c>
      <c r="U288" s="370">
        <f t="shared" si="237"/>
        <v>55166458.383736394</v>
      </c>
      <c r="V288" s="308">
        <f>'SEF-3 p5 Interest'!N431+'SEF-3 p5 Interest'!N432</f>
        <v>169542.58</v>
      </c>
      <c r="W288" s="317">
        <f t="shared" si="248"/>
        <v>1740919.52</v>
      </c>
      <c r="X288" s="310">
        <f t="shared" si="238"/>
        <v>3466604.1707790066</v>
      </c>
      <c r="Y288" s="309">
        <f>X288+Y287</f>
        <v>26890732.065362766</v>
      </c>
      <c r="Z288" s="350"/>
      <c r="AA288" s="305"/>
      <c r="AB288" s="304"/>
      <c r="AC288" s="355"/>
    </row>
    <row r="289" spans="1:16384" s="257" customFormat="1" ht="12.75" hidden="1" customHeight="1" x14ac:dyDescent="0.2">
      <c r="A289" s="329">
        <v>19</v>
      </c>
      <c r="B289" s="463">
        <v>44136</v>
      </c>
      <c r="C289" s="351"/>
      <c r="D289" s="308">
        <v>73167460</v>
      </c>
      <c r="E289" s="311">
        <f t="shared" si="239"/>
        <v>663789607.75419354</v>
      </c>
      <c r="F289" s="566">
        <v>65967928.599768832</v>
      </c>
      <c r="G289" s="758">
        <f t="shared" si="240"/>
        <v>601405204.54229581</v>
      </c>
      <c r="H289" s="565">
        <f>D289-F289</f>
        <v>7199531.4002311677</v>
      </c>
      <c r="I289" s="758">
        <f t="shared" si="242"/>
        <v>62384403.211897731</v>
      </c>
      <c r="J289" s="566">
        <v>-2262.8127190927044</v>
      </c>
      <c r="K289" s="758">
        <f t="shared" si="243"/>
        <v>-20676.240649244835</v>
      </c>
      <c r="L289" s="565">
        <f>H289+J289</f>
        <v>7197268.587512075</v>
      </c>
      <c r="M289" s="738">
        <f t="shared" si="245"/>
        <v>62363726.971248478</v>
      </c>
      <c r="N289" s="755"/>
      <c r="O289" s="566">
        <v>719726.85875120759</v>
      </c>
      <c r="P289" s="758">
        <f t="shared" si="246"/>
        <v>30736372.697124839</v>
      </c>
      <c r="Q289" s="507"/>
      <c r="R289" s="566">
        <v>6477541.7287608758</v>
      </c>
      <c r="S289" s="758">
        <f t="shared" si="247"/>
        <v>31627354.274123639</v>
      </c>
      <c r="T289" s="566">
        <f t="shared" si="236"/>
        <v>7197268.5875120834</v>
      </c>
      <c r="U289" s="420">
        <f t="shared" si="237"/>
        <v>62363726.971248478</v>
      </c>
      <c r="V289" s="565">
        <f>'SEF-3 p5 Interest'!N433+'SEF-3 p5 Interest'!N434</f>
        <v>173173.34999999998</v>
      </c>
      <c r="W289" s="758">
        <f t="shared" si="248"/>
        <v>1914092.87</v>
      </c>
      <c r="X289" s="310">
        <f t="shared" si="238"/>
        <v>6650715.0787608754</v>
      </c>
      <c r="Y289" s="309">
        <f>X289+Y288</f>
        <v>33541447.144123644</v>
      </c>
      <c r="Z289" s="350"/>
      <c r="AA289" s="305"/>
      <c r="AB289" s="304"/>
      <c r="AC289" s="355"/>
    </row>
    <row r="290" spans="1:16384" s="257" customFormat="1" ht="12.75" hidden="1" customHeight="1" x14ac:dyDescent="0.2">
      <c r="A290" s="329">
        <v>19</v>
      </c>
      <c r="B290" s="463">
        <v>44166</v>
      </c>
      <c r="C290" s="351"/>
      <c r="D290" s="308">
        <v>83795509</v>
      </c>
      <c r="E290" s="311">
        <f t="shared" si="239"/>
        <v>747585116.75419354</v>
      </c>
      <c r="F290" s="566">
        <v>70036252.037225813</v>
      </c>
      <c r="G290" s="758">
        <f t="shared" si="240"/>
        <v>671441456.57952166</v>
      </c>
      <c r="H290" s="565">
        <f>D290-F290</f>
        <v>13759256.962774187</v>
      </c>
      <c r="I290" s="532">
        <f t="shared" si="242"/>
        <v>76143660.174671888</v>
      </c>
      <c r="J290" s="566">
        <v>-4324.5344634000212</v>
      </c>
      <c r="K290" s="758">
        <f>K289+J290</f>
        <v>-25000.775112644857</v>
      </c>
      <c r="L290" s="565">
        <f>H290+J290</f>
        <v>13754932.428310787</v>
      </c>
      <c r="M290" s="738">
        <f t="shared" si="245"/>
        <v>76118659.399559259</v>
      </c>
      <c r="N290" s="755"/>
      <c r="O290" s="566">
        <v>1375493.2428310812</v>
      </c>
      <c r="P290" s="758">
        <f t="shared" si="246"/>
        <v>32111865.93995592</v>
      </c>
      <c r="Q290" s="507"/>
      <c r="R290" s="566">
        <v>12379439.185479701</v>
      </c>
      <c r="S290" s="758">
        <f t="shared" si="247"/>
        <v>44006793.459603339</v>
      </c>
      <c r="T290" s="566">
        <f t="shared" si="236"/>
        <v>13754932.428310782</v>
      </c>
      <c r="U290" s="420">
        <f t="shared" si="237"/>
        <v>76118659.399559259</v>
      </c>
      <c r="V290" s="565">
        <f>'SEF-3 p5 Interest'!N436+'SEF-3 p5 Interest'!N437</f>
        <v>88402.44</v>
      </c>
      <c r="W290" s="758">
        <f t="shared" si="248"/>
        <v>2002495.31</v>
      </c>
      <c r="X290" s="310">
        <f t="shared" si="238"/>
        <v>12467841.6254797</v>
      </c>
      <c r="Y290" s="309">
        <f>X290+Y289</f>
        <v>46009288.769603342</v>
      </c>
      <c r="Z290" s="350"/>
      <c r="AA290" s="305"/>
      <c r="AB290" s="304"/>
      <c r="AC290" s="355"/>
    </row>
    <row r="291" spans="1:16384" s="175" customFormat="1" ht="14.25" hidden="1" customHeight="1" x14ac:dyDescent="0.25">
      <c r="A291" s="704"/>
      <c r="B291" s="705"/>
      <c r="C291" s="706"/>
      <c r="D291" s="707"/>
      <c r="E291" s="708"/>
      <c r="F291" s="781"/>
      <c r="G291" s="712"/>
      <c r="H291" s="781"/>
      <c r="I291" s="710"/>
      <c r="J291" s="710"/>
      <c r="K291" s="712"/>
      <c r="L291" s="781"/>
      <c r="M291" s="781"/>
      <c r="N291" s="710"/>
      <c r="O291" s="781"/>
      <c r="P291" s="712"/>
      <c r="Q291" s="711"/>
      <c r="R291" s="781"/>
      <c r="S291" s="712"/>
      <c r="T291" s="712"/>
      <c r="U291" s="713"/>
      <c r="V291" s="781"/>
      <c r="W291" s="712"/>
      <c r="X291" s="712"/>
      <c r="Y291" s="709"/>
      <c r="Z291" s="714"/>
      <c r="AA291" s="715"/>
      <c r="AB291" s="716"/>
      <c r="AC291" s="717"/>
    </row>
    <row r="292" spans="1:16384" s="257" customFormat="1" ht="13.7" customHeight="1" x14ac:dyDescent="0.2">
      <c r="A292" s="536" t="s">
        <v>382</v>
      </c>
      <c r="B292" s="765"/>
      <c r="C292" s="351"/>
      <c r="D292" s="312"/>
      <c r="E292" s="682">
        <f>+E277+E290</f>
        <v>20257745513.328094</v>
      </c>
      <c r="F292" s="682"/>
      <c r="G292" s="682">
        <f t="shared" ref="G292:AB292" si="250">+G277+G290</f>
        <v>20096704294.389839</v>
      </c>
      <c r="H292" s="682"/>
      <c r="I292" s="682">
        <f t="shared" si="250"/>
        <v>161041218.93825948</v>
      </c>
      <c r="J292" s="682"/>
      <c r="K292" s="682">
        <f t="shared" si="250"/>
        <v>-66154.02101013792</v>
      </c>
      <c r="L292" s="682"/>
      <c r="M292" s="682"/>
      <c r="N292" s="682">
        <f t="shared" si="250"/>
        <v>84856404.053273201</v>
      </c>
      <c r="O292" s="682"/>
      <c r="P292" s="682">
        <f t="shared" si="250"/>
        <v>77505004.989818886</v>
      </c>
      <c r="Q292" s="682">
        <f t="shared" si="250"/>
        <v>0</v>
      </c>
      <c r="R292" s="682">
        <f t="shared" si="250"/>
        <v>12379439.185479701</v>
      </c>
      <c r="S292" s="682">
        <f>+S277+S290</f>
        <v>44006793.403676145</v>
      </c>
      <c r="T292" s="682"/>
      <c r="U292" s="682">
        <f t="shared" si="250"/>
        <v>121511798.41724968</v>
      </c>
      <c r="V292" s="682"/>
      <c r="W292" s="682">
        <f t="shared" si="250"/>
        <v>2002495.720000003</v>
      </c>
      <c r="X292" s="682"/>
      <c r="Y292" s="682">
        <f t="shared" si="250"/>
        <v>46009289.123676151</v>
      </c>
      <c r="Z292" s="682">
        <f t="shared" si="250"/>
        <v>0</v>
      </c>
      <c r="AA292" s="682">
        <f t="shared" si="250"/>
        <v>0</v>
      </c>
      <c r="AB292" s="682">
        <f t="shared" si="250"/>
        <v>0</v>
      </c>
      <c r="AC292" s="355"/>
      <c r="AE292" s="744"/>
    </row>
    <row r="293" spans="1:16384" s="175" customFormat="1" ht="14.25" customHeight="1" x14ac:dyDescent="0.2">
      <c r="A293" s="765"/>
      <c r="B293" s="765"/>
      <c r="C293" s="765"/>
      <c r="D293" s="765"/>
      <c r="E293" s="765"/>
      <c r="F293" s="765"/>
      <c r="G293" s="765"/>
      <c r="H293" s="765"/>
      <c r="I293" s="765"/>
      <c r="J293" s="765"/>
      <c r="K293" s="765"/>
      <c r="L293" s="765"/>
      <c r="M293" s="765"/>
      <c r="N293" s="765"/>
      <c r="O293" s="765"/>
      <c r="P293" s="765"/>
      <c r="Q293" s="765"/>
      <c r="R293" s="765"/>
      <c r="S293" s="765"/>
      <c r="T293" s="765"/>
      <c r="U293" s="765"/>
      <c r="V293" s="765"/>
      <c r="W293" s="765"/>
      <c r="X293" s="765"/>
      <c r="Y293" s="765"/>
      <c r="Z293" s="765"/>
      <c r="AA293" s="765"/>
      <c r="AB293" s="765"/>
      <c r="AC293" s="765"/>
      <c r="AD293" s="765"/>
      <c r="AE293" s="765"/>
      <c r="AF293" s="765"/>
      <c r="AG293" s="765"/>
      <c r="AH293" s="765"/>
      <c r="AI293" s="765"/>
      <c r="AJ293" s="765"/>
      <c r="AK293" s="765"/>
      <c r="AL293" s="765"/>
      <c r="AM293" s="765"/>
      <c r="AN293" s="765"/>
      <c r="AO293" s="765"/>
      <c r="AP293" s="765"/>
      <c r="AQ293" s="765"/>
      <c r="AR293" s="765"/>
      <c r="AS293" s="765"/>
      <c r="AT293" s="765"/>
      <c r="AU293" s="765"/>
      <c r="AV293" s="765"/>
      <c r="AW293" s="765"/>
      <c r="AX293" s="765"/>
      <c r="AY293" s="765"/>
      <c r="AZ293" s="765"/>
      <c r="BA293" s="765"/>
      <c r="BB293" s="765"/>
      <c r="BC293" s="765"/>
      <c r="BD293" s="765"/>
      <c r="BE293" s="765"/>
      <c r="BF293" s="765"/>
      <c r="BG293" s="765"/>
      <c r="BH293" s="765"/>
      <c r="BI293" s="765"/>
      <c r="BJ293" s="765"/>
      <c r="BK293" s="765"/>
      <c r="BL293" s="765"/>
      <c r="BM293" s="765"/>
      <c r="BN293" s="765"/>
      <c r="BO293" s="765"/>
      <c r="BP293" s="765"/>
      <c r="BQ293" s="765"/>
      <c r="BR293" s="765"/>
      <c r="BS293" s="765"/>
      <c r="BT293" s="765"/>
      <c r="BU293" s="765"/>
      <c r="BV293" s="765"/>
      <c r="BW293" s="765"/>
      <c r="BX293" s="765"/>
      <c r="BY293" s="765"/>
      <c r="BZ293" s="765"/>
      <c r="CA293" s="765"/>
      <c r="CB293" s="765"/>
      <c r="CC293" s="765"/>
      <c r="CD293" s="765"/>
      <c r="CE293" s="765"/>
      <c r="CF293" s="765"/>
      <c r="CG293" s="765"/>
      <c r="CH293" s="765"/>
      <c r="CI293" s="765"/>
      <c r="CJ293" s="765"/>
      <c r="CK293" s="765"/>
      <c r="CL293" s="765"/>
      <c r="CM293" s="765"/>
      <c r="CN293" s="765"/>
      <c r="CO293" s="765"/>
      <c r="CP293" s="765"/>
      <c r="CQ293" s="765"/>
      <c r="CR293" s="765"/>
      <c r="CS293" s="765"/>
      <c r="CT293" s="765"/>
      <c r="CU293" s="765"/>
      <c r="CV293" s="765"/>
      <c r="CW293" s="765"/>
      <c r="CX293" s="765"/>
      <c r="CY293" s="765"/>
      <c r="CZ293" s="765"/>
      <c r="DA293" s="765"/>
      <c r="DB293" s="765"/>
      <c r="DC293" s="765"/>
      <c r="DD293" s="765"/>
      <c r="DE293" s="765"/>
      <c r="DF293" s="765"/>
      <c r="DG293" s="765"/>
      <c r="DH293" s="765"/>
      <c r="DI293" s="765"/>
      <c r="DJ293" s="765"/>
      <c r="DK293" s="765"/>
      <c r="DL293" s="765"/>
      <c r="DM293" s="765"/>
      <c r="DN293" s="765"/>
      <c r="DO293" s="765"/>
      <c r="DP293" s="765"/>
      <c r="DQ293" s="765"/>
      <c r="DR293" s="765"/>
      <c r="DS293" s="765"/>
      <c r="DT293" s="765"/>
      <c r="DU293" s="765"/>
      <c r="DV293" s="765"/>
      <c r="DW293" s="765"/>
      <c r="DX293" s="765"/>
      <c r="DY293" s="765"/>
      <c r="DZ293" s="765"/>
      <c r="EA293" s="765"/>
      <c r="EB293" s="765"/>
      <c r="EC293" s="765"/>
      <c r="ED293" s="765"/>
      <c r="EE293" s="765"/>
      <c r="EF293" s="765"/>
      <c r="EG293" s="765"/>
      <c r="EH293" s="765"/>
      <c r="EI293" s="765"/>
      <c r="EJ293" s="765"/>
      <c r="EK293" s="765"/>
      <c r="EL293" s="765"/>
      <c r="EM293" s="765"/>
      <c r="EN293" s="765"/>
      <c r="EO293" s="765"/>
      <c r="EP293" s="765"/>
      <c r="EQ293" s="765"/>
      <c r="ER293" s="765"/>
      <c r="ES293" s="765"/>
      <c r="ET293" s="765"/>
      <c r="EU293" s="765"/>
      <c r="EV293" s="765"/>
      <c r="EW293" s="765"/>
      <c r="EX293" s="765"/>
      <c r="EY293" s="765"/>
      <c r="EZ293" s="765"/>
      <c r="FA293" s="765"/>
      <c r="FB293" s="765"/>
      <c r="FC293" s="765"/>
      <c r="FD293" s="765"/>
      <c r="FE293" s="765"/>
      <c r="FF293" s="765"/>
      <c r="FG293" s="765"/>
      <c r="FH293" s="765"/>
      <c r="FI293" s="765"/>
      <c r="FJ293" s="765"/>
      <c r="FK293" s="765"/>
      <c r="FL293" s="765"/>
      <c r="FM293" s="765"/>
      <c r="FN293" s="765"/>
      <c r="FO293" s="765"/>
      <c r="FP293" s="765"/>
      <c r="FQ293" s="765"/>
      <c r="FR293" s="765"/>
      <c r="FS293" s="765"/>
      <c r="FT293" s="765"/>
      <c r="FU293" s="765"/>
      <c r="FV293" s="765"/>
      <c r="FW293" s="765"/>
      <c r="FX293" s="765"/>
      <c r="FY293" s="765"/>
      <c r="FZ293" s="765"/>
      <c r="GA293" s="765"/>
      <c r="GB293" s="765"/>
      <c r="GC293" s="765"/>
      <c r="GD293" s="765"/>
      <c r="GE293" s="765"/>
      <c r="GF293" s="765"/>
      <c r="GG293" s="765"/>
      <c r="GH293" s="765"/>
      <c r="GI293" s="765"/>
      <c r="GJ293" s="765"/>
      <c r="GK293" s="765"/>
      <c r="GL293" s="765"/>
      <c r="GM293" s="765"/>
      <c r="GN293" s="765"/>
      <c r="GO293" s="765"/>
      <c r="GP293" s="765"/>
      <c r="GQ293" s="765"/>
      <c r="GR293" s="765"/>
      <c r="GS293" s="765"/>
      <c r="GT293" s="765"/>
      <c r="GU293" s="765"/>
      <c r="GV293" s="765"/>
      <c r="GW293" s="765"/>
      <c r="GX293" s="765"/>
      <c r="GY293" s="765"/>
      <c r="GZ293" s="765"/>
      <c r="HA293" s="765"/>
      <c r="HB293" s="765"/>
      <c r="HC293" s="765"/>
      <c r="HD293" s="765"/>
      <c r="HE293" s="765"/>
      <c r="HF293" s="765"/>
      <c r="HG293" s="765"/>
      <c r="HH293" s="765"/>
      <c r="HI293" s="765"/>
      <c r="HJ293" s="765"/>
      <c r="HK293" s="765"/>
      <c r="HL293" s="765"/>
      <c r="HM293" s="765"/>
      <c r="HN293" s="765"/>
      <c r="HO293" s="765"/>
      <c r="HP293" s="765"/>
      <c r="HQ293" s="765"/>
      <c r="HR293" s="765"/>
      <c r="HS293" s="765"/>
      <c r="HT293" s="765"/>
      <c r="HU293" s="765"/>
      <c r="HV293" s="765"/>
      <c r="HW293" s="765"/>
      <c r="HX293" s="765"/>
      <c r="HY293" s="765"/>
      <c r="HZ293" s="765"/>
      <c r="IA293" s="765"/>
      <c r="IB293" s="765"/>
      <c r="IC293" s="765"/>
      <c r="ID293" s="765"/>
      <c r="IE293" s="765"/>
      <c r="IF293" s="765"/>
      <c r="IG293" s="765"/>
      <c r="IH293" s="765"/>
      <c r="II293" s="765"/>
      <c r="IJ293" s="765"/>
      <c r="IK293" s="765"/>
      <c r="IL293" s="765"/>
      <c r="IM293" s="765"/>
      <c r="IN293" s="765"/>
      <c r="IO293" s="765"/>
      <c r="IP293" s="765"/>
      <c r="IQ293" s="765"/>
      <c r="IR293" s="765"/>
      <c r="IS293" s="765"/>
      <c r="IT293" s="765"/>
      <c r="IU293" s="765"/>
      <c r="IV293" s="765"/>
      <c r="IW293" s="765"/>
      <c r="IX293" s="765"/>
      <c r="IY293" s="765"/>
      <c r="IZ293" s="765"/>
      <c r="JA293" s="765"/>
      <c r="JB293" s="765"/>
      <c r="JC293" s="765"/>
      <c r="JD293" s="765"/>
      <c r="JE293" s="765"/>
      <c r="JF293" s="765"/>
      <c r="JG293" s="765"/>
      <c r="JH293" s="765"/>
      <c r="JI293" s="765"/>
      <c r="JJ293" s="765"/>
      <c r="JK293" s="765"/>
      <c r="JL293" s="765"/>
      <c r="JM293" s="765"/>
      <c r="JN293" s="765"/>
      <c r="JO293" s="765"/>
      <c r="JP293" s="765"/>
      <c r="JQ293" s="765"/>
      <c r="JR293" s="765"/>
      <c r="JS293" s="765"/>
      <c r="JT293" s="765"/>
      <c r="JU293" s="765"/>
      <c r="JV293" s="765"/>
      <c r="JW293" s="765"/>
      <c r="JX293" s="765"/>
      <c r="JY293" s="765"/>
      <c r="JZ293" s="765"/>
      <c r="KA293" s="765"/>
      <c r="KB293" s="765"/>
      <c r="KC293" s="765"/>
      <c r="KD293" s="765"/>
      <c r="KE293" s="765"/>
      <c r="KF293" s="765"/>
      <c r="KG293" s="765"/>
      <c r="KH293" s="765"/>
      <c r="KI293" s="765"/>
      <c r="KJ293" s="765"/>
      <c r="KK293" s="765"/>
      <c r="KL293" s="765"/>
      <c r="KM293" s="765"/>
      <c r="KN293" s="765"/>
      <c r="KO293" s="765"/>
      <c r="KP293" s="765"/>
      <c r="KQ293" s="765"/>
      <c r="KR293" s="765"/>
      <c r="KS293" s="765"/>
      <c r="KT293" s="765"/>
      <c r="KU293" s="765"/>
      <c r="KV293" s="765"/>
      <c r="KW293" s="765"/>
      <c r="KX293" s="765"/>
      <c r="KY293" s="765"/>
      <c r="KZ293" s="765"/>
      <c r="LA293" s="765"/>
      <c r="LB293" s="765"/>
      <c r="LC293" s="765"/>
      <c r="LD293" s="765"/>
      <c r="LE293" s="765"/>
      <c r="LF293" s="765"/>
      <c r="LG293" s="765"/>
      <c r="LH293" s="765"/>
      <c r="LI293" s="765"/>
      <c r="LJ293" s="765"/>
      <c r="LK293" s="765"/>
      <c r="LL293" s="765"/>
      <c r="LM293" s="765"/>
      <c r="LN293" s="765"/>
      <c r="LO293" s="765"/>
      <c r="LP293" s="765"/>
      <c r="LQ293" s="765"/>
      <c r="LR293" s="765"/>
      <c r="LS293" s="765"/>
      <c r="LT293" s="765"/>
      <c r="LU293" s="765"/>
      <c r="LV293" s="765"/>
      <c r="LW293" s="765"/>
      <c r="LX293" s="765"/>
      <c r="LY293" s="765"/>
      <c r="LZ293" s="765"/>
      <c r="MA293" s="765"/>
      <c r="MB293" s="765"/>
      <c r="MC293" s="765"/>
      <c r="MD293" s="765"/>
      <c r="ME293" s="765"/>
      <c r="MF293" s="765"/>
      <c r="MG293" s="765"/>
      <c r="MH293" s="765"/>
      <c r="MI293" s="765"/>
      <c r="MJ293" s="765"/>
      <c r="MK293" s="765"/>
      <c r="ML293" s="765"/>
      <c r="MM293" s="765"/>
      <c r="MN293" s="765"/>
      <c r="MO293" s="765"/>
      <c r="MP293" s="765"/>
      <c r="MQ293" s="765"/>
      <c r="MR293" s="765"/>
      <c r="MS293" s="765"/>
      <c r="MT293" s="765"/>
      <c r="MU293" s="765"/>
      <c r="MV293" s="765"/>
      <c r="MW293" s="765"/>
      <c r="MX293" s="765"/>
      <c r="MY293" s="765"/>
      <c r="MZ293" s="765"/>
      <c r="NA293" s="765"/>
      <c r="NB293" s="765"/>
      <c r="NC293" s="765"/>
      <c r="ND293" s="765"/>
      <c r="NE293" s="765"/>
      <c r="NF293" s="765"/>
      <c r="NG293" s="765"/>
      <c r="NH293" s="765"/>
      <c r="NI293" s="765"/>
      <c r="NJ293" s="765"/>
      <c r="NK293" s="765"/>
      <c r="NL293" s="765"/>
      <c r="NM293" s="765"/>
      <c r="NN293" s="765"/>
      <c r="NO293" s="765"/>
      <c r="NP293" s="765"/>
      <c r="NQ293" s="765"/>
      <c r="NR293" s="765"/>
      <c r="NS293" s="765"/>
      <c r="NT293" s="765"/>
      <c r="NU293" s="765"/>
      <c r="NV293" s="765"/>
      <c r="NW293" s="765"/>
      <c r="NX293" s="765"/>
      <c r="NY293" s="765"/>
      <c r="NZ293" s="765"/>
      <c r="OA293" s="765"/>
      <c r="OB293" s="765"/>
      <c r="OC293" s="765"/>
      <c r="OD293" s="765"/>
      <c r="OE293" s="765"/>
      <c r="OF293" s="765"/>
      <c r="OG293" s="765"/>
      <c r="OH293" s="765"/>
      <c r="OI293" s="765"/>
      <c r="OJ293" s="765"/>
      <c r="OK293" s="765"/>
      <c r="OL293" s="765"/>
      <c r="OM293" s="765"/>
      <c r="ON293" s="765"/>
      <c r="OO293" s="765"/>
      <c r="OP293" s="765"/>
      <c r="OQ293" s="765"/>
      <c r="OR293" s="765"/>
      <c r="OS293" s="765"/>
      <c r="OT293" s="765"/>
      <c r="OU293" s="765"/>
      <c r="OV293" s="765"/>
      <c r="OW293" s="765"/>
      <c r="OX293" s="765"/>
      <c r="OY293" s="765"/>
      <c r="OZ293" s="765"/>
      <c r="PA293" s="765"/>
      <c r="PB293" s="765"/>
      <c r="PC293" s="765"/>
      <c r="PD293" s="765"/>
      <c r="PE293" s="765"/>
      <c r="PF293" s="765"/>
      <c r="PG293" s="765"/>
      <c r="PH293" s="765"/>
      <c r="PI293" s="765"/>
      <c r="PJ293" s="765"/>
      <c r="PK293" s="765"/>
      <c r="PL293" s="765"/>
      <c r="PM293" s="765"/>
      <c r="PN293" s="765"/>
      <c r="PO293" s="765"/>
      <c r="PP293" s="765"/>
      <c r="PQ293" s="765"/>
      <c r="PR293" s="765"/>
      <c r="PS293" s="765"/>
      <c r="PT293" s="765"/>
      <c r="PU293" s="765"/>
      <c r="PV293" s="765"/>
      <c r="PW293" s="765"/>
      <c r="PX293" s="765"/>
      <c r="PY293" s="765"/>
      <c r="PZ293" s="765"/>
      <c r="QA293" s="765"/>
      <c r="QB293" s="765"/>
      <c r="QC293" s="765"/>
      <c r="QD293" s="765"/>
      <c r="QE293" s="765"/>
      <c r="QF293" s="765"/>
      <c r="QG293" s="765"/>
      <c r="QH293" s="765"/>
      <c r="QI293" s="765"/>
      <c r="QJ293" s="765"/>
      <c r="QK293" s="765"/>
      <c r="QL293" s="765"/>
      <c r="QM293" s="765"/>
      <c r="QN293" s="765"/>
      <c r="QO293" s="765"/>
      <c r="QP293" s="765"/>
      <c r="QQ293" s="765"/>
      <c r="QR293" s="765"/>
      <c r="QS293" s="765"/>
      <c r="QT293" s="765"/>
      <c r="QU293" s="765"/>
      <c r="QV293" s="765"/>
      <c r="QW293" s="765"/>
      <c r="QX293" s="765"/>
      <c r="QY293" s="765"/>
      <c r="QZ293" s="765"/>
      <c r="RA293" s="765"/>
      <c r="RB293" s="765"/>
      <c r="RC293" s="765"/>
      <c r="RD293" s="765"/>
      <c r="RE293" s="765"/>
      <c r="RF293" s="765"/>
      <c r="RG293" s="765"/>
      <c r="RH293" s="765"/>
      <c r="RI293" s="765"/>
      <c r="RJ293" s="765"/>
      <c r="RK293" s="765"/>
      <c r="RL293" s="765"/>
      <c r="RM293" s="765"/>
      <c r="RN293" s="765"/>
      <c r="RO293" s="765"/>
      <c r="RP293" s="765"/>
      <c r="RQ293" s="765"/>
      <c r="RR293" s="765"/>
      <c r="RS293" s="765"/>
      <c r="RT293" s="765"/>
      <c r="RU293" s="765"/>
      <c r="RV293" s="765"/>
      <c r="RW293" s="765"/>
      <c r="RX293" s="765"/>
      <c r="RY293" s="765"/>
      <c r="RZ293" s="765"/>
      <c r="SA293" s="765"/>
      <c r="SB293" s="765"/>
      <c r="SC293" s="765"/>
      <c r="SD293" s="765"/>
      <c r="SE293" s="765"/>
      <c r="SF293" s="765"/>
      <c r="SG293" s="765"/>
      <c r="SH293" s="765"/>
      <c r="SI293" s="765"/>
      <c r="SJ293" s="765"/>
      <c r="SK293" s="765"/>
      <c r="SL293" s="765"/>
      <c r="SM293" s="765"/>
      <c r="SN293" s="765"/>
      <c r="SO293" s="765"/>
      <c r="SP293" s="765"/>
      <c r="SQ293" s="765"/>
      <c r="SR293" s="765"/>
      <c r="SS293" s="765"/>
      <c r="ST293" s="765"/>
      <c r="SU293" s="765"/>
      <c r="SV293" s="765"/>
      <c r="SW293" s="765"/>
      <c r="SX293" s="765"/>
      <c r="SY293" s="765"/>
      <c r="SZ293" s="765"/>
      <c r="TA293" s="765"/>
      <c r="TB293" s="765"/>
      <c r="TC293" s="765"/>
      <c r="TD293" s="765"/>
      <c r="TE293" s="765"/>
      <c r="TF293" s="765"/>
      <c r="TG293" s="765"/>
      <c r="TH293" s="765"/>
      <c r="TI293" s="765"/>
      <c r="TJ293" s="765"/>
      <c r="TK293" s="765"/>
      <c r="TL293" s="765"/>
      <c r="TM293" s="765"/>
      <c r="TN293" s="765"/>
      <c r="TO293" s="765"/>
      <c r="TP293" s="765"/>
      <c r="TQ293" s="765"/>
      <c r="TR293" s="765"/>
      <c r="TS293" s="765"/>
      <c r="TT293" s="765"/>
      <c r="TU293" s="765"/>
      <c r="TV293" s="765"/>
      <c r="TW293" s="765"/>
      <c r="TX293" s="765"/>
      <c r="TY293" s="765"/>
      <c r="TZ293" s="765"/>
      <c r="UA293" s="765"/>
      <c r="UB293" s="765"/>
      <c r="UC293" s="765"/>
      <c r="UD293" s="765"/>
      <c r="UE293" s="765"/>
      <c r="UF293" s="765"/>
      <c r="UG293" s="765"/>
      <c r="UH293" s="765"/>
      <c r="UI293" s="765"/>
      <c r="UJ293" s="765"/>
      <c r="UK293" s="765"/>
      <c r="UL293" s="765"/>
      <c r="UM293" s="765"/>
      <c r="UN293" s="765"/>
      <c r="UO293" s="765"/>
      <c r="UP293" s="765"/>
      <c r="UQ293" s="765"/>
      <c r="UR293" s="765"/>
      <c r="US293" s="765"/>
      <c r="UT293" s="765"/>
      <c r="UU293" s="765"/>
      <c r="UV293" s="765"/>
      <c r="UW293" s="765"/>
      <c r="UX293" s="765"/>
      <c r="UY293" s="765"/>
      <c r="UZ293" s="765"/>
      <c r="VA293" s="765"/>
      <c r="VB293" s="765"/>
      <c r="VC293" s="765"/>
      <c r="VD293" s="765"/>
      <c r="VE293" s="765"/>
      <c r="VF293" s="765"/>
      <c r="VG293" s="765"/>
      <c r="VH293" s="765"/>
      <c r="VI293" s="765"/>
      <c r="VJ293" s="765"/>
      <c r="VK293" s="765"/>
      <c r="VL293" s="765"/>
      <c r="VM293" s="765"/>
      <c r="VN293" s="765"/>
      <c r="VO293" s="765"/>
      <c r="VP293" s="765"/>
      <c r="VQ293" s="765"/>
      <c r="VR293" s="765"/>
      <c r="VS293" s="765"/>
      <c r="VT293" s="765"/>
      <c r="VU293" s="765"/>
      <c r="VV293" s="765"/>
      <c r="VW293" s="765"/>
      <c r="VX293" s="765"/>
      <c r="VY293" s="765"/>
      <c r="VZ293" s="765"/>
      <c r="WA293" s="765"/>
      <c r="WB293" s="765"/>
      <c r="WC293" s="765"/>
      <c r="WD293" s="765"/>
      <c r="WE293" s="765"/>
      <c r="WF293" s="765"/>
      <c r="WG293" s="765"/>
      <c r="WH293" s="765"/>
      <c r="WI293" s="765"/>
      <c r="WJ293" s="765"/>
      <c r="WK293" s="765"/>
      <c r="WL293" s="765"/>
      <c r="WM293" s="765"/>
      <c r="WN293" s="765"/>
      <c r="WO293" s="765"/>
      <c r="WP293" s="765"/>
      <c r="WQ293" s="765"/>
      <c r="WR293" s="765"/>
      <c r="WS293" s="765"/>
      <c r="WT293" s="765"/>
      <c r="WU293" s="765"/>
      <c r="WV293" s="765"/>
      <c r="WW293" s="765"/>
      <c r="WX293" s="765"/>
      <c r="WY293" s="765"/>
      <c r="WZ293" s="765"/>
      <c r="XA293" s="765"/>
      <c r="XB293" s="765"/>
      <c r="XC293" s="765"/>
      <c r="XD293" s="765"/>
      <c r="XE293" s="765"/>
      <c r="XF293" s="765"/>
      <c r="XG293" s="765"/>
      <c r="XH293" s="765"/>
      <c r="XI293" s="765"/>
      <c r="XJ293" s="765"/>
      <c r="XK293" s="765"/>
      <c r="XL293" s="765"/>
      <c r="XM293" s="765"/>
      <c r="XN293" s="765"/>
      <c r="XO293" s="765"/>
      <c r="XP293" s="765"/>
      <c r="XQ293" s="765"/>
      <c r="XR293" s="765"/>
      <c r="XS293" s="765"/>
      <c r="XT293" s="765"/>
      <c r="XU293" s="765"/>
      <c r="XV293" s="765"/>
      <c r="XW293" s="765"/>
      <c r="XX293" s="765"/>
      <c r="XY293" s="765"/>
      <c r="XZ293" s="765"/>
      <c r="YA293" s="765"/>
      <c r="YB293" s="765"/>
      <c r="YC293" s="765"/>
      <c r="YD293" s="765"/>
      <c r="YE293" s="765"/>
      <c r="YF293" s="765"/>
      <c r="YG293" s="765"/>
      <c r="YH293" s="765"/>
      <c r="YI293" s="765"/>
      <c r="YJ293" s="765"/>
      <c r="YK293" s="765"/>
      <c r="YL293" s="765"/>
      <c r="YM293" s="765"/>
      <c r="YN293" s="765"/>
      <c r="YO293" s="765"/>
      <c r="YP293" s="765"/>
      <c r="YQ293" s="765"/>
      <c r="YR293" s="765"/>
      <c r="YS293" s="765"/>
      <c r="YT293" s="765"/>
      <c r="YU293" s="765"/>
      <c r="YV293" s="765"/>
      <c r="YW293" s="765"/>
      <c r="YX293" s="765"/>
      <c r="YY293" s="765"/>
      <c r="YZ293" s="765"/>
      <c r="ZA293" s="765"/>
      <c r="ZB293" s="765"/>
      <c r="ZC293" s="765"/>
      <c r="ZD293" s="765"/>
      <c r="ZE293" s="765"/>
      <c r="ZF293" s="765"/>
      <c r="ZG293" s="765"/>
      <c r="ZH293" s="765"/>
      <c r="ZI293" s="765"/>
      <c r="ZJ293" s="765"/>
      <c r="ZK293" s="765"/>
      <c r="ZL293" s="765"/>
      <c r="ZM293" s="765"/>
      <c r="ZN293" s="765"/>
      <c r="ZO293" s="765"/>
      <c r="ZP293" s="765"/>
      <c r="ZQ293" s="765"/>
      <c r="ZR293" s="765"/>
      <c r="ZS293" s="765"/>
      <c r="ZT293" s="765"/>
      <c r="ZU293" s="765"/>
      <c r="ZV293" s="765"/>
      <c r="ZW293" s="765"/>
      <c r="ZX293" s="765"/>
      <c r="ZY293" s="765"/>
      <c r="ZZ293" s="765"/>
      <c r="AAA293" s="765"/>
      <c r="AAB293" s="765"/>
      <c r="AAC293" s="765"/>
      <c r="AAD293" s="765"/>
      <c r="AAE293" s="765"/>
      <c r="AAF293" s="765"/>
      <c r="AAG293" s="765"/>
      <c r="AAH293" s="765"/>
      <c r="AAI293" s="765"/>
      <c r="AAJ293" s="765"/>
      <c r="AAK293" s="765"/>
      <c r="AAL293" s="765"/>
      <c r="AAM293" s="765"/>
      <c r="AAN293" s="765"/>
      <c r="AAO293" s="765"/>
      <c r="AAP293" s="765"/>
      <c r="AAQ293" s="765"/>
      <c r="AAR293" s="765"/>
      <c r="AAS293" s="765"/>
      <c r="AAT293" s="765"/>
      <c r="AAU293" s="765"/>
      <c r="AAV293" s="765"/>
      <c r="AAW293" s="765"/>
      <c r="AAX293" s="765"/>
      <c r="AAY293" s="765"/>
      <c r="AAZ293" s="765"/>
      <c r="ABA293" s="765"/>
      <c r="ABB293" s="765"/>
      <c r="ABC293" s="765"/>
      <c r="ABD293" s="765"/>
      <c r="ABE293" s="765"/>
      <c r="ABF293" s="765"/>
      <c r="ABG293" s="765"/>
      <c r="ABH293" s="765"/>
      <c r="ABI293" s="765"/>
      <c r="ABJ293" s="765"/>
      <c r="ABK293" s="765"/>
      <c r="ABL293" s="765"/>
      <c r="ABM293" s="765"/>
      <c r="ABN293" s="765"/>
      <c r="ABO293" s="765"/>
      <c r="ABP293" s="765"/>
      <c r="ABQ293" s="765"/>
      <c r="ABR293" s="765"/>
      <c r="ABS293" s="765"/>
      <c r="ABT293" s="765"/>
      <c r="ABU293" s="765"/>
      <c r="ABV293" s="765"/>
      <c r="ABW293" s="765"/>
      <c r="ABX293" s="765"/>
      <c r="ABY293" s="765"/>
      <c r="ABZ293" s="765"/>
      <c r="ACA293" s="765"/>
      <c r="ACB293" s="765"/>
      <c r="ACC293" s="765"/>
      <c r="ACD293" s="765"/>
      <c r="ACE293" s="765"/>
      <c r="ACF293" s="765"/>
      <c r="ACG293" s="765"/>
      <c r="ACH293" s="765"/>
      <c r="ACI293" s="765"/>
      <c r="ACJ293" s="765"/>
      <c r="ACK293" s="765"/>
      <c r="ACL293" s="765"/>
      <c r="ACM293" s="765"/>
      <c r="ACN293" s="765"/>
      <c r="ACO293" s="765"/>
      <c r="ACP293" s="765"/>
      <c r="ACQ293" s="765"/>
      <c r="ACR293" s="765"/>
      <c r="ACS293" s="765"/>
      <c r="ACT293" s="765"/>
      <c r="ACU293" s="765"/>
      <c r="ACV293" s="765"/>
      <c r="ACW293" s="765"/>
      <c r="ACX293" s="765"/>
      <c r="ACY293" s="765"/>
      <c r="ACZ293" s="765"/>
      <c r="ADA293" s="765"/>
      <c r="ADB293" s="765"/>
      <c r="ADC293" s="765"/>
      <c r="ADD293" s="765"/>
      <c r="ADE293" s="765"/>
      <c r="ADF293" s="765"/>
      <c r="ADG293" s="765"/>
      <c r="ADH293" s="765"/>
      <c r="ADI293" s="765"/>
      <c r="ADJ293" s="765"/>
      <c r="ADK293" s="765"/>
      <c r="ADL293" s="765"/>
      <c r="ADM293" s="765"/>
      <c r="ADN293" s="765"/>
      <c r="ADO293" s="765"/>
      <c r="ADP293" s="765"/>
      <c r="ADQ293" s="765"/>
      <c r="ADR293" s="765"/>
      <c r="ADS293" s="765"/>
      <c r="ADT293" s="765"/>
      <c r="ADU293" s="765"/>
      <c r="ADV293" s="765"/>
      <c r="ADW293" s="765"/>
      <c r="ADX293" s="765"/>
      <c r="ADY293" s="765"/>
      <c r="ADZ293" s="765"/>
      <c r="AEA293" s="765"/>
      <c r="AEB293" s="765"/>
      <c r="AEC293" s="765"/>
      <c r="AED293" s="765"/>
      <c r="AEE293" s="765"/>
      <c r="AEF293" s="765"/>
      <c r="AEG293" s="765"/>
      <c r="AEH293" s="765"/>
      <c r="AEI293" s="765"/>
      <c r="AEJ293" s="765"/>
      <c r="AEK293" s="765"/>
      <c r="AEL293" s="765"/>
      <c r="AEM293" s="765"/>
      <c r="AEN293" s="765"/>
      <c r="AEO293" s="765"/>
      <c r="AEP293" s="765"/>
      <c r="AEQ293" s="765"/>
      <c r="AER293" s="765"/>
      <c r="AES293" s="765"/>
      <c r="AET293" s="765"/>
      <c r="AEU293" s="765"/>
      <c r="AEV293" s="765"/>
      <c r="AEW293" s="765"/>
      <c r="AEX293" s="765"/>
      <c r="AEY293" s="765"/>
      <c r="AEZ293" s="765"/>
      <c r="AFA293" s="765"/>
      <c r="AFB293" s="765"/>
      <c r="AFC293" s="765"/>
      <c r="AFD293" s="765"/>
      <c r="AFE293" s="765"/>
      <c r="AFF293" s="765"/>
      <c r="AFG293" s="765"/>
      <c r="AFH293" s="765"/>
      <c r="AFI293" s="765"/>
      <c r="AFJ293" s="765"/>
      <c r="AFK293" s="765"/>
      <c r="AFL293" s="765"/>
      <c r="AFM293" s="765"/>
      <c r="AFN293" s="765"/>
      <c r="AFO293" s="765"/>
      <c r="AFP293" s="765"/>
      <c r="AFQ293" s="765"/>
      <c r="AFR293" s="765"/>
      <c r="AFS293" s="765"/>
      <c r="AFT293" s="765"/>
      <c r="AFU293" s="765"/>
      <c r="AFV293" s="765"/>
      <c r="AFW293" s="765"/>
      <c r="AFX293" s="765"/>
      <c r="AFY293" s="765"/>
      <c r="AFZ293" s="765"/>
      <c r="AGA293" s="765"/>
      <c r="AGB293" s="765"/>
      <c r="AGC293" s="765"/>
      <c r="AGD293" s="765"/>
      <c r="AGE293" s="765"/>
      <c r="AGF293" s="765"/>
      <c r="AGG293" s="765"/>
      <c r="AGH293" s="765"/>
      <c r="AGI293" s="765"/>
      <c r="AGJ293" s="765"/>
      <c r="AGK293" s="765"/>
      <c r="AGL293" s="765"/>
      <c r="AGM293" s="765"/>
      <c r="AGN293" s="765"/>
      <c r="AGO293" s="765"/>
      <c r="AGP293" s="765"/>
      <c r="AGQ293" s="765"/>
      <c r="AGR293" s="765"/>
      <c r="AGS293" s="765"/>
      <c r="AGT293" s="765"/>
      <c r="AGU293" s="765"/>
      <c r="AGV293" s="765"/>
      <c r="AGW293" s="765"/>
      <c r="AGX293" s="765"/>
      <c r="AGY293" s="765"/>
      <c r="AGZ293" s="765"/>
      <c r="AHA293" s="765"/>
      <c r="AHB293" s="765"/>
      <c r="AHC293" s="765"/>
      <c r="AHD293" s="765"/>
      <c r="AHE293" s="765"/>
      <c r="AHF293" s="765"/>
      <c r="AHG293" s="765"/>
      <c r="AHH293" s="765"/>
      <c r="AHI293" s="765"/>
      <c r="AHJ293" s="765"/>
      <c r="AHK293" s="765"/>
      <c r="AHL293" s="765"/>
      <c r="AHM293" s="765"/>
      <c r="AHN293" s="765"/>
      <c r="AHO293" s="765"/>
      <c r="AHP293" s="765"/>
      <c r="AHQ293" s="765"/>
      <c r="AHR293" s="765"/>
      <c r="AHS293" s="765"/>
      <c r="AHT293" s="765"/>
      <c r="AHU293" s="765"/>
      <c r="AHV293" s="765"/>
      <c r="AHW293" s="765"/>
      <c r="AHX293" s="765"/>
      <c r="AHY293" s="765"/>
      <c r="AHZ293" s="765"/>
      <c r="AIA293" s="765"/>
      <c r="AIB293" s="765"/>
      <c r="AIC293" s="765"/>
      <c r="AID293" s="765"/>
      <c r="AIE293" s="765"/>
      <c r="AIF293" s="765"/>
      <c r="AIG293" s="765"/>
      <c r="AIH293" s="765"/>
      <c r="AII293" s="765"/>
      <c r="AIJ293" s="765"/>
      <c r="AIK293" s="765"/>
      <c r="AIL293" s="765"/>
      <c r="AIM293" s="765"/>
      <c r="AIN293" s="765"/>
      <c r="AIO293" s="765"/>
      <c r="AIP293" s="765"/>
      <c r="AIQ293" s="765"/>
      <c r="AIR293" s="765"/>
      <c r="AIS293" s="765"/>
      <c r="AIT293" s="765"/>
      <c r="AIU293" s="765"/>
      <c r="AIV293" s="765"/>
      <c r="AIW293" s="765"/>
      <c r="AIX293" s="765"/>
      <c r="AIY293" s="765"/>
      <c r="AIZ293" s="765"/>
      <c r="AJA293" s="765"/>
      <c r="AJB293" s="765"/>
      <c r="AJC293" s="765"/>
      <c r="AJD293" s="765"/>
      <c r="AJE293" s="765"/>
      <c r="AJF293" s="765"/>
      <c r="AJG293" s="765"/>
      <c r="AJH293" s="765"/>
      <c r="AJI293" s="765"/>
      <c r="AJJ293" s="765"/>
      <c r="AJK293" s="765"/>
      <c r="AJL293" s="765"/>
      <c r="AJM293" s="765"/>
      <c r="AJN293" s="765"/>
      <c r="AJO293" s="765"/>
      <c r="AJP293" s="765"/>
      <c r="AJQ293" s="765"/>
      <c r="AJR293" s="765"/>
      <c r="AJS293" s="765"/>
      <c r="AJT293" s="765"/>
      <c r="AJU293" s="765"/>
      <c r="AJV293" s="765"/>
      <c r="AJW293" s="765"/>
      <c r="AJX293" s="765"/>
      <c r="AJY293" s="765"/>
      <c r="AJZ293" s="765"/>
      <c r="AKA293" s="765"/>
      <c r="AKB293" s="765"/>
      <c r="AKC293" s="765"/>
      <c r="AKD293" s="765"/>
      <c r="AKE293" s="765"/>
      <c r="AKF293" s="765"/>
      <c r="AKG293" s="765"/>
      <c r="AKH293" s="765"/>
      <c r="AKI293" s="765"/>
      <c r="AKJ293" s="765"/>
      <c r="AKK293" s="765"/>
      <c r="AKL293" s="765"/>
      <c r="AKM293" s="765"/>
      <c r="AKN293" s="765"/>
      <c r="AKO293" s="765"/>
      <c r="AKP293" s="765"/>
      <c r="AKQ293" s="765"/>
      <c r="AKR293" s="765"/>
      <c r="AKS293" s="765"/>
      <c r="AKT293" s="765"/>
      <c r="AKU293" s="765"/>
      <c r="AKV293" s="765"/>
      <c r="AKW293" s="765"/>
      <c r="AKX293" s="765"/>
      <c r="AKY293" s="765"/>
      <c r="AKZ293" s="765"/>
      <c r="ALA293" s="765"/>
      <c r="ALB293" s="765"/>
      <c r="ALC293" s="765"/>
      <c r="ALD293" s="765"/>
      <c r="ALE293" s="765"/>
      <c r="ALF293" s="765"/>
      <c r="ALG293" s="765"/>
      <c r="ALH293" s="765"/>
      <c r="ALI293" s="765"/>
      <c r="ALJ293" s="765"/>
      <c r="ALK293" s="765"/>
      <c r="ALL293" s="765"/>
      <c r="ALM293" s="765"/>
      <c r="ALN293" s="765"/>
      <c r="ALO293" s="765"/>
      <c r="ALP293" s="765"/>
      <c r="ALQ293" s="765"/>
      <c r="ALR293" s="765"/>
      <c r="ALS293" s="765"/>
      <c r="ALT293" s="765"/>
      <c r="ALU293" s="765"/>
      <c r="ALV293" s="765"/>
      <c r="ALW293" s="765"/>
      <c r="ALX293" s="765"/>
      <c r="ALY293" s="765"/>
      <c r="ALZ293" s="765"/>
      <c r="AMA293" s="765"/>
      <c r="AMB293" s="765"/>
      <c r="AMC293" s="765"/>
      <c r="AMD293" s="765"/>
      <c r="AME293" s="765"/>
      <c r="AMF293" s="765"/>
      <c r="AMG293" s="765"/>
      <c r="AMH293" s="765"/>
      <c r="AMI293" s="765"/>
      <c r="AMJ293" s="765"/>
      <c r="AMK293" s="765"/>
      <c r="AML293" s="765"/>
      <c r="AMM293" s="765"/>
      <c r="AMN293" s="765"/>
      <c r="AMO293" s="765"/>
      <c r="AMP293" s="765"/>
      <c r="AMQ293" s="765"/>
      <c r="AMR293" s="765"/>
      <c r="AMS293" s="765"/>
      <c r="AMT293" s="765"/>
      <c r="AMU293" s="765"/>
      <c r="AMV293" s="765"/>
      <c r="AMW293" s="765"/>
      <c r="AMX293" s="765"/>
      <c r="AMY293" s="765"/>
      <c r="AMZ293" s="765"/>
      <c r="ANA293" s="765"/>
      <c r="ANB293" s="765"/>
      <c r="ANC293" s="765"/>
      <c r="AND293" s="765"/>
      <c r="ANE293" s="765"/>
      <c r="ANF293" s="765"/>
      <c r="ANG293" s="765"/>
      <c r="ANH293" s="765"/>
      <c r="ANI293" s="765"/>
      <c r="ANJ293" s="765"/>
      <c r="ANK293" s="765"/>
      <c r="ANL293" s="765"/>
      <c r="ANM293" s="765"/>
      <c r="ANN293" s="765"/>
      <c r="ANO293" s="765"/>
      <c r="ANP293" s="765"/>
      <c r="ANQ293" s="765"/>
      <c r="ANR293" s="765"/>
      <c r="ANS293" s="765"/>
      <c r="ANT293" s="765"/>
      <c r="ANU293" s="765"/>
      <c r="ANV293" s="765"/>
      <c r="ANW293" s="765"/>
      <c r="ANX293" s="765"/>
      <c r="ANY293" s="765"/>
      <c r="ANZ293" s="765"/>
      <c r="AOA293" s="765"/>
      <c r="AOB293" s="765"/>
      <c r="AOC293" s="765"/>
      <c r="AOD293" s="765"/>
      <c r="AOE293" s="765"/>
      <c r="AOF293" s="765"/>
      <c r="AOG293" s="765"/>
      <c r="AOH293" s="765"/>
      <c r="AOI293" s="765"/>
      <c r="AOJ293" s="765"/>
      <c r="AOK293" s="765"/>
      <c r="AOL293" s="765"/>
      <c r="AOM293" s="765"/>
      <c r="AON293" s="765"/>
      <c r="AOO293" s="765"/>
      <c r="AOP293" s="765"/>
      <c r="AOQ293" s="765"/>
      <c r="AOR293" s="765"/>
      <c r="AOS293" s="765"/>
      <c r="AOT293" s="765"/>
      <c r="AOU293" s="765"/>
      <c r="AOV293" s="765"/>
      <c r="AOW293" s="765"/>
      <c r="AOX293" s="765"/>
      <c r="AOY293" s="765"/>
      <c r="AOZ293" s="765"/>
      <c r="APA293" s="765"/>
      <c r="APB293" s="765"/>
      <c r="APC293" s="765"/>
      <c r="APD293" s="765"/>
      <c r="APE293" s="765"/>
      <c r="APF293" s="765"/>
      <c r="APG293" s="765"/>
      <c r="APH293" s="765"/>
      <c r="API293" s="765"/>
      <c r="APJ293" s="765"/>
      <c r="APK293" s="765"/>
      <c r="APL293" s="765"/>
      <c r="APM293" s="765"/>
      <c r="APN293" s="765"/>
      <c r="APO293" s="765"/>
      <c r="APP293" s="765"/>
      <c r="APQ293" s="765"/>
      <c r="APR293" s="765"/>
      <c r="APS293" s="765"/>
      <c r="APT293" s="765"/>
      <c r="APU293" s="765"/>
      <c r="APV293" s="765"/>
      <c r="APW293" s="765"/>
      <c r="APX293" s="765"/>
      <c r="APY293" s="765"/>
      <c r="APZ293" s="765"/>
      <c r="AQA293" s="765"/>
      <c r="AQB293" s="765"/>
      <c r="AQC293" s="765"/>
      <c r="AQD293" s="765"/>
      <c r="AQE293" s="765"/>
      <c r="AQF293" s="765"/>
      <c r="AQG293" s="765"/>
      <c r="AQH293" s="765"/>
      <c r="AQI293" s="765"/>
      <c r="AQJ293" s="765"/>
      <c r="AQK293" s="765"/>
      <c r="AQL293" s="765"/>
      <c r="AQM293" s="765"/>
      <c r="AQN293" s="765"/>
      <c r="AQO293" s="765"/>
      <c r="AQP293" s="765"/>
      <c r="AQQ293" s="765"/>
      <c r="AQR293" s="765"/>
      <c r="AQS293" s="765"/>
      <c r="AQT293" s="765"/>
      <c r="AQU293" s="765"/>
      <c r="AQV293" s="765"/>
      <c r="AQW293" s="765"/>
      <c r="AQX293" s="765"/>
      <c r="AQY293" s="765"/>
      <c r="AQZ293" s="765"/>
      <c r="ARA293" s="765"/>
      <c r="ARB293" s="765"/>
      <c r="ARC293" s="765"/>
      <c r="ARD293" s="765"/>
      <c r="ARE293" s="765"/>
      <c r="ARF293" s="765"/>
      <c r="ARG293" s="765"/>
      <c r="ARH293" s="765"/>
      <c r="ARI293" s="765"/>
      <c r="ARJ293" s="765"/>
      <c r="ARK293" s="765"/>
      <c r="ARL293" s="765"/>
      <c r="ARM293" s="765"/>
      <c r="ARN293" s="765"/>
      <c r="ARO293" s="765"/>
      <c r="ARP293" s="765"/>
      <c r="ARQ293" s="765"/>
      <c r="ARR293" s="765"/>
      <c r="ARS293" s="765"/>
      <c r="ART293" s="765"/>
      <c r="ARU293" s="765"/>
      <c r="ARV293" s="765"/>
      <c r="ARW293" s="765"/>
      <c r="ARX293" s="765"/>
      <c r="ARY293" s="765"/>
      <c r="ARZ293" s="765"/>
      <c r="ASA293" s="765"/>
      <c r="ASB293" s="765"/>
      <c r="ASC293" s="765"/>
      <c r="ASD293" s="765"/>
      <c r="ASE293" s="765"/>
      <c r="ASF293" s="765"/>
      <c r="ASG293" s="765"/>
      <c r="ASH293" s="765"/>
      <c r="ASI293" s="765"/>
      <c r="ASJ293" s="765"/>
      <c r="ASK293" s="765"/>
      <c r="ASL293" s="765"/>
      <c r="ASM293" s="765"/>
      <c r="ASN293" s="765"/>
      <c r="ASO293" s="765"/>
      <c r="ASP293" s="765"/>
      <c r="ASQ293" s="765"/>
      <c r="ASR293" s="765"/>
      <c r="ASS293" s="765"/>
      <c r="AST293" s="765"/>
      <c r="ASU293" s="765"/>
      <c r="ASV293" s="765"/>
      <c r="ASW293" s="765"/>
      <c r="ASX293" s="765"/>
      <c r="ASY293" s="765"/>
      <c r="ASZ293" s="765"/>
      <c r="ATA293" s="765"/>
      <c r="ATB293" s="765"/>
      <c r="ATC293" s="765"/>
      <c r="ATD293" s="765"/>
      <c r="ATE293" s="765"/>
      <c r="ATF293" s="765"/>
      <c r="ATG293" s="765"/>
      <c r="ATH293" s="765"/>
      <c r="ATI293" s="765"/>
      <c r="ATJ293" s="765"/>
      <c r="ATK293" s="765"/>
      <c r="ATL293" s="765"/>
      <c r="ATM293" s="765"/>
      <c r="ATN293" s="765"/>
      <c r="ATO293" s="765"/>
      <c r="ATP293" s="765"/>
      <c r="ATQ293" s="765"/>
      <c r="ATR293" s="765"/>
      <c r="ATS293" s="765"/>
      <c r="ATT293" s="765"/>
      <c r="ATU293" s="765"/>
      <c r="ATV293" s="765"/>
      <c r="ATW293" s="765"/>
      <c r="ATX293" s="765"/>
      <c r="ATY293" s="765"/>
      <c r="ATZ293" s="765"/>
      <c r="AUA293" s="765"/>
      <c r="AUB293" s="765"/>
      <c r="AUC293" s="765"/>
      <c r="AUD293" s="765"/>
      <c r="AUE293" s="765"/>
      <c r="AUF293" s="765"/>
      <c r="AUG293" s="765"/>
      <c r="AUH293" s="765"/>
      <c r="AUI293" s="765"/>
      <c r="AUJ293" s="765"/>
      <c r="AUK293" s="765"/>
      <c r="AUL293" s="765"/>
      <c r="AUM293" s="765"/>
      <c r="AUN293" s="765"/>
      <c r="AUO293" s="765"/>
      <c r="AUP293" s="765"/>
      <c r="AUQ293" s="765"/>
      <c r="AUR293" s="765"/>
      <c r="AUS293" s="765"/>
      <c r="AUT293" s="765"/>
      <c r="AUU293" s="765"/>
      <c r="AUV293" s="765"/>
      <c r="AUW293" s="765"/>
      <c r="AUX293" s="765"/>
      <c r="AUY293" s="765"/>
      <c r="AUZ293" s="765"/>
      <c r="AVA293" s="765"/>
      <c r="AVB293" s="765"/>
      <c r="AVC293" s="765"/>
      <c r="AVD293" s="765"/>
      <c r="AVE293" s="765"/>
      <c r="AVF293" s="765"/>
      <c r="AVG293" s="765"/>
      <c r="AVH293" s="765"/>
      <c r="AVI293" s="765"/>
      <c r="AVJ293" s="765"/>
      <c r="AVK293" s="765"/>
      <c r="AVL293" s="765"/>
      <c r="AVM293" s="765"/>
      <c r="AVN293" s="765"/>
      <c r="AVO293" s="765"/>
      <c r="AVP293" s="765"/>
      <c r="AVQ293" s="765"/>
      <c r="AVR293" s="765"/>
      <c r="AVS293" s="765"/>
      <c r="AVT293" s="765"/>
      <c r="AVU293" s="765"/>
      <c r="AVV293" s="765"/>
      <c r="AVW293" s="765"/>
      <c r="AVX293" s="765"/>
      <c r="AVY293" s="765"/>
      <c r="AVZ293" s="765"/>
      <c r="AWA293" s="765"/>
      <c r="AWB293" s="765"/>
      <c r="AWC293" s="765"/>
      <c r="AWD293" s="765"/>
      <c r="AWE293" s="765"/>
      <c r="AWF293" s="765"/>
      <c r="AWG293" s="765"/>
      <c r="AWH293" s="765"/>
      <c r="AWI293" s="765"/>
      <c r="AWJ293" s="765"/>
      <c r="AWK293" s="765"/>
      <c r="AWL293" s="765"/>
      <c r="AWM293" s="765"/>
      <c r="AWN293" s="765"/>
      <c r="AWO293" s="765"/>
      <c r="AWP293" s="765"/>
      <c r="AWQ293" s="765"/>
      <c r="AWR293" s="765"/>
      <c r="AWS293" s="765"/>
      <c r="AWT293" s="765"/>
      <c r="AWU293" s="765"/>
      <c r="AWV293" s="765"/>
      <c r="AWW293" s="765"/>
      <c r="AWX293" s="765"/>
      <c r="AWY293" s="765"/>
      <c r="AWZ293" s="765"/>
      <c r="AXA293" s="765"/>
      <c r="AXB293" s="765"/>
      <c r="AXC293" s="765"/>
      <c r="AXD293" s="765"/>
      <c r="AXE293" s="765"/>
      <c r="AXF293" s="765"/>
      <c r="AXG293" s="765"/>
      <c r="AXH293" s="765"/>
      <c r="AXI293" s="765"/>
      <c r="AXJ293" s="765"/>
      <c r="AXK293" s="765"/>
      <c r="AXL293" s="765"/>
      <c r="AXM293" s="765"/>
      <c r="AXN293" s="765"/>
      <c r="AXO293" s="765"/>
      <c r="AXP293" s="765"/>
      <c r="AXQ293" s="765"/>
      <c r="AXR293" s="765"/>
      <c r="AXS293" s="765"/>
      <c r="AXT293" s="765"/>
      <c r="AXU293" s="765"/>
      <c r="AXV293" s="765"/>
      <c r="AXW293" s="765"/>
      <c r="AXX293" s="765"/>
      <c r="AXY293" s="765"/>
      <c r="AXZ293" s="765"/>
      <c r="AYA293" s="765"/>
      <c r="AYB293" s="765"/>
      <c r="AYC293" s="765"/>
      <c r="AYD293" s="765"/>
      <c r="AYE293" s="765"/>
      <c r="AYF293" s="765"/>
      <c r="AYG293" s="765"/>
      <c r="AYH293" s="765"/>
      <c r="AYI293" s="765"/>
      <c r="AYJ293" s="765"/>
      <c r="AYK293" s="765"/>
      <c r="AYL293" s="765"/>
      <c r="AYM293" s="765"/>
      <c r="AYN293" s="765"/>
      <c r="AYO293" s="765"/>
      <c r="AYP293" s="765"/>
      <c r="AYQ293" s="765"/>
      <c r="AYR293" s="765"/>
      <c r="AYS293" s="765"/>
      <c r="AYT293" s="765"/>
      <c r="AYU293" s="765"/>
      <c r="AYV293" s="765"/>
      <c r="AYW293" s="765"/>
      <c r="AYX293" s="765"/>
      <c r="AYY293" s="765"/>
      <c r="AYZ293" s="765"/>
      <c r="AZA293" s="765"/>
      <c r="AZB293" s="765"/>
      <c r="AZC293" s="765"/>
      <c r="AZD293" s="765"/>
      <c r="AZE293" s="765"/>
      <c r="AZF293" s="765"/>
      <c r="AZG293" s="765"/>
      <c r="AZH293" s="765"/>
      <c r="AZI293" s="765"/>
      <c r="AZJ293" s="765"/>
      <c r="AZK293" s="765"/>
      <c r="AZL293" s="765"/>
      <c r="AZM293" s="765"/>
      <c r="AZN293" s="765"/>
      <c r="AZO293" s="765"/>
      <c r="AZP293" s="765"/>
      <c r="AZQ293" s="765"/>
      <c r="AZR293" s="765"/>
      <c r="AZS293" s="765"/>
      <c r="AZT293" s="765"/>
      <c r="AZU293" s="765"/>
      <c r="AZV293" s="765"/>
      <c r="AZW293" s="765"/>
      <c r="AZX293" s="765"/>
      <c r="AZY293" s="765"/>
      <c r="AZZ293" s="765"/>
      <c r="BAA293" s="765"/>
      <c r="BAB293" s="765"/>
      <c r="BAC293" s="765"/>
      <c r="BAD293" s="765"/>
      <c r="BAE293" s="765"/>
      <c r="BAF293" s="765"/>
      <c r="BAG293" s="765"/>
      <c r="BAH293" s="765"/>
      <c r="BAI293" s="765"/>
      <c r="BAJ293" s="765"/>
      <c r="BAK293" s="765"/>
      <c r="BAL293" s="765"/>
      <c r="BAM293" s="765"/>
      <c r="BAN293" s="765"/>
      <c r="BAO293" s="765"/>
      <c r="BAP293" s="765"/>
      <c r="BAQ293" s="765"/>
      <c r="BAR293" s="765"/>
      <c r="BAS293" s="765"/>
      <c r="BAT293" s="765"/>
      <c r="BAU293" s="765"/>
      <c r="BAV293" s="765"/>
      <c r="BAW293" s="765"/>
      <c r="BAX293" s="765"/>
      <c r="BAY293" s="765"/>
      <c r="BAZ293" s="765"/>
      <c r="BBA293" s="765"/>
      <c r="BBB293" s="765"/>
      <c r="BBC293" s="765"/>
      <c r="BBD293" s="765"/>
      <c r="BBE293" s="765"/>
      <c r="BBF293" s="765"/>
      <c r="BBG293" s="765"/>
      <c r="BBH293" s="765"/>
      <c r="BBI293" s="765"/>
      <c r="BBJ293" s="765"/>
      <c r="BBK293" s="765"/>
      <c r="BBL293" s="765"/>
      <c r="BBM293" s="765"/>
      <c r="BBN293" s="765"/>
      <c r="BBO293" s="765"/>
      <c r="BBP293" s="765"/>
      <c r="BBQ293" s="765"/>
      <c r="BBR293" s="765"/>
      <c r="BBS293" s="765"/>
      <c r="BBT293" s="765"/>
      <c r="BBU293" s="765"/>
      <c r="BBV293" s="765"/>
      <c r="BBW293" s="765"/>
      <c r="BBX293" s="765"/>
      <c r="BBY293" s="765"/>
      <c r="BBZ293" s="765"/>
      <c r="BCA293" s="765"/>
      <c r="BCB293" s="765"/>
      <c r="BCC293" s="765"/>
      <c r="BCD293" s="765"/>
      <c r="BCE293" s="765"/>
      <c r="BCF293" s="765"/>
      <c r="BCG293" s="765"/>
      <c r="BCH293" s="765"/>
      <c r="BCI293" s="765"/>
      <c r="BCJ293" s="765"/>
      <c r="BCK293" s="765"/>
      <c r="BCL293" s="765"/>
      <c r="BCM293" s="765"/>
      <c r="BCN293" s="765"/>
      <c r="BCO293" s="765"/>
      <c r="BCP293" s="765"/>
      <c r="BCQ293" s="765"/>
      <c r="BCR293" s="765"/>
      <c r="BCS293" s="765"/>
      <c r="BCT293" s="765"/>
      <c r="BCU293" s="765"/>
      <c r="BCV293" s="765"/>
      <c r="BCW293" s="765"/>
      <c r="BCX293" s="765"/>
      <c r="BCY293" s="765"/>
      <c r="BCZ293" s="765"/>
      <c r="BDA293" s="765"/>
      <c r="BDB293" s="765"/>
      <c r="BDC293" s="765"/>
      <c r="BDD293" s="765"/>
      <c r="BDE293" s="765"/>
      <c r="BDF293" s="765"/>
      <c r="BDG293" s="765"/>
      <c r="BDH293" s="765"/>
      <c r="BDI293" s="765"/>
      <c r="BDJ293" s="765"/>
      <c r="BDK293" s="765"/>
      <c r="BDL293" s="765"/>
      <c r="BDM293" s="765"/>
      <c r="BDN293" s="765"/>
      <c r="BDO293" s="765"/>
      <c r="BDP293" s="765"/>
      <c r="BDQ293" s="765"/>
      <c r="BDR293" s="765"/>
      <c r="BDS293" s="765"/>
      <c r="BDT293" s="765"/>
      <c r="BDU293" s="765"/>
      <c r="BDV293" s="765"/>
      <c r="BDW293" s="765"/>
      <c r="BDX293" s="765"/>
      <c r="BDY293" s="765"/>
      <c r="BDZ293" s="765"/>
      <c r="BEA293" s="765"/>
      <c r="BEB293" s="765"/>
      <c r="BEC293" s="765"/>
      <c r="BED293" s="765"/>
      <c r="BEE293" s="765"/>
      <c r="BEF293" s="765"/>
      <c r="BEG293" s="765"/>
      <c r="BEH293" s="765"/>
      <c r="BEI293" s="765"/>
      <c r="BEJ293" s="765"/>
      <c r="BEK293" s="765"/>
      <c r="BEL293" s="765"/>
      <c r="BEM293" s="765"/>
      <c r="BEN293" s="765"/>
      <c r="BEO293" s="765"/>
      <c r="BEP293" s="765"/>
      <c r="BEQ293" s="765"/>
      <c r="BER293" s="765"/>
      <c r="BES293" s="765"/>
      <c r="BET293" s="765"/>
      <c r="BEU293" s="765"/>
      <c r="BEV293" s="765"/>
      <c r="BEW293" s="765"/>
      <c r="BEX293" s="765"/>
      <c r="BEY293" s="765"/>
      <c r="BEZ293" s="765"/>
      <c r="BFA293" s="765"/>
      <c r="BFB293" s="765"/>
      <c r="BFC293" s="765"/>
      <c r="BFD293" s="765"/>
      <c r="BFE293" s="765"/>
      <c r="BFF293" s="765"/>
      <c r="BFG293" s="765"/>
      <c r="BFH293" s="765"/>
      <c r="BFI293" s="765"/>
      <c r="BFJ293" s="765"/>
      <c r="BFK293" s="765"/>
      <c r="BFL293" s="765"/>
      <c r="BFM293" s="765"/>
      <c r="BFN293" s="765"/>
      <c r="BFO293" s="765"/>
      <c r="BFP293" s="765"/>
      <c r="BFQ293" s="765"/>
      <c r="BFR293" s="765"/>
      <c r="BFS293" s="765"/>
      <c r="BFT293" s="765"/>
      <c r="BFU293" s="765"/>
      <c r="BFV293" s="765"/>
      <c r="BFW293" s="765"/>
      <c r="BFX293" s="765"/>
      <c r="BFY293" s="765"/>
      <c r="BFZ293" s="765"/>
      <c r="BGA293" s="765"/>
      <c r="BGB293" s="765"/>
      <c r="BGC293" s="765"/>
      <c r="BGD293" s="765"/>
      <c r="BGE293" s="765"/>
      <c r="BGF293" s="765"/>
      <c r="BGG293" s="765"/>
      <c r="BGH293" s="765"/>
      <c r="BGI293" s="765"/>
      <c r="BGJ293" s="765"/>
      <c r="BGK293" s="765"/>
      <c r="BGL293" s="765"/>
      <c r="BGM293" s="765"/>
      <c r="BGN293" s="765"/>
      <c r="BGO293" s="765"/>
      <c r="BGP293" s="765"/>
      <c r="BGQ293" s="765"/>
      <c r="BGR293" s="765"/>
      <c r="BGS293" s="765"/>
      <c r="BGT293" s="765"/>
      <c r="BGU293" s="765"/>
      <c r="BGV293" s="765"/>
      <c r="BGW293" s="765"/>
      <c r="BGX293" s="765"/>
      <c r="BGY293" s="765"/>
      <c r="BGZ293" s="765"/>
      <c r="BHA293" s="765"/>
      <c r="BHB293" s="765"/>
      <c r="BHC293" s="765"/>
      <c r="BHD293" s="765"/>
      <c r="BHE293" s="765"/>
      <c r="BHF293" s="765"/>
      <c r="BHG293" s="765"/>
      <c r="BHH293" s="765"/>
      <c r="BHI293" s="765"/>
      <c r="BHJ293" s="765"/>
      <c r="BHK293" s="765"/>
      <c r="BHL293" s="765"/>
      <c r="BHM293" s="765"/>
      <c r="BHN293" s="765"/>
      <c r="BHO293" s="765"/>
      <c r="BHP293" s="765"/>
      <c r="BHQ293" s="765"/>
      <c r="BHR293" s="765"/>
      <c r="BHS293" s="765"/>
      <c r="BHT293" s="765"/>
      <c r="BHU293" s="765"/>
      <c r="BHV293" s="765"/>
      <c r="BHW293" s="765"/>
      <c r="BHX293" s="765"/>
      <c r="BHY293" s="765"/>
      <c r="BHZ293" s="765"/>
      <c r="BIA293" s="765"/>
      <c r="BIB293" s="765"/>
      <c r="BIC293" s="765"/>
      <c r="BID293" s="765"/>
      <c r="BIE293" s="765"/>
      <c r="BIF293" s="765"/>
      <c r="BIG293" s="765"/>
      <c r="BIH293" s="765"/>
      <c r="BII293" s="765"/>
      <c r="BIJ293" s="765"/>
      <c r="BIK293" s="765"/>
      <c r="BIL293" s="765"/>
      <c r="BIM293" s="765"/>
      <c r="BIN293" s="765"/>
      <c r="BIO293" s="765"/>
      <c r="BIP293" s="765"/>
      <c r="BIQ293" s="765"/>
      <c r="BIR293" s="765"/>
      <c r="BIS293" s="765"/>
      <c r="BIT293" s="765"/>
      <c r="BIU293" s="765"/>
      <c r="BIV293" s="765"/>
      <c r="BIW293" s="765"/>
      <c r="BIX293" s="765"/>
      <c r="BIY293" s="765"/>
      <c r="BIZ293" s="765"/>
      <c r="BJA293" s="765"/>
      <c r="BJB293" s="765"/>
      <c r="BJC293" s="765"/>
      <c r="BJD293" s="765"/>
      <c r="BJE293" s="765"/>
      <c r="BJF293" s="765"/>
      <c r="BJG293" s="765"/>
      <c r="BJH293" s="765"/>
      <c r="BJI293" s="765"/>
      <c r="BJJ293" s="765"/>
      <c r="BJK293" s="765"/>
      <c r="BJL293" s="765"/>
      <c r="BJM293" s="765"/>
      <c r="BJN293" s="765"/>
      <c r="BJO293" s="765"/>
      <c r="BJP293" s="765"/>
      <c r="BJQ293" s="765"/>
      <c r="BJR293" s="765"/>
      <c r="BJS293" s="765"/>
      <c r="BJT293" s="765"/>
      <c r="BJU293" s="765"/>
      <c r="BJV293" s="765"/>
      <c r="BJW293" s="765"/>
      <c r="BJX293" s="765"/>
      <c r="BJY293" s="765"/>
      <c r="BJZ293" s="765"/>
      <c r="BKA293" s="765"/>
      <c r="BKB293" s="765"/>
      <c r="BKC293" s="765"/>
      <c r="BKD293" s="765"/>
      <c r="BKE293" s="765"/>
      <c r="BKF293" s="765"/>
      <c r="BKG293" s="765"/>
      <c r="BKH293" s="765"/>
      <c r="BKI293" s="765"/>
      <c r="BKJ293" s="765"/>
      <c r="BKK293" s="765"/>
      <c r="BKL293" s="765"/>
      <c r="BKM293" s="765"/>
      <c r="BKN293" s="765"/>
      <c r="BKO293" s="765"/>
      <c r="BKP293" s="765"/>
      <c r="BKQ293" s="765"/>
      <c r="BKR293" s="765"/>
      <c r="BKS293" s="765"/>
      <c r="BKT293" s="765"/>
      <c r="BKU293" s="765"/>
      <c r="BKV293" s="765"/>
      <c r="BKW293" s="765"/>
      <c r="BKX293" s="765"/>
      <c r="BKY293" s="765"/>
      <c r="BKZ293" s="765"/>
      <c r="BLA293" s="765"/>
      <c r="BLB293" s="765"/>
      <c r="BLC293" s="765"/>
      <c r="BLD293" s="765"/>
      <c r="BLE293" s="765"/>
      <c r="BLF293" s="765"/>
      <c r="BLG293" s="765"/>
      <c r="BLH293" s="765"/>
      <c r="BLI293" s="765"/>
      <c r="BLJ293" s="765"/>
      <c r="BLK293" s="765"/>
      <c r="BLL293" s="765"/>
      <c r="BLM293" s="765"/>
      <c r="BLN293" s="765"/>
      <c r="BLO293" s="765"/>
      <c r="BLP293" s="765"/>
      <c r="BLQ293" s="765"/>
      <c r="BLR293" s="765"/>
      <c r="BLS293" s="765"/>
      <c r="BLT293" s="765"/>
      <c r="BLU293" s="765"/>
      <c r="BLV293" s="765"/>
      <c r="BLW293" s="765"/>
      <c r="BLX293" s="765"/>
      <c r="BLY293" s="765"/>
      <c r="BLZ293" s="765"/>
      <c r="BMA293" s="765"/>
      <c r="BMB293" s="765"/>
      <c r="BMC293" s="765"/>
      <c r="BMD293" s="765"/>
      <c r="BME293" s="765"/>
      <c r="BMF293" s="765"/>
      <c r="BMG293" s="765"/>
      <c r="BMH293" s="765"/>
      <c r="BMI293" s="765"/>
      <c r="BMJ293" s="765"/>
      <c r="BMK293" s="765"/>
      <c r="BML293" s="765"/>
      <c r="BMM293" s="765"/>
      <c r="BMN293" s="765"/>
      <c r="BMO293" s="765"/>
      <c r="BMP293" s="765"/>
      <c r="BMQ293" s="765"/>
      <c r="BMR293" s="765"/>
      <c r="BMS293" s="765"/>
      <c r="BMT293" s="765"/>
      <c r="BMU293" s="765"/>
      <c r="BMV293" s="765"/>
      <c r="BMW293" s="765"/>
      <c r="BMX293" s="765"/>
      <c r="BMY293" s="765"/>
      <c r="BMZ293" s="765"/>
      <c r="BNA293" s="765"/>
      <c r="BNB293" s="765"/>
      <c r="BNC293" s="765"/>
      <c r="BND293" s="765"/>
      <c r="BNE293" s="765"/>
      <c r="BNF293" s="765"/>
      <c r="BNG293" s="765"/>
      <c r="BNH293" s="765"/>
      <c r="BNI293" s="765"/>
      <c r="BNJ293" s="765"/>
      <c r="BNK293" s="765"/>
      <c r="BNL293" s="765"/>
      <c r="BNM293" s="765"/>
      <c r="BNN293" s="765"/>
      <c r="BNO293" s="765"/>
      <c r="BNP293" s="765"/>
      <c r="BNQ293" s="765"/>
      <c r="BNR293" s="765"/>
      <c r="BNS293" s="765"/>
      <c r="BNT293" s="765"/>
      <c r="BNU293" s="765"/>
      <c r="BNV293" s="765"/>
      <c r="BNW293" s="765"/>
      <c r="BNX293" s="765"/>
      <c r="BNY293" s="765"/>
      <c r="BNZ293" s="765"/>
      <c r="BOA293" s="765"/>
      <c r="BOB293" s="765"/>
      <c r="BOC293" s="765"/>
      <c r="BOD293" s="765"/>
      <c r="BOE293" s="765"/>
      <c r="BOF293" s="765"/>
      <c r="BOG293" s="765"/>
      <c r="BOH293" s="765"/>
      <c r="BOI293" s="765"/>
      <c r="BOJ293" s="765"/>
      <c r="BOK293" s="765"/>
      <c r="BOL293" s="765"/>
      <c r="BOM293" s="765"/>
      <c r="BON293" s="765"/>
      <c r="BOO293" s="765"/>
      <c r="BOP293" s="765"/>
      <c r="BOQ293" s="765"/>
      <c r="BOR293" s="765"/>
      <c r="BOS293" s="765"/>
      <c r="BOT293" s="765"/>
      <c r="BOU293" s="765"/>
      <c r="BOV293" s="765"/>
      <c r="BOW293" s="765"/>
      <c r="BOX293" s="765"/>
      <c r="BOY293" s="765"/>
      <c r="BOZ293" s="765"/>
      <c r="BPA293" s="765"/>
      <c r="BPB293" s="765"/>
      <c r="BPC293" s="765"/>
      <c r="BPD293" s="765"/>
      <c r="BPE293" s="765"/>
      <c r="BPF293" s="765"/>
      <c r="BPG293" s="765"/>
      <c r="BPH293" s="765"/>
      <c r="BPI293" s="765"/>
      <c r="BPJ293" s="765"/>
      <c r="BPK293" s="765"/>
      <c r="BPL293" s="765"/>
      <c r="BPM293" s="765"/>
      <c r="BPN293" s="765"/>
      <c r="BPO293" s="765"/>
      <c r="BPP293" s="765"/>
      <c r="BPQ293" s="765"/>
      <c r="BPR293" s="765"/>
      <c r="BPS293" s="765"/>
      <c r="BPT293" s="765"/>
      <c r="BPU293" s="765"/>
      <c r="BPV293" s="765"/>
      <c r="BPW293" s="765"/>
      <c r="BPX293" s="765"/>
      <c r="BPY293" s="765"/>
      <c r="BPZ293" s="765"/>
      <c r="BQA293" s="765"/>
      <c r="BQB293" s="765"/>
      <c r="BQC293" s="765"/>
      <c r="BQD293" s="765"/>
      <c r="BQE293" s="765"/>
      <c r="BQF293" s="765"/>
      <c r="BQG293" s="765"/>
      <c r="BQH293" s="765"/>
      <c r="BQI293" s="765"/>
      <c r="BQJ293" s="765"/>
      <c r="BQK293" s="765"/>
      <c r="BQL293" s="765"/>
      <c r="BQM293" s="765"/>
      <c r="BQN293" s="765"/>
      <c r="BQO293" s="765"/>
      <c r="BQP293" s="765"/>
      <c r="BQQ293" s="765"/>
      <c r="BQR293" s="765"/>
      <c r="BQS293" s="765"/>
      <c r="BQT293" s="765"/>
      <c r="BQU293" s="765"/>
      <c r="BQV293" s="765"/>
      <c r="BQW293" s="765"/>
      <c r="BQX293" s="765"/>
      <c r="BQY293" s="765"/>
      <c r="BQZ293" s="765"/>
      <c r="BRA293" s="765"/>
      <c r="BRB293" s="765"/>
      <c r="BRC293" s="765"/>
      <c r="BRD293" s="765"/>
      <c r="BRE293" s="765"/>
      <c r="BRF293" s="765"/>
      <c r="BRG293" s="765"/>
      <c r="BRH293" s="765"/>
      <c r="BRI293" s="765"/>
      <c r="BRJ293" s="765"/>
      <c r="BRK293" s="765"/>
      <c r="BRL293" s="765"/>
      <c r="BRM293" s="765"/>
      <c r="BRN293" s="765"/>
      <c r="BRO293" s="765"/>
      <c r="BRP293" s="765"/>
      <c r="BRQ293" s="765"/>
      <c r="BRR293" s="765"/>
      <c r="BRS293" s="765"/>
      <c r="BRT293" s="765"/>
      <c r="BRU293" s="765"/>
      <c r="BRV293" s="765"/>
      <c r="BRW293" s="765"/>
      <c r="BRX293" s="765"/>
      <c r="BRY293" s="765"/>
      <c r="BRZ293" s="765"/>
      <c r="BSA293" s="765"/>
      <c r="BSB293" s="765"/>
      <c r="BSC293" s="765"/>
      <c r="BSD293" s="765"/>
      <c r="BSE293" s="765"/>
      <c r="BSF293" s="765"/>
      <c r="BSG293" s="765"/>
      <c r="BSH293" s="765"/>
      <c r="BSI293" s="765"/>
      <c r="BSJ293" s="765"/>
      <c r="BSK293" s="765"/>
      <c r="BSL293" s="765"/>
      <c r="BSM293" s="765"/>
      <c r="BSN293" s="765"/>
      <c r="BSO293" s="765"/>
      <c r="BSP293" s="765"/>
      <c r="BSQ293" s="765"/>
      <c r="BSR293" s="765"/>
      <c r="BSS293" s="765"/>
      <c r="BST293" s="765"/>
      <c r="BSU293" s="765"/>
      <c r="BSV293" s="765"/>
      <c r="BSW293" s="765"/>
      <c r="BSX293" s="765"/>
      <c r="BSY293" s="765"/>
      <c r="BSZ293" s="765"/>
      <c r="BTA293" s="765"/>
      <c r="BTB293" s="765"/>
      <c r="BTC293" s="765"/>
      <c r="BTD293" s="765"/>
      <c r="BTE293" s="765"/>
      <c r="BTF293" s="765"/>
      <c r="BTG293" s="765"/>
      <c r="BTH293" s="765"/>
      <c r="BTI293" s="765"/>
      <c r="BTJ293" s="765"/>
      <c r="BTK293" s="765"/>
      <c r="BTL293" s="765"/>
      <c r="BTM293" s="765"/>
      <c r="BTN293" s="765"/>
      <c r="BTO293" s="765"/>
      <c r="BTP293" s="765"/>
      <c r="BTQ293" s="765"/>
      <c r="BTR293" s="765"/>
      <c r="BTS293" s="765"/>
      <c r="BTT293" s="765"/>
      <c r="BTU293" s="765"/>
      <c r="BTV293" s="765"/>
      <c r="BTW293" s="765"/>
      <c r="BTX293" s="765"/>
      <c r="BTY293" s="765"/>
      <c r="BTZ293" s="765"/>
      <c r="BUA293" s="765"/>
      <c r="BUB293" s="765"/>
      <c r="BUC293" s="765"/>
      <c r="BUD293" s="765"/>
      <c r="BUE293" s="765"/>
      <c r="BUF293" s="765"/>
      <c r="BUG293" s="765"/>
      <c r="BUH293" s="765"/>
      <c r="BUI293" s="765"/>
      <c r="BUJ293" s="765"/>
      <c r="BUK293" s="765"/>
      <c r="BUL293" s="765"/>
      <c r="BUM293" s="765"/>
      <c r="BUN293" s="765"/>
      <c r="BUO293" s="765"/>
      <c r="BUP293" s="765"/>
      <c r="BUQ293" s="765"/>
      <c r="BUR293" s="765"/>
      <c r="BUS293" s="765"/>
      <c r="BUT293" s="765"/>
      <c r="BUU293" s="765"/>
      <c r="BUV293" s="765"/>
      <c r="BUW293" s="765"/>
      <c r="BUX293" s="765"/>
      <c r="BUY293" s="765"/>
      <c r="BUZ293" s="765"/>
      <c r="BVA293" s="765"/>
      <c r="BVB293" s="765"/>
      <c r="BVC293" s="765"/>
      <c r="BVD293" s="765"/>
      <c r="BVE293" s="765"/>
      <c r="BVF293" s="765"/>
      <c r="BVG293" s="765"/>
      <c r="BVH293" s="765"/>
      <c r="BVI293" s="765"/>
      <c r="BVJ293" s="765"/>
      <c r="BVK293" s="765"/>
      <c r="BVL293" s="765"/>
      <c r="BVM293" s="765"/>
      <c r="BVN293" s="765"/>
      <c r="BVO293" s="765"/>
      <c r="BVP293" s="765"/>
      <c r="BVQ293" s="765"/>
      <c r="BVR293" s="765"/>
      <c r="BVS293" s="765"/>
      <c r="BVT293" s="765"/>
      <c r="BVU293" s="765"/>
      <c r="BVV293" s="765"/>
      <c r="BVW293" s="765"/>
      <c r="BVX293" s="765"/>
      <c r="BVY293" s="765"/>
      <c r="BVZ293" s="765"/>
      <c r="BWA293" s="765"/>
      <c r="BWB293" s="765"/>
      <c r="BWC293" s="765"/>
      <c r="BWD293" s="765"/>
      <c r="BWE293" s="765"/>
      <c r="BWF293" s="765"/>
      <c r="BWG293" s="765"/>
      <c r="BWH293" s="765"/>
      <c r="BWI293" s="765"/>
      <c r="BWJ293" s="765"/>
      <c r="BWK293" s="765"/>
      <c r="BWL293" s="765"/>
      <c r="BWM293" s="765"/>
      <c r="BWN293" s="765"/>
      <c r="BWO293" s="765"/>
      <c r="BWP293" s="765"/>
      <c r="BWQ293" s="765"/>
      <c r="BWR293" s="765"/>
      <c r="BWS293" s="765"/>
      <c r="BWT293" s="765"/>
      <c r="BWU293" s="765"/>
      <c r="BWV293" s="765"/>
      <c r="BWW293" s="765"/>
      <c r="BWX293" s="765"/>
      <c r="BWY293" s="765"/>
      <c r="BWZ293" s="765"/>
      <c r="BXA293" s="765"/>
      <c r="BXB293" s="765"/>
      <c r="BXC293" s="765"/>
      <c r="BXD293" s="765"/>
      <c r="BXE293" s="765"/>
      <c r="BXF293" s="765"/>
      <c r="BXG293" s="765"/>
      <c r="BXH293" s="765"/>
      <c r="BXI293" s="765"/>
      <c r="BXJ293" s="765"/>
      <c r="BXK293" s="765"/>
      <c r="BXL293" s="765"/>
      <c r="BXM293" s="765"/>
      <c r="BXN293" s="765"/>
      <c r="BXO293" s="765"/>
      <c r="BXP293" s="765"/>
      <c r="BXQ293" s="765"/>
      <c r="BXR293" s="765"/>
      <c r="BXS293" s="765"/>
      <c r="BXT293" s="765"/>
      <c r="BXU293" s="765"/>
      <c r="BXV293" s="765"/>
      <c r="BXW293" s="765"/>
      <c r="BXX293" s="765"/>
      <c r="BXY293" s="765"/>
      <c r="BXZ293" s="765"/>
      <c r="BYA293" s="765"/>
      <c r="BYB293" s="765"/>
      <c r="BYC293" s="765"/>
      <c r="BYD293" s="765"/>
      <c r="BYE293" s="765"/>
      <c r="BYF293" s="765"/>
      <c r="BYG293" s="765"/>
      <c r="BYH293" s="765"/>
      <c r="BYI293" s="765"/>
      <c r="BYJ293" s="765"/>
      <c r="BYK293" s="765"/>
      <c r="BYL293" s="765"/>
      <c r="BYM293" s="765"/>
      <c r="BYN293" s="765"/>
      <c r="BYO293" s="765"/>
      <c r="BYP293" s="765"/>
      <c r="BYQ293" s="765"/>
      <c r="BYR293" s="765"/>
      <c r="BYS293" s="765"/>
      <c r="BYT293" s="765"/>
      <c r="BYU293" s="765"/>
      <c r="BYV293" s="765"/>
      <c r="BYW293" s="765"/>
      <c r="BYX293" s="765"/>
      <c r="BYY293" s="765"/>
      <c r="BYZ293" s="765"/>
      <c r="BZA293" s="765"/>
      <c r="BZB293" s="765"/>
      <c r="BZC293" s="765"/>
      <c r="BZD293" s="765"/>
      <c r="BZE293" s="765"/>
      <c r="BZF293" s="765"/>
      <c r="BZG293" s="765"/>
      <c r="BZH293" s="765"/>
      <c r="BZI293" s="765"/>
      <c r="BZJ293" s="765"/>
      <c r="BZK293" s="765"/>
      <c r="BZL293" s="765"/>
      <c r="BZM293" s="765"/>
      <c r="BZN293" s="765"/>
      <c r="BZO293" s="765"/>
      <c r="BZP293" s="765"/>
      <c r="BZQ293" s="765"/>
      <c r="BZR293" s="765"/>
      <c r="BZS293" s="765"/>
      <c r="BZT293" s="765"/>
      <c r="BZU293" s="765"/>
      <c r="BZV293" s="765"/>
      <c r="BZW293" s="765"/>
      <c r="BZX293" s="765"/>
      <c r="BZY293" s="765"/>
      <c r="BZZ293" s="765"/>
      <c r="CAA293" s="765"/>
      <c r="CAB293" s="765"/>
      <c r="CAC293" s="765"/>
      <c r="CAD293" s="765"/>
      <c r="CAE293" s="765"/>
      <c r="CAF293" s="765"/>
      <c r="CAG293" s="765"/>
      <c r="CAH293" s="765"/>
      <c r="CAI293" s="765"/>
      <c r="CAJ293" s="765"/>
      <c r="CAK293" s="765"/>
      <c r="CAL293" s="765"/>
      <c r="CAM293" s="765"/>
      <c r="CAN293" s="765"/>
      <c r="CAO293" s="765"/>
      <c r="CAP293" s="765"/>
      <c r="CAQ293" s="765"/>
      <c r="CAR293" s="765"/>
      <c r="CAS293" s="765"/>
      <c r="CAT293" s="765"/>
      <c r="CAU293" s="765"/>
      <c r="CAV293" s="765"/>
      <c r="CAW293" s="765"/>
      <c r="CAX293" s="765"/>
      <c r="CAY293" s="765"/>
      <c r="CAZ293" s="765"/>
      <c r="CBA293" s="765"/>
      <c r="CBB293" s="765"/>
      <c r="CBC293" s="765"/>
      <c r="CBD293" s="765"/>
      <c r="CBE293" s="765"/>
      <c r="CBF293" s="765"/>
      <c r="CBG293" s="765"/>
      <c r="CBH293" s="765"/>
      <c r="CBI293" s="765"/>
      <c r="CBJ293" s="765"/>
      <c r="CBK293" s="765"/>
      <c r="CBL293" s="765"/>
      <c r="CBM293" s="765"/>
      <c r="CBN293" s="765"/>
      <c r="CBO293" s="765"/>
      <c r="CBP293" s="765"/>
      <c r="CBQ293" s="765"/>
      <c r="CBR293" s="765"/>
      <c r="CBS293" s="765"/>
      <c r="CBT293" s="765"/>
      <c r="CBU293" s="765"/>
      <c r="CBV293" s="765"/>
      <c r="CBW293" s="765"/>
      <c r="CBX293" s="765"/>
      <c r="CBY293" s="765"/>
      <c r="CBZ293" s="765"/>
      <c r="CCA293" s="765"/>
      <c r="CCB293" s="765"/>
      <c r="CCC293" s="765"/>
      <c r="CCD293" s="765"/>
      <c r="CCE293" s="765"/>
      <c r="CCF293" s="765"/>
      <c r="CCG293" s="765"/>
      <c r="CCH293" s="765"/>
      <c r="CCI293" s="765"/>
      <c r="CCJ293" s="765"/>
      <c r="CCK293" s="765"/>
      <c r="CCL293" s="765"/>
      <c r="CCM293" s="765"/>
      <c r="CCN293" s="765"/>
      <c r="CCO293" s="765"/>
      <c r="CCP293" s="765"/>
      <c r="CCQ293" s="765"/>
      <c r="CCR293" s="765"/>
      <c r="CCS293" s="765"/>
      <c r="CCT293" s="765"/>
      <c r="CCU293" s="765"/>
      <c r="CCV293" s="765"/>
      <c r="CCW293" s="765"/>
      <c r="CCX293" s="765"/>
      <c r="CCY293" s="765"/>
      <c r="CCZ293" s="765"/>
      <c r="CDA293" s="765"/>
      <c r="CDB293" s="765"/>
      <c r="CDC293" s="765"/>
      <c r="CDD293" s="765"/>
      <c r="CDE293" s="765"/>
      <c r="CDF293" s="765"/>
      <c r="CDG293" s="765"/>
      <c r="CDH293" s="765"/>
      <c r="CDI293" s="765"/>
      <c r="CDJ293" s="765"/>
      <c r="CDK293" s="765"/>
      <c r="CDL293" s="765"/>
      <c r="CDM293" s="765"/>
      <c r="CDN293" s="765"/>
      <c r="CDO293" s="765"/>
      <c r="CDP293" s="765"/>
      <c r="CDQ293" s="765"/>
      <c r="CDR293" s="765"/>
      <c r="CDS293" s="765"/>
      <c r="CDT293" s="765"/>
      <c r="CDU293" s="765"/>
      <c r="CDV293" s="765"/>
      <c r="CDW293" s="765"/>
      <c r="CDX293" s="765"/>
      <c r="CDY293" s="765"/>
      <c r="CDZ293" s="765"/>
      <c r="CEA293" s="765"/>
      <c r="CEB293" s="765"/>
      <c r="CEC293" s="765"/>
      <c r="CED293" s="765"/>
      <c r="CEE293" s="765"/>
      <c r="CEF293" s="765"/>
      <c r="CEG293" s="765"/>
      <c r="CEH293" s="765"/>
      <c r="CEI293" s="765"/>
      <c r="CEJ293" s="765"/>
      <c r="CEK293" s="765"/>
      <c r="CEL293" s="765"/>
      <c r="CEM293" s="765"/>
      <c r="CEN293" s="765"/>
      <c r="CEO293" s="765"/>
      <c r="CEP293" s="765"/>
      <c r="CEQ293" s="765"/>
      <c r="CER293" s="765"/>
      <c r="CES293" s="765"/>
      <c r="CET293" s="765"/>
      <c r="CEU293" s="765"/>
      <c r="CEV293" s="765"/>
      <c r="CEW293" s="765"/>
      <c r="CEX293" s="765"/>
      <c r="CEY293" s="765"/>
      <c r="CEZ293" s="765"/>
      <c r="CFA293" s="765"/>
      <c r="CFB293" s="765"/>
      <c r="CFC293" s="765"/>
      <c r="CFD293" s="765"/>
      <c r="CFE293" s="765"/>
      <c r="CFF293" s="765"/>
      <c r="CFG293" s="765"/>
      <c r="CFH293" s="765"/>
      <c r="CFI293" s="765"/>
      <c r="CFJ293" s="765"/>
      <c r="CFK293" s="765"/>
      <c r="CFL293" s="765"/>
      <c r="CFM293" s="765"/>
      <c r="CFN293" s="765"/>
      <c r="CFO293" s="765"/>
      <c r="CFP293" s="765"/>
      <c r="CFQ293" s="765"/>
      <c r="CFR293" s="765"/>
      <c r="CFS293" s="765"/>
      <c r="CFT293" s="765"/>
      <c r="CFU293" s="765"/>
      <c r="CFV293" s="765"/>
      <c r="CFW293" s="765"/>
      <c r="CFX293" s="765"/>
      <c r="CFY293" s="765"/>
      <c r="CFZ293" s="765"/>
      <c r="CGA293" s="765"/>
      <c r="CGB293" s="765"/>
      <c r="CGC293" s="765"/>
      <c r="CGD293" s="765"/>
      <c r="CGE293" s="765"/>
      <c r="CGF293" s="765"/>
      <c r="CGG293" s="765"/>
      <c r="CGH293" s="765"/>
      <c r="CGI293" s="765"/>
      <c r="CGJ293" s="765"/>
      <c r="CGK293" s="765"/>
      <c r="CGL293" s="765"/>
      <c r="CGM293" s="765"/>
      <c r="CGN293" s="765"/>
      <c r="CGO293" s="765"/>
      <c r="CGP293" s="765"/>
      <c r="CGQ293" s="765"/>
      <c r="CGR293" s="765"/>
      <c r="CGS293" s="765"/>
      <c r="CGT293" s="765"/>
      <c r="CGU293" s="765"/>
      <c r="CGV293" s="765"/>
      <c r="CGW293" s="765"/>
      <c r="CGX293" s="765"/>
      <c r="CGY293" s="765"/>
      <c r="CGZ293" s="765"/>
      <c r="CHA293" s="765"/>
      <c r="CHB293" s="765"/>
      <c r="CHC293" s="765"/>
      <c r="CHD293" s="765"/>
      <c r="CHE293" s="765"/>
      <c r="CHF293" s="765"/>
      <c r="CHG293" s="765"/>
      <c r="CHH293" s="765"/>
      <c r="CHI293" s="765"/>
      <c r="CHJ293" s="765"/>
      <c r="CHK293" s="765"/>
      <c r="CHL293" s="765"/>
      <c r="CHM293" s="765"/>
      <c r="CHN293" s="765"/>
      <c r="CHO293" s="765"/>
      <c r="CHP293" s="765"/>
      <c r="CHQ293" s="765"/>
      <c r="CHR293" s="765"/>
      <c r="CHS293" s="765"/>
      <c r="CHT293" s="765"/>
      <c r="CHU293" s="765"/>
      <c r="CHV293" s="765"/>
      <c r="CHW293" s="765"/>
      <c r="CHX293" s="765"/>
      <c r="CHY293" s="765"/>
      <c r="CHZ293" s="765"/>
      <c r="CIA293" s="765"/>
      <c r="CIB293" s="765"/>
      <c r="CIC293" s="765"/>
      <c r="CID293" s="765"/>
      <c r="CIE293" s="765"/>
      <c r="CIF293" s="765"/>
      <c r="CIG293" s="765"/>
      <c r="CIH293" s="765"/>
      <c r="CII293" s="765"/>
      <c r="CIJ293" s="765"/>
      <c r="CIK293" s="765"/>
      <c r="CIL293" s="765"/>
      <c r="CIM293" s="765"/>
      <c r="CIN293" s="765"/>
      <c r="CIO293" s="765"/>
      <c r="CIP293" s="765"/>
      <c r="CIQ293" s="765"/>
      <c r="CIR293" s="765"/>
      <c r="CIS293" s="765"/>
      <c r="CIT293" s="765"/>
      <c r="CIU293" s="765"/>
      <c r="CIV293" s="765"/>
      <c r="CIW293" s="765"/>
      <c r="CIX293" s="765"/>
      <c r="CIY293" s="765"/>
      <c r="CIZ293" s="765"/>
      <c r="CJA293" s="765"/>
      <c r="CJB293" s="765"/>
      <c r="CJC293" s="765"/>
      <c r="CJD293" s="765"/>
      <c r="CJE293" s="765"/>
      <c r="CJF293" s="765"/>
      <c r="CJG293" s="765"/>
      <c r="CJH293" s="765"/>
      <c r="CJI293" s="765"/>
      <c r="CJJ293" s="765"/>
      <c r="CJK293" s="765"/>
      <c r="CJL293" s="765"/>
      <c r="CJM293" s="765"/>
      <c r="CJN293" s="765"/>
      <c r="CJO293" s="765"/>
      <c r="CJP293" s="765"/>
      <c r="CJQ293" s="765"/>
      <c r="CJR293" s="765"/>
      <c r="CJS293" s="765"/>
      <c r="CJT293" s="765"/>
      <c r="CJU293" s="765"/>
      <c r="CJV293" s="765"/>
      <c r="CJW293" s="765"/>
      <c r="CJX293" s="765"/>
      <c r="CJY293" s="765"/>
      <c r="CJZ293" s="765"/>
      <c r="CKA293" s="765"/>
      <c r="CKB293" s="765"/>
      <c r="CKC293" s="765"/>
      <c r="CKD293" s="765"/>
      <c r="CKE293" s="765"/>
      <c r="CKF293" s="765"/>
      <c r="CKG293" s="765"/>
      <c r="CKH293" s="765"/>
      <c r="CKI293" s="765"/>
      <c r="CKJ293" s="765"/>
      <c r="CKK293" s="765"/>
      <c r="CKL293" s="765"/>
      <c r="CKM293" s="765"/>
      <c r="CKN293" s="765"/>
      <c r="CKO293" s="765"/>
      <c r="CKP293" s="765"/>
      <c r="CKQ293" s="765"/>
      <c r="CKR293" s="765"/>
      <c r="CKS293" s="765"/>
      <c r="CKT293" s="765"/>
      <c r="CKU293" s="765"/>
      <c r="CKV293" s="765"/>
      <c r="CKW293" s="765"/>
      <c r="CKX293" s="765"/>
      <c r="CKY293" s="765"/>
      <c r="CKZ293" s="765"/>
      <c r="CLA293" s="765"/>
      <c r="CLB293" s="765"/>
      <c r="CLC293" s="765"/>
      <c r="CLD293" s="765"/>
      <c r="CLE293" s="765"/>
      <c r="CLF293" s="765"/>
      <c r="CLG293" s="765"/>
      <c r="CLH293" s="765"/>
      <c r="CLI293" s="765"/>
      <c r="CLJ293" s="765"/>
      <c r="CLK293" s="765"/>
      <c r="CLL293" s="765"/>
      <c r="CLM293" s="765"/>
      <c r="CLN293" s="765"/>
      <c r="CLO293" s="765"/>
      <c r="CLP293" s="765"/>
      <c r="CLQ293" s="765"/>
      <c r="CLR293" s="765"/>
      <c r="CLS293" s="765"/>
      <c r="CLT293" s="765"/>
      <c r="CLU293" s="765"/>
      <c r="CLV293" s="765"/>
      <c r="CLW293" s="765"/>
      <c r="CLX293" s="765"/>
      <c r="CLY293" s="765"/>
      <c r="CLZ293" s="765"/>
      <c r="CMA293" s="765"/>
      <c r="CMB293" s="765"/>
      <c r="CMC293" s="765"/>
      <c r="CMD293" s="765"/>
      <c r="CME293" s="765"/>
      <c r="CMF293" s="765"/>
      <c r="CMG293" s="765"/>
      <c r="CMH293" s="765"/>
      <c r="CMI293" s="765"/>
      <c r="CMJ293" s="765"/>
      <c r="CMK293" s="765"/>
      <c r="CML293" s="765"/>
      <c r="CMM293" s="765"/>
      <c r="CMN293" s="765"/>
      <c r="CMO293" s="765"/>
      <c r="CMP293" s="765"/>
      <c r="CMQ293" s="765"/>
      <c r="CMR293" s="765"/>
      <c r="CMS293" s="765"/>
      <c r="CMT293" s="765"/>
      <c r="CMU293" s="765"/>
      <c r="CMV293" s="765"/>
      <c r="CMW293" s="765"/>
      <c r="CMX293" s="765"/>
      <c r="CMY293" s="765"/>
      <c r="CMZ293" s="765"/>
      <c r="CNA293" s="765"/>
      <c r="CNB293" s="765"/>
      <c r="CNC293" s="765"/>
      <c r="CND293" s="765"/>
      <c r="CNE293" s="765"/>
      <c r="CNF293" s="765"/>
      <c r="CNG293" s="765"/>
      <c r="CNH293" s="765"/>
      <c r="CNI293" s="765"/>
      <c r="CNJ293" s="765"/>
      <c r="CNK293" s="765"/>
      <c r="CNL293" s="765"/>
      <c r="CNM293" s="765"/>
      <c r="CNN293" s="765"/>
      <c r="CNO293" s="765"/>
      <c r="CNP293" s="765"/>
      <c r="CNQ293" s="765"/>
      <c r="CNR293" s="765"/>
      <c r="CNS293" s="765"/>
      <c r="CNT293" s="765"/>
      <c r="CNU293" s="765"/>
      <c r="CNV293" s="765"/>
      <c r="CNW293" s="765"/>
      <c r="CNX293" s="765"/>
      <c r="CNY293" s="765"/>
      <c r="CNZ293" s="765"/>
      <c r="COA293" s="765"/>
      <c r="COB293" s="765"/>
      <c r="COC293" s="765"/>
      <c r="COD293" s="765"/>
      <c r="COE293" s="765"/>
      <c r="COF293" s="765"/>
      <c r="COG293" s="765"/>
      <c r="COH293" s="765"/>
      <c r="COI293" s="765"/>
      <c r="COJ293" s="765"/>
      <c r="COK293" s="765"/>
      <c r="COL293" s="765"/>
      <c r="COM293" s="765"/>
      <c r="CON293" s="765"/>
      <c r="COO293" s="765"/>
      <c r="COP293" s="765"/>
      <c r="COQ293" s="765"/>
      <c r="COR293" s="765"/>
      <c r="COS293" s="765"/>
      <c r="COT293" s="765"/>
      <c r="COU293" s="765"/>
      <c r="COV293" s="765"/>
      <c r="COW293" s="765"/>
      <c r="COX293" s="765"/>
      <c r="COY293" s="765"/>
      <c r="COZ293" s="765"/>
      <c r="CPA293" s="765"/>
      <c r="CPB293" s="765"/>
      <c r="CPC293" s="765"/>
      <c r="CPD293" s="765"/>
      <c r="CPE293" s="765"/>
      <c r="CPF293" s="765"/>
      <c r="CPG293" s="765"/>
      <c r="CPH293" s="765"/>
      <c r="CPI293" s="765"/>
      <c r="CPJ293" s="765"/>
      <c r="CPK293" s="765"/>
      <c r="CPL293" s="765"/>
      <c r="CPM293" s="765"/>
      <c r="CPN293" s="765"/>
      <c r="CPO293" s="765"/>
      <c r="CPP293" s="765"/>
      <c r="CPQ293" s="765"/>
      <c r="CPR293" s="765"/>
      <c r="CPS293" s="765"/>
      <c r="CPT293" s="765"/>
      <c r="CPU293" s="765"/>
      <c r="CPV293" s="765"/>
      <c r="CPW293" s="765"/>
      <c r="CPX293" s="765"/>
      <c r="CPY293" s="765"/>
      <c r="CPZ293" s="765"/>
      <c r="CQA293" s="765"/>
      <c r="CQB293" s="765"/>
      <c r="CQC293" s="765"/>
      <c r="CQD293" s="765"/>
      <c r="CQE293" s="765"/>
      <c r="CQF293" s="765"/>
      <c r="CQG293" s="765"/>
      <c r="CQH293" s="765"/>
      <c r="CQI293" s="765"/>
      <c r="CQJ293" s="765"/>
      <c r="CQK293" s="765"/>
      <c r="CQL293" s="765"/>
      <c r="CQM293" s="765"/>
      <c r="CQN293" s="765"/>
      <c r="CQO293" s="765"/>
      <c r="CQP293" s="765"/>
      <c r="CQQ293" s="765"/>
      <c r="CQR293" s="765"/>
      <c r="CQS293" s="765"/>
      <c r="CQT293" s="765"/>
      <c r="CQU293" s="765"/>
      <c r="CQV293" s="765"/>
      <c r="CQW293" s="765"/>
      <c r="CQX293" s="765"/>
      <c r="CQY293" s="765"/>
      <c r="CQZ293" s="765"/>
      <c r="CRA293" s="765"/>
      <c r="CRB293" s="765"/>
      <c r="CRC293" s="765"/>
      <c r="CRD293" s="765"/>
      <c r="CRE293" s="765"/>
      <c r="CRF293" s="765"/>
      <c r="CRG293" s="765"/>
      <c r="CRH293" s="765"/>
      <c r="CRI293" s="765"/>
      <c r="CRJ293" s="765"/>
      <c r="CRK293" s="765"/>
      <c r="CRL293" s="765"/>
      <c r="CRM293" s="765"/>
      <c r="CRN293" s="765"/>
      <c r="CRO293" s="765"/>
      <c r="CRP293" s="765"/>
      <c r="CRQ293" s="765"/>
      <c r="CRR293" s="765"/>
      <c r="CRS293" s="765"/>
      <c r="CRT293" s="765"/>
      <c r="CRU293" s="765"/>
      <c r="CRV293" s="765"/>
      <c r="CRW293" s="765"/>
      <c r="CRX293" s="765"/>
      <c r="CRY293" s="765"/>
      <c r="CRZ293" s="765"/>
      <c r="CSA293" s="765"/>
      <c r="CSB293" s="765"/>
      <c r="CSC293" s="765"/>
      <c r="CSD293" s="765"/>
      <c r="CSE293" s="765"/>
      <c r="CSF293" s="765"/>
      <c r="CSG293" s="765"/>
      <c r="CSH293" s="765"/>
      <c r="CSI293" s="765"/>
      <c r="CSJ293" s="765"/>
      <c r="CSK293" s="765"/>
      <c r="CSL293" s="765"/>
      <c r="CSM293" s="765"/>
      <c r="CSN293" s="765"/>
      <c r="CSO293" s="765"/>
      <c r="CSP293" s="765"/>
      <c r="CSQ293" s="765"/>
      <c r="CSR293" s="765"/>
      <c r="CSS293" s="765"/>
      <c r="CST293" s="765"/>
      <c r="CSU293" s="765"/>
      <c r="CSV293" s="765"/>
      <c r="CSW293" s="765"/>
      <c r="CSX293" s="765"/>
      <c r="CSY293" s="765"/>
      <c r="CSZ293" s="765"/>
      <c r="CTA293" s="765"/>
      <c r="CTB293" s="765"/>
      <c r="CTC293" s="765"/>
      <c r="CTD293" s="765"/>
      <c r="CTE293" s="765"/>
      <c r="CTF293" s="765"/>
      <c r="CTG293" s="765"/>
      <c r="CTH293" s="765"/>
      <c r="CTI293" s="765"/>
      <c r="CTJ293" s="765"/>
      <c r="CTK293" s="765"/>
      <c r="CTL293" s="765"/>
      <c r="CTM293" s="765"/>
      <c r="CTN293" s="765"/>
      <c r="CTO293" s="765"/>
      <c r="CTP293" s="765"/>
      <c r="CTQ293" s="765"/>
      <c r="CTR293" s="765"/>
      <c r="CTS293" s="765"/>
      <c r="CTT293" s="765"/>
      <c r="CTU293" s="765"/>
      <c r="CTV293" s="765"/>
      <c r="CTW293" s="765"/>
      <c r="CTX293" s="765"/>
      <c r="CTY293" s="765"/>
      <c r="CTZ293" s="765"/>
      <c r="CUA293" s="765"/>
      <c r="CUB293" s="765"/>
      <c r="CUC293" s="765"/>
      <c r="CUD293" s="765"/>
      <c r="CUE293" s="765"/>
      <c r="CUF293" s="765"/>
      <c r="CUG293" s="765"/>
      <c r="CUH293" s="765"/>
      <c r="CUI293" s="765"/>
      <c r="CUJ293" s="765"/>
      <c r="CUK293" s="765"/>
      <c r="CUL293" s="765"/>
      <c r="CUM293" s="765"/>
      <c r="CUN293" s="765"/>
      <c r="CUO293" s="765"/>
      <c r="CUP293" s="765"/>
      <c r="CUQ293" s="765"/>
      <c r="CUR293" s="765"/>
      <c r="CUS293" s="765"/>
      <c r="CUT293" s="765"/>
      <c r="CUU293" s="765"/>
      <c r="CUV293" s="765"/>
      <c r="CUW293" s="765"/>
      <c r="CUX293" s="765"/>
      <c r="CUY293" s="765"/>
      <c r="CUZ293" s="765"/>
      <c r="CVA293" s="765"/>
      <c r="CVB293" s="765"/>
      <c r="CVC293" s="765"/>
      <c r="CVD293" s="765"/>
      <c r="CVE293" s="765"/>
      <c r="CVF293" s="765"/>
      <c r="CVG293" s="765"/>
      <c r="CVH293" s="765"/>
      <c r="CVI293" s="765"/>
      <c r="CVJ293" s="765"/>
      <c r="CVK293" s="765"/>
      <c r="CVL293" s="765"/>
      <c r="CVM293" s="765"/>
      <c r="CVN293" s="765"/>
      <c r="CVO293" s="765"/>
      <c r="CVP293" s="765"/>
      <c r="CVQ293" s="765"/>
      <c r="CVR293" s="765"/>
      <c r="CVS293" s="765"/>
      <c r="CVT293" s="765"/>
      <c r="CVU293" s="765"/>
      <c r="CVV293" s="765"/>
      <c r="CVW293" s="765"/>
      <c r="CVX293" s="765"/>
      <c r="CVY293" s="765"/>
      <c r="CVZ293" s="765"/>
      <c r="CWA293" s="765"/>
      <c r="CWB293" s="765"/>
      <c r="CWC293" s="765"/>
      <c r="CWD293" s="765"/>
      <c r="CWE293" s="765"/>
      <c r="CWF293" s="765"/>
      <c r="CWG293" s="765"/>
      <c r="CWH293" s="765"/>
      <c r="CWI293" s="765"/>
      <c r="CWJ293" s="765"/>
      <c r="CWK293" s="765"/>
      <c r="CWL293" s="765"/>
      <c r="CWM293" s="765"/>
      <c r="CWN293" s="765"/>
      <c r="CWO293" s="765"/>
      <c r="CWP293" s="765"/>
      <c r="CWQ293" s="765"/>
      <c r="CWR293" s="765"/>
      <c r="CWS293" s="765"/>
      <c r="CWT293" s="765"/>
      <c r="CWU293" s="765"/>
      <c r="CWV293" s="765"/>
      <c r="CWW293" s="765"/>
      <c r="CWX293" s="765"/>
      <c r="CWY293" s="765"/>
      <c r="CWZ293" s="765"/>
      <c r="CXA293" s="765"/>
      <c r="CXB293" s="765"/>
      <c r="CXC293" s="765"/>
      <c r="CXD293" s="765"/>
      <c r="CXE293" s="765"/>
      <c r="CXF293" s="765"/>
      <c r="CXG293" s="765"/>
      <c r="CXH293" s="765"/>
      <c r="CXI293" s="765"/>
      <c r="CXJ293" s="765"/>
      <c r="CXK293" s="765"/>
      <c r="CXL293" s="765"/>
      <c r="CXM293" s="765"/>
      <c r="CXN293" s="765"/>
      <c r="CXO293" s="765"/>
      <c r="CXP293" s="765"/>
      <c r="CXQ293" s="765"/>
      <c r="CXR293" s="765"/>
      <c r="CXS293" s="765"/>
      <c r="CXT293" s="765"/>
      <c r="CXU293" s="765"/>
      <c r="CXV293" s="765"/>
      <c r="CXW293" s="765"/>
      <c r="CXX293" s="765"/>
      <c r="CXY293" s="765"/>
      <c r="CXZ293" s="765"/>
      <c r="CYA293" s="765"/>
      <c r="CYB293" s="765"/>
      <c r="CYC293" s="765"/>
      <c r="CYD293" s="765"/>
      <c r="CYE293" s="765"/>
      <c r="CYF293" s="765"/>
      <c r="CYG293" s="765"/>
      <c r="CYH293" s="765"/>
      <c r="CYI293" s="765"/>
      <c r="CYJ293" s="765"/>
      <c r="CYK293" s="765"/>
      <c r="CYL293" s="765"/>
      <c r="CYM293" s="765"/>
      <c r="CYN293" s="765"/>
      <c r="CYO293" s="765"/>
      <c r="CYP293" s="765"/>
      <c r="CYQ293" s="765"/>
      <c r="CYR293" s="765"/>
      <c r="CYS293" s="765"/>
      <c r="CYT293" s="765"/>
      <c r="CYU293" s="765"/>
      <c r="CYV293" s="765"/>
      <c r="CYW293" s="765"/>
      <c r="CYX293" s="765"/>
      <c r="CYY293" s="765"/>
      <c r="CYZ293" s="765"/>
      <c r="CZA293" s="765"/>
      <c r="CZB293" s="765"/>
      <c r="CZC293" s="765"/>
      <c r="CZD293" s="765"/>
      <c r="CZE293" s="765"/>
      <c r="CZF293" s="765"/>
      <c r="CZG293" s="765"/>
      <c r="CZH293" s="765"/>
      <c r="CZI293" s="765"/>
      <c r="CZJ293" s="765"/>
      <c r="CZK293" s="765"/>
      <c r="CZL293" s="765"/>
      <c r="CZM293" s="765"/>
      <c r="CZN293" s="765"/>
      <c r="CZO293" s="765"/>
      <c r="CZP293" s="765"/>
      <c r="CZQ293" s="765"/>
      <c r="CZR293" s="765"/>
      <c r="CZS293" s="765"/>
      <c r="CZT293" s="765"/>
      <c r="CZU293" s="765"/>
      <c r="CZV293" s="765"/>
      <c r="CZW293" s="765"/>
      <c r="CZX293" s="765"/>
      <c r="CZY293" s="765"/>
      <c r="CZZ293" s="765"/>
      <c r="DAA293" s="765"/>
      <c r="DAB293" s="765"/>
      <c r="DAC293" s="765"/>
      <c r="DAD293" s="765"/>
      <c r="DAE293" s="765"/>
      <c r="DAF293" s="765"/>
      <c r="DAG293" s="765"/>
      <c r="DAH293" s="765"/>
      <c r="DAI293" s="765"/>
      <c r="DAJ293" s="765"/>
      <c r="DAK293" s="765"/>
      <c r="DAL293" s="765"/>
      <c r="DAM293" s="765"/>
      <c r="DAN293" s="765"/>
      <c r="DAO293" s="765"/>
      <c r="DAP293" s="765"/>
      <c r="DAQ293" s="765"/>
      <c r="DAR293" s="765"/>
      <c r="DAS293" s="765"/>
      <c r="DAT293" s="765"/>
      <c r="DAU293" s="765"/>
      <c r="DAV293" s="765"/>
      <c r="DAW293" s="765"/>
      <c r="DAX293" s="765"/>
      <c r="DAY293" s="765"/>
      <c r="DAZ293" s="765"/>
      <c r="DBA293" s="765"/>
      <c r="DBB293" s="765"/>
      <c r="DBC293" s="765"/>
      <c r="DBD293" s="765"/>
      <c r="DBE293" s="765"/>
      <c r="DBF293" s="765"/>
      <c r="DBG293" s="765"/>
      <c r="DBH293" s="765"/>
      <c r="DBI293" s="765"/>
      <c r="DBJ293" s="765"/>
      <c r="DBK293" s="765"/>
      <c r="DBL293" s="765"/>
      <c r="DBM293" s="765"/>
      <c r="DBN293" s="765"/>
      <c r="DBO293" s="765"/>
      <c r="DBP293" s="765"/>
      <c r="DBQ293" s="765"/>
      <c r="DBR293" s="765"/>
      <c r="DBS293" s="765"/>
      <c r="DBT293" s="765"/>
      <c r="DBU293" s="765"/>
      <c r="DBV293" s="765"/>
      <c r="DBW293" s="765"/>
      <c r="DBX293" s="765"/>
      <c r="DBY293" s="765"/>
      <c r="DBZ293" s="765"/>
      <c r="DCA293" s="765"/>
      <c r="DCB293" s="765"/>
      <c r="DCC293" s="765"/>
      <c r="DCD293" s="765"/>
      <c r="DCE293" s="765"/>
      <c r="DCF293" s="765"/>
      <c r="DCG293" s="765"/>
      <c r="DCH293" s="765"/>
      <c r="DCI293" s="765"/>
      <c r="DCJ293" s="765"/>
      <c r="DCK293" s="765"/>
      <c r="DCL293" s="765"/>
      <c r="DCM293" s="765"/>
      <c r="DCN293" s="765"/>
      <c r="DCO293" s="765"/>
      <c r="DCP293" s="765"/>
      <c r="DCQ293" s="765"/>
      <c r="DCR293" s="765"/>
      <c r="DCS293" s="765"/>
      <c r="DCT293" s="765"/>
      <c r="DCU293" s="765"/>
      <c r="DCV293" s="765"/>
      <c r="DCW293" s="765"/>
      <c r="DCX293" s="765"/>
      <c r="DCY293" s="765"/>
      <c r="DCZ293" s="765"/>
      <c r="DDA293" s="765"/>
      <c r="DDB293" s="765"/>
      <c r="DDC293" s="765"/>
      <c r="DDD293" s="765"/>
      <c r="DDE293" s="765"/>
      <c r="DDF293" s="765"/>
      <c r="DDG293" s="765"/>
      <c r="DDH293" s="765"/>
      <c r="DDI293" s="765"/>
      <c r="DDJ293" s="765"/>
      <c r="DDK293" s="765"/>
      <c r="DDL293" s="765"/>
      <c r="DDM293" s="765"/>
      <c r="DDN293" s="765"/>
      <c r="DDO293" s="765"/>
      <c r="DDP293" s="765"/>
      <c r="DDQ293" s="765"/>
      <c r="DDR293" s="765"/>
      <c r="DDS293" s="765"/>
      <c r="DDT293" s="765"/>
      <c r="DDU293" s="765"/>
      <c r="DDV293" s="765"/>
      <c r="DDW293" s="765"/>
      <c r="DDX293" s="765"/>
      <c r="DDY293" s="765"/>
      <c r="DDZ293" s="765"/>
      <c r="DEA293" s="765"/>
      <c r="DEB293" s="765"/>
      <c r="DEC293" s="765"/>
      <c r="DED293" s="765"/>
      <c r="DEE293" s="765"/>
      <c r="DEF293" s="765"/>
      <c r="DEG293" s="765"/>
      <c r="DEH293" s="765"/>
      <c r="DEI293" s="765"/>
      <c r="DEJ293" s="765"/>
      <c r="DEK293" s="765"/>
      <c r="DEL293" s="765"/>
      <c r="DEM293" s="765"/>
      <c r="DEN293" s="765"/>
      <c r="DEO293" s="765"/>
      <c r="DEP293" s="765"/>
      <c r="DEQ293" s="765"/>
      <c r="DER293" s="765"/>
      <c r="DES293" s="765"/>
      <c r="DET293" s="765"/>
      <c r="DEU293" s="765"/>
      <c r="DEV293" s="765"/>
      <c r="DEW293" s="765"/>
      <c r="DEX293" s="765"/>
      <c r="DEY293" s="765"/>
      <c r="DEZ293" s="765"/>
      <c r="DFA293" s="765"/>
      <c r="DFB293" s="765"/>
      <c r="DFC293" s="765"/>
      <c r="DFD293" s="765"/>
      <c r="DFE293" s="765"/>
      <c r="DFF293" s="765"/>
      <c r="DFG293" s="765"/>
      <c r="DFH293" s="765"/>
      <c r="DFI293" s="765"/>
      <c r="DFJ293" s="765"/>
      <c r="DFK293" s="765"/>
      <c r="DFL293" s="765"/>
      <c r="DFM293" s="765"/>
      <c r="DFN293" s="765"/>
      <c r="DFO293" s="765"/>
      <c r="DFP293" s="765"/>
      <c r="DFQ293" s="765"/>
      <c r="DFR293" s="765"/>
      <c r="DFS293" s="765"/>
      <c r="DFT293" s="765"/>
      <c r="DFU293" s="765"/>
      <c r="DFV293" s="765"/>
      <c r="DFW293" s="765"/>
      <c r="DFX293" s="765"/>
      <c r="DFY293" s="765"/>
      <c r="DFZ293" s="765"/>
      <c r="DGA293" s="765"/>
      <c r="DGB293" s="765"/>
      <c r="DGC293" s="765"/>
      <c r="DGD293" s="765"/>
      <c r="DGE293" s="765"/>
      <c r="DGF293" s="765"/>
      <c r="DGG293" s="765"/>
      <c r="DGH293" s="765"/>
      <c r="DGI293" s="765"/>
      <c r="DGJ293" s="765"/>
      <c r="DGK293" s="765"/>
      <c r="DGL293" s="765"/>
      <c r="DGM293" s="765"/>
      <c r="DGN293" s="765"/>
      <c r="DGO293" s="765"/>
      <c r="DGP293" s="765"/>
      <c r="DGQ293" s="765"/>
      <c r="DGR293" s="765"/>
      <c r="DGS293" s="765"/>
      <c r="DGT293" s="765"/>
      <c r="DGU293" s="765"/>
      <c r="DGV293" s="765"/>
      <c r="DGW293" s="765"/>
      <c r="DGX293" s="765"/>
      <c r="DGY293" s="765"/>
      <c r="DGZ293" s="765"/>
      <c r="DHA293" s="765"/>
      <c r="DHB293" s="765"/>
      <c r="DHC293" s="765"/>
      <c r="DHD293" s="765"/>
      <c r="DHE293" s="765"/>
      <c r="DHF293" s="765"/>
      <c r="DHG293" s="765"/>
      <c r="DHH293" s="765"/>
      <c r="DHI293" s="765"/>
      <c r="DHJ293" s="765"/>
      <c r="DHK293" s="765"/>
      <c r="DHL293" s="765"/>
      <c r="DHM293" s="765"/>
      <c r="DHN293" s="765"/>
      <c r="DHO293" s="765"/>
      <c r="DHP293" s="765"/>
      <c r="DHQ293" s="765"/>
      <c r="DHR293" s="765"/>
      <c r="DHS293" s="765"/>
      <c r="DHT293" s="765"/>
      <c r="DHU293" s="765"/>
      <c r="DHV293" s="765"/>
      <c r="DHW293" s="765"/>
      <c r="DHX293" s="765"/>
      <c r="DHY293" s="765"/>
      <c r="DHZ293" s="765"/>
      <c r="DIA293" s="765"/>
      <c r="DIB293" s="765"/>
      <c r="DIC293" s="765"/>
      <c r="DID293" s="765"/>
      <c r="DIE293" s="765"/>
      <c r="DIF293" s="765"/>
      <c r="DIG293" s="765"/>
      <c r="DIH293" s="765"/>
      <c r="DII293" s="765"/>
      <c r="DIJ293" s="765"/>
      <c r="DIK293" s="765"/>
      <c r="DIL293" s="765"/>
      <c r="DIM293" s="765"/>
      <c r="DIN293" s="765"/>
      <c r="DIO293" s="765"/>
      <c r="DIP293" s="765"/>
      <c r="DIQ293" s="765"/>
      <c r="DIR293" s="765"/>
      <c r="DIS293" s="765"/>
      <c r="DIT293" s="765"/>
      <c r="DIU293" s="765"/>
      <c r="DIV293" s="765"/>
      <c r="DIW293" s="765"/>
      <c r="DIX293" s="765"/>
      <c r="DIY293" s="765"/>
      <c r="DIZ293" s="765"/>
      <c r="DJA293" s="765"/>
      <c r="DJB293" s="765"/>
      <c r="DJC293" s="765"/>
      <c r="DJD293" s="765"/>
      <c r="DJE293" s="765"/>
      <c r="DJF293" s="765"/>
      <c r="DJG293" s="765"/>
      <c r="DJH293" s="765"/>
      <c r="DJI293" s="765"/>
      <c r="DJJ293" s="765"/>
      <c r="DJK293" s="765"/>
      <c r="DJL293" s="765"/>
      <c r="DJM293" s="765"/>
      <c r="DJN293" s="765"/>
      <c r="DJO293" s="765"/>
      <c r="DJP293" s="765"/>
      <c r="DJQ293" s="765"/>
      <c r="DJR293" s="765"/>
      <c r="DJS293" s="765"/>
      <c r="DJT293" s="765"/>
      <c r="DJU293" s="765"/>
      <c r="DJV293" s="765"/>
      <c r="DJW293" s="765"/>
      <c r="DJX293" s="765"/>
      <c r="DJY293" s="765"/>
      <c r="DJZ293" s="765"/>
      <c r="DKA293" s="765"/>
      <c r="DKB293" s="765"/>
      <c r="DKC293" s="765"/>
      <c r="DKD293" s="765"/>
      <c r="DKE293" s="765"/>
      <c r="DKF293" s="765"/>
      <c r="DKG293" s="765"/>
      <c r="DKH293" s="765"/>
      <c r="DKI293" s="765"/>
      <c r="DKJ293" s="765"/>
      <c r="DKK293" s="765"/>
      <c r="DKL293" s="765"/>
      <c r="DKM293" s="765"/>
      <c r="DKN293" s="765"/>
      <c r="DKO293" s="765"/>
      <c r="DKP293" s="765"/>
      <c r="DKQ293" s="765"/>
      <c r="DKR293" s="765"/>
      <c r="DKS293" s="765"/>
      <c r="DKT293" s="765"/>
      <c r="DKU293" s="765"/>
      <c r="DKV293" s="765"/>
      <c r="DKW293" s="765"/>
      <c r="DKX293" s="765"/>
      <c r="DKY293" s="765"/>
      <c r="DKZ293" s="765"/>
      <c r="DLA293" s="765"/>
      <c r="DLB293" s="765"/>
      <c r="DLC293" s="765"/>
      <c r="DLD293" s="765"/>
      <c r="DLE293" s="765"/>
      <c r="DLF293" s="765"/>
      <c r="DLG293" s="765"/>
      <c r="DLH293" s="765"/>
      <c r="DLI293" s="765"/>
      <c r="DLJ293" s="765"/>
      <c r="DLK293" s="765"/>
      <c r="DLL293" s="765"/>
      <c r="DLM293" s="765"/>
      <c r="DLN293" s="765"/>
      <c r="DLO293" s="765"/>
      <c r="DLP293" s="765"/>
      <c r="DLQ293" s="765"/>
      <c r="DLR293" s="765"/>
      <c r="DLS293" s="765"/>
      <c r="DLT293" s="765"/>
      <c r="DLU293" s="765"/>
      <c r="DLV293" s="765"/>
      <c r="DLW293" s="765"/>
      <c r="DLX293" s="765"/>
      <c r="DLY293" s="765"/>
      <c r="DLZ293" s="765"/>
      <c r="DMA293" s="765"/>
      <c r="DMB293" s="765"/>
      <c r="DMC293" s="765"/>
      <c r="DMD293" s="765"/>
      <c r="DME293" s="765"/>
      <c r="DMF293" s="765"/>
      <c r="DMG293" s="765"/>
      <c r="DMH293" s="765"/>
      <c r="DMI293" s="765"/>
      <c r="DMJ293" s="765"/>
      <c r="DMK293" s="765"/>
      <c r="DML293" s="765"/>
      <c r="DMM293" s="765"/>
      <c r="DMN293" s="765"/>
      <c r="DMO293" s="765"/>
      <c r="DMP293" s="765"/>
      <c r="DMQ293" s="765"/>
      <c r="DMR293" s="765"/>
      <c r="DMS293" s="765"/>
      <c r="DMT293" s="765"/>
      <c r="DMU293" s="765"/>
      <c r="DMV293" s="765"/>
      <c r="DMW293" s="765"/>
      <c r="DMX293" s="765"/>
      <c r="DMY293" s="765"/>
      <c r="DMZ293" s="765"/>
      <c r="DNA293" s="765"/>
      <c r="DNB293" s="765"/>
      <c r="DNC293" s="765"/>
      <c r="DND293" s="765"/>
      <c r="DNE293" s="765"/>
      <c r="DNF293" s="765"/>
      <c r="DNG293" s="765"/>
      <c r="DNH293" s="765"/>
      <c r="DNI293" s="765"/>
      <c r="DNJ293" s="765"/>
      <c r="DNK293" s="765"/>
      <c r="DNL293" s="765"/>
      <c r="DNM293" s="765"/>
      <c r="DNN293" s="765"/>
      <c r="DNO293" s="765"/>
      <c r="DNP293" s="765"/>
      <c r="DNQ293" s="765"/>
      <c r="DNR293" s="765"/>
      <c r="DNS293" s="765"/>
      <c r="DNT293" s="765"/>
      <c r="DNU293" s="765"/>
      <c r="DNV293" s="765"/>
      <c r="DNW293" s="765"/>
      <c r="DNX293" s="765"/>
      <c r="DNY293" s="765"/>
      <c r="DNZ293" s="765"/>
      <c r="DOA293" s="765"/>
      <c r="DOB293" s="765"/>
      <c r="DOC293" s="765"/>
      <c r="DOD293" s="765"/>
      <c r="DOE293" s="765"/>
      <c r="DOF293" s="765"/>
      <c r="DOG293" s="765"/>
      <c r="DOH293" s="765"/>
      <c r="DOI293" s="765"/>
      <c r="DOJ293" s="765"/>
      <c r="DOK293" s="765"/>
      <c r="DOL293" s="765"/>
      <c r="DOM293" s="765"/>
      <c r="DON293" s="765"/>
      <c r="DOO293" s="765"/>
      <c r="DOP293" s="765"/>
      <c r="DOQ293" s="765"/>
      <c r="DOR293" s="765"/>
      <c r="DOS293" s="765"/>
      <c r="DOT293" s="765"/>
      <c r="DOU293" s="765"/>
      <c r="DOV293" s="765"/>
      <c r="DOW293" s="765"/>
      <c r="DOX293" s="765"/>
      <c r="DOY293" s="765"/>
      <c r="DOZ293" s="765"/>
      <c r="DPA293" s="765"/>
      <c r="DPB293" s="765"/>
      <c r="DPC293" s="765"/>
      <c r="DPD293" s="765"/>
      <c r="DPE293" s="765"/>
      <c r="DPF293" s="765"/>
      <c r="DPG293" s="765"/>
      <c r="DPH293" s="765"/>
      <c r="DPI293" s="765"/>
      <c r="DPJ293" s="765"/>
      <c r="DPK293" s="765"/>
      <c r="DPL293" s="765"/>
      <c r="DPM293" s="765"/>
      <c r="DPN293" s="765"/>
      <c r="DPO293" s="765"/>
      <c r="DPP293" s="765"/>
      <c r="DPQ293" s="765"/>
      <c r="DPR293" s="765"/>
      <c r="DPS293" s="765"/>
      <c r="DPT293" s="765"/>
      <c r="DPU293" s="765"/>
      <c r="DPV293" s="765"/>
      <c r="DPW293" s="765"/>
      <c r="DPX293" s="765"/>
      <c r="DPY293" s="765"/>
      <c r="DPZ293" s="765"/>
      <c r="DQA293" s="765"/>
      <c r="DQB293" s="765"/>
      <c r="DQC293" s="765"/>
      <c r="DQD293" s="765"/>
      <c r="DQE293" s="765"/>
      <c r="DQF293" s="765"/>
      <c r="DQG293" s="765"/>
      <c r="DQH293" s="765"/>
      <c r="DQI293" s="765"/>
      <c r="DQJ293" s="765"/>
      <c r="DQK293" s="765"/>
      <c r="DQL293" s="765"/>
      <c r="DQM293" s="765"/>
      <c r="DQN293" s="765"/>
      <c r="DQO293" s="765"/>
      <c r="DQP293" s="765"/>
      <c r="DQQ293" s="765"/>
      <c r="DQR293" s="765"/>
      <c r="DQS293" s="765"/>
      <c r="DQT293" s="765"/>
      <c r="DQU293" s="765"/>
      <c r="DQV293" s="765"/>
      <c r="DQW293" s="765"/>
      <c r="DQX293" s="765"/>
      <c r="DQY293" s="765"/>
      <c r="DQZ293" s="765"/>
      <c r="DRA293" s="765"/>
      <c r="DRB293" s="765"/>
      <c r="DRC293" s="765"/>
      <c r="DRD293" s="765"/>
      <c r="DRE293" s="765"/>
      <c r="DRF293" s="765"/>
      <c r="DRG293" s="765"/>
      <c r="DRH293" s="765"/>
      <c r="DRI293" s="765"/>
      <c r="DRJ293" s="765"/>
      <c r="DRK293" s="765"/>
      <c r="DRL293" s="765"/>
      <c r="DRM293" s="765"/>
      <c r="DRN293" s="765"/>
      <c r="DRO293" s="765"/>
      <c r="DRP293" s="765"/>
      <c r="DRQ293" s="765"/>
      <c r="DRR293" s="765"/>
      <c r="DRS293" s="765"/>
      <c r="DRT293" s="765"/>
      <c r="DRU293" s="765"/>
      <c r="DRV293" s="765"/>
      <c r="DRW293" s="765"/>
      <c r="DRX293" s="765"/>
      <c r="DRY293" s="765"/>
      <c r="DRZ293" s="765"/>
      <c r="DSA293" s="765"/>
      <c r="DSB293" s="765"/>
      <c r="DSC293" s="765"/>
      <c r="DSD293" s="765"/>
      <c r="DSE293" s="765"/>
      <c r="DSF293" s="765"/>
      <c r="DSG293" s="765"/>
      <c r="DSH293" s="765"/>
      <c r="DSI293" s="765"/>
      <c r="DSJ293" s="765"/>
      <c r="DSK293" s="765"/>
      <c r="DSL293" s="765"/>
      <c r="DSM293" s="765"/>
      <c r="DSN293" s="765"/>
      <c r="DSO293" s="765"/>
      <c r="DSP293" s="765"/>
      <c r="DSQ293" s="765"/>
      <c r="DSR293" s="765"/>
      <c r="DSS293" s="765"/>
      <c r="DST293" s="765"/>
      <c r="DSU293" s="765"/>
      <c r="DSV293" s="765"/>
      <c r="DSW293" s="765"/>
      <c r="DSX293" s="765"/>
      <c r="DSY293" s="765"/>
      <c r="DSZ293" s="765"/>
      <c r="DTA293" s="765"/>
      <c r="DTB293" s="765"/>
      <c r="DTC293" s="765"/>
      <c r="DTD293" s="765"/>
      <c r="DTE293" s="765"/>
      <c r="DTF293" s="765"/>
      <c r="DTG293" s="765"/>
      <c r="DTH293" s="765"/>
      <c r="DTI293" s="765"/>
      <c r="DTJ293" s="765"/>
      <c r="DTK293" s="765"/>
      <c r="DTL293" s="765"/>
      <c r="DTM293" s="765"/>
      <c r="DTN293" s="765"/>
      <c r="DTO293" s="765"/>
      <c r="DTP293" s="765"/>
      <c r="DTQ293" s="765"/>
      <c r="DTR293" s="765"/>
      <c r="DTS293" s="765"/>
      <c r="DTT293" s="765"/>
      <c r="DTU293" s="765"/>
      <c r="DTV293" s="765"/>
      <c r="DTW293" s="765"/>
      <c r="DTX293" s="765"/>
      <c r="DTY293" s="765"/>
      <c r="DTZ293" s="765"/>
      <c r="DUA293" s="765"/>
      <c r="DUB293" s="765"/>
      <c r="DUC293" s="765"/>
      <c r="DUD293" s="765"/>
      <c r="DUE293" s="765"/>
      <c r="DUF293" s="765"/>
      <c r="DUG293" s="765"/>
      <c r="DUH293" s="765"/>
      <c r="DUI293" s="765"/>
      <c r="DUJ293" s="765"/>
      <c r="DUK293" s="765"/>
      <c r="DUL293" s="765"/>
      <c r="DUM293" s="765"/>
      <c r="DUN293" s="765"/>
      <c r="DUO293" s="765"/>
      <c r="DUP293" s="765"/>
      <c r="DUQ293" s="765"/>
      <c r="DUR293" s="765"/>
      <c r="DUS293" s="765"/>
      <c r="DUT293" s="765"/>
      <c r="DUU293" s="765"/>
      <c r="DUV293" s="765"/>
      <c r="DUW293" s="765"/>
      <c r="DUX293" s="765"/>
      <c r="DUY293" s="765"/>
      <c r="DUZ293" s="765"/>
      <c r="DVA293" s="765"/>
      <c r="DVB293" s="765"/>
      <c r="DVC293" s="765"/>
      <c r="DVD293" s="765"/>
      <c r="DVE293" s="765"/>
      <c r="DVF293" s="765"/>
      <c r="DVG293" s="765"/>
      <c r="DVH293" s="765"/>
      <c r="DVI293" s="765"/>
      <c r="DVJ293" s="765"/>
      <c r="DVK293" s="765"/>
      <c r="DVL293" s="765"/>
      <c r="DVM293" s="765"/>
      <c r="DVN293" s="765"/>
      <c r="DVO293" s="765"/>
      <c r="DVP293" s="765"/>
      <c r="DVQ293" s="765"/>
      <c r="DVR293" s="765"/>
      <c r="DVS293" s="765"/>
      <c r="DVT293" s="765"/>
      <c r="DVU293" s="765"/>
      <c r="DVV293" s="765"/>
      <c r="DVW293" s="765"/>
      <c r="DVX293" s="765"/>
      <c r="DVY293" s="765"/>
      <c r="DVZ293" s="765"/>
      <c r="DWA293" s="765"/>
      <c r="DWB293" s="765"/>
      <c r="DWC293" s="765"/>
      <c r="DWD293" s="765"/>
      <c r="DWE293" s="765"/>
      <c r="DWF293" s="765"/>
      <c r="DWG293" s="765"/>
      <c r="DWH293" s="765"/>
      <c r="DWI293" s="765"/>
      <c r="DWJ293" s="765"/>
      <c r="DWK293" s="765"/>
      <c r="DWL293" s="765"/>
      <c r="DWM293" s="765"/>
      <c r="DWN293" s="765"/>
      <c r="DWO293" s="765"/>
      <c r="DWP293" s="765"/>
      <c r="DWQ293" s="765"/>
      <c r="DWR293" s="765"/>
      <c r="DWS293" s="765"/>
      <c r="DWT293" s="765"/>
      <c r="DWU293" s="765"/>
      <c r="DWV293" s="765"/>
      <c r="DWW293" s="765"/>
      <c r="DWX293" s="765"/>
      <c r="DWY293" s="765"/>
      <c r="DWZ293" s="765"/>
      <c r="DXA293" s="765"/>
      <c r="DXB293" s="765"/>
      <c r="DXC293" s="765"/>
      <c r="DXD293" s="765"/>
      <c r="DXE293" s="765"/>
      <c r="DXF293" s="765"/>
      <c r="DXG293" s="765"/>
      <c r="DXH293" s="765"/>
      <c r="DXI293" s="765"/>
      <c r="DXJ293" s="765"/>
      <c r="DXK293" s="765"/>
      <c r="DXL293" s="765"/>
      <c r="DXM293" s="765"/>
      <c r="DXN293" s="765"/>
      <c r="DXO293" s="765"/>
      <c r="DXP293" s="765"/>
      <c r="DXQ293" s="765"/>
      <c r="DXR293" s="765"/>
      <c r="DXS293" s="765"/>
      <c r="DXT293" s="765"/>
      <c r="DXU293" s="765"/>
      <c r="DXV293" s="765"/>
      <c r="DXW293" s="765"/>
      <c r="DXX293" s="765"/>
      <c r="DXY293" s="765"/>
      <c r="DXZ293" s="765"/>
      <c r="DYA293" s="765"/>
      <c r="DYB293" s="765"/>
      <c r="DYC293" s="765"/>
      <c r="DYD293" s="765"/>
      <c r="DYE293" s="765"/>
      <c r="DYF293" s="765"/>
      <c r="DYG293" s="765"/>
      <c r="DYH293" s="765"/>
      <c r="DYI293" s="765"/>
      <c r="DYJ293" s="765"/>
      <c r="DYK293" s="765"/>
      <c r="DYL293" s="765"/>
      <c r="DYM293" s="765"/>
      <c r="DYN293" s="765"/>
      <c r="DYO293" s="765"/>
      <c r="DYP293" s="765"/>
      <c r="DYQ293" s="765"/>
      <c r="DYR293" s="765"/>
      <c r="DYS293" s="765"/>
      <c r="DYT293" s="765"/>
      <c r="DYU293" s="765"/>
      <c r="DYV293" s="765"/>
      <c r="DYW293" s="765"/>
      <c r="DYX293" s="765"/>
      <c r="DYY293" s="765"/>
      <c r="DYZ293" s="765"/>
      <c r="DZA293" s="765"/>
      <c r="DZB293" s="765"/>
      <c r="DZC293" s="765"/>
      <c r="DZD293" s="765"/>
      <c r="DZE293" s="765"/>
      <c r="DZF293" s="765"/>
      <c r="DZG293" s="765"/>
      <c r="DZH293" s="765"/>
      <c r="DZI293" s="765"/>
      <c r="DZJ293" s="765"/>
      <c r="DZK293" s="765"/>
      <c r="DZL293" s="765"/>
      <c r="DZM293" s="765"/>
      <c r="DZN293" s="765"/>
      <c r="DZO293" s="765"/>
      <c r="DZP293" s="765"/>
      <c r="DZQ293" s="765"/>
      <c r="DZR293" s="765"/>
      <c r="DZS293" s="765"/>
      <c r="DZT293" s="765"/>
      <c r="DZU293" s="765"/>
      <c r="DZV293" s="765"/>
      <c r="DZW293" s="765"/>
      <c r="DZX293" s="765"/>
      <c r="DZY293" s="765"/>
      <c r="DZZ293" s="765"/>
      <c r="EAA293" s="765"/>
      <c r="EAB293" s="765"/>
      <c r="EAC293" s="765"/>
      <c r="EAD293" s="765"/>
      <c r="EAE293" s="765"/>
      <c r="EAF293" s="765"/>
      <c r="EAG293" s="765"/>
      <c r="EAH293" s="765"/>
      <c r="EAI293" s="765"/>
      <c r="EAJ293" s="765"/>
      <c r="EAK293" s="765"/>
      <c r="EAL293" s="765"/>
      <c r="EAM293" s="765"/>
      <c r="EAN293" s="765"/>
      <c r="EAO293" s="765"/>
      <c r="EAP293" s="765"/>
      <c r="EAQ293" s="765"/>
      <c r="EAR293" s="765"/>
      <c r="EAS293" s="765"/>
      <c r="EAT293" s="765"/>
      <c r="EAU293" s="765"/>
      <c r="EAV293" s="765"/>
      <c r="EAW293" s="765"/>
      <c r="EAX293" s="765"/>
      <c r="EAY293" s="765"/>
      <c r="EAZ293" s="765"/>
      <c r="EBA293" s="765"/>
      <c r="EBB293" s="765"/>
      <c r="EBC293" s="765"/>
      <c r="EBD293" s="765"/>
      <c r="EBE293" s="765"/>
      <c r="EBF293" s="765"/>
      <c r="EBG293" s="765"/>
      <c r="EBH293" s="765"/>
      <c r="EBI293" s="765"/>
      <c r="EBJ293" s="765"/>
      <c r="EBK293" s="765"/>
      <c r="EBL293" s="765"/>
      <c r="EBM293" s="765"/>
      <c r="EBN293" s="765"/>
      <c r="EBO293" s="765"/>
      <c r="EBP293" s="765"/>
      <c r="EBQ293" s="765"/>
      <c r="EBR293" s="765"/>
      <c r="EBS293" s="765"/>
      <c r="EBT293" s="765"/>
      <c r="EBU293" s="765"/>
      <c r="EBV293" s="765"/>
      <c r="EBW293" s="765"/>
      <c r="EBX293" s="765"/>
      <c r="EBY293" s="765"/>
      <c r="EBZ293" s="765"/>
      <c r="ECA293" s="765"/>
      <c r="ECB293" s="765"/>
      <c r="ECC293" s="765"/>
      <c r="ECD293" s="765"/>
      <c r="ECE293" s="765"/>
      <c r="ECF293" s="765"/>
      <c r="ECG293" s="765"/>
      <c r="ECH293" s="765"/>
      <c r="ECI293" s="765"/>
      <c r="ECJ293" s="765"/>
      <c r="ECK293" s="765"/>
      <c r="ECL293" s="765"/>
      <c r="ECM293" s="765"/>
      <c r="ECN293" s="765"/>
      <c r="ECO293" s="765"/>
      <c r="ECP293" s="765"/>
      <c r="ECQ293" s="765"/>
      <c r="ECR293" s="765"/>
      <c r="ECS293" s="765"/>
      <c r="ECT293" s="765"/>
      <c r="ECU293" s="765"/>
      <c r="ECV293" s="765"/>
      <c r="ECW293" s="765"/>
      <c r="ECX293" s="765"/>
      <c r="ECY293" s="765"/>
      <c r="ECZ293" s="765"/>
      <c r="EDA293" s="765"/>
      <c r="EDB293" s="765"/>
      <c r="EDC293" s="765"/>
      <c r="EDD293" s="765"/>
      <c r="EDE293" s="765"/>
      <c r="EDF293" s="765"/>
      <c r="EDG293" s="765"/>
      <c r="EDH293" s="765"/>
      <c r="EDI293" s="765"/>
      <c r="EDJ293" s="765"/>
      <c r="EDK293" s="765"/>
      <c r="EDL293" s="765"/>
      <c r="EDM293" s="765"/>
      <c r="EDN293" s="765"/>
      <c r="EDO293" s="765"/>
      <c r="EDP293" s="765"/>
      <c r="EDQ293" s="765"/>
      <c r="EDR293" s="765"/>
      <c r="EDS293" s="765"/>
      <c r="EDT293" s="765"/>
      <c r="EDU293" s="765"/>
      <c r="EDV293" s="765"/>
      <c r="EDW293" s="765"/>
      <c r="EDX293" s="765"/>
      <c r="EDY293" s="765"/>
      <c r="EDZ293" s="765"/>
      <c r="EEA293" s="765"/>
      <c r="EEB293" s="765"/>
      <c r="EEC293" s="765"/>
      <c r="EED293" s="765"/>
      <c r="EEE293" s="765"/>
      <c r="EEF293" s="765"/>
      <c r="EEG293" s="765"/>
      <c r="EEH293" s="765"/>
      <c r="EEI293" s="765"/>
      <c r="EEJ293" s="765"/>
      <c r="EEK293" s="765"/>
      <c r="EEL293" s="765"/>
      <c r="EEM293" s="765"/>
      <c r="EEN293" s="765"/>
      <c r="EEO293" s="765"/>
      <c r="EEP293" s="765"/>
      <c r="EEQ293" s="765"/>
      <c r="EER293" s="765"/>
      <c r="EES293" s="765"/>
      <c r="EET293" s="765"/>
      <c r="EEU293" s="765"/>
      <c r="EEV293" s="765"/>
      <c r="EEW293" s="765"/>
      <c r="EEX293" s="765"/>
      <c r="EEY293" s="765"/>
      <c r="EEZ293" s="765"/>
      <c r="EFA293" s="765"/>
      <c r="EFB293" s="765"/>
      <c r="EFC293" s="765"/>
      <c r="EFD293" s="765"/>
      <c r="EFE293" s="765"/>
      <c r="EFF293" s="765"/>
      <c r="EFG293" s="765"/>
      <c r="EFH293" s="765"/>
      <c r="EFI293" s="765"/>
      <c r="EFJ293" s="765"/>
      <c r="EFK293" s="765"/>
      <c r="EFL293" s="765"/>
      <c r="EFM293" s="765"/>
      <c r="EFN293" s="765"/>
      <c r="EFO293" s="765"/>
      <c r="EFP293" s="765"/>
      <c r="EFQ293" s="765"/>
      <c r="EFR293" s="765"/>
      <c r="EFS293" s="765"/>
      <c r="EFT293" s="765"/>
      <c r="EFU293" s="765"/>
      <c r="EFV293" s="765"/>
      <c r="EFW293" s="765"/>
      <c r="EFX293" s="765"/>
      <c r="EFY293" s="765"/>
      <c r="EFZ293" s="765"/>
      <c r="EGA293" s="765"/>
      <c r="EGB293" s="765"/>
      <c r="EGC293" s="765"/>
      <c r="EGD293" s="765"/>
      <c r="EGE293" s="765"/>
      <c r="EGF293" s="765"/>
      <c r="EGG293" s="765"/>
      <c r="EGH293" s="765"/>
      <c r="EGI293" s="765"/>
      <c r="EGJ293" s="765"/>
      <c r="EGK293" s="765"/>
      <c r="EGL293" s="765"/>
      <c r="EGM293" s="765"/>
      <c r="EGN293" s="765"/>
      <c r="EGO293" s="765"/>
      <c r="EGP293" s="765"/>
      <c r="EGQ293" s="765"/>
      <c r="EGR293" s="765"/>
      <c r="EGS293" s="765"/>
      <c r="EGT293" s="765"/>
      <c r="EGU293" s="765"/>
      <c r="EGV293" s="765"/>
      <c r="EGW293" s="765"/>
      <c r="EGX293" s="765"/>
      <c r="EGY293" s="765"/>
      <c r="EGZ293" s="765"/>
      <c r="EHA293" s="765"/>
      <c r="EHB293" s="765"/>
      <c r="EHC293" s="765"/>
      <c r="EHD293" s="765"/>
      <c r="EHE293" s="765"/>
      <c r="EHF293" s="765"/>
      <c r="EHG293" s="765"/>
      <c r="EHH293" s="765"/>
      <c r="EHI293" s="765"/>
      <c r="EHJ293" s="765"/>
      <c r="EHK293" s="765"/>
      <c r="EHL293" s="765"/>
      <c r="EHM293" s="765"/>
      <c r="EHN293" s="765"/>
      <c r="EHO293" s="765"/>
      <c r="EHP293" s="765"/>
      <c r="EHQ293" s="765"/>
      <c r="EHR293" s="765"/>
      <c r="EHS293" s="765"/>
      <c r="EHT293" s="765"/>
      <c r="EHU293" s="765"/>
      <c r="EHV293" s="765"/>
      <c r="EHW293" s="765"/>
      <c r="EHX293" s="765"/>
      <c r="EHY293" s="765"/>
      <c r="EHZ293" s="765"/>
      <c r="EIA293" s="765"/>
      <c r="EIB293" s="765"/>
      <c r="EIC293" s="765"/>
      <c r="EID293" s="765"/>
      <c r="EIE293" s="765"/>
      <c r="EIF293" s="765"/>
      <c r="EIG293" s="765"/>
      <c r="EIH293" s="765"/>
      <c r="EII293" s="765"/>
      <c r="EIJ293" s="765"/>
      <c r="EIK293" s="765"/>
      <c r="EIL293" s="765"/>
      <c r="EIM293" s="765"/>
      <c r="EIN293" s="765"/>
      <c r="EIO293" s="765"/>
      <c r="EIP293" s="765"/>
      <c r="EIQ293" s="765"/>
      <c r="EIR293" s="765"/>
      <c r="EIS293" s="765"/>
      <c r="EIT293" s="765"/>
      <c r="EIU293" s="765"/>
      <c r="EIV293" s="765"/>
      <c r="EIW293" s="765"/>
      <c r="EIX293" s="765"/>
      <c r="EIY293" s="765"/>
      <c r="EIZ293" s="765"/>
      <c r="EJA293" s="765"/>
      <c r="EJB293" s="765"/>
      <c r="EJC293" s="765"/>
      <c r="EJD293" s="765"/>
      <c r="EJE293" s="765"/>
      <c r="EJF293" s="765"/>
      <c r="EJG293" s="765"/>
      <c r="EJH293" s="765"/>
      <c r="EJI293" s="765"/>
      <c r="EJJ293" s="765"/>
      <c r="EJK293" s="765"/>
      <c r="EJL293" s="765"/>
      <c r="EJM293" s="765"/>
      <c r="EJN293" s="765"/>
      <c r="EJO293" s="765"/>
      <c r="EJP293" s="765"/>
      <c r="EJQ293" s="765"/>
      <c r="EJR293" s="765"/>
      <c r="EJS293" s="765"/>
      <c r="EJT293" s="765"/>
      <c r="EJU293" s="765"/>
      <c r="EJV293" s="765"/>
      <c r="EJW293" s="765"/>
      <c r="EJX293" s="765"/>
      <c r="EJY293" s="765"/>
      <c r="EJZ293" s="765"/>
      <c r="EKA293" s="765"/>
      <c r="EKB293" s="765"/>
      <c r="EKC293" s="765"/>
      <c r="EKD293" s="765"/>
      <c r="EKE293" s="765"/>
      <c r="EKF293" s="765"/>
      <c r="EKG293" s="765"/>
      <c r="EKH293" s="765"/>
      <c r="EKI293" s="765"/>
      <c r="EKJ293" s="765"/>
      <c r="EKK293" s="765"/>
      <c r="EKL293" s="765"/>
      <c r="EKM293" s="765"/>
      <c r="EKN293" s="765"/>
      <c r="EKO293" s="765"/>
      <c r="EKP293" s="765"/>
      <c r="EKQ293" s="765"/>
      <c r="EKR293" s="765"/>
      <c r="EKS293" s="765"/>
      <c r="EKT293" s="765"/>
      <c r="EKU293" s="765"/>
      <c r="EKV293" s="765"/>
      <c r="EKW293" s="765"/>
      <c r="EKX293" s="765"/>
      <c r="EKY293" s="765"/>
      <c r="EKZ293" s="765"/>
      <c r="ELA293" s="765"/>
      <c r="ELB293" s="765"/>
      <c r="ELC293" s="765"/>
      <c r="ELD293" s="765"/>
      <c r="ELE293" s="765"/>
      <c r="ELF293" s="765"/>
      <c r="ELG293" s="765"/>
      <c r="ELH293" s="765"/>
      <c r="ELI293" s="765"/>
      <c r="ELJ293" s="765"/>
      <c r="ELK293" s="765"/>
      <c r="ELL293" s="765"/>
      <c r="ELM293" s="765"/>
      <c r="ELN293" s="765"/>
      <c r="ELO293" s="765"/>
      <c r="ELP293" s="765"/>
      <c r="ELQ293" s="765"/>
      <c r="ELR293" s="765"/>
      <c r="ELS293" s="765"/>
      <c r="ELT293" s="765"/>
      <c r="ELU293" s="765"/>
      <c r="ELV293" s="765"/>
      <c r="ELW293" s="765"/>
      <c r="ELX293" s="765"/>
      <c r="ELY293" s="765"/>
      <c r="ELZ293" s="765"/>
      <c r="EMA293" s="765"/>
      <c r="EMB293" s="765"/>
      <c r="EMC293" s="765"/>
      <c r="EMD293" s="765"/>
      <c r="EME293" s="765"/>
      <c r="EMF293" s="765"/>
      <c r="EMG293" s="765"/>
      <c r="EMH293" s="765"/>
      <c r="EMI293" s="765"/>
      <c r="EMJ293" s="765"/>
      <c r="EMK293" s="765"/>
      <c r="EML293" s="765"/>
      <c r="EMM293" s="765"/>
      <c r="EMN293" s="765"/>
      <c r="EMO293" s="765"/>
      <c r="EMP293" s="765"/>
      <c r="EMQ293" s="765"/>
      <c r="EMR293" s="765"/>
      <c r="EMS293" s="765"/>
      <c r="EMT293" s="765"/>
      <c r="EMU293" s="765"/>
      <c r="EMV293" s="765"/>
      <c r="EMW293" s="765"/>
      <c r="EMX293" s="765"/>
      <c r="EMY293" s="765"/>
      <c r="EMZ293" s="765"/>
      <c r="ENA293" s="765"/>
      <c r="ENB293" s="765"/>
      <c r="ENC293" s="765"/>
      <c r="END293" s="765"/>
      <c r="ENE293" s="765"/>
      <c r="ENF293" s="765"/>
      <c r="ENG293" s="765"/>
      <c r="ENH293" s="765"/>
      <c r="ENI293" s="765"/>
      <c r="ENJ293" s="765"/>
      <c r="ENK293" s="765"/>
      <c r="ENL293" s="765"/>
      <c r="ENM293" s="765"/>
      <c r="ENN293" s="765"/>
      <c r="ENO293" s="765"/>
      <c r="ENP293" s="765"/>
      <c r="ENQ293" s="765"/>
      <c r="ENR293" s="765"/>
      <c r="ENS293" s="765"/>
      <c r="ENT293" s="765"/>
      <c r="ENU293" s="765"/>
      <c r="ENV293" s="765"/>
      <c r="ENW293" s="765"/>
      <c r="ENX293" s="765"/>
      <c r="ENY293" s="765"/>
      <c r="ENZ293" s="765"/>
      <c r="EOA293" s="765"/>
      <c r="EOB293" s="765"/>
      <c r="EOC293" s="765"/>
      <c r="EOD293" s="765"/>
      <c r="EOE293" s="765"/>
      <c r="EOF293" s="765"/>
      <c r="EOG293" s="765"/>
      <c r="EOH293" s="765"/>
      <c r="EOI293" s="765"/>
      <c r="EOJ293" s="765"/>
      <c r="EOK293" s="765"/>
      <c r="EOL293" s="765"/>
      <c r="EOM293" s="765"/>
      <c r="EON293" s="765"/>
      <c r="EOO293" s="765"/>
      <c r="EOP293" s="765"/>
      <c r="EOQ293" s="765"/>
      <c r="EOR293" s="765"/>
      <c r="EOS293" s="765"/>
      <c r="EOT293" s="765"/>
      <c r="EOU293" s="765"/>
      <c r="EOV293" s="765"/>
      <c r="EOW293" s="765"/>
      <c r="EOX293" s="765"/>
      <c r="EOY293" s="765"/>
      <c r="EOZ293" s="765"/>
      <c r="EPA293" s="765"/>
      <c r="EPB293" s="765"/>
      <c r="EPC293" s="765"/>
      <c r="EPD293" s="765"/>
      <c r="EPE293" s="765"/>
      <c r="EPF293" s="765"/>
      <c r="EPG293" s="765"/>
      <c r="EPH293" s="765"/>
      <c r="EPI293" s="765"/>
      <c r="EPJ293" s="765"/>
      <c r="EPK293" s="765"/>
      <c r="EPL293" s="765"/>
      <c r="EPM293" s="765"/>
      <c r="EPN293" s="765"/>
      <c r="EPO293" s="765"/>
      <c r="EPP293" s="765"/>
      <c r="EPQ293" s="765"/>
      <c r="EPR293" s="765"/>
      <c r="EPS293" s="765"/>
      <c r="EPT293" s="765"/>
      <c r="EPU293" s="765"/>
      <c r="EPV293" s="765"/>
      <c r="EPW293" s="765"/>
      <c r="EPX293" s="765"/>
      <c r="EPY293" s="765"/>
      <c r="EPZ293" s="765"/>
      <c r="EQA293" s="765"/>
      <c r="EQB293" s="765"/>
      <c r="EQC293" s="765"/>
      <c r="EQD293" s="765"/>
      <c r="EQE293" s="765"/>
      <c r="EQF293" s="765"/>
      <c r="EQG293" s="765"/>
      <c r="EQH293" s="765"/>
      <c r="EQI293" s="765"/>
      <c r="EQJ293" s="765"/>
      <c r="EQK293" s="765"/>
      <c r="EQL293" s="765"/>
      <c r="EQM293" s="765"/>
      <c r="EQN293" s="765"/>
      <c r="EQO293" s="765"/>
      <c r="EQP293" s="765"/>
      <c r="EQQ293" s="765"/>
      <c r="EQR293" s="765"/>
      <c r="EQS293" s="765"/>
      <c r="EQT293" s="765"/>
      <c r="EQU293" s="765"/>
      <c r="EQV293" s="765"/>
      <c r="EQW293" s="765"/>
      <c r="EQX293" s="765"/>
      <c r="EQY293" s="765"/>
      <c r="EQZ293" s="765"/>
      <c r="ERA293" s="765"/>
      <c r="ERB293" s="765"/>
      <c r="ERC293" s="765"/>
      <c r="ERD293" s="765"/>
      <c r="ERE293" s="765"/>
      <c r="ERF293" s="765"/>
      <c r="ERG293" s="765"/>
      <c r="ERH293" s="765"/>
      <c r="ERI293" s="765"/>
      <c r="ERJ293" s="765"/>
      <c r="ERK293" s="765"/>
      <c r="ERL293" s="765"/>
      <c r="ERM293" s="765"/>
      <c r="ERN293" s="765"/>
      <c r="ERO293" s="765"/>
      <c r="ERP293" s="765"/>
      <c r="ERQ293" s="765"/>
      <c r="ERR293" s="765"/>
      <c r="ERS293" s="765"/>
      <c r="ERT293" s="765"/>
      <c r="ERU293" s="765"/>
      <c r="ERV293" s="765"/>
      <c r="ERW293" s="765"/>
      <c r="ERX293" s="765"/>
      <c r="ERY293" s="765"/>
      <c r="ERZ293" s="765"/>
      <c r="ESA293" s="765"/>
      <c r="ESB293" s="765"/>
      <c r="ESC293" s="765"/>
      <c r="ESD293" s="765"/>
      <c r="ESE293" s="765"/>
      <c r="ESF293" s="765"/>
      <c r="ESG293" s="765"/>
      <c r="ESH293" s="765"/>
      <c r="ESI293" s="765"/>
      <c r="ESJ293" s="765"/>
      <c r="ESK293" s="765"/>
      <c r="ESL293" s="765"/>
      <c r="ESM293" s="765"/>
      <c r="ESN293" s="765"/>
      <c r="ESO293" s="765"/>
      <c r="ESP293" s="765"/>
      <c r="ESQ293" s="765"/>
      <c r="ESR293" s="765"/>
      <c r="ESS293" s="765"/>
      <c r="EST293" s="765"/>
      <c r="ESU293" s="765"/>
      <c r="ESV293" s="765"/>
      <c r="ESW293" s="765"/>
      <c r="ESX293" s="765"/>
      <c r="ESY293" s="765"/>
      <c r="ESZ293" s="765"/>
      <c r="ETA293" s="765"/>
      <c r="ETB293" s="765"/>
      <c r="ETC293" s="765"/>
      <c r="ETD293" s="765"/>
      <c r="ETE293" s="765"/>
      <c r="ETF293" s="765"/>
      <c r="ETG293" s="765"/>
      <c r="ETH293" s="765"/>
      <c r="ETI293" s="765"/>
      <c r="ETJ293" s="765"/>
      <c r="ETK293" s="765"/>
      <c r="ETL293" s="765"/>
      <c r="ETM293" s="765"/>
      <c r="ETN293" s="765"/>
      <c r="ETO293" s="765"/>
      <c r="ETP293" s="765"/>
      <c r="ETQ293" s="765"/>
      <c r="ETR293" s="765"/>
      <c r="ETS293" s="765"/>
      <c r="ETT293" s="765"/>
      <c r="ETU293" s="765"/>
      <c r="ETV293" s="765"/>
      <c r="ETW293" s="765"/>
      <c r="ETX293" s="765"/>
      <c r="ETY293" s="765"/>
      <c r="ETZ293" s="765"/>
      <c r="EUA293" s="765"/>
      <c r="EUB293" s="765"/>
      <c r="EUC293" s="765"/>
      <c r="EUD293" s="765"/>
      <c r="EUE293" s="765"/>
      <c r="EUF293" s="765"/>
      <c r="EUG293" s="765"/>
      <c r="EUH293" s="765"/>
      <c r="EUI293" s="765"/>
      <c r="EUJ293" s="765"/>
      <c r="EUK293" s="765"/>
      <c r="EUL293" s="765"/>
      <c r="EUM293" s="765"/>
      <c r="EUN293" s="765"/>
      <c r="EUO293" s="765"/>
      <c r="EUP293" s="765"/>
      <c r="EUQ293" s="765"/>
      <c r="EUR293" s="765"/>
      <c r="EUS293" s="765"/>
      <c r="EUT293" s="765"/>
      <c r="EUU293" s="765"/>
      <c r="EUV293" s="765"/>
      <c r="EUW293" s="765"/>
      <c r="EUX293" s="765"/>
      <c r="EUY293" s="765"/>
      <c r="EUZ293" s="765"/>
      <c r="EVA293" s="765"/>
      <c r="EVB293" s="765"/>
      <c r="EVC293" s="765"/>
      <c r="EVD293" s="765"/>
      <c r="EVE293" s="765"/>
      <c r="EVF293" s="765"/>
      <c r="EVG293" s="765"/>
      <c r="EVH293" s="765"/>
      <c r="EVI293" s="765"/>
      <c r="EVJ293" s="765"/>
      <c r="EVK293" s="765"/>
      <c r="EVL293" s="765"/>
      <c r="EVM293" s="765"/>
      <c r="EVN293" s="765"/>
      <c r="EVO293" s="765"/>
      <c r="EVP293" s="765"/>
      <c r="EVQ293" s="765"/>
      <c r="EVR293" s="765"/>
      <c r="EVS293" s="765"/>
      <c r="EVT293" s="765"/>
      <c r="EVU293" s="765"/>
      <c r="EVV293" s="765"/>
      <c r="EVW293" s="765"/>
      <c r="EVX293" s="765"/>
      <c r="EVY293" s="765"/>
      <c r="EVZ293" s="765"/>
      <c r="EWA293" s="765"/>
      <c r="EWB293" s="765"/>
      <c r="EWC293" s="765"/>
      <c r="EWD293" s="765"/>
      <c r="EWE293" s="765"/>
      <c r="EWF293" s="765"/>
      <c r="EWG293" s="765"/>
      <c r="EWH293" s="765"/>
      <c r="EWI293" s="765"/>
      <c r="EWJ293" s="765"/>
      <c r="EWK293" s="765"/>
      <c r="EWL293" s="765"/>
      <c r="EWM293" s="765"/>
      <c r="EWN293" s="765"/>
      <c r="EWO293" s="765"/>
      <c r="EWP293" s="765"/>
      <c r="EWQ293" s="765"/>
      <c r="EWR293" s="765"/>
      <c r="EWS293" s="765"/>
      <c r="EWT293" s="765"/>
      <c r="EWU293" s="765"/>
      <c r="EWV293" s="765"/>
      <c r="EWW293" s="765"/>
      <c r="EWX293" s="765"/>
      <c r="EWY293" s="765"/>
      <c r="EWZ293" s="765"/>
      <c r="EXA293" s="765"/>
      <c r="EXB293" s="765"/>
      <c r="EXC293" s="765"/>
      <c r="EXD293" s="765"/>
      <c r="EXE293" s="765"/>
      <c r="EXF293" s="765"/>
      <c r="EXG293" s="765"/>
      <c r="EXH293" s="765"/>
      <c r="EXI293" s="765"/>
      <c r="EXJ293" s="765"/>
      <c r="EXK293" s="765"/>
      <c r="EXL293" s="765"/>
      <c r="EXM293" s="765"/>
      <c r="EXN293" s="765"/>
      <c r="EXO293" s="765"/>
      <c r="EXP293" s="765"/>
      <c r="EXQ293" s="765"/>
      <c r="EXR293" s="765"/>
      <c r="EXS293" s="765"/>
      <c r="EXT293" s="765"/>
      <c r="EXU293" s="765"/>
      <c r="EXV293" s="765"/>
      <c r="EXW293" s="765"/>
      <c r="EXX293" s="765"/>
      <c r="EXY293" s="765"/>
      <c r="EXZ293" s="765"/>
      <c r="EYA293" s="765"/>
      <c r="EYB293" s="765"/>
      <c r="EYC293" s="765"/>
      <c r="EYD293" s="765"/>
      <c r="EYE293" s="765"/>
      <c r="EYF293" s="765"/>
      <c r="EYG293" s="765"/>
      <c r="EYH293" s="765"/>
      <c r="EYI293" s="765"/>
      <c r="EYJ293" s="765"/>
      <c r="EYK293" s="765"/>
      <c r="EYL293" s="765"/>
      <c r="EYM293" s="765"/>
      <c r="EYN293" s="765"/>
      <c r="EYO293" s="765"/>
      <c r="EYP293" s="765"/>
      <c r="EYQ293" s="765"/>
      <c r="EYR293" s="765"/>
      <c r="EYS293" s="765"/>
      <c r="EYT293" s="765"/>
      <c r="EYU293" s="765"/>
      <c r="EYV293" s="765"/>
      <c r="EYW293" s="765"/>
      <c r="EYX293" s="765"/>
      <c r="EYY293" s="765"/>
      <c r="EYZ293" s="765"/>
      <c r="EZA293" s="765"/>
      <c r="EZB293" s="765"/>
      <c r="EZC293" s="765"/>
      <c r="EZD293" s="765"/>
      <c r="EZE293" s="765"/>
      <c r="EZF293" s="765"/>
      <c r="EZG293" s="765"/>
      <c r="EZH293" s="765"/>
      <c r="EZI293" s="765"/>
      <c r="EZJ293" s="765"/>
      <c r="EZK293" s="765"/>
      <c r="EZL293" s="765"/>
      <c r="EZM293" s="765"/>
      <c r="EZN293" s="765"/>
      <c r="EZO293" s="765"/>
      <c r="EZP293" s="765"/>
      <c r="EZQ293" s="765"/>
      <c r="EZR293" s="765"/>
      <c r="EZS293" s="765"/>
      <c r="EZT293" s="765"/>
      <c r="EZU293" s="765"/>
      <c r="EZV293" s="765"/>
      <c r="EZW293" s="765"/>
      <c r="EZX293" s="765"/>
      <c r="EZY293" s="765"/>
      <c r="EZZ293" s="765"/>
      <c r="FAA293" s="765"/>
      <c r="FAB293" s="765"/>
      <c r="FAC293" s="765"/>
      <c r="FAD293" s="765"/>
      <c r="FAE293" s="765"/>
      <c r="FAF293" s="765"/>
      <c r="FAG293" s="765"/>
      <c r="FAH293" s="765"/>
      <c r="FAI293" s="765"/>
      <c r="FAJ293" s="765"/>
      <c r="FAK293" s="765"/>
      <c r="FAL293" s="765"/>
      <c r="FAM293" s="765"/>
      <c r="FAN293" s="765"/>
      <c r="FAO293" s="765"/>
      <c r="FAP293" s="765"/>
      <c r="FAQ293" s="765"/>
      <c r="FAR293" s="765"/>
      <c r="FAS293" s="765"/>
      <c r="FAT293" s="765"/>
      <c r="FAU293" s="765"/>
      <c r="FAV293" s="765"/>
      <c r="FAW293" s="765"/>
      <c r="FAX293" s="765"/>
      <c r="FAY293" s="765"/>
      <c r="FAZ293" s="765"/>
      <c r="FBA293" s="765"/>
      <c r="FBB293" s="765"/>
      <c r="FBC293" s="765"/>
      <c r="FBD293" s="765"/>
      <c r="FBE293" s="765"/>
      <c r="FBF293" s="765"/>
      <c r="FBG293" s="765"/>
      <c r="FBH293" s="765"/>
      <c r="FBI293" s="765"/>
      <c r="FBJ293" s="765"/>
      <c r="FBK293" s="765"/>
      <c r="FBL293" s="765"/>
      <c r="FBM293" s="765"/>
      <c r="FBN293" s="765"/>
      <c r="FBO293" s="765"/>
      <c r="FBP293" s="765"/>
      <c r="FBQ293" s="765"/>
      <c r="FBR293" s="765"/>
      <c r="FBS293" s="765"/>
      <c r="FBT293" s="765"/>
      <c r="FBU293" s="765"/>
      <c r="FBV293" s="765"/>
      <c r="FBW293" s="765"/>
      <c r="FBX293" s="765"/>
      <c r="FBY293" s="765"/>
      <c r="FBZ293" s="765"/>
      <c r="FCA293" s="765"/>
      <c r="FCB293" s="765"/>
      <c r="FCC293" s="765"/>
      <c r="FCD293" s="765"/>
      <c r="FCE293" s="765"/>
      <c r="FCF293" s="765"/>
      <c r="FCG293" s="765"/>
      <c r="FCH293" s="765"/>
      <c r="FCI293" s="765"/>
      <c r="FCJ293" s="765"/>
      <c r="FCK293" s="765"/>
      <c r="FCL293" s="765"/>
      <c r="FCM293" s="765"/>
      <c r="FCN293" s="765"/>
      <c r="FCO293" s="765"/>
      <c r="FCP293" s="765"/>
      <c r="FCQ293" s="765"/>
      <c r="FCR293" s="765"/>
      <c r="FCS293" s="765"/>
      <c r="FCT293" s="765"/>
      <c r="FCU293" s="765"/>
      <c r="FCV293" s="765"/>
      <c r="FCW293" s="765"/>
      <c r="FCX293" s="765"/>
      <c r="FCY293" s="765"/>
      <c r="FCZ293" s="765"/>
      <c r="FDA293" s="765"/>
      <c r="FDB293" s="765"/>
      <c r="FDC293" s="765"/>
      <c r="FDD293" s="765"/>
      <c r="FDE293" s="765"/>
      <c r="FDF293" s="765"/>
      <c r="FDG293" s="765"/>
      <c r="FDH293" s="765"/>
      <c r="FDI293" s="765"/>
      <c r="FDJ293" s="765"/>
      <c r="FDK293" s="765"/>
      <c r="FDL293" s="765"/>
      <c r="FDM293" s="765"/>
      <c r="FDN293" s="765"/>
      <c r="FDO293" s="765"/>
      <c r="FDP293" s="765"/>
      <c r="FDQ293" s="765"/>
      <c r="FDR293" s="765"/>
      <c r="FDS293" s="765"/>
      <c r="FDT293" s="765"/>
      <c r="FDU293" s="765"/>
      <c r="FDV293" s="765"/>
      <c r="FDW293" s="765"/>
      <c r="FDX293" s="765"/>
      <c r="FDY293" s="765"/>
      <c r="FDZ293" s="765"/>
      <c r="FEA293" s="765"/>
      <c r="FEB293" s="765"/>
      <c r="FEC293" s="765"/>
      <c r="FED293" s="765"/>
      <c r="FEE293" s="765"/>
      <c r="FEF293" s="765"/>
      <c r="FEG293" s="765"/>
      <c r="FEH293" s="765"/>
      <c r="FEI293" s="765"/>
      <c r="FEJ293" s="765"/>
      <c r="FEK293" s="765"/>
      <c r="FEL293" s="765"/>
      <c r="FEM293" s="765"/>
      <c r="FEN293" s="765"/>
      <c r="FEO293" s="765"/>
      <c r="FEP293" s="765"/>
      <c r="FEQ293" s="765"/>
      <c r="FER293" s="765"/>
      <c r="FES293" s="765"/>
      <c r="FET293" s="765"/>
      <c r="FEU293" s="765"/>
      <c r="FEV293" s="765"/>
      <c r="FEW293" s="765"/>
      <c r="FEX293" s="765"/>
      <c r="FEY293" s="765"/>
      <c r="FEZ293" s="765"/>
      <c r="FFA293" s="765"/>
      <c r="FFB293" s="765"/>
      <c r="FFC293" s="765"/>
      <c r="FFD293" s="765"/>
      <c r="FFE293" s="765"/>
      <c r="FFF293" s="765"/>
      <c r="FFG293" s="765"/>
      <c r="FFH293" s="765"/>
      <c r="FFI293" s="765"/>
      <c r="FFJ293" s="765"/>
      <c r="FFK293" s="765"/>
      <c r="FFL293" s="765"/>
      <c r="FFM293" s="765"/>
      <c r="FFN293" s="765"/>
      <c r="FFO293" s="765"/>
      <c r="FFP293" s="765"/>
      <c r="FFQ293" s="765"/>
      <c r="FFR293" s="765"/>
      <c r="FFS293" s="765"/>
      <c r="FFT293" s="765"/>
      <c r="FFU293" s="765"/>
      <c r="FFV293" s="765"/>
      <c r="FFW293" s="765"/>
      <c r="FFX293" s="765"/>
      <c r="FFY293" s="765"/>
      <c r="FFZ293" s="765"/>
      <c r="FGA293" s="765"/>
      <c r="FGB293" s="765"/>
      <c r="FGC293" s="765"/>
      <c r="FGD293" s="765"/>
      <c r="FGE293" s="765"/>
      <c r="FGF293" s="765"/>
      <c r="FGG293" s="765"/>
      <c r="FGH293" s="765"/>
      <c r="FGI293" s="765"/>
      <c r="FGJ293" s="765"/>
      <c r="FGK293" s="765"/>
      <c r="FGL293" s="765"/>
      <c r="FGM293" s="765"/>
      <c r="FGN293" s="765"/>
      <c r="FGO293" s="765"/>
      <c r="FGP293" s="765"/>
      <c r="FGQ293" s="765"/>
      <c r="FGR293" s="765"/>
      <c r="FGS293" s="765"/>
      <c r="FGT293" s="765"/>
      <c r="FGU293" s="765"/>
      <c r="FGV293" s="765"/>
      <c r="FGW293" s="765"/>
      <c r="FGX293" s="765"/>
      <c r="FGY293" s="765"/>
      <c r="FGZ293" s="765"/>
      <c r="FHA293" s="765"/>
      <c r="FHB293" s="765"/>
      <c r="FHC293" s="765"/>
      <c r="FHD293" s="765"/>
      <c r="FHE293" s="765"/>
      <c r="FHF293" s="765"/>
      <c r="FHG293" s="765"/>
      <c r="FHH293" s="765"/>
      <c r="FHI293" s="765"/>
      <c r="FHJ293" s="765"/>
      <c r="FHK293" s="765"/>
      <c r="FHL293" s="765"/>
      <c r="FHM293" s="765"/>
      <c r="FHN293" s="765"/>
      <c r="FHO293" s="765"/>
      <c r="FHP293" s="765"/>
      <c r="FHQ293" s="765"/>
      <c r="FHR293" s="765"/>
      <c r="FHS293" s="765"/>
      <c r="FHT293" s="765"/>
      <c r="FHU293" s="765"/>
      <c r="FHV293" s="765"/>
      <c r="FHW293" s="765"/>
      <c r="FHX293" s="765"/>
      <c r="FHY293" s="765"/>
      <c r="FHZ293" s="765"/>
      <c r="FIA293" s="765"/>
      <c r="FIB293" s="765"/>
      <c r="FIC293" s="765"/>
      <c r="FID293" s="765"/>
      <c r="FIE293" s="765"/>
      <c r="FIF293" s="765"/>
      <c r="FIG293" s="765"/>
      <c r="FIH293" s="765"/>
      <c r="FII293" s="765"/>
      <c r="FIJ293" s="765"/>
      <c r="FIK293" s="765"/>
      <c r="FIL293" s="765"/>
      <c r="FIM293" s="765"/>
      <c r="FIN293" s="765"/>
      <c r="FIO293" s="765"/>
      <c r="FIP293" s="765"/>
      <c r="FIQ293" s="765"/>
      <c r="FIR293" s="765"/>
      <c r="FIS293" s="765"/>
      <c r="FIT293" s="765"/>
      <c r="FIU293" s="765"/>
      <c r="FIV293" s="765"/>
      <c r="FIW293" s="765"/>
      <c r="FIX293" s="765"/>
      <c r="FIY293" s="765"/>
      <c r="FIZ293" s="765"/>
      <c r="FJA293" s="765"/>
      <c r="FJB293" s="765"/>
      <c r="FJC293" s="765"/>
      <c r="FJD293" s="765"/>
      <c r="FJE293" s="765"/>
      <c r="FJF293" s="765"/>
      <c r="FJG293" s="765"/>
      <c r="FJH293" s="765"/>
      <c r="FJI293" s="765"/>
      <c r="FJJ293" s="765"/>
      <c r="FJK293" s="765"/>
      <c r="FJL293" s="765"/>
      <c r="FJM293" s="765"/>
      <c r="FJN293" s="765"/>
      <c r="FJO293" s="765"/>
      <c r="FJP293" s="765"/>
      <c r="FJQ293" s="765"/>
      <c r="FJR293" s="765"/>
      <c r="FJS293" s="765"/>
      <c r="FJT293" s="765"/>
      <c r="FJU293" s="765"/>
      <c r="FJV293" s="765"/>
      <c r="FJW293" s="765"/>
      <c r="FJX293" s="765"/>
      <c r="FJY293" s="765"/>
      <c r="FJZ293" s="765"/>
      <c r="FKA293" s="765"/>
      <c r="FKB293" s="765"/>
      <c r="FKC293" s="765"/>
      <c r="FKD293" s="765"/>
      <c r="FKE293" s="765"/>
      <c r="FKF293" s="765"/>
      <c r="FKG293" s="765"/>
      <c r="FKH293" s="765"/>
      <c r="FKI293" s="765"/>
      <c r="FKJ293" s="765"/>
      <c r="FKK293" s="765"/>
      <c r="FKL293" s="765"/>
      <c r="FKM293" s="765"/>
      <c r="FKN293" s="765"/>
      <c r="FKO293" s="765"/>
      <c r="FKP293" s="765"/>
      <c r="FKQ293" s="765"/>
      <c r="FKR293" s="765"/>
      <c r="FKS293" s="765"/>
      <c r="FKT293" s="765"/>
      <c r="FKU293" s="765"/>
      <c r="FKV293" s="765"/>
      <c r="FKW293" s="765"/>
      <c r="FKX293" s="765"/>
      <c r="FKY293" s="765"/>
      <c r="FKZ293" s="765"/>
      <c r="FLA293" s="765"/>
      <c r="FLB293" s="765"/>
      <c r="FLC293" s="765"/>
      <c r="FLD293" s="765"/>
      <c r="FLE293" s="765"/>
      <c r="FLF293" s="765"/>
      <c r="FLG293" s="765"/>
      <c r="FLH293" s="765"/>
      <c r="FLI293" s="765"/>
      <c r="FLJ293" s="765"/>
      <c r="FLK293" s="765"/>
      <c r="FLL293" s="765"/>
      <c r="FLM293" s="765"/>
      <c r="FLN293" s="765"/>
      <c r="FLO293" s="765"/>
      <c r="FLP293" s="765"/>
      <c r="FLQ293" s="765"/>
      <c r="FLR293" s="765"/>
      <c r="FLS293" s="765"/>
      <c r="FLT293" s="765"/>
      <c r="FLU293" s="765"/>
      <c r="FLV293" s="765"/>
      <c r="FLW293" s="765"/>
      <c r="FLX293" s="765"/>
      <c r="FLY293" s="765"/>
      <c r="FLZ293" s="765"/>
      <c r="FMA293" s="765"/>
      <c r="FMB293" s="765"/>
      <c r="FMC293" s="765"/>
      <c r="FMD293" s="765"/>
      <c r="FME293" s="765"/>
      <c r="FMF293" s="765"/>
      <c r="FMG293" s="765"/>
      <c r="FMH293" s="765"/>
      <c r="FMI293" s="765"/>
      <c r="FMJ293" s="765"/>
      <c r="FMK293" s="765"/>
      <c r="FML293" s="765"/>
      <c r="FMM293" s="765"/>
      <c r="FMN293" s="765"/>
      <c r="FMO293" s="765"/>
      <c r="FMP293" s="765"/>
      <c r="FMQ293" s="765"/>
      <c r="FMR293" s="765"/>
      <c r="FMS293" s="765"/>
      <c r="FMT293" s="765"/>
      <c r="FMU293" s="765"/>
      <c r="FMV293" s="765"/>
      <c r="FMW293" s="765"/>
      <c r="FMX293" s="765"/>
      <c r="FMY293" s="765"/>
      <c r="FMZ293" s="765"/>
      <c r="FNA293" s="765"/>
      <c r="FNB293" s="765"/>
      <c r="FNC293" s="765"/>
      <c r="FND293" s="765"/>
      <c r="FNE293" s="765"/>
      <c r="FNF293" s="765"/>
      <c r="FNG293" s="765"/>
      <c r="FNH293" s="765"/>
      <c r="FNI293" s="765"/>
      <c r="FNJ293" s="765"/>
      <c r="FNK293" s="765"/>
      <c r="FNL293" s="765"/>
      <c r="FNM293" s="765"/>
      <c r="FNN293" s="765"/>
      <c r="FNO293" s="765"/>
      <c r="FNP293" s="765"/>
      <c r="FNQ293" s="765"/>
      <c r="FNR293" s="765"/>
      <c r="FNS293" s="765"/>
      <c r="FNT293" s="765"/>
      <c r="FNU293" s="765"/>
      <c r="FNV293" s="765"/>
      <c r="FNW293" s="765"/>
      <c r="FNX293" s="765"/>
      <c r="FNY293" s="765"/>
      <c r="FNZ293" s="765"/>
      <c r="FOA293" s="765"/>
      <c r="FOB293" s="765"/>
      <c r="FOC293" s="765"/>
      <c r="FOD293" s="765"/>
      <c r="FOE293" s="765"/>
      <c r="FOF293" s="765"/>
      <c r="FOG293" s="765"/>
      <c r="FOH293" s="765"/>
      <c r="FOI293" s="765"/>
      <c r="FOJ293" s="765"/>
      <c r="FOK293" s="765"/>
      <c r="FOL293" s="765"/>
      <c r="FOM293" s="765"/>
      <c r="FON293" s="765"/>
      <c r="FOO293" s="765"/>
      <c r="FOP293" s="765"/>
      <c r="FOQ293" s="765"/>
      <c r="FOR293" s="765"/>
      <c r="FOS293" s="765"/>
      <c r="FOT293" s="765"/>
      <c r="FOU293" s="765"/>
      <c r="FOV293" s="765"/>
      <c r="FOW293" s="765"/>
      <c r="FOX293" s="765"/>
      <c r="FOY293" s="765"/>
      <c r="FOZ293" s="765"/>
      <c r="FPA293" s="765"/>
      <c r="FPB293" s="765"/>
      <c r="FPC293" s="765"/>
      <c r="FPD293" s="765"/>
      <c r="FPE293" s="765"/>
      <c r="FPF293" s="765"/>
      <c r="FPG293" s="765"/>
      <c r="FPH293" s="765"/>
      <c r="FPI293" s="765"/>
      <c r="FPJ293" s="765"/>
      <c r="FPK293" s="765"/>
      <c r="FPL293" s="765"/>
      <c r="FPM293" s="765"/>
      <c r="FPN293" s="765"/>
      <c r="FPO293" s="765"/>
      <c r="FPP293" s="765"/>
      <c r="FPQ293" s="765"/>
      <c r="FPR293" s="765"/>
      <c r="FPS293" s="765"/>
      <c r="FPT293" s="765"/>
      <c r="FPU293" s="765"/>
      <c r="FPV293" s="765"/>
      <c r="FPW293" s="765"/>
      <c r="FPX293" s="765"/>
      <c r="FPY293" s="765"/>
      <c r="FPZ293" s="765"/>
      <c r="FQA293" s="765"/>
      <c r="FQB293" s="765"/>
      <c r="FQC293" s="765"/>
      <c r="FQD293" s="765"/>
      <c r="FQE293" s="765"/>
      <c r="FQF293" s="765"/>
      <c r="FQG293" s="765"/>
      <c r="FQH293" s="765"/>
      <c r="FQI293" s="765"/>
      <c r="FQJ293" s="765"/>
      <c r="FQK293" s="765"/>
      <c r="FQL293" s="765"/>
      <c r="FQM293" s="765"/>
      <c r="FQN293" s="765"/>
      <c r="FQO293" s="765"/>
      <c r="FQP293" s="765"/>
      <c r="FQQ293" s="765"/>
      <c r="FQR293" s="765"/>
      <c r="FQS293" s="765"/>
      <c r="FQT293" s="765"/>
      <c r="FQU293" s="765"/>
      <c r="FQV293" s="765"/>
      <c r="FQW293" s="765"/>
      <c r="FQX293" s="765"/>
      <c r="FQY293" s="765"/>
      <c r="FQZ293" s="765"/>
      <c r="FRA293" s="765"/>
      <c r="FRB293" s="765"/>
      <c r="FRC293" s="765"/>
      <c r="FRD293" s="765"/>
      <c r="FRE293" s="765"/>
      <c r="FRF293" s="765"/>
      <c r="FRG293" s="765"/>
      <c r="FRH293" s="765"/>
      <c r="FRI293" s="765"/>
      <c r="FRJ293" s="765"/>
      <c r="FRK293" s="765"/>
      <c r="FRL293" s="765"/>
      <c r="FRM293" s="765"/>
      <c r="FRN293" s="765"/>
      <c r="FRO293" s="765"/>
      <c r="FRP293" s="765"/>
      <c r="FRQ293" s="765"/>
      <c r="FRR293" s="765"/>
      <c r="FRS293" s="765"/>
      <c r="FRT293" s="765"/>
      <c r="FRU293" s="765"/>
      <c r="FRV293" s="765"/>
      <c r="FRW293" s="765"/>
      <c r="FRX293" s="765"/>
      <c r="FRY293" s="765"/>
      <c r="FRZ293" s="765"/>
      <c r="FSA293" s="765"/>
      <c r="FSB293" s="765"/>
      <c r="FSC293" s="765"/>
      <c r="FSD293" s="765"/>
      <c r="FSE293" s="765"/>
      <c r="FSF293" s="765"/>
      <c r="FSG293" s="765"/>
      <c r="FSH293" s="765"/>
      <c r="FSI293" s="765"/>
      <c r="FSJ293" s="765"/>
      <c r="FSK293" s="765"/>
      <c r="FSL293" s="765"/>
      <c r="FSM293" s="765"/>
      <c r="FSN293" s="765"/>
      <c r="FSO293" s="765"/>
      <c r="FSP293" s="765"/>
      <c r="FSQ293" s="765"/>
      <c r="FSR293" s="765"/>
      <c r="FSS293" s="765"/>
      <c r="FST293" s="765"/>
      <c r="FSU293" s="765"/>
      <c r="FSV293" s="765"/>
      <c r="FSW293" s="765"/>
      <c r="FSX293" s="765"/>
      <c r="FSY293" s="765"/>
      <c r="FSZ293" s="765"/>
      <c r="FTA293" s="765"/>
      <c r="FTB293" s="765"/>
      <c r="FTC293" s="765"/>
      <c r="FTD293" s="765"/>
      <c r="FTE293" s="765"/>
      <c r="FTF293" s="765"/>
      <c r="FTG293" s="765"/>
      <c r="FTH293" s="765"/>
      <c r="FTI293" s="765"/>
      <c r="FTJ293" s="765"/>
      <c r="FTK293" s="765"/>
      <c r="FTL293" s="765"/>
      <c r="FTM293" s="765"/>
      <c r="FTN293" s="765"/>
      <c r="FTO293" s="765"/>
      <c r="FTP293" s="765"/>
      <c r="FTQ293" s="765"/>
      <c r="FTR293" s="765"/>
      <c r="FTS293" s="765"/>
      <c r="FTT293" s="765"/>
      <c r="FTU293" s="765"/>
      <c r="FTV293" s="765"/>
      <c r="FTW293" s="765"/>
      <c r="FTX293" s="765"/>
      <c r="FTY293" s="765"/>
      <c r="FTZ293" s="765"/>
      <c r="FUA293" s="765"/>
      <c r="FUB293" s="765"/>
      <c r="FUC293" s="765"/>
      <c r="FUD293" s="765"/>
      <c r="FUE293" s="765"/>
      <c r="FUF293" s="765"/>
      <c r="FUG293" s="765"/>
      <c r="FUH293" s="765"/>
      <c r="FUI293" s="765"/>
      <c r="FUJ293" s="765"/>
      <c r="FUK293" s="765"/>
      <c r="FUL293" s="765"/>
      <c r="FUM293" s="765"/>
      <c r="FUN293" s="765"/>
      <c r="FUO293" s="765"/>
      <c r="FUP293" s="765"/>
      <c r="FUQ293" s="765"/>
      <c r="FUR293" s="765"/>
      <c r="FUS293" s="765"/>
      <c r="FUT293" s="765"/>
      <c r="FUU293" s="765"/>
      <c r="FUV293" s="765"/>
      <c r="FUW293" s="765"/>
      <c r="FUX293" s="765"/>
      <c r="FUY293" s="765"/>
      <c r="FUZ293" s="765"/>
      <c r="FVA293" s="765"/>
      <c r="FVB293" s="765"/>
      <c r="FVC293" s="765"/>
      <c r="FVD293" s="765"/>
      <c r="FVE293" s="765"/>
      <c r="FVF293" s="765"/>
      <c r="FVG293" s="765"/>
      <c r="FVH293" s="765"/>
      <c r="FVI293" s="765"/>
      <c r="FVJ293" s="765"/>
      <c r="FVK293" s="765"/>
      <c r="FVL293" s="765"/>
      <c r="FVM293" s="765"/>
      <c r="FVN293" s="765"/>
      <c r="FVO293" s="765"/>
      <c r="FVP293" s="765"/>
      <c r="FVQ293" s="765"/>
      <c r="FVR293" s="765"/>
      <c r="FVS293" s="765"/>
      <c r="FVT293" s="765"/>
      <c r="FVU293" s="765"/>
      <c r="FVV293" s="765"/>
      <c r="FVW293" s="765"/>
      <c r="FVX293" s="765"/>
      <c r="FVY293" s="765"/>
      <c r="FVZ293" s="765"/>
      <c r="FWA293" s="765"/>
      <c r="FWB293" s="765"/>
      <c r="FWC293" s="765"/>
      <c r="FWD293" s="765"/>
      <c r="FWE293" s="765"/>
      <c r="FWF293" s="765"/>
      <c r="FWG293" s="765"/>
      <c r="FWH293" s="765"/>
      <c r="FWI293" s="765"/>
      <c r="FWJ293" s="765"/>
      <c r="FWK293" s="765"/>
      <c r="FWL293" s="765"/>
      <c r="FWM293" s="765"/>
      <c r="FWN293" s="765"/>
      <c r="FWO293" s="765"/>
      <c r="FWP293" s="765"/>
      <c r="FWQ293" s="765"/>
      <c r="FWR293" s="765"/>
      <c r="FWS293" s="765"/>
      <c r="FWT293" s="765"/>
      <c r="FWU293" s="765"/>
      <c r="FWV293" s="765"/>
      <c r="FWW293" s="765"/>
      <c r="FWX293" s="765"/>
      <c r="FWY293" s="765"/>
      <c r="FWZ293" s="765"/>
      <c r="FXA293" s="765"/>
      <c r="FXB293" s="765"/>
      <c r="FXC293" s="765"/>
      <c r="FXD293" s="765"/>
      <c r="FXE293" s="765"/>
      <c r="FXF293" s="765"/>
      <c r="FXG293" s="765"/>
      <c r="FXH293" s="765"/>
      <c r="FXI293" s="765"/>
      <c r="FXJ293" s="765"/>
      <c r="FXK293" s="765"/>
      <c r="FXL293" s="765"/>
      <c r="FXM293" s="765"/>
      <c r="FXN293" s="765"/>
      <c r="FXO293" s="765"/>
      <c r="FXP293" s="765"/>
      <c r="FXQ293" s="765"/>
      <c r="FXR293" s="765"/>
      <c r="FXS293" s="765"/>
      <c r="FXT293" s="765"/>
      <c r="FXU293" s="765"/>
      <c r="FXV293" s="765"/>
      <c r="FXW293" s="765"/>
      <c r="FXX293" s="765"/>
      <c r="FXY293" s="765"/>
      <c r="FXZ293" s="765"/>
      <c r="FYA293" s="765"/>
      <c r="FYB293" s="765"/>
      <c r="FYC293" s="765"/>
      <c r="FYD293" s="765"/>
      <c r="FYE293" s="765"/>
      <c r="FYF293" s="765"/>
      <c r="FYG293" s="765"/>
      <c r="FYH293" s="765"/>
      <c r="FYI293" s="765"/>
      <c r="FYJ293" s="765"/>
      <c r="FYK293" s="765"/>
      <c r="FYL293" s="765"/>
      <c r="FYM293" s="765"/>
      <c r="FYN293" s="765"/>
      <c r="FYO293" s="765"/>
      <c r="FYP293" s="765"/>
      <c r="FYQ293" s="765"/>
      <c r="FYR293" s="765"/>
      <c r="FYS293" s="765"/>
      <c r="FYT293" s="765"/>
      <c r="FYU293" s="765"/>
      <c r="FYV293" s="765"/>
      <c r="FYW293" s="765"/>
      <c r="FYX293" s="765"/>
      <c r="FYY293" s="765"/>
      <c r="FYZ293" s="765"/>
      <c r="FZA293" s="765"/>
      <c r="FZB293" s="765"/>
      <c r="FZC293" s="765"/>
      <c r="FZD293" s="765"/>
      <c r="FZE293" s="765"/>
      <c r="FZF293" s="765"/>
      <c r="FZG293" s="765"/>
      <c r="FZH293" s="765"/>
      <c r="FZI293" s="765"/>
      <c r="FZJ293" s="765"/>
      <c r="FZK293" s="765"/>
      <c r="FZL293" s="765"/>
      <c r="FZM293" s="765"/>
      <c r="FZN293" s="765"/>
      <c r="FZO293" s="765"/>
      <c r="FZP293" s="765"/>
      <c r="FZQ293" s="765"/>
      <c r="FZR293" s="765"/>
      <c r="FZS293" s="765"/>
      <c r="FZT293" s="765"/>
      <c r="FZU293" s="765"/>
      <c r="FZV293" s="765"/>
      <c r="FZW293" s="765"/>
      <c r="FZX293" s="765"/>
      <c r="FZY293" s="765"/>
      <c r="FZZ293" s="765"/>
      <c r="GAA293" s="765"/>
      <c r="GAB293" s="765"/>
      <c r="GAC293" s="765"/>
      <c r="GAD293" s="765"/>
      <c r="GAE293" s="765"/>
      <c r="GAF293" s="765"/>
      <c r="GAG293" s="765"/>
      <c r="GAH293" s="765"/>
      <c r="GAI293" s="765"/>
      <c r="GAJ293" s="765"/>
      <c r="GAK293" s="765"/>
      <c r="GAL293" s="765"/>
      <c r="GAM293" s="765"/>
      <c r="GAN293" s="765"/>
      <c r="GAO293" s="765"/>
      <c r="GAP293" s="765"/>
      <c r="GAQ293" s="765"/>
      <c r="GAR293" s="765"/>
      <c r="GAS293" s="765"/>
      <c r="GAT293" s="765"/>
      <c r="GAU293" s="765"/>
      <c r="GAV293" s="765"/>
      <c r="GAW293" s="765"/>
      <c r="GAX293" s="765"/>
      <c r="GAY293" s="765"/>
      <c r="GAZ293" s="765"/>
      <c r="GBA293" s="765"/>
      <c r="GBB293" s="765"/>
      <c r="GBC293" s="765"/>
      <c r="GBD293" s="765"/>
      <c r="GBE293" s="765"/>
      <c r="GBF293" s="765"/>
      <c r="GBG293" s="765"/>
      <c r="GBH293" s="765"/>
      <c r="GBI293" s="765"/>
      <c r="GBJ293" s="765"/>
      <c r="GBK293" s="765"/>
      <c r="GBL293" s="765"/>
      <c r="GBM293" s="765"/>
      <c r="GBN293" s="765"/>
      <c r="GBO293" s="765"/>
      <c r="GBP293" s="765"/>
      <c r="GBQ293" s="765"/>
      <c r="GBR293" s="765"/>
      <c r="GBS293" s="765"/>
      <c r="GBT293" s="765"/>
      <c r="GBU293" s="765"/>
      <c r="GBV293" s="765"/>
      <c r="GBW293" s="765"/>
      <c r="GBX293" s="765"/>
      <c r="GBY293" s="765"/>
      <c r="GBZ293" s="765"/>
      <c r="GCA293" s="765"/>
      <c r="GCB293" s="765"/>
      <c r="GCC293" s="765"/>
      <c r="GCD293" s="765"/>
      <c r="GCE293" s="765"/>
      <c r="GCF293" s="765"/>
      <c r="GCG293" s="765"/>
      <c r="GCH293" s="765"/>
      <c r="GCI293" s="765"/>
      <c r="GCJ293" s="765"/>
      <c r="GCK293" s="765"/>
      <c r="GCL293" s="765"/>
      <c r="GCM293" s="765"/>
      <c r="GCN293" s="765"/>
      <c r="GCO293" s="765"/>
      <c r="GCP293" s="765"/>
      <c r="GCQ293" s="765"/>
      <c r="GCR293" s="765"/>
      <c r="GCS293" s="765"/>
      <c r="GCT293" s="765"/>
      <c r="GCU293" s="765"/>
      <c r="GCV293" s="765"/>
      <c r="GCW293" s="765"/>
      <c r="GCX293" s="765"/>
      <c r="GCY293" s="765"/>
      <c r="GCZ293" s="765"/>
      <c r="GDA293" s="765"/>
      <c r="GDB293" s="765"/>
      <c r="GDC293" s="765"/>
      <c r="GDD293" s="765"/>
      <c r="GDE293" s="765"/>
      <c r="GDF293" s="765"/>
      <c r="GDG293" s="765"/>
      <c r="GDH293" s="765"/>
      <c r="GDI293" s="765"/>
      <c r="GDJ293" s="765"/>
      <c r="GDK293" s="765"/>
      <c r="GDL293" s="765"/>
      <c r="GDM293" s="765"/>
      <c r="GDN293" s="765"/>
      <c r="GDO293" s="765"/>
      <c r="GDP293" s="765"/>
      <c r="GDQ293" s="765"/>
      <c r="GDR293" s="765"/>
      <c r="GDS293" s="765"/>
      <c r="GDT293" s="765"/>
      <c r="GDU293" s="765"/>
      <c r="GDV293" s="765"/>
      <c r="GDW293" s="765"/>
      <c r="GDX293" s="765"/>
      <c r="GDY293" s="765"/>
      <c r="GDZ293" s="765"/>
      <c r="GEA293" s="765"/>
      <c r="GEB293" s="765"/>
      <c r="GEC293" s="765"/>
      <c r="GED293" s="765"/>
      <c r="GEE293" s="765"/>
      <c r="GEF293" s="765"/>
      <c r="GEG293" s="765"/>
      <c r="GEH293" s="765"/>
      <c r="GEI293" s="765"/>
      <c r="GEJ293" s="765"/>
      <c r="GEK293" s="765"/>
      <c r="GEL293" s="765"/>
      <c r="GEM293" s="765"/>
      <c r="GEN293" s="765"/>
      <c r="GEO293" s="765"/>
      <c r="GEP293" s="765"/>
      <c r="GEQ293" s="765"/>
      <c r="GER293" s="765"/>
      <c r="GES293" s="765"/>
      <c r="GET293" s="765"/>
      <c r="GEU293" s="765"/>
      <c r="GEV293" s="765"/>
      <c r="GEW293" s="765"/>
      <c r="GEX293" s="765"/>
      <c r="GEY293" s="765"/>
      <c r="GEZ293" s="765"/>
      <c r="GFA293" s="765"/>
      <c r="GFB293" s="765"/>
      <c r="GFC293" s="765"/>
      <c r="GFD293" s="765"/>
      <c r="GFE293" s="765"/>
      <c r="GFF293" s="765"/>
      <c r="GFG293" s="765"/>
      <c r="GFH293" s="765"/>
      <c r="GFI293" s="765"/>
      <c r="GFJ293" s="765"/>
      <c r="GFK293" s="765"/>
      <c r="GFL293" s="765"/>
      <c r="GFM293" s="765"/>
      <c r="GFN293" s="765"/>
      <c r="GFO293" s="765"/>
      <c r="GFP293" s="765"/>
      <c r="GFQ293" s="765"/>
      <c r="GFR293" s="765"/>
      <c r="GFS293" s="765"/>
      <c r="GFT293" s="765"/>
      <c r="GFU293" s="765"/>
      <c r="GFV293" s="765"/>
      <c r="GFW293" s="765"/>
      <c r="GFX293" s="765"/>
      <c r="GFY293" s="765"/>
      <c r="GFZ293" s="765"/>
      <c r="GGA293" s="765"/>
      <c r="GGB293" s="765"/>
      <c r="GGC293" s="765"/>
      <c r="GGD293" s="765"/>
      <c r="GGE293" s="765"/>
      <c r="GGF293" s="765"/>
      <c r="GGG293" s="765"/>
      <c r="GGH293" s="765"/>
      <c r="GGI293" s="765"/>
      <c r="GGJ293" s="765"/>
      <c r="GGK293" s="765"/>
      <c r="GGL293" s="765"/>
      <c r="GGM293" s="765"/>
      <c r="GGN293" s="765"/>
      <c r="GGO293" s="765"/>
      <c r="GGP293" s="765"/>
      <c r="GGQ293" s="765"/>
      <c r="GGR293" s="765"/>
      <c r="GGS293" s="765"/>
      <c r="GGT293" s="765"/>
      <c r="GGU293" s="765"/>
      <c r="GGV293" s="765"/>
      <c r="GGW293" s="765"/>
      <c r="GGX293" s="765"/>
      <c r="GGY293" s="765"/>
      <c r="GGZ293" s="765"/>
      <c r="GHA293" s="765"/>
      <c r="GHB293" s="765"/>
      <c r="GHC293" s="765"/>
      <c r="GHD293" s="765"/>
      <c r="GHE293" s="765"/>
      <c r="GHF293" s="765"/>
      <c r="GHG293" s="765"/>
      <c r="GHH293" s="765"/>
      <c r="GHI293" s="765"/>
      <c r="GHJ293" s="765"/>
      <c r="GHK293" s="765"/>
      <c r="GHL293" s="765"/>
      <c r="GHM293" s="765"/>
      <c r="GHN293" s="765"/>
      <c r="GHO293" s="765"/>
      <c r="GHP293" s="765"/>
      <c r="GHQ293" s="765"/>
      <c r="GHR293" s="765"/>
      <c r="GHS293" s="765"/>
      <c r="GHT293" s="765"/>
      <c r="GHU293" s="765"/>
      <c r="GHV293" s="765"/>
      <c r="GHW293" s="765"/>
      <c r="GHX293" s="765"/>
      <c r="GHY293" s="765"/>
      <c r="GHZ293" s="765"/>
      <c r="GIA293" s="765"/>
      <c r="GIB293" s="765"/>
      <c r="GIC293" s="765"/>
      <c r="GID293" s="765"/>
      <c r="GIE293" s="765"/>
      <c r="GIF293" s="765"/>
      <c r="GIG293" s="765"/>
      <c r="GIH293" s="765"/>
      <c r="GII293" s="765"/>
      <c r="GIJ293" s="765"/>
      <c r="GIK293" s="765"/>
      <c r="GIL293" s="765"/>
      <c r="GIM293" s="765"/>
      <c r="GIN293" s="765"/>
      <c r="GIO293" s="765"/>
      <c r="GIP293" s="765"/>
      <c r="GIQ293" s="765"/>
      <c r="GIR293" s="765"/>
      <c r="GIS293" s="765"/>
      <c r="GIT293" s="765"/>
      <c r="GIU293" s="765"/>
      <c r="GIV293" s="765"/>
      <c r="GIW293" s="765"/>
      <c r="GIX293" s="765"/>
      <c r="GIY293" s="765"/>
      <c r="GIZ293" s="765"/>
      <c r="GJA293" s="765"/>
      <c r="GJB293" s="765"/>
      <c r="GJC293" s="765"/>
      <c r="GJD293" s="765"/>
      <c r="GJE293" s="765"/>
      <c r="GJF293" s="765"/>
      <c r="GJG293" s="765"/>
      <c r="GJH293" s="765"/>
      <c r="GJI293" s="765"/>
      <c r="GJJ293" s="765"/>
      <c r="GJK293" s="765"/>
      <c r="GJL293" s="765"/>
      <c r="GJM293" s="765"/>
      <c r="GJN293" s="765"/>
      <c r="GJO293" s="765"/>
      <c r="GJP293" s="765"/>
      <c r="GJQ293" s="765"/>
      <c r="GJR293" s="765"/>
      <c r="GJS293" s="765"/>
      <c r="GJT293" s="765"/>
      <c r="GJU293" s="765"/>
      <c r="GJV293" s="765"/>
      <c r="GJW293" s="765"/>
      <c r="GJX293" s="765"/>
      <c r="GJY293" s="765"/>
      <c r="GJZ293" s="765"/>
      <c r="GKA293" s="765"/>
      <c r="GKB293" s="765"/>
      <c r="GKC293" s="765"/>
      <c r="GKD293" s="765"/>
      <c r="GKE293" s="765"/>
      <c r="GKF293" s="765"/>
      <c r="GKG293" s="765"/>
      <c r="GKH293" s="765"/>
      <c r="GKI293" s="765"/>
      <c r="GKJ293" s="765"/>
      <c r="GKK293" s="765"/>
      <c r="GKL293" s="765"/>
      <c r="GKM293" s="765"/>
      <c r="GKN293" s="765"/>
      <c r="GKO293" s="765"/>
      <c r="GKP293" s="765"/>
      <c r="GKQ293" s="765"/>
      <c r="GKR293" s="765"/>
      <c r="GKS293" s="765"/>
      <c r="GKT293" s="765"/>
      <c r="GKU293" s="765"/>
      <c r="GKV293" s="765"/>
      <c r="GKW293" s="765"/>
      <c r="GKX293" s="765"/>
      <c r="GKY293" s="765"/>
      <c r="GKZ293" s="765"/>
      <c r="GLA293" s="765"/>
      <c r="GLB293" s="765"/>
      <c r="GLC293" s="765"/>
      <c r="GLD293" s="765"/>
      <c r="GLE293" s="765"/>
      <c r="GLF293" s="765"/>
      <c r="GLG293" s="765"/>
      <c r="GLH293" s="765"/>
      <c r="GLI293" s="765"/>
      <c r="GLJ293" s="765"/>
      <c r="GLK293" s="765"/>
      <c r="GLL293" s="765"/>
      <c r="GLM293" s="765"/>
      <c r="GLN293" s="765"/>
      <c r="GLO293" s="765"/>
      <c r="GLP293" s="765"/>
      <c r="GLQ293" s="765"/>
      <c r="GLR293" s="765"/>
      <c r="GLS293" s="765"/>
      <c r="GLT293" s="765"/>
      <c r="GLU293" s="765"/>
      <c r="GLV293" s="765"/>
      <c r="GLW293" s="765"/>
      <c r="GLX293" s="765"/>
      <c r="GLY293" s="765"/>
      <c r="GLZ293" s="765"/>
      <c r="GMA293" s="765"/>
      <c r="GMB293" s="765"/>
      <c r="GMC293" s="765"/>
      <c r="GMD293" s="765"/>
      <c r="GME293" s="765"/>
      <c r="GMF293" s="765"/>
      <c r="GMG293" s="765"/>
      <c r="GMH293" s="765"/>
      <c r="GMI293" s="765"/>
      <c r="GMJ293" s="765"/>
      <c r="GMK293" s="765"/>
      <c r="GML293" s="765"/>
      <c r="GMM293" s="765"/>
      <c r="GMN293" s="765"/>
      <c r="GMO293" s="765"/>
      <c r="GMP293" s="765"/>
      <c r="GMQ293" s="765"/>
      <c r="GMR293" s="765"/>
      <c r="GMS293" s="765"/>
      <c r="GMT293" s="765"/>
      <c r="GMU293" s="765"/>
      <c r="GMV293" s="765"/>
      <c r="GMW293" s="765"/>
      <c r="GMX293" s="765"/>
      <c r="GMY293" s="765"/>
      <c r="GMZ293" s="765"/>
      <c r="GNA293" s="765"/>
      <c r="GNB293" s="765"/>
      <c r="GNC293" s="765"/>
      <c r="GND293" s="765"/>
      <c r="GNE293" s="765"/>
      <c r="GNF293" s="765"/>
      <c r="GNG293" s="765"/>
      <c r="GNH293" s="765"/>
      <c r="GNI293" s="765"/>
      <c r="GNJ293" s="765"/>
      <c r="GNK293" s="765"/>
      <c r="GNL293" s="765"/>
      <c r="GNM293" s="765"/>
      <c r="GNN293" s="765"/>
      <c r="GNO293" s="765"/>
      <c r="GNP293" s="765"/>
      <c r="GNQ293" s="765"/>
      <c r="GNR293" s="765"/>
      <c r="GNS293" s="765"/>
      <c r="GNT293" s="765"/>
      <c r="GNU293" s="765"/>
      <c r="GNV293" s="765"/>
      <c r="GNW293" s="765"/>
      <c r="GNX293" s="765"/>
      <c r="GNY293" s="765"/>
      <c r="GNZ293" s="765"/>
      <c r="GOA293" s="765"/>
      <c r="GOB293" s="765"/>
      <c r="GOC293" s="765"/>
      <c r="GOD293" s="765"/>
      <c r="GOE293" s="765"/>
      <c r="GOF293" s="765"/>
      <c r="GOG293" s="765"/>
      <c r="GOH293" s="765"/>
      <c r="GOI293" s="765"/>
      <c r="GOJ293" s="765"/>
      <c r="GOK293" s="765"/>
      <c r="GOL293" s="765"/>
      <c r="GOM293" s="765"/>
      <c r="GON293" s="765"/>
      <c r="GOO293" s="765"/>
      <c r="GOP293" s="765"/>
      <c r="GOQ293" s="765"/>
      <c r="GOR293" s="765"/>
      <c r="GOS293" s="765"/>
      <c r="GOT293" s="765"/>
      <c r="GOU293" s="765"/>
      <c r="GOV293" s="765"/>
      <c r="GOW293" s="765"/>
      <c r="GOX293" s="765"/>
      <c r="GOY293" s="765"/>
      <c r="GOZ293" s="765"/>
      <c r="GPA293" s="765"/>
      <c r="GPB293" s="765"/>
      <c r="GPC293" s="765"/>
      <c r="GPD293" s="765"/>
      <c r="GPE293" s="765"/>
      <c r="GPF293" s="765"/>
      <c r="GPG293" s="765"/>
      <c r="GPH293" s="765"/>
      <c r="GPI293" s="765"/>
      <c r="GPJ293" s="765"/>
      <c r="GPK293" s="765"/>
      <c r="GPL293" s="765"/>
      <c r="GPM293" s="765"/>
      <c r="GPN293" s="765"/>
      <c r="GPO293" s="765"/>
      <c r="GPP293" s="765"/>
      <c r="GPQ293" s="765"/>
      <c r="GPR293" s="765"/>
      <c r="GPS293" s="765"/>
      <c r="GPT293" s="765"/>
      <c r="GPU293" s="765"/>
      <c r="GPV293" s="765"/>
      <c r="GPW293" s="765"/>
      <c r="GPX293" s="765"/>
      <c r="GPY293" s="765"/>
      <c r="GPZ293" s="765"/>
      <c r="GQA293" s="765"/>
      <c r="GQB293" s="765"/>
      <c r="GQC293" s="765"/>
      <c r="GQD293" s="765"/>
      <c r="GQE293" s="765"/>
      <c r="GQF293" s="765"/>
      <c r="GQG293" s="765"/>
      <c r="GQH293" s="765"/>
      <c r="GQI293" s="765"/>
      <c r="GQJ293" s="765"/>
      <c r="GQK293" s="765"/>
      <c r="GQL293" s="765"/>
      <c r="GQM293" s="765"/>
      <c r="GQN293" s="765"/>
      <c r="GQO293" s="765"/>
      <c r="GQP293" s="765"/>
      <c r="GQQ293" s="765"/>
      <c r="GQR293" s="765"/>
      <c r="GQS293" s="765"/>
      <c r="GQT293" s="765"/>
      <c r="GQU293" s="765"/>
      <c r="GQV293" s="765"/>
      <c r="GQW293" s="765"/>
      <c r="GQX293" s="765"/>
      <c r="GQY293" s="765"/>
      <c r="GQZ293" s="765"/>
      <c r="GRA293" s="765"/>
      <c r="GRB293" s="765"/>
      <c r="GRC293" s="765"/>
      <c r="GRD293" s="765"/>
      <c r="GRE293" s="765"/>
      <c r="GRF293" s="765"/>
      <c r="GRG293" s="765"/>
      <c r="GRH293" s="765"/>
      <c r="GRI293" s="765"/>
      <c r="GRJ293" s="765"/>
      <c r="GRK293" s="765"/>
      <c r="GRL293" s="765"/>
      <c r="GRM293" s="765"/>
      <c r="GRN293" s="765"/>
      <c r="GRO293" s="765"/>
      <c r="GRP293" s="765"/>
      <c r="GRQ293" s="765"/>
      <c r="GRR293" s="765"/>
      <c r="GRS293" s="765"/>
      <c r="GRT293" s="765"/>
      <c r="GRU293" s="765"/>
      <c r="GRV293" s="765"/>
      <c r="GRW293" s="765"/>
      <c r="GRX293" s="765"/>
      <c r="GRY293" s="765"/>
      <c r="GRZ293" s="765"/>
      <c r="GSA293" s="765"/>
      <c r="GSB293" s="765"/>
      <c r="GSC293" s="765"/>
      <c r="GSD293" s="765"/>
      <c r="GSE293" s="765"/>
      <c r="GSF293" s="765"/>
      <c r="GSG293" s="765"/>
      <c r="GSH293" s="765"/>
      <c r="GSI293" s="765"/>
      <c r="GSJ293" s="765"/>
      <c r="GSK293" s="765"/>
      <c r="GSL293" s="765"/>
      <c r="GSM293" s="765"/>
      <c r="GSN293" s="765"/>
      <c r="GSO293" s="765"/>
      <c r="GSP293" s="765"/>
      <c r="GSQ293" s="765"/>
      <c r="GSR293" s="765"/>
      <c r="GSS293" s="765"/>
      <c r="GST293" s="765"/>
      <c r="GSU293" s="765"/>
      <c r="GSV293" s="765"/>
      <c r="GSW293" s="765"/>
      <c r="GSX293" s="765"/>
      <c r="GSY293" s="765"/>
      <c r="GSZ293" s="765"/>
      <c r="GTA293" s="765"/>
      <c r="GTB293" s="765"/>
      <c r="GTC293" s="765"/>
      <c r="GTD293" s="765"/>
      <c r="GTE293" s="765"/>
      <c r="GTF293" s="765"/>
      <c r="GTG293" s="765"/>
      <c r="GTH293" s="765"/>
      <c r="GTI293" s="765"/>
      <c r="GTJ293" s="765"/>
      <c r="GTK293" s="765"/>
      <c r="GTL293" s="765"/>
      <c r="GTM293" s="765"/>
      <c r="GTN293" s="765"/>
      <c r="GTO293" s="765"/>
      <c r="GTP293" s="765"/>
      <c r="GTQ293" s="765"/>
      <c r="GTR293" s="765"/>
      <c r="GTS293" s="765"/>
      <c r="GTT293" s="765"/>
      <c r="GTU293" s="765"/>
      <c r="GTV293" s="765"/>
      <c r="GTW293" s="765"/>
      <c r="GTX293" s="765"/>
      <c r="GTY293" s="765"/>
      <c r="GTZ293" s="765"/>
      <c r="GUA293" s="765"/>
      <c r="GUB293" s="765"/>
      <c r="GUC293" s="765"/>
      <c r="GUD293" s="765"/>
      <c r="GUE293" s="765"/>
      <c r="GUF293" s="765"/>
      <c r="GUG293" s="765"/>
      <c r="GUH293" s="765"/>
      <c r="GUI293" s="765"/>
      <c r="GUJ293" s="765"/>
      <c r="GUK293" s="765"/>
      <c r="GUL293" s="765"/>
      <c r="GUM293" s="765"/>
      <c r="GUN293" s="765"/>
      <c r="GUO293" s="765"/>
      <c r="GUP293" s="765"/>
      <c r="GUQ293" s="765"/>
      <c r="GUR293" s="765"/>
      <c r="GUS293" s="765"/>
      <c r="GUT293" s="765"/>
      <c r="GUU293" s="765"/>
      <c r="GUV293" s="765"/>
      <c r="GUW293" s="765"/>
      <c r="GUX293" s="765"/>
      <c r="GUY293" s="765"/>
      <c r="GUZ293" s="765"/>
      <c r="GVA293" s="765"/>
      <c r="GVB293" s="765"/>
      <c r="GVC293" s="765"/>
      <c r="GVD293" s="765"/>
      <c r="GVE293" s="765"/>
      <c r="GVF293" s="765"/>
      <c r="GVG293" s="765"/>
      <c r="GVH293" s="765"/>
      <c r="GVI293" s="765"/>
      <c r="GVJ293" s="765"/>
      <c r="GVK293" s="765"/>
      <c r="GVL293" s="765"/>
      <c r="GVM293" s="765"/>
      <c r="GVN293" s="765"/>
      <c r="GVO293" s="765"/>
      <c r="GVP293" s="765"/>
      <c r="GVQ293" s="765"/>
      <c r="GVR293" s="765"/>
      <c r="GVS293" s="765"/>
      <c r="GVT293" s="765"/>
      <c r="GVU293" s="765"/>
      <c r="GVV293" s="765"/>
      <c r="GVW293" s="765"/>
      <c r="GVX293" s="765"/>
      <c r="GVY293" s="765"/>
      <c r="GVZ293" s="765"/>
      <c r="GWA293" s="765"/>
      <c r="GWB293" s="765"/>
      <c r="GWC293" s="765"/>
      <c r="GWD293" s="765"/>
      <c r="GWE293" s="765"/>
      <c r="GWF293" s="765"/>
      <c r="GWG293" s="765"/>
      <c r="GWH293" s="765"/>
      <c r="GWI293" s="765"/>
      <c r="GWJ293" s="765"/>
      <c r="GWK293" s="765"/>
      <c r="GWL293" s="765"/>
      <c r="GWM293" s="765"/>
      <c r="GWN293" s="765"/>
      <c r="GWO293" s="765"/>
      <c r="GWP293" s="765"/>
      <c r="GWQ293" s="765"/>
      <c r="GWR293" s="765"/>
      <c r="GWS293" s="765"/>
      <c r="GWT293" s="765"/>
      <c r="GWU293" s="765"/>
      <c r="GWV293" s="765"/>
      <c r="GWW293" s="765"/>
      <c r="GWX293" s="765"/>
      <c r="GWY293" s="765"/>
      <c r="GWZ293" s="765"/>
      <c r="GXA293" s="765"/>
      <c r="GXB293" s="765"/>
      <c r="GXC293" s="765"/>
      <c r="GXD293" s="765"/>
      <c r="GXE293" s="765"/>
      <c r="GXF293" s="765"/>
      <c r="GXG293" s="765"/>
      <c r="GXH293" s="765"/>
      <c r="GXI293" s="765"/>
      <c r="GXJ293" s="765"/>
      <c r="GXK293" s="765"/>
      <c r="GXL293" s="765"/>
      <c r="GXM293" s="765"/>
      <c r="GXN293" s="765"/>
      <c r="GXO293" s="765"/>
      <c r="GXP293" s="765"/>
      <c r="GXQ293" s="765"/>
      <c r="GXR293" s="765"/>
      <c r="GXS293" s="765"/>
      <c r="GXT293" s="765"/>
      <c r="GXU293" s="765"/>
      <c r="GXV293" s="765"/>
      <c r="GXW293" s="765"/>
      <c r="GXX293" s="765"/>
      <c r="GXY293" s="765"/>
      <c r="GXZ293" s="765"/>
      <c r="GYA293" s="765"/>
      <c r="GYB293" s="765"/>
      <c r="GYC293" s="765"/>
      <c r="GYD293" s="765"/>
      <c r="GYE293" s="765"/>
      <c r="GYF293" s="765"/>
      <c r="GYG293" s="765"/>
      <c r="GYH293" s="765"/>
      <c r="GYI293" s="765"/>
      <c r="GYJ293" s="765"/>
      <c r="GYK293" s="765"/>
      <c r="GYL293" s="765"/>
      <c r="GYM293" s="765"/>
      <c r="GYN293" s="765"/>
      <c r="GYO293" s="765"/>
      <c r="GYP293" s="765"/>
      <c r="GYQ293" s="765"/>
      <c r="GYR293" s="765"/>
      <c r="GYS293" s="765"/>
      <c r="GYT293" s="765"/>
      <c r="GYU293" s="765"/>
      <c r="GYV293" s="765"/>
      <c r="GYW293" s="765"/>
      <c r="GYX293" s="765"/>
      <c r="GYY293" s="765"/>
      <c r="GYZ293" s="765"/>
      <c r="GZA293" s="765"/>
      <c r="GZB293" s="765"/>
      <c r="GZC293" s="765"/>
      <c r="GZD293" s="765"/>
      <c r="GZE293" s="765"/>
      <c r="GZF293" s="765"/>
      <c r="GZG293" s="765"/>
      <c r="GZH293" s="765"/>
      <c r="GZI293" s="765"/>
      <c r="GZJ293" s="765"/>
      <c r="GZK293" s="765"/>
      <c r="GZL293" s="765"/>
      <c r="GZM293" s="765"/>
      <c r="GZN293" s="765"/>
      <c r="GZO293" s="765"/>
      <c r="GZP293" s="765"/>
      <c r="GZQ293" s="765"/>
      <c r="GZR293" s="765"/>
      <c r="GZS293" s="765"/>
      <c r="GZT293" s="765"/>
      <c r="GZU293" s="765"/>
      <c r="GZV293" s="765"/>
      <c r="GZW293" s="765"/>
      <c r="GZX293" s="765"/>
      <c r="GZY293" s="765"/>
      <c r="GZZ293" s="765"/>
      <c r="HAA293" s="765"/>
      <c r="HAB293" s="765"/>
      <c r="HAC293" s="765"/>
      <c r="HAD293" s="765"/>
      <c r="HAE293" s="765"/>
      <c r="HAF293" s="765"/>
      <c r="HAG293" s="765"/>
      <c r="HAH293" s="765"/>
      <c r="HAI293" s="765"/>
      <c r="HAJ293" s="765"/>
      <c r="HAK293" s="765"/>
      <c r="HAL293" s="765"/>
      <c r="HAM293" s="765"/>
      <c r="HAN293" s="765"/>
      <c r="HAO293" s="765"/>
      <c r="HAP293" s="765"/>
      <c r="HAQ293" s="765"/>
      <c r="HAR293" s="765"/>
      <c r="HAS293" s="765"/>
      <c r="HAT293" s="765"/>
      <c r="HAU293" s="765"/>
      <c r="HAV293" s="765"/>
      <c r="HAW293" s="765"/>
      <c r="HAX293" s="765"/>
      <c r="HAY293" s="765"/>
      <c r="HAZ293" s="765"/>
      <c r="HBA293" s="765"/>
      <c r="HBB293" s="765"/>
      <c r="HBC293" s="765"/>
      <c r="HBD293" s="765"/>
      <c r="HBE293" s="765"/>
      <c r="HBF293" s="765"/>
      <c r="HBG293" s="765"/>
      <c r="HBH293" s="765"/>
      <c r="HBI293" s="765"/>
      <c r="HBJ293" s="765"/>
      <c r="HBK293" s="765"/>
      <c r="HBL293" s="765"/>
      <c r="HBM293" s="765"/>
      <c r="HBN293" s="765"/>
      <c r="HBO293" s="765"/>
      <c r="HBP293" s="765"/>
      <c r="HBQ293" s="765"/>
      <c r="HBR293" s="765"/>
      <c r="HBS293" s="765"/>
      <c r="HBT293" s="765"/>
      <c r="HBU293" s="765"/>
      <c r="HBV293" s="765"/>
      <c r="HBW293" s="765"/>
      <c r="HBX293" s="765"/>
      <c r="HBY293" s="765"/>
      <c r="HBZ293" s="765"/>
      <c r="HCA293" s="765"/>
      <c r="HCB293" s="765"/>
      <c r="HCC293" s="765"/>
      <c r="HCD293" s="765"/>
      <c r="HCE293" s="765"/>
      <c r="HCF293" s="765"/>
      <c r="HCG293" s="765"/>
      <c r="HCH293" s="765"/>
      <c r="HCI293" s="765"/>
      <c r="HCJ293" s="765"/>
      <c r="HCK293" s="765"/>
      <c r="HCL293" s="765"/>
      <c r="HCM293" s="765"/>
      <c r="HCN293" s="765"/>
      <c r="HCO293" s="765"/>
      <c r="HCP293" s="765"/>
      <c r="HCQ293" s="765"/>
      <c r="HCR293" s="765"/>
      <c r="HCS293" s="765"/>
      <c r="HCT293" s="765"/>
      <c r="HCU293" s="765"/>
      <c r="HCV293" s="765"/>
      <c r="HCW293" s="765"/>
      <c r="HCX293" s="765"/>
      <c r="HCY293" s="765"/>
      <c r="HCZ293" s="765"/>
      <c r="HDA293" s="765"/>
      <c r="HDB293" s="765"/>
      <c r="HDC293" s="765"/>
      <c r="HDD293" s="765"/>
      <c r="HDE293" s="765"/>
      <c r="HDF293" s="765"/>
      <c r="HDG293" s="765"/>
      <c r="HDH293" s="765"/>
      <c r="HDI293" s="765"/>
      <c r="HDJ293" s="765"/>
      <c r="HDK293" s="765"/>
      <c r="HDL293" s="765"/>
      <c r="HDM293" s="765"/>
      <c r="HDN293" s="765"/>
      <c r="HDO293" s="765"/>
      <c r="HDP293" s="765"/>
      <c r="HDQ293" s="765"/>
      <c r="HDR293" s="765"/>
      <c r="HDS293" s="765"/>
      <c r="HDT293" s="765"/>
      <c r="HDU293" s="765"/>
      <c r="HDV293" s="765"/>
      <c r="HDW293" s="765"/>
      <c r="HDX293" s="765"/>
      <c r="HDY293" s="765"/>
      <c r="HDZ293" s="765"/>
      <c r="HEA293" s="765"/>
      <c r="HEB293" s="765"/>
      <c r="HEC293" s="765"/>
      <c r="HED293" s="765"/>
      <c r="HEE293" s="765"/>
      <c r="HEF293" s="765"/>
      <c r="HEG293" s="765"/>
      <c r="HEH293" s="765"/>
      <c r="HEI293" s="765"/>
      <c r="HEJ293" s="765"/>
      <c r="HEK293" s="765"/>
      <c r="HEL293" s="765"/>
      <c r="HEM293" s="765"/>
      <c r="HEN293" s="765"/>
      <c r="HEO293" s="765"/>
      <c r="HEP293" s="765"/>
      <c r="HEQ293" s="765"/>
      <c r="HER293" s="765"/>
      <c r="HES293" s="765"/>
      <c r="HET293" s="765"/>
      <c r="HEU293" s="765"/>
      <c r="HEV293" s="765"/>
      <c r="HEW293" s="765"/>
      <c r="HEX293" s="765"/>
      <c r="HEY293" s="765"/>
      <c r="HEZ293" s="765"/>
      <c r="HFA293" s="765"/>
      <c r="HFB293" s="765"/>
      <c r="HFC293" s="765"/>
      <c r="HFD293" s="765"/>
      <c r="HFE293" s="765"/>
      <c r="HFF293" s="765"/>
      <c r="HFG293" s="765"/>
      <c r="HFH293" s="765"/>
      <c r="HFI293" s="765"/>
      <c r="HFJ293" s="765"/>
      <c r="HFK293" s="765"/>
      <c r="HFL293" s="765"/>
      <c r="HFM293" s="765"/>
      <c r="HFN293" s="765"/>
      <c r="HFO293" s="765"/>
      <c r="HFP293" s="765"/>
      <c r="HFQ293" s="765"/>
      <c r="HFR293" s="765"/>
      <c r="HFS293" s="765"/>
      <c r="HFT293" s="765"/>
      <c r="HFU293" s="765"/>
      <c r="HFV293" s="765"/>
      <c r="HFW293" s="765"/>
      <c r="HFX293" s="765"/>
      <c r="HFY293" s="765"/>
      <c r="HFZ293" s="765"/>
      <c r="HGA293" s="765"/>
      <c r="HGB293" s="765"/>
      <c r="HGC293" s="765"/>
      <c r="HGD293" s="765"/>
      <c r="HGE293" s="765"/>
      <c r="HGF293" s="765"/>
      <c r="HGG293" s="765"/>
      <c r="HGH293" s="765"/>
      <c r="HGI293" s="765"/>
      <c r="HGJ293" s="765"/>
      <c r="HGK293" s="765"/>
      <c r="HGL293" s="765"/>
      <c r="HGM293" s="765"/>
      <c r="HGN293" s="765"/>
      <c r="HGO293" s="765"/>
      <c r="HGP293" s="765"/>
      <c r="HGQ293" s="765"/>
      <c r="HGR293" s="765"/>
      <c r="HGS293" s="765"/>
      <c r="HGT293" s="765"/>
      <c r="HGU293" s="765"/>
      <c r="HGV293" s="765"/>
      <c r="HGW293" s="765"/>
      <c r="HGX293" s="765"/>
      <c r="HGY293" s="765"/>
      <c r="HGZ293" s="765"/>
      <c r="HHA293" s="765"/>
      <c r="HHB293" s="765"/>
      <c r="HHC293" s="765"/>
      <c r="HHD293" s="765"/>
      <c r="HHE293" s="765"/>
      <c r="HHF293" s="765"/>
      <c r="HHG293" s="765"/>
      <c r="HHH293" s="765"/>
      <c r="HHI293" s="765"/>
      <c r="HHJ293" s="765"/>
      <c r="HHK293" s="765"/>
      <c r="HHL293" s="765"/>
      <c r="HHM293" s="765"/>
      <c r="HHN293" s="765"/>
      <c r="HHO293" s="765"/>
      <c r="HHP293" s="765"/>
      <c r="HHQ293" s="765"/>
      <c r="HHR293" s="765"/>
      <c r="HHS293" s="765"/>
      <c r="HHT293" s="765"/>
      <c r="HHU293" s="765"/>
      <c r="HHV293" s="765"/>
      <c r="HHW293" s="765"/>
      <c r="HHX293" s="765"/>
      <c r="HHY293" s="765"/>
      <c r="HHZ293" s="765"/>
      <c r="HIA293" s="765"/>
      <c r="HIB293" s="765"/>
      <c r="HIC293" s="765"/>
      <c r="HID293" s="765"/>
      <c r="HIE293" s="765"/>
      <c r="HIF293" s="765"/>
      <c r="HIG293" s="765"/>
      <c r="HIH293" s="765"/>
      <c r="HII293" s="765"/>
      <c r="HIJ293" s="765"/>
      <c r="HIK293" s="765"/>
      <c r="HIL293" s="765"/>
      <c r="HIM293" s="765"/>
      <c r="HIN293" s="765"/>
      <c r="HIO293" s="765"/>
      <c r="HIP293" s="765"/>
      <c r="HIQ293" s="765"/>
      <c r="HIR293" s="765"/>
      <c r="HIS293" s="765"/>
      <c r="HIT293" s="765"/>
      <c r="HIU293" s="765"/>
      <c r="HIV293" s="765"/>
      <c r="HIW293" s="765"/>
      <c r="HIX293" s="765"/>
      <c r="HIY293" s="765"/>
      <c r="HIZ293" s="765"/>
      <c r="HJA293" s="765"/>
      <c r="HJB293" s="765"/>
      <c r="HJC293" s="765"/>
      <c r="HJD293" s="765"/>
      <c r="HJE293" s="765"/>
      <c r="HJF293" s="765"/>
      <c r="HJG293" s="765"/>
      <c r="HJH293" s="765"/>
      <c r="HJI293" s="765"/>
      <c r="HJJ293" s="765"/>
      <c r="HJK293" s="765"/>
      <c r="HJL293" s="765"/>
      <c r="HJM293" s="765"/>
      <c r="HJN293" s="765"/>
      <c r="HJO293" s="765"/>
      <c r="HJP293" s="765"/>
      <c r="HJQ293" s="765"/>
      <c r="HJR293" s="765"/>
      <c r="HJS293" s="765"/>
      <c r="HJT293" s="765"/>
      <c r="HJU293" s="765"/>
      <c r="HJV293" s="765"/>
      <c r="HJW293" s="765"/>
      <c r="HJX293" s="765"/>
      <c r="HJY293" s="765"/>
      <c r="HJZ293" s="765"/>
      <c r="HKA293" s="765"/>
      <c r="HKB293" s="765"/>
      <c r="HKC293" s="765"/>
      <c r="HKD293" s="765"/>
      <c r="HKE293" s="765"/>
      <c r="HKF293" s="765"/>
      <c r="HKG293" s="765"/>
      <c r="HKH293" s="765"/>
      <c r="HKI293" s="765"/>
      <c r="HKJ293" s="765"/>
      <c r="HKK293" s="765"/>
      <c r="HKL293" s="765"/>
      <c r="HKM293" s="765"/>
      <c r="HKN293" s="765"/>
      <c r="HKO293" s="765"/>
      <c r="HKP293" s="765"/>
      <c r="HKQ293" s="765"/>
      <c r="HKR293" s="765"/>
      <c r="HKS293" s="765"/>
      <c r="HKT293" s="765"/>
      <c r="HKU293" s="765"/>
      <c r="HKV293" s="765"/>
      <c r="HKW293" s="765"/>
      <c r="HKX293" s="765"/>
      <c r="HKY293" s="765"/>
      <c r="HKZ293" s="765"/>
      <c r="HLA293" s="765"/>
      <c r="HLB293" s="765"/>
      <c r="HLC293" s="765"/>
      <c r="HLD293" s="765"/>
      <c r="HLE293" s="765"/>
      <c r="HLF293" s="765"/>
      <c r="HLG293" s="765"/>
      <c r="HLH293" s="765"/>
      <c r="HLI293" s="765"/>
      <c r="HLJ293" s="765"/>
      <c r="HLK293" s="765"/>
      <c r="HLL293" s="765"/>
      <c r="HLM293" s="765"/>
      <c r="HLN293" s="765"/>
      <c r="HLO293" s="765"/>
      <c r="HLP293" s="765"/>
      <c r="HLQ293" s="765"/>
      <c r="HLR293" s="765"/>
      <c r="HLS293" s="765"/>
      <c r="HLT293" s="765"/>
      <c r="HLU293" s="765"/>
      <c r="HLV293" s="765"/>
      <c r="HLW293" s="765"/>
      <c r="HLX293" s="765"/>
      <c r="HLY293" s="765"/>
      <c r="HLZ293" s="765"/>
      <c r="HMA293" s="765"/>
      <c r="HMB293" s="765"/>
      <c r="HMC293" s="765"/>
      <c r="HMD293" s="765"/>
      <c r="HME293" s="765"/>
      <c r="HMF293" s="765"/>
      <c r="HMG293" s="765"/>
      <c r="HMH293" s="765"/>
      <c r="HMI293" s="765"/>
      <c r="HMJ293" s="765"/>
      <c r="HMK293" s="765"/>
      <c r="HML293" s="765"/>
      <c r="HMM293" s="765"/>
      <c r="HMN293" s="765"/>
      <c r="HMO293" s="765"/>
      <c r="HMP293" s="765"/>
      <c r="HMQ293" s="765"/>
      <c r="HMR293" s="765"/>
      <c r="HMS293" s="765"/>
      <c r="HMT293" s="765"/>
      <c r="HMU293" s="765"/>
      <c r="HMV293" s="765"/>
      <c r="HMW293" s="765"/>
      <c r="HMX293" s="765"/>
      <c r="HMY293" s="765"/>
      <c r="HMZ293" s="765"/>
      <c r="HNA293" s="765"/>
      <c r="HNB293" s="765"/>
      <c r="HNC293" s="765"/>
      <c r="HND293" s="765"/>
      <c r="HNE293" s="765"/>
      <c r="HNF293" s="765"/>
      <c r="HNG293" s="765"/>
      <c r="HNH293" s="765"/>
      <c r="HNI293" s="765"/>
      <c r="HNJ293" s="765"/>
      <c r="HNK293" s="765"/>
      <c r="HNL293" s="765"/>
      <c r="HNM293" s="765"/>
      <c r="HNN293" s="765"/>
      <c r="HNO293" s="765"/>
      <c r="HNP293" s="765"/>
      <c r="HNQ293" s="765"/>
      <c r="HNR293" s="765"/>
      <c r="HNS293" s="765"/>
      <c r="HNT293" s="765"/>
      <c r="HNU293" s="765"/>
      <c r="HNV293" s="765"/>
      <c r="HNW293" s="765"/>
      <c r="HNX293" s="765"/>
      <c r="HNY293" s="765"/>
      <c r="HNZ293" s="765"/>
      <c r="HOA293" s="765"/>
      <c r="HOB293" s="765"/>
      <c r="HOC293" s="765"/>
      <c r="HOD293" s="765"/>
      <c r="HOE293" s="765"/>
      <c r="HOF293" s="765"/>
      <c r="HOG293" s="765"/>
      <c r="HOH293" s="765"/>
      <c r="HOI293" s="765"/>
      <c r="HOJ293" s="765"/>
      <c r="HOK293" s="765"/>
      <c r="HOL293" s="765"/>
      <c r="HOM293" s="765"/>
      <c r="HON293" s="765"/>
      <c r="HOO293" s="765"/>
      <c r="HOP293" s="765"/>
      <c r="HOQ293" s="765"/>
      <c r="HOR293" s="765"/>
      <c r="HOS293" s="765"/>
      <c r="HOT293" s="765"/>
      <c r="HOU293" s="765"/>
      <c r="HOV293" s="765"/>
      <c r="HOW293" s="765"/>
      <c r="HOX293" s="765"/>
      <c r="HOY293" s="765"/>
      <c r="HOZ293" s="765"/>
      <c r="HPA293" s="765"/>
      <c r="HPB293" s="765"/>
      <c r="HPC293" s="765"/>
      <c r="HPD293" s="765"/>
      <c r="HPE293" s="765"/>
      <c r="HPF293" s="765"/>
      <c r="HPG293" s="765"/>
      <c r="HPH293" s="765"/>
      <c r="HPI293" s="765"/>
      <c r="HPJ293" s="765"/>
      <c r="HPK293" s="765"/>
      <c r="HPL293" s="765"/>
      <c r="HPM293" s="765"/>
      <c r="HPN293" s="765"/>
      <c r="HPO293" s="765"/>
      <c r="HPP293" s="765"/>
      <c r="HPQ293" s="765"/>
      <c r="HPR293" s="765"/>
      <c r="HPS293" s="765"/>
      <c r="HPT293" s="765"/>
      <c r="HPU293" s="765"/>
      <c r="HPV293" s="765"/>
      <c r="HPW293" s="765"/>
      <c r="HPX293" s="765"/>
      <c r="HPY293" s="765"/>
      <c r="HPZ293" s="765"/>
      <c r="HQA293" s="765"/>
      <c r="HQB293" s="765"/>
      <c r="HQC293" s="765"/>
      <c r="HQD293" s="765"/>
      <c r="HQE293" s="765"/>
      <c r="HQF293" s="765"/>
      <c r="HQG293" s="765"/>
      <c r="HQH293" s="765"/>
      <c r="HQI293" s="765"/>
      <c r="HQJ293" s="765"/>
      <c r="HQK293" s="765"/>
      <c r="HQL293" s="765"/>
      <c r="HQM293" s="765"/>
      <c r="HQN293" s="765"/>
      <c r="HQO293" s="765"/>
      <c r="HQP293" s="765"/>
      <c r="HQQ293" s="765"/>
      <c r="HQR293" s="765"/>
      <c r="HQS293" s="765"/>
      <c r="HQT293" s="765"/>
      <c r="HQU293" s="765"/>
      <c r="HQV293" s="765"/>
      <c r="HQW293" s="765"/>
      <c r="HQX293" s="765"/>
      <c r="HQY293" s="765"/>
      <c r="HQZ293" s="765"/>
      <c r="HRA293" s="765"/>
      <c r="HRB293" s="765"/>
      <c r="HRC293" s="765"/>
      <c r="HRD293" s="765"/>
      <c r="HRE293" s="765"/>
      <c r="HRF293" s="765"/>
      <c r="HRG293" s="765"/>
      <c r="HRH293" s="765"/>
      <c r="HRI293" s="765"/>
      <c r="HRJ293" s="765"/>
      <c r="HRK293" s="765"/>
      <c r="HRL293" s="765"/>
      <c r="HRM293" s="765"/>
      <c r="HRN293" s="765"/>
      <c r="HRO293" s="765"/>
      <c r="HRP293" s="765"/>
      <c r="HRQ293" s="765"/>
      <c r="HRR293" s="765"/>
      <c r="HRS293" s="765"/>
      <c r="HRT293" s="765"/>
      <c r="HRU293" s="765"/>
      <c r="HRV293" s="765"/>
      <c r="HRW293" s="765"/>
      <c r="HRX293" s="765"/>
      <c r="HRY293" s="765"/>
      <c r="HRZ293" s="765"/>
      <c r="HSA293" s="765"/>
      <c r="HSB293" s="765"/>
      <c r="HSC293" s="765"/>
      <c r="HSD293" s="765"/>
      <c r="HSE293" s="765"/>
      <c r="HSF293" s="765"/>
      <c r="HSG293" s="765"/>
      <c r="HSH293" s="765"/>
      <c r="HSI293" s="765"/>
      <c r="HSJ293" s="765"/>
      <c r="HSK293" s="765"/>
      <c r="HSL293" s="765"/>
      <c r="HSM293" s="765"/>
      <c r="HSN293" s="765"/>
      <c r="HSO293" s="765"/>
      <c r="HSP293" s="765"/>
      <c r="HSQ293" s="765"/>
      <c r="HSR293" s="765"/>
      <c r="HSS293" s="765"/>
      <c r="HST293" s="765"/>
      <c r="HSU293" s="765"/>
      <c r="HSV293" s="765"/>
      <c r="HSW293" s="765"/>
      <c r="HSX293" s="765"/>
      <c r="HSY293" s="765"/>
      <c r="HSZ293" s="765"/>
      <c r="HTA293" s="765"/>
      <c r="HTB293" s="765"/>
      <c r="HTC293" s="765"/>
      <c r="HTD293" s="765"/>
      <c r="HTE293" s="765"/>
      <c r="HTF293" s="765"/>
      <c r="HTG293" s="765"/>
      <c r="HTH293" s="765"/>
      <c r="HTI293" s="765"/>
      <c r="HTJ293" s="765"/>
      <c r="HTK293" s="765"/>
      <c r="HTL293" s="765"/>
      <c r="HTM293" s="765"/>
      <c r="HTN293" s="765"/>
      <c r="HTO293" s="765"/>
      <c r="HTP293" s="765"/>
      <c r="HTQ293" s="765"/>
      <c r="HTR293" s="765"/>
      <c r="HTS293" s="765"/>
      <c r="HTT293" s="765"/>
      <c r="HTU293" s="765"/>
      <c r="HTV293" s="765"/>
      <c r="HTW293" s="765"/>
      <c r="HTX293" s="765"/>
      <c r="HTY293" s="765"/>
      <c r="HTZ293" s="765"/>
      <c r="HUA293" s="765"/>
      <c r="HUB293" s="765"/>
      <c r="HUC293" s="765"/>
      <c r="HUD293" s="765"/>
      <c r="HUE293" s="765"/>
      <c r="HUF293" s="765"/>
      <c r="HUG293" s="765"/>
      <c r="HUH293" s="765"/>
      <c r="HUI293" s="765"/>
      <c r="HUJ293" s="765"/>
      <c r="HUK293" s="765"/>
      <c r="HUL293" s="765"/>
      <c r="HUM293" s="765"/>
      <c r="HUN293" s="765"/>
      <c r="HUO293" s="765"/>
      <c r="HUP293" s="765"/>
      <c r="HUQ293" s="765"/>
      <c r="HUR293" s="765"/>
      <c r="HUS293" s="765"/>
      <c r="HUT293" s="765"/>
      <c r="HUU293" s="765"/>
      <c r="HUV293" s="765"/>
      <c r="HUW293" s="765"/>
      <c r="HUX293" s="765"/>
      <c r="HUY293" s="765"/>
      <c r="HUZ293" s="765"/>
      <c r="HVA293" s="765"/>
      <c r="HVB293" s="765"/>
      <c r="HVC293" s="765"/>
      <c r="HVD293" s="765"/>
      <c r="HVE293" s="765"/>
      <c r="HVF293" s="765"/>
      <c r="HVG293" s="765"/>
      <c r="HVH293" s="765"/>
      <c r="HVI293" s="765"/>
      <c r="HVJ293" s="765"/>
      <c r="HVK293" s="765"/>
      <c r="HVL293" s="765"/>
      <c r="HVM293" s="765"/>
      <c r="HVN293" s="765"/>
      <c r="HVO293" s="765"/>
      <c r="HVP293" s="765"/>
      <c r="HVQ293" s="765"/>
      <c r="HVR293" s="765"/>
      <c r="HVS293" s="765"/>
      <c r="HVT293" s="765"/>
      <c r="HVU293" s="765"/>
      <c r="HVV293" s="765"/>
      <c r="HVW293" s="765"/>
      <c r="HVX293" s="765"/>
      <c r="HVY293" s="765"/>
      <c r="HVZ293" s="765"/>
      <c r="HWA293" s="765"/>
      <c r="HWB293" s="765"/>
      <c r="HWC293" s="765"/>
      <c r="HWD293" s="765"/>
      <c r="HWE293" s="765"/>
      <c r="HWF293" s="765"/>
      <c r="HWG293" s="765"/>
      <c r="HWH293" s="765"/>
      <c r="HWI293" s="765"/>
      <c r="HWJ293" s="765"/>
      <c r="HWK293" s="765"/>
      <c r="HWL293" s="765"/>
      <c r="HWM293" s="765"/>
      <c r="HWN293" s="765"/>
      <c r="HWO293" s="765"/>
      <c r="HWP293" s="765"/>
      <c r="HWQ293" s="765"/>
      <c r="HWR293" s="765"/>
      <c r="HWS293" s="765"/>
      <c r="HWT293" s="765"/>
      <c r="HWU293" s="765"/>
      <c r="HWV293" s="765"/>
      <c r="HWW293" s="765"/>
      <c r="HWX293" s="765"/>
      <c r="HWY293" s="765"/>
      <c r="HWZ293" s="765"/>
      <c r="HXA293" s="765"/>
      <c r="HXB293" s="765"/>
      <c r="HXC293" s="765"/>
      <c r="HXD293" s="765"/>
      <c r="HXE293" s="765"/>
      <c r="HXF293" s="765"/>
      <c r="HXG293" s="765"/>
      <c r="HXH293" s="765"/>
      <c r="HXI293" s="765"/>
      <c r="HXJ293" s="765"/>
      <c r="HXK293" s="765"/>
      <c r="HXL293" s="765"/>
      <c r="HXM293" s="765"/>
      <c r="HXN293" s="765"/>
      <c r="HXO293" s="765"/>
      <c r="HXP293" s="765"/>
      <c r="HXQ293" s="765"/>
      <c r="HXR293" s="765"/>
      <c r="HXS293" s="765"/>
      <c r="HXT293" s="765"/>
      <c r="HXU293" s="765"/>
      <c r="HXV293" s="765"/>
      <c r="HXW293" s="765"/>
      <c r="HXX293" s="765"/>
      <c r="HXY293" s="765"/>
      <c r="HXZ293" s="765"/>
      <c r="HYA293" s="765"/>
      <c r="HYB293" s="765"/>
      <c r="HYC293" s="765"/>
      <c r="HYD293" s="765"/>
      <c r="HYE293" s="765"/>
      <c r="HYF293" s="765"/>
      <c r="HYG293" s="765"/>
      <c r="HYH293" s="765"/>
      <c r="HYI293" s="765"/>
      <c r="HYJ293" s="765"/>
      <c r="HYK293" s="765"/>
      <c r="HYL293" s="765"/>
      <c r="HYM293" s="765"/>
      <c r="HYN293" s="765"/>
      <c r="HYO293" s="765"/>
      <c r="HYP293" s="765"/>
      <c r="HYQ293" s="765"/>
      <c r="HYR293" s="765"/>
      <c r="HYS293" s="765"/>
      <c r="HYT293" s="765"/>
      <c r="HYU293" s="765"/>
      <c r="HYV293" s="765"/>
      <c r="HYW293" s="765"/>
      <c r="HYX293" s="765"/>
      <c r="HYY293" s="765"/>
      <c r="HYZ293" s="765"/>
      <c r="HZA293" s="765"/>
      <c r="HZB293" s="765"/>
      <c r="HZC293" s="765"/>
      <c r="HZD293" s="765"/>
      <c r="HZE293" s="765"/>
      <c r="HZF293" s="765"/>
      <c r="HZG293" s="765"/>
      <c r="HZH293" s="765"/>
      <c r="HZI293" s="765"/>
      <c r="HZJ293" s="765"/>
      <c r="HZK293" s="765"/>
      <c r="HZL293" s="765"/>
      <c r="HZM293" s="765"/>
      <c r="HZN293" s="765"/>
      <c r="HZO293" s="765"/>
      <c r="HZP293" s="765"/>
      <c r="HZQ293" s="765"/>
      <c r="HZR293" s="765"/>
      <c r="HZS293" s="765"/>
      <c r="HZT293" s="765"/>
      <c r="HZU293" s="765"/>
      <c r="HZV293" s="765"/>
      <c r="HZW293" s="765"/>
      <c r="HZX293" s="765"/>
      <c r="HZY293" s="765"/>
      <c r="HZZ293" s="765"/>
      <c r="IAA293" s="765"/>
      <c r="IAB293" s="765"/>
      <c r="IAC293" s="765"/>
      <c r="IAD293" s="765"/>
      <c r="IAE293" s="765"/>
      <c r="IAF293" s="765"/>
      <c r="IAG293" s="765"/>
      <c r="IAH293" s="765"/>
      <c r="IAI293" s="765"/>
      <c r="IAJ293" s="765"/>
      <c r="IAK293" s="765"/>
      <c r="IAL293" s="765"/>
      <c r="IAM293" s="765"/>
      <c r="IAN293" s="765"/>
      <c r="IAO293" s="765"/>
      <c r="IAP293" s="765"/>
      <c r="IAQ293" s="765"/>
      <c r="IAR293" s="765"/>
      <c r="IAS293" s="765"/>
      <c r="IAT293" s="765"/>
      <c r="IAU293" s="765"/>
      <c r="IAV293" s="765"/>
      <c r="IAW293" s="765"/>
      <c r="IAX293" s="765"/>
      <c r="IAY293" s="765"/>
      <c r="IAZ293" s="765"/>
      <c r="IBA293" s="765"/>
      <c r="IBB293" s="765"/>
      <c r="IBC293" s="765"/>
      <c r="IBD293" s="765"/>
      <c r="IBE293" s="765"/>
      <c r="IBF293" s="765"/>
      <c r="IBG293" s="765"/>
      <c r="IBH293" s="765"/>
      <c r="IBI293" s="765"/>
      <c r="IBJ293" s="765"/>
      <c r="IBK293" s="765"/>
      <c r="IBL293" s="765"/>
      <c r="IBM293" s="765"/>
      <c r="IBN293" s="765"/>
      <c r="IBO293" s="765"/>
      <c r="IBP293" s="765"/>
      <c r="IBQ293" s="765"/>
      <c r="IBR293" s="765"/>
      <c r="IBS293" s="765"/>
      <c r="IBT293" s="765"/>
      <c r="IBU293" s="765"/>
      <c r="IBV293" s="765"/>
      <c r="IBW293" s="765"/>
      <c r="IBX293" s="765"/>
      <c r="IBY293" s="765"/>
      <c r="IBZ293" s="765"/>
      <c r="ICA293" s="765"/>
      <c r="ICB293" s="765"/>
      <c r="ICC293" s="765"/>
      <c r="ICD293" s="765"/>
      <c r="ICE293" s="765"/>
      <c r="ICF293" s="765"/>
      <c r="ICG293" s="765"/>
      <c r="ICH293" s="765"/>
      <c r="ICI293" s="765"/>
      <c r="ICJ293" s="765"/>
      <c r="ICK293" s="765"/>
      <c r="ICL293" s="765"/>
      <c r="ICM293" s="765"/>
      <c r="ICN293" s="765"/>
      <c r="ICO293" s="765"/>
      <c r="ICP293" s="765"/>
      <c r="ICQ293" s="765"/>
      <c r="ICR293" s="765"/>
      <c r="ICS293" s="765"/>
      <c r="ICT293" s="765"/>
      <c r="ICU293" s="765"/>
      <c r="ICV293" s="765"/>
      <c r="ICW293" s="765"/>
      <c r="ICX293" s="765"/>
      <c r="ICY293" s="765"/>
      <c r="ICZ293" s="765"/>
      <c r="IDA293" s="765"/>
      <c r="IDB293" s="765"/>
      <c r="IDC293" s="765"/>
      <c r="IDD293" s="765"/>
      <c r="IDE293" s="765"/>
      <c r="IDF293" s="765"/>
      <c r="IDG293" s="765"/>
      <c r="IDH293" s="765"/>
      <c r="IDI293" s="765"/>
      <c r="IDJ293" s="765"/>
      <c r="IDK293" s="765"/>
      <c r="IDL293" s="765"/>
      <c r="IDM293" s="765"/>
      <c r="IDN293" s="765"/>
      <c r="IDO293" s="765"/>
      <c r="IDP293" s="765"/>
      <c r="IDQ293" s="765"/>
      <c r="IDR293" s="765"/>
      <c r="IDS293" s="765"/>
      <c r="IDT293" s="765"/>
      <c r="IDU293" s="765"/>
      <c r="IDV293" s="765"/>
      <c r="IDW293" s="765"/>
      <c r="IDX293" s="765"/>
      <c r="IDY293" s="765"/>
      <c r="IDZ293" s="765"/>
      <c r="IEA293" s="765"/>
      <c r="IEB293" s="765"/>
      <c r="IEC293" s="765"/>
      <c r="IED293" s="765"/>
      <c r="IEE293" s="765"/>
      <c r="IEF293" s="765"/>
      <c r="IEG293" s="765"/>
      <c r="IEH293" s="765"/>
      <c r="IEI293" s="765"/>
      <c r="IEJ293" s="765"/>
      <c r="IEK293" s="765"/>
      <c r="IEL293" s="765"/>
      <c r="IEM293" s="765"/>
      <c r="IEN293" s="765"/>
      <c r="IEO293" s="765"/>
      <c r="IEP293" s="765"/>
      <c r="IEQ293" s="765"/>
      <c r="IER293" s="765"/>
      <c r="IES293" s="765"/>
      <c r="IET293" s="765"/>
      <c r="IEU293" s="765"/>
      <c r="IEV293" s="765"/>
      <c r="IEW293" s="765"/>
      <c r="IEX293" s="765"/>
      <c r="IEY293" s="765"/>
      <c r="IEZ293" s="765"/>
      <c r="IFA293" s="765"/>
      <c r="IFB293" s="765"/>
      <c r="IFC293" s="765"/>
      <c r="IFD293" s="765"/>
      <c r="IFE293" s="765"/>
      <c r="IFF293" s="765"/>
      <c r="IFG293" s="765"/>
      <c r="IFH293" s="765"/>
      <c r="IFI293" s="765"/>
      <c r="IFJ293" s="765"/>
      <c r="IFK293" s="765"/>
      <c r="IFL293" s="765"/>
      <c r="IFM293" s="765"/>
      <c r="IFN293" s="765"/>
      <c r="IFO293" s="765"/>
      <c r="IFP293" s="765"/>
      <c r="IFQ293" s="765"/>
      <c r="IFR293" s="765"/>
      <c r="IFS293" s="765"/>
      <c r="IFT293" s="765"/>
      <c r="IFU293" s="765"/>
      <c r="IFV293" s="765"/>
      <c r="IFW293" s="765"/>
      <c r="IFX293" s="765"/>
      <c r="IFY293" s="765"/>
      <c r="IFZ293" s="765"/>
      <c r="IGA293" s="765"/>
      <c r="IGB293" s="765"/>
      <c r="IGC293" s="765"/>
      <c r="IGD293" s="765"/>
      <c r="IGE293" s="765"/>
      <c r="IGF293" s="765"/>
      <c r="IGG293" s="765"/>
      <c r="IGH293" s="765"/>
      <c r="IGI293" s="765"/>
      <c r="IGJ293" s="765"/>
      <c r="IGK293" s="765"/>
      <c r="IGL293" s="765"/>
      <c r="IGM293" s="765"/>
      <c r="IGN293" s="765"/>
      <c r="IGO293" s="765"/>
      <c r="IGP293" s="765"/>
      <c r="IGQ293" s="765"/>
      <c r="IGR293" s="765"/>
      <c r="IGS293" s="765"/>
      <c r="IGT293" s="765"/>
      <c r="IGU293" s="765"/>
      <c r="IGV293" s="765"/>
      <c r="IGW293" s="765"/>
      <c r="IGX293" s="765"/>
      <c r="IGY293" s="765"/>
      <c r="IGZ293" s="765"/>
      <c r="IHA293" s="765"/>
      <c r="IHB293" s="765"/>
      <c r="IHC293" s="765"/>
      <c r="IHD293" s="765"/>
      <c r="IHE293" s="765"/>
      <c r="IHF293" s="765"/>
      <c r="IHG293" s="765"/>
      <c r="IHH293" s="765"/>
      <c r="IHI293" s="765"/>
      <c r="IHJ293" s="765"/>
      <c r="IHK293" s="765"/>
      <c r="IHL293" s="765"/>
      <c r="IHM293" s="765"/>
      <c r="IHN293" s="765"/>
      <c r="IHO293" s="765"/>
      <c r="IHP293" s="765"/>
      <c r="IHQ293" s="765"/>
      <c r="IHR293" s="765"/>
      <c r="IHS293" s="765"/>
      <c r="IHT293" s="765"/>
      <c r="IHU293" s="765"/>
      <c r="IHV293" s="765"/>
      <c r="IHW293" s="765"/>
      <c r="IHX293" s="765"/>
      <c r="IHY293" s="765"/>
      <c r="IHZ293" s="765"/>
      <c r="IIA293" s="765"/>
      <c r="IIB293" s="765"/>
      <c r="IIC293" s="765"/>
      <c r="IID293" s="765"/>
      <c r="IIE293" s="765"/>
      <c r="IIF293" s="765"/>
      <c r="IIG293" s="765"/>
      <c r="IIH293" s="765"/>
      <c r="III293" s="765"/>
      <c r="IIJ293" s="765"/>
      <c r="IIK293" s="765"/>
      <c r="IIL293" s="765"/>
      <c r="IIM293" s="765"/>
      <c r="IIN293" s="765"/>
      <c r="IIO293" s="765"/>
      <c r="IIP293" s="765"/>
      <c r="IIQ293" s="765"/>
      <c r="IIR293" s="765"/>
      <c r="IIS293" s="765"/>
      <c r="IIT293" s="765"/>
      <c r="IIU293" s="765"/>
      <c r="IIV293" s="765"/>
      <c r="IIW293" s="765"/>
      <c r="IIX293" s="765"/>
      <c r="IIY293" s="765"/>
      <c r="IIZ293" s="765"/>
      <c r="IJA293" s="765"/>
      <c r="IJB293" s="765"/>
      <c r="IJC293" s="765"/>
      <c r="IJD293" s="765"/>
      <c r="IJE293" s="765"/>
      <c r="IJF293" s="765"/>
      <c r="IJG293" s="765"/>
      <c r="IJH293" s="765"/>
      <c r="IJI293" s="765"/>
      <c r="IJJ293" s="765"/>
      <c r="IJK293" s="765"/>
      <c r="IJL293" s="765"/>
      <c r="IJM293" s="765"/>
      <c r="IJN293" s="765"/>
      <c r="IJO293" s="765"/>
      <c r="IJP293" s="765"/>
      <c r="IJQ293" s="765"/>
      <c r="IJR293" s="765"/>
      <c r="IJS293" s="765"/>
      <c r="IJT293" s="765"/>
      <c r="IJU293" s="765"/>
      <c r="IJV293" s="765"/>
      <c r="IJW293" s="765"/>
      <c r="IJX293" s="765"/>
      <c r="IJY293" s="765"/>
      <c r="IJZ293" s="765"/>
      <c r="IKA293" s="765"/>
      <c r="IKB293" s="765"/>
      <c r="IKC293" s="765"/>
      <c r="IKD293" s="765"/>
      <c r="IKE293" s="765"/>
      <c r="IKF293" s="765"/>
      <c r="IKG293" s="765"/>
      <c r="IKH293" s="765"/>
      <c r="IKI293" s="765"/>
      <c r="IKJ293" s="765"/>
      <c r="IKK293" s="765"/>
      <c r="IKL293" s="765"/>
      <c r="IKM293" s="765"/>
      <c r="IKN293" s="765"/>
      <c r="IKO293" s="765"/>
      <c r="IKP293" s="765"/>
      <c r="IKQ293" s="765"/>
      <c r="IKR293" s="765"/>
      <c r="IKS293" s="765"/>
      <c r="IKT293" s="765"/>
      <c r="IKU293" s="765"/>
      <c r="IKV293" s="765"/>
      <c r="IKW293" s="765"/>
      <c r="IKX293" s="765"/>
      <c r="IKY293" s="765"/>
      <c r="IKZ293" s="765"/>
      <c r="ILA293" s="765"/>
      <c r="ILB293" s="765"/>
      <c r="ILC293" s="765"/>
      <c r="ILD293" s="765"/>
      <c r="ILE293" s="765"/>
      <c r="ILF293" s="765"/>
      <c r="ILG293" s="765"/>
      <c r="ILH293" s="765"/>
      <c r="ILI293" s="765"/>
      <c r="ILJ293" s="765"/>
      <c r="ILK293" s="765"/>
      <c r="ILL293" s="765"/>
      <c r="ILM293" s="765"/>
      <c r="ILN293" s="765"/>
      <c r="ILO293" s="765"/>
      <c r="ILP293" s="765"/>
      <c r="ILQ293" s="765"/>
      <c r="ILR293" s="765"/>
      <c r="ILS293" s="765"/>
      <c r="ILT293" s="765"/>
      <c r="ILU293" s="765"/>
      <c r="ILV293" s="765"/>
      <c r="ILW293" s="765"/>
      <c r="ILX293" s="765"/>
      <c r="ILY293" s="765"/>
      <c r="ILZ293" s="765"/>
      <c r="IMA293" s="765"/>
      <c r="IMB293" s="765"/>
      <c r="IMC293" s="765"/>
      <c r="IMD293" s="765"/>
      <c r="IME293" s="765"/>
      <c r="IMF293" s="765"/>
      <c r="IMG293" s="765"/>
      <c r="IMH293" s="765"/>
      <c r="IMI293" s="765"/>
      <c r="IMJ293" s="765"/>
      <c r="IMK293" s="765"/>
      <c r="IML293" s="765"/>
      <c r="IMM293" s="765"/>
      <c r="IMN293" s="765"/>
      <c r="IMO293" s="765"/>
      <c r="IMP293" s="765"/>
      <c r="IMQ293" s="765"/>
      <c r="IMR293" s="765"/>
      <c r="IMS293" s="765"/>
      <c r="IMT293" s="765"/>
      <c r="IMU293" s="765"/>
      <c r="IMV293" s="765"/>
      <c r="IMW293" s="765"/>
      <c r="IMX293" s="765"/>
      <c r="IMY293" s="765"/>
      <c r="IMZ293" s="765"/>
      <c r="INA293" s="765"/>
      <c r="INB293" s="765"/>
      <c r="INC293" s="765"/>
      <c r="IND293" s="765"/>
      <c r="INE293" s="765"/>
      <c r="INF293" s="765"/>
      <c r="ING293" s="765"/>
      <c r="INH293" s="765"/>
      <c r="INI293" s="765"/>
      <c r="INJ293" s="765"/>
      <c r="INK293" s="765"/>
      <c r="INL293" s="765"/>
      <c r="INM293" s="765"/>
      <c r="INN293" s="765"/>
      <c r="INO293" s="765"/>
      <c r="INP293" s="765"/>
      <c r="INQ293" s="765"/>
      <c r="INR293" s="765"/>
      <c r="INS293" s="765"/>
      <c r="INT293" s="765"/>
      <c r="INU293" s="765"/>
      <c r="INV293" s="765"/>
      <c r="INW293" s="765"/>
      <c r="INX293" s="765"/>
      <c r="INY293" s="765"/>
      <c r="INZ293" s="765"/>
      <c r="IOA293" s="765"/>
      <c r="IOB293" s="765"/>
      <c r="IOC293" s="765"/>
      <c r="IOD293" s="765"/>
      <c r="IOE293" s="765"/>
      <c r="IOF293" s="765"/>
      <c r="IOG293" s="765"/>
      <c r="IOH293" s="765"/>
      <c r="IOI293" s="765"/>
      <c r="IOJ293" s="765"/>
      <c r="IOK293" s="765"/>
      <c r="IOL293" s="765"/>
      <c r="IOM293" s="765"/>
      <c r="ION293" s="765"/>
      <c r="IOO293" s="765"/>
      <c r="IOP293" s="765"/>
      <c r="IOQ293" s="765"/>
      <c r="IOR293" s="765"/>
      <c r="IOS293" s="765"/>
      <c r="IOT293" s="765"/>
      <c r="IOU293" s="765"/>
      <c r="IOV293" s="765"/>
      <c r="IOW293" s="765"/>
      <c r="IOX293" s="765"/>
      <c r="IOY293" s="765"/>
      <c r="IOZ293" s="765"/>
      <c r="IPA293" s="765"/>
      <c r="IPB293" s="765"/>
      <c r="IPC293" s="765"/>
      <c r="IPD293" s="765"/>
      <c r="IPE293" s="765"/>
      <c r="IPF293" s="765"/>
      <c r="IPG293" s="765"/>
      <c r="IPH293" s="765"/>
      <c r="IPI293" s="765"/>
      <c r="IPJ293" s="765"/>
      <c r="IPK293" s="765"/>
      <c r="IPL293" s="765"/>
      <c r="IPM293" s="765"/>
      <c r="IPN293" s="765"/>
      <c r="IPO293" s="765"/>
      <c r="IPP293" s="765"/>
      <c r="IPQ293" s="765"/>
      <c r="IPR293" s="765"/>
      <c r="IPS293" s="765"/>
      <c r="IPT293" s="765"/>
      <c r="IPU293" s="765"/>
      <c r="IPV293" s="765"/>
      <c r="IPW293" s="765"/>
      <c r="IPX293" s="765"/>
      <c r="IPY293" s="765"/>
      <c r="IPZ293" s="765"/>
      <c r="IQA293" s="765"/>
      <c r="IQB293" s="765"/>
      <c r="IQC293" s="765"/>
      <c r="IQD293" s="765"/>
      <c r="IQE293" s="765"/>
      <c r="IQF293" s="765"/>
      <c r="IQG293" s="765"/>
      <c r="IQH293" s="765"/>
      <c r="IQI293" s="765"/>
      <c r="IQJ293" s="765"/>
      <c r="IQK293" s="765"/>
      <c r="IQL293" s="765"/>
      <c r="IQM293" s="765"/>
      <c r="IQN293" s="765"/>
      <c r="IQO293" s="765"/>
      <c r="IQP293" s="765"/>
      <c r="IQQ293" s="765"/>
      <c r="IQR293" s="765"/>
      <c r="IQS293" s="765"/>
      <c r="IQT293" s="765"/>
      <c r="IQU293" s="765"/>
      <c r="IQV293" s="765"/>
      <c r="IQW293" s="765"/>
      <c r="IQX293" s="765"/>
      <c r="IQY293" s="765"/>
      <c r="IQZ293" s="765"/>
      <c r="IRA293" s="765"/>
      <c r="IRB293" s="765"/>
      <c r="IRC293" s="765"/>
      <c r="IRD293" s="765"/>
      <c r="IRE293" s="765"/>
      <c r="IRF293" s="765"/>
      <c r="IRG293" s="765"/>
      <c r="IRH293" s="765"/>
      <c r="IRI293" s="765"/>
      <c r="IRJ293" s="765"/>
      <c r="IRK293" s="765"/>
      <c r="IRL293" s="765"/>
      <c r="IRM293" s="765"/>
      <c r="IRN293" s="765"/>
      <c r="IRO293" s="765"/>
      <c r="IRP293" s="765"/>
      <c r="IRQ293" s="765"/>
      <c r="IRR293" s="765"/>
      <c r="IRS293" s="765"/>
      <c r="IRT293" s="765"/>
      <c r="IRU293" s="765"/>
      <c r="IRV293" s="765"/>
      <c r="IRW293" s="765"/>
      <c r="IRX293" s="765"/>
      <c r="IRY293" s="765"/>
      <c r="IRZ293" s="765"/>
      <c r="ISA293" s="765"/>
      <c r="ISB293" s="765"/>
      <c r="ISC293" s="765"/>
      <c r="ISD293" s="765"/>
      <c r="ISE293" s="765"/>
      <c r="ISF293" s="765"/>
      <c r="ISG293" s="765"/>
      <c r="ISH293" s="765"/>
      <c r="ISI293" s="765"/>
      <c r="ISJ293" s="765"/>
      <c r="ISK293" s="765"/>
      <c r="ISL293" s="765"/>
      <c r="ISM293" s="765"/>
      <c r="ISN293" s="765"/>
      <c r="ISO293" s="765"/>
      <c r="ISP293" s="765"/>
      <c r="ISQ293" s="765"/>
      <c r="ISR293" s="765"/>
      <c r="ISS293" s="765"/>
      <c r="IST293" s="765"/>
      <c r="ISU293" s="765"/>
      <c r="ISV293" s="765"/>
      <c r="ISW293" s="765"/>
      <c r="ISX293" s="765"/>
      <c r="ISY293" s="765"/>
      <c r="ISZ293" s="765"/>
      <c r="ITA293" s="765"/>
      <c r="ITB293" s="765"/>
      <c r="ITC293" s="765"/>
      <c r="ITD293" s="765"/>
      <c r="ITE293" s="765"/>
      <c r="ITF293" s="765"/>
      <c r="ITG293" s="765"/>
      <c r="ITH293" s="765"/>
      <c r="ITI293" s="765"/>
      <c r="ITJ293" s="765"/>
      <c r="ITK293" s="765"/>
      <c r="ITL293" s="765"/>
      <c r="ITM293" s="765"/>
      <c r="ITN293" s="765"/>
      <c r="ITO293" s="765"/>
      <c r="ITP293" s="765"/>
      <c r="ITQ293" s="765"/>
      <c r="ITR293" s="765"/>
      <c r="ITS293" s="765"/>
      <c r="ITT293" s="765"/>
      <c r="ITU293" s="765"/>
      <c r="ITV293" s="765"/>
      <c r="ITW293" s="765"/>
      <c r="ITX293" s="765"/>
      <c r="ITY293" s="765"/>
      <c r="ITZ293" s="765"/>
      <c r="IUA293" s="765"/>
      <c r="IUB293" s="765"/>
      <c r="IUC293" s="765"/>
      <c r="IUD293" s="765"/>
      <c r="IUE293" s="765"/>
      <c r="IUF293" s="765"/>
      <c r="IUG293" s="765"/>
      <c r="IUH293" s="765"/>
      <c r="IUI293" s="765"/>
      <c r="IUJ293" s="765"/>
      <c r="IUK293" s="765"/>
      <c r="IUL293" s="765"/>
      <c r="IUM293" s="765"/>
      <c r="IUN293" s="765"/>
      <c r="IUO293" s="765"/>
      <c r="IUP293" s="765"/>
      <c r="IUQ293" s="765"/>
      <c r="IUR293" s="765"/>
      <c r="IUS293" s="765"/>
      <c r="IUT293" s="765"/>
      <c r="IUU293" s="765"/>
      <c r="IUV293" s="765"/>
      <c r="IUW293" s="765"/>
      <c r="IUX293" s="765"/>
      <c r="IUY293" s="765"/>
      <c r="IUZ293" s="765"/>
      <c r="IVA293" s="765"/>
      <c r="IVB293" s="765"/>
      <c r="IVC293" s="765"/>
      <c r="IVD293" s="765"/>
      <c r="IVE293" s="765"/>
      <c r="IVF293" s="765"/>
      <c r="IVG293" s="765"/>
      <c r="IVH293" s="765"/>
      <c r="IVI293" s="765"/>
      <c r="IVJ293" s="765"/>
      <c r="IVK293" s="765"/>
      <c r="IVL293" s="765"/>
      <c r="IVM293" s="765"/>
      <c r="IVN293" s="765"/>
      <c r="IVO293" s="765"/>
      <c r="IVP293" s="765"/>
      <c r="IVQ293" s="765"/>
      <c r="IVR293" s="765"/>
      <c r="IVS293" s="765"/>
      <c r="IVT293" s="765"/>
      <c r="IVU293" s="765"/>
      <c r="IVV293" s="765"/>
      <c r="IVW293" s="765"/>
      <c r="IVX293" s="765"/>
      <c r="IVY293" s="765"/>
      <c r="IVZ293" s="765"/>
      <c r="IWA293" s="765"/>
      <c r="IWB293" s="765"/>
      <c r="IWC293" s="765"/>
      <c r="IWD293" s="765"/>
      <c r="IWE293" s="765"/>
      <c r="IWF293" s="765"/>
      <c r="IWG293" s="765"/>
      <c r="IWH293" s="765"/>
      <c r="IWI293" s="765"/>
      <c r="IWJ293" s="765"/>
      <c r="IWK293" s="765"/>
      <c r="IWL293" s="765"/>
      <c r="IWM293" s="765"/>
      <c r="IWN293" s="765"/>
      <c r="IWO293" s="765"/>
      <c r="IWP293" s="765"/>
      <c r="IWQ293" s="765"/>
      <c r="IWR293" s="765"/>
      <c r="IWS293" s="765"/>
      <c r="IWT293" s="765"/>
      <c r="IWU293" s="765"/>
      <c r="IWV293" s="765"/>
      <c r="IWW293" s="765"/>
      <c r="IWX293" s="765"/>
      <c r="IWY293" s="765"/>
      <c r="IWZ293" s="765"/>
      <c r="IXA293" s="765"/>
      <c r="IXB293" s="765"/>
      <c r="IXC293" s="765"/>
      <c r="IXD293" s="765"/>
      <c r="IXE293" s="765"/>
      <c r="IXF293" s="765"/>
      <c r="IXG293" s="765"/>
      <c r="IXH293" s="765"/>
      <c r="IXI293" s="765"/>
      <c r="IXJ293" s="765"/>
      <c r="IXK293" s="765"/>
      <c r="IXL293" s="765"/>
      <c r="IXM293" s="765"/>
      <c r="IXN293" s="765"/>
      <c r="IXO293" s="765"/>
      <c r="IXP293" s="765"/>
      <c r="IXQ293" s="765"/>
      <c r="IXR293" s="765"/>
      <c r="IXS293" s="765"/>
      <c r="IXT293" s="765"/>
      <c r="IXU293" s="765"/>
      <c r="IXV293" s="765"/>
      <c r="IXW293" s="765"/>
      <c r="IXX293" s="765"/>
      <c r="IXY293" s="765"/>
      <c r="IXZ293" s="765"/>
      <c r="IYA293" s="765"/>
      <c r="IYB293" s="765"/>
      <c r="IYC293" s="765"/>
      <c r="IYD293" s="765"/>
      <c r="IYE293" s="765"/>
      <c r="IYF293" s="765"/>
      <c r="IYG293" s="765"/>
      <c r="IYH293" s="765"/>
      <c r="IYI293" s="765"/>
      <c r="IYJ293" s="765"/>
      <c r="IYK293" s="765"/>
      <c r="IYL293" s="765"/>
      <c r="IYM293" s="765"/>
      <c r="IYN293" s="765"/>
      <c r="IYO293" s="765"/>
      <c r="IYP293" s="765"/>
      <c r="IYQ293" s="765"/>
      <c r="IYR293" s="765"/>
      <c r="IYS293" s="765"/>
      <c r="IYT293" s="765"/>
      <c r="IYU293" s="765"/>
      <c r="IYV293" s="765"/>
      <c r="IYW293" s="765"/>
      <c r="IYX293" s="765"/>
      <c r="IYY293" s="765"/>
      <c r="IYZ293" s="765"/>
      <c r="IZA293" s="765"/>
      <c r="IZB293" s="765"/>
      <c r="IZC293" s="765"/>
      <c r="IZD293" s="765"/>
      <c r="IZE293" s="765"/>
      <c r="IZF293" s="765"/>
      <c r="IZG293" s="765"/>
      <c r="IZH293" s="765"/>
      <c r="IZI293" s="765"/>
      <c r="IZJ293" s="765"/>
      <c r="IZK293" s="765"/>
      <c r="IZL293" s="765"/>
      <c r="IZM293" s="765"/>
      <c r="IZN293" s="765"/>
      <c r="IZO293" s="765"/>
      <c r="IZP293" s="765"/>
      <c r="IZQ293" s="765"/>
      <c r="IZR293" s="765"/>
      <c r="IZS293" s="765"/>
      <c r="IZT293" s="765"/>
      <c r="IZU293" s="765"/>
      <c r="IZV293" s="765"/>
      <c r="IZW293" s="765"/>
      <c r="IZX293" s="765"/>
      <c r="IZY293" s="765"/>
      <c r="IZZ293" s="765"/>
      <c r="JAA293" s="765"/>
      <c r="JAB293" s="765"/>
      <c r="JAC293" s="765"/>
      <c r="JAD293" s="765"/>
      <c r="JAE293" s="765"/>
      <c r="JAF293" s="765"/>
      <c r="JAG293" s="765"/>
      <c r="JAH293" s="765"/>
      <c r="JAI293" s="765"/>
      <c r="JAJ293" s="765"/>
      <c r="JAK293" s="765"/>
      <c r="JAL293" s="765"/>
      <c r="JAM293" s="765"/>
      <c r="JAN293" s="765"/>
      <c r="JAO293" s="765"/>
      <c r="JAP293" s="765"/>
      <c r="JAQ293" s="765"/>
      <c r="JAR293" s="765"/>
      <c r="JAS293" s="765"/>
      <c r="JAT293" s="765"/>
      <c r="JAU293" s="765"/>
      <c r="JAV293" s="765"/>
      <c r="JAW293" s="765"/>
      <c r="JAX293" s="765"/>
      <c r="JAY293" s="765"/>
      <c r="JAZ293" s="765"/>
      <c r="JBA293" s="765"/>
      <c r="JBB293" s="765"/>
      <c r="JBC293" s="765"/>
      <c r="JBD293" s="765"/>
      <c r="JBE293" s="765"/>
      <c r="JBF293" s="765"/>
      <c r="JBG293" s="765"/>
      <c r="JBH293" s="765"/>
      <c r="JBI293" s="765"/>
      <c r="JBJ293" s="765"/>
      <c r="JBK293" s="765"/>
      <c r="JBL293" s="765"/>
      <c r="JBM293" s="765"/>
      <c r="JBN293" s="765"/>
      <c r="JBO293" s="765"/>
      <c r="JBP293" s="765"/>
      <c r="JBQ293" s="765"/>
      <c r="JBR293" s="765"/>
      <c r="JBS293" s="765"/>
      <c r="JBT293" s="765"/>
      <c r="JBU293" s="765"/>
      <c r="JBV293" s="765"/>
      <c r="JBW293" s="765"/>
      <c r="JBX293" s="765"/>
      <c r="JBY293" s="765"/>
      <c r="JBZ293" s="765"/>
      <c r="JCA293" s="765"/>
      <c r="JCB293" s="765"/>
      <c r="JCC293" s="765"/>
      <c r="JCD293" s="765"/>
      <c r="JCE293" s="765"/>
      <c r="JCF293" s="765"/>
      <c r="JCG293" s="765"/>
      <c r="JCH293" s="765"/>
      <c r="JCI293" s="765"/>
      <c r="JCJ293" s="765"/>
      <c r="JCK293" s="765"/>
      <c r="JCL293" s="765"/>
      <c r="JCM293" s="765"/>
      <c r="JCN293" s="765"/>
      <c r="JCO293" s="765"/>
      <c r="JCP293" s="765"/>
      <c r="JCQ293" s="765"/>
      <c r="JCR293" s="765"/>
      <c r="JCS293" s="765"/>
      <c r="JCT293" s="765"/>
      <c r="JCU293" s="765"/>
      <c r="JCV293" s="765"/>
      <c r="JCW293" s="765"/>
      <c r="JCX293" s="765"/>
      <c r="JCY293" s="765"/>
      <c r="JCZ293" s="765"/>
      <c r="JDA293" s="765"/>
      <c r="JDB293" s="765"/>
      <c r="JDC293" s="765"/>
      <c r="JDD293" s="765"/>
      <c r="JDE293" s="765"/>
      <c r="JDF293" s="765"/>
      <c r="JDG293" s="765"/>
      <c r="JDH293" s="765"/>
      <c r="JDI293" s="765"/>
      <c r="JDJ293" s="765"/>
      <c r="JDK293" s="765"/>
      <c r="JDL293" s="765"/>
      <c r="JDM293" s="765"/>
      <c r="JDN293" s="765"/>
      <c r="JDO293" s="765"/>
      <c r="JDP293" s="765"/>
      <c r="JDQ293" s="765"/>
      <c r="JDR293" s="765"/>
      <c r="JDS293" s="765"/>
      <c r="JDT293" s="765"/>
      <c r="JDU293" s="765"/>
      <c r="JDV293" s="765"/>
      <c r="JDW293" s="765"/>
      <c r="JDX293" s="765"/>
      <c r="JDY293" s="765"/>
      <c r="JDZ293" s="765"/>
      <c r="JEA293" s="765"/>
      <c r="JEB293" s="765"/>
      <c r="JEC293" s="765"/>
      <c r="JED293" s="765"/>
      <c r="JEE293" s="765"/>
      <c r="JEF293" s="765"/>
      <c r="JEG293" s="765"/>
      <c r="JEH293" s="765"/>
      <c r="JEI293" s="765"/>
      <c r="JEJ293" s="765"/>
      <c r="JEK293" s="765"/>
      <c r="JEL293" s="765"/>
      <c r="JEM293" s="765"/>
      <c r="JEN293" s="765"/>
      <c r="JEO293" s="765"/>
      <c r="JEP293" s="765"/>
      <c r="JEQ293" s="765"/>
      <c r="JER293" s="765"/>
      <c r="JES293" s="765"/>
      <c r="JET293" s="765"/>
      <c r="JEU293" s="765"/>
      <c r="JEV293" s="765"/>
      <c r="JEW293" s="765"/>
      <c r="JEX293" s="765"/>
      <c r="JEY293" s="765"/>
      <c r="JEZ293" s="765"/>
      <c r="JFA293" s="765"/>
      <c r="JFB293" s="765"/>
      <c r="JFC293" s="765"/>
      <c r="JFD293" s="765"/>
      <c r="JFE293" s="765"/>
      <c r="JFF293" s="765"/>
      <c r="JFG293" s="765"/>
      <c r="JFH293" s="765"/>
      <c r="JFI293" s="765"/>
      <c r="JFJ293" s="765"/>
      <c r="JFK293" s="765"/>
      <c r="JFL293" s="765"/>
      <c r="JFM293" s="765"/>
      <c r="JFN293" s="765"/>
      <c r="JFO293" s="765"/>
      <c r="JFP293" s="765"/>
      <c r="JFQ293" s="765"/>
      <c r="JFR293" s="765"/>
      <c r="JFS293" s="765"/>
      <c r="JFT293" s="765"/>
      <c r="JFU293" s="765"/>
      <c r="JFV293" s="765"/>
      <c r="JFW293" s="765"/>
      <c r="JFX293" s="765"/>
      <c r="JFY293" s="765"/>
      <c r="JFZ293" s="765"/>
      <c r="JGA293" s="765"/>
      <c r="JGB293" s="765"/>
      <c r="JGC293" s="765"/>
      <c r="JGD293" s="765"/>
      <c r="JGE293" s="765"/>
      <c r="JGF293" s="765"/>
      <c r="JGG293" s="765"/>
      <c r="JGH293" s="765"/>
      <c r="JGI293" s="765"/>
      <c r="JGJ293" s="765"/>
      <c r="JGK293" s="765"/>
      <c r="JGL293" s="765"/>
      <c r="JGM293" s="765"/>
      <c r="JGN293" s="765"/>
      <c r="JGO293" s="765"/>
      <c r="JGP293" s="765"/>
      <c r="JGQ293" s="765"/>
      <c r="JGR293" s="765"/>
      <c r="JGS293" s="765"/>
      <c r="JGT293" s="765"/>
      <c r="JGU293" s="765"/>
      <c r="JGV293" s="765"/>
      <c r="JGW293" s="765"/>
      <c r="JGX293" s="765"/>
      <c r="JGY293" s="765"/>
      <c r="JGZ293" s="765"/>
      <c r="JHA293" s="765"/>
      <c r="JHB293" s="765"/>
      <c r="JHC293" s="765"/>
      <c r="JHD293" s="765"/>
      <c r="JHE293" s="765"/>
      <c r="JHF293" s="765"/>
      <c r="JHG293" s="765"/>
      <c r="JHH293" s="765"/>
      <c r="JHI293" s="765"/>
      <c r="JHJ293" s="765"/>
      <c r="JHK293" s="765"/>
      <c r="JHL293" s="765"/>
      <c r="JHM293" s="765"/>
      <c r="JHN293" s="765"/>
      <c r="JHO293" s="765"/>
      <c r="JHP293" s="765"/>
      <c r="JHQ293" s="765"/>
      <c r="JHR293" s="765"/>
      <c r="JHS293" s="765"/>
      <c r="JHT293" s="765"/>
      <c r="JHU293" s="765"/>
      <c r="JHV293" s="765"/>
      <c r="JHW293" s="765"/>
      <c r="JHX293" s="765"/>
      <c r="JHY293" s="765"/>
      <c r="JHZ293" s="765"/>
      <c r="JIA293" s="765"/>
      <c r="JIB293" s="765"/>
      <c r="JIC293" s="765"/>
      <c r="JID293" s="765"/>
      <c r="JIE293" s="765"/>
      <c r="JIF293" s="765"/>
      <c r="JIG293" s="765"/>
      <c r="JIH293" s="765"/>
      <c r="JII293" s="765"/>
      <c r="JIJ293" s="765"/>
      <c r="JIK293" s="765"/>
      <c r="JIL293" s="765"/>
      <c r="JIM293" s="765"/>
      <c r="JIN293" s="765"/>
      <c r="JIO293" s="765"/>
      <c r="JIP293" s="765"/>
      <c r="JIQ293" s="765"/>
      <c r="JIR293" s="765"/>
      <c r="JIS293" s="765"/>
      <c r="JIT293" s="765"/>
      <c r="JIU293" s="765"/>
      <c r="JIV293" s="765"/>
      <c r="JIW293" s="765"/>
      <c r="JIX293" s="765"/>
      <c r="JIY293" s="765"/>
      <c r="JIZ293" s="765"/>
      <c r="JJA293" s="765"/>
      <c r="JJB293" s="765"/>
      <c r="JJC293" s="765"/>
      <c r="JJD293" s="765"/>
      <c r="JJE293" s="765"/>
      <c r="JJF293" s="765"/>
      <c r="JJG293" s="765"/>
      <c r="JJH293" s="765"/>
      <c r="JJI293" s="765"/>
      <c r="JJJ293" s="765"/>
      <c r="JJK293" s="765"/>
      <c r="JJL293" s="765"/>
      <c r="JJM293" s="765"/>
      <c r="JJN293" s="765"/>
      <c r="JJO293" s="765"/>
      <c r="JJP293" s="765"/>
      <c r="JJQ293" s="765"/>
      <c r="JJR293" s="765"/>
      <c r="JJS293" s="765"/>
      <c r="JJT293" s="765"/>
      <c r="JJU293" s="765"/>
      <c r="JJV293" s="765"/>
      <c r="JJW293" s="765"/>
      <c r="JJX293" s="765"/>
      <c r="JJY293" s="765"/>
      <c r="JJZ293" s="765"/>
      <c r="JKA293" s="765"/>
      <c r="JKB293" s="765"/>
      <c r="JKC293" s="765"/>
      <c r="JKD293" s="765"/>
      <c r="JKE293" s="765"/>
      <c r="JKF293" s="765"/>
      <c r="JKG293" s="765"/>
      <c r="JKH293" s="765"/>
      <c r="JKI293" s="765"/>
      <c r="JKJ293" s="765"/>
      <c r="JKK293" s="765"/>
      <c r="JKL293" s="765"/>
      <c r="JKM293" s="765"/>
      <c r="JKN293" s="765"/>
      <c r="JKO293" s="765"/>
      <c r="JKP293" s="765"/>
      <c r="JKQ293" s="765"/>
      <c r="JKR293" s="765"/>
      <c r="JKS293" s="765"/>
      <c r="JKT293" s="765"/>
      <c r="JKU293" s="765"/>
      <c r="JKV293" s="765"/>
      <c r="JKW293" s="765"/>
      <c r="JKX293" s="765"/>
      <c r="JKY293" s="765"/>
      <c r="JKZ293" s="765"/>
      <c r="JLA293" s="765"/>
      <c r="JLB293" s="765"/>
      <c r="JLC293" s="765"/>
      <c r="JLD293" s="765"/>
      <c r="JLE293" s="765"/>
      <c r="JLF293" s="765"/>
      <c r="JLG293" s="765"/>
      <c r="JLH293" s="765"/>
      <c r="JLI293" s="765"/>
      <c r="JLJ293" s="765"/>
      <c r="JLK293" s="765"/>
      <c r="JLL293" s="765"/>
      <c r="JLM293" s="765"/>
      <c r="JLN293" s="765"/>
      <c r="JLO293" s="765"/>
      <c r="JLP293" s="765"/>
      <c r="JLQ293" s="765"/>
      <c r="JLR293" s="765"/>
      <c r="JLS293" s="765"/>
      <c r="JLT293" s="765"/>
      <c r="JLU293" s="765"/>
      <c r="JLV293" s="765"/>
      <c r="JLW293" s="765"/>
      <c r="JLX293" s="765"/>
      <c r="JLY293" s="765"/>
      <c r="JLZ293" s="765"/>
      <c r="JMA293" s="765"/>
      <c r="JMB293" s="765"/>
      <c r="JMC293" s="765"/>
      <c r="JMD293" s="765"/>
      <c r="JME293" s="765"/>
      <c r="JMF293" s="765"/>
      <c r="JMG293" s="765"/>
      <c r="JMH293" s="765"/>
      <c r="JMI293" s="765"/>
      <c r="JMJ293" s="765"/>
      <c r="JMK293" s="765"/>
      <c r="JML293" s="765"/>
      <c r="JMM293" s="765"/>
      <c r="JMN293" s="765"/>
      <c r="JMO293" s="765"/>
      <c r="JMP293" s="765"/>
      <c r="JMQ293" s="765"/>
      <c r="JMR293" s="765"/>
      <c r="JMS293" s="765"/>
      <c r="JMT293" s="765"/>
      <c r="JMU293" s="765"/>
      <c r="JMV293" s="765"/>
      <c r="JMW293" s="765"/>
      <c r="JMX293" s="765"/>
      <c r="JMY293" s="765"/>
      <c r="JMZ293" s="765"/>
      <c r="JNA293" s="765"/>
      <c r="JNB293" s="765"/>
      <c r="JNC293" s="765"/>
      <c r="JND293" s="765"/>
      <c r="JNE293" s="765"/>
      <c r="JNF293" s="765"/>
      <c r="JNG293" s="765"/>
      <c r="JNH293" s="765"/>
      <c r="JNI293" s="765"/>
      <c r="JNJ293" s="765"/>
      <c r="JNK293" s="765"/>
      <c r="JNL293" s="765"/>
      <c r="JNM293" s="765"/>
      <c r="JNN293" s="765"/>
      <c r="JNO293" s="765"/>
      <c r="JNP293" s="765"/>
      <c r="JNQ293" s="765"/>
      <c r="JNR293" s="765"/>
      <c r="JNS293" s="765"/>
      <c r="JNT293" s="765"/>
      <c r="JNU293" s="765"/>
      <c r="JNV293" s="765"/>
      <c r="JNW293" s="765"/>
      <c r="JNX293" s="765"/>
      <c r="JNY293" s="765"/>
      <c r="JNZ293" s="765"/>
      <c r="JOA293" s="765"/>
      <c r="JOB293" s="765"/>
      <c r="JOC293" s="765"/>
      <c r="JOD293" s="765"/>
      <c r="JOE293" s="765"/>
      <c r="JOF293" s="765"/>
      <c r="JOG293" s="765"/>
      <c r="JOH293" s="765"/>
      <c r="JOI293" s="765"/>
      <c r="JOJ293" s="765"/>
      <c r="JOK293" s="765"/>
      <c r="JOL293" s="765"/>
      <c r="JOM293" s="765"/>
      <c r="JON293" s="765"/>
      <c r="JOO293" s="765"/>
      <c r="JOP293" s="765"/>
      <c r="JOQ293" s="765"/>
      <c r="JOR293" s="765"/>
      <c r="JOS293" s="765"/>
      <c r="JOT293" s="765"/>
      <c r="JOU293" s="765"/>
      <c r="JOV293" s="765"/>
      <c r="JOW293" s="765"/>
      <c r="JOX293" s="765"/>
      <c r="JOY293" s="765"/>
      <c r="JOZ293" s="765"/>
      <c r="JPA293" s="765"/>
      <c r="JPB293" s="765"/>
      <c r="JPC293" s="765"/>
      <c r="JPD293" s="765"/>
      <c r="JPE293" s="765"/>
      <c r="JPF293" s="765"/>
      <c r="JPG293" s="765"/>
      <c r="JPH293" s="765"/>
      <c r="JPI293" s="765"/>
      <c r="JPJ293" s="765"/>
      <c r="JPK293" s="765"/>
      <c r="JPL293" s="765"/>
      <c r="JPM293" s="765"/>
      <c r="JPN293" s="765"/>
      <c r="JPO293" s="765"/>
      <c r="JPP293" s="765"/>
      <c r="JPQ293" s="765"/>
      <c r="JPR293" s="765"/>
      <c r="JPS293" s="765"/>
      <c r="JPT293" s="765"/>
      <c r="JPU293" s="765"/>
      <c r="JPV293" s="765"/>
      <c r="JPW293" s="765"/>
      <c r="JPX293" s="765"/>
      <c r="JPY293" s="765"/>
      <c r="JPZ293" s="765"/>
      <c r="JQA293" s="765"/>
      <c r="JQB293" s="765"/>
      <c r="JQC293" s="765"/>
      <c r="JQD293" s="765"/>
      <c r="JQE293" s="765"/>
      <c r="JQF293" s="765"/>
      <c r="JQG293" s="765"/>
      <c r="JQH293" s="765"/>
      <c r="JQI293" s="765"/>
      <c r="JQJ293" s="765"/>
      <c r="JQK293" s="765"/>
      <c r="JQL293" s="765"/>
      <c r="JQM293" s="765"/>
      <c r="JQN293" s="765"/>
      <c r="JQO293" s="765"/>
      <c r="JQP293" s="765"/>
      <c r="JQQ293" s="765"/>
      <c r="JQR293" s="765"/>
      <c r="JQS293" s="765"/>
      <c r="JQT293" s="765"/>
      <c r="JQU293" s="765"/>
      <c r="JQV293" s="765"/>
      <c r="JQW293" s="765"/>
      <c r="JQX293" s="765"/>
      <c r="JQY293" s="765"/>
      <c r="JQZ293" s="765"/>
      <c r="JRA293" s="765"/>
      <c r="JRB293" s="765"/>
      <c r="JRC293" s="765"/>
      <c r="JRD293" s="765"/>
      <c r="JRE293" s="765"/>
      <c r="JRF293" s="765"/>
      <c r="JRG293" s="765"/>
      <c r="JRH293" s="765"/>
      <c r="JRI293" s="765"/>
      <c r="JRJ293" s="765"/>
      <c r="JRK293" s="765"/>
      <c r="JRL293" s="765"/>
      <c r="JRM293" s="765"/>
      <c r="JRN293" s="765"/>
      <c r="JRO293" s="765"/>
      <c r="JRP293" s="765"/>
      <c r="JRQ293" s="765"/>
      <c r="JRR293" s="765"/>
      <c r="JRS293" s="765"/>
      <c r="JRT293" s="765"/>
      <c r="JRU293" s="765"/>
      <c r="JRV293" s="765"/>
      <c r="JRW293" s="765"/>
      <c r="JRX293" s="765"/>
      <c r="JRY293" s="765"/>
      <c r="JRZ293" s="765"/>
      <c r="JSA293" s="765"/>
      <c r="JSB293" s="765"/>
      <c r="JSC293" s="765"/>
      <c r="JSD293" s="765"/>
      <c r="JSE293" s="765"/>
      <c r="JSF293" s="765"/>
      <c r="JSG293" s="765"/>
      <c r="JSH293" s="765"/>
      <c r="JSI293" s="765"/>
      <c r="JSJ293" s="765"/>
      <c r="JSK293" s="765"/>
      <c r="JSL293" s="765"/>
      <c r="JSM293" s="765"/>
      <c r="JSN293" s="765"/>
      <c r="JSO293" s="765"/>
      <c r="JSP293" s="765"/>
      <c r="JSQ293" s="765"/>
      <c r="JSR293" s="765"/>
      <c r="JSS293" s="765"/>
      <c r="JST293" s="765"/>
      <c r="JSU293" s="765"/>
      <c r="JSV293" s="765"/>
      <c r="JSW293" s="765"/>
      <c r="JSX293" s="765"/>
      <c r="JSY293" s="765"/>
      <c r="JSZ293" s="765"/>
      <c r="JTA293" s="765"/>
      <c r="JTB293" s="765"/>
      <c r="JTC293" s="765"/>
      <c r="JTD293" s="765"/>
      <c r="JTE293" s="765"/>
      <c r="JTF293" s="765"/>
      <c r="JTG293" s="765"/>
      <c r="JTH293" s="765"/>
      <c r="JTI293" s="765"/>
      <c r="JTJ293" s="765"/>
      <c r="JTK293" s="765"/>
      <c r="JTL293" s="765"/>
      <c r="JTM293" s="765"/>
      <c r="JTN293" s="765"/>
      <c r="JTO293" s="765"/>
      <c r="JTP293" s="765"/>
      <c r="JTQ293" s="765"/>
      <c r="JTR293" s="765"/>
      <c r="JTS293" s="765"/>
      <c r="JTT293" s="765"/>
      <c r="JTU293" s="765"/>
      <c r="JTV293" s="765"/>
      <c r="JTW293" s="765"/>
      <c r="JTX293" s="765"/>
      <c r="JTY293" s="765"/>
      <c r="JTZ293" s="765"/>
      <c r="JUA293" s="765"/>
      <c r="JUB293" s="765"/>
      <c r="JUC293" s="765"/>
      <c r="JUD293" s="765"/>
      <c r="JUE293" s="765"/>
      <c r="JUF293" s="765"/>
      <c r="JUG293" s="765"/>
      <c r="JUH293" s="765"/>
      <c r="JUI293" s="765"/>
      <c r="JUJ293" s="765"/>
      <c r="JUK293" s="765"/>
      <c r="JUL293" s="765"/>
      <c r="JUM293" s="765"/>
      <c r="JUN293" s="765"/>
      <c r="JUO293" s="765"/>
      <c r="JUP293" s="765"/>
      <c r="JUQ293" s="765"/>
      <c r="JUR293" s="765"/>
      <c r="JUS293" s="765"/>
      <c r="JUT293" s="765"/>
      <c r="JUU293" s="765"/>
      <c r="JUV293" s="765"/>
      <c r="JUW293" s="765"/>
      <c r="JUX293" s="765"/>
      <c r="JUY293" s="765"/>
      <c r="JUZ293" s="765"/>
      <c r="JVA293" s="765"/>
      <c r="JVB293" s="765"/>
      <c r="JVC293" s="765"/>
      <c r="JVD293" s="765"/>
      <c r="JVE293" s="765"/>
      <c r="JVF293" s="765"/>
      <c r="JVG293" s="765"/>
      <c r="JVH293" s="765"/>
      <c r="JVI293" s="765"/>
      <c r="JVJ293" s="765"/>
      <c r="JVK293" s="765"/>
      <c r="JVL293" s="765"/>
      <c r="JVM293" s="765"/>
      <c r="JVN293" s="765"/>
      <c r="JVO293" s="765"/>
      <c r="JVP293" s="765"/>
      <c r="JVQ293" s="765"/>
      <c r="JVR293" s="765"/>
      <c r="JVS293" s="765"/>
      <c r="JVT293" s="765"/>
      <c r="JVU293" s="765"/>
      <c r="JVV293" s="765"/>
      <c r="JVW293" s="765"/>
      <c r="JVX293" s="765"/>
      <c r="JVY293" s="765"/>
      <c r="JVZ293" s="765"/>
      <c r="JWA293" s="765"/>
      <c r="JWB293" s="765"/>
      <c r="JWC293" s="765"/>
      <c r="JWD293" s="765"/>
      <c r="JWE293" s="765"/>
      <c r="JWF293" s="765"/>
      <c r="JWG293" s="765"/>
      <c r="JWH293" s="765"/>
      <c r="JWI293" s="765"/>
      <c r="JWJ293" s="765"/>
      <c r="JWK293" s="765"/>
      <c r="JWL293" s="765"/>
      <c r="JWM293" s="765"/>
      <c r="JWN293" s="765"/>
      <c r="JWO293" s="765"/>
      <c r="JWP293" s="765"/>
      <c r="JWQ293" s="765"/>
      <c r="JWR293" s="765"/>
      <c r="JWS293" s="765"/>
      <c r="JWT293" s="765"/>
      <c r="JWU293" s="765"/>
      <c r="JWV293" s="765"/>
      <c r="JWW293" s="765"/>
      <c r="JWX293" s="765"/>
      <c r="JWY293" s="765"/>
      <c r="JWZ293" s="765"/>
      <c r="JXA293" s="765"/>
      <c r="JXB293" s="765"/>
      <c r="JXC293" s="765"/>
      <c r="JXD293" s="765"/>
      <c r="JXE293" s="765"/>
      <c r="JXF293" s="765"/>
      <c r="JXG293" s="765"/>
      <c r="JXH293" s="765"/>
      <c r="JXI293" s="765"/>
      <c r="JXJ293" s="765"/>
      <c r="JXK293" s="765"/>
      <c r="JXL293" s="765"/>
      <c r="JXM293" s="765"/>
      <c r="JXN293" s="765"/>
      <c r="JXO293" s="765"/>
      <c r="JXP293" s="765"/>
      <c r="JXQ293" s="765"/>
      <c r="JXR293" s="765"/>
      <c r="JXS293" s="765"/>
      <c r="JXT293" s="765"/>
      <c r="JXU293" s="765"/>
      <c r="JXV293" s="765"/>
      <c r="JXW293" s="765"/>
      <c r="JXX293" s="765"/>
      <c r="JXY293" s="765"/>
      <c r="JXZ293" s="765"/>
      <c r="JYA293" s="765"/>
      <c r="JYB293" s="765"/>
      <c r="JYC293" s="765"/>
      <c r="JYD293" s="765"/>
      <c r="JYE293" s="765"/>
      <c r="JYF293" s="765"/>
      <c r="JYG293" s="765"/>
      <c r="JYH293" s="765"/>
      <c r="JYI293" s="765"/>
      <c r="JYJ293" s="765"/>
      <c r="JYK293" s="765"/>
      <c r="JYL293" s="765"/>
      <c r="JYM293" s="765"/>
      <c r="JYN293" s="765"/>
      <c r="JYO293" s="765"/>
      <c r="JYP293" s="765"/>
      <c r="JYQ293" s="765"/>
      <c r="JYR293" s="765"/>
      <c r="JYS293" s="765"/>
      <c r="JYT293" s="765"/>
      <c r="JYU293" s="765"/>
      <c r="JYV293" s="765"/>
      <c r="JYW293" s="765"/>
      <c r="JYX293" s="765"/>
      <c r="JYY293" s="765"/>
      <c r="JYZ293" s="765"/>
      <c r="JZA293" s="765"/>
      <c r="JZB293" s="765"/>
      <c r="JZC293" s="765"/>
      <c r="JZD293" s="765"/>
      <c r="JZE293" s="765"/>
      <c r="JZF293" s="765"/>
      <c r="JZG293" s="765"/>
      <c r="JZH293" s="765"/>
      <c r="JZI293" s="765"/>
      <c r="JZJ293" s="765"/>
      <c r="JZK293" s="765"/>
      <c r="JZL293" s="765"/>
      <c r="JZM293" s="765"/>
      <c r="JZN293" s="765"/>
      <c r="JZO293" s="765"/>
      <c r="JZP293" s="765"/>
      <c r="JZQ293" s="765"/>
      <c r="JZR293" s="765"/>
      <c r="JZS293" s="765"/>
      <c r="JZT293" s="765"/>
      <c r="JZU293" s="765"/>
      <c r="JZV293" s="765"/>
      <c r="JZW293" s="765"/>
      <c r="JZX293" s="765"/>
      <c r="JZY293" s="765"/>
      <c r="JZZ293" s="765"/>
      <c r="KAA293" s="765"/>
      <c r="KAB293" s="765"/>
      <c r="KAC293" s="765"/>
      <c r="KAD293" s="765"/>
      <c r="KAE293" s="765"/>
      <c r="KAF293" s="765"/>
      <c r="KAG293" s="765"/>
      <c r="KAH293" s="765"/>
      <c r="KAI293" s="765"/>
      <c r="KAJ293" s="765"/>
      <c r="KAK293" s="765"/>
      <c r="KAL293" s="765"/>
      <c r="KAM293" s="765"/>
      <c r="KAN293" s="765"/>
      <c r="KAO293" s="765"/>
      <c r="KAP293" s="765"/>
      <c r="KAQ293" s="765"/>
      <c r="KAR293" s="765"/>
      <c r="KAS293" s="765"/>
      <c r="KAT293" s="765"/>
      <c r="KAU293" s="765"/>
      <c r="KAV293" s="765"/>
      <c r="KAW293" s="765"/>
      <c r="KAX293" s="765"/>
      <c r="KAY293" s="765"/>
      <c r="KAZ293" s="765"/>
      <c r="KBA293" s="765"/>
      <c r="KBB293" s="765"/>
      <c r="KBC293" s="765"/>
      <c r="KBD293" s="765"/>
      <c r="KBE293" s="765"/>
      <c r="KBF293" s="765"/>
      <c r="KBG293" s="765"/>
      <c r="KBH293" s="765"/>
      <c r="KBI293" s="765"/>
      <c r="KBJ293" s="765"/>
      <c r="KBK293" s="765"/>
      <c r="KBL293" s="765"/>
      <c r="KBM293" s="765"/>
      <c r="KBN293" s="765"/>
      <c r="KBO293" s="765"/>
      <c r="KBP293" s="765"/>
      <c r="KBQ293" s="765"/>
      <c r="KBR293" s="765"/>
      <c r="KBS293" s="765"/>
      <c r="KBT293" s="765"/>
      <c r="KBU293" s="765"/>
      <c r="KBV293" s="765"/>
      <c r="KBW293" s="765"/>
      <c r="KBX293" s="765"/>
      <c r="KBY293" s="765"/>
      <c r="KBZ293" s="765"/>
      <c r="KCA293" s="765"/>
      <c r="KCB293" s="765"/>
      <c r="KCC293" s="765"/>
      <c r="KCD293" s="765"/>
      <c r="KCE293" s="765"/>
      <c r="KCF293" s="765"/>
      <c r="KCG293" s="765"/>
      <c r="KCH293" s="765"/>
      <c r="KCI293" s="765"/>
      <c r="KCJ293" s="765"/>
      <c r="KCK293" s="765"/>
      <c r="KCL293" s="765"/>
      <c r="KCM293" s="765"/>
      <c r="KCN293" s="765"/>
      <c r="KCO293" s="765"/>
      <c r="KCP293" s="765"/>
      <c r="KCQ293" s="765"/>
      <c r="KCR293" s="765"/>
      <c r="KCS293" s="765"/>
      <c r="KCT293" s="765"/>
      <c r="KCU293" s="765"/>
      <c r="KCV293" s="765"/>
      <c r="KCW293" s="765"/>
      <c r="KCX293" s="765"/>
      <c r="KCY293" s="765"/>
      <c r="KCZ293" s="765"/>
      <c r="KDA293" s="765"/>
      <c r="KDB293" s="765"/>
      <c r="KDC293" s="765"/>
      <c r="KDD293" s="765"/>
      <c r="KDE293" s="765"/>
      <c r="KDF293" s="765"/>
      <c r="KDG293" s="765"/>
      <c r="KDH293" s="765"/>
      <c r="KDI293" s="765"/>
      <c r="KDJ293" s="765"/>
      <c r="KDK293" s="765"/>
      <c r="KDL293" s="765"/>
      <c r="KDM293" s="765"/>
      <c r="KDN293" s="765"/>
      <c r="KDO293" s="765"/>
      <c r="KDP293" s="765"/>
      <c r="KDQ293" s="765"/>
      <c r="KDR293" s="765"/>
      <c r="KDS293" s="765"/>
      <c r="KDT293" s="765"/>
      <c r="KDU293" s="765"/>
      <c r="KDV293" s="765"/>
      <c r="KDW293" s="765"/>
      <c r="KDX293" s="765"/>
      <c r="KDY293" s="765"/>
      <c r="KDZ293" s="765"/>
      <c r="KEA293" s="765"/>
      <c r="KEB293" s="765"/>
      <c r="KEC293" s="765"/>
      <c r="KED293" s="765"/>
      <c r="KEE293" s="765"/>
      <c r="KEF293" s="765"/>
      <c r="KEG293" s="765"/>
      <c r="KEH293" s="765"/>
      <c r="KEI293" s="765"/>
      <c r="KEJ293" s="765"/>
      <c r="KEK293" s="765"/>
      <c r="KEL293" s="765"/>
      <c r="KEM293" s="765"/>
      <c r="KEN293" s="765"/>
      <c r="KEO293" s="765"/>
      <c r="KEP293" s="765"/>
      <c r="KEQ293" s="765"/>
      <c r="KER293" s="765"/>
      <c r="KES293" s="765"/>
      <c r="KET293" s="765"/>
      <c r="KEU293" s="765"/>
      <c r="KEV293" s="765"/>
      <c r="KEW293" s="765"/>
      <c r="KEX293" s="765"/>
      <c r="KEY293" s="765"/>
      <c r="KEZ293" s="765"/>
      <c r="KFA293" s="765"/>
      <c r="KFB293" s="765"/>
      <c r="KFC293" s="765"/>
      <c r="KFD293" s="765"/>
      <c r="KFE293" s="765"/>
      <c r="KFF293" s="765"/>
      <c r="KFG293" s="765"/>
      <c r="KFH293" s="765"/>
      <c r="KFI293" s="765"/>
      <c r="KFJ293" s="765"/>
      <c r="KFK293" s="765"/>
      <c r="KFL293" s="765"/>
      <c r="KFM293" s="765"/>
      <c r="KFN293" s="765"/>
      <c r="KFO293" s="765"/>
      <c r="KFP293" s="765"/>
      <c r="KFQ293" s="765"/>
      <c r="KFR293" s="765"/>
      <c r="KFS293" s="765"/>
      <c r="KFT293" s="765"/>
      <c r="KFU293" s="765"/>
      <c r="KFV293" s="765"/>
      <c r="KFW293" s="765"/>
      <c r="KFX293" s="765"/>
      <c r="KFY293" s="765"/>
      <c r="KFZ293" s="765"/>
      <c r="KGA293" s="765"/>
      <c r="KGB293" s="765"/>
      <c r="KGC293" s="765"/>
      <c r="KGD293" s="765"/>
      <c r="KGE293" s="765"/>
      <c r="KGF293" s="765"/>
      <c r="KGG293" s="765"/>
      <c r="KGH293" s="765"/>
      <c r="KGI293" s="765"/>
      <c r="KGJ293" s="765"/>
      <c r="KGK293" s="765"/>
      <c r="KGL293" s="765"/>
      <c r="KGM293" s="765"/>
      <c r="KGN293" s="765"/>
      <c r="KGO293" s="765"/>
      <c r="KGP293" s="765"/>
      <c r="KGQ293" s="765"/>
      <c r="KGR293" s="765"/>
      <c r="KGS293" s="765"/>
      <c r="KGT293" s="765"/>
      <c r="KGU293" s="765"/>
      <c r="KGV293" s="765"/>
      <c r="KGW293" s="765"/>
      <c r="KGX293" s="765"/>
      <c r="KGY293" s="765"/>
      <c r="KGZ293" s="765"/>
      <c r="KHA293" s="765"/>
      <c r="KHB293" s="765"/>
      <c r="KHC293" s="765"/>
      <c r="KHD293" s="765"/>
      <c r="KHE293" s="765"/>
      <c r="KHF293" s="765"/>
      <c r="KHG293" s="765"/>
      <c r="KHH293" s="765"/>
      <c r="KHI293" s="765"/>
      <c r="KHJ293" s="765"/>
      <c r="KHK293" s="765"/>
      <c r="KHL293" s="765"/>
      <c r="KHM293" s="765"/>
      <c r="KHN293" s="765"/>
      <c r="KHO293" s="765"/>
      <c r="KHP293" s="765"/>
      <c r="KHQ293" s="765"/>
      <c r="KHR293" s="765"/>
      <c r="KHS293" s="765"/>
      <c r="KHT293" s="765"/>
      <c r="KHU293" s="765"/>
      <c r="KHV293" s="765"/>
      <c r="KHW293" s="765"/>
      <c r="KHX293" s="765"/>
      <c r="KHY293" s="765"/>
      <c r="KHZ293" s="765"/>
      <c r="KIA293" s="765"/>
      <c r="KIB293" s="765"/>
      <c r="KIC293" s="765"/>
      <c r="KID293" s="765"/>
      <c r="KIE293" s="765"/>
      <c r="KIF293" s="765"/>
      <c r="KIG293" s="765"/>
      <c r="KIH293" s="765"/>
      <c r="KII293" s="765"/>
      <c r="KIJ293" s="765"/>
      <c r="KIK293" s="765"/>
      <c r="KIL293" s="765"/>
      <c r="KIM293" s="765"/>
      <c r="KIN293" s="765"/>
      <c r="KIO293" s="765"/>
      <c r="KIP293" s="765"/>
      <c r="KIQ293" s="765"/>
      <c r="KIR293" s="765"/>
      <c r="KIS293" s="765"/>
      <c r="KIT293" s="765"/>
      <c r="KIU293" s="765"/>
      <c r="KIV293" s="765"/>
      <c r="KIW293" s="765"/>
      <c r="KIX293" s="765"/>
      <c r="KIY293" s="765"/>
      <c r="KIZ293" s="765"/>
      <c r="KJA293" s="765"/>
      <c r="KJB293" s="765"/>
      <c r="KJC293" s="765"/>
      <c r="KJD293" s="765"/>
      <c r="KJE293" s="765"/>
      <c r="KJF293" s="765"/>
      <c r="KJG293" s="765"/>
      <c r="KJH293" s="765"/>
      <c r="KJI293" s="765"/>
      <c r="KJJ293" s="765"/>
      <c r="KJK293" s="765"/>
      <c r="KJL293" s="765"/>
      <c r="KJM293" s="765"/>
      <c r="KJN293" s="765"/>
      <c r="KJO293" s="765"/>
      <c r="KJP293" s="765"/>
      <c r="KJQ293" s="765"/>
      <c r="KJR293" s="765"/>
      <c r="KJS293" s="765"/>
      <c r="KJT293" s="765"/>
      <c r="KJU293" s="765"/>
      <c r="KJV293" s="765"/>
      <c r="KJW293" s="765"/>
      <c r="KJX293" s="765"/>
      <c r="KJY293" s="765"/>
      <c r="KJZ293" s="765"/>
      <c r="KKA293" s="765"/>
      <c r="KKB293" s="765"/>
      <c r="KKC293" s="765"/>
      <c r="KKD293" s="765"/>
      <c r="KKE293" s="765"/>
      <c r="KKF293" s="765"/>
      <c r="KKG293" s="765"/>
      <c r="KKH293" s="765"/>
      <c r="KKI293" s="765"/>
      <c r="KKJ293" s="765"/>
      <c r="KKK293" s="765"/>
      <c r="KKL293" s="765"/>
      <c r="KKM293" s="765"/>
      <c r="KKN293" s="765"/>
      <c r="KKO293" s="765"/>
      <c r="KKP293" s="765"/>
      <c r="KKQ293" s="765"/>
      <c r="KKR293" s="765"/>
      <c r="KKS293" s="765"/>
      <c r="KKT293" s="765"/>
      <c r="KKU293" s="765"/>
      <c r="KKV293" s="765"/>
      <c r="KKW293" s="765"/>
      <c r="KKX293" s="765"/>
      <c r="KKY293" s="765"/>
      <c r="KKZ293" s="765"/>
      <c r="KLA293" s="765"/>
      <c r="KLB293" s="765"/>
      <c r="KLC293" s="765"/>
      <c r="KLD293" s="765"/>
      <c r="KLE293" s="765"/>
      <c r="KLF293" s="765"/>
      <c r="KLG293" s="765"/>
      <c r="KLH293" s="765"/>
      <c r="KLI293" s="765"/>
      <c r="KLJ293" s="765"/>
      <c r="KLK293" s="765"/>
      <c r="KLL293" s="765"/>
      <c r="KLM293" s="765"/>
      <c r="KLN293" s="765"/>
      <c r="KLO293" s="765"/>
      <c r="KLP293" s="765"/>
      <c r="KLQ293" s="765"/>
      <c r="KLR293" s="765"/>
      <c r="KLS293" s="765"/>
      <c r="KLT293" s="765"/>
      <c r="KLU293" s="765"/>
      <c r="KLV293" s="765"/>
      <c r="KLW293" s="765"/>
      <c r="KLX293" s="765"/>
      <c r="KLY293" s="765"/>
      <c r="KLZ293" s="765"/>
      <c r="KMA293" s="765"/>
      <c r="KMB293" s="765"/>
      <c r="KMC293" s="765"/>
      <c r="KMD293" s="765"/>
      <c r="KME293" s="765"/>
      <c r="KMF293" s="765"/>
      <c r="KMG293" s="765"/>
      <c r="KMH293" s="765"/>
      <c r="KMI293" s="765"/>
      <c r="KMJ293" s="765"/>
      <c r="KMK293" s="765"/>
      <c r="KML293" s="765"/>
      <c r="KMM293" s="765"/>
      <c r="KMN293" s="765"/>
      <c r="KMO293" s="765"/>
      <c r="KMP293" s="765"/>
      <c r="KMQ293" s="765"/>
      <c r="KMR293" s="765"/>
      <c r="KMS293" s="765"/>
      <c r="KMT293" s="765"/>
      <c r="KMU293" s="765"/>
      <c r="KMV293" s="765"/>
      <c r="KMW293" s="765"/>
      <c r="KMX293" s="765"/>
      <c r="KMY293" s="765"/>
      <c r="KMZ293" s="765"/>
      <c r="KNA293" s="765"/>
      <c r="KNB293" s="765"/>
      <c r="KNC293" s="765"/>
      <c r="KND293" s="765"/>
      <c r="KNE293" s="765"/>
      <c r="KNF293" s="765"/>
      <c r="KNG293" s="765"/>
      <c r="KNH293" s="765"/>
      <c r="KNI293" s="765"/>
      <c r="KNJ293" s="765"/>
      <c r="KNK293" s="765"/>
      <c r="KNL293" s="765"/>
      <c r="KNM293" s="765"/>
      <c r="KNN293" s="765"/>
      <c r="KNO293" s="765"/>
      <c r="KNP293" s="765"/>
      <c r="KNQ293" s="765"/>
      <c r="KNR293" s="765"/>
      <c r="KNS293" s="765"/>
      <c r="KNT293" s="765"/>
      <c r="KNU293" s="765"/>
      <c r="KNV293" s="765"/>
      <c r="KNW293" s="765"/>
      <c r="KNX293" s="765"/>
      <c r="KNY293" s="765"/>
      <c r="KNZ293" s="765"/>
      <c r="KOA293" s="765"/>
      <c r="KOB293" s="765"/>
      <c r="KOC293" s="765"/>
      <c r="KOD293" s="765"/>
      <c r="KOE293" s="765"/>
      <c r="KOF293" s="765"/>
      <c r="KOG293" s="765"/>
      <c r="KOH293" s="765"/>
      <c r="KOI293" s="765"/>
      <c r="KOJ293" s="765"/>
      <c r="KOK293" s="765"/>
      <c r="KOL293" s="765"/>
      <c r="KOM293" s="765"/>
      <c r="KON293" s="765"/>
      <c r="KOO293" s="765"/>
      <c r="KOP293" s="765"/>
      <c r="KOQ293" s="765"/>
      <c r="KOR293" s="765"/>
      <c r="KOS293" s="765"/>
      <c r="KOT293" s="765"/>
      <c r="KOU293" s="765"/>
      <c r="KOV293" s="765"/>
      <c r="KOW293" s="765"/>
      <c r="KOX293" s="765"/>
      <c r="KOY293" s="765"/>
      <c r="KOZ293" s="765"/>
      <c r="KPA293" s="765"/>
      <c r="KPB293" s="765"/>
      <c r="KPC293" s="765"/>
      <c r="KPD293" s="765"/>
      <c r="KPE293" s="765"/>
      <c r="KPF293" s="765"/>
      <c r="KPG293" s="765"/>
      <c r="KPH293" s="765"/>
      <c r="KPI293" s="765"/>
      <c r="KPJ293" s="765"/>
      <c r="KPK293" s="765"/>
      <c r="KPL293" s="765"/>
      <c r="KPM293" s="765"/>
      <c r="KPN293" s="765"/>
      <c r="KPO293" s="765"/>
      <c r="KPP293" s="765"/>
      <c r="KPQ293" s="765"/>
      <c r="KPR293" s="765"/>
      <c r="KPS293" s="765"/>
      <c r="KPT293" s="765"/>
      <c r="KPU293" s="765"/>
      <c r="KPV293" s="765"/>
      <c r="KPW293" s="765"/>
      <c r="KPX293" s="765"/>
      <c r="KPY293" s="765"/>
      <c r="KPZ293" s="765"/>
      <c r="KQA293" s="765"/>
      <c r="KQB293" s="765"/>
      <c r="KQC293" s="765"/>
      <c r="KQD293" s="765"/>
      <c r="KQE293" s="765"/>
      <c r="KQF293" s="765"/>
      <c r="KQG293" s="765"/>
      <c r="KQH293" s="765"/>
      <c r="KQI293" s="765"/>
      <c r="KQJ293" s="765"/>
      <c r="KQK293" s="765"/>
      <c r="KQL293" s="765"/>
      <c r="KQM293" s="765"/>
      <c r="KQN293" s="765"/>
      <c r="KQO293" s="765"/>
      <c r="KQP293" s="765"/>
      <c r="KQQ293" s="765"/>
      <c r="KQR293" s="765"/>
      <c r="KQS293" s="765"/>
      <c r="KQT293" s="765"/>
      <c r="KQU293" s="765"/>
      <c r="KQV293" s="765"/>
      <c r="KQW293" s="765"/>
      <c r="KQX293" s="765"/>
      <c r="KQY293" s="765"/>
      <c r="KQZ293" s="765"/>
      <c r="KRA293" s="765"/>
      <c r="KRB293" s="765"/>
      <c r="KRC293" s="765"/>
      <c r="KRD293" s="765"/>
      <c r="KRE293" s="765"/>
      <c r="KRF293" s="765"/>
      <c r="KRG293" s="765"/>
      <c r="KRH293" s="765"/>
      <c r="KRI293" s="765"/>
      <c r="KRJ293" s="765"/>
      <c r="KRK293" s="765"/>
      <c r="KRL293" s="765"/>
      <c r="KRM293" s="765"/>
      <c r="KRN293" s="765"/>
      <c r="KRO293" s="765"/>
      <c r="KRP293" s="765"/>
      <c r="KRQ293" s="765"/>
      <c r="KRR293" s="765"/>
      <c r="KRS293" s="765"/>
      <c r="KRT293" s="765"/>
      <c r="KRU293" s="765"/>
      <c r="KRV293" s="765"/>
      <c r="KRW293" s="765"/>
      <c r="KRX293" s="765"/>
      <c r="KRY293" s="765"/>
      <c r="KRZ293" s="765"/>
      <c r="KSA293" s="765"/>
      <c r="KSB293" s="765"/>
      <c r="KSC293" s="765"/>
      <c r="KSD293" s="765"/>
      <c r="KSE293" s="765"/>
      <c r="KSF293" s="765"/>
      <c r="KSG293" s="765"/>
      <c r="KSH293" s="765"/>
      <c r="KSI293" s="765"/>
      <c r="KSJ293" s="765"/>
      <c r="KSK293" s="765"/>
      <c r="KSL293" s="765"/>
      <c r="KSM293" s="765"/>
      <c r="KSN293" s="765"/>
      <c r="KSO293" s="765"/>
      <c r="KSP293" s="765"/>
      <c r="KSQ293" s="765"/>
      <c r="KSR293" s="765"/>
      <c r="KSS293" s="765"/>
      <c r="KST293" s="765"/>
      <c r="KSU293" s="765"/>
      <c r="KSV293" s="765"/>
      <c r="KSW293" s="765"/>
      <c r="KSX293" s="765"/>
      <c r="KSY293" s="765"/>
      <c r="KSZ293" s="765"/>
      <c r="KTA293" s="765"/>
      <c r="KTB293" s="765"/>
      <c r="KTC293" s="765"/>
      <c r="KTD293" s="765"/>
      <c r="KTE293" s="765"/>
      <c r="KTF293" s="765"/>
      <c r="KTG293" s="765"/>
      <c r="KTH293" s="765"/>
      <c r="KTI293" s="765"/>
      <c r="KTJ293" s="765"/>
      <c r="KTK293" s="765"/>
      <c r="KTL293" s="765"/>
      <c r="KTM293" s="765"/>
      <c r="KTN293" s="765"/>
      <c r="KTO293" s="765"/>
      <c r="KTP293" s="765"/>
      <c r="KTQ293" s="765"/>
      <c r="KTR293" s="765"/>
      <c r="KTS293" s="765"/>
      <c r="KTT293" s="765"/>
      <c r="KTU293" s="765"/>
      <c r="KTV293" s="765"/>
      <c r="KTW293" s="765"/>
      <c r="KTX293" s="765"/>
      <c r="KTY293" s="765"/>
      <c r="KTZ293" s="765"/>
      <c r="KUA293" s="765"/>
      <c r="KUB293" s="765"/>
      <c r="KUC293" s="765"/>
      <c r="KUD293" s="765"/>
      <c r="KUE293" s="765"/>
      <c r="KUF293" s="765"/>
      <c r="KUG293" s="765"/>
      <c r="KUH293" s="765"/>
      <c r="KUI293" s="765"/>
      <c r="KUJ293" s="765"/>
      <c r="KUK293" s="765"/>
      <c r="KUL293" s="765"/>
      <c r="KUM293" s="765"/>
      <c r="KUN293" s="765"/>
      <c r="KUO293" s="765"/>
      <c r="KUP293" s="765"/>
      <c r="KUQ293" s="765"/>
      <c r="KUR293" s="765"/>
      <c r="KUS293" s="765"/>
      <c r="KUT293" s="765"/>
      <c r="KUU293" s="765"/>
      <c r="KUV293" s="765"/>
      <c r="KUW293" s="765"/>
      <c r="KUX293" s="765"/>
      <c r="KUY293" s="765"/>
      <c r="KUZ293" s="765"/>
      <c r="KVA293" s="765"/>
      <c r="KVB293" s="765"/>
      <c r="KVC293" s="765"/>
      <c r="KVD293" s="765"/>
      <c r="KVE293" s="765"/>
      <c r="KVF293" s="765"/>
      <c r="KVG293" s="765"/>
      <c r="KVH293" s="765"/>
      <c r="KVI293" s="765"/>
      <c r="KVJ293" s="765"/>
      <c r="KVK293" s="765"/>
      <c r="KVL293" s="765"/>
      <c r="KVM293" s="765"/>
      <c r="KVN293" s="765"/>
      <c r="KVO293" s="765"/>
      <c r="KVP293" s="765"/>
      <c r="KVQ293" s="765"/>
      <c r="KVR293" s="765"/>
      <c r="KVS293" s="765"/>
      <c r="KVT293" s="765"/>
      <c r="KVU293" s="765"/>
      <c r="KVV293" s="765"/>
      <c r="KVW293" s="765"/>
      <c r="KVX293" s="765"/>
      <c r="KVY293" s="765"/>
      <c r="KVZ293" s="765"/>
      <c r="KWA293" s="765"/>
      <c r="KWB293" s="765"/>
      <c r="KWC293" s="765"/>
      <c r="KWD293" s="765"/>
      <c r="KWE293" s="765"/>
      <c r="KWF293" s="765"/>
      <c r="KWG293" s="765"/>
      <c r="KWH293" s="765"/>
      <c r="KWI293" s="765"/>
      <c r="KWJ293" s="765"/>
      <c r="KWK293" s="765"/>
      <c r="KWL293" s="765"/>
      <c r="KWM293" s="765"/>
      <c r="KWN293" s="765"/>
      <c r="KWO293" s="765"/>
      <c r="KWP293" s="765"/>
      <c r="KWQ293" s="765"/>
      <c r="KWR293" s="765"/>
      <c r="KWS293" s="765"/>
      <c r="KWT293" s="765"/>
      <c r="KWU293" s="765"/>
      <c r="KWV293" s="765"/>
      <c r="KWW293" s="765"/>
      <c r="KWX293" s="765"/>
      <c r="KWY293" s="765"/>
      <c r="KWZ293" s="765"/>
      <c r="KXA293" s="765"/>
      <c r="KXB293" s="765"/>
      <c r="KXC293" s="765"/>
      <c r="KXD293" s="765"/>
      <c r="KXE293" s="765"/>
      <c r="KXF293" s="765"/>
      <c r="KXG293" s="765"/>
      <c r="KXH293" s="765"/>
      <c r="KXI293" s="765"/>
      <c r="KXJ293" s="765"/>
      <c r="KXK293" s="765"/>
      <c r="KXL293" s="765"/>
      <c r="KXM293" s="765"/>
      <c r="KXN293" s="765"/>
      <c r="KXO293" s="765"/>
      <c r="KXP293" s="765"/>
      <c r="KXQ293" s="765"/>
      <c r="KXR293" s="765"/>
      <c r="KXS293" s="765"/>
      <c r="KXT293" s="765"/>
      <c r="KXU293" s="765"/>
      <c r="KXV293" s="765"/>
      <c r="KXW293" s="765"/>
      <c r="KXX293" s="765"/>
      <c r="KXY293" s="765"/>
      <c r="KXZ293" s="765"/>
      <c r="KYA293" s="765"/>
      <c r="KYB293" s="765"/>
      <c r="KYC293" s="765"/>
      <c r="KYD293" s="765"/>
      <c r="KYE293" s="765"/>
      <c r="KYF293" s="765"/>
      <c r="KYG293" s="765"/>
      <c r="KYH293" s="765"/>
      <c r="KYI293" s="765"/>
      <c r="KYJ293" s="765"/>
      <c r="KYK293" s="765"/>
      <c r="KYL293" s="765"/>
      <c r="KYM293" s="765"/>
      <c r="KYN293" s="765"/>
      <c r="KYO293" s="765"/>
      <c r="KYP293" s="765"/>
      <c r="KYQ293" s="765"/>
      <c r="KYR293" s="765"/>
      <c r="KYS293" s="765"/>
      <c r="KYT293" s="765"/>
      <c r="KYU293" s="765"/>
      <c r="KYV293" s="765"/>
      <c r="KYW293" s="765"/>
      <c r="KYX293" s="765"/>
      <c r="KYY293" s="765"/>
      <c r="KYZ293" s="765"/>
      <c r="KZA293" s="765"/>
      <c r="KZB293" s="765"/>
      <c r="KZC293" s="765"/>
      <c r="KZD293" s="765"/>
      <c r="KZE293" s="765"/>
      <c r="KZF293" s="765"/>
      <c r="KZG293" s="765"/>
      <c r="KZH293" s="765"/>
      <c r="KZI293" s="765"/>
      <c r="KZJ293" s="765"/>
      <c r="KZK293" s="765"/>
      <c r="KZL293" s="765"/>
      <c r="KZM293" s="765"/>
      <c r="KZN293" s="765"/>
      <c r="KZO293" s="765"/>
      <c r="KZP293" s="765"/>
      <c r="KZQ293" s="765"/>
      <c r="KZR293" s="765"/>
      <c r="KZS293" s="765"/>
      <c r="KZT293" s="765"/>
      <c r="KZU293" s="765"/>
      <c r="KZV293" s="765"/>
      <c r="KZW293" s="765"/>
      <c r="KZX293" s="765"/>
      <c r="KZY293" s="765"/>
      <c r="KZZ293" s="765"/>
      <c r="LAA293" s="765"/>
      <c r="LAB293" s="765"/>
      <c r="LAC293" s="765"/>
      <c r="LAD293" s="765"/>
      <c r="LAE293" s="765"/>
      <c r="LAF293" s="765"/>
      <c r="LAG293" s="765"/>
      <c r="LAH293" s="765"/>
      <c r="LAI293" s="765"/>
      <c r="LAJ293" s="765"/>
      <c r="LAK293" s="765"/>
      <c r="LAL293" s="765"/>
      <c r="LAM293" s="765"/>
      <c r="LAN293" s="765"/>
      <c r="LAO293" s="765"/>
      <c r="LAP293" s="765"/>
      <c r="LAQ293" s="765"/>
      <c r="LAR293" s="765"/>
      <c r="LAS293" s="765"/>
      <c r="LAT293" s="765"/>
      <c r="LAU293" s="765"/>
      <c r="LAV293" s="765"/>
      <c r="LAW293" s="765"/>
      <c r="LAX293" s="765"/>
      <c r="LAY293" s="765"/>
      <c r="LAZ293" s="765"/>
      <c r="LBA293" s="765"/>
      <c r="LBB293" s="765"/>
      <c r="LBC293" s="765"/>
      <c r="LBD293" s="765"/>
      <c r="LBE293" s="765"/>
      <c r="LBF293" s="765"/>
      <c r="LBG293" s="765"/>
      <c r="LBH293" s="765"/>
      <c r="LBI293" s="765"/>
      <c r="LBJ293" s="765"/>
      <c r="LBK293" s="765"/>
      <c r="LBL293" s="765"/>
      <c r="LBM293" s="765"/>
      <c r="LBN293" s="765"/>
      <c r="LBO293" s="765"/>
      <c r="LBP293" s="765"/>
      <c r="LBQ293" s="765"/>
      <c r="LBR293" s="765"/>
      <c r="LBS293" s="765"/>
      <c r="LBT293" s="765"/>
      <c r="LBU293" s="765"/>
      <c r="LBV293" s="765"/>
      <c r="LBW293" s="765"/>
      <c r="LBX293" s="765"/>
      <c r="LBY293" s="765"/>
      <c r="LBZ293" s="765"/>
      <c r="LCA293" s="765"/>
      <c r="LCB293" s="765"/>
      <c r="LCC293" s="765"/>
      <c r="LCD293" s="765"/>
      <c r="LCE293" s="765"/>
      <c r="LCF293" s="765"/>
      <c r="LCG293" s="765"/>
      <c r="LCH293" s="765"/>
      <c r="LCI293" s="765"/>
      <c r="LCJ293" s="765"/>
      <c r="LCK293" s="765"/>
      <c r="LCL293" s="765"/>
      <c r="LCM293" s="765"/>
      <c r="LCN293" s="765"/>
      <c r="LCO293" s="765"/>
      <c r="LCP293" s="765"/>
      <c r="LCQ293" s="765"/>
      <c r="LCR293" s="765"/>
      <c r="LCS293" s="765"/>
      <c r="LCT293" s="765"/>
      <c r="LCU293" s="765"/>
      <c r="LCV293" s="765"/>
      <c r="LCW293" s="765"/>
      <c r="LCX293" s="765"/>
      <c r="LCY293" s="765"/>
      <c r="LCZ293" s="765"/>
      <c r="LDA293" s="765"/>
      <c r="LDB293" s="765"/>
      <c r="LDC293" s="765"/>
      <c r="LDD293" s="765"/>
      <c r="LDE293" s="765"/>
      <c r="LDF293" s="765"/>
      <c r="LDG293" s="765"/>
      <c r="LDH293" s="765"/>
      <c r="LDI293" s="765"/>
      <c r="LDJ293" s="765"/>
      <c r="LDK293" s="765"/>
      <c r="LDL293" s="765"/>
      <c r="LDM293" s="765"/>
      <c r="LDN293" s="765"/>
      <c r="LDO293" s="765"/>
      <c r="LDP293" s="765"/>
      <c r="LDQ293" s="765"/>
      <c r="LDR293" s="765"/>
      <c r="LDS293" s="765"/>
      <c r="LDT293" s="765"/>
      <c r="LDU293" s="765"/>
      <c r="LDV293" s="765"/>
      <c r="LDW293" s="765"/>
      <c r="LDX293" s="765"/>
      <c r="LDY293" s="765"/>
      <c r="LDZ293" s="765"/>
      <c r="LEA293" s="765"/>
      <c r="LEB293" s="765"/>
      <c r="LEC293" s="765"/>
      <c r="LED293" s="765"/>
      <c r="LEE293" s="765"/>
      <c r="LEF293" s="765"/>
      <c r="LEG293" s="765"/>
      <c r="LEH293" s="765"/>
      <c r="LEI293" s="765"/>
      <c r="LEJ293" s="765"/>
      <c r="LEK293" s="765"/>
      <c r="LEL293" s="765"/>
      <c r="LEM293" s="765"/>
      <c r="LEN293" s="765"/>
      <c r="LEO293" s="765"/>
      <c r="LEP293" s="765"/>
      <c r="LEQ293" s="765"/>
      <c r="LER293" s="765"/>
      <c r="LES293" s="765"/>
      <c r="LET293" s="765"/>
      <c r="LEU293" s="765"/>
      <c r="LEV293" s="765"/>
      <c r="LEW293" s="765"/>
      <c r="LEX293" s="765"/>
      <c r="LEY293" s="765"/>
      <c r="LEZ293" s="765"/>
      <c r="LFA293" s="765"/>
      <c r="LFB293" s="765"/>
      <c r="LFC293" s="765"/>
      <c r="LFD293" s="765"/>
      <c r="LFE293" s="765"/>
      <c r="LFF293" s="765"/>
      <c r="LFG293" s="765"/>
      <c r="LFH293" s="765"/>
      <c r="LFI293" s="765"/>
      <c r="LFJ293" s="765"/>
      <c r="LFK293" s="765"/>
      <c r="LFL293" s="765"/>
      <c r="LFM293" s="765"/>
      <c r="LFN293" s="765"/>
      <c r="LFO293" s="765"/>
      <c r="LFP293" s="765"/>
      <c r="LFQ293" s="765"/>
      <c r="LFR293" s="765"/>
      <c r="LFS293" s="765"/>
      <c r="LFT293" s="765"/>
      <c r="LFU293" s="765"/>
      <c r="LFV293" s="765"/>
      <c r="LFW293" s="765"/>
      <c r="LFX293" s="765"/>
      <c r="LFY293" s="765"/>
      <c r="LFZ293" s="765"/>
      <c r="LGA293" s="765"/>
      <c r="LGB293" s="765"/>
      <c r="LGC293" s="765"/>
      <c r="LGD293" s="765"/>
      <c r="LGE293" s="765"/>
      <c r="LGF293" s="765"/>
      <c r="LGG293" s="765"/>
      <c r="LGH293" s="765"/>
      <c r="LGI293" s="765"/>
      <c r="LGJ293" s="765"/>
      <c r="LGK293" s="765"/>
      <c r="LGL293" s="765"/>
      <c r="LGM293" s="765"/>
      <c r="LGN293" s="765"/>
      <c r="LGO293" s="765"/>
      <c r="LGP293" s="765"/>
      <c r="LGQ293" s="765"/>
      <c r="LGR293" s="765"/>
      <c r="LGS293" s="765"/>
      <c r="LGT293" s="765"/>
      <c r="LGU293" s="765"/>
      <c r="LGV293" s="765"/>
      <c r="LGW293" s="765"/>
      <c r="LGX293" s="765"/>
      <c r="LGY293" s="765"/>
      <c r="LGZ293" s="765"/>
      <c r="LHA293" s="765"/>
      <c r="LHB293" s="765"/>
      <c r="LHC293" s="765"/>
      <c r="LHD293" s="765"/>
      <c r="LHE293" s="765"/>
      <c r="LHF293" s="765"/>
      <c r="LHG293" s="765"/>
      <c r="LHH293" s="765"/>
      <c r="LHI293" s="765"/>
      <c r="LHJ293" s="765"/>
      <c r="LHK293" s="765"/>
      <c r="LHL293" s="765"/>
      <c r="LHM293" s="765"/>
      <c r="LHN293" s="765"/>
      <c r="LHO293" s="765"/>
      <c r="LHP293" s="765"/>
      <c r="LHQ293" s="765"/>
      <c r="LHR293" s="765"/>
      <c r="LHS293" s="765"/>
      <c r="LHT293" s="765"/>
      <c r="LHU293" s="765"/>
      <c r="LHV293" s="765"/>
      <c r="LHW293" s="765"/>
      <c r="LHX293" s="765"/>
      <c r="LHY293" s="765"/>
      <c r="LHZ293" s="765"/>
      <c r="LIA293" s="765"/>
      <c r="LIB293" s="765"/>
      <c r="LIC293" s="765"/>
      <c r="LID293" s="765"/>
      <c r="LIE293" s="765"/>
      <c r="LIF293" s="765"/>
      <c r="LIG293" s="765"/>
      <c r="LIH293" s="765"/>
      <c r="LII293" s="765"/>
      <c r="LIJ293" s="765"/>
      <c r="LIK293" s="765"/>
      <c r="LIL293" s="765"/>
      <c r="LIM293" s="765"/>
      <c r="LIN293" s="765"/>
      <c r="LIO293" s="765"/>
      <c r="LIP293" s="765"/>
      <c r="LIQ293" s="765"/>
      <c r="LIR293" s="765"/>
      <c r="LIS293" s="765"/>
      <c r="LIT293" s="765"/>
      <c r="LIU293" s="765"/>
      <c r="LIV293" s="765"/>
      <c r="LIW293" s="765"/>
      <c r="LIX293" s="765"/>
      <c r="LIY293" s="765"/>
      <c r="LIZ293" s="765"/>
      <c r="LJA293" s="765"/>
      <c r="LJB293" s="765"/>
      <c r="LJC293" s="765"/>
      <c r="LJD293" s="765"/>
      <c r="LJE293" s="765"/>
      <c r="LJF293" s="765"/>
      <c r="LJG293" s="765"/>
      <c r="LJH293" s="765"/>
      <c r="LJI293" s="765"/>
      <c r="LJJ293" s="765"/>
      <c r="LJK293" s="765"/>
      <c r="LJL293" s="765"/>
      <c r="LJM293" s="765"/>
      <c r="LJN293" s="765"/>
      <c r="LJO293" s="765"/>
      <c r="LJP293" s="765"/>
      <c r="LJQ293" s="765"/>
      <c r="LJR293" s="765"/>
      <c r="LJS293" s="765"/>
      <c r="LJT293" s="765"/>
      <c r="LJU293" s="765"/>
      <c r="LJV293" s="765"/>
      <c r="LJW293" s="765"/>
      <c r="LJX293" s="765"/>
      <c r="LJY293" s="765"/>
      <c r="LJZ293" s="765"/>
      <c r="LKA293" s="765"/>
      <c r="LKB293" s="765"/>
      <c r="LKC293" s="765"/>
      <c r="LKD293" s="765"/>
      <c r="LKE293" s="765"/>
      <c r="LKF293" s="765"/>
      <c r="LKG293" s="765"/>
      <c r="LKH293" s="765"/>
      <c r="LKI293" s="765"/>
      <c r="LKJ293" s="765"/>
      <c r="LKK293" s="765"/>
      <c r="LKL293" s="765"/>
      <c r="LKM293" s="765"/>
      <c r="LKN293" s="765"/>
      <c r="LKO293" s="765"/>
      <c r="LKP293" s="765"/>
      <c r="LKQ293" s="765"/>
      <c r="LKR293" s="765"/>
      <c r="LKS293" s="765"/>
      <c r="LKT293" s="765"/>
      <c r="LKU293" s="765"/>
      <c r="LKV293" s="765"/>
      <c r="LKW293" s="765"/>
      <c r="LKX293" s="765"/>
      <c r="LKY293" s="765"/>
      <c r="LKZ293" s="765"/>
      <c r="LLA293" s="765"/>
      <c r="LLB293" s="765"/>
      <c r="LLC293" s="765"/>
      <c r="LLD293" s="765"/>
      <c r="LLE293" s="765"/>
      <c r="LLF293" s="765"/>
      <c r="LLG293" s="765"/>
      <c r="LLH293" s="765"/>
      <c r="LLI293" s="765"/>
      <c r="LLJ293" s="765"/>
      <c r="LLK293" s="765"/>
      <c r="LLL293" s="765"/>
      <c r="LLM293" s="765"/>
      <c r="LLN293" s="765"/>
      <c r="LLO293" s="765"/>
      <c r="LLP293" s="765"/>
      <c r="LLQ293" s="765"/>
      <c r="LLR293" s="765"/>
      <c r="LLS293" s="765"/>
      <c r="LLT293" s="765"/>
      <c r="LLU293" s="765"/>
      <c r="LLV293" s="765"/>
      <c r="LLW293" s="765"/>
      <c r="LLX293" s="765"/>
      <c r="LLY293" s="765"/>
      <c r="LLZ293" s="765"/>
      <c r="LMA293" s="765"/>
      <c r="LMB293" s="765"/>
      <c r="LMC293" s="765"/>
      <c r="LMD293" s="765"/>
      <c r="LME293" s="765"/>
      <c r="LMF293" s="765"/>
      <c r="LMG293" s="765"/>
      <c r="LMH293" s="765"/>
      <c r="LMI293" s="765"/>
      <c r="LMJ293" s="765"/>
      <c r="LMK293" s="765"/>
      <c r="LML293" s="765"/>
      <c r="LMM293" s="765"/>
      <c r="LMN293" s="765"/>
      <c r="LMO293" s="765"/>
      <c r="LMP293" s="765"/>
      <c r="LMQ293" s="765"/>
      <c r="LMR293" s="765"/>
      <c r="LMS293" s="765"/>
      <c r="LMT293" s="765"/>
      <c r="LMU293" s="765"/>
      <c r="LMV293" s="765"/>
      <c r="LMW293" s="765"/>
      <c r="LMX293" s="765"/>
      <c r="LMY293" s="765"/>
      <c r="LMZ293" s="765"/>
      <c r="LNA293" s="765"/>
      <c r="LNB293" s="765"/>
      <c r="LNC293" s="765"/>
      <c r="LND293" s="765"/>
      <c r="LNE293" s="765"/>
      <c r="LNF293" s="765"/>
      <c r="LNG293" s="765"/>
      <c r="LNH293" s="765"/>
      <c r="LNI293" s="765"/>
      <c r="LNJ293" s="765"/>
      <c r="LNK293" s="765"/>
      <c r="LNL293" s="765"/>
      <c r="LNM293" s="765"/>
      <c r="LNN293" s="765"/>
      <c r="LNO293" s="765"/>
      <c r="LNP293" s="765"/>
      <c r="LNQ293" s="765"/>
      <c r="LNR293" s="765"/>
      <c r="LNS293" s="765"/>
      <c r="LNT293" s="765"/>
      <c r="LNU293" s="765"/>
      <c r="LNV293" s="765"/>
      <c r="LNW293" s="765"/>
      <c r="LNX293" s="765"/>
      <c r="LNY293" s="765"/>
      <c r="LNZ293" s="765"/>
      <c r="LOA293" s="765"/>
      <c r="LOB293" s="765"/>
      <c r="LOC293" s="765"/>
      <c r="LOD293" s="765"/>
      <c r="LOE293" s="765"/>
      <c r="LOF293" s="765"/>
      <c r="LOG293" s="765"/>
      <c r="LOH293" s="765"/>
      <c r="LOI293" s="765"/>
      <c r="LOJ293" s="765"/>
      <c r="LOK293" s="765"/>
      <c r="LOL293" s="765"/>
      <c r="LOM293" s="765"/>
      <c r="LON293" s="765"/>
      <c r="LOO293" s="765"/>
      <c r="LOP293" s="765"/>
      <c r="LOQ293" s="765"/>
      <c r="LOR293" s="765"/>
      <c r="LOS293" s="765"/>
      <c r="LOT293" s="765"/>
      <c r="LOU293" s="765"/>
      <c r="LOV293" s="765"/>
      <c r="LOW293" s="765"/>
      <c r="LOX293" s="765"/>
      <c r="LOY293" s="765"/>
      <c r="LOZ293" s="765"/>
      <c r="LPA293" s="765"/>
      <c r="LPB293" s="765"/>
      <c r="LPC293" s="765"/>
      <c r="LPD293" s="765"/>
      <c r="LPE293" s="765"/>
      <c r="LPF293" s="765"/>
      <c r="LPG293" s="765"/>
      <c r="LPH293" s="765"/>
      <c r="LPI293" s="765"/>
      <c r="LPJ293" s="765"/>
      <c r="LPK293" s="765"/>
      <c r="LPL293" s="765"/>
      <c r="LPM293" s="765"/>
      <c r="LPN293" s="765"/>
      <c r="LPO293" s="765"/>
      <c r="LPP293" s="765"/>
      <c r="LPQ293" s="765"/>
      <c r="LPR293" s="765"/>
      <c r="LPS293" s="765"/>
      <c r="LPT293" s="765"/>
      <c r="LPU293" s="765"/>
      <c r="LPV293" s="765"/>
      <c r="LPW293" s="765"/>
      <c r="LPX293" s="765"/>
      <c r="LPY293" s="765"/>
      <c r="LPZ293" s="765"/>
      <c r="LQA293" s="765"/>
      <c r="LQB293" s="765"/>
      <c r="LQC293" s="765"/>
      <c r="LQD293" s="765"/>
      <c r="LQE293" s="765"/>
      <c r="LQF293" s="765"/>
      <c r="LQG293" s="765"/>
      <c r="LQH293" s="765"/>
      <c r="LQI293" s="765"/>
      <c r="LQJ293" s="765"/>
      <c r="LQK293" s="765"/>
      <c r="LQL293" s="765"/>
      <c r="LQM293" s="765"/>
      <c r="LQN293" s="765"/>
      <c r="LQO293" s="765"/>
      <c r="LQP293" s="765"/>
      <c r="LQQ293" s="765"/>
      <c r="LQR293" s="765"/>
      <c r="LQS293" s="765"/>
      <c r="LQT293" s="765"/>
      <c r="LQU293" s="765"/>
      <c r="LQV293" s="765"/>
      <c r="LQW293" s="765"/>
      <c r="LQX293" s="765"/>
      <c r="LQY293" s="765"/>
      <c r="LQZ293" s="765"/>
      <c r="LRA293" s="765"/>
      <c r="LRB293" s="765"/>
      <c r="LRC293" s="765"/>
      <c r="LRD293" s="765"/>
      <c r="LRE293" s="765"/>
      <c r="LRF293" s="765"/>
      <c r="LRG293" s="765"/>
      <c r="LRH293" s="765"/>
      <c r="LRI293" s="765"/>
      <c r="LRJ293" s="765"/>
      <c r="LRK293" s="765"/>
      <c r="LRL293" s="765"/>
      <c r="LRM293" s="765"/>
      <c r="LRN293" s="765"/>
      <c r="LRO293" s="765"/>
      <c r="LRP293" s="765"/>
      <c r="LRQ293" s="765"/>
      <c r="LRR293" s="765"/>
      <c r="LRS293" s="765"/>
      <c r="LRT293" s="765"/>
      <c r="LRU293" s="765"/>
      <c r="LRV293" s="765"/>
      <c r="LRW293" s="765"/>
      <c r="LRX293" s="765"/>
      <c r="LRY293" s="765"/>
      <c r="LRZ293" s="765"/>
      <c r="LSA293" s="765"/>
      <c r="LSB293" s="765"/>
      <c r="LSC293" s="765"/>
      <c r="LSD293" s="765"/>
      <c r="LSE293" s="765"/>
      <c r="LSF293" s="765"/>
      <c r="LSG293" s="765"/>
      <c r="LSH293" s="765"/>
      <c r="LSI293" s="765"/>
      <c r="LSJ293" s="765"/>
      <c r="LSK293" s="765"/>
      <c r="LSL293" s="765"/>
      <c r="LSM293" s="765"/>
      <c r="LSN293" s="765"/>
      <c r="LSO293" s="765"/>
      <c r="LSP293" s="765"/>
      <c r="LSQ293" s="765"/>
      <c r="LSR293" s="765"/>
      <c r="LSS293" s="765"/>
      <c r="LST293" s="765"/>
      <c r="LSU293" s="765"/>
      <c r="LSV293" s="765"/>
      <c r="LSW293" s="765"/>
      <c r="LSX293" s="765"/>
      <c r="LSY293" s="765"/>
      <c r="LSZ293" s="765"/>
      <c r="LTA293" s="765"/>
      <c r="LTB293" s="765"/>
      <c r="LTC293" s="765"/>
      <c r="LTD293" s="765"/>
      <c r="LTE293" s="765"/>
      <c r="LTF293" s="765"/>
      <c r="LTG293" s="765"/>
      <c r="LTH293" s="765"/>
      <c r="LTI293" s="765"/>
      <c r="LTJ293" s="765"/>
      <c r="LTK293" s="765"/>
      <c r="LTL293" s="765"/>
      <c r="LTM293" s="765"/>
      <c r="LTN293" s="765"/>
      <c r="LTO293" s="765"/>
      <c r="LTP293" s="765"/>
      <c r="LTQ293" s="765"/>
      <c r="LTR293" s="765"/>
      <c r="LTS293" s="765"/>
      <c r="LTT293" s="765"/>
      <c r="LTU293" s="765"/>
      <c r="LTV293" s="765"/>
      <c r="LTW293" s="765"/>
      <c r="LTX293" s="765"/>
      <c r="LTY293" s="765"/>
      <c r="LTZ293" s="765"/>
      <c r="LUA293" s="765"/>
      <c r="LUB293" s="765"/>
      <c r="LUC293" s="765"/>
      <c r="LUD293" s="765"/>
      <c r="LUE293" s="765"/>
      <c r="LUF293" s="765"/>
      <c r="LUG293" s="765"/>
      <c r="LUH293" s="765"/>
      <c r="LUI293" s="765"/>
      <c r="LUJ293" s="765"/>
      <c r="LUK293" s="765"/>
      <c r="LUL293" s="765"/>
      <c r="LUM293" s="765"/>
      <c r="LUN293" s="765"/>
      <c r="LUO293" s="765"/>
      <c r="LUP293" s="765"/>
      <c r="LUQ293" s="765"/>
      <c r="LUR293" s="765"/>
      <c r="LUS293" s="765"/>
      <c r="LUT293" s="765"/>
      <c r="LUU293" s="765"/>
      <c r="LUV293" s="765"/>
      <c r="LUW293" s="765"/>
      <c r="LUX293" s="765"/>
      <c r="LUY293" s="765"/>
      <c r="LUZ293" s="765"/>
      <c r="LVA293" s="765"/>
      <c r="LVB293" s="765"/>
      <c r="LVC293" s="765"/>
      <c r="LVD293" s="765"/>
      <c r="LVE293" s="765"/>
      <c r="LVF293" s="765"/>
      <c r="LVG293" s="765"/>
      <c r="LVH293" s="765"/>
      <c r="LVI293" s="765"/>
      <c r="LVJ293" s="765"/>
      <c r="LVK293" s="765"/>
      <c r="LVL293" s="765"/>
      <c r="LVM293" s="765"/>
      <c r="LVN293" s="765"/>
      <c r="LVO293" s="765"/>
      <c r="LVP293" s="765"/>
      <c r="LVQ293" s="765"/>
      <c r="LVR293" s="765"/>
      <c r="LVS293" s="765"/>
      <c r="LVT293" s="765"/>
      <c r="LVU293" s="765"/>
      <c r="LVV293" s="765"/>
      <c r="LVW293" s="765"/>
      <c r="LVX293" s="765"/>
      <c r="LVY293" s="765"/>
      <c r="LVZ293" s="765"/>
      <c r="LWA293" s="765"/>
      <c r="LWB293" s="765"/>
      <c r="LWC293" s="765"/>
      <c r="LWD293" s="765"/>
      <c r="LWE293" s="765"/>
      <c r="LWF293" s="765"/>
      <c r="LWG293" s="765"/>
      <c r="LWH293" s="765"/>
      <c r="LWI293" s="765"/>
      <c r="LWJ293" s="765"/>
      <c r="LWK293" s="765"/>
      <c r="LWL293" s="765"/>
      <c r="LWM293" s="765"/>
      <c r="LWN293" s="765"/>
      <c r="LWO293" s="765"/>
      <c r="LWP293" s="765"/>
      <c r="LWQ293" s="765"/>
      <c r="LWR293" s="765"/>
      <c r="LWS293" s="765"/>
      <c r="LWT293" s="765"/>
      <c r="LWU293" s="765"/>
      <c r="LWV293" s="765"/>
      <c r="LWW293" s="765"/>
      <c r="LWX293" s="765"/>
      <c r="LWY293" s="765"/>
      <c r="LWZ293" s="765"/>
      <c r="LXA293" s="765"/>
      <c r="LXB293" s="765"/>
      <c r="LXC293" s="765"/>
      <c r="LXD293" s="765"/>
      <c r="LXE293" s="765"/>
      <c r="LXF293" s="765"/>
      <c r="LXG293" s="765"/>
      <c r="LXH293" s="765"/>
      <c r="LXI293" s="765"/>
      <c r="LXJ293" s="765"/>
      <c r="LXK293" s="765"/>
      <c r="LXL293" s="765"/>
      <c r="LXM293" s="765"/>
      <c r="LXN293" s="765"/>
      <c r="LXO293" s="765"/>
      <c r="LXP293" s="765"/>
      <c r="LXQ293" s="765"/>
      <c r="LXR293" s="765"/>
      <c r="LXS293" s="765"/>
      <c r="LXT293" s="765"/>
      <c r="LXU293" s="765"/>
      <c r="LXV293" s="765"/>
      <c r="LXW293" s="765"/>
      <c r="LXX293" s="765"/>
      <c r="LXY293" s="765"/>
      <c r="LXZ293" s="765"/>
      <c r="LYA293" s="765"/>
      <c r="LYB293" s="765"/>
      <c r="LYC293" s="765"/>
      <c r="LYD293" s="765"/>
      <c r="LYE293" s="765"/>
      <c r="LYF293" s="765"/>
      <c r="LYG293" s="765"/>
      <c r="LYH293" s="765"/>
      <c r="LYI293" s="765"/>
      <c r="LYJ293" s="765"/>
      <c r="LYK293" s="765"/>
      <c r="LYL293" s="765"/>
      <c r="LYM293" s="765"/>
      <c r="LYN293" s="765"/>
      <c r="LYO293" s="765"/>
      <c r="LYP293" s="765"/>
      <c r="LYQ293" s="765"/>
      <c r="LYR293" s="765"/>
      <c r="LYS293" s="765"/>
      <c r="LYT293" s="765"/>
      <c r="LYU293" s="765"/>
      <c r="LYV293" s="765"/>
      <c r="LYW293" s="765"/>
      <c r="LYX293" s="765"/>
      <c r="LYY293" s="765"/>
      <c r="LYZ293" s="765"/>
      <c r="LZA293" s="765"/>
      <c r="LZB293" s="765"/>
      <c r="LZC293" s="765"/>
      <c r="LZD293" s="765"/>
      <c r="LZE293" s="765"/>
      <c r="LZF293" s="765"/>
      <c r="LZG293" s="765"/>
      <c r="LZH293" s="765"/>
      <c r="LZI293" s="765"/>
      <c r="LZJ293" s="765"/>
      <c r="LZK293" s="765"/>
      <c r="LZL293" s="765"/>
      <c r="LZM293" s="765"/>
      <c r="LZN293" s="765"/>
      <c r="LZO293" s="765"/>
      <c r="LZP293" s="765"/>
      <c r="LZQ293" s="765"/>
      <c r="LZR293" s="765"/>
      <c r="LZS293" s="765"/>
      <c r="LZT293" s="765"/>
      <c r="LZU293" s="765"/>
      <c r="LZV293" s="765"/>
      <c r="LZW293" s="765"/>
      <c r="LZX293" s="765"/>
      <c r="LZY293" s="765"/>
      <c r="LZZ293" s="765"/>
      <c r="MAA293" s="765"/>
      <c r="MAB293" s="765"/>
      <c r="MAC293" s="765"/>
      <c r="MAD293" s="765"/>
      <c r="MAE293" s="765"/>
      <c r="MAF293" s="765"/>
      <c r="MAG293" s="765"/>
      <c r="MAH293" s="765"/>
      <c r="MAI293" s="765"/>
      <c r="MAJ293" s="765"/>
      <c r="MAK293" s="765"/>
      <c r="MAL293" s="765"/>
      <c r="MAM293" s="765"/>
      <c r="MAN293" s="765"/>
      <c r="MAO293" s="765"/>
      <c r="MAP293" s="765"/>
      <c r="MAQ293" s="765"/>
      <c r="MAR293" s="765"/>
      <c r="MAS293" s="765"/>
      <c r="MAT293" s="765"/>
      <c r="MAU293" s="765"/>
      <c r="MAV293" s="765"/>
      <c r="MAW293" s="765"/>
      <c r="MAX293" s="765"/>
      <c r="MAY293" s="765"/>
      <c r="MAZ293" s="765"/>
      <c r="MBA293" s="765"/>
      <c r="MBB293" s="765"/>
      <c r="MBC293" s="765"/>
      <c r="MBD293" s="765"/>
      <c r="MBE293" s="765"/>
      <c r="MBF293" s="765"/>
      <c r="MBG293" s="765"/>
      <c r="MBH293" s="765"/>
      <c r="MBI293" s="765"/>
      <c r="MBJ293" s="765"/>
      <c r="MBK293" s="765"/>
      <c r="MBL293" s="765"/>
      <c r="MBM293" s="765"/>
      <c r="MBN293" s="765"/>
      <c r="MBO293" s="765"/>
      <c r="MBP293" s="765"/>
      <c r="MBQ293" s="765"/>
      <c r="MBR293" s="765"/>
      <c r="MBS293" s="765"/>
      <c r="MBT293" s="765"/>
      <c r="MBU293" s="765"/>
      <c r="MBV293" s="765"/>
      <c r="MBW293" s="765"/>
      <c r="MBX293" s="765"/>
      <c r="MBY293" s="765"/>
      <c r="MBZ293" s="765"/>
      <c r="MCA293" s="765"/>
      <c r="MCB293" s="765"/>
      <c r="MCC293" s="765"/>
      <c r="MCD293" s="765"/>
      <c r="MCE293" s="765"/>
      <c r="MCF293" s="765"/>
      <c r="MCG293" s="765"/>
      <c r="MCH293" s="765"/>
      <c r="MCI293" s="765"/>
      <c r="MCJ293" s="765"/>
      <c r="MCK293" s="765"/>
      <c r="MCL293" s="765"/>
      <c r="MCM293" s="765"/>
      <c r="MCN293" s="765"/>
      <c r="MCO293" s="765"/>
      <c r="MCP293" s="765"/>
      <c r="MCQ293" s="765"/>
      <c r="MCR293" s="765"/>
      <c r="MCS293" s="765"/>
      <c r="MCT293" s="765"/>
      <c r="MCU293" s="765"/>
      <c r="MCV293" s="765"/>
      <c r="MCW293" s="765"/>
      <c r="MCX293" s="765"/>
      <c r="MCY293" s="765"/>
      <c r="MCZ293" s="765"/>
      <c r="MDA293" s="765"/>
      <c r="MDB293" s="765"/>
      <c r="MDC293" s="765"/>
      <c r="MDD293" s="765"/>
      <c r="MDE293" s="765"/>
      <c r="MDF293" s="765"/>
      <c r="MDG293" s="765"/>
      <c r="MDH293" s="765"/>
      <c r="MDI293" s="765"/>
      <c r="MDJ293" s="765"/>
      <c r="MDK293" s="765"/>
      <c r="MDL293" s="765"/>
      <c r="MDM293" s="765"/>
      <c r="MDN293" s="765"/>
      <c r="MDO293" s="765"/>
      <c r="MDP293" s="765"/>
      <c r="MDQ293" s="765"/>
      <c r="MDR293" s="765"/>
      <c r="MDS293" s="765"/>
      <c r="MDT293" s="765"/>
      <c r="MDU293" s="765"/>
      <c r="MDV293" s="765"/>
      <c r="MDW293" s="765"/>
      <c r="MDX293" s="765"/>
      <c r="MDY293" s="765"/>
      <c r="MDZ293" s="765"/>
      <c r="MEA293" s="765"/>
      <c r="MEB293" s="765"/>
      <c r="MEC293" s="765"/>
      <c r="MED293" s="765"/>
      <c r="MEE293" s="765"/>
      <c r="MEF293" s="765"/>
      <c r="MEG293" s="765"/>
      <c r="MEH293" s="765"/>
      <c r="MEI293" s="765"/>
      <c r="MEJ293" s="765"/>
      <c r="MEK293" s="765"/>
      <c r="MEL293" s="765"/>
      <c r="MEM293" s="765"/>
      <c r="MEN293" s="765"/>
      <c r="MEO293" s="765"/>
      <c r="MEP293" s="765"/>
      <c r="MEQ293" s="765"/>
      <c r="MER293" s="765"/>
      <c r="MES293" s="765"/>
      <c r="MET293" s="765"/>
      <c r="MEU293" s="765"/>
      <c r="MEV293" s="765"/>
      <c r="MEW293" s="765"/>
      <c r="MEX293" s="765"/>
      <c r="MEY293" s="765"/>
      <c r="MEZ293" s="765"/>
      <c r="MFA293" s="765"/>
      <c r="MFB293" s="765"/>
      <c r="MFC293" s="765"/>
      <c r="MFD293" s="765"/>
      <c r="MFE293" s="765"/>
      <c r="MFF293" s="765"/>
      <c r="MFG293" s="765"/>
      <c r="MFH293" s="765"/>
      <c r="MFI293" s="765"/>
      <c r="MFJ293" s="765"/>
      <c r="MFK293" s="765"/>
      <c r="MFL293" s="765"/>
      <c r="MFM293" s="765"/>
      <c r="MFN293" s="765"/>
      <c r="MFO293" s="765"/>
      <c r="MFP293" s="765"/>
      <c r="MFQ293" s="765"/>
      <c r="MFR293" s="765"/>
      <c r="MFS293" s="765"/>
      <c r="MFT293" s="765"/>
      <c r="MFU293" s="765"/>
      <c r="MFV293" s="765"/>
      <c r="MFW293" s="765"/>
      <c r="MFX293" s="765"/>
      <c r="MFY293" s="765"/>
      <c r="MFZ293" s="765"/>
      <c r="MGA293" s="765"/>
      <c r="MGB293" s="765"/>
      <c r="MGC293" s="765"/>
      <c r="MGD293" s="765"/>
      <c r="MGE293" s="765"/>
      <c r="MGF293" s="765"/>
      <c r="MGG293" s="765"/>
      <c r="MGH293" s="765"/>
      <c r="MGI293" s="765"/>
      <c r="MGJ293" s="765"/>
      <c r="MGK293" s="765"/>
      <c r="MGL293" s="765"/>
      <c r="MGM293" s="765"/>
      <c r="MGN293" s="765"/>
      <c r="MGO293" s="765"/>
      <c r="MGP293" s="765"/>
      <c r="MGQ293" s="765"/>
      <c r="MGR293" s="765"/>
      <c r="MGS293" s="765"/>
      <c r="MGT293" s="765"/>
      <c r="MGU293" s="765"/>
      <c r="MGV293" s="765"/>
      <c r="MGW293" s="765"/>
      <c r="MGX293" s="765"/>
      <c r="MGY293" s="765"/>
      <c r="MGZ293" s="765"/>
      <c r="MHA293" s="765"/>
      <c r="MHB293" s="765"/>
      <c r="MHC293" s="765"/>
      <c r="MHD293" s="765"/>
      <c r="MHE293" s="765"/>
      <c r="MHF293" s="765"/>
      <c r="MHG293" s="765"/>
      <c r="MHH293" s="765"/>
      <c r="MHI293" s="765"/>
      <c r="MHJ293" s="765"/>
      <c r="MHK293" s="765"/>
      <c r="MHL293" s="765"/>
      <c r="MHM293" s="765"/>
      <c r="MHN293" s="765"/>
      <c r="MHO293" s="765"/>
      <c r="MHP293" s="765"/>
      <c r="MHQ293" s="765"/>
      <c r="MHR293" s="765"/>
      <c r="MHS293" s="765"/>
      <c r="MHT293" s="765"/>
      <c r="MHU293" s="765"/>
      <c r="MHV293" s="765"/>
      <c r="MHW293" s="765"/>
      <c r="MHX293" s="765"/>
      <c r="MHY293" s="765"/>
      <c r="MHZ293" s="765"/>
      <c r="MIA293" s="765"/>
      <c r="MIB293" s="765"/>
      <c r="MIC293" s="765"/>
      <c r="MID293" s="765"/>
      <c r="MIE293" s="765"/>
      <c r="MIF293" s="765"/>
      <c r="MIG293" s="765"/>
      <c r="MIH293" s="765"/>
      <c r="MII293" s="765"/>
      <c r="MIJ293" s="765"/>
      <c r="MIK293" s="765"/>
      <c r="MIL293" s="765"/>
      <c r="MIM293" s="765"/>
      <c r="MIN293" s="765"/>
      <c r="MIO293" s="765"/>
      <c r="MIP293" s="765"/>
      <c r="MIQ293" s="765"/>
      <c r="MIR293" s="765"/>
      <c r="MIS293" s="765"/>
      <c r="MIT293" s="765"/>
      <c r="MIU293" s="765"/>
      <c r="MIV293" s="765"/>
      <c r="MIW293" s="765"/>
      <c r="MIX293" s="765"/>
      <c r="MIY293" s="765"/>
      <c r="MIZ293" s="765"/>
      <c r="MJA293" s="765"/>
      <c r="MJB293" s="765"/>
      <c r="MJC293" s="765"/>
      <c r="MJD293" s="765"/>
      <c r="MJE293" s="765"/>
      <c r="MJF293" s="765"/>
      <c r="MJG293" s="765"/>
      <c r="MJH293" s="765"/>
      <c r="MJI293" s="765"/>
      <c r="MJJ293" s="765"/>
      <c r="MJK293" s="765"/>
      <c r="MJL293" s="765"/>
      <c r="MJM293" s="765"/>
      <c r="MJN293" s="765"/>
      <c r="MJO293" s="765"/>
      <c r="MJP293" s="765"/>
      <c r="MJQ293" s="765"/>
      <c r="MJR293" s="765"/>
      <c r="MJS293" s="765"/>
      <c r="MJT293" s="765"/>
      <c r="MJU293" s="765"/>
      <c r="MJV293" s="765"/>
      <c r="MJW293" s="765"/>
      <c r="MJX293" s="765"/>
      <c r="MJY293" s="765"/>
      <c r="MJZ293" s="765"/>
      <c r="MKA293" s="765"/>
      <c r="MKB293" s="765"/>
      <c r="MKC293" s="765"/>
      <c r="MKD293" s="765"/>
      <c r="MKE293" s="765"/>
      <c r="MKF293" s="765"/>
      <c r="MKG293" s="765"/>
      <c r="MKH293" s="765"/>
      <c r="MKI293" s="765"/>
      <c r="MKJ293" s="765"/>
      <c r="MKK293" s="765"/>
      <c r="MKL293" s="765"/>
      <c r="MKM293" s="765"/>
      <c r="MKN293" s="765"/>
      <c r="MKO293" s="765"/>
      <c r="MKP293" s="765"/>
      <c r="MKQ293" s="765"/>
      <c r="MKR293" s="765"/>
      <c r="MKS293" s="765"/>
      <c r="MKT293" s="765"/>
      <c r="MKU293" s="765"/>
      <c r="MKV293" s="765"/>
      <c r="MKW293" s="765"/>
      <c r="MKX293" s="765"/>
      <c r="MKY293" s="765"/>
      <c r="MKZ293" s="765"/>
      <c r="MLA293" s="765"/>
      <c r="MLB293" s="765"/>
      <c r="MLC293" s="765"/>
      <c r="MLD293" s="765"/>
      <c r="MLE293" s="765"/>
      <c r="MLF293" s="765"/>
      <c r="MLG293" s="765"/>
      <c r="MLH293" s="765"/>
      <c r="MLI293" s="765"/>
      <c r="MLJ293" s="765"/>
      <c r="MLK293" s="765"/>
      <c r="MLL293" s="765"/>
      <c r="MLM293" s="765"/>
      <c r="MLN293" s="765"/>
      <c r="MLO293" s="765"/>
      <c r="MLP293" s="765"/>
      <c r="MLQ293" s="765"/>
      <c r="MLR293" s="765"/>
      <c r="MLS293" s="765"/>
      <c r="MLT293" s="765"/>
      <c r="MLU293" s="765"/>
      <c r="MLV293" s="765"/>
      <c r="MLW293" s="765"/>
      <c r="MLX293" s="765"/>
      <c r="MLY293" s="765"/>
      <c r="MLZ293" s="765"/>
      <c r="MMA293" s="765"/>
      <c r="MMB293" s="765"/>
      <c r="MMC293" s="765"/>
      <c r="MMD293" s="765"/>
      <c r="MME293" s="765"/>
      <c r="MMF293" s="765"/>
      <c r="MMG293" s="765"/>
      <c r="MMH293" s="765"/>
      <c r="MMI293" s="765"/>
      <c r="MMJ293" s="765"/>
      <c r="MMK293" s="765"/>
      <c r="MML293" s="765"/>
      <c r="MMM293" s="765"/>
      <c r="MMN293" s="765"/>
      <c r="MMO293" s="765"/>
      <c r="MMP293" s="765"/>
      <c r="MMQ293" s="765"/>
      <c r="MMR293" s="765"/>
      <c r="MMS293" s="765"/>
      <c r="MMT293" s="765"/>
      <c r="MMU293" s="765"/>
      <c r="MMV293" s="765"/>
      <c r="MMW293" s="765"/>
      <c r="MMX293" s="765"/>
      <c r="MMY293" s="765"/>
      <c r="MMZ293" s="765"/>
      <c r="MNA293" s="765"/>
      <c r="MNB293" s="765"/>
      <c r="MNC293" s="765"/>
      <c r="MND293" s="765"/>
      <c r="MNE293" s="765"/>
      <c r="MNF293" s="765"/>
      <c r="MNG293" s="765"/>
      <c r="MNH293" s="765"/>
      <c r="MNI293" s="765"/>
      <c r="MNJ293" s="765"/>
      <c r="MNK293" s="765"/>
      <c r="MNL293" s="765"/>
      <c r="MNM293" s="765"/>
      <c r="MNN293" s="765"/>
      <c r="MNO293" s="765"/>
      <c r="MNP293" s="765"/>
      <c r="MNQ293" s="765"/>
      <c r="MNR293" s="765"/>
      <c r="MNS293" s="765"/>
      <c r="MNT293" s="765"/>
      <c r="MNU293" s="765"/>
      <c r="MNV293" s="765"/>
      <c r="MNW293" s="765"/>
      <c r="MNX293" s="765"/>
      <c r="MNY293" s="765"/>
      <c r="MNZ293" s="765"/>
      <c r="MOA293" s="765"/>
      <c r="MOB293" s="765"/>
      <c r="MOC293" s="765"/>
      <c r="MOD293" s="765"/>
      <c r="MOE293" s="765"/>
      <c r="MOF293" s="765"/>
      <c r="MOG293" s="765"/>
      <c r="MOH293" s="765"/>
      <c r="MOI293" s="765"/>
      <c r="MOJ293" s="765"/>
      <c r="MOK293" s="765"/>
      <c r="MOL293" s="765"/>
      <c r="MOM293" s="765"/>
      <c r="MON293" s="765"/>
      <c r="MOO293" s="765"/>
      <c r="MOP293" s="765"/>
      <c r="MOQ293" s="765"/>
      <c r="MOR293" s="765"/>
      <c r="MOS293" s="765"/>
      <c r="MOT293" s="765"/>
      <c r="MOU293" s="765"/>
      <c r="MOV293" s="765"/>
      <c r="MOW293" s="765"/>
      <c r="MOX293" s="765"/>
      <c r="MOY293" s="765"/>
      <c r="MOZ293" s="765"/>
      <c r="MPA293" s="765"/>
      <c r="MPB293" s="765"/>
      <c r="MPC293" s="765"/>
      <c r="MPD293" s="765"/>
      <c r="MPE293" s="765"/>
      <c r="MPF293" s="765"/>
      <c r="MPG293" s="765"/>
      <c r="MPH293" s="765"/>
      <c r="MPI293" s="765"/>
      <c r="MPJ293" s="765"/>
      <c r="MPK293" s="765"/>
      <c r="MPL293" s="765"/>
      <c r="MPM293" s="765"/>
      <c r="MPN293" s="765"/>
      <c r="MPO293" s="765"/>
      <c r="MPP293" s="765"/>
      <c r="MPQ293" s="765"/>
      <c r="MPR293" s="765"/>
      <c r="MPS293" s="765"/>
      <c r="MPT293" s="765"/>
      <c r="MPU293" s="765"/>
      <c r="MPV293" s="765"/>
      <c r="MPW293" s="765"/>
      <c r="MPX293" s="765"/>
      <c r="MPY293" s="765"/>
      <c r="MPZ293" s="765"/>
      <c r="MQA293" s="765"/>
      <c r="MQB293" s="765"/>
      <c r="MQC293" s="765"/>
      <c r="MQD293" s="765"/>
      <c r="MQE293" s="765"/>
      <c r="MQF293" s="765"/>
      <c r="MQG293" s="765"/>
      <c r="MQH293" s="765"/>
      <c r="MQI293" s="765"/>
      <c r="MQJ293" s="765"/>
      <c r="MQK293" s="765"/>
      <c r="MQL293" s="765"/>
      <c r="MQM293" s="765"/>
      <c r="MQN293" s="765"/>
      <c r="MQO293" s="765"/>
      <c r="MQP293" s="765"/>
      <c r="MQQ293" s="765"/>
      <c r="MQR293" s="765"/>
      <c r="MQS293" s="765"/>
      <c r="MQT293" s="765"/>
      <c r="MQU293" s="765"/>
      <c r="MQV293" s="765"/>
      <c r="MQW293" s="765"/>
      <c r="MQX293" s="765"/>
      <c r="MQY293" s="765"/>
      <c r="MQZ293" s="765"/>
      <c r="MRA293" s="765"/>
      <c r="MRB293" s="765"/>
      <c r="MRC293" s="765"/>
      <c r="MRD293" s="765"/>
      <c r="MRE293" s="765"/>
      <c r="MRF293" s="765"/>
      <c r="MRG293" s="765"/>
      <c r="MRH293" s="765"/>
      <c r="MRI293" s="765"/>
      <c r="MRJ293" s="765"/>
      <c r="MRK293" s="765"/>
      <c r="MRL293" s="765"/>
      <c r="MRM293" s="765"/>
      <c r="MRN293" s="765"/>
      <c r="MRO293" s="765"/>
      <c r="MRP293" s="765"/>
      <c r="MRQ293" s="765"/>
      <c r="MRR293" s="765"/>
      <c r="MRS293" s="765"/>
      <c r="MRT293" s="765"/>
      <c r="MRU293" s="765"/>
      <c r="MRV293" s="765"/>
      <c r="MRW293" s="765"/>
      <c r="MRX293" s="765"/>
      <c r="MRY293" s="765"/>
      <c r="MRZ293" s="765"/>
      <c r="MSA293" s="765"/>
      <c r="MSB293" s="765"/>
      <c r="MSC293" s="765"/>
      <c r="MSD293" s="765"/>
      <c r="MSE293" s="765"/>
      <c r="MSF293" s="765"/>
      <c r="MSG293" s="765"/>
      <c r="MSH293" s="765"/>
      <c r="MSI293" s="765"/>
      <c r="MSJ293" s="765"/>
      <c r="MSK293" s="765"/>
      <c r="MSL293" s="765"/>
      <c r="MSM293" s="765"/>
      <c r="MSN293" s="765"/>
      <c r="MSO293" s="765"/>
      <c r="MSP293" s="765"/>
      <c r="MSQ293" s="765"/>
      <c r="MSR293" s="765"/>
      <c r="MSS293" s="765"/>
      <c r="MST293" s="765"/>
      <c r="MSU293" s="765"/>
      <c r="MSV293" s="765"/>
      <c r="MSW293" s="765"/>
      <c r="MSX293" s="765"/>
      <c r="MSY293" s="765"/>
      <c r="MSZ293" s="765"/>
      <c r="MTA293" s="765"/>
      <c r="MTB293" s="765"/>
      <c r="MTC293" s="765"/>
      <c r="MTD293" s="765"/>
      <c r="MTE293" s="765"/>
      <c r="MTF293" s="765"/>
      <c r="MTG293" s="765"/>
      <c r="MTH293" s="765"/>
      <c r="MTI293" s="765"/>
      <c r="MTJ293" s="765"/>
      <c r="MTK293" s="765"/>
      <c r="MTL293" s="765"/>
      <c r="MTM293" s="765"/>
      <c r="MTN293" s="765"/>
      <c r="MTO293" s="765"/>
      <c r="MTP293" s="765"/>
      <c r="MTQ293" s="765"/>
      <c r="MTR293" s="765"/>
      <c r="MTS293" s="765"/>
      <c r="MTT293" s="765"/>
      <c r="MTU293" s="765"/>
      <c r="MTV293" s="765"/>
      <c r="MTW293" s="765"/>
      <c r="MTX293" s="765"/>
      <c r="MTY293" s="765"/>
      <c r="MTZ293" s="765"/>
      <c r="MUA293" s="765"/>
      <c r="MUB293" s="765"/>
      <c r="MUC293" s="765"/>
      <c r="MUD293" s="765"/>
      <c r="MUE293" s="765"/>
      <c r="MUF293" s="765"/>
      <c r="MUG293" s="765"/>
      <c r="MUH293" s="765"/>
      <c r="MUI293" s="765"/>
      <c r="MUJ293" s="765"/>
      <c r="MUK293" s="765"/>
      <c r="MUL293" s="765"/>
      <c r="MUM293" s="765"/>
      <c r="MUN293" s="765"/>
      <c r="MUO293" s="765"/>
      <c r="MUP293" s="765"/>
      <c r="MUQ293" s="765"/>
      <c r="MUR293" s="765"/>
      <c r="MUS293" s="765"/>
      <c r="MUT293" s="765"/>
      <c r="MUU293" s="765"/>
      <c r="MUV293" s="765"/>
      <c r="MUW293" s="765"/>
      <c r="MUX293" s="765"/>
      <c r="MUY293" s="765"/>
      <c r="MUZ293" s="765"/>
      <c r="MVA293" s="765"/>
      <c r="MVB293" s="765"/>
      <c r="MVC293" s="765"/>
      <c r="MVD293" s="765"/>
      <c r="MVE293" s="765"/>
      <c r="MVF293" s="765"/>
      <c r="MVG293" s="765"/>
      <c r="MVH293" s="765"/>
      <c r="MVI293" s="765"/>
      <c r="MVJ293" s="765"/>
      <c r="MVK293" s="765"/>
      <c r="MVL293" s="765"/>
      <c r="MVM293" s="765"/>
      <c r="MVN293" s="765"/>
      <c r="MVO293" s="765"/>
      <c r="MVP293" s="765"/>
      <c r="MVQ293" s="765"/>
      <c r="MVR293" s="765"/>
      <c r="MVS293" s="765"/>
      <c r="MVT293" s="765"/>
      <c r="MVU293" s="765"/>
      <c r="MVV293" s="765"/>
      <c r="MVW293" s="765"/>
      <c r="MVX293" s="765"/>
      <c r="MVY293" s="765"/>
      <c r="MVZ293" s="765"/>
      <c r="MWA293" s="765"/>
      <c r="MWB293" s="765"/>
      <c r="MWC293" s="765"/>
      <c r="MWD293" s="765"/>
      <c r="MWE293" s="765"/>
      <c r="MWF293" s="765"/>
      <c r="MWG293" s="765"/>
      <c r="MWH293" s="765"/>
      <c r="MWI293" s="765"/>
      <c r="MWJ293" s="765"/>
      <c r="MWK293" s="765"/>
      <c r="MWL293" s="765"/>
      <c r="MWM293" s="765"/>
      <c r="MWN293" s="765"/>
      <c r="MWO293" s="765"/>
      <c r="MWP293" s="765"/>
      <c r="MWQ293" s="765"/>
      <c r="MWR293" s="765"/>
      <c r="MWS293" s="765"/>
      <c r="MWT293" s="765"/>
      <c r="MWU293" s="765"/>
      <c r="MWV293" s="765"/>
      <c r="MWW293" s="765"/>
      <c r="MWX293" s="765"/>
      <c r="MWY293" s="765"/>
      <c r="MWZ293" s="765"/>
      <c r="MXA293" s="765"/>
      <c r="MXB293" s="765"/>
      <c r="MXC293" s="765"/>
      <c r="MXD293" s="765"/>
      <c r="MXE293" s="765"/>
      <c r="MXF293" s="765"/>
      <c r="MXG293" s="765"/>
      <c r="MXH293" s="765"/>
      <c r="MXI293" s="765"/>
      <c r="MXJ293" s="765"/>
      <c r="MXK293" s="765"/>
      <c r="MXL293" s="765"/>
      <c r="MXM293" s="765"/>
      <c r="MXN293" s="765"/>
      <c r="MXO293" s="765"/>
      <c r="MXP293" s="765"/>
      <c r="MXQ293" s="765"/>
      <c r="MXR293" s="765"/>
      <c r="MXS293" s="765"/>
      <c r="MXT293" s="765"/>
      <c r="MXU293" s="765"/>
      <c r="MXV293" s="765"/>
      <c r="MXW293" s="765"/>
      <c r="MXX293" s="765"/>
      <c r="MXY293" s="765"/>
      <c r="MXZ293" s="765"/>
      <c r="MYA293" s="765"/>
      <c r="MYB293" s="765"/>
      <c r="MYC293" s="765"/>
      <c r="MYD293" s="765"/>
      <c r="MYE293" s="765"/>
      <c r="MYF293" s="765"/>
      <c r="MYG293" s="765"/>
      <c r="MYH293" s="765"/>
      <c r="MYI293" s="765"/>
      <c r="MYJ293" s="765"/>
      <c r="MYK293" s="765"/>
      <c r="MYL293" s="765"/>
      <c r="MYM293" s="765"/>
      <c r="MYN293" s="765"/>
      <c r="MYO293" s="765"/>
      <c r="MYP293" s="765"/>
      <c r="MYQ293" s="765"/>
      <c r="MYR293" s="765"/>
      <c r="MYS293" s="765"/>
      <c r="MYT293" s="765"/>
      <c r="MYU293" s="765"/>
      <c r="MYV293" s="765"/>
      <c r="MYW293" s="765"/>
      <c r="MYX293" s="765"/>
      <c r="MYY293" s="765"/>
      <c r="MYZ293" s="765"/>
      <c r="MZA293" s="765"/>
      <c r="MZB293" s="765"/>
      <c r="MZC293" s="765"/>
      <c r="MZD293" s="765"/>
      <c r="MZE293" s="765"/>
      <c r="MZF293" s="765"/>
      <c r="MZG293" s="765"/>
      <c r="MZH293" s="765"/>
      <c r="MZI293" s="765"/>
      <c r="MZJ293" s="765"/>
      <c r="MZK293" s="765"/>
      <c r="MZL293" s="765"/>
      <c r="MZM293" s="765"/>
      <c r="MZN293" s="765"/>
      <c r="MZO293" s="765"/>
      <c r="MZP293" s="765"/>
      <c r="MZQ293" s="765"/>
      <c r="MZR293" s="765"/>
      <c r="MZS293" s="765"/>
      <c r="MZT293" s="765"/>
      <c r="MZU293" s="765"/>
      <c r="MZV293" s="765"/>
      <c r="MZW293" s="765"/>
      <c r="MZX293" s="765"/>
      <c r="MZY293" s="765"/>
      <c r="MZZ293" s="765"/>
      <c r="NAA293" s="765"/>
      <c r="NAB293" s="765"/>
      <c r="NAC293" s="765"/>
      <c r="NAD293" s="765"/>
      <c r="NAE293" s="765"/>
      <c r="NAF293" s="765"/>
      <c r="NAG293" s="765"/>
      <c r="NAH293" s="765"/>
      <c r="NAI293" s="765"/>
      <c r="NAJ293" s="765"/>
      <c r="NAK293" s="765"/>
      <c r="NAL293" s="765"/>
      <c r="NAM293" s="765"/>
      <c r="NAN293" s="765"/>
      <c r="NAO293" s="765"/>
      <c r="NAP293" s="765"/>
      <c r="NAQ293" s="765"/>
      <c r="NAR293" s="765"/>
      <c r="NAS293" s="765"/>
      <c r="NAT293" s="765"/>
      <c r="NAU293" s="765"/>
      <c r="NAV293" s="765"/>
      <c r="NAW293" s="765"/>
      <c r="NAX293" s="765"/>
      <c r="NAY293" s="765"/>
      <c r="NAZ293" s="765"/>
      <c r="NBA293" s="765"/>
      <c r="NBB293" s="765"/>
      <c r="NBC293" s="765"/>
      <c r="NBD293" s="765"/>
      <c r="NBE293" s="765"/>
      <c r="NBF293" s="765"/>
      <c r="NBG293" s="765"/>
      <c r="NBH293" s="765"/>
      <c r="NBI293" s="765"/>
      <c r="NBJ293" s="765"/>
      <c r="NBK293" s="765"/>
      <c r="NBL293" s="765"/>
      <c r="NBM293" s="765"/>
      <c r="NBN293" s="765"/>
      <c r="NBO293" s="765"/>
      <c r="NBP293" s="765"/>
      <c r="NBQ293" s="765"/>
      <c r="NBR293" s="765"/>
      <c r="NBS293" s="765"/>
      <c r="NBT293" s="765"/>
      <c r="NBU293" s="765"/>
      <c r="NBV293" s="765"/>
      <c r="NBW293" s="765"/>
      <c r="NBX293" s="765"/>
      <c r="NBY293" s="765"/>
      <c r="NBZ293" s="765"/>
      <c r="NCA293" s="765"/>
      <c r="NCB293" s="765"/>
      <c r="NCC293" s="765"/>
      <c r="NCD293" s="765"/>
      <c r="NCE293" s="765"/>
      <c r="NCF293" s="765"/>
      <c r="NCG293" s="765"/>
      <c r="NCH293" s="765"/>
      <c r="NCI293" s="765"/>
      <c r="NCJ293" s="765"/>
      <c r="NCK293" s="765"/>
      <c r="NCL293" s="765"/>
      <c r="NCM293" s="765"/>
      <c r="NCN293" s="765"/>
      <c r="NCO293" s="765"/>
      <c r="NCP293" s="765"/>
      <c r="NCQ293" s="765"/>
      <c r="NCR293" s="765"/>
      <c r="NCS293" s="765"/>
      <c r="NCT293" s="765"/>
      <c r="NCU293" s="765"/>
      <c r="NCV293" s="765"/>
      <c r="NCW293" s="765"/>
      <c r="NCX293" s="765"/>
      <c r="NCY293" s="765"/>
      <c r="NCZ293" s="765"/>
      <c r="NDA293" s="765"/>
      <c r="NDB293" s="765"/>
      <c r="NDC293" s="765"/>
      <c r="NDD293" s="765"/>
      <c r="NDE293" s="765"/>
      <c r="NDF293" s="765"/>
      <c r="NDG293" s="765"/>
      <c r="NDH293" s="765"/>
      <c r="NDI293" s="765"/>
      <c r="NDJ293" s="765"/>
      <c r="NDK293" s="765"/>
      <c r="NDL293" s="765"/>
      <c r="NDM293" s="765"/>
      <c r="NDN293" s="765"/>
      <c r="NDO293" s="765"/>
      <c r="NDP293" s="765"/>
      <c r="NDQ293" s="765"/>
      <c r="NDR293" s="765"/>
      <c r="NDS293" s="765"/>
      <c r="NDT293" s="765"/>
      <c r="NDU293" s="765"/>
      <c r="NDV293" s="765"/>
      <c r="NDW293" s="765"/>
      <c r="NDX293" s="765"/>
      <c r="NDY293" s="765"/>
      <c r="NDZ293" s="765"/>
      <c r="NEA293" s="765"/>
      <c r="NEB293" s="765"/>
      <c r="NEC293" s="765"/>
      <c r="NED293" s="765"/>
      <c r="NEE293" s="765"/>
      <c r="NEF293" s="765"/>
      <c r="NEG293" s="765"/>
      <c r="NEH293" s="765"/>
      <c r="NEI293" s="765"/>
      <c r="NEJ293" s="765"/>
      <c r="NEK293" s="765"/>
      <c r="NEL293" s="765"/>
      <c r="NEM293" s="765"/>
      <c r="NEN293" s="765"/>
      <c r="NEO293" s="765"/>
      <c r="NEP293" s="765"/>
      <c r="NEQ293" s="765"/>
      <c r="NER293" s="765"/>
      <c r="NES293" s="765"/>
      <c r="NET293" s="765"/>
      <c r="NEU293" s="765"/>
      <c r="NEV293" s="765"/>
      <c r="NEW293" s="765"/>
      <c r="NEX293" s="765"/>
      <c r="NEY293" s="765"/>
      <c r="NEZ293" s="765"/>
      <c r="NFA293" s="765"/>
      <c r="NFB293" s="765"/>
      <c r="NFC293" s="765"/>
      <c r="NFD293" s="765"/>
      <c r="NFE293" s="765"/>
      <c r="NFF293" s="765"/>
      <c r="NFG293" s="765"/>
      <c r="NFH293" s="765"/>
      <c r="NFI293" s="765"/>
      <c r="NFJ293" s="765"/>
      <c r="NFK293" s="765"/>
      <c r="NFL293" s="765"/>
      <c r="NFM293" s="765"/>
      <c r="NFN293" s="765"/>
      <c r="NFO293" s="765"/>
      <c r="NFP293" s="765"/>
      <c r="NFQ293" s="765"/>
      <c r="NFR293" s="765"/>
      <c r="NFS293" s="765"/>
      <c r="NFT293" s="765"/>
      <c r="NFU293" s="765"/>
      <c r="NFV293" s="765"/>
      <c r="NFW293" s="765"/>
      <c r="NFX293" s="765"/>
      <c r="NFY293" s="765"/>
      <c r="NFZ293" s="765"/>
      <c r="NGA293" s="765"/>
      <c r="NGB293" s="765"/>
      <c r="NGC293" s="765"/>
      <c r="NGD293" s="765"/>
      <c r="NGE293" s="765"/>
      <c r="NGF293" s="765"/>
      <c r="NGG293" s="765"/>
      <c r="NGH293" s="765"/>
      <c r="NGI293" s="765"/>
      <c r="NGJ293" s="765"/>
      <c r="NGK293" s="765"/>
      <c r="NGL293" s="765"/>
      <c r="NGM293" s="765"/>
      <c r="NGN293" s="765"/>
      <c r="NGO293" s="765"/>
      <c r="NGP293" s="765"/>
      <c r="NGQ293" s="765"/>
      <c r="NGR293" s="765"/>
      <c r="NGS293" s="765"/>
      <c r="NGT293" s="765"/>
      <c r="NGU293" s="765"/>
      <c r="NGV293" s="765"/>
      <c r="NGW293" s="765"/>
      <c r="NGX293" s="765"/>
      <c r="NGY293" s="765"/>
      <c r="NGZ293" s="765"/>
      <c r="NHA293" s="765"/>
      <c r="NHB293" s="765"/>
      <c r="NHC293" s="765"/>
      <c r="NHD293" s="765"/>
      <c r="NHE293" s="765"/>
      <c r="NHF293" s="765"/>
      <c r="NHG293" s="765"/>
      <c r="NHH293" s="765"/>
      <c r="NHI293" s="765"/>
      <c r="NHJ293" s="765"/>
      <c r="NHK293" s="765"/>
      <c r="NHL293" s="765"/>
      <c r="NHM293" s="765"/>
      <c r="NHN293" s="765"/>
      <c r="NHO293" s="765"/>
      <c r="NHP293" s="765"/>
      <c r="NHQ293" s="765"/>
      <c r="NHR293" s="765"/>
      <c r="NHS293" s="765"/>
      <c r="NHT293" s="765"/>
      <c r="NHU293" s="765"/>
      <c r="NHV293" s="765"/>
      <c r="NHW293" s="765"/>
      <c r="NHX293" s="765"/>
      <c r="NHY293" s="765"/>
      <c r="NHZ293" s="765"/>
      <c r="NIA293" s="765"/>
      <c r="NIB293" s="765"/>
      <c r="NIC293" s="765"/>
      <c r="NID293" s="765"/>
      <c r="NIE293" s="765"/>
      <c r="NIF293" s="765"/>
      <c r="NIG293" s="765"/>
      <c r="NIH293" s="765"/>
      <c r="NII293" s="765"/>
      <c r="NIJ293" s="765"/>
      <c r="NIK293" s="765"/>
      <c r="NIL293" s="765"/>
      <c r="NIM293" s="765"/>
      <c r="NIN293" s="765"/>
      <c r="NIO293" s="765"/>
      <c r="NIP293" s="765"/>
      <c r="NIQ293" s="765"/>
      <c r="NIR293" s="765"/>
      <c r="NIS293" s="765"/>
      <c r="NIT293" s="765"/>
      <c r="NIU293" s="765"/>
      <c r="NIV293" s="765"/>
      <c r="NIW293" s="765"/>
      <c r="NIX293" s="765"/>
      <c r="NIY293" s="765"/>
      <c r="NIZ293" s="765"/>
      <c r="NJA293" s="765"/>
      <c r="NJB293" s="765"/>
      <c r="NJC293" s="765"/>
      <c r="NJD293" s="765"/>
      <c r="NJE293" s="765"/>
      <c r="NJF293" s="765"/>
      <c r="NJG293" s="765"/>
      <c r="NJH293" s="765"/>
      <c r="NJI293" s="765"/>
      <c r="NJJ293" s="765"/>
      <c r="NJK293" s="765"/>
      <c r="NJL293" s="765"/>
      <c r="NJM293" s="765"/>
      <c r="NJN293" s="765"/>
      <c r="NJO293" s="765"/>
      <c r="NJP293" s="765"/>
      <c r="NJQ293" s="765"/>
      <c r="NJR293" s="765"/>
      <c r="NJS293" s="765"/>
      <c r="NJT293" s="765"/>
      <c r="NJU293" s="765"/>
      <c r="NJV293" s="765"/>
      <c r="NJW293" s="765"/>
      <c r="NJX293" s="765"/>
      <c r="NJY293" s="765"/>
      <c r="NJZ293" s="765"/>
      <c r="NKA293" s="765"/>
      <c r="NKB293" s="765"/>
      <c r="NKC293" s="765"/>
      <c r="NKD293" s="765"/>
      <c r="NKE293" s="765"/>
      <c r="NKF293" s="765"/>
      <c r="NKG293" s="765"/>
      <c r="NKH293" s="765"/>
      <c r="NKI293" s="765"/>
      <c r="NKJ293" s="765"/>
      <c r="NKK293" s="765"/>
      <c r="NKL293" s="765"/>
      <c r="NKM293" s="765"/>
      <c r="NKN293" s="765"/>
      <c r="NKO293" s="765"/>
      <c r="NKP293" s="765"/>
      <c r="NKQ293" s="765"/>
      <c r="NKR293" s="765"/>
      <c r="NKS293" s="765"/>
      <c r="NKT293" s="765"/>
      <c r="NKU293" s="765"/>
      <c r="NKV293" s="765"/>
      <c r="NKW293" s="765"/>
      <c r="NKX293" s="765"/>
      <c r="NKY293" s="765"/>
      <c r="NKZ293" s="765"/>
      <c r="NLA293" s="765"/>
      <c r="NLB293" s="765"/>
      <c r="NLC293" s="765"/>
      <c r="NLD293" s="765"/>
      <c r="NLE293" s="765"/>
      <c r="NLF293" s="765"/>
      <c r="NLG293" s="765"/>
      <c r="NLH293" s="765"/>
      <c r="NLI293" s="765"/>
      <c r="NLJ293" s="765"/>
      <c r="NLK293" s="765"/>
      <c r="NLL293" s="765"/>
      <c r="NLM293" s="765"/>
      <c r="NLN293" s="765"/>
      <c r="NLO293" s="765"/>
      <c r="NLP293" s="765"/>
      <c r="NLQ293" s="765"/>
      <c r="NLR293" s="765"/>
      <c r="NLS293" s="765"/>
      <c r="NLT293" s="765"/>
      <c r="NLU293" s="765"/>
      <c r="NLV293" s="765"/>
      <c r="NLW293" s="765"/>
      <c r="NLX293" s="765"/>
      <c r="NLY293" s="765"/>
      <c r="NLZ293" s="765"/>
      <c r="NMA293" s="765"/>
      <c r="NMB293" s="765"/>
      <c r="NMC293" s="765"/>
      <c r="NMD293" s="765"/>
      <c r="NME293" s="765"/>
      <c r="NMF293" s="765"/>
      <c r="NMG293" s="765"/>
      <c r="NMH293" s="765"/>
      <c r="NMI293" s="765"/>
      <c r="NMJ293" s="765"/>
      <c r="NMK293" s="765"/>
      <c r="NML293" s="765"/>
      <c r="NMM293" s="765"/>
      <c r="NMN293" s="765"/>
      <c r="NMO293" s="765"/>
      <c r="NMP293" s="765"/>
      <c r="NMQ293" s="765"/>
      <c r="NMR293" s="765"/>
      <c r="NMS293" s="765"/>
      <c r="NMT293" s="765"/>
      <c r="NMU293" s="765"/>
      <c r="NMV293" s="765"/>
      <c r="NMW293" s="765"/>
      <c r="NMX293" s="765"/>
      <c r="NMY293" s="765"/>
      <c r="NMZ293" s="765"/>
      <c r="NNA293" s="765"/>
      <c r="NNB293" s="765"/>
      <c r="NNC293" s="765"/>
      <c r="NND293" s="765"/>
      <c r="NNE293" s="765"/>
      <c r="NNF293" s="765"/>
      <c r="NNG293" s="765"/>
      <c r="NNH293" s="765"/>
      <c r="NNI293" s="765"/>
      <c r="NNJ293" s="765"/>
      <c r="NNK293" s="765"/>
      <c r="NNL293" s="765"/>
      <c r="NNM293" s="765"/>
      <c r="NNN293" s="765"/>
      <c r="NNO293" s="765"/>
      <c r="NNP293" s="765"/>
      <c r="NNQ293" s="765"/>
      <c r="NNR293" s="765"/>
      <c r="NNS293" s="765"/>
      <c r="NNT293" s="765"/>
      <c r="NNU293" s="765"/>
      <c r="NNV293" s="765"/>
      <c r="NNW293" s="765"/>
      <c r="NNX293" s="765"/>
      <c r="NNY293" s="765"/>
      <c r="NNZ293" s="765"/>
      <c r="NOA293" s="765"/>
      <c r="NOB293" s="765"/>
      <c r="NOC293" s="765"/>
      <c r="NOD293" s="765"/>
      <c r="NOE293" s="765"/>
      <c r="NOF293" s="765"/>
      <c r="NOG293" s="765"/>
      <c r="NOH293" s="765"/>
      <c r="NOI293" s="765"/>
      <c r="NOJ293" s="765"/>
      <c r="NOK293" s="765"/>
      <c r="NOL293" s="765"/>
      <c r="NOM293" s="765"/>
      <c r="NON293" s="765"/>
      <c r="NOO293" s="765"/>
      <c r="NOP293" s="765"/>
      <c r="NOQ293" s="765"/>
      <c r="NOR293" s="765"/>
      <c r="NOS293" s="765"/>
      <c r="NOT293" s="765"/>
      <c r="NOU293" s="765"/>
      <c r="NOV293" s="765"/>
      <c r="NOW293" s="765"/>
      <c r="NOX293" s="765"/>
      <c r="NOY293" s="765"/>
      <c r="NOZ293" s="765"/>
      <c r="NPA293" s="765"/>
      <c r="NPB293" s="765"/>
      <c r="NPC293" s="765"/>
      <c r="NPD293" s="765"/>
      <c r="NPE293" s="765"/>
      <c r="NPF293" s="765"/>
      <c r="NPG293" s="765"/>
      <c r="NPH293" s="765"/>
      <c r="NPI293" s="765"/>
      <c r="NPJ293" s="765"/>
      <c r="NPK293" s="765"/>
      <c r="NPL293" s="765"/>
      <c r="NPM293" s="765"/>
      <c r="NPN293" s="765"/>
      <c r="NPO293" s="765"/>
      <c r="NPP293" s="765"/>
      <c r="NPQ293" s="765"/>
      <c r="NPR293" s="765"/>
      <c r="NPS293" s="765"/>
      <c r="NPT293" s="765"/>
      <c r="NPU293" s="765"/>
      <c r="NPV293" s="765"/>
      <c r="NPW293" s="765"/>
      <c r="NPX293" s="765"/>
      <c r="NPY293" s="765"/>
      <c r="NPZ293" s="765"/>
      <c r="NQA293" s="765"/>
      <c r="NQB293" s="765"/>
      <c r="NQC293" s="765"/>
      <c r="NQD293" s="765"/>
      <c r="NQE293" s="765"/>
      <c r="NQF293" s="765"/>
      <c r="NQG293" s="765"/>
      <c r="NQH293" s="765"/>
      <c r="NQI293" s="765"/>
      <c r="NQJ293" s="765"/>
      <c r="NQK293" s="765"/>
      <c r="NQL293" s="765"/>
      <c r="NQM293" s="765"/>
      <c r="NQN293" s="765"/>
      <c r="NQO293" s="765"/>
      <c r="NQP293" s="765"/>
      <c r="NQQ293" s="765"/>
      <c r="NQR293" s="765"/>
      <c r="NQS293" s="765"/>
      <c r="NQT293" s="765"/>
      <c r="NQU293" s="765"/>
      <c r="NQV293" s="765"/>
      <c r="NQW293" s="765"/>
      <c r="NQX293" s="765"/>
      <c r="NQY293" s="765"/>
      <c r="NQZ293" s="765"/>
      <c r="NRA293" s="765"/>
      <c r="NRB293" s="765"/>
      <c r="NRC293" s="765"/>
      <c r="NRD293" s="765"/>
      <c r="NRE293" s="765"/>
      <c r="NRF293" s="765"/>
      <c r="NRG293" s="765"/>
      <c r="NRH293" s="765"/>
      <c r="NRI293" s="765"/>
      <c r="NRJ293" s="765"/>
      <c r="NRK293" s="765"/>
      <c r="NRL293" s="765"/>
      <c r="NRM293" s="765"/>
      <c r="NRN293" s="765"/>
      <c r="NRO293" s="765"/>
      <c r="NRP293" s="765"/>
      <c r="NRQ293" s="765"/>
      <c r="NRR293" s="765"/>
      <c r="NRS293" s="765"/>
      <c r="NRT293" s="765"/>
      <c r="NRU293" s="765"/>
      <c r="NRV293" s="765"/>
      <c r="NRW293" s="765"/>
      <c r="NRX293" s="765"/>
      <c r="NRY293" s="765"/>
      <c r="NRZ293" s="765"/>
      <c r="NSA293" s="765"/>
      <c r="NSB293" s="765"/>
      <c r="NSC293" s="765"/>
      <c r="NSD293" s="765"/>
      <c r="NSE293" s="765"/>
      <c r="NSF293" s="765"/>
      <c r="NSG293" s="765"/>
      <c r="NSH293" s="765"/>
      <c r="NSI293" s="765"/>
      <c r="NSJ293" s="765"/>
      <c r="NSK293" s="765"/>
      <c r="NSL293" s="765"/>
      <c r="NSM293" s="765"/>
      <c r="NSN293" s="765"/>
      <c r="NSO293" s="765"/>
      <c r="NSP293" s="765"/>
      <c r="NSQ293" s="765"/>
      <c r="NSR293" s="765"/>
      <c r="NSS293" s="765"/>
      <c r="NST293" s="765"/>
      <c r="NSU293" s="765"/>
      <c r="NSV293" s="765"/>
      <c r="NSW293" s="765"/>
      <c r="NSX293" s="765"/>
      <c r="NSY293" s="765"/>
      <c r="NSZ293" s="765"/>
      <c r="NTA293" s="765"/>
      <c r="NTB293" s="765"/>
      <c r="NTC293" s="765"/>
      <c r="NTD293" s="765"/>
      <c r="NTE293" s="765"/>
      <c r="NTF293" s="765"/>
      <c r="NTG293" s="765"/>
      <c r="NTH293" s="765"/>
      <c r="NTI293" s="765"/>
      <c r="NTJ293" s="765"/>
      <c r="NTK293" s="765"/>
      <c r="NTL293" s="765"/>
      <c r="NTM293" s="765"/>
      <c r="NTN293" s="765"/>
      <c r="NTO293" s="765"/>
      <c r="NTP293" s="765"/>
      <c r="NTQ293" s="765"/>
      <c r="NTR293" s="765"/>
      <c r="NTS293" s="765"/>
      <c r="NTT293" s="765"/>
      <c r="NTU293" s="765"/>
      <c r="NTV293" s="765"/>
      <c r="NTW293" s="765"/>
      <c r="NTX293" s="765"/>
      <c r="NTY293" s="765"/>
      <c r="NTZ293" s="765"/>
      <c r="NUA293" s="765"/>
      <c r="NUB293" s="765"/>
      <c r="NUC293" s="765"/>
      <c r="NUD293" s="765"/>
      <c r="NUE293" s="765"/>
      <c r="NUF293" s="765"/>
      <c r="NUG293" s="765"/>
      <c r="NUH293" s="765"/>
      <c r="NUI293" s="765"/>
      <c r="NUJ293" s="765"/>
      <c r="NUK293" s="765"/>
      <c r="NUL293" s="765"/>
      <c r="NUM293" s="765"/>
      <c r="NUN293" s="765"/>
      <c r="NUO293" s="765"/>
      <c r="NUP293" s="765"/>
      <c r="NUQ293" s="765"/>
      <c r="NUR293" s="765"/>
      <c r="NUS293" s="765"/>
      <c r="NUT293" s="765"/>
      <c r="NUU293" s="765"/>
      <c r="NUV293" s="765"/>
      <c r="NUW293" s="765"/>
      <c r="NUX293" s="765"/>
      <c r="NUY293" s="765"/>
      <c r="NUZ293" s="765"/>
      <c r="NVA293" s="765"/>
      <c r="NVB293" s="765"/>
      <c r="NVC293" s="765"/>
      <c r="NVD293" s="765"/>
      <c r="NVE293" s="765"/>
      <c r="NVF293" s="765"/>
      <c r="NVG293" s="765"/>
      <c r="NVH293" s="765"/>
      <c r="NVI293" s="765"/>
      <c r="NVJ293" s="765"/>
      <c r="NVK293" s="765"/>
      <c r="NVL293" s="765"/>
      <c r="NVM293" s="765"/>
      <c r="NVN293" s="765"/>
      <c r="NVO293" s="765"/>
      <c r="NVP293" s="765"/>
      <c r="NVQ293" s="765"/>
      <c r="NVR293" s="765"/>
      <c r="NVS293" s="765"/>
      <c r="NVT293" s="765"/>
      <c r="NVU293" s="765"/>
      <c r="NVV293" s="765"/>
      <c r="NVW293" s="765"/>
      <c r="NVX293" s="765"/>
      <c r="NVY293" s="765"/>
      <c r="NVZ293" s="765"/>
      <c r="NWA293" s="765"/>
      <c r="NWB293" s="765"/>
      <c r="NWC293" s="765"/>
      <c r="NWD293" s="765"/>
      <c r="NWE293" s="765"/>
      <c r="NWF293" s="765"/>
      <c r="NWG293" s="765"/>
      <c r="NWH293" s="765"/>
      <c r="NWI293" s="765"/>
      <c r="NWJ293" s="765"/>
      <c r="NWK293" s="765"/>
      <c r="NWL293" s="765"/>
      <c r="NWM293" s="765"/>
      <c r="NWN293" s="765"/>
      <c r="NWO293" s="765"/>
      <c r="NWP293" s="765"/>
      <c r="NWQ293" s="765"/>
      <c r="NWR293" s="765"/>
      <c r="NWS293" s="765"/>
      <c r="NWT293" s="765"/>
      <c r="NWU293" s="765"/>
      <c r="NWV293" s="765"/>
      <c r="NWW293" s="765"/>
      <c r="NWX293" s="765"/>
      <c r="NWY293" s="765"/>
      <c r="NWZ293" s="765"/>
      <c r="NXA293" s="765"/>
      <c r="NXB293" s="765"/>
      <c r="NXC293" s="765"/>
      <c r="NXD293" s="765"/>
      <c r="NXE293" s="765"/>
      <c r="NXF293" s="765"/>
      <c r="NXG293" s="765"/>
      <c r="NXH293" s="765"/>
      <c r="NXI293" s="765"/>
      <c r="NXJ293" s="765"/>
      <c r="NXK293" s="765"/>
      <c r="NXL293" s="765"/>
      <c r="NXM293" s="765"/>
      <c r="NXN293" s="765"/>
      <c r="NXO293" s="765"/>
      <c r="NXP293" s="765"/>
      <c r="NXQ293" s="765"/>
      <c r="NXR293" s="765"/>
      <c r="NXS293" s="765"/>
      <c r="NXT293" s="765"/>
      <c r="NXU293" s="765"/>
      <c r="NXV293" s="765"/>
      <c r="NXW293" s="765"/>
      <c r="NXX293" s="765"/>
      <c r="NXY293" s="765"/>
      <c r="NXZ293" s="765"/>
      <c r="NYA293" s="765"/>
      <c r="NYB293" s="765"/>
      <c r="NYC293" s="765"/>
      <c r="NYD293" s="765"/>
      <c r="NYE293" s="765"/>
      <c r="NYF293" s="765"/>
      <c r="NYG293" s="765"/>
      <c r="NYH293" s="765"/>
      <c r="NYI293" s="765"/>
      <c r="NYJ293" s="765"/>
      <c r="NYK293" s="765"/>
      <c r="NYL293" s="765"/>
      <c r="NYM293" s="765"/>
      <c r="NYN293" s="765"/>
      <c r="NYO293" s="765"/>
      <c r="NYP293" s="765"/>
      <c r="NYQ293" s="765"/>
      <c r="NYR293" s="765"/>
      <c r="NYS293" s="765"/>
      <c r="NYT293" s="765"/>
      <c r="NYU293" s="765"/>
      <c r="NYV293" s="765"/>
      <c r="NYW293" s="765"/>
      <c r="NYX293" s="765"/>
      <c r="NYY293" s="765"/>
      <c r="NYZ293" s="765"/>
      <c r="NZA293" s="765"/>
      <c r="NZB293" s="765"/>
      <c r="NZC293" s="765"/>
      <c r="NZD293" s="765"/>
      <c r="NZE293" s="765"/>
      <c r="NZF293" s="765"/>
      <c r="NZG293" s="765"/>
      <c r="NZH293" s="765"/>
      <c r="NZI293" s="765"/>
      <c r="NZJ293" s="765"/>
      <c r="NZK293" s="765"/>
      <c r="NZL293" s="765"/>
      <c r="NZM293" s="765"/>
      <c r="NZN293" s="765"/>
      <c r="NZO293" s="765"/>
      <c r="NZP293" s="765"/>
      <c r="NZQ293" s="765"/>
      <c r="NZR293" s="765"/>
      <c r="NZS293" s="765"/>
      <c r="NZT293" s="765"/>
      <c r="NZU293" s="765"/>
      <c r="NZV293" s="765"/>
      <c r="NZW293" s="765"/>
      <c r="NZX293" s="765"/>
      <c r="NZY293" s="765"/>
      <c r="NZZ293" s="765"/>
      <c r="OAA293" s="765"/>
      <c r="OAB293" s="765"/>
      <c r="OAC293" s="765"/>
      <c r="OAD293" s="765"/>
      <c r="OAE293" s="765"/>
      <c r="OAF293" s="765"/>
      <c r="OAG293" s="765"/>
      <c r="OAH293" s="765"/>
      <c r="OAI293" s="765"/>
      <c r="OAJ293" s="765"/>
      <c r="OAK293" s="765"/>
      <c r="OAL293" s="765"/>
      <c r="OAM293" s="765"/>
      <c r="OAN293" s="765"/>
      <c r="OAO293" s="765"/>
      <c r="OAP293" s="765"/>
      <c r="OAQ293" s="765"/>
      <c r="OAR293" s="765"/>
      <c r="OAS293" s="765"/>
      <c r="OAT293" s="765"/>
      <c r="OAU293" s="765"/>
      <c r="OAV293" s="765"/>
      <c r="OAW293" s="765"/>
      <c r="OAX293" s="765"/>
      <c r="OAY293" s="765"/>
      <c r="OAZ293" s="765"/>
      <c r="OBA293" s="765"/>
      <c r="OBB293" s="765"/>
      <c r="OBC293" s="765"/>
      <c r="OBD293" s="765"/>
      <c r="OBE293" s="765"/>
      <c r="OBF293" s="765"/>
      <c r="OBG293" s="765"/>
      <c r="OBH293" s="765"/>
      <c r="OBI293" s="765"/>
      <c r="OBJ293" s="765"/>
      <c r="OBK293" s="765"/>
      <c r="OBL293" s="765"/>
      <c r="OBM293" s="765"/>
      <c r="OBN293" s="765"/>
      <c r="OBO293" s="765"/>
      <c r="OBP293" s="765"/>
      <c r="OBQ293" s="765"/>
      <c r="OBR293" s="765"/>
      <c r="OBS293" s="765"/>
      <c r="OBT293" s="765"/>
      <c r="OBU293" s="765"/>
      <c r="OBV293" s="765"/>
      <c r="OBW293" s="765"/>
      <c r="OBX293" s="765"/>
      <c r="OBY293" s="765"/>
      <c r="OBZ293" s="765"/>
      <c r="OCA293" s="765"/>
      <c r="OCB293" s="765"/>
      <c r="OCC293" s="765"/>
      <c r="OCD293" s="765"/>
      <c r="OCE293" s="765"/>
      <c r="OCF293" s="765"/>
      <c r="OCG293" s="765"/>
      <c r="OCH293" s="765"/>
      <c r="OCI293" s="765"/>
      <c r="OCJ293" s="765"/>
      <c r="OCK293" s="765"/>
      <c r="OCL293" s="765"/>
      <c r="OCM293" s="765"/>
      <c r="OCN293" s="765"/>
      <c r="OCO293" s="765"/>
      <c r="OCP293" s="765"/>
      <c r="OCQ293" s="765"/>
      <c r="OCR293" s="765"/>
      <c r="OCS293" s="765"/>
      <c r="OCT293" s="765"/>
      <c r="OCU293" s="765"/>
      <c r="OCV293" s="765"/>
      <c r="OCW293" s="765"/>
      <c r="OCX293" s="765"/>
      <c r="OCY293" s="765"/>
      <c r="OCZ293" s="765"/>
      <c r="ODA293" s="765"/>
      <c r="ODB293" s="765"/>
      <c r="ODC293" s="765"/>
      <c r="ODD293" s="765"/>
      <c r="ODE293" s="765"/>
      <c r="ODF293" s="765"/>
      <c r="ODG293" s="765"/>
      <c r="ODH293" s="765"/>
      <c r="ODI293" s="765"/>
      <c r="ODJ293" s="765"/>
      <c r="ODK293" s="765"/>
      <c r="ODL293" s="765"/>
      <c r="ODM293" s="765"/>
      <c r="ODN293" s="765"/>
      <c r="ODO293" s="765"/>
      <c r="ODP293" s="765"/>
      <c r="ODQ293" s="765"/>
      <c r="ODR293" s="765"/>
      <c r="ODS293" s="765"/>
      <c r="ODT293" s="765"/>
      <c r="ODU293" s="765"/>
      <c r="ODV293" s="765"/>
      <c r="ODW293" s="765"/>
      <c r="ODX293" s="765"/>
      <c r="ODY293" s="765"/>
      <c r="ODZ293" s="765"/>
      <c r="OEA293" s="765"/>
      <c r="OEB293" s="765"/>
      <c r="OEC293" s="765"/>
      <c r="OED293" s="765"/>
      <c r="OEE293" s="765"/>
      <c r="OEF293" s="765"/>
      <c r="OEG293" s="765"/>
      <c r="OEH293" s="765"/>
      <c r="OEI293" s="765"/>
      <c r="OEJ293" s="765"/>
      <c r="OEK293" s="765"/>
      <c r="OEL293" s="765"/>
      <c r="OEM293" s="765"/>
      <c r="OEN293" s="765"/>
      <c r="OEO293" s="765"/>
      <c r="OEP293" s="765"/>
      <c r="OEQ293" s="765"/>
      <c r="OER293" s="765"/>
      <c r="OES293" s="765"/>
      <c r="OET293" s="765"/>
      <c r="OEU293" s="765"/>
      <c r="OEV293" s="765"/>
      <c r="OEW293" s="765"/>
      <c r="OEX293" s="765"/>
      <c r="OEY293" s="765"/>
      <c r="OEZ293" s="765"/>
      <c r="OFA293" s="765"/>
      <c r="OFB293" s="765"/>
      <c r="OFC293" s="765"/>
      <c r="OFD293" s="765"/>
      <c r="OFE293" s="765"/>
      <c r="OFF293" s="765"/>
      <c r="OFG293" s="765"/>
      <c r="OFH293" s="765"/>
      <c r="OFI293" s="765"/>
      <c r="OFJ293" s="765"/>
      <c r="OFK293" s="765"/>
      <c r="OFL293" s="765"/>
      <c r="OFM293" s="765"/>
      <c r="OFN293" s="765"/>
      <c r="OFO293" s="765"/>
      <c r="OFP293" s="765"/>
      <c r="OFQ293" s="765"/>
      <c r="OFR293" s="765"/>
      <c r="OFS293" s="765"/>
      <c r="OFT293" s="765"/>
      <c r="OFU293" s="765"/>
      <c r="OFV293" s="765"/>
      <c r="OFW293" s="765"/>
      <c r="OFX293" s="765"/>
      <c r="OFY293" s="765"/>
      <c r="OFZ293" s="765"/>
      <c r="OGA293" s="765"/>
      <c r="OGB293" s="765"/>
      <c r="OGC293" s="765"/>
      <c r="OGD293" s="765"/>
      <c r="OGE293" s="765"/>
      <c r="OGF293" s="765"/>
      <c r="OGG293" s="765"/>
      <c r="OGH293" s="765"/>
      <c r="OGI293" s="765"/>
      <c r="OGJ293" s="765"/>
      <c r="OGK293" s="765"/>
      <c r="OGL293" s="765"/>
      <c r="OGM293" s="765"/>
      <c r="OGN293" s="765"/>
      <c r="OGO293" s="765"/>
      <c r="OGP293" s="765"/>
      <c r="OGQ293" s="765"/>
      <c r="OGR293" s="765"/>
      <c r="OGS293" s="765"/>
      <c r="OGT293" s="765"/>
      <c r="OGU293" s="765"/>
      <c r="OGV293" s="765"/>
      <c r="OGW293" s="765"/>
      <c r="OGX293" s="765"/>
      <c r="OGY293" s="765"/>
      <c r="OGZ293" s="765"/>
      <c r="OHA293" s="765"/>
      <c r="OHB293" s="765"/>
      <c r="OHC293" s="765"/>
      <c r="OHD293" s="765"/>
      <c r="OHE293" s="765"/>
      <c r="OHF293" s="765"/>
      <c r="OHG293" s="765"/>
      <c r="OHH293" s="765"/>
      <c r="OHI293" s="765"/>
      <c r="OHJ293" s="765"/>
      <c r="OHK293" s="765"/>
      <c r="OHL293" s="765"/>
      <c r="OHM293" s="765"/>
      <c r="OHN293" s="765"/>
      <c r="OHO293" s="765"/>
      <c r="OHP293" s="765"/>
      <c r="OHQ293" s="765"/>
      <c r="OHR293" s="765"/>
      <c r="OHS293" s="765"/>
      <c r="OHT293" s="765"/>
      <c r="OHU293" s="765"/>
      <c r="OHV293" s="765"/>
      <c r="OHW293" s="765"/>
      <c r="OHX293" s="765"/>
      <c r="OHY293" s="765"/>
      <c r="OHZ293" s="765"/>
      <c r="OIA293" s="765"/>
      <c r="OIB293" s="765"/>
      <c r="OIC293" s="765"/>
      <c r="OID293" s="765"/>
      <c r="OIE293" s="765"/>
      <c r="OIF293" s="765"/>
      <c r="OIG293" s="765"/>
      <c r="OIH293" s="765"/>
      <c r="OII293" s="765"/>
      <c r="OIJ293" s="765"/>
      <c r="OIK293" s="765"/>
      <c r="OIL293" s="765"/>
      <c r="OIM293" s="765"/>
      <c r="OIN293" s="765"/>
      <c r="OIO293" s="765"/>
      <c r="OIP293" s="765"/>
      <c r="OIQ293" s="765"/>
      <c r="OIR293" s="765"/>
      <c r="OIS293" s="765"/>
      <c r="OIT293" s="765"/>
      <c r="OIU293" s="765"/>
      <c r="OIV293" s="765"/>
      <c r="OIW293" s="765"/>
      <c r="OIX293" s="765"/>
      <c r="OIY293" s="765"/>
      <c r="OIZ293" s="765"/>
      <c r="OJA293" s="765"/>
      <c r="OJB293" s="765"/>
      <c r="OJC293" s="765"/>
      <c r="OJD293" s="765"/>
      <c r="OJE293" s="765"/>
      <c r="OJF293" s="765"/>
      <c r="OJG293" s="765"/>
      <c r="OJH293" s="765"/>
      <c r="OJI293" s="765"/>
      <c r="OJJ293" s="765"/>
      <c r="OJK293" s="765"/>
      <c r="OJL293" s="765"/>
      <c r="OJM293" s="765"/>
      <c r="OJN293" s="765"/>
      <c r="OJO293" s="765"/>
      <c r="OJP293" s="765"/>
      <c r="OJQ293" s="765"/>
      <c r="OJR293" s="765"/>
      <c r="OJS293" s="765"/>
      <c r="OJT293" s="765"/>
      <c r="OJU293" s="765"/>
      <c r="OJV293" s="765"/>
      <c r="OJW293" s="765"/>
      <c r="OJX293" s="765"/>
      <c r="OJY293" s="765"/>
      <c r="OJZ293" s="765"/>
      <c r="OKA293" s="765"/>
      <c r="OKB293" s="765"/>
      <c r="OKC293" s="765"/>
      <c r="OKD293" s="765"/>
      <c r="OKE293" s="765"/>
      <c r="OKF293" s="765"/>
      <c r="OKG293" s="765"/>
      <c r="OKH293" s="765"/>
      <c r="OKI293" s="765"/>
      <c r="OKJ293" s="765"/>
      <c r="OKK293" s="765"/>
      <c r="OKL293" s="765"/>
      <c r="OKM293" s="765"/>
      <c r="OKN293" s="765"/>
      <c r="OKO293" s="765"/>
      <c r="OKP293" s="765"/>
      <c r="OKQ293" s="765"/>
      <c r="OKR293" s="765"/>
      <c r="OKS293" s="765"/>
      <c r="OKT293" s="765"/>
      <c r="OKU293" s="765"/>
      <c r="OKV293" s="765"/>
      <c r="OKW293" s="765"/>
      <c r="OKX293" s="765"/>
      <c r="OKY293" s="765"/>
      <c r="OKZ293" s="765"/>
      <c r="OLA293" s="765"/>
      <c r="OLB293" s="765"/>
      <c r="OLC293" s="765"/>
      <c r="OLD293" s="765"/>
      <c r="OLE293" s="765"/>
      <c r="OLF293" s="765"/>
      <c r="OLG293" s="765"/>
      <c r="OLH293" s="765"/>
      <c r="OLI293" s="765"/>
      <c r="OLJ293" s="765"/>
      <c r="OLK293" s="765"/>
      <c r="OLL293" s="765"/>
      <c r="OLM293" s="765"/>
      <c r="OLN293" s="765"/>
      <c r="OLO293" s="765"/>
      <c r="OLP293" s="765"/>
      <c r="OLQ293" s="765"/>
      <c r="OLR293" s="765"/>
      <c r="OLS293" s="765"/>
      <c r="OLT293" s="765"/>
      <c r="OLU293" s="765"/>
      <c r="OLV293" s="765"/>
      <c r="OLW293" s="765"/>
      <c r="OLX293" s="765"/>
      <c r="OLY293" s="765"/>
      <c r="OLZ293" s="765"/>
      <c r="OMA293" s="765"/>
      <c r="OMB293" s="765"/>
      <c r="OMC293" s="765"/>
      <c r="OMD293" s="765"/>
      <c r="OME293" s="765"/>
      <c r="OMF293" s="765"/>
      <c r="OMG293" s="765"/>
      <c r="OMH293" s="765"/>
      <c r="OMI293" s="765"/>
      <c r="OMJ293" s="765"/>
      <c r="OMK293" s="765"/>
      <c r="OML293" s="765"/>
      <c r="OMM293" s="765"/>
      <c r="OMN293" s="765"/>
      <c r="OMO293" s="765"/>
      <c r="OMP293" s="765"/>
      <c r="OMQ293" s="765"/>
      <c r="OMR293" s="765"/>
      <c r="OMS293" s="765"/>
      <c r="OMT293" s="765"/>
      <c r="OMU293" s="765"/>
      <c r="OMV293" s="765"/>
      <c r="OMW293" s="765"/>
      <c r="OMX293" s="765"/>
      <c r="OMY293" s="765"/>
      <c r="OMZ293" s="765"/>
      <c r="ONA293" s="765"/>
      <c r="ONB293" s="765"/>
      <c r="ONC293" s="765"/>
      <c r="OND293" s="765"/>
      <c r="ONE293" s="765"/>
      <c r="ONF293" s="765"/>
      <c r="ONG293" s="765"/>
      <c r="ONH293" s="765"/>
      <c r="ONI293" s="765"/>
      <c r="ONJ293" s="765"/>
      <c r="ONK293" s="765"/>
      <c r="ONL293" s="765"/>
      <c r="ONM293" s="765"/>
      <c r="ONN293" s="765"/>
      <c r="ONO293" s="765"/>
      <c r="ONP293" s="765"/>
      <c r="ONQ293" s="765"/>
      <c r="ONR293" s="765"/>
      <c r="ONS293" s="765"/>
      <c r="ONT293" s="765"/>
      <c r="ONU293" s="765"/>
      <c r="ONV293" s="765"/>
      <c r="ONW293" s="765"/>
      <c r="ONX293" s="765"/>
      <c r="ONY293" s="765"/>
      <c r="ONZ293" s="765"/>
      <c r="OOA293" s="765"/>
      <c r="OOB293" s="765"/>
      <c r="OOC293" s="765"/>
      <c r="OOD293" s="765"/>
      <c r="OOE293" s="765"/>
      <c r="OOF293" s="765"/>
      <c r="OOG293" s="765"/>
      <c r="OOH293" s="765"/>
      <c r="OOI293" s="765"/>
      <c r="OOJ293" s="765"/>
      <c r="OOK293" s="765"/>
      <c r="OOL293" s="765"/>
      <c r="OOM293" s="765"/>
      <c r="OON293" s="765"/>
      <c r="OOO293" s="765"/>
      <c r="OOP293" s="765"/>
      <c r="OOQ293" s="765"/>
      <c r="OOR293" s="765"/>
      <c r="OOS293" s="765"/>
      <c r="OOT293" s="765"/>
      <c r="OOU293" s="765"/>
      <c r="OOV293" s="765"/>
      <c r="OOW293" s="765"/>
      <c r="OOX293" s="765"/>
      <c r="OOY293" s="765"/>
      <c r="OOZ293" s="765"/>
      <c r="OPA293" s="765"/>
      <c r="OPB293" s="765"/>
      <c r="OPC293" s="765"/>
      <c r="OPD293" s="765"/>
      <c r="OPE293" s="765"/>
      <c r="OPF293" s="765"/>
      <c r="OPG293" s="765"/>
      <c r="OPH293" s="765"/>
      <c r="OPI293" s="765"/>
      <c r="OPJ293" s="765"/>
      <c r="OPK293" s="765"/>
      <c r="OPL293" s="765"/>
      <c r="OPM293" s="765"/>
      <c r="OPN293" s="765"/>
      <c r="OPO293" s="765"/>
      <c r="OPP293" s="765"/>
      <c r="OPQ293" s="765"/>
      <c r="OPR293" s="765"/>
      <c r="OPS293" s="765"/>
      <c r="OPT293" s="765"/>
      <c r="OPU293" s="765"/>
      <c r="OPV293" s="765"/>
      <c r="OPW293" s="765"/>
      <c r="OPX293" s="765"/>
      <c r="OPY293" s="765"/>
      <c r="OPZ293" s="765"/>
      <c r="OQA293" s="765"/>
      <c r="OQB293" s="765"/>
      <c r="OQC293" s="765"/>
      <c r="OQD293" s="765"/>
      <c r="OQE293" s="765"/>
      <c r="OQF293" s="765"/>
      <c r="OQG293" s="765"/>
      <c r="OQH293" s="765"/>
      <c r="OQI293" s="765"/>
      <c r="OQJ293" s="765"/>
      <c r="OQK293" s="765"/>
      <c r="OQL293" s="765"/>
      <c r="OQM293" s="765"/>
      <c r="OQN293" s="765"/>
      <c r="OQO293" s="765"/>
      <c r="OQP293" s="765"/>
      <c r="OQQ293" s="765"/>
      <c r="OQR293" s="765"/>
      <c r="OQS293" s="765"/>
      <c r="OQT293" s="765"/>
      <c r="OQU293" s="765"/>
      <c r="OQV293" s="765"/>
      <c r="OQW293" s="765"/>
      <c r="OQX293" s="765"/>
      <c r="OQY293" s="765"/>
      <c r="OQZ293" s="765"/>
      <c r="ORA293" s="765"/>
      <c r="ORB293" s="765"/>
      <c r="ORC293" s="765"/>
      <c r="ORD293" s="765"/>
      <c r="ORE293" s="765"/>
      <c r="ORF293" s="765"/>
      <c r="ORG293" s="765"/>
      <c r="ORH293" s="765"/>
      <c r="ORI293" s="765"/>
      <c r="ORJ293" s="765"/>
      <c r="ORK293" s="765"/>
      <c r="ORL293" s="765"/>
      <c r="ORM293" s="765"/>
      <c r="ORN293" s="765"/>
      <c r="ORO293" s="765"/>
      <c r="ORP293" s="765"/>
      <c r="ORQ293" s="765"/>
      <c r="ORR293" s="765"/>
      <c r="ORS293" s="765"/>
      <c r="ORT293" s="765"/>
      <c r="ORU293" s="765"/>
      <c r="ORV293" s="765"/>
      <c r="ORW293" s="765"/>
      <c r="ORX293" s="765"/>
      <c r="ORY293" s="765"/>
      <c r="ORZ293" s="765"/>
      <c r="OSA293" s="765"/>
      <c r="OSB293" s="765"/>
      <c r="OSC293" s="765"/>
      <c r="OSD293" s="765"/>
      <c r="OSE293" s="765"/>
      <c r="OSF293" s="765"/>
      <c r="OSG293" s="765"/>
      <c r="OSH293" s="765"/>
      <c r="OSI293" s="765"/>
      <c r="OSJ293" s="765"/>
      <c r="OSK293" s="765"/>
      <c r="OSL293" s="765"/>
      <c r="OSM293" s="765"/>
      <c r="OSN293" s="765"/>
      <c r="OSO293" s="765"/>
      <c r="OSP293" s="765"/>
      <c r="OSQ293" s="765"/>
      <c r="OSR293" s="765"/>
      <c r="OSS293" s="765"/>
      <c r="OST293" s="765"/>
      <c r="OSU293" s="765"/>
      <c r="OSV293" s="765"/>
      <c r="OSW293" s="765"/>
      <c r="OSX293" s="765"/>
      <c r="OSY293" s="765"/>
      <c r="OSZ293" s="765"/>
      <c r="OTA293" s="765"/>
      <c r="OTB293" s="765"/>
      <c r="OTC293" s="765"/>
      <c r="OTD293" s="765"/>
      <c r="OTE293" s="765"/>
      <c r="OTF293" s="765"/>
      <c r="OTG293" s="765"/>
      <c r="OTH293" s="765"/>
      <c r="OTI293" s="765"/>
      <c r="OTJ293" s="765"/>
      <c r="OTK293" s="765"/>
      <c r="OTL293" s="765"/>
      <c r="OTM293" s="765"/>
      <c r="OTN293" s="765"/>
      <c r="OTO293" s="765"/>
      <c r="OTP293" s="765"/>
      <c r="OTQ293" s="765"/>
      <c r="OTR293" s="765"/>
      <c r="OTS293" s="765"/>
      <c r="OTT293" s="765"/>
      <c r="OTU293" s="765"/>
      <c r="OTV293" s="765"/>
      <c r="OTW293" s="765"/>
      <c r="OTX293" s="765"/>
      <c r="OTY293" s="765"/>
      <c r="OTZ293" s="765"/>
      <c r="OUA293" s="765"/>
      <c r="OUB293" s="765"/>
      <c r="OUC293" s="765"/>
      <c r="OUD293" s="765"/>
      <c r="OUE293" s="765"/>
      <c r="OUF293" s="765"/>
      <c r="OUG293" s="765"/>
      <c r="OUH293" s="765"/>
      <c r="OUI293" s="765"/>
      <c r="OUJ293" s="765"/>
      <c r="OUK293" s="765"/>
      <c r="OUL293" s="765"/>
      <c r="OUM293" s="765"/>
      <c r="OUN293" s="765"/>
      <c r="OUO293" s="765"/>
      <c r="OUP293" s="765"/>
      <c r="OUQ293" s="765"/>
      <c r="OUR293" s="765"/>
      <c r="OUS293" s="765"/>
      <c r="OUT293" s="765"/>
      <c r="OUU293" s="765"/>
      <c r="OUV293" s="765"/>
      <c r="OUW293" s="765"/>
      <c r="OUX293" s="765"/>
      <c r="OUY293" s="765"/>
      <c r="OUZ293" s="765"/>
      <c r="OVA293" s="765"/>
      <c r="OVB293" s="765"/>
      <c r="OVC293" s="765"/>
      <c r="OVD293" s="765"/>
      <c r="OVE293" s="765"/>
      <c r="OVF293" s="765"/>
      <c r="OVG293" s="765"/>
      <c r="OVH293" s="765"/>
      <c r="OVI293" s="765"/>
      <c r="OVJ293" s="765"/>
      <c r="OVK293" s="765"/>
      <c r="OVL293" s="765"/>
      <c r="OVM293" s="765"/>
      <c r="OVN293" s="765"/>
      <c r="OVO293" s="765"/>
      <c r="OVP293" s="765"/>
      <c r="OVQ293" s="765"/>
      <c r="OVR293" s="765"/>
      <c r="OVS293" s="765"/>
      <c r="OVT293" s="765"/>
      <c r="OVU293" s="765"/>
      <c r="OVV293" s="765"/>
      <c r="OVW293" s="765"/>
      <c r="OVX293" s="765"/>
      <c r="OVY293" s="765"/>
      <c r="OVZ293" s="765"/>
      <c r="OWA293" s="765"/>
      <c r="OWB293" s="765"/>
      <c r="OWC293" s="765"/>
      <c r="OWD293" s="765"/>
      <c r="OWE293" s="765"/>
      <c r="OWF293" s="765"/>
      <c r="OWG293" s="765"/>
      <c r="OWH293" s="765"/>
      <c r="OWI293" s="765"/>
      <c r="OWJ293" s="765"/>
      <c r="OWK293" s="765"/>
      <c r="OWL293" s="765"/>
      <c r="OWM293" s="765"/>
      <c r="OWN293" s="765"/>
      <c r="OWO293" s="765"/>
      <c r="OWP293" s="765"/>
      <c r="OWQ293" s="765"/>
      <c r="OWR293" s="765"/>
      <c r="OWS293" s="765"/>
      <c r="OWT293" s="765"/>
      <c r="OWU293" s="765"/>
      <c r="OWV293" s="765"/>
      <c r="OWW293" s="765"/>
      <c r="OWX293" s="765"/>
      <c r="OWY293" s="765"/>
      <c r="OWZ293" s="765"/>
      <c r="OXA293" s="765"/>
      <c r="OXB293" s="765"/>
      <c r="OXC293" s="765"/>
      <c r="OXD293" s="765"/>
      <c r="OXE293" s="765"/>
      <c r="OXF293" s="765"/>
      <c r="OXG293" s="765"/>
      <c r="OXH293" s="765"/>
      <c r="OXI293" s="765"/>
      <c r="OXJ293" s="765"/>
      <c r="OXK293" s="765"/>
      <c r="OXL293" s="765"/>
      <c r="OXM293" s="765"/>
      <c r="OXN293" s="765"/>
      <c r="OXO293" s="765"/>
      <c r="OXP293" s="765"/>
      <c r="OXQ293" s="765"/>
      <c r="OXR293" s="765"/>
      <c r="OXS293" s="765"/>
      <c r="OXT293" s="765"/>
      <c r="OXU293" s="765"/>
      <c r="OXV293" s="765"/>
      <c r="OXW293" s="765"/>
      <c r="OXX293" s="765"/>
      <c r="OXY293" s="765"/>
      <c r="OXZ293" s="765"/>
      <c r="OYA293" s="765"/>
      <c r="OYB293" s="765"/>
      <c r="OYC293" s="765"/>
      <c r="OYD293" s="765"/>
      <c r="OYE293" s="765"/>
      <c r="OYF293" s="765"/>
      <c r="OYG293" s="765"/>
      <c r="OYH293" s="765"/>
      <c r="OYI293" s="765"/>
      <c r="OYJ293" s="765"/>
      <c r="OYK293" s="765"/>
      <c r="OYL293" s="765"/>
      <c r="OYM293" s="765"/>
      <c r="OYN293" s="765"/>
      <c r="OYO293" s="765"/>
      <c r="OYP293" s="765"/>
      <c r="OYQ293" s="765"/>
      <c r="OYR293" s="765"/>
      <c r="OYS293" s="765"/>
      <c r="OYT293" s="765"/>
      <c r="OYU293" s="765"/>
      <c r="OYV293" s="765"/>
      <c r="OYW293" s="765"/>
      <c r="OYX293" s="765"/>
      <c r="OYY293" s="765"/>
      <c r="OYZ293" s="765"/>
      <c r="OZA293" s="765"/>
      <c r="OZB293" s="765"/>
      <c r="OZC293" s="765"/>
      <c r="OZD293" s="765"/>
      <c r="OZE293" s="765"/>
      <c r="OZF293" s="765"/>
      <c r="OZG293" s="765"/>
      <c r="OZH293" s="765"/>
      <c r="OZI293" s="765"/>
      <c r="OZJ293" s="765"/>
      <c r="OZK293" s="765"/>
      <c r="OZL293" s="765"/>
      <c r="OZM293" s="765"/>
      <c r="OZN293" s="765"/>
      <c r="OZO293" s="765"/>
      <c r="OZP293" s="765"/>
      <c r="OZQ293" s="765"/>
      <c r="OZR293" s="765"/>
      <c r="OZS293" s="765"/>
      <c r="OZT293" s="765"/>
      <c r="OZU293" s="765"/>
      <c r="OZV293" s="765"/>
      <c r="OZW293" s="765"/>
      <c r="OZX293" s="765"/>
      <c r="OZY293" s="765"/>
      <c r="OZZ293" s="765"/>
      <c r="PAA293" s="765"/>
      <c r="PAB293" s="765"/>
      <c r="PAC293" s="765"/>
      <c r="PAD293" s="765"/>
      <c r="PAE293" s="765"/>
      <c r="PAF293" s="765"/>
      <c r="PAG293" s="765"/>
      <c r="PAH293" s="765"/>
      <c r="PAI293" s="765"/>
      <c r="PAJ293" s="765"/>
      <c r="PAK293" s="765"/>
      <c r="PAL293" s="765"/>
      <c r="PAM293" s="765"/>
      <c r="PAN293" s="765"/>
      <c r="PAO293" s="765"/>
      <c r="PAP293" s="765"/>
      <c r="PAQ293" s="765"/>
      <c r="PAR293" s="765"/>
      <c r="PAS293" s="765"/>
      <c r="PAT293" s="765"/>
      <c r="PAU293" s="765"/>
      <c r="PAV293" s="765"/>
      <c r="PAW293" s="765"/>
      <c r="PAX293" s="765"/>
      <c r="PAY293" s="765"/>
      <c r="PAZ293" s="765"/>
      <c r="PBA293" s="765"/>
      <c r="PBB293" s="765"/>
      <c r="PBC293" s="765"/>
      <c r="PBD293" s="765"/>
      <c r="PBE293" s="765"/>
      <c r="PBF293" s="765"/>
      <c r="PBG293" s="765"/>
      <c r="PBH293" s="765"/>
      <c r="PBI293" s="765"/>
      <c r="PBJ293" s="765"/>
      <c r="PBK293" s="765"/>
      <c r="PBL293" s="765"/>
      <c r="PBM293" s="765"/>
      <c r="PBN293" s="765"/>
      <c r="PBO293" s="765"/>
      <c r="PBP293" s="765"/>
      <c r="PBQ293" s="765"/>
      <c r="PBR293" s="765"/>
      <c r="PBS293" s="765"/>
      <c r="PBT293" s="765"/>
      <c r="PBU293" s="765"/>
      <c r="PBV293" s="765"/>
      <c r="PBW293" s="765"/>
      <c r="PBX293" s="765"/>
      <c r="PBY293" s="765"/>
      <c r="PBZ293" s="765"/>
      <c r="PCA293" s="765"/>
      <c r="PCB293" s="765"/>
      <c r="PCC293" s="765"/>
      <c r="PCD293" s="765"/>
      <c r="PCE293" s="765"/>
      <c r="PCF293" s="765"/>
      <c r="PCG293" s="765"/>
      <c r="PCH293" s="765"/>
      <c r="PCI293" s="765"/>
      <c r="PCJ293" s="765"/>
      <c r="PCK293" s="765"/>
      <c r="PCL293" s="765"/>
      <c r="PCM293" s="765"/>
      <c r="PCN293" s="765"/>
      <c r="PCO293" s="765"/>
      <c r="PCP293" s="765"/>
      <c r="PCQ293" s="765"/>
      <c r="PCR293" s="765"/>
      <c r="PCS293" s="765"/>
      <c r="PCT293" s="765"/>
      <c r="PCU293" s="765"/>
      <c r="PCV293" s="765"/>
      <c r="PCW293" s="765"/>
      <c r="PCX293" s="765"/>
      <c r="PCY293" s="765"/>
      <c r="PCZ293" s="765"/>
      <c r="PDA293" s="765"/>
      <c r="PDB293" s="765"/>
      <c r="PDC293" s="765"/>
      <c r="PDD293" s="765"/>
      <c r="PDE293" s="765"/>
      <c r="PDF293" s="765"/>
      <c r="PDG293" s="765"/>
      <c r="PDH293" s="765"/>
      <c r="PDI293" s="765"/>
      <c r="PDJ293" s="765"/>
      <c r="PDK293" s="765"/>
      <c r="PDL293" s="765"/>
      <c r="PDM293" s="765"/>
      <c r="PDN293" s="765"/>
      <c r="PDO293" s="765"/>
      <c r="PDP293" s="765"/>
      <c r="PDQ293" s="765"/>
      <c r="PDR293" s="765"/>
      <c r="PDS293" s="765"/>
      <c r="PDT293" s="765"/>
      <c r="PDU293" s="765"/>
      <c r="PDV293" s="765"/>
      <c r="PDW293" s="765"/>
      <c r="PDX293" s="765"/>
      <c r="PDY293" s="765"/>
      <c r="PDZ293" s="765"/>
      <c r="PEA293" s="765"/>
      <c r="PEB293" s="765"/>
      <c r="PEC293" s="765"/>
      <c r="PED293" s="765"/>
      <c r="PEE293" s="765"/>
      <c r="PEF293" s="765"/>
      <c r="PEG293" s="765"/>
      <c r="PEH293" s="765"/>
      <c r="PEI293" s="765"/>
      <c r="PEJ293" s="765"/>
      <c r="PEK293" s="765"/>
      <c r="PEL293" s="765"/>
      <c r="PEM293" s="765"/>
      <c r="PEN293" s="765"/>
      <c r="PEO293" s="765"/>
      <c r="PEP293" s="765"/>
      <c r="PEQ293" s="765"/>
      <c r="PER293" s="765"/>
      <c r="PES293" s="765"/>
      <c r="PET293" s="765"/>
      <c r="PEU293" s="765"/>
      <c r="PEV293" s="765"/>
      <c r="PEW293" s="765"/>
      <c r="PEX293" s="765"/>
      <c r="PEY293" s="765"/>
      <c r="PEZ293" s="765"/>
      <c r="PFA293" s="765"/>
      <c r="PFB293" s="765"/>
      <c r="PFC293" s="765"/>
      <c r="PFD293" s="765"/>
      <c r="PFE293" s="765"/>
      <c r="PFF293" s="765"/>
      <c r="PFG293" s="765"/>
      <c r="PFH293" s="765"/>
      <c r="PFI293" s="765"/>
      <c r="PFJ293" s="765"/>
      <c r="PFK293" s="765"/>
      <c r="PFL293" s="765"/>
      <c r="PFM293" s="765"/>
      <c r="PFN293" s="765"/>
      <c r="PFO293" s="765"/>
      <c r="PFP293" s="765"/>
      <c r="PFQ293" s="765"/>
      <c r="PFR293" s="765"/>
      <c r="PFS293" s="765"/>
      <c r="PFT293" s="765"/>
      <c r="PFU293" s="765"/>
      <c r="PFV293" s="765"/>
      <c r="PFW293" s="765"/>
      <c r="PFX293" s="765"/>
      <c r="PFY293" s="765"/>
      <c r="PFZ293" s="765"/>
      <c r="PGA293" s="765"/>
      <c r="PGB293" s="765"/>
      <c r="PGC293" s="765"/>
      <c r="PGD293" s="765"/>
      <c r="PGE293" s="765"/>
      <c r="PGF293" s="765"/>
      <c r="PGG293" s="765"/>
      <c r="PGH293" s="765"/>
      <c r="PGI293" s="765"/>
      <c r="PGJ293" s="765"/>
      <c r="PGK293" s="765"/>
      <c r="PGL293" s="765"/>
      <c r="PGM293" s="765"/>
      <c r="PGN293" s="765"/>
      <c r="PGO293" s="765"/>
      <c r="PGP293" s="765"/>
      <c r="PGQ293" s="765"/>
      <c r="PGR293" s="765"/>
      <c r="PGS293" s="765"/>
      <c r="PGT293" s="765"/>
      <c r="PGU293" s="765"/>
      <c r="PGV293" s="765"/>
      <c r="PGW293" s="765"/>
      <c r="PGX293" s="765"/>
      <c r="PGY293" s="765"/>
      <c r="PGZ293" s="765"/>
      <c r="PHA293" s="765"/>
      <c r="PHB293" s="765"/>
      <c r="PHC293" s="765"/>
      <c r="PHD293" s="765"/>
      <c r="PHE293" s="765"/>
      <c r="PHF293" s="765"/>
      <c r="PHG293" s="765"/>
      <c r="PHH293" s="765"/>
      <c r="PHI293" s="765"/>
      <c r="PHJ293" s="765"/>
      <c r="PHK293" s="765"/>
      <c r="PHL293" s="765"/>
      <c r="PHM293" s="765"/>
      <c r="PHN293" s="765"/>
      <c r="PHO293" s="765"/>
      <c r="PHP293" s="765"/>
      <c r="PHQ293" s="765"/>
      <c r="PHR293" s="765"/>
      <c r="PHS293" s="765"/>
      <c r="PHT293" s="765"/>
      <c r="PHU293" s="765"/>
      <c r="PHV293" s="765"/>
      <c r="PHW293" s="765"/>
      <c r="PHX293" s="765"/>
      <c r="PHY293" s="765"/>
      <c r="PHZ293" s="765"/>
      <c r="PIA293" s="765"/>
      <c r="PIB293" s="765"/>
      <c r="PIC293" s="765"/>
      <c r="PID293" s="765"/>
      <c r="PIE293" s="765"/>
      <c r="PIF293" s="765"/>
      <c r="PIG293" s="765"/>
      <c r="PIH293" s="765"/>
      <c r="PII293" s="765"/>
      <c r="PIJ293" s="765"/>
      <c r="PIK293" s="765"/>
      <c r="PIL293" s="765"/>
      <c r="PIM293" s="765"/>
      <c r="PIN293" s="765"/>
      <c r="PIO293" s="765"/>
      <c r="PIP293" s="765"/>
      <c r="PIQ293" s="765"/>
      <c r="PIR293" s="765"/>
      <c r="PIS293" s="765"/>
      <c r="PIT293" s="765"/>
      <c r="PIU293" s="765"/>
      <c r="PIV293" s="765"/>
      <c r="PIW293" s="765"/>
      <c r="PIX293" s="765"/>
      <c r="PIY293" s="765"/>
      <c r="PIZ293" s="765"/>
      <c r="PJA293" s="765"/>
      <c r="PJB293" s="765"/>
      <c r="PJC293" s="765"/>
      <c r="PJD293" s="765"/>
      <c r="PJE293" s="765"/>
      <c r="PJF293" s="765"/>
      <c r="PJG293" s="765"/>
      <c r="PJH293" s="765"/>
      <c r="PJI293" s="765"/>
      <c r="PJJ293" s="765"/>
      <c r="PJK293" s="765"/>
      <c r="PJL293" s="765"/>
      <c r="PJM293" s="765"/>
      <c r="PJN293" s="765"/>
      <c r="PJO293" s="765"/>
      <c r="PJP293" s="765"/>
      <c r="PJQ293" s="765"/>
      <c r="PJR293" s="765"/>
      <c r="PJS293" s="765"/>
      <c r="PJT293" s="765"/>
      <c r="PJU293" s="765"/>
      <c r="PJV293" s="765"/>
      <c r="PJW293" s="765"/>
      <c r="PJX293" s="765"/>
      <c r="PJY293" s="765"/>
      <c r="PJZ293" s="765"/>
      <c r="PKA293" s="765"/>
      <c r="PKB293" s="765"/>
      <c r="PKC293" s="765"/>
      <c r="PKD293" s="765"/>
      <c r="PKE293" s="765"/>
      <c r="PKF293" s="765"/>
      <c r="PKG293" s="765"/>
      <c r="PKH293" s="765"/>
      <c r="PKI293" s="765"/>
      <c r="PKJ293" s="765"/>
      <c r="PKK293" s="765"/>
      <c r="PKL293" s="765"/>
      <c r="PKM293" s="765"/>
      <c r="PKN293" s="765"/>
      <c r="PKO293" s="765"/>
      <c r="PKP293" s="765"/>
      <c r="PKQ293" s="765"/>
      <c r="PKR293" s="765"/>
      <c r="PKS293" s="765"/>
      <c r="PKT293" s="765"/>
      <c r="PKU293" s="765"/>
      <c r="PKV293" s="765"/>
      <c r="PKW293" s="765"/>
      <c r="PKX293" s="765"/>
      <c r="PKY293" s="765"/>
      <c r="PKZ293" s="765"/>
      <c r="PLA293" s="765"/>
      <c r="PLB293" s="765"/>
      <c r="PLC293" s="765"/>
      <c r="PLD293" s="765"/>
      <c r="PLE293" s="765"/>
      <c r="PLF293" s="765"/>
      <c r="PLG293" s="765"/>
      <c r="PLH293" s="765"/>
      <c r="PLI293" s="765"/>
      <c r="PLJ293" s="765"/>
      <c r="PLK293" s="765"/>
      <c r="PLL293" s="765"/>
      <c r="PLM293" s="765"/>
      <c r="PLN293" s="765"/>
      <c r="PLO293" s="765"/>
      <c r="PLP293" s="765"/>
      <c r="PLQ293" s="765"/>
      <c r="PLR293" s="765"/>
      <c r="PLS293" s="765"/>
      <c r="PLT293" s="765"/>
      <c r="PLU293" s="765"/>
      <c r="PLV293" s="765"/>
      <c r="PLW293" s="765"/>
      <c r="PLX293" s="765"/>
      <c r="PLY293" s="765"/>
      <c r="PLZ293" s="765"/>
      <c r="PMA293" s="765"/>
      <c r="PMB293" s="765"/>
      <c r="PMC293" s="765"/>
      <c r="PMD293" s="765"/>
      <c r="PME293" s="765"/>
      <c r="PMF293" s="765"/>
      <c r="PMG293" s="765"/>
      <c r="PMH293" s="765"/>
      <c r="PMI293" s="765"/>
      <c r="PMJ293" s="765"/>
      <c r="PMK293" s="765"/>
      <c r="PML293" s="765"/>
      <c r="PMM293" s="765"/>
      <c r="PMN293" s="765"/>
      <c r="PMO293" s="765"/>
      <c r="PMP293" s="765"/>
      <c r="PMQ293" s="765"/>
      <c r="PMR293" s="765"/>
      <c r="PMS293" s="765"/>
      <c r="PMT293" s="765"/>
      <c r="PMU293" s="765"/>
      <c r="PMV293" s="765"/>
      <c r="PMW293" s="765"/>
      <c r="PMX293" s="765"/>
      <c r="PMY293" s="765"/>
      <c r="PMZ293" s="765"/>
      <c r="PNA293" s="765"/>
      <c r="PNB293" s="765"/>
      <c r="PNC293" s="765"/>
      <c r="PND293" s="765"/>
      <c r="PNE293" s="765"/>
      <c r="PNF293" s="765"/>
      <c r="PNG293" s="765"/>
      <c r="PNH293" s="765"/>
      <c r="PNI293" s="765"/>
      <c r="PNJ293" s="765"/>
      <c r="PNK293" s="765"/>
      <c r="PNL293" s="765"/>
      <c r="PNM293" s="765"/>
      <c r="PNN293" s="765"/>
      <c r="PNO293" s="765"/>
      <c r="PNP293" s="765"/>
      <c r="PNQ293" s="765"/>
      <c r="PNR293" s="765"/>
      <c r="PNS293" s="765"/>
      <c r="PNT293" s="765"/>
      <c r="PNU293" s="765"/>
      <c r="PNV293" s="765"/>
      <c r="PNW293" s="765"/>
      <c r="PNX293" s="765"/>
      <c r="PNY293" s="765"/>
      <c r="PNZ293" s="765"/>
      <c r="POA293" s="765"/>
      <c r="POB293" s="765"/>
      <c r="POC293" s="765"/>
      <c r="POD293" s="765"/>
      <c r="POE293" s="765"/>
      <c r="POF293" s="765"/>
      <c r="POG293" s="765"/>
      <c r="POH293" s="765"/>
      <c r="POI293" s="765"/>
      <c r="POJ293" s="765"/>
      <c r="POK293" s="765"/>
      <c r="POL293" s="765"/>
      <c r="POM293" s="765"/>
      <c r="PON293" s="765"/>
      <c r="POO293" s="765"/>
      <c r="POP293" s="765"/>
      <c r="POQ293" s="765"/>
      <c r="POR293" s="765"/>
      <c r="POS293" s="765"/>
      <c r="POT293" s="765"/>
      <c r="POU293" s="765"/>
      <c r="POV293" s="765"/>
      <c r="POW293" s="765"/>
      <c r="POX293" s="765"/>
      <c r="POY293" s="765"/>
      <c r="POZ293" s="765"/>
      <c r="PPA293" s="765"/>
      <c r="PPB293" s="765"/>
      <c r="PPC293" s="765"/>
      <c r="PPD293" s="765"/>
      <c r="PPE293" s="765"/>
      <c r="PPF293" s="765"/>
      <c r="PPG293" s="765"/>
      <c r="PPH293" s="765"/>
      <c r="PPI293" s="765"/>
      <c r="PPJ293" s="765"/>
      <c r="PPK293" s="765"/>
      <c r="PPL293" s="765"/>
      <c r="PPM293" s="765"/>
      <c r="PPN293" s="765"/>
      <c r="PPO293" s="765"/>
      <c r="PPP293" s="765"/>
      <c r="PPQ293" s="765"/>
      <c r="PPR293" s="765"/>
      <c r="PPS293" s="765"/>
      <c r="PPT293" s="765"/>
      <c r="PPU293" s="765"/>
      <c r="PPV293" s="765"/>
      <c r="PPW293" s="765"/>
      <c r="PPX293" s="765"/>
      <c r="PPY293" s="765"/>
      <c r="PPZ293" s="765"/>
      <c r="PQA293" s="765"/>
      <c r="PQB293" s="765"/>
      <c r="PQC293" s="765"/>
      <c r="PQD293" s="765"/>
      <c r="PQE293" s="765"/>
      <c r="PQF293" s="765"/>
      <c r="PQG293" s="765"/>
      <c r="PQH293" s="765"/>
      <c r="PQI293" s="765"/>
      <c r="PQJ293" s="765"/>
      <c r="PQK293" s="765"/>
      <c r="PQL293" s="765"/>
      <c r="PQM293" s="765"/>
      <c r="PQN293" s="765"/>
      <c r="PQO293" s="765"/>
      <c r="PQP293" s="765"/>
      <c r="PQQ293" s="765"/>
      <c r="PQR293" s="765"/>
      <c r="PQS293" s="765"/>
      <c r="PQT293" s="765"/>
      <c r="PQU293" s="765"/>
      <c r="PQV293" s="765"/>
      <c r="PQW293" s="765"/>
      <c r="PQX293" s="765"/>
      <c r="PQY293" s="765"/>
      <c r="PQZ293" s="765"/>
      <c r="PRA293" s="765"/>
      <c r="PRB293" s="765"/>
      <c r="PRC293" s="765"/>
      <c r="PRD293" s="765"/>
      <c r="PRE293" s="765"/>
      <c r="PRF293" s="765"/>
      <c r="PRG293" s="765"/>
      <c r="PRH293" s="765"/>
      <c r="PRI293" s="765"/>
      <c r="PRJ293" s="765"/>
      <c r="PRK293" s="765"/>
      <c r="PRL293" s="765"/>
      <c r="PRM293" s="765"/>
      <c r="PRN293" s="765"/>
      <c r="PRO293" s="765"/>
      <c r="PRP293" s="765"/>
      <c r="PRQ293" s="765"/>
      <c r="PRR293" s="765"/>
      <c r="PRS293" s="765"/>
      <c r="PRT293" s="765"/>
      <c r="PRU293" s="765"/>
      <c r="PRV293" s="765"/>
      <c r="PRW293" s="765"/>
      <c r="PRX293" s="765"/>
      <c r="PRY293" s="765"/>
      <c r="PRZ293" s="765"/>
      <c r="PSA293" s="765"/>
      <c r="PSB293" s="765"/>
      <c r="PSC293" s="765"/>
      <c r="PSD293" s="765"/>
      <c r="PSE293" s="765"/>
      <c r="PSF293" s="765"/>
      <c r="PSG293" s="765"/>
      <c r="PSH293" s="765"/>
      <c r="PSI293" s="765"/>
      <c r="PSJ293" s="765"/>
      <c r="PSK293" s="765"/>
      <c r="PSL293" s="765"/>
      <c r="PSM293" s="765"/>
      <c r="PSN293" s="765"/>
      <c r="PSO293" s="765"/>
      <c r="PSP293" s="765"/>
      <c r="PSQ293" s="765"/>
      <c r="PSR293" s="765"/>
      <c r="PSS293" s="765"/>
      <c r="PST293" s="765"/>
      <c r="PSU293" s="765"/>
      <c r="PSV293" s="765"/>
      <c r="PSW293" s="765"/>
      <c r="PSX293" s="765"/>
      <c r="PSY293" s="765"/>
      <c r="PSZ293" s="765"/>
      <c r="PTA293" s="765"/>
      <c r="PTB293" s="765"/>
      <c r="PTC293" s="765"/>
      <c r="PTD293" s="765"/>
      <c r="PTE293" s="765"/>
      <c r="PTF293" s="765"/>
      <c r="PTG293" s="765"/>
      <c r="PTH293" s="765"/>
      <c r="PTI293" s="765"/>
      <c r="PTJ293" s="765"/>
      <c r="PTK293" s="765"/>
      <c r="PTL293" s="765"/>
      <c r="PTM293" s="765"/>
      <c r="PTN293" s="765"/>
      <c r="PTO293" s="765"/>
      <c r="PTP293" s="765"/>
      <c r="PTQ293" s="765"/>
      <c r="PTR293" s="765"/>
      <c r="PTS293" s="765"/>
      <c r="PTT293" s="765"/>
      <c r="PTU293" s="765"/>
      <c r="PTV293" s="765"/>
      <c r="PTW293" s="765"/>
      <c r="PTX293" s="765"/>
      <c r="PTY293" s="765"/>
      <c r="PTZ293" s="765"/>
      <c r="PUA293" s="765"/>
      <c r="PUB293" s="765"/>
      <c r="PUC293" s="765"/>
      <c r="PUD293" s="765"/>
      <c r="PUE293" s="765"/>
      <c r="PUF293" s="765"/>
      <c r="PUG293" s="765"/>
      <c r="PUH293" s="765"/>
      <c r="PUI293" s="765"/>
      <c r="PUJ293" s="765"/>
      <c r="PUK293" s="765"/>
      <c r="PUL293" s="765"/>
      <c r="PUM293" s="765"/>
      <c r="PUN293" s="765"/>
      <c r="PUO293" s="765"/>
      <c r="PUP293" s="765"/>
      <c r="PUQ293" s="765"/>
      <c r="PUR293" s="765"/>
      <c r="PUS293" s="765"/>
      <c r="PUT293" s="765"/>
      <c r="PUU293" s="765"/>
      <c r="PUV293" s="765"/>
      <c r="PUW293" s="765"/>
      <c r="PUX293" s="765"/>
      <c r="PUY293" s="765"/>
      <c r="PUZ293" s="765"/>
      <c r="PVA293" s="765"/>
      <c r="PVB293" s="765"/>
      <c r="PVC293" s="765"/>
      <c r="PVD293" s="765"/>
      <c r="PVE293" s="765"/>
      <c r="PVF293" s="765"/>
      <c r="PVG293" s="765"/>
      <c r="PVH293" s="765"/>
      <c r="PVI293" s="765"/>
      <c r="PVJ293" s="765"/>
      <c r="PVK293" s="765"/>
      <c r="PVL293" s="765"/>
      <c r="PVM293" s="765"/>
      <c r="PVN293" s="765"/>
      <c r="PVO293" s="765"/>
      <c r="PVP293" s="765"/>
      <c r="PVQ293" s="765"/>
      <c r="PVR293" s="765"/>
      <c r="PVS293" s="765"/>
      <c r="PVT293" s="765"/>
      <c r="PVU293" s="765"/>
      <c r="PVV293" s="765"/>
      <c r="PVW293" s="765"/>
      <c r="PVX293" s="765"/>
      <c r="PVY293" s="765"/>
      <c r="PVZ293" s="765"/>
      <c r="PWA293" s="765"/>
      <c r="PWB293" s="765"/>
      <c r="PWC293" s="765"/>
      <c r="PWD293" s="765"/>
      <c r="PWE293" s="765"/>
      <c r="PWF293" s="765"/>
      <c r="PWG293" s="765"/>
      <c r="PWH293" s="765"/>
      <c r="PWI293" s="765"/>
      <c r="PWJ293" s="765"/>
      <c r="PWK293" s="765"/>
      <c r="PWL293" s="765"/>
      <c r="PWM293" s="765"/>
      <c r="PWN293" s="765"/>
      <c r="PWO293" s="765"/>
      <c r="PWP293" s="765"/>
      <c r="PWQ293" s="765"/>
      <c r="PWR293" s="765"/>
      <c r="PWS293" s="765"/>
      <c r="PWT293" s="765"/>
      <c r="PWU293" s="765"/>
      <c r="PWV293" s="765"/>
      <c r="PWW293" s="765"/>
      <c r="PWX293" s="765"/>
      <c r="PWY293" s="765"/>
      <c r="PWZ293" s="765"/>
      <c r="PXA293" s="765"/>
      <c r="PXB293" s="765"/>
      <c r="PXC293" s="765"/>
      <c r="PXD293" s="765"/>
      <c r="PXE293" s="765"/>
      <c r="PXF293" s="765"/>
      <c r="PXG293" s="765"/>
      <c r="PXH293" s="765"/>
      <c r="PXI293" s="765"/>
      <c r="PXJ293" s="765"/>
      <c r="PXK293" s="765"/>
      <c r="PXL293" s="765"/>
      <c r="PXM293" s="765"/>
      <c r="PXN293" s="765"/>
      <c r="PXO293" s="765"/>
      <c r="PXP293" s="765"/>
      <c r="PXQ293" s="765"/>
      <c r="PXR293" s="765"/>
      <c r="PXS293" s="765"/>
      <c r="PXT293" s="765"/>
      <c r="PXU293" s="765"/>
      <c r="PXV293" s="765"/>
      <c r="PXW293" s="765"/>
      <c r="PXX293" s="765"/>
      <c r="PXY293" s="765"/>
      <c r="PXZ293" s="765"/>
      <c r="PYA293" s="765"/>
      <c r="PYB293" s="765"/>
      <c r="PYC293" s="765"/>
      <c r="PYD293" s="765"/>
      <c r="PYE293" s="765"/>
      <c r="PYF293" s="765"/>
      <c r="PYG293" s="765"/>
      <c r="PYH293" s="765"/>
      <c r="PYI293" s="765"/>
      <c r="PYJ293" s="765"/>
      <c r="PYK293" s="765"/>
      <c r="PYL293" s="765"/>
      <c r="PYM293" s="765"/>
      <c r="PYN293" s="765"/>
      <c r="PYO293" s="765"/>
      <c r="PYP293" s="765"/>
      <c r="PYQ293" s="765"/>
      <c r="PYR293" s="765"/>
      <c r="PYS293" s="765"/>
      <c r="PYT293" s="765"/>
      <c r="PYU293" s="765"/>
      <c r="PYV293" s="765"/>
      <c r="PYW293" s="765"/>
      <c r="PYX293" s="765"/>
      <c r="PYY293" s="765"/>
      <c r="PYZ293" s="765"/>
      <c r="PZA293" s="765"/>
      <c r="PZB293" s="765"/>
      <c r="PZC293" s="765"/>
      <c r="PZD293" s="765"/>
      <c r="PZE293" s="765"/>
      <c r="PZF293" s="765"/>
      <c r="PZG293" s="765"/>
      <c r="PZH293" s="765"/>
      <c r="PZI293" s="765"/>
      <c r="PZJ293" s="765"/>
      <c r="PZK293" s="765"/>
      <c r="PZL293" s="765"/>
      <c r="PZM293" s="765"/>
      <c r="PZN293" s="765"/>
      <c r="PZO293" s="765"/>
      <c r="PZP293" s="765"/>
      <c r="PZQ293" s="765"/>
      <c r="PZR293" s="765"/>
      <c r="PZS293" s="765"/>
      <c r="PZT293" s="765"/>
      <c r="PZU293" s="765"/>
      <c r="PZV293" s="765"/>
      <c r="PZW293" s="765"/>
      <c r="PZX293" s="765"/>
      <c r="PZY293" s="765"/>
      <c r="PZZ293" s="765"/>
      <c r="QAA293" s="765"/>
      <c r="QAB293" s="765"/>
      <c r="QAC293" s="765"/>
      <c r="QAD293" s="765"/>
      <c r="QAE293" s="765"/>
      <c r="QAF293" s="765"/>
      <c r="QAG293" s="765"/>
      <c r="QAH293" s="765"/>
      <c r="QAI293" s="765"/>
      <c r="QAJ293" s="765"/>
      <c r="QAK293" s="765"/>
      <c r="QAL293" s="765"/>
      <c r="QAM293" s="765"/>
      <c r="QAN293" s="765"/>
      <c r="QAO293" s="765"/>
      <c r="QAP293" s="765"/>
      <c r="QAQ293" s="765"/>
      <c r="QAR293" s="765"/>
      <c r="QAS293" s="765"/>
      <c r="QAT293" s="765"/>
      <c r="QAU293" s="765"/>
      <c r="QAV293" s="765"/>
      <c r="QAW293" s="765"/>
      <c r="QAX293" s="765"/>
      <c r="QAY293" s="765"/>
      <c r="QAZ293" s="765"/>
      <c r="QBA293" s="765"/>
      <c r="QBB293" s="765"/>
      <c r="QBC293" s="765"/>
      <c r="QBD293" s="765"/>
      <c r="QBE293" s="765"/>
      <c r="QBF293" s="765"/>
      <c r="QBG293" s="765"/>
      <c r="QBH293" s="765"/>
      <c r="QBI293" s="765"/>
      <c r="QBJ293" s="765"/>
      <c r="QBK293" s="765"/>
      <c r="QBL293" s="765"/>
      <c r="QBM293" s="765"/>
      <c r="QBN293" s="765"/>
      <c r="QBO293" s="765"/>
      <c r="QBP293" s="765"/>
      <c r="QBQ293" s="765"/>
      <c r="QBR293" s="765"/>
      <c r="QBS293" s="765"/>
      <c r="QBT293" s="765"/>
      <c r="QBU293" s="765"/>
      <c r="QBV293" s="765"/>
      <c r="QBW293" s="765"/>
      <c r="QBX293" s="765"/>
      <c r="QBY293" s="765"/>
      <c r="QBZ293" s="765"/>
      <c r="QCA293" s="765"/>
      <c r="QCB293" s="765"/>
      <c r="QCC293" s="765"/>
      <c r="QCD293" s="765"/>
      <c r="QCE293" s="765"/>
      <c r="QCF293" s="765"/>
      <c r="QCG293" s="765"/>
      <c r="QCH293" s="765"/>
      <c r="QCI293" s="765"/>
      <c r="QCJ293" s="765"/>
      <c r="QCK293" s="765"/>
      <c r="QCL293" s="765"/>
      <c r="QCM293" s="765"/>
      <c r="QCN293" s="765"/>
      <c r="QCO293" s="765"/>
      <c r="QCP293" s="765"/>
      <c r="QCQ293" s="765"/>
      <c r="QCR293" s="765"/>
      <c r="QCS293" s="765"/>
      <c r="QCT293" s="765"/>
      <c r="QCU293" s="765"/>
      <c r="QCV293" s="765"/>
      <c r="QCW293" s="765"/>
      <c r="QCX293" s="765"/>
      <c r="QCY293" s="765"/>
      <c r="QCZ293" s="765"/>
      <c r="QDA293" s="765"/>
      <c r="QDB293" s="765"/>
      <c r="QDC293" s="765"/>
      <c r="QDD293" s="765"/>
      <c r="QDE293" s="765"/>
      <c r="QDF293" s="765"/>
      <c r="QDG293" s="765"/>
      <c r="QDH293" s="765"/>
      <c r="QDI293" s="765"/>
      <c r="QDJ293" s="765"/>
      <c r="QDK293" s="765"/>
      <c r="QDL293" s="765"/>
      <c r="QDM293" s="765"/>
      <c r="QDN293" s="765"/>
      <c r="QDO293" s="765"/>
      <c r="QDP293" s="765"/>
      <c r="QDQ293" s="765"/>
      <c r="QDR293" s="765"/>
      <c r="QDS293" s="765"/>
      <c r="QDT293" s="765"/>
      <c r="QDU293" s="765"/>
      <c r="QDV293" s="765"/>
      <c r="QDW293" s="765"/>
      <c r="QDX293" s="765"/>
      <c r="QDY293" s="765"/>
      <c r="QDZ293" s="765"/>
      <c r="QEA293" s="765"/>
      <c r="QEB293" s="765"/>
      <c r="QEC293" s="765"/>
      <c r="QED293" s="765"/>
      <c r="QEE293" s="765"/>
      <c r="QEF293" s="765"/>
      <c r="QEG293" s="765"/>
      <c r="QEH293" s="765"/>
      <c r="QEI293" s="765"/>
      <c r="QEJ293" s="765"/>
      <c r="QEK293" s="765"/>
      <c r="QEL293" s="765"/>
      <c r="QEM293" s="765"/>
      <c r="QEN293" s="765"/>
      <c r="QEO293" s="765"/>
      <c r="QEP293" s="765"/>
      <c r="QEQ293" s="765"/>
      <c r="QER293" s="765"/>
      <c r="QES293" s="765"/>
      <c r="QET293" s="765"/>
      <c r="QEU293" s="765"/>
      <c r="QEV293" s="765"/>
      <c r="QEW293" s="765"/>
      <c r="QEX293" s="765"/>
      <c r="QEY293" s="765"/>
      <c r="QEZ293" s="765"/>
      <c r="QFA293" s="765"/>
      <c r="QFB293" s="765"/>
      <c r="QFC293" s="765"/>
      <c r="QFD293" s="765"/>
      <c r="QFE293" s="765"/>
      <c r="QFF293" s="765"/>
      <c r="QFG293" s="765"/>
      <c r="QFH293" s="765"/>
      <c r="QFI293" s="765"/>
      <c r="QFJ293" s="765"/>
      <c r="QFK293" s="765"/>
      <c r="QFL293" s="765"/>
      <c r="QFM293" s="765"/>
      <c r="QFN293" s="765"/>
      <c r="QFO293" s="765"/>
      <c r="QFP293" s="765"/>
      <c r="QFQ293" s="765"/>
      <c r="QFR293" s="765"/>
      <c r="QFS293" s="765"/>
      <c r="QFT293" s="765"/>
      <c r="QFU293" s="765"/>
      <c r="QFV293" s="765"/>
      <c r="QFW293" s="765"/>
      <c r="QFX293" s="765"/>
      <c r="QFY293" s="765"/>
      <c r="QFZ293" s="765"/>
      <c r="QGA293" s="765"/>
      <c r="QGB293" s="765"/>
      <c r="QGC293" s="765"/>
      <c r="QGD293" s="765"/>
      <c r="QGE293" s="765"/>
      <c r="QGF293" s="765"/>
      <c r="QGG293" s="765"/>
      <c r="QGH293" s="765"/>
      <c r="QGI293" s="765"/>
      <c r="QGJ293" s="765"/>
      <c r="QGK293" s="765"/>
      <c r="QGL293" s="765"/>
      <c r="QGM293" s="765"/>
      <c r="QGN293" s="765"/>
      <c r="QGO293" s="765"/>
      <c r="QGP293" s="765"/>
      <c r="QGQ293" s="765"/>
      <c r="QGR293" s="765"/>
      <c r="QGS293" s="765"/>
      <c r="QGT293" s="765"/>
      <c r="QGU293" s="765"/>
      <c r="QGV293" s="765"/>
      <c r="QGW293" s="765"/>
      <c r="QGX293" s="765"/>
      <c r="QGY293" s="765"/>
      <c r="QGZ293" s="765"/>
      <c r="QHA293" s="765"/>
      <c r="QHB293" s="765"/>
      <c r="QHC293" s="765"/>
      <c r="QHD293" s="765"/>
      <c r="QHE293" s="765"/>
      <c r="QHF293" s="765"/>
      <c r="QHG293" s="765"/>
      <c r="QHH293" s="765"/>
      <c r="QHI293" s="765"/>
      <c r="QHJ293" s="765"/>
      <c r="QHK293" s="765"/>
      <c r="QHL293" s="765"/>
      <c r="QHM293" s="765"/>
      <c r="QHN293" s="765"/>
      <c r="QHO293" s="765"/>
      <c r="QHP293" s="765"/>
      <c r="QHQ293" s="765"/>
      <c r="QHR293" s="765"/>
      <c r="QHS293" s="765"/>
      <c r="QHT293" s="765"/>
      <c r="QHU293" s="765"/>
      <c r="QHV293" s="765"/>
      <c r="QHW293" s="765"/>
      <c r="QHX293" s="765"/>
      <c r="QHY293" s="765"/>
      <c r="QHZ293" s="765"/>
      <c r="QIA293" s="765"/>
      <c r="QIB293" s="765"/>
      <c r="QIC293" s="765"/>
      <c r="QID293" s="765"/>
      <c r="QIE293" s="765"/>
      <c r="QIF293" s="765"/>
      <c r="QIG293" s="765"/>
      <c r="QIH293" s="765"/>
      <c r="QII293" s="765"/>
      <c r="QIJ293" s="765"/>
      <c r="QIK293" s="765"/>
      <c r="QIL293" s="765"/>
      <c r="QIM293" s="765"/>
      <c r="QIN293" s="765"/>
      <c r="QIO293" s="765"/>
      <c r="QIP293" s="765"/>
      <c r="QIQ293" s="765"/>
      <c r="QIR293" s="765"/>
      <c r="QIS293" s="765"/>
      <c r="QIT293" s="765"/>
      <c r="QIU293" s="765"/>
      <c r="QIV293" s="765"/>
      <c r="QIW293" s="765"/>
      <c r="QIX293" s="765"/>
      <c r="QIY293" s="765"/>
      <c r="QIZ293" s="765"/>
      <c r="QJA293" s="765"/>
      <c r="QJB293" s="765"/>
      <c r="QJC293" s="765"/>
      <c r="QJD293" s="765"/>
      <c r="QJE293" s="765"/>
      <c r="QJF293" s="765"/>
      <c r="QJG293" s="765"/>
      <c r="QJH293" s="765"/>
      <c r="QJI293" s="765"/>
      <c r="QJJ293" s="765"/>
      <c r="QJK293" s="765"/>
      <c r="QJL293" s="765"/>
      <c r="QJM293" s="765"/>
      <c r="QJN293" s="765"/>
      <c r="QJO293" s="765"/>
      <c r="QJP293" s="765"/>
      <c r="QJQ293" s="765"/>
      <c r="QJR293" s="765"/>
      <c r="QJS293" s="765"/>
      <c r="QJT293" s="765"/>
      <c r="QJU293" s="765"/>
      <c r="QJV293" s="765"/>
      <c r="QJW293" s="765"/>
      <c r="QJX293" s="765"/>
      <c r="QJY293" s="765"/>
      <c r="QJZ293" s="765"/>
      <c r="QKA293" s="765"/>
      <c r="QKB293" s="765"/>
      <c r="QKC293" s="765"/>
      <c r="QKD293" s="765"/>
      <c r="QKE293" s="765"/>
      <c r="QKF293" s="765"/>
      <c r="QKG293" s="765"/>
      <c r="QKH293" s="765"/>
      <c r="QKI293" s="765"/>
      <c r="QKJ293" s="765"/>
      <c r="QKK293" s="765"/>
      <c r="QKL293" s="765"/>
      <c r="QKM293" s="765"/>
      <c r="QKN293" s="765"/>
      <c r="QKO293" s="765"/>
      <c r="QKP293" s="765"/>
      <c r="QKQ293" s="765"/>
      <c r="QKR293" s="765"/>
      <c r="QKS293" s="765"/>
      <c r="QKT293" s="765"/>
      <c r="QKU293" s="765"/>
      <c r="QKV293" s="765"/>
      <c r="QKW293" s="765"/>
      <c r="QKX293" s="765"/>
      <c r="QKY293" s="765"/>
      <c r="QKZ293" s="765"/>
      <c r="QLA293" s="765"/>
      <c r="QLB293" s="765"/>
      <c r="QLC293" s="765"/>
      <c r="QLD293" s="765"/>
      <c r="QLE293" s="765"/>
      <c r="QLF293" s="765"/>
      <c r="QLG293" s="765"/>
      <c r="QLH293" s="765"/>
      <c r="QLI293" s="765"/>
      <c r="QLJ293" s="765"/>
      <c r="QLK293" s="765"/>
      <c r="QLL293" s="765"/>
      <c r="QLM293" s="765"/>
      <c r="QLN293" s="765"/>
      <c r="QLO293" s="765"/>
      <c r="QLP293" s="765"/>
      <c r="QLQ293" s="765"/>
      <c r="QLR293" s="765"/>
      <c r="QLS293" s="765"/>
      <c r="QLT293" s="765"/>
      <c r="QLU293" s="765"/>
      <c r="QLV293" s="765"/>
      <c r="QLW293" s="765"/>
      <c r="QLX293" s="765"/>
      <c r="QLY293" s="765"/>
      <c r="QLZ293" s="765"/>
      <c r="QMA293" s="765"/>
      <c r="QMB293" s="765"/>
      <c r="QMC293" s="765"/>
      <c r="QMD293" s="765"/>
      <c r="QME293" s="765"/>
      <c r="QMF293" s="765"/>
      <c r="QMG293" s="765"/>
      <c r="QMH293" s="765"/>
      <c r="QMI293" s="765"/>
      <c r="QMJ293" s="765"/>
      <c r="QMK293" s="765"/>
      <c r="QML293" s="765"/>
      <c r="QMM293" s="765"/>
      <c r="QMN293" s="765"/>
      <c r="QMO293" s="765"/>
      <c r="QMP293" s="765"/>
      <c r="QMQ293" s="765"/>
      <c r="QMR293" s="765"/>
      <c r="QMS293" s="765"/>
      <c r="QMT293" s="765"/>
      <c r="QMU293" s="765"/>
      <c r="QMV293" s="765"/>
      <c r="QMW293" s="765"/>
      <c r="QMX293" s="765"/>
      <c r="QMY293" s="765"/>
      <c r="QMZ293" s="765"/>
      <c r="QNA293" s="765"/>
      <c r="QNB293" s="765"/>
      <c r="QNC293" s="765"/>
      <c r="QND293" s="765"/>
      <c r="QNE293" s="765"/>
      <c r="QNF293" s="765"/>
      <c r="QNG293" s="765"/>
      <c r="QNH293" s="765"/>
      <c r="QNI293" s="765"/>
      <c r="QNJ293" s="765"/>
      <c r="QNK293" s="765"/>
      <c r="QNL293" s="765"/>
      <c r="QNM293" s="765"/>
      <c r="QNN293" s="765"/>
      <c r="QNO293" s="765"/>
      <c r="QNP293" s="765"/>
      <c r="QNQ293" s="765"/>
      <c r="QNR293" s="765"/>
      <c r="QNS293" s="765"/>
      <c r="QNT293" s="765"/>
      <c r="QNU293" s="765"/>
      <c r="QNV293" s="765"/>
      <c r="QNW293" s="765"/>
      <c r="QNX293" s="765"/>
      <c r="QNY293" s="765"/>
      <c r="QNZ293" s="765"/>
      <c r="QOA293" s="765"/>
      <c r="QOB293" s="765"/>
      <c r="QOC293" s="765"/>
      <c r="QOD293" s="765"/>
      <c r="QOE293" s="765"/>
      <c r="QOF293" s="765"/>
      <c r="QOG293" s="765"/>
      <c r="QOH293" s="765"/>
      <c r="QOI293" s="765"/>
      <c r="QOJ293" s="765"/>
      <c r="QOK293" s="765"/>
      <c r="QOL293" s="765"/>
      <c r="QOM293" s="765"/>
      <c r="QON293" s="765"/>
      <c r="QOO293" s="765"/>
      <c r="QOP293" s="765"/>
      <c r="QOQ293" s="765"/>
      <c r="QOR293" s="765"/>
      <c r="QOS293" s="765"/>
      <c r="QOT293" s="765"/>
      <c r="QOU293" s="765"/>
      <c r="QOV293" s="765"/>
      <c r="QOW293" s="765"/>
      <c r="QOX293" s="765"/>
      <c r="QOY293" s="765"/>
      <c r="QOZ293" s="765"/>
      <c r="QPA293" s="765"/>
      <c r="QPB293" s="765"/>
      <c r="QPC293" s="765"/>
      <c r="QPD293" s="765"/>
      <c r="QPE293" s="765"/>
      <c r="QPF293" s="765"/>
      <c r="QPG293" s="765"/>
      <c r="QPH293" s="765"/>
      <c r="QPI293" s="765"/>
      <c r="QPJ293" s="765"/>
      <c r="QPK293" s="765"/>
      <c r="QPL293" s="765"/>
      <c r="QPM293" s="765"/>
      <c r="QPN293" s="765"/>
      <c r="QPO293" s="765"/>
      <c r="QPP293" s="765"/>
      <c r="QPQ293" s="765"/>
      <c r="QPR293" s="765"/>
      <c r="QPS293" s="765"/>
      <c r="QPT293" s="765"/>
      <c r="QPU293" s="765"/>
      <c r="QPV293" s="765"/>
      <c r="QPW293" s="765"/>
      <c r="QPX293" s="765"/>
      <c r="QPY293" s="765"/>
      <c r="QPZ293" s="765"/>
      <c r="QQA293" s="765"/>
      <c r="QQB293" s="765"/>
      <c r="QQC293" s="765"/>
      <c r="QQD293" s="765"/>
      <c r="QQE293" s="765"/>
      <c r="QQF293" s="765"/>
      <c r="QQG293" s="765"/>
      <c r="QQH293" s="765"/>
      <c r="QQI293" s="765"/>
      <c r="QQJ293" s="765"/>
      <c r="QQK293" s="765"/>
      <c r="QQL293" s="765"/>
      <c r="QQM293" s="765"/>
      <c r="QQN293" s="765"/>
      <c r="QQO293" s="765"/>
      <c r="QQP293" s="765"/>
      <c r="QQQ293" s="765"/>
      <c r="QQR293" s="765"/>
      <c r="QQS293" s="765"/>
      <c r="QQT293" s="765"/>
      <c r="QQU293" s="765"/>
      <c r="QQV293" s="765"/>
      <c r="QQW293" s="765"/>
      <c r="QQX293" s="765"/>
      <c r="QQY293" s="765"/>
      <c r="QQZ293" s="765"/>
      <c r="QRA293" s="765"/>
      <c r="QRB293" s="765"/>
      <c r="QRC293" s="765"/>
      <c r="QRD293" s="765"/>
      <c r="QRE293" s="765"/>
      <c r="QRF293" s="765"/>
      <c r="QRG293" s="765"/>
      <c r="QRH293" s="765"/>
      <c r="QRI293" s="765"/>
      <c r="QRJ293" s="765"/>
      <c r="QRK293" s="765"/>
      <c r="QRL293" s="765"/>
      <c r="QRM293" s="765"/>
      <c r="QRN293" s="765"/>
      <c r="QRO293" s="765"/>
      <c r="QRP293" s="765"/>
      <c r="QRQ293" s="765"/>
      <c r="QRR293" s="765"/>
      <c r="QRS293" s="765"/>
      <c r="QRT293" s="765"/>
      <c r="QRU293" s="765"/>
      <c r="QRV293" s="765"/>
      <c r="QRW293" s="765"/>
      <c r="QRX293" s="765"/>
      <c r="QRY293" s="765"/>
      <c r="QRZ293" s="765"/>
      <c r="QSA293" s="765"/>
      <c r="QSB293" s="765"/>
      <c r="QSC293" s="765"/>
      <c r="QSD293" s="765"/>
      <c r="QSE293" s="765"/>
      <c r="QSF293" s="765"/>
      <c r="QSG293" s="765"/>
      <c r="QSH293" s="765"/>
      <c r="QSI293" s="765"/>
      <c r="QSJ293" s="765"/>
      <c r="QSK293" s="765"/>
      <c r="QSL293" s="765"/>
      <c r="QSM293" s="765"/>
      <c r="QSN293" s="765"/>
      <c r="QSO293" s="765"/>
      <c r="QSP293" s="765"/>
      <c r="QSQ293" s="765"/>
      <c r="QSR293" s="765"/>
      <c r="QSS293" s="765"/>
      <c r="QST293" s="765"/>
      <c r="QSU293" s="765"/>
      <c r="QSV293" s="765"/>
      <c r="QSW293" s="765"/>
      <c r="QSX293" s="765"/>
      <c r="QSY293" s="765"/>
      <c r="QSZ293" s="765"/>
      <c r="QTA293" s="765"/>
      <c r="QTB293" s="765"/>
      <c r="QTC293" s="765"/>
      <c r="QTD293" s="765"/>
      <c r="QTE293" s="765"/>
      <c r="QTF293" s="765"/>
      <c r="QTG293" s="765"/>
      <c r="QTH293" s="765"/>
      <c r="QTI293" s="765"/>
      <c r="QTJ293" s="765"/>
      <c r="QTK293" s="765"/>
      <c r="QTL293" s="765"/>
      <c r="QTM293" s="765"/>
      <c r="QTN293" s="765"/>
      <c r="QTO293" s="765"/>
      <c r="QTP293" s="765"/>
      <c r="QTQ293" s="765"/>
      <c r="QTR293" s="765"/>
      <c r="QTS293" s="765"/>
      <c r="QTT293" s="765"/>
      <c r="QTU293" s="765"/>
      <c r="QTV293" s="765"/>
      <c r="QTW293" s="765"/>
      <c r="QTX293" s="765"/>
      <c r="QTY293" s="765"/>
      <c r="QTZ293" s="765"/>
      <c r="QUA293" s="765"/>
      <c r="QUB293" s="765"/>
      <c r="QUC293" s="765"/>
      <c r="QUD293" s="765"/>
      <c r="QUE293" s="765"/>
      <c r="QUF293" s="765"/>
      <c r="QUG293" s="765"/>
      <c r="QUH293" s="765"/>
      <c r="QUI293" s="765"/>
      <c r="QUJ293" s="765"/>
      <c r="QUK293" s="765"/>
      <c r="QUL293" s="765"/>
      <c r="QUM293" s="765"/>
      <c r="QUN293" s="765"/>
      <c r="QUO293" s="765"/>
      <c r="QUP293" s="765"/>
      <c r="QUQ293" s="765"/>
      <c r="QUR293" s="765"/>
      <c r="QUS293" s="765"/>
      <c r="QUT293" s="765"/>
      <c r="QUU293" s="765"/>
      <c r="QUV293" s="765"/>
      <c r="QUW293" s="765"/>
      <c r="QUX293" s="765"/>
      <c r="QUY293" s="765"/>
      <c r="QUZ293" s="765"/>
      <c r="QVA293" s="765"/>
      <c r="QVB293" s="765"/>
      <c r="QVC293" s="765"/>
      <c r="QVD293" s="765"/>
      <c r="QVE293" s="765"/>
      <c r="QVF293" s="765"/>
      <c r="QVG293" s="765"/>
      <c r="QVH293" s="765"/>
      <c r="QVI293" s="765"/>
      <c r="QVJ293" s="765"/>
      <c r="QVK293" s="765"/>
      <c r="QVL293" s="765"/>
      <c r="QVM293" s="765"/>
      <c r="QVN293" s="765"/>
      <c r="QVO293" s="765"/>
      <c r="QVP293" s="765"/>
      <c r="QVQ293" s="765"/>
      <c r="QVR293" s="765"/>
      <c r="QVS293" s="765"/>
      <c r="QVT293" s="765"/>
      <c r="QVU293" s="765"/>
      <c r="QVV293" s="765"/>
      <c r="QVW293" s="765"/>
      <c r="QVX293" s="765"/>
      <c r="QVY293" s="765"/>
      <c r="QVZ293" s="765"/>
      <c r="QWA293" s="765"/>
      <c r="QWB293" s="765"/>
      <c r="QWC293" s="765"/>
      <c r="QWD293" s="765"/>
      <c r="QWE293" s="765"/>
      <c r="QWF293" s="765"/>
      <c r="QWG293" s="765"/>
      <c r="QWH293" s="765"/>
      <c r="QWI293" s="765"/>
      <c r="QWJ293" s="765"/>
      <c r="QWK293" s="765"/>
      <c r="QWL293" s="765"/>
      <c r="QWM293" s="765"/>
      <c r="QWN293" s="765"/>
      <c r="QWO293" s="765"/>
      <c r="QWP293" s="765"/>
      <c r="QWQ293" s="765"/>
      <c r="QWR293" s="765"/>
      <c r="QWS293" s="765"/>
      <c r="QWT293" s="765"/>
      <c r="QWU293" s="765"/>
      <c r="QWV293" s="765"/>
      <c r="QWW293" s="765"/>
      <c r="QWX293" s="765"/>
      <c r="QWY293" s="765"/>
      <c r="QWZ293" s="765"/>
      <c r="QXA293" s="765"/>
      <c r="QXB293" s="765"/>
      <c r="QXC293" s="765"/>
      <c r="QXD293" s="765"/>
      <c r="QXE293" s="765"/>
      <c r="QXF293" s="765"/>
      <c r="QXG293" s="765"/>
      <c r="QXH293" s="765"/>
      <c r="QXI293" s="765"/>
      <c r="QXJ293" s="765"/>
      <c r="QXK293" s="765"/>
      <c r="QXL293" s="765"/>
      <c r="QXM293" s="765"/>
      <c r="QXN293" s="765"/>
      <c r="QXO293" s="765"/>
      <c r="QXP293" s="765"/>
      <c r="QXQ293" s="765"/>
      <c r="QXR293" s="765"/>
      <c r="QXS293" s="765"/>
      <c r="QXT293" s="765"/>
      <c r="QXU293" s="765"/>
      <c r="QXV293" s="765"/>
      <c r="QXW293" s="765"/>
      <c r="QXX293" s="765"/>
      <c r="QXY293" s="765"/>
      <c r="QXZ293" s="765"/>
      <c r="QYA293" s="765"/>
      <c r="QYB293" s="765"/>
      <c r="QYC293" s="765"/>
      <c r="QYD293" s="765"/>
      <c r="QYE293" s="765"/>
      <c r="QYF293" s="765"/>
      <c r="QYG293" s="765"/>
      <c r="QYH293" s="765"/>
      <c r="QYI293" s="765"/>
      <c r="QYJ293" s="765"/>
      <c r="QYK293" s="765"/>
      <c r="QYL293" s="765"/>
      <c r="QYM293" s="765"/>
      <c r="QYN293" s="765"/>
      <c r="QYO293" s="765"/>
      <c r="QYP293" s="765"/>
      <c r="QYQ293" s="765"/>
      <c r="QYR293" s="765"/>
      <c r="QYS293" s="765"/>
      <c r="QYT293" s="765"/>
      <c r="QYU293" s="765"/>
      <c r="QYV293" s="765"/>
      <c r="QYW293" s="765"/>
      <c r="QYX293" s="765"/>
      <c r="QYY293" s="765"/>
      <c r="QYZ293" s="765"/>
      <c r="QZA293" s="765"/>
      <c r="QZB293" s="765"/>
      <c r="QZC293" s="765"/>
      <c r="QZD293" s="765"/>
      <c r="QZE293" s="765"/>
      <c r="QZF293" s="765"/>
      <c r="QZG293" s="765"/>
      <c r="QZH293" s="765"/>
      <c r="QZI293" s="765"/>
      <c r="QZJ293" s="765"/>
      <c r="QZK293" s="765"/>
      <c r="QZL293" s="765"/>
      <c r="QZM293" s="765"/>
      <c r="QZN293" s="765"/>
      <c r="QZO293" s="765"/>
      <c r="QZP293" s="765"/>
      <c r="QZQ293" s="765"/>
      <c r="QZR293" s="765"/>
      <c r="QZS293" s="765"/>
      <c r="QZT293" s="765"/>
      <c r="QZU293" s="765"/>
      <c r="QZV293" s="765"/>
      <c r="QZW293" s="765"/>
      <c r="QZX293" s="765"/>
      <c r="QZY293" s="765"/>
      <c r="QZZ293" s="765"/>
      <c r="RAA293" s="765"/>
      <c r="RAB293" s="765"/>
      <c r="RAC293" s="765"/>
      <c r="RAD293" s="765"/>
      <c r="RAE293" s="765"/>
      <c r="RAF293" s="765"/>
      <c r="RAG293" s="765"/>
      <c r="RAH293" s="765"/>
      <c r="RAI293" s="765"/>
      <c r="RAJ293" s="765"/>
      <c r="RAK293" s="765"/>
      <c r="RAL293" s="765"/>
      <c r="RAM293" s="765"/>
      <c r="RAN293" s="765"/>
      <c r="RAO293" s="765"/>
      <c r="RAP293" s="765"/>
      <c r="RAQ293" s="765"/>
      <c r="RAR293" s="765"/>
      <c r="RAS293" s="765"/>
      <c r="RAT293" s="765"/>
      <c r="RAU293" s="765"/>
      <c r="RAV293" s="765"/>
      <c r="RAW293" s="765"/>
      <c r="RAX293" s="765"/>
      <c r="RAY293" s="765"/>
      <c r="RAZ293" s="765"/>
      <c r="RBA293" s="765"/>
      <c r="RBB293" s="765"/>
      <c r="RBC293" s="765"/>
      <c r="RBD293" s="765"/>
      <c r="RBE293" s="765"/>
      <c r="RBF293" s="765"/>
      <c r="RBG293" s="765"/>
      <c r="RBH293" s="765"/>
      <c r="RBI293" s="765"/>
      <c r="RBJ293" s="765"/>
      <c r="RBK293" s="765"/>
      <c r="RBL293" s="765"/>
      <c r="RBM293" s="765"/>
      <c r="RBN293" s="765"/>
      <c r="RBO293" s="765"/>
      <c r="RBP293" s="765"/>
      <c r="RBQ293" s="765"/>
      <c r="RBR293" s="765"/>
      <c r="RBS293" s="765"/>
      <c r="RBT293" s="765"/>
      <c r="RBU293" s="765"/>
      <c r="RBV293" s="765"/>
      <c r="RBW293" s="765"/>
      <c r="RBX293" s="765"/>
      <c r="RBY293" s="765"/>
      <c r="RBZ293" s="765"/>
      <c r="RCA293" s="765"/>
      <c r="RCB293" s="765"/>
      <c r="RCC293" s="765"/>
      <c r="RCD293" s="765"/>
      <c r="RCE293" s="765"/>
      <c r="RCF293" s="765"/>
      <c r="RCG293" s="765"/>
      <c r="RCH293" s="765"/>
      <c r="RCI293" s="765"/>
      <c r="RCJ293" s="765"/>
      <c r="RCK293" s="765"/>
      <c r="RCL293" s="765"/>
      <c r="RCM293" s="765"/>
      <c r="RCN293" s="765"/>
      <c r="RCO293" s="765"/>
      <c r="RCP293" s="765"/>
      <c r="RCQ293" s="765"/>
      <c r="RCR293" s="765"/>
      <c r="RCS293" s="765"/>
      <c r="RCT293" s="765"/>
      <c r="RCU293" s="765"/>
      <c r="RCV293" s="765"/>
      <c r="RCW293" s="765"/>
      <c r="RCX293" s="765"/>
      <c r="RCY293" s="765"/>
      <c r="RCZ293" s="765"/>
      <c r="RDA293" s="765"/>
      <c r="RDB293" s="765"/>
      <c r="RDC293" s="765"/>
      <c r="RDD293" s="765"/>
      <c r="RDE293" s="765"/>
      <c r="RDF293" s="765"/>
      <c r="RDG293" s="765"/>
      <c r="RDH293" s="765"/>
      <c r="RDI293" s="765"/>
      <c r="RDJ293" s="765"/>
      <c r="RDK293" s="765"/>
      <c r="RDL293" s="765"/>
      <c r="RDM293" s="765"/>
      <c r="RDN293" s="765"/>
      <c r="RDO293" s="765"/>
      <c r="RDP293" s="765"/>
      <c r="RDQ293" s="765"/>
      <c r="RDR293" s="765"/>
      <c r="RDS293" s="765"/>
      <c r="RDT293" s="765"/>
      <c r="RDU293" s="765"/>
      <c r="RDV293" s="765"/>
      <c r="RDW293" s="765"/>
      <c r="RDX293" s="765"/>
      <c r="RDY293" s="765"/>
      <c r="RDZ293" s="765"/>
      <c r="REA293" s="765"/>
      <c r="REB293" s="765"/>
      <c r="REC293" s="765"/>
      <c r="RED293" s="765"/>
      <c r="REE293" s="765"/>
      <c r="REF293" s="765"/>
      <c r="REG293" s="765"/>
      <c r="REH293" s="765"/>
      <c r="REI293" s="765"/>
      <c r="REJ293" s="765"/>
      <c r="REK293" s="765"/>
      <c r="REL293" s="765"/>
      <c r="REM293" s="765"/>
      <c r="REN293" s="765"/>
      <c r="REO293" s="765"/>
      <c r="REP293" s="765"/>
      <c r="REQ293" s="765"/>
      <c r="RER293" s="765"/>
      <c r="RES293" s="765"/>
      <c r="RET293" s="765"/>
      <c r="REU293" s="765"/>
      <c r="REV293" s="765"/>
      <c r="REW293" s="765"/>
      <c r="REX293" s="765"/>
      <c r="REY293" s="765"/>
      <c r="REZ293" s="765"/>
      <c r="RFA293" s="765"/>
      <c r="RFB293" s="765"/>
      <c r="RFC293" s="765"/>
      <c r="RFD293" s="765"/>
      <c r="RFE293" s="765"/>
      <c r="RFF293" s="765"/>
      <c r="RFG293" s="765"/>
      <c r="RFH293" s="765"/>
      <c r="RFI293" s="765"/>
      <c r="RFJ293" s="765"/>
      <c r="RFK293" s="765"/>
      <c r="RFL293" s="765"/>
      <c r="RFM293" s="765"/>
      <c r="RFN293" s="765"/>
      <c r="RFO293" s="765"/>
      <c r="RFP293" s="765"/>
      <c r="RFQ293" s="765"/>
      <c r="RFR293" s="765"/>
      <c r="RFS293" s="765"/>
      <c r="RFT293" s="765"/>
      <c r="RFU293" s="765"/>
      <c r="RFV293" s="765"/>
      <c r="RFW293" s="765"/>
      <c r="RFX293" s="765"/>
      <c r="RFY293" s="765"/>
      <c r="RFZ293" s="765"/>
      <c r="RGA293" s="765"/>
      <c r="RGB293" s="765"/>
      <c r="RGC293" s="765"/>
      <c r="RGD293" s="765"/>
      <c r="RGE293" s="765"/>
      <c r="RGF293" s="765"/>
      <c r="RGG293" s="765"/>
      <c r="RGH293" s="765"/>
      <c r="RGI293" s="765"/>
      <c r="RGJ293" s="765"/>
      <c r="RGK293" s="765"/>
      <c r="RGL293" s="765"/>
      <c r="RGM293" s="765"/>
      <c r="RGN293" s="765"/>
      <c r="RGO293" s="765"/>
      <c r="RGP293" s="765"/>
      <c r="RGQ293" s="765"/>
      <c r="RGR293" s="765"/>
      <c r="RGS293" s="765"/>
      <c r="RGT293" s="765"/>
      <c r="RGU293" s="765"/>
      <c r="RGV293" s="765"/>
      <c r="RGW293" s="765"/>
      <c r="RGX293" s="765"/>
      <c r="RGY293" s="765"/>
      <c r="RGZ293" s="765"/>
      <c r="RHA293" s="765"/>
      <c r="RHB293" s="765"/>
      <c r="RHC293" s="765"/>
      <c r="RHD293" s="765"/>
      <c r="RHE293" s="765"/>
      <c r="RHF293" s="765"/>
      <c r="RHG293" s="765"/>
      <c r="RHH293" s="765"/>
      <c r="RHI293" s="765"/>
      <c r="RHJ293" s="765"/>
      <c r="RHK293" s="765"/>
      <c r="RHL293" s="765"/>
      <c r="RHM293" s="765"/>
      <c r="RHN293" s="765"/>
      <c r="RHO293" s="765"/>
      <c r="RHP293" s="765"/>
      <c r="RHQ293" s="765"/>
      <c r="RHR293" s="765"/>
      <c r="RHS293" s="765"/>
      <c r="RHT293" s="765"/>
      <c r="RHU293" s="765"/>
      <c r="RHV293" s="765"/>
      <c r="RHW293" s="765"/>
      <c r="RHX293" s="765"/>
      <c r="RHY293" s="765"/>
      <c r="RHZ293" s="765"/>
      <c r="RIA293" s="765"/>
      <c r="RIB293" s="765"/>
      <c r="RIC293" s="765"/>
      <c r="RID293" s="765"/>
      <c r="RIE293" s="765"/>
      <c r="RIF293" s="765"/>
      <c r="RIG293" s="765"/>
      <c r="RIH293" s="765"/>
      <c r="RII293" s="765"/>
      <c r="RIJ293" s="765"/>
      <c r="RIK293" s="765"/>
      <c r="RIL293" s="765"/>
      <c r="RIM293" s="765"/>
      <c r="RIN293" s="765"/>
      <c r="RIO293" s="765"/>
      <c r="RIP293" s="765"/>
      <c r="RIQ293" s="765"/>
      <c r="RIR293" s="765"/>
      <c r="RIS293" s="765"/>
      <c r="RIT293" s="765"/>
      <c r="RIU293" s="765"/>
      <c r="RIV293" s="765"/>
      <c r="RIW293" s="765"/>
      <c r="RIX293" s="765"/>
      <c r="RIY293" s="765"/>
      <c r="RIZ293" s="765"/>
      <c r="RJA293" s="765"/>
      <c r="RJB293" s="765"/>
      <c r="RJC293" s="765"/>
      <c r="RJD293" s="765"/>
      <c r="RJE293" s="765"/>
      <c r="RJF293" s="765"/>
      <c r="RJG293" s="765"/>
      <c r="RJH293" s="765"/>
      <c r="RJI293" s="765"/>
      <c r="RJJ293" s="765"/>
      <c r="RJK293" s="765"/>
      <c r="RJL293" s="765"/>
      <c r="RJM293" s="765"/>
      <c r="RJN293" s="765"/>
      <c r="RJO293" s="765"/>
      <c r="RJP293" s="765"/>
      <c r="RJQ293" s="765"/>
      <c r="RJR293" s="765"/>
      <c r="RJS293" s="765"/>
      <c r="RJT293" s="765"/>
      <c r="RJU293" s="765"/>
      <c r="RJV293" s="765"/>
      <c r="RJW293" s="765"/>
      <c r="RJX293" s="765"/>
      <c r="RJY293" s="765"/>
      <c r="RJZ293" s="765"/>
      <c r="RKA293" s="765"/>
      <c r="RKB293" s="765"/>
      <c r="RKC293" s="765"/>
      <c r="RKD293" s="765"/>
      <c r="RKE293" s="765"/>
      <c r="RKF293" s="765"/>
      <c r="RKG293" s="765"/>
      <c r="RKH293" s="765"/>
      <c r="RKI293" s="765"/>
      <c r="RKJ293" s="765"/>
      <c r="RKK293" s="765"/>
      <c r="RKL293" s="765"/>
      <c r="RKM293" s="765"/>
      <c r="RKN293" s="765"/>
      <c r="RKO293" s="765"/>
      <c r="RKP293" s="765"/>
      <c r="RKQ293" s="765"/>
      <c r="RKR293" s="765"/>
      <c r="RKS293" s="765"/>
      <c r="RKT293" s="765"/>
      <c r="RKU293" s="765"/>
      <c r="RKV293" s="765"/>
      <c r="RKW293" s="765"/>
      <c r="RKX293" s="765"/>
      <c r="RKY293" s="765"/>
      <c r="RKZ293" s="765"/>
      <c r="RLA293" s="765"/>
      <c r="RLB293" s="765"/>
      <c r="RLC293" s="765"/>
      <c r="RLD293" s="765"/>
      <c r="RLE293" s="765"/>
      <c r="RLF293" s="765"/>
      <c r="RLG293" s="765"/>
      <c r="RLH293" s="765"/>
      <c r="RLI293" s="765"/>
      <c r="RLJ293" s="765"/>
      <c r="RLK293" s="765"/>
      <c r="RLL293" s="765"/>
      <c r="RLM293" s="765"/>
      <c r="RLN293" s="765"/>
      <c r="RLO293" s="765"/>
      <c r="RLP293" s="765"/>
      <c r="RLQ293" s="765"/>
      <c r="RLR293" s="765"/>
      <c r="RLS293" s="765"/>
      <c r="RLT293" s="765"/>
      <c r="RLU293" s="765"/>
      <c r="RLV293" s="765"/>
      <c r="RLW293" s="765"/>
      <c r="RLX293" s="765"/>
      <c r="RLY293" s="765"/>
      <c r="RLZ293" s="765"/>
      <c r="RMA293" s="765"/>
      <c r="RMB293" s="765"/>
      <c r="RMC293" s="765"/>
      <c r="RMD293" s="765"/>
      <c r="RME293" s="765"/>
      <c r="RMF293" s="765"/>
      <c r="RMG293" s="765"/>
      <c r="RMH293" s="765"/>
      <c r="RMI293" s="765"/>
      <c r="RMJ293" s="765"/>
      <c r="RMK293" s="765"/>
      <c r="RML293" s="765"/>
      <c r="RMM293" s="765"/>
      <c r="RMN293" s="765"/>
      <c r="RMO293" s="765"/>
      <c r="RMP293" s="765"/>
      <c r="RMQ293" s="765"/>
      <c r="RMR293" s="765"/>
      <c r="RMS293" s="765"/>
      <c r="RMT293" s="765"/>
      <c r="RMU293" s="765"/>
      <c r="RMV293" s="765"/>
      <c r="RMW293" s="765"/>
      <c r="RMX293" s="765"/>
      <c r="RMY293" s="765"/>
      <c r="RMZ293" s="765"/>
      <c r="RNA293" s="765"/>
      <c r="RNB293" s="765"/>
      <c r="RNC293" s="765"/>
      <c r="RND293" s="765"/>
      <c r="RNE293" s="765"/>
      <c r="RNF293" s="765"/>
      <c r="RNG293" s="765"/>
      <c r="RNH293" s="765"/>
      <c r="RNI293" s="765"/>
      <c r="RNJ293" s="765"/>
      <c r="RNK293" s="765"/>
      <c r="RNL293" s="765"/>
      <c r="RNM293" s="765"/>
      <c r="RNN293" s="765"/>
      <c r="RNO293" s="765"/>
      <c r="RNP293" s="765"/>
      <c r="RNQ293" s="765"/>
      <c r="RNR293" s="765"/>
      <c r="RNS293" s="765"/>
      <c r="RNT293" s="765"/>
      <c r="RNU293" s="765"/>
      <c r="RNV293" s="765"/>
      <c r="RNW293" s="765"/>
      <c r="RNX293" s="765"/>
      <c r="RNY293" s="765"/>
      <c r="RNZ293" s="765"/>
      <c r="ROA293" s="765"/>
      <c r="ROB293" s="765"/>
      <c r="ROC293" s="765"/>
      <c r="ROD293" s="765"/>
      <c r="ROE293" s="765"/>
      <c r="ROF293" s="765"/>
      <c r="ROG293" s="765"/>
      <c r="ROH293" s="765"/>
      <c r="ROI293" s="765"/>
      <c r="ROJ293" s="765"/>
      <c r="ROK293" s="765"/>
      <c r="ROL293" s="765"/>
      <c r="ROM293" s="765"/>
      <c r="RON293" s="765"/>
      <c r="ROO293" s="765"/>
      <c r="ROP293" s="765"/>
      <c r="ROQ293" s="765"/>
      <c r="ROR293" s="765"/>
      <c r="ROS293" s="765"/>
      <c r="ROT293" s="765"/>
      <c r="ROU293" s="765"/>
      <c r="ROV293" s="765"/>
      <c r="ROW293" s="765"/>
      <c r="ROX293" s="765"/>
      <c r="ROY293" s="765"/>
      <c r="ROZ293" s="765"/>
      <c r="RPA293" s="765"/>
      <c r="RPB293" s="765"/>
      <c r="RPC293" s="765"/>
      <c r="RPD293" s="765"/>
      <c r="RPE293" s="765"/>
      <c r="RPF293" s="765"/>
      <c r="RPG293" s="765"/>
      <c r="RPH293" s="765"/>
      <c r="RPI293" s="765"/>
      <c r="RPJ293" s="765"/>
      <c r="RPK293" s="765"/>
      <c r="RPL293" s="765"/>
      <c r="RPM293" s="765"/>
      <c r="RPN293" s="765"/>
      <c r="RPO293" s="765"/>
      <c r="RPP293" s="765"/>
      <c r="RPQ293" s="765"/>
      <c r="RPR293" s="765"/>
      <c r="RPS293" s="765"/>
      <c r="RPT293" s="765"/>
      <c r="RPU293" s="765"/>
      <c r="RPV293" s="765"/>
      <c r="RPW293" s="765"/>
      <c r="RPX293" s="765"/>
      <c r="RPY293" s="765"/>
      <c r="RPZ293" s="765"/>
      <c r="RQA293" s="765"/>
      <c r="RQB293" s="765"/>
      <c r="RQC293" s="765"/>
      <c r="RQD293" s="765"/>
      <c r="RQE293" s="765"/>
      <c r="RQF293" s="765"/>
      <c r="RQG293" s="765"/>
      <c r="RQH293" s="765"/>
      <c r="RQI293" s="765"/>
      <c r="RQJ293" s="765"/>
      <c r="RQK293" s="765"/>
      <c r="RQL293" s="765"/>
      <c r="RQM293" s="765"/>
      <c r="RQN293" s="765"/>
      <c r="RQO293" s="765"/>
      <c r="RQP293" s="765"/>
      <c r="RQQ293" s="765"/>
      <c r="RQR293" s="765"/>
      <c r="RQS293" s="765"/>
      <c r="RQT293" s="765"/>
      <c r="RQU293" s="765"/>
      <c r="RQV293" s="765"/>
      <c r="RQW293" s="765"/>
      <c r="RQX293" s="765"/>
      <c r="RQY293" s="765"/>
      <c r="RQZ293" s="765"/>
      <c r="RRA293" s="765"/>
      <c r="RRB293" s="765"/>
      <c r="RRC293" s="765"/>
      <c r="RRD293" s="765"/>
      <c r="RRE293" s="765"/>
      <c r="RRF293" s="765"/>
      <c r="RRG293" s="765"/>
      <c r="RRH293" s="765"/>
      <c r="RRI293" s="765"/>
      <c r="RRJ293" s="765"/>
      <c r="RRK293" s="765"/>
      <c r="RRL293" s="765"/>
      <c r="RRM293" s="765"/>
      <c r="RRN293" s="765"/>
      <c r="RRO293" s="765"/>
      <c r="RRP293" s="765"/>
      <c r="RRQ293" s="765"/>
      <c r="RRR293" s="765"/>
      <c r="RRS293" s="765"/>
      <c r="RRT293" s="765"/>
      <c r="RRU293" s="765"/>
      <c r="RRV293" s="765"/>
      <c r="RRW293" s="765"/>
      <c r="RRX293" s="765"/>
      <c r="RRY293" s="765"/>
      <c r="RRZ293" s="765"/>
      <c r="RSA293" s="765"/>
      <c r="RSB293" s="765"/>
      <c r="RSC293" s="765"/>
      <c r="RSD293" s="765"/>
      <c r="RSE293" s="765"/>
      <c r="RSF293" s="765"/>
      <c r="RSG293" s="765"/>
      <c r="RSH293" s="765"/>
      <c r="RSI293" s="765"/>
      <c r="RSJ293" s="765"/>
      <c r="RSK293" s="765"/>
      <c r="RSL293" s="765"/>
      <c r="RSM293" s="765"/>
      <c r="RSN293" s="765"/>
      <c r="RSO293" s="765"/>
      <c r="RSP293" s="765"/>
      <c r="RSQ293" s="765"/>
      <c r="RSR293" s="765"/>
      <c r="RSS293" s="765"/>
      <c r="RST293" s="765"/>
      <c r="RSU293" s="765"/>
      <c r="RSV293" s="765"/>
      <c r="RSW293" s="765"/>
      <c r="RSX293" s="765"/>
      <c r="RSY293" s="765"/>
      <c r="RSZ293" s="765"/>
      <c r="RTA293" s="765"/>
      <c r="RTB293" s="765"/>
      <c r="RTC293" s="765"/>
      <c r="RTD293" s="765"/>
      <c r="RTE293" s="765"/>
      <c r="RTF293" s="765"/>
      <c r="RTG293" s="765"/>
      <c r="RTH293" s="765"/>
      <c r="RTI293" s="765"/>
      <c r="RTJ293" s="765"/>
      <c r="RTK293" s="765"/>
      <c r="RTL293" s="765"/>
      <c r="RTM293" s="765"/>
      <c r="RTN293" s="765"/>
      <c r="RTO293" s="765"/>
      <c r="RTP293" s="765"/>
      <c r="RTQ293" s="765"/>
      <c r="RTR293" s="765"/>
      <c r="RTS293" s="765"/>
      <c r="RTT293" s="765"/>
      <c r="RTU293" s="765"/>
      <c r="RTV293" s="765"/>
      <c r="RTW293" s="765"/>
      <c r="RTX293" s="765"/>
      <c r="RTY293" s="765"/>
      <c r="RTZ293" s="765"/>
      <c r="RUA293" s="765"/>
      <c r="RUB293" s="765"/>
      <c r="RUC293" s="765"/>
      <c r="RUD293" s="765"/>
      <c r="RUE293" s="765"/>
      <c r="RUF293" s="765"/>
      <c r="RUG293" s="765"/>
      <c r="RUH293" s="765"/>
      <c r="RUI293" s="765"/>
      <c r="RUJ293" s="765"/>
      <c r="RUK293" s="765"/>
      <c r="RUL293" s="765"/>
      <c r="RUM293" s="765"/>
      <c r="RUN293" s="765"/>
      <c r="RUO293" s="765"/>
      <c r="RUP293" s="765"/>
      <c r="RUQ293" s="765"/>
      <c r="RUR293" s="765"/>
      <c r="RUS293" s="765"/>
      <c r="RUT293" s="765"/>
      <c r="RUU293" s="765"/>
      <c r="RUV293" s="765"/>
      <c r="RUW293" s="765"/>
      <c r="RUX293" s="765"/>
      <c r="RUY293" s="765"/>
      <c r="RUZ293" s="765"/>
      <c r="RVA293" s="765"/>
      <c r="RVB293" s="765"/>
      <c r="RVC293" s="765"/>
      <c r="RVD293" s="765"/>
      <c r="RVE293" s="765"/>
      <c r="RVF293" s="765"/>
      <c r="RVG293" s="765"/>
      <c r="RVH293" s="765"/>
      <c r="RVI293" s="765"/>
      <c r="RVJ293" s="765"/>
      <c r="RVK293" s="765"/>
      <c r="RVL293" s="765"/>
      <c r="RVM293" s="765"/>
      <c r="RVN293" s="765"/>
      <c r="RVO293" s="765"/>
      <c r="RVP293" s="765"/>
      <c r="RVQ293" s="765"/>
      <c r="RVR293" s="765"/>
      <c r="RVS293" s="765"/>
      <c r="RVT293" s="765"/>
      <c r="RVU293" s="765"/>
      <c r="RVV293" s="765"/>
      <c r="RVW293" s="765"/>
      <c r="RVX293" s="765"/>
      <c r="RVY293" s="765"/>
      <c r="RVZ293" s="765"/>
      <c r="RWA293" s="765"/>
      <c r="RWB293" s="765"/>
      <c r="RWC293" s="765"/>
      <c r="RWD293" s="765"/>
      <c r="RWE293" s="765"/>
      <c r="RWF293" s="765"/>
      <c r="RWG293" s="765"/>
      <c r="RWH293" s="765"/>
      <c r="RWI293" s="765"/>
      <c r="RWJ293" s="765"/>
      <c r="RWK293" s="765"/>
      <c r="RWL293" s="765"/>
      <c r="RWM293" s="765"/>
      <c r="RWN293" s="765"/>
      <c r="RWO293" s="765"/>
      <c r="RWP293" s="765"/>
      <c r="RWQ293" s="765"/>
      <c r="RWR293" s="765"/>
      <c r="RWS293" s="765"/>
      <c r="RWT293" s="765"/>
      <c r="RWU293" s="765"/>
      <c r="RWV293" s="765"/>
      <c r="RWW293" s="765"/>
      <c r="RWX293" s="765"/>
      <c r="RWY293" s="765"/>
      <c r="RWZ293" s="765"/>
      <c r="RXA293" s="765"/>
      <c r="RXB293" s="765"/>
      <c r="RXC293" s="765"/>
      <c r="RXD293" s="765"/>
      <c r="RXE293" s="765"/>
      <c r="RXF293" s="765"/>
      <c r="RXG293" s="765"/>
      <c r="RXH293" s="765"/>
      <c r="RXI293" s="765"/>
      <c r="RXJ293" s="765"/>
      <c r="RXK293" s="765"/>
      <c r="RXL293" s="765"/>
      <c r="RXM293" s="765"/>
      <c r="RXN293" s="765"/>
      <c r="RXO293" s="765"/>
      <c r="RXP293" s="765"/>
      <c r="RXQ293" s="765"/>
      <c r="RXR293" s="765"/>
      <c r="RXS293" s="765"/>
      <c r="RXT293" s="765"/>
      <c r="RXU293" s="765"/>
      <c r="RXV293" s="765"/>
      <c r="RXW293" s="765"/>
      <c r="RXX293" s="765"/>
      <c r="RXY293" s="765"/>
      <c r="RXZ293" s="765"/>
      <c r="RYA293" s="765"/>
      <c r="RYB293" s="765"/>
      <c r="RYC293" s="765"/>
      <c r="RYD293" s="765"/>
      <c r="RYE293" s="765"/>
      <c r="RYF293" s="765"/>
      <c r="RYG293" s="765"/>
      <c r="RYH293" s="765"/>
      <c r="RYI293" s="765"/>
      <c r="RYJ293" s="765"/>
      <c r="RYK293" s="765"/>
      <c r="RYL293" s="765"/>
      <c r="RYM293" s="765"/>
      <c r="RYN293" s="765"/>
      <c r="RYO293" s="765"/>
      <c r="RYP293" s="765"/>
      <c r="RYQ293" s="765"/>
      <c r="RYR293" s="765"/>
      <c r="RYS293" s="765"/>
      <c r="RYT293" s="765"/>
      <c r="RYU293" s="765"/>
      <c r="RYV293" s="765"/>
      <c r="RYW293" s="765"/>
      <c r="RYX293" s="765"/>
      <c r="RYY293" s="765"/>
      <c r="RYZ293" s="765"/>
      <c r="RZA293" s="765"/>
      <c r="RZB293" s="765"/>
      <c r="RZC293" s="765"/>
      <c r="RZD293" s="765"/>
      <c r="RZE293" s="765"/>
      <c r="RZF293" s="765"/>
      <c r="RZG293" s="765"/>
      <c r="RZH293" s="765"/>
      <c r="RZI293" s="765"/>
      <c r="RZJ293" s="765"/>
      <c r="RZK293" s="765"/>
      <c r="RZL293" s="765"/>
      <c r="RZM293" s="765"/>
      <c r="RZN293" s="765"/>
      <c r="RZO293" s="765"/>
      <c r="RZP293" s="765"/>
      <c r="RZQ293" s="765"/>
      <c r="RZR293" s="765"/>
      <c r="RZS293" s="765"/>
      <c r="RZT293" s="765"/>
      <c r="RZU293" s="765"/>
      <c r="RZV293" s="765"/>
      <c r="RZW293" s="765"/>
      <c r="RZX293" s="765"/>
      <c r="RZY293" s="765"/>
      <c r="RZZ293" s="765"/>
      <c r="SAA293" s="765"/>
      <c r="SAB293" s="765"/>
      <c r="SAC293" s="765"/>
      <c r="SAD293" s="765"/>
      <c r="SAE293" s="765"/>
      <c r="SAF293" s="765"/>
      <c r="SAG293" s="765"/>
      <c r="SAH293" s="765"/>
      <c r="SAI293" s="765"/>
      <c r="SAJ293" s="765"/>
      <c r="SAK293" s="765"/>
      <c r="SAL293" s="765"/>
      <c r="SAM293" s="765"/>
      <c r="SAN293" s="765"/>
      <c r="SAO293" s="765"/>
      <c r="SAP293" s="765"/>
      <c r="SAQ293" s="765"/>
      <c r="SAR293" s="765"/>
      <c r="SAS293" s="765"/>
      <c r="SAT293" s="765"/>
      <c r="SAU293" s="765"/>
      <c r="SAV293" s="765"/>
      <c r="SAW293" s="765"/>
      <c r="SAX293" s="765"/>
      <c r="SAY293" s="765"/>
      <c r="SAZ293" s="765"/>
      <c r="SBA293" s="765"/>
      <c r="SBB293" s="765"/>
      <c r="SBC293" s="765"/>
      <c r="SBD293" s="765"/>
      <c r="SBE293" s="765"/>
      <c r="SBF293" s="765"/>
      <c r="SBG293" s="765"/>
      <c r="SBH293" s="765"/>
      <c r="SBI293" s="765"/>
      <c r="SBJ293" s="765"/>
      <c r="SBK293" s="765"/>
      <c r="SBL293" s="765"/>
      <c r="SBM293" s="765"/>
      <c r="SBN293" s="765"/>
      <c r="SBO293" s="765"/>
      <c r="SBP293" s="765"/>
      <c r="SBQ293" s="765"/>
      <c r="SBR293" s="765"/>
      <c r="SBS293" s="765"/>
      <c r="SBT293" s="765"/>
      <c r="SBU293" s="765"/>
      <c r="SBV293" s="765"/>
      <c r="SBW293" s="765"/>
      <c r="SBX293" s="765"/>
      <c r="SBY293" s="765"/>
      <c r="SBZ293" s="765"/>
      <c r="SCA293" s="765"/>
      <c r="SCB293" s="765"/>
      <c r="SCC293" s="765"/>
      <c r="SCD293" s="765"/>
      <c r="SCE293" s="765"/>
      <c r="SCF293" s="765"/>
      <c r="SCG293" s="765"/>
      <c r="SCH293" s="765"/>
      <c r="SCI293" s="765"/>
      <c r="SCJ293" s="765"/>
      <c r="SCK293" s="765"/>
      <c r="SCL293" s="765"/>
      <c r="SCM293" s="765"/>
      <c r="SCN293" s="765"/>
      <c r="SCO293" s="765"/>
      <c r="SCP293" s="765"/>
      <c r="SCQ293" s="765"/>
      <c r="SCR293" s="765"/>
      <c r="SCS293" s="765"/>
      <c r="SCT293" s="765"/>
      <c r="SCU293" s="765"/>
      <c r="SCV293" s="765"/>
      <c r="SCW293" s="765"/>
      <c r="SCX293" s="765"/>
      <c r="SCY293" s="765"/>
      <c r="SCZ293" s="765"/>
      <c r="SDA293" s="765"/>
      <c r="SDB293" s="765"/>
      <c r="SDC293" s="765"/>
      <c r="SDD293" s="765"/>
      <c r="SDE293" s="765"/>
      <c r="SDF293" s="765"/>
      <c r="SDG293" s="765"/>
      <c r="SDH293" s="765"/>
      <c r="SDI293" s="765"/>
      <c r="SDJ293" s="765"/>
      <c r="SDK293" s="765"/>
      <c r="SDL293" s="765"/>
      <c r="SDM293" s="765"/>
      <c r="SDN293" s="765"/>
      <c r="SDO293" s="765"/>
      <c r="SDP293" s="765"/>
      <c r="SDQ293" s="765"/>
      <c r="SDR293" s="765"/>
      <c r="SDS293" s="765"/>
      <c r="SDT293" s="765"/>
      <c r="SDU293" s="765"/>
      <c r="SDV293" s="765"/>
      <c r="SDW293" s="765"/>
      <c r="SDX293" s="765"/>
      <c r="SDY293" s="765"/>
      <c r="SDZ293" s="765"/>
      <c r="SEA293" s="765"/>
      <c r="SEB293" s="765"/>
      <c r="SEC293" s="765"/>
      <c r="SED293" s="765"/>
      <c r="SEE293" s="765"/>
      <c r="SEF293" s="765"/>
      <c r="SEG293" s="765"/>
      <c r="SEH293" s="765"/>
      <c r="SEI293" s="765"/>
      <c r="SEJ293" s="765"/>
      <c r="SEK293" s="765"/>
      <c r="SEL293" s="765"/>
      <c r="SEM293" s="765"/>
      <c r="SEN293" s="765"/>
      <c r="SEO293" s="765"/>
      <c r="SEP293" s="765"/>
      <c r="SEQ293" s="765"/>
      <c r="SER293" s="765"/>
      <c r="SES293" s="765"/>
      <c r="SET293" s="765"/>
      <c r="SEU293" s="765"/>
      <c r="SEV293" s="765"/>
      <c r="SEW293" s="765"/>
      <c r="SEX293" s="765"/>
      <c r="SEY293" s="765"/>
      <c r="SEZ293" s="765"/>
      <c r="SFA293" s="765"/>
      <c r="SFB293" s="765"/>
      <c r="SFC293" s="765"/>
      <c r="SFD293" s="765"/>
      <c r="SFE293" s="765"/>
      <c r="SFF293" s="765"/>
      <c r="SFG293" s="765"/>
      <c r="SFH293" s="765"/>
      <c r="SFI293" s="765"/>
      <c r="SFJ293" s="765"/>
      <c r="SFK293" s="765"/>
      <c r="SFL293" s="765"/>
      <c r="SFM293" s="765"/>
      <c r="SFN293" s="765"/>
      <c r="SFO293" s="765"/>
      <c r="SFP293" s="765"/>
      <c r="SFQ293" s="765"/>
      <c r="SFR293" s="765"/>
      <c r="SFS293" s="765"/>
      <c r="SFT293" s="765"/>
      <c r="SFU293" s="765"/>
      <c r="SFV293" s="765"/>
      <c r="SFW293" s="765"/>
      <c r="SFX293" s="765"/>
      <c r="SFY293" s="765"/>
      <c r="SFZ293" s="765"/>
      <c r="SGA293" s="765"/>
      <c r="SGB293" s="765"/>
      <c r="SGC293" s="765"/>
      <c r="SGD293" s="765"/>
      <c r="SGE293" s="765"/>
      <c r="SGF293" s="765"/>
      <c r="SGG293" s="765"/>
      <c r="SGH293" s="765"/>
      <c r="SGI293" s="765"/>
      <c r="SGJ293" s="765"/>
      <c r="SGK293" s="765"/>
      <c r="SGL293" s="765"/>
      <c r="SGM293" s="765"/>
      <c r="SGN293" s="765"/>
      <c r="SGO293" s="765"/>
      <c r="SGP293" s="765"/>
      <c r="SGQ293" s="765"/>
      <c r="SGR293" s="765"/>
      <c r="SGS293" s="765"/>
      <c r="SGT293" s="765"/>
      <c r="SGU293" s="765"/>
      <c r="SGV293" s="765"/>
      <c r="SGW293" s="765"/>
      <c r="SGX293" s="765"/>
      <c r="SGY293" s="765"/>
      <c r="SGZ293" s="765"/>
      <c r="SHA293" s="765"/>
      <c r="SHB293" s="765"/>
      <c r="SHC293" s="765"/>
      <c r="SHD293" s="765"/>
      <c r="SHE293" s="765"/>
      <c r="SHF293" s="765"/>
      <c r="SHG293" s="765"/>
      <c r="SHH293" s="765"/>
      <c r="SHI293" s="765"/>
      <c r="SHJ293" s="765"/>
      <c r="SHK293" s="765"/>
      <c r="SHL293" s="765"/>
      <c r="SHM293" s="765"/>
      <c r="SHN293" s="765"/>
      <c r="SHO293" s="765"/>
      <c r="SHP293" s="765"/>
      <c r="SHQ293" s="765"/>
      <c r="SHR293" s="765"/>
      <c r="SHS293" s="765"/>
      <c r="SHT293" s="765"/>
      <c r="SHU293" s="765"/>
      <c r="SHV293" s="765"/>
      <c r="SHW293" s="765"/>
      <c r="SHX293" s="765"/>
      <c r="SHY293" s="765"/>
      <c r="SHZ293" s="765"/>
      <c r="SIA293" s="765"/>
      <c r="SIB293" s="765"/>
      <c r="SIC293" s="765"/>
      <c r="SID293" s="765"/>
      <c r="SIE293" s="765"/>
      <c r="SIF293" s="765"/>
      <c r="SIG293" s="765"/>
      <c r="SIH293" s="765"/>
      <c r="SII293" s="765"/>
      <c r="SIJ293" s="765"/>
      <c r="SIK293" s="765"/>
      <c r="SIL293" s="765"/>
      <c r="SIM293" s="765"/>
      <c r="SIN293" s="765"/>
      <c r="SIO293" s="765"/>
      <c r="SIP293" s="765"/>
      <c r="SIQ293" s="765"/>
      <c r="SIR293" s="765"/>
      <c r="SIS293" s="765"/>
      <c r="SIT293" s="765"/>
      <c r="SIU293" s="765"/>
      <c r="SIV293" s="765"/>
      <c r="SIW293" s="765"/>
      <c r="SIX293" s="765"/>
      <c r="SIY293" s="765"/>
      <c r="SIZ293" s="765"/>
      <c r="SJA293" s="765"/>
      <c r="SJB293" s="765"/>
      <c r="SJC293" s="765"/>
      <c r="SJD293" s="765"/>
      <c r="SJE293" s="765"/>
      <c r="SJF293" s="765"/>
      <c r="SJG293" s="765"/>
      <c r="SJH293" s="765"/>
      <c r="SJI293" s="765"/>
      <c r="SJJ293" s="765"/>
      <c r="SJK293" s="765"/>
      <c r="SJL293" s="765"/>
      <c r="SJM293" s="765"/>
      <c r="SJN293" s="765"/>
      <c r="SJO293" s="765"/>
      <c r="SJP293" s="765"/>
      <c r="SJQ293" s="765"/>
      <c r="SJR293" s="765"/>
      <c r="SJS293" s="765"/>
      <c r="SJT293" s="765"/>
      <c r="SJU293" s="765"/>
      <c r="SJV293" s="765"/>
      <c r="SJW293" s="765"/>
      <c r="SJX293" s="765"/>
      <c r="SJY293" s="765"/>
      <c r="SJZ293" s="765"/>
      <c r="SKA293" s="765"/>
      <c r="SKB293" s="765"/>
      <c r="SKC293" s="765"/>
      <c r="SKD293" s="765"/>
      <c r="SKE293" s="765"/>
      <c r="SKF293" s="765"/>
      <c r="SKG293" s="765"/>
      <c r="SKH293" s="765"/>
      <c r="SKI293" s="765"/>
      <c r="SKJ293" s="765"/>
      <c r="SKK293" s="765"/>
      <c r="SKL293" s="765"/>
      <c r="SKM293" s="765"/>
      <c r="SKN293" s="765"/>
      <c r="SKO293" s="765"/>
      <c r="SKP293" s="765"/>
      <c r="SKQ293" s="765"/>
      <c r="SKR293" s="765"/>
      <c r="SKS293" s="765"/>
      <c r="SKT293" s="765"/>
      <c r="SKU293" s="765"/>
      <c r="SKV293" s="765"/>
      <c r="SKW293" s="765"/>
      <c r="SKX293" s="765"/>
      <c r="SKY293" s="765"/>
      <c r="SKZ293" s="765"/>
      <c r="SLA293" s="765"/>
      <c r="SLB293" s="765"/>
      <c r="SLC293" s="765"/>
      <c r="SLD293" s="765"/>
      <c r="SLE293" s="765"/>
      <c r="SLF293" s="765"/>
      <c r="SLG293" s="765"/>
      <c r="SLH293" s="765"/>
      <c r="SLI293" s="765"/>
      <c r="SLJ293" s="765"/>
      <c r="SLK293" s="765"/>
      <c r="SLL293" s="765"/>
      <c r="SLM293" s="765"/>
      <c r="SLN293" s="765"/>
      <c r="SLO293" s="765"/>
      <c r="SLP293" s="765"/>
      <c r="SLQ293" s="765"/>
      <c r="SLR293" s="765"/>
      <c r="SLS293" s="765"/>
      <c r="SLT293" s="765"/>
      <c r="SLU293" s="765"/>
      <c r="SLV293" s="765"/>
      <c r="SLW293" s="765"/>
      <c r="SLX293" s="765"/>
      <c r="SLY293" s="765"/>
      <c r="SLZ293" s="765"/>
      <c r="SMA293" s="765"/>
      <c r="SMB293" s="765"/>
      <c r="SMC293" s="765"/>
      <c r="SMD293" s="765"/>
      <c r="SME293" s="765"/>
      <c r="SMF293" s="765"/>
      <c r="SMG293" s="765"/>
      <c r="SMH293" s="765"/>
      <c r="SMI293" s="765"/>
      <c r="SMJ293" s="765"/>
      <c r="SMK293" s="765"/>
      <c r="SML293" s="765"/>
      <c r="SMM293" s="765"/>
      <c r="SMN293" s="765"/>
      <c r="SMO293" s="765"/>
      <c r="SMP293" s="765"/>
      <c r="SMQ293" s="765"/>
      <c r="SMR293" s="765"/>
      <c r="SMS293" s="765"/>
      <c r="SMT293" s="765"/>
      <c r="SMU293" s="765"/>
      <c r="SMV293" s="765"/>
      <c r="SMW293" s="765"/>
      <c r="SMX293" s="765"/>
      <c r="SMY293" s="765"/>
      <c r="SMZ293" s="765"/>
      <c r="SNA293" s="765"/>
      <c r="SNB293" s="765"/>
      <c r="SNC293" s="765"/>
      <c r="SND293" s="765"/>
      <c r="SNE293" s="765"/>
      <c r="SNF293" s="765"/>
      <c r="SNG293" s="765"/>
      <c r="SNH293" s="765"/>
      <c r="SNI293" s="765"/>
      <c r="SNJ293" s="765"/>
      <c r="SNK293" s="765"/>
      <c r="SNL293" s="765"/>
      <c r="SNM293" s="765"/>
      <c r="SNN293" s="765"/>
      <c r="SNO293" s="765"/>
      <c r="SNP293" s="765"/>
      <c r="SNQ293" s="765"/>
      <c r="SNR293" s="765"/>
      <c r="SNS293" s="765"/>
      <c r="SNT293" s="765"/>
      <c r="SNU293" s="765"/>
      <c r="SNV293" s="765"/>
      <c r="SNW293" s="765"/>
      <c r="SNX293" s="765"/>
      <c r="SNY293" s="765"/>
      <c r="SNZ293" s="765"/>
      <c r="SOA293" s="765"/>
      <c r="SOB293" s="765"/>
      <c r="SOC293" s="765"/>
      <c r="SOD293" s="765"/>
      <c r="SOE293" s="765"/>
      <c r="SOF293" s="765"/>
      <c r="SOG293" s="765"/>
      <c r="SOH293" s="765"/>
      <c r="SOI293" s="765"/>
      <c r="SOJ293" s="765"/>
      <c r="SOK293" s="765"/>
      <c r="SOL293" s="765"/>
      <c r="SOM293" s="765"/>
      <c r="SON293" s="765"/>
      <c r="SOO293" s="765"/>
      <c r="SOP293" s="765"/>
      <c r="SOQ293" s="765"/>
      <c r="SOR293" s="765"/>
      <c r="SOS293" s="765"/>
      <c r="SOT293" s="765"/>
      <c r="SOU293" s="765"/>
      <c r="SOV293" s="765"/>
      <c r="SOW293" s="765"/>
      <c r="SOX293" s="765"/>
      <c r="SOY293" s="765"/>
      <c r="SOZ293" s="765"/>
      <c r="SPA293" s="765"/>
      <c r="SPB293" s="765"/>
      <c r="SPC293" s="765"/>
      <c r="SPD293" s="765"/>
      <c r="SPE293" s="765"/>
      <c r="SPF293" s="765"/>
      <c r="SPG293" s="765"/>
      <c r="SPH293" s="765"/>
      <c r="SPI293" s="765"/>
      <c r="SPJ293" s="765"/>
      <c r="SPK293" s="765"/>
      <c r="SPL293" s="765"/>
      <c r="SPM293" s="765"/>
      <c r="SPN293" s="765"/>
      <c r="SPO293" s="765"/>
      <c r="SPP293" s="765"/>
      <c r="SPQ293" s="765"/>
      <c r="SPR293" s="765"/>
      <c r="SPS293" s="765"/>
      <c r="SPT293" s="765"/>
      <c r="SPU293" s="765"/>
      <c r="SPV293" s="765"/>
      <c r="SPW293" s="765"/>
      <c r="SPX293" s="765"/>
      <c r="SPY293" s="765"/>
      <c r="SPZ293" s="765"/>
      <c r="SQA293" s="765"/>
      <c r="SQB293" s="765"/>
      <c r="SQC293" s="765"/>
      <c r="SQD293" s="765"/>
      <c r="SQE293" s="765"/>
      <c r="SQF293" s="765"/>
      <c r="SQG293" s="765"/>
      <c r="SQH293" s="765"/>
      <c r="SQI293" s="765"/>
      <c r="SQJ293" s="765"/>
      <c r="SQK293" s="765"/>
      <c r="SQL293" s="765"/>
      <c r="SQM293" s="765"/>
      <c r="SQN293" s="765"/>
      <c r="SQO293" s="765"/>
      <c r="SQP293" s="765"/>
      <c r="SQQ293" s="765"/>
      <c r="SQR293" s="765"/>
      <c r="SQS293" s="765"/>
      <c r="SQT293" s="765"/>
      <c r="SQU293" s="765"/>
      <c r="SQV293" s="765"/>
      <c r="SQW293" s="765"/>
      <c r="SQX293" s="765"/>
      <c r="SQY293" s="765"/>
      <c r="SQZ293" s="765"/>
      <c r="SRA293" s="765"/>
      <c r="SRB293" s="765"/>
      <c r="SRC293" s="765"/>
      <c r="SRD293" s="765"/>
      <c r="SRE293" s="765"/>
      <c r="SRF293" s="765"/>
      <c r="SRG293" s="765"/>
      <c r="SRH293" s="765"/>
      <c r="SRI293" s="765"/>
      <c r="SRJ293" s="765"/>
      <c r="SRK293" s="765"/>
      <c r="SRL293" s="765"/>
      <c r="SRM293" s="765"/>
      <c r="SRN293" s="765"/>
      <c r="SRO293" s="765"/>
      <c r="SRP293" s="765"/>
      <c r="SRQ293" s="765"/>
      <c r="SRR293" s="765"/>
      <c r="SRS293" s="765"/>
      <c r="SRT293" s="765"/>
      <c r="SRU293" s="765"/>
      <c r="SRV293" s="765"/>
      <c r="SRW293" s="765"/>
      <c r="SRX293" s="765"/>
      <c r="SRY293" s="765"/>
      <c r="SRZ293" s="765"/>
      <c r="SSA293" s="765"/>
      <c r="SSB293" s="765"/>
      <c r="SSC293" s="765"/>
      <c r="SSD293" s="765"/>
      <c r="SSE293" s="765"/>
      <c r="SSF293" s="765"/>
      <c r="SSG293" s="765"/>
      <c r="SSH293" s="765"/>
      <c r="SSI293" s="765"/>
      <c r="SSJ293" s="765"/>
      <c r="SSK293" s="765"/>
      <c r="SSL293" s="765"/>
      <c r="SSM293" s="765"/>
      <c r="SSN293" s="765"/>
      <c r="SSO293" s="765"/>
      <c r="SSP293" s="765"/>
      <c r="SSQ293" s="765"/>
      <c r="SSR293" s="765"/>
      <c r="SSS293" s="765"/>
      <c r="SST293" s="765"/>
      <c r="SSU293" s="765"/>
      <c r="SSV293" s="765"/>
      <c r="SSW293" s="765"/>
      <c r="SSX293" s="765"/>
      <c r="SSY293" s="765"/>
      <c r="SSZ293" s="765"/>
      <c r="STA293" s="765"/>
      <c r="STB293" s="765"/>
      <c r="STC293" s="765"/>
      <c r="STD293" s="765"/>
      <c r="STE293" s="765"/>
      <c r="STF293" s="765"/>
      <c r="STG293" s="765"/>
      <c r="STH293" s="765"/>
      <c r="STI293" s="765"/>
      <c r="STJ293" s="765"/>
      <c r="STK293" s="765"/>
      <c r="STL293" s="765"/>
      <c r="STM293" s="765"/>
      <c r="STN293" s="765"/>
      <c r="STO293" s="765"/>
      <c r="STP293" s="765"/>
      <c r="STQ293" s="765"/>
      <c r="STR293" s="765"/>
      <c r="STS293" s="765"/>
      <c r="STT293" s="765"/>
      <c r="STU293" s="765"/>
      <c r="STV293" s="765"/>
      <c r="STW293" s="765"/>
      <c r="STX293" s="765"/>
      <c r="STY293" s="765"/>
      <c r="STZ293" s="765"/>
      <c r="SUA293" s="765"/>
      <c r="SUB293" s="765"/>
      <c r="SUC293" s="765"/>
      <c r="SUD293" s="765"/>
      <c r="SUE293" s="765"/>
      <c r="SUF293" s="765"/>
      <c r="SUG293" s="765"/>
      <c r="SUH293" s="765"/>
      <c r="SUI293" s="765"/>
      <c r="SUJ293" s="765"/>
      <c r="SUK293" s="765"/>
      <c r="SUL293" s="765"/>
      <c r="SUM293" s="765"/>
      <c r="SUN293" s="765"/>
      <c r="SUO293" s="765"/>
      <c r="SUP293" s="765"/>
      <c r="SUQ293" s="765"/>
      <c r="SUR293" s="765"/>
      <c r="SUS293" s="765"/>
      <c r="SUT293" s="765"/>
      <c r="SUU293" s="765"/>
      <c r="SUV293" s="765"/>
      <c r="SUW293" s="765"/>
      <c r="SUX293" s="765"/>
      <c r="SUY293" s="765"/>
      <c r="SUZ293" s="765"/>
      <c r="SVA293" s="765"/>
      <c r="SVB293" s="765"/>
      <c r="SVC293" s="765"/>
      <c r="SVD293" s="765"/>
      <c r="SVE293" s="765"/>
      <c r="SVF293" s="765"/>
      <c r="SVG293" s="765"/>
      <c r="SVH293" s="765"/>
      <c r="SVI293" s="765"/>
      <c r="SVJ293" s="765"/>
      <c r="SVK293" s="765"/>
      <c r="SVL293" s="765"/>
      <c r="SVM293" s="765"/>
      <c r="SVN293" s="765"/>
      <c r="SVO293" s="765"/>
      <c r="SVP293" s="765"/>
      <c r="SVQ293" s="765"/>
      <c r="SVR293" s="765"/>
      <c r="SVS293" s="765"/>
      <c r="SVT293" s="765"/>
      <c r="SVU293" s="765"/>
      <c r="SVV293" s="765"/>
      <c r="SVW293" s="765"/>
      <c r="SVX293" s="765"/>
      <c r="SVY293" s="765"/>
      <c r="SVZ293" s="765"/>
      <c r="SWA293" s="765"/>
      <c r="SWB293" s="765"/>
      <c r="SWC293" s="765"/>
      <c r="SWD293" s="765"/>
      <c r="SWE293" s="765"/>
      <c r="SWF293" s="765"/>
      <c r="SWG293" s="765"/>
      <c r="SWH293" s="765"/>
      <c r="SWI293" s="765"/>
      <c r="SWJ293" s="765"/>
      <c r="SWK293" s="765"/>
      <c r="SWL293" s="765"/>
      <c r="SWM293" s="765"/>
      <c r="SWN293" s="765"/>
      <c r="SWO293" s="765"/>
      <c r="SWP293" s="765"/>
      <c r="SWQ293" s="765"/>
      <c r="SWR293" s="765"/>
      <c r="SWS293" s="765"/>
      <c r="SWT293" s="765"/>
      <c r="SWU293" s="765"/>
      <c r="SWV293" s="765"/>
      <c r="SWW293" s="765"/>
      <c r="SWX293" s="765"/>
      <c r="SWY293" s="765"/>
      <c r="SWZ293" s="765"/>
      <c r="SXA293" s="765"/>
      <c r="SXB293" s="765"/>
      <c r="SXC293" s="765"/>
      <c r="SXD293" s="765"/>
      <c r="SXE293" s="765"/>
      <c r="SXF293" s="765"/>
      <c r="SXG293" s="765"/>
      <c r="SXH293" s="765"/>
      <c r="SXI293" s="765"/>
      <c r="SXJ293" s="765"/>
      <c r="SXK293" s="765"/>
      <c r="SXL293" s="765"/>
      <c r="SXM293" s="765"/>
      <c r="SXN293" s="765"/>
      <c r="SXO293" s="765"/>
      <c r="SXP293" s="765"/>
      <c r="SXQ293" s="765"/>
      <c r="SXR293" s="765"/>
      <c r="SXS293" s="765"/>
      <c r="SXT293" s="765"/>
      <c r="SXU293" s="765"/>
      <c r="SXV293" s="765"/>
      <c r="SXW293" s="765"/>
      <c r="SXX293" s="765"/>
      <c r="SXY293" s="765"/>
      <c r="SXZ293" s="765"/>
      <c r="SYA293" s="765"/>
      <c r="SYB293" s="765"/>
      <c r="SYC293" s="765"/>
      <c r="SYD293" s="765"/>
      <c r="SYE293" s="765"/>
      <c r="SYF293" s="765"/>
      <c r="SYG293" s="765"/>
      <c r="SYH293" s="765"/>
      <c r="SYI293" s="765"/>
      <c r="SYJ293" s="765"/>
      <c r="SYK293" s="765"/>
      <c r="SYL293" s="765"/>
      <c r="SYM293" s="765"/>
      <c r="SYN293" s="765"/>
      <c r="SYO293" s="765"/>
      <c r="SYP293" s="765"/>
      <c r="SYQ293" s="765"/>
      <c r="SYR293" s="765"/>
      <c r="SYS293" s="765"/>
      <c r="SYT293" s="765"/>
      <c r="SYU293" s="765"/>
      <c r="SYV293" s="765"/>
      <c r="SYW293" s="765"/>
      <c r="SYX293" s="765"/>
      <c r="SYY293" s="765"/>
      <c r="SYZ293" s="765"/>
      <c r="SZA293" s="765"/>
      <c r="SZB293" s="765"/>
      <c r="SZC293" s="765"/>
      <c r="SZD293" s="765"/>
      <c r="SZE293" s="765"/>
      <c r="SZF293" s="765"/>
      <c r="SZG293" s="765"/>
      <c r="SZH293" s="765"/>
      <c r="SZI293" s="765"/>
      <c r="SZJ293" s="765"/>
      <c r="SZK293" s="765"/>
      <c r="SZL293" s="765"/>
      <c r="SZM293" s="765"/>
      <c r="SZN293" s="765"/>
      <c r="SZO293" s="765"/>
      <c r="SZP293" s="765"/>
      <c r="SZQ293" s="765"/>
      <c r="SZR293" s="765"/>
      <c r="SZS293" s="765"/>
      <c r="SZT293" s="765"/>
      <c r="SZU293" s="765"/>
      <c r="SZV293" s="765"/>
      <c r="SZW293" s="765"/>
      <c r="SZX293" s="765"/>
      <c r="SZY293" s="765"/>
      <c r="SZZ293" s="765"/>
      <c r="TAA293" s="765"/>
      <c r="TAB293" s="765"/>
      <c r="TAC293" s="765"/>
      <c r="TAD293" s="765"/>
      <c r="TAE293" s="765"/>
      <c r="TAF293" s="765"/>
      <c r="TAG293" s="765"/>
      <c r="TAH293" s="765"/>
      <c r="TAI293" s="765"/>
      <c r="TAJ293" s="765"/>
      <c r="TAK293" s="765"/>
      <c r="TAL293" s="765"/>
      <c r="TAM293" s="765"/>
      <c r="TAN293" s="765"/>
      <c r="TAO293" s="765"/>
      <c r="TAP293" s="765"/>
      <c r="TAQ293" s="765"/>
      <c r="TAR293" s="765"/>
      <c r="TAS293" s="765"/>
      <c r="TAT293" s="765"/>
      <c r="TAU293" s="765"/>
      <c r="TAV293" s="765"/>
      <c r="TAW293" s="765"/>
      <c r="TAX293" s="765"/>
      <c r="TAY293" s="765"/>
      <c r="TAZ293" s="765"/>
      <c r="TBA293" s="765"/>
      <c r="TBB293" s="765"/>
      <c r="TBC293" s="765"/>
      <c r="TBD293" s="765"/>
      <c r="TBE293" s="765"/>
      <c r="TBF293" s="765"/>
      <c r="TBG293" s="765"/>
      <c r="TBH293" s="765"/>
      <c r="TBI293" s="765"/>
      <c r="TBJ293" s="765"/>
      <c r="TBK293" s="765"/>
      <c r="TBL293" s="765"/>
      <c r="TBM293" s="765"/>
      <c r="TBN293" s="765"/>
      <c r="TBO293" s="765"/>
      <c r="TBP293" s="765"/>
      <c r="TBQ293" s="765"/>
      <c r="TBR293" s="765"/>
      <c r="TBS293" s="765"/>
      <c r="TBT293" s="765"/>
      <c r="TBU293" s="765"/>
      <c r="TBV293" s="765"/>
      <c r="TBW293" s="765"/>
      <c r="TBX293" s="765"/>
      <c r="TBY293" s="765"/>
      <c r="TBZ293" s="765"/>
      <c r="TCA293" s="765"/>
      <c r="TCB293" s="765"/>
      <c r="TCC293" s="765"/>
      <c r="TCD293" s="765"/>
      <c r="TCE293" s="765"/>
      <c r="TCF293" s="765"/>
      <c r="TCG293" s="765"/>
      <c r="TCH293" s="765"/>
      <c r="TCI293" s="765"/>
      <c r="TCJ293" s="765"/>
      <c r="TCK293" s="765"/>
      <c r="TCL293" s="765"/>
      <c r="TCM293" s="765"/>
      <c r="TCN293" s="765"/>
      <c r="TCO293" s="765"/>
      <c r="TCP293" s="765"/>
      <c r="TCQ293" s="765"/>
      <c r="TCR293" s="765"/>
      <c r="TCS293" s="765"/>
      <c r="TCT293" s="765"/>
      <c r="TCU293" s="765"/>
      <c r="TCV293" s="765"/>
      <c r="TCW293" s="765"/>
      <c r="TCX293" s="765"/>
      <c r="TCY293" s="765"/>
      <c r="TCZ293" s="765"/>
      <c r="TDA293" s="765"/>
      <c r="TDB293" s="765"/>
      <c r="TDC293" s="765"/>
      <c r="TDD293" s="765"/>
      <c r="TDE293" s="765"/>
      <c r="TDF293" s="765"/>
      <c r="TDG293" s="765"/>
      <c r="TDH293" s="765"/>
      <c r="TDI293" s="765"/>
      <c r="TDJ293" s="765"/>
      <c r="TDK293" s="765"/>
      <c r="TDL293" s="765"/>
      <c r="TDM293" s="765"/>
      <c r="TDN293" s="765"/>
      <c r="TDO293" s="765"/>
      <c r="TDP293" s="765"/>
      <c r="TDQ293" s="765"/>
      <c r="TDR293" s="765"/>
      <c r="TDS293" s="765"/>
      <c r="TDT293" s="765"/>
      <c r="TDU293" s="765"/>
      <c r="TDV293" s="765"/>
      <c r="TDW293" s="765"/>
      <c r="TDX293" s="765"/>
      <c r="TDY293" s="765"/>
      <c r="TDZ293" s="765"/>
      <c r="TEA293" s="765"/>
      <c r="TEB293" s="765"/>
      <c r="TEC293" s="765"/>
      <c r="TED293" s="765"/>
      <c r="TEE293" s="765"/>
      <c r="TEF293" s="765"/>
      <c r="TEG293" s="765"/>
      <c r="TEH293" s="765"/>
      <c r="TEI293" s="765"/>
      <c r="TEJ293" s="765"/>
      <c r="TEK293" s="765"/>
      <c r="TEL293" s="765"/>
      <c r="TEM293" s="765"/>
      <c r="TEN293" s="765"/>
      <c r="TEO293" s="765"/>
      <c r="TEP293" s="765"/>
      <c r="TEQ293" s="765"/>
      <c r="TER293" s="765"/>
      <c r="TES293" s="765"/>
      <c r="TET293" s="765"/>
      <c r="TEU293" s="765"/>
      <c r="TEV293" s="765"/>
      <c r="TEW293" s="765"/>
      <c r="TEX293" s="765"/>
      <c r="TEY293" s="765"/>
      <c r="TEZ293" s="765"/>
      <c r="TFA293" s="765"/>
      <c r="TFB293" s="765"/>
      <c r="TFC293" s="765"/>
      <c r="TFD293" s="765"/>
      <c r="TFE293" s="765"/>
      <c r="TFF293" s="765"/>
      <c r="TFG293" s="765"/>
      <c r="TFH293" s="765"/>
      <c r="TFI293" s="765"/>
      <c r="TFJ293" s="765"/>
      <c r="TFK293" s="765"/>
      <c r="TFL293" s="765"/>
      <c r="TFM293" s="765"/>
      <c r="TFN293" s="765"/>
      <c r="TFO293" s="765"/>
      <c r="TFP293" s="765"/>
      <c r="TFQ293" s="765"/>
      <c r="TFR293" s="765"/>
      <c r="TFS293" s="765"/>
      <c r="TFT293" s="765"/>
      <c r="TFU293" s="765"/>
      <c r="TFV293" s="765"/>
      <c r="TFW293" s="765"/>
      <c r="TFX293" s="765"/>
      <c r="TFY293" s="765"/>
      <c r="TFZ293" s="765"/>
      <c r="TGA293" s="765"/>
      <c r="TGB293" s="765"/>
      <c r="TGC293" s="765"/>
      <c r="TGD293" s="765"/>
      <c r="TGE293" s="765"/>
      <c r="TGF293" s="765"/>
      <c r="TGG293" s="765"/>
      <c r="TGH293" s="765"/>
      <c r="TGI293" s="765"/>
      <c r="TGJ293" s="765"/>
      <c r="TGK293" s="765"/>
      <c r="TGL293" s="765"/>
      <c r="TGM293" s="765"/>
      <c r="TGN293" s="765"/>
      <c r="TGO293" s="765"/>
      <c r="TGP293" s="765"/>
      <c r="TGQ293" s="765"/>
      <c r="TGR293" s="765"/>
      <c r="TGS293" s="765"/>
      <c r="TGT293" s="765"/>
      <c r="TGU293" s="765"/>
      <c r="TGV293" s="765"/>
      <c r="TGW293" s="765"/>
      <c r="TGX293" s="765"/>
      <c r="TGY293" s="765"/>
      <c r="TGZ293" s="765"/>
      <c r="THA293" s="765"/>
      <c r="THB293" s="765"/>
      <c r="THC293" s="765"/>
      <c r="THD293" s="765"/>
      <c r="THE293" s="765"/>
      <c r="THF293" s="765"/>
      <c r="THG293" s="765"/>
      <c r="THH293" s="765"/>
      <c r="THI293" s="765"/>
      <c r="THJ293" s="765"/>
      <c r="THK293" s="765"/>
      <c r="THL293" s="765"/>
      <c r="THM293" s="765"/>
      <c r="THN293" s="765"/>
      <c r="THO293" s="765"/>
      <c r="THP293" s="765"/>
      <c r="THQ293" s="765"/>
      <c r="THR293" s="765"/>
      <c r="THS293" s="765"/>
      <c r="THT293" s="765"/>
      <c r="THU293" s="765"/>
      <c r="THV293" s="765"/>
      <c r="THW293" s="765"/>
      <c r="THX293" s="765"/>
      <c r="THY293" s="765"/>
      <c r="THZ293" s="765"/>
      <c r="TIA293" s="765"/>
      <c r="TIB293" s="765"/>
      <c r="TIC293" s="765"/>
      <c r="TID293" s="765"/>
      <c r="TIE293" s="765"/>
      <c r="TIF293" s="765"/>
      <c r="TIG293" s="765"/>
      <c r="TIH293" s="765"/>
      <c r="TII293" s="765"/>
      <c r="TIJ293" s="765"/>
      <c r="TIK293" s="765"/>
      <c r="TIL293" s="765"/>
      <c r="TIM293" s="765"/>
      <c r="TIN293" s="765"/>
      <c r="TIO293" s="765"/>
      <c r="TIP293" s="765"/>
      <c r="TIQ293" s="765"/>
      <c r="TIR293" s="765"/>
      <c r="TIS293" s="765"/>
      <c r="TIT293" s="765"/>
      <c r="TIU293" s="765"/>
      <c r="TIV293" s="765"/>
      <c r="TIW293" s="765"/>
      <c r="TIX293" s="765"/>
      <c r="TIY293" s="765"/>
      <c r="TIZ293" s="765"/>
      <c r="TJA293" s="765"/>
      <c r="TJB293" s="765"/>
      <c r="TJC293" s="765"/>
      <c r="TJD293" s="765"/>
      <c r="TJE293" s="765"/>
      <c r="TJF293" s="765"/>
      <c r="TJG293" s="765"/>
      <c r="TJH293" s="765"/>
      <c r="TJI293" s="765"/>
      <c r="TJJ293" s="765"/>
      <c r="TJK293" s="765"/>
      <c r="TJL293" s="765"/>
      <c r="TJM293" s="765"/>
      <c r="TJN293" s="765"/>
      <c r="TJO293" s="765"/>
      <c r="TJP293" s="765"/>
      <c r="TJQ293" s="765"/>
      <c r="TJR293" s="765"/>
      <c r="TJS293" s="765"/>
      <c r="TJT293" s="765"/>
      <c r="TJU293" s="765"/>
      <c r="TJV293" s="765"/>
      <c r="TJW293" s="765"/>
      <c r="TJX293" s="765"/>
      <c r="TJY293" s="765"/>
      <c r="TJZ293" s="765"/>
      <c r="TKA293" s="765"/>
      <c r="TKB293" s="765"/>
      <c r="TKC293" s="765"/>
      <c r="TKD293" s="765"/>
      <c r="TKE293" s="765"/>
      <c r="TKF293" s="765"/>
      <c r="TKG293" s="765"/>
      <c r="TKH293" s="765"/>
      <c r="TKI293" s="765"/>
      <c r="TKJ293" s="765"/>
      <c r="TKK293" s="765"/>
      <c r="TKL293" s="765"/>
      <c r="TKM293" s="765"/>
      <c r="TKN293" s="765"/>
      <c r="TKO293" s="765"/>
      <c r="TKP293" s="765"/>
      <c r="TKQ293" s="765"/>
      <c r="TKR293" s="765"/>
      <c r="TKS293" s="765"/>
      <c r="TKT293" s="765"/>
      <c r="TKU293" s="765"/>
      <c r="TKV293" s="765"/>
      <c r="TKW293" s="765"/>
      <c r="TKX293" s="765"/>
      <c r="TKY293" s="765"/>
      <c r="TKZ293" s="765"/>
      <c r="TLA293" s="765"/>
      <c r="TLB293" s="765"/>
      <c r="TLC293" s="765"/>
      <c r="TLD293" s="765"/>
      <c r="TLE293" s="765"/>
      <c r="TLF293" s="765"/>
      <c r="TLG293" s="765"/>
      <c r="TLH293" s="765"/>
      <c r="TLI293" s="765"/>
      <c r="TLJ293" s="765"/>
      <c r="TLK293" s="765"/>
      <c r="TLL293" s="765"/>
      <c r="TLM293" s="765"/>
      <c r="TLN293" s="765"/>
      <c r="TLO293" s="765"/>
      <c r="TLP293" s="765"/>
      <c r="TLQ293" s="765"/>
      <c r="TLR293" s="765"/>
      <c r="TLS293" s="765"/>
      <c r="TLT293" s="765"/>
      <c r="TLU293" s="765"/>
      <c r="TLV293" s="765"/>
      <c r="TLW293" s="765"/>
      <c r="TLX293" s="765"/>
      <c r="TLY293" s="765"/>
      <c r="TLZ293" s="765"/>
      <c r="TMA293" s="765"/>
      <c r="TMB293" s="765"/>
      <c r="TMC293" s="765"/>
      <c r="TMD293" s="765"/>
      <c r="TME293" s="765"/>
      <c r="TMF293" s="765"/>
      <c r="TMG293" s="765"/>
      <c r="TMH293" s="765"/>
      <c r="TMI293" s="765"/>
      <c r="TMJ293" s="765"/>
      <c r="TMK293" s="765"/>
      <c r="TML293" s="765"/>
      <c r="TMM293" s="765"/>
      <c r="TMN293" s="765"/>
      <c r="TMO293" s="765"/>
      <c r="TMP293" s="765"/>
      <c r="TMQ293" s="765"/>
      <c r="TMR293" s="765"/>
      <c r="TMS293" s="765"/>
      <c r="TMT293" s="765"/>
      <c r="TMU293" s="765"/>
      <c r="TMV293" s="765"/>
      <c r="TMW293" s="765"/>
      <c r="TMX293" s="765"/>
      <c r="TMY293" s="765"/>
      <c r="TMZ293" s="765"/>
      <c r="TNA293" s="765"/>
      <c r="TNB293" s="765"/>
      <c r="TNC293" s="765"/>
      <c r="TND293" s="765"/>
      <c r="TNE293" s="765"/>
      <c r="TNF293" s="765"/>
      <c r="TNG293" s="765"/>
      <c r="TNH293" s="765"/>
      <c r="TNI293" s="765"/>
      <c r="TNJ293" s="765"/>
      <c r="TNK293" s="765"/>
      <c r="TNL293" s="765"/>
      <c r="TNM293" s="765"/>
      <c r="TNN293" s="765"/>
      <c r="TNO293" s="765"/>
      <c r="TNP293" s="765"/>
      <c r="TNQ293" s="765"/>
      <c r="TNR293" s="765"/>
      <c r="TNS293" s="765"/>
      <c r="TNT293" s="765"/>
      <c r="TNU293" s="765"/>
      <c r="TNV293" s="765"/>
      <c r="TNW293" s="765"/>
      <c r="TNX293" s="765"/>
      <c r="TNY293" s="765"/>
      <c r="TNZ293" s="765"/>
      <c r="TOA293" s="765"/>
      <c r="TOB293" s="765"/>
      <c r="TOC293" s="765"/>
      <c r="TOD293" s="765"/>
      <c r="TOE293" s="765"/>
      <c r="TOF293" s="765"/>
      <c r="TOG293" s="765"/>
      <c r="TOH293" s="765"/>
      <c r="TOI293" s="765"/>
      <c r="TOJ293" s="765"/>
      <c r="TOK293" s="765"/>
      <c r="TOL293" s="765"/>
      <c r="TOM293" s="765"/>
      <c r="TON293" s="765"/>
      <c r="TOO293" s="765"/>
      <c r="TOP293" s="765"/>
      <c r="TOQ293" s="765"/>
      <c r="TOR293" s="765"/>
      <c r="TOS293" s="765"/>
      <c r="TOT293" s="765"/>
      <c r="TOU293" s="765"/>
      <c r="TOV293" s="765"/>
      <c r="TOW293" s="765"/>
      <c r="TOX293" s="765"/>
      <c r="TOY293" s="765"/>
      <c r="TOZ293" s="765"/>
      <c r="TPA293" s="765"/>
      <c r="TPB293" s="765"/>
      <c r="TPC293" s="765"/>
      <c r="TPD293" s="765"/>
      <c r="TPE293" s="765"/>
      <c r="TPF293" s="765"/>
      <c r="TPG293" s="765"/>
      <c r="TPH293" s="765"/>
      <c r="TPI293" s="765"/>
      <c r="TPJ293" s="765"/>
      <c r="TPK293" s="765"/>
      <c r="TPL293" s="765"/>
      <c r="TPM293" s="765"/>
      <c r="TPN293" s="765"/>
      <c r="TPO293" s="765"/>
      <c r="TPP293" s="765"/>
      <c r="TPQ293" s="765"/>
      <c r="TPR293" s="765"/>
      <c r="TPS293" s="765"/>
      <c r="TPT293" s="765"/>
      <c r="TPU293" s="765"/>
      <c r="TPV293" s="765"/>
      <c r="TPW293" s="765"/>
      <c r="TPX293" s="765"/>
      <c r="TPY293" s="765"/>
      <c r="TPZ293" s="765"/>
      <c r="TQA293" s="765"/>
      <c r="TQB293" s="765"/>
      <c r="TQC293" s="765"/>
      <c r="TQD293" s="765"/>
      <c r="TQE293" s="765"/>
      <c r="TQF293" s="765"/>
      <c r="TQG293" s="765"/>
      <c r="TQH293" s="765"/>
      <c r="TQI293" s="765"/>
      <c r="TQJ293" s="765"/>
      <c r="TQK293" s="765"/>
      <c r="TQL293" s="765"/>
      <c r="TQM293" s="765"/>
      <c r="TQN293" s="765"/>
      <c r="TQO293" s="765"/>
      <c r="TQP293" s="765"/>
      <c r="TQQ293" s="765"/>
      <c r="TQR293" s="765"/>
      <c r="TQS293" s="765"/>
      <c r="TQT293" s="765"/>
      <c r="TQU293" s="765"/>
      <c r="TQV293" s="765"/>
      <c r="TQW293" s="765"/>
      <c r="TQX293" s="765"/>
      <c r="TQY293" s="765"/>
      <c r="TQZ293" s="765"/>
      <c r="TRA293" s="765"/>
      <c r="TRB293" s="765"/>
      <c r="TRC293" s="765"/>
      <c r="TRD293" s="765"/>
      <c r="TRE293" s="765"/>
      <c r="TRF293" s="765"/>
      <c r="TRG293" s="765"/>
      <c r="TRH293" s="765"/>
      <c r="TRI293" s="765"/>
      <c r="TRJ293" s="765"/>
      <c r="TRK293" s="765"/>
      <c r="TRL293" s="765"/>
      <c r="TRM293" s="765"/>
      <c r="TRN293" s="765"/>
      <c r="TRO293" s="765"/>
      <c r="TRP293" s="765"/>
      <c r="TRQ293" s="765"/>
      <c r="TRR293" s="765"/>
      <c r="TRS293" s="765"/>
      <c r="TRT293" s="765"/>
      <c r="TRU293" s="765"/>
      <c r="TRV293" s="765"/>
      <c r="TRW293" s="765"/>
      <c r="TRX293" s="765"/>
      <c r="TRY293" s="765"/>
      <c r="TRZ293" s="765"/>
      <c r="TSA293" s="765"/>
      <c r="TSB293" s="765"/>
      <c r="TSC293" s="765"/>
      <c r="TSD293" s="765"/>
      <c r="TSE293" s="765"/>
      <c r="TSF293" s="765"/>
      <c r="TSG293" s="765"/>
      <c r="TSH293" s="765"/>
      <c r="TSI293" s="765"/>
      <c r="TSJ293" s="765"/>
      <c r="TSK293" s="765"/>
      <c r="TSL293" s="765"/>
      <c r="TSM293" s="765"/>
      <c r="TSN293" s="765"/>
      <c r="TSO293" s="765"/>
      <c r="TSP293" s="765"/>
      <c r="TSQ293" s="765"/>
      <c r="TSR293" s="765"/>
      <c r="TSS293" s="765"/>
      <c r="TST293" s="765"/>
      <c r="TSU293" s="765"/>
      <c r="TSV293" s="765"/>
      <c r="TSW293" s="765"/>
      <c r="TSX293" s="765"/>
      <c r="TSY293" s="765"/>
      <c r="TSZ293" s="765"/>
      <c r="TTA293" s="765"/>
      <c r="TTB293" s="765"/>
      <c r="TTC293" s="765"/>
      <c r="TTD293" s="765"/>
      <c r="TTE293" s="765"/>
      <c r="TTF293" s="765"/>
      <c r="TTG293" s="765"/>
      <c r="TTH293" s="765"/>
      <c r="TTI293" s="765"/>
      <c r="TTJ293" s="765"/>
      <c r="TTK293" s="765"/>
      <c r="TTL293" s="765"/>
      <c r="TTM293" s="765"/>
      <c r="TTN293" s="765"/>
      <c r="TTO293" s="765"/>
      <c r="TTP293" s="765"/>
      <c r="TTQ293" s="765"/>
      <c r="TTR293" s="765"/>
      <c r="TTS293" s="765"/>
      <c r="TTT293" s="765"/>
      <c r="TTU293" s="765"/>
      <c r="TTV293" s="765"/>
      <c r="TTW293" s="765"/>
      <c r="TTX293" s="765"/>
      <c r="TTY293" s="765"/>
      <c r="TTZ293" s="765"/>
      <c r="TUA293" s="765"/>
      <c r="TUB293" s="765"/>
      <c r="TUC293" s="765"/>
      <c r="TUD293" s="765"/>
      <c r="TUE293" s="765"/>
      <c r="TUF293" s="765"/>
      <c r="TUG293" s="765"/>
      <c r="TUH293" s="765"/>
      <c r="TUI293" s="765"/>
      <c r="TUJ293" s="765"/>
      <c r="TUK293" s="765"/>
      <c r="TUL293" s="765"/>
      <c r="TUM293" s="765"/>
      <c r="TUN293" s="765"/>
      <c r="TUO293" s="765"/>
      <c r="TUP293" s="765"/>
      <c r="TUQ293" s="765"/>
      <c r="TUR293" s="765"/>
      <c r="TUS293" s="765"/>
      <c r="TUT293" s="765"/>
      <c r="TUU293" s="765"/>
      <c r="TUV293" s="765"/>
      <c r="TUW293" s="765"/>
      <c r="TUX293" s="765"/>
      <c r="TUY293" s="765"/>
      <c r="TUZ293" s="765"/>
      <c r="TVA293" s="765"/>
      <c r="TVB293" s="765"/>
      <c r="TVC293" s="765"/>
      <c r="TVD293" s="765"/>
      <c r="TVE293" s="765"/>
      <c r="TVF293" s="765"/>
      <c r="TVG293" s="765"/>
      <c r="TVH293" s="765"/>
      <c r="TVI293" s="765"/>
      <c r="TVJ293" s="765"/>
      <c r="TVK293" s="765"/>
      <c r="TVL293" s="765"/>
      <c r="TVM293" s="765"/>
      <c r="TVN293" s="765"/>
      <c r="TVO293" s="765"/>
      <c r="TVP293" s="765"/>
      <c r="TVQ293" s="765"/>
      <c r="TVR293" s="765"/>
      <c r="TVS293" s="765"/>
      <c r="TVT293" s="765"/>
      <c r="TVU293" s="765"/>
      <c r="TVV293" s="765"/>
      <c r="TVW293" s="765"/>
      <c r="TVX293" s="765"/>
      <c r="TVY293" s="765"/>
      <c r="TVZ293" s="765"/>
      <c r="TWA293" s="765"/>
      <c r="TWB293" s="765"/>
      <c r="TWC293" s="765"/>
      <c r="TWD293" s="765"/>
      <c r="TWE293" s="765"/>
      <c r="TWF293" s="765"/>
      <c r="TWG293" s="765"/>
      <c r="TWH293" s="765"/>
      <c r="TWI293" s="765"/>
      <c r="TWJ293" s="765"/>
      <c r="TWK293" s="765"/>
      <c r="TWL293" s="765"/>
      <c r="TWM293" s="765"/>
      <c r="TWN293" s="765"/>
      <c r="TWO293" s="765"/>
      <c r="TWP293" s="765"/>
      <c r="TWQ293" s="765"/>
      <c r="TWR293" s="765"/>
      <c r="TWS293" s="765"/>
      <c r="TWT293" s="765"/>
      <c r="TWU293" s="765"/>
      <c r="TWV293" s="765"/>
      <c r="TWW293" s="765"/>
      <c r="TWX293" s="765"/>
      <c r="TWY293" s="765"/>
      <c r="TWZ293" s="765"/>
      <c r="TXA293" s="765"/>
      <c r="TXB293" s="765"/>
      <c r="TXC293" s="765"/>
      <c r="TXD293" s="765"/>
      <c r="TXE293" s="765"/>
      <c r="TXF293" s="765"/>
      <c r="TXG293" s="765"/>
      <c r="TXH293" s="765"/>
      <c r="TXI293" s="765"/>
      <c r="TXJ293" s="765"/>
      <c r="TXK293" s="765"/>
      <c r="TXL293" s="765"/>
      <c r="TXM293" s="765"/>
      <c r="TXN293" s="765"/>
      <c r="TXO293" s="765"/>
      <c r="TXP293" s="765"/>
      <c r="TXQ293" s="765"/>
      <c r="TXR293" s="765"/>
      <c r="TXS293" s="765"/>
      <c r="TXT293" s="765"/>
      <c r="TXU293" s="765"/>
      <c r="TXV293" s="765"/>
      <c r="TXW293" s="765"/>
      <c r="TXX293" s="765"/>
      <c r="TXY293" s="765"/>
      <c r="TXZ293" s="765"/>
      <c r="TYA293" s="765"/>
      <c r="TYB293" s="765"/>
      <c r="TYC293" s="765"/>
      <c r="TYD293" s="765"/>
      <c r="TYE293" s="765"/>
      <c r="TYF293" s="765"/>
      <c r="TYG293" s="765"/>
      <c r="TYH293" s="765"/>
      <c r="TYI293" s="765"/>
      <c r="TYJ293" s="765"/>
      <c r="TYK293" s="765"/>
      <c r="TYL293" s="765"/>
      <c r="TYM293" s="765"/>
      <c r="TYN293" s="765"/>
      <c r="TYO293" s="765"/>
      <c r="TYP293" s="765"/>
      <c r="TYQ293" s="765"/>
      <c r="TYR293" s="765"/>
      <c r="TYS293" s="765"/>
      <c r="TYT293" s="765"/>
      <c r="TYU293" s="765"/>
      <c r="TYV293" s="765"/>
      <c r="TYW293" s="765"/>
      <c r="TYX293" s="765"/>
      <c r="TYY293" s="765"/>
      <c r="TYZ293" s="765"/>
      <c r="TZA293" s="765"/>
      <c r="TZB293" s="765"/>
      <c r="TZC293" s="765"/>
      <c r="TZD293" s="765"/>
      <c r="TZE293" s="765"/>
      <c r="TZF293" s="765"/>
      <c r="TZG293" s="765"/>
      <c r="TZH293" s="765"/>
      <c r="TZI293" s="765"/>
      <c r="TZJ293" s="765"/>
      <c r="TZK293" s="765"/>
      <c r="TZL293" s="765"/>
      <c r="TZM293" s="765"/>
      <c r="TZN293" s="765"/>
      <c r="TZO293" s="765"/>
      <c r="TZP293" s="765"/>
      <c r="TZQ293" s="765"/>
      <c r="TZR293" s="765"/>
      <c r="TZS293" s="765"/>
      <c r="TZT293" s="765"/>
      <c r="TZU293" s="765"/>
      <c r="TZV293" s="765"/>
      <c r="TZW293" s="765"/>
      <c r="TZX293" s="765"/>
      <c r="TZY293" s="765"/>
      <c r="TZZ293" s="765"/>
      <c r="UAA293" s="765"/>
      <c r="UAB293" s="765"/>
      <c r="UAC293" s="765"/>
      <c r="UAD293" s="765"/>
      <c r="UAE293" s="765"/>
      <c r="UAF293" s="765"/>
      <c r="UAG293" s="765"/>
      <c r="UAH293" s="765"/>
      <c r="UAI293" s="765"/>
      <c r="UAJ293" s="765"/>
      <c r="UAK293" s="765"/>
      <c r="UAL293" s="765"/>
      <c r="UAM293" s="765"/>
      <c r="UAN293" s="765"/>
      <c r="UAO293" s="765"/>
      <c r="UAP293" s="765"/>
      <c r="UAQ293" s="765"/>
      <c r="UAR293" s="765"/>
      <c r="UAS293" s="765"/>
      <c r="UAT293" s="765"/>
      <c r="UAU293" s="765"/>
      <c r="UAV293" s="765"/>
      <c r="UAW293" s="765"/>
      <c r="UAX293" s="765"/>
      <c r="UAY293" s="765"/>
      <c r="UAZ293" s="765"/>
      <c r="UBA293" s="765"/>
      <c r="UBB293" s="765"/>
      <c r="UBC293" s="765"/>
      <c r="UBD293" s="765"/>
      <c r="UBE293" s="765"/>
      <c r="UBF293" s="765"/>
      <c r="UBG293" s="765"/>
      <c r="UBH293" s="765"/>
      <c r="UBI293" s="765"/>
      <c r="UBJ293" s="765"/>
      <c r="UBK293" s="765"/>
      <c r="UBL293" s="765"/>
      <c r="UBM293" s="765"/>
      <c r="UBN293" s="765"/>
      <c r="UBO293" s="765"/>
      <c r="UBP293" s="765"/>
      <c r="UBQ293" s="765"/>
      <c r="UBR293" s="765"/>
      <c r="UBS293" s="765"/>
      <c r="UBT293" s="765"/>
      <c r="UBU293" s="765"/>
      <c r="UBV293" s="765"/>
      <c r="UBW293" s="765"/>
      <c r="UBX293" s="765"/>
      <c r="UBY293" s="765"/>
      <c r="UBZ293" s="765"/>
      <c r="UCA293" s="765"/>
      <c r="UCB293" s="765"/>
      <c r="UCC293" s="765"/>
      <c r="UCD293" s="765"/>
      <c r="UCE293" s="765"/>
      <c r="UCF293" s="765"/>
      <c r="UCG293" s="765"/>
      <c r="UCH293" s="765"/>
      <c r="UCI293" s="765"/>
      <c r="UCJ293" s="765"/>
      <c r="UCK293" s="765"/>
      <c r="UCL293" s="765"/>
      <c r="UCM293" s="765"/>
      <c r="UCN293" s="765"/>
      <c r="UCO293" s="765"/>
      <c r="UCP293" s="765"/>
      <c r="UCQ293" s="765"/>
      <c r="UCR293" s="765"/>
      <c r="UCS293" s="765"/>
      <c r="UCT293" s="765"/>
      <c r="UCU293" s="765"/>
      <c r="UCV293" s="765"/>
      <c r="UCW293" s="765"/>
      <c r="UCX293" s="765"/>
      <c r="UCY293" s="765"/>
      <c r="UCZ293" s="765"/>
      <c r="UDA293" s="765"/>
      <c r="UDB293" s="765"/>
      <c r="UDC293" s="765"/>
      <c r="UDD293" s="765"/>
      <c r="UDE293" s="765"/>
      <c r="UDF293" s="765"/>
      <c r="UDG293" s="765"/>
      <c r="UDH293" s="765"/>
      <c r="UDI293" s="765"/>
      <c r="UDJ293" s="765"/>
      <c r="UDK293" s="765"/>
      <c r="UDL293" s="765"/>
      <c r="UDM293" s="765"/>
      <c r="UDN293" s="765"/>
      <c r="UDO293" s="765"/>
      <c r="UDP293" s="765"/>
      <c r="UDQ293" s="765"/>
      <c r="UDR293" s="765"/>
      <c r="UDS293" s="765"/>
      <c r="UDT293" s="765"/>
      <c r="UDU293" s="765"/>
      <c r="UDV293" s="765"/>
      <c r="UDW293" s="765"/>
      <c r="UDX293" s="765"/>
      <c r="UDY293" s="765"/>
      <c r="UDZ293" s="765"/>
      <c r="UEA293" s="765"/>
      <c r="UEB293" s="765"/>
      <c r="UEC293" s="765"/>
      <c r="UED293" s="765"/>
      <c r="UEE293" s="765"/>
      <c r="UEF293" s="765"/>
      <c r="UEG293" s="765"/>
      <c r="UEH293" s="765"/>
      <c r="UEI293" s="765"/>
      <c r="UEJ293" s="765"/>
      <c r="UEK293" s="765"/>
      <c r="UEL293" s="765"/>
      <c r="UEM293" s="765"/>
      <c r="UEN293" s="765"/>
      <c r="UEO293" s="765"/>
      <c r="UEP293" s="765"/>
      <c r="UEQ293" s="765"/>
      <c r="UER293" s="765"/>
      <c r="UES293" s="765"/>
      <c r="UET293" s="765"/>
      <c r="UEU293" s="765"/>
      <c r="UEV293" s="765"/>
      <c r="UEW293" s="765"/>
      <c r="UEX293" s="765"/>
      <c r="UEY293" s="765"/>
      <c r="UEZ293" s="765"/>
      <c r="UFA293" s="765"/>
      <c r="UFB293" s="765"/>
      <c r="UFC293" s="765"/>
      <c r="UFD293" s="765"/>
      <c r="UFE293" s="765"/>
      <c r="UFF293" s="765"/>
      <c r="UFG293" s="765"/>
      <c r="UFH293" s="765"/>
      <c r="UFI293" s="765"/>
      <c r="UFJ293" s="765"/>
      <c r="UFK293" s="765"/>
      <c r="UFL293" s="765"/>
      <c r="UFM293" s="765"/>
      <c r="UFN293" s="765"/>
      <c r="UFO293" s="765"/>
      <c r="UFP293" s="765"/>
      <c r="UFQ293" s="765"/>
      <c r="UFR293" s="765"/>
      <c r="UFS293" s="765"/>
      <c r="UFT293" s="765"/>
      <c r="UFU293" s="765"/>
      <c r="UFV293" s="765"/>
      <c r="UFW293" s="765"/>
      <c r="UFX293" s="765"/>
      <c r="UFY293" s="765"/>
      <c r="UFZ293" s="765"/>
      <c r="UGA293" s="765"/>
      <c r="UGB293" s="765"/>
      <c r="UGC293" s="765"/>
      <c r="UGD293" s="765"/>
      <c r="UGE293" s="765"/>
      <c r="UGF293" s="765"/>
      <c r="UGG293" s="765"/>
      <c r="UGH293" s="765"/>
      <c r="UGI293" s="765"/>
      <c r="UGJ293" s="765"/>
      <c r="UGK293" s="765"/>
      <c r="UGL293" s="765"/>
      <c r="UGM293" s="765"/>
      <c r="UGN293" s="765"/>
      <c r="UGO293" s="765"/>
      <c r="UGP293" s="765"/>
      <c r="UGQ293" s="765"/>
      <c r="UGR293" s="765"/>
      <c r="UGS293" s="765"/>
      <c r="UGT293" s="765"/>
      <c r="UGU293" s="765"/>
      <c r="UGV293" s="765"/>
      <c r="UGW293" s="765"/>
      <c r="UGX293" s="765"/>
      <c r="UGY293" s="765"/>
      <c r="UGZ293" s="765"/>
      <c r="UHA293" s="765"/>
      <c r="UHB293" s="765"/>
      <c r="UHC293" s="765"/>
      <c r="UHD293" s="765"/>
      <c r="UHE293" s="765"/>
      <c r="UHF293" s="765"/>
      <c r="UHG293" s="765"/>
      <c r="UHH293" s="765"/>
      <c r="UHI293" s="765"/>
      <c r="UHJ293" s="765"/>
      <c r="UHK293" s="765"/>
      <c r="UHL293" s="765"/>
      <c r="UHM293" s="765"/>
      <c r="UHN293" s="765"/>
      <c r="UHO293" s="765"/>
      <c r="UHP293" s="765"/>
      <c r="UHQ293" s="765"/>
      <c r="UHR293" s="765"/>
      <c r="UHS293" s="765"/>
      <c r="UHT293" s="765"/>
      <c r="UHU293" s="765"/>
      <c r="UHV293" s="765"/>
      <c r="UHW293" s="765"/>
      <c r="UHX293" s="765"/>
      <c r="UHY293" s="765"/>
      <c r="UHZ293" s="765"/>
      <c r="UIA293" s="765"/>
      <c r="UIB293" s="765"/>
      <c r="UIC293" s="765"/>
      <c r="UID293" s="765"/>
      <c r="UIE293" s="765"/>
      <c r="UIF293" s="765"/>
      <c r="UIG293" s="765"/>
      <c r="UIH293" s="765"/>
      <c r="UII293" s="765"/>
      <c r="UIJ293" s="765"/>
      <c r="UIK293" s="765"/>
      <c r="UIL293" s="765"/>
      <c r="UIM293" s="765"/>
      <c r="UIN293" s="765"/>
      <c r="UIO293" s="765"/>
      <c r="UIP293" s="765"/>
      <c r="UIQ293" s="765"/>
      <c r="UIR293" s="765"/>
      <c r="UIS293" s="765"/>
      <c r="UIT293" s="765"/>
      <c r="UIU293" s="765"/>
      <c r="UIV293" s="765"/>
      <c r="UIW293" s="765"/>
      <c r="UIX293" s="765"/>
      <c r="UIY293" s="765"/>
      <c r="UIZ293" s="765"/>
      <c r="UJA293" s="765"/>
      <c r="UJB293" s="765"/>
      <c r="UJC293" s="765"/>
      <c r="UJD293" s="765"/>
      <c r="UJE293" s="765"/>
      <c r="UJF293" s="765"/>
      <c r="UJG293" s="765"/>
      <c r="UJH293" s="765"/>
      <c r="UJI293" s="765"/>
      <c r="UJJ293" s="765"/>
      <c r="UJK293" s="765"/>
      <c r="UJL293" s="765"/>
      <c r="UJM293" s="765"/>
      <c r="UJN293" s="765"/>
      <c r="UJO293" s="765"/>
      <c r="UJP293" s="765"/>
      <c r="UJQ293" s="765"/>
      <c r="UJR293" s="765"/>
      <c r="UJS293" s="765"/>
      <c r="UJT293" s="765"/>
      <c r="UJU293" s="765"/>
      <c r="UJV293" s="765"/>
      <c r="UJW293" s="765"/>
      <c r="UJX293" s="765"/>
      <c r="UJY293" s="765"/>
      <c r="UJZ293" s="765"/>
      <c r="UKA293" s="765"/>
      <c r="UKB293" s="765"/>
      <c r="UKC293" s="765"/>
      <c r="UKD293" s="765"/>
      <c r="UKE293" s="765"/>
      <c r="UKF293" s="765"/>
      <c r="UKG293" s="765"/>
      <c r="UKH293" s="765"/>
      <c r="UKI293" s="765"/>
      <c r="UKJ293" s="765"/>
      <c r="UKK293" s="765"/>
      <c r="UKL293" s="765"/>
      <c r="UKM293" s="765"/>
      <c r="UKN293" s="765"/>
      <c r="UKO293" s="765"/>
      <c r="UKP293" s="765"/>
      <c r="UKQ293" s="765"/>
      <c r="UKR293" s="765"/>
      <c r="UKS293" s="765"/>
      <c r="UKT293" s="765"/>
      <c r="UKU293" s="765"/>
      <c r="UKV293" s="765"/>
      <c r="UKW293" s="765"/>
      <c r="UKX293" s="765"/>
      <c r="UKY293" s="765"/>
      <c r="UKZ293" s="765"/>
      <c r="ULA293" s="765"/>
      <c r="ULB293" s="765"/>
      <c r="ULC293" s="765"/>
      <c r="ULD293" s="765"/>
      <c r="ULE293" s="765"/>
      <c r="ULF293" s="765"/>
      <c r="ULG293" s="765"/>
      <c r="ULH293" s="765"/>
      <c r="ULI293" s="765"/>
      <c r="ULJ293" s="765"/>
      <c r="ULK293" s="765"/>
      <c r="ULL293" s="765"/>
      <c r="ULM293" s="765"/>
      <c r="ULN293" s="765"/>
      <c r="ULO293" s="765"/>
      <c r="ULP293" s="765"/>
      <c r="ULQ293" s="765"/>
      <c r="ULR293" s="765"/>
      <c r="ULS293" s="765"/>
      <c r="ULT293" s="765"/>
      <c r="ULU293" s="765"/>
      <c r="ULV293" s="765"/>
      <c r="ULW293" s="765"/>
      <c r="ULX293" s="765"/>
      <c r="ULY293" s="765"/>
      <c r="ULZ293" s="765"/>
      <c r="UMA293" s="765"/>
      <c r="UMB293" s="765"/>
      <c r="UMC293" s="765"/>
      <c r="UMD293" s="765"/>
      <c r="UME293" s="765"/>
      <c r="UMF293" s="765"/>
      <c r="UMG293" s="765"/>
      <c r="UMH293" s="765"/>
      <c r="UMI293" s="765"/>
      <c r="UMJ293" s="765"/>
      <c r="UMK293" s="765"/>
      <c r="UML293" s="765"/>
      <c r="UMM293" s="765"/>
      <c r="UMN293" s="765"/>
      <c r="UMO293" s="765"/>
      <c r="UMP293" s="765"/>
      <c r="UMQ293" s="765"/>
      <c r="UMR293" s="765"/>
      <c r="UMS293" s="765"/>
      <c r="UMT293" s="765"/>
      <c r="UMU293" s="765"/>
      <c r="UMV293" s="765"/>
      <c r="UMW293" s="765"/>
      <c r="UMX293" s="765"/>
      <c r="UMY293" s="765"/>
      <c r="UMZ293" s="765"/>
      <c r="UNA293" s="765"/>
      <c r="UNB293" s="765"/>
      <c r="UNC293" s="765"/>
      <c r="UND293" s="765"/>
      <c r="UNE293" s="765"/>
      <c r="UNF293" s="765"/>
      <c r="UNG293" s="765"/>
      <c r="UNH293" s="765"/>
      <c r="UNI293" s="765"/>
      <c r="UNJ293" s="765"/>
      <c r="UNK293" s="765"/>
      <c r="UNL293" s="765"/>
      <c r="UNM293" s="765"/>
      <c r="UNN293" s="765"/>
      <c r="UNO293" s="765"/>
      <c r="UNP293" s="765"/>
      <c r="UNQ293" s="765"/>
      <c r="UNR293" s="765"/>
      <c r="UNS293" s="765"/>
      <c r="UNT293" s="765"/>
      <c r="UNU293" s="765"/>
      <c r="UNV293" s="765"/>
      <c r="UNW293" s="765"/>
      <c r="UNX293" s="765"/>
      <c r="UNY293" s="765"/>
      <c r="UNZ293" s="765"/>
      <c r="UOA293" s="765"/>
      <c r="UOB293" s="765"/>
      <c r="UOC293" s="765"/>
      <c r="UOD293" s="765"/>
      <c r="UOE293" s="765"/>
      <c r="UOF293" s="765"/>
      <c r="UOG293" s="765"/>
      <c r="UOH293" s="765"/>
      <c r="UOI293" s="765"/>
      <c r="UOJ293" s="765"/>
      <c r="UOK293" s="765"/>
      <c r="UOL293" s="765"/>
      <c r="UOM293" s="765"/>
      <c r="UON293" s="765"/>
      <c r="UOO293" s="765"/>
      <c r="UOP293" s="765"/>
      <c r="UOQ293" s="765"/>
      <c r="UOR293" s="765"/>
      <c r="UOS293" s="765"/>
      <c r="UOT293" s="765"/>
      <c r="UOU293" s="765"/>
      <c r="UOV293" s="765"/>
      <c r="UOW293" s="765"/>
      <c r="UOX293" s="765"/>
      <c r="UOY293" s="765"/>
      <c r="UOZ293" s="765"/>
      <c r="UPA293" s="765"/>
      <c r="UPB293" s="765"/>
      <c r="UPC293" s="765"/>
      <c r="UPD293" s="765"/>
      <c r="UPE293" s="765"/>
      <c r="UPF293" s="765"/>
      <c r="UPG293" s="765"/>
      <c r="UPH293" s="765"/>
      <c r="UPI293" s="765"/>
      <c r="UPJ293" s="765"/>
      <c r="UPK293" s="765"/>
      <c r="UPL293" s="765"/>
      <c r="UPM293" s="765"/>
      <c r="UPN293" s="765"/>
      <c r="UPO293" s="765"/>
      <c r="UPP293" s="765"/>
      <c r="UPQ293" s="765"/>
      <c r="UPR293" s="765"/>
      <c r="UPS293" s="765"/>
      <c r="UPT293" s="765"/>
      <c r="UPU293" s="765"/>
      <c r="UPV293" s="765"/>
      <c r="UPW293" s="765"/>
      <c r="UPX293" s="765"/>
      <c r="UPY293" s="765"/>
      <c r="UPZ293" s="765"/>
      <c r="UQA293" s="765"/>
      <c r="UQB293" s="765"/>
      <c r="UQC293" s="765"/>
      <c r="UQD293" s="765"/>
      <c r="UQE293" s="765"/>
      <c r="UQF293" s="765"/>
      <c r="UQG293" s="765"/>
      <c r="UQH293" s="765"/>
      <c r="UQI293" s="765"/>
      <c r="UQJ293" s="765"/>
      <c r="UQK293" s="765"/>
      <c r="UQL293" s="765"/>
      <c r="UQM293" s="765"/>
      <c r="UQN293" s="765"/>
      <c r="UQO293" s="765"/>
      <c r="UQP293" s="765"/>
      <c r="UQQ293" s="765"/>
      <c r="UQR293" s="765"/>
      <c r="UQS293" s="765"/>
      <c r="UQT293" s="765"/>
      <c r="UQU293" s="765"/>
      <c r="UQV293" s="765"/>
      <c r="UQW293" s="765"/>
      <c r="UQX293" s="765"/>
      <c r="UQY293" s="765"/>
      <c r="UQZ293" s="765"/>
      <c r="URA293" s="765"/>
      <c r="URB293" s="765"/>
      <c r="URC293" s="765"/>
      <c r="URD293" s="765"/>
      <c r="URE293" s="765"/>
      <c r="URF293" s="765"/>
      <c r="URG293" s="765"/>
      <c r="URH293" s="765"/>
      <c r="URI293" s="765"/>
      <c r="URJ293" s="765"/>
      <c r="URK293" s="765"/>
      <c r="URL293" s="765"/>
      <c r="URM293" s="765"/>
      <c r="URN293" s="765"/>
      <c r="URO293" s="765"/>
      <c r="URP293" s="765"/>
      <c r="URQ293" s="765"/>
      <c r="URR293" s="765"/>
      <c r="URS293" s="765"/>
      <c r="URT293" s="765"/>
      <c r="URU293" s="765"/>
      <c r="URV293" s="765"/>
      <c r="URW293" s="765"/>
      <c r="URX293" s="765"/>
      <c r="URY293" s="765"/>
      <c r="URZ293" s="765"/>
      <c r="USA293" s="765"/>
      <c r="USB293" s="765"/>
      <c r="USC293" s="765"/>
      <c r="USD293" s="765"/>
      <c r="USE293" s="765"/>
      <c r="USF293" s="765"/>
      <c r="USG293" s="765"/>
      <c r="USH293" s="765"/>
      <c r="USI293" s="765"/>
      <c r="USJ293" s="765"/>
      <c r="USK293" s="765"/>
      <c r="USL293" s="765"/>
      <c r="USM293" s="765"/>
      <c r="USN293" s="765"/>
      <c r="USO293" s="765"/>
      <c r="USP293" s="765"/>
      <c r="USQ293" s="765"/>
      <c r="USR293" s="765"/>
      <c r="USS293" s="765"/>
      <c r="UST293" s="765"/>
      <c r="USU293" s="765"/>
      <c r="USV293" s="765"/>
      <c r="USW293" s="765"/>
      <c r="USX293" s="765"/>
      <c r="USY293" s="765"/>
      <c r="USZ293" s="765"/>
      <c r="UTA293" s="765"/>
      <c r="UTB293" s="765"/>
      <c r="UTC293" s="765"/>
      <c r="UTD293" s="765"/>
      <c r="UTE293" s="765"/>
      <c r="UTF293" s="765"/>
      <c r="UTG293" s="765"/>
      <c r="UTH293" s="765"/>
      <c r="UTI293" s="765"/>
      <c r="UTJ293" s="765"/>
      <c r="UTK293" s="765"/>
      <c r="UTL293" s="765"/>
      <c r="UTM293" s="765"/>
      <c r="UTN293" s="765"/>
      <c r="UTO293" s="765"/>
      <c r="UTP293" s="765"/>
      <c r="UTQ293" s="765"/>
      <c r="UTR293" s="765"/>
      <c r="UTS293" s="765"/>
      <c r="UTT293" s="765"/>
      <c r="UTU293" s="765"/>
      <c r="UTV293" s="765"/>
      <c r="UTW293" s="765"/>
      <c r="UTX293" s="765"/>
      <c r="UTY293" s="765"/>
      <c r="UTZ293" s="765"/>
      <c r="UUA293" s="765"/>
      <c r="UUB293" s="765"/>
      <c r="UUC293" s="765"/>
      <c r="UUD293" s="765"/>
      <c r="UUE293" s="765"/>
      <c r="UUF293" s="765"/>
      <c r="UUG293" s="765"/>
      <c r="UUH293" s="765"/>
      <c r="UUI293" s="765"/>
      <c r="UUJ293" s="765"/>
      <c r="UUK293" s="765"/>
      <c r="UUL293" s="765"/>
      <c r="UUM293" s="765"/>
      <c r="UUN293" s="765"/>
      <c r="UUO293" s="765"/>
      <c r="UUP293" s="765"/>
      <c r="UUQ293" s="765"/>
      <c r="UUR293" s="765"/>
      <c r="UUS293" s="765"/>
      <c r="UUT293" s="765"/>
      <c r="UUU293" s="765"/>
      <c r="UUV293" s="765"/>
      <c r="UUW293" s="765"/>
      <c r="UUX293" s="765"/>
      <c r="UUY293" s="765"/>
      <c r="UUZ293" s="765"/>
      <c r="UVA293" s="765"/>
      <c r="UVB293" s="765"/>
      <c r="UVC293" s="765"/>
      <c r="UVD293" s="765"/>
      <c r="UVE293" s="765"/>
      <c r="UVF293" s="765"/>
      <c r="UVG293" s="765"/>
      <c r="UVH293" s="765"/>
      <c r="UVI293" s="765"/>
      <c r="UVJ293" s="765"/>
      <c r="UVK293" s="765"/>
      <c r="UVL293" s="765"/>
      <c r="UVM293" s="765"/>
      <c r="UVN293" s="765"/>
      <c r="UVO293" s="765"/>
      <c r="UVP293" s="765"/>
      <c r="UVQ293" s="765"/>
      <c r="UVR293" s="765"/>
      <c r="UVS293" s="765"/>
      <c r="UVT293" s="765"/>
      <c r="UVU293" s="765"/>
      <c r="UVV293" s="765"/>
      <c r="UVW293" s="765"/>
      <c r="UVX293" s="765"/>
      <c r="UVY293" s="765"/>
      <c r="UVZ293" s="765"/>
      <c r="UWA293" s="765"/>
      <c r="UWB293" s="765"/>
      <c r="UWC293" s="765"/>
      <c r="UWD293" s="765"/>
      <c r="UWE293" s="765"/>
      <c r="UWF293" s="765"/>
      <c r="UWG293" s="765"/>
      <c r="UWH293" s="765"/>
      <c r="UWI293" s="765"/>
      <c r="UWJ293" s="765"/>
      <c r="UWK293" s="765"/>
      <c r="UWL293" s="765"/>
      <c r="UWM293" s="765"/>
      <c r="UWN293" s="765"/>
      <c r="UWO293" s="765"/>
      <c r="UWP293" s="765"/>
      <c r="UWQ293" s="765"/>
      <c r="UWR293" s="765"/>
      <c r="UWS293" s="765"/>
      <c r="UWT293" s="765"/>
      <c r="UWU293" s="765"/>
      <c r="UWV293" s="765"/>
      <c r="UWW293" s="765"/>
      <c r="UWX293" s="765"/>
      <c r="UWY293" s="765"/>
      <c r="UWZ293" s="765"/>
      <c r="UXA293" s="765"/>
      <c r="UXB293" s="765"/>
      <c r="UXC293" s="765"/>
      <c r="UXD293" s="765"/>
      <c r="UXE293" s="765"/>
      <c r="UXF293" s="765"/>
      <c r="UXG293" s="765"/>
      <c r="UXH293" s="765"/>
      <c r="UXI293" s="765"/>
      <c r="UXJ293" s="765"/>
      <c r="UXK293" s="765"/>
      <c r="UXL293" s="765"/>
      <c r="UXM293" s="765"/>
      <c r="UXN293" s="765"/>
      <c r="UXO293" s="765"/>
      <c r="UXP293" s="765"/>
      <c r="UXQ293" s="765"/>
      <c r="UXR293" s="765"/>
      <c r="UXS293" s="765"/>
      <c r="UXT293" s="765"/>
      <c r="UXU293" s="765"/>
      <c r="UXV293" s="765"/>
      <c r="UXW293" s="765"/>
      <c r="UXX293" s="765"/>
      <c r="UXY293" s="765"/>
      <c r="UXZ293" s="765"/>
      <c r="UYA293" s="765"/>
      <c r="UYB293" s="765"/>
      <c r="UYC293" s="765"/>
      <c r="UYD293" s="765"/>
      <c r="UYE293" s="765"/>
      <c r="UYF293" s="765"/>
      <c r="UYG293" s="765"/>
      <c r="UYH293" s="765"/>
      <c r="UYI293" s="765"/>
      <c r="UYJ293" s="765"/>
      <c r="UYK293" s="765"/>
      <c r="UYL293" s="765"/>
      <c r="UYM293" s="765"/>
      <c r="UYN293" s="765"/>
      <c r="UYO293" s="765"/>
      <c r="UYP293" s="765"/>
      <c r="UYQ293" s="765"/>
      <c r="UYR293" s="765"/>
      <c r="UYS293" s="765"/>
      <c r="UYT293" s="765"/>
      <c r="UYU293" s="765"/>
      <c r="UYV293" s="765"/>
      <c r="UYW293" s="765"/>
      <c r="UYX293" s="765"/>
      <c r="UYY293" s="765"/>
      <c r="UYZ293" s="765"/>
      <c r="UZA293" s="765"/>
      <c r="UZB293" s="765"/>
      <c r="UZC293" s="765"/>
      <c r="UZD293" s="765"/>
      <c r="UZE293" s="765"/>
      <c r="UZF293" s="765"/>
      <c r="UZG293" s="765"/>
      <c r="UZH293" s="765"/>
      <c r="UZI293" s="765"/>
      <c r="UZJ293" s="765"/>
      <c r="UZK293" s="765"/>
      <c r="UZL293" s="765"/>
      <c r="UZM293" s="765"/>
      <c r="UZN293" s="765"/>
      <c r="UZO293" s="765"/>
      <c r="UZP293" s="765"/>
      <c r="UZQ293" s="765"/>
      <c r="UZR293" s="765"/>
      <c r="UZS293" s="765"/>
      <c r="UZT293" s="765"/>
      <c r="UZU293" s="765"/>
      <c r="UZV293" s="765"/>
      <c r="UZW293" s="765"/>
      <c r="UZX293" s="765"/>
      <c r="UZY293" s="765"/>
      <c r="UZZ293" s="765"/>
      <c r="VAA293" s="765"/>
      <c r="VAB293" s="765"/>
      <c r="VAC293" s="765"/>
      <c r="VAD293" s="765"/>
      <c r="VAE293" s="765"/>
      <c r="VAF293" s="765"/>
      <c r="VAG293" s="765"/>
      <c r="VAH293" s="765"/>
      <c r="VAI293" s="765"/>
      <c r="VAJ293" s="765"/>
      <c r="VAK293" s="765"/>
      <c r="VAL293" s="765"/>
      <c r="VAM293" s="765"/>
      <c r="VAN293" s="765"/>
      <c r="VAO293" s="765"/>
      <c r="VAP293" s="765"/>
      <c r="VAQ293" s="765"/>
      <c r="VAR293" s="765"/>
      <c r="VAS293" s="765"/>
      <c r="VAT293" s="765"/>
      <c r="VAU293" s="765"/>
      <c r="VAV293" s="765"/>
      <c r="VAW293" s="765"/>
      <c r="VAX293" s="765"/>
      <c r="VAY293" s="765"/>
      <c r="VAZ293" s="765"/>
      <c r="VBA293" s="765"/>
      <c r="VBB293" s="765"/>
      <c r="VBC293" s="765"/>
      <c r="VBD293" s="765"/>
      <c r="VBE293" s="765"/>
      <c r="VBF293" s="765"/>
      <c r="VBG293" s="765"/>
      <c r="VBH293" s="765"/>
      <c r="VBI293" s="765"/>
      <c r="VBJ293" s="765"/>
      <c r="VBK293" s="765"/>
      <c r="VBL293" s="765"/>
      <c r="VBM293" s="765"/>
      <c r="VBN293" s="765"/>
      <c r="VBO293" s="765"/>
      <c r="VBP293" s="765"/>
      <c r="VBQ293" s="765"/>
      <c r="VBR293" s="765"/>
      <c r="VBS293" s="765"/>
      <c r="VBT293" s="765"/>
      <c r="VBU293" s="765"/>
      <c r="VBV293" s="765"/>
      <c r="VBW293" s="765"/>
      <c r="VBX293" s="765"/>
      <c r="VBY293" s="765"/>
      <c r="VBZ293" s="765"/>
      <c r="VCA293" s="765"/>
      <c r="VCB293" s="765"/>
      <c r="VCC293" s="765"/>
      <c r="VCD293" s="765"/>
      <c r="VCE293" s="765"/>
      <c r="VCF293" s="765"/>
      <c r="VCG293" s="765"/>
      <c r="VCH293" s="765"/>
      <c r="VCI293" s="765"/>
      <c r="VCJ293" s="765"/>
      <c r="VCK293" s="765"/>
      <c r="VCL293" s="765"/>
      <c r="VCM293" s="765"/>
      <c r="VCN293" s="765"/>
      <c r="VCO293" s="765"/>
      <c r="VCP293" s="765"/>
      <c r="VCQ293" s="765"/>
      <c r="VCR293" s="765"/>
      <c r="VCS293" s="765"/>
      <c r="VCT293" s="765"/>
      <c r="VCU293" s="765"/>
      <c r="VCV293" s="765"/>
      <c r="VCW293" s="765"/>
      <c r="VCX293" s="765"/>
      <c r="VCY293" s="765"/>
      <c r="VCZ293" s="765"/>
      <c r="VDA293" s="765"/>
      <c r="VDB293" s="765"/>
      <c r="VDC293" s="765"/>
      <c r="VDD293" s="765"/>
      <c r="VDE293" s="765"/>
      <c r="VDF293" s="765"/>
      <c r="VDG293" s="765"/>
      <c r="VDH293" s="765"/>
      <c r="VDI293" s="765"/>
      <c r="VDJ293" s="765"/>
      <c r="VDK293" s="765"/>
      <c r="VDL293" s="765"/>
      <c r="VDM293" s="765"/>
      <c r="VDN293" s="765"/>
      <c r="VDO293" s="765"/>
      <c r="VDP293" s="765"/>
      <c r="VDQ293" s="765"/>
      <c r="VDR293" s="765"/>
      <c r="VDS293" s="765"/>
      <c r="VDT293" s="765"/>
      <c r="VDU293" s="765"/>
      <c r="VDV293" s="765"/>
      <c r="VDW293" s="765"/>
      <c r="VDX293" s="765"/>
      <c r="VDY293" s="765"/>
      <c r="VDZ293" s="765"/>
      <c r="VEA293" s="765"/>
      <c r="VEB293" s="765"/>
      <c r="VEC293" s="765"/>
      <c r="VED293" s="765"/>
      <c r="VEE293" s="765"/>
      <c r="VEF293" s="765"/>
      <c r="VEG293" s="765"/>
      <c r="VEH293" s="765"/>
      <c r="VEI293" s="765"/>
      <c r="VEJ293" s="765"/>
      <c r="VEK293" s="765"/>
      <c r="VEL293" s="765"/>
      <c r="VEM293" s="765"/>
      <c r="VEN293" s="765"/>
      <c r="VEO293" s="765"/>
      <c r="VEP293" s="765"/>
      <c r="VEQ293" s="765"/>
      <c r="VER293" s="765"/>
      <c r="VES293" s="765"/>
      <c r="VET293" s="765"/>
      <c r="VEU293" s="765"/>
      <c r="VEV293" s="765"/>
      <c r="VEW293" s="765"/>
      <c r="VEX293" s="765"/>
      <c r="VEY293" s="765"/>
      <c r="VEZ293" s="765"/>
      <c r="VFA293" s="765"/>
      <c r="VFB293" s="765"/>
      <c r="VFC293" s="765"/>
      <c r="VFD293" s="765"/>
      <c r="VFE293" s="765"/>
      <c r="VFF293" s="765"/>
      <c r="VFG293" s="765"/>
      <c r="VFH293" s="765"/>
      <c r="VFI293" s="765"/>
      <c r="VFJ293" s="765"/>
      <c r="VFK293" s="765"/>
      <c r="VFL293" s="765"/>
      <c r="VFM293" s="765"/>
      <c r="VFN293" s="765"/>
      <c r="VFO293" s="765"/>
      <c r="VFP293" s="765"/>
      <c r="VFQ293" s="765"/>
      <c r="VFR293" s="765"/>
      <c r="VFS293" s="765"/>
      <c r="VFT293" s="765"/>
      <c r="VFU293" s="765"/>
      <c r="VFV293" s="765"/>
      <c r="VFW293" s="765"/>
      <c r="VFX293" s="765"/>
      <c r="VFY293" s="765"/>
      <c r="VFZ293" s="765"/>
      <c r="VGA293" s="765"/>
      <c r="VGB293" s="765"/>
      <c r="VGC293" s="765"/>
      <c r="VGD293" s="765"/>
      <c r="VGE293" s="765"/>
      <c r="VGF293" s="765"/>
      <c r="VGG293" s="765"/>
      <c r="VGH293" s="765"/>
      <c r="VGI293" s="765"/>
      <c r="VGJ293" s="765"/>
      <c r="VGK293" s="765"/>
      <c r="VGL293" s="765"/>
      <c r="VGM293" s="765"/>
      <c r="VGN293" s="765"/>
      <c r="VGO293" s="765"/>
      <c r="VGP293" s="765"/>
      <c r="VGQ293" s="765"/>
      <c r="VGR293" s="765"/>
      <c r="VGS293" s="765"/>
      <c r="VGT293" s="765"/>
      <c r="VGU293" s="765"/>
      <c r="VGV293" s="765"/>
      <c r="VGW293" s="765"/>
      <c r="VGX293" s="765"/>
      <c r="VGY293" s="765"/>
      <c r="VGZ293" s="765"/>
      <c r="VHA293" s="765"/>
      <c r="VHB293" s="765"/>
      <c r="VHC293" s="765"/>
      <c r="VHD293" s="765"/>
      <c r="VHE293" s="765"/>
      <c r="VHF293" s="765"/>
      <c r="VHG293" s="765"/>
      <c r="VHH293" s="765"/>
      <c r="VHI293" s="765"/>
      <c r="VHJ293" s="765"/>
      <c r="VHK293" s="765"/>
      <c r="VHL293" s="765"/>
      <c r="VHM293" s="765"/>
      <c r="VHN293" s="765"/>
      <c r="VHO293" s="765"/>
      <c r="VHP293" s="765"/>
      <c r="VHQ293" s="765"/>
      <c r="VHR293" s="765"/>
      <c r="VHS293" s="765"/>
      <c r="VHT293" s="765"/>
      <c r="VHU293" s="765"/>
      <c r="VHV293" s="765"/>
      <c r="VHW293" s="765"/>
      <c r="VHX293" s="765"/>
      <c r="VHY293" s="765"/>
      <c r="VHZ293" s="765"/>
      <c r="VIA293" s="765"/>
      <c r="VIB293" s="765"/>
      <c r="VIC293" s="765"/>
      <c r="VID293" s="765"/>
      <c r="VIE293" s="765"/>
      <c r="VIF293" s="765"/>
      <c r="VIG293" s="765"/>
      <c r="VIH293" s="765"/>
      <c r="VII293" s="765"/>
      <c r="VIJ293" s="765"/>
      <c r="VIK293" s="765"/>
      <c r="VIL293" s="765"/>
      <c r="VIM293" s="765"/>
      <c r="VIN293" s="765"/>
      <c r="VIO293" s="765"/>
      <c r="VIP293" s="765"/>
      <c r="VIQ293" s="765"/>
      <c r="VIR293" s="765"/>
      <c r="VIS293" s="765"/>
      <c r="VIT293" s="765"/>
      <c r="VIU293" s="765"/>
      <c r="VIV293" s="765"/>
      <c r="VIW293" s="765"/>
      <c r="VIX293" s="765"/>
      <c r="VIY293" s="765"/>
      <c r="VIZ293" s="765"/>
      <c r="VJA293" s="765"/>
      <c r="VJB293" s="765"/>
      <c r="VJC293" s="765"/>
      <c r="VJD293" s="765"/>
      <c r="VJE293" s="765"/>
      <c r="VJF293" s="765"/>
      <c r="VJG293" s="765"/>
      <c r="VJH293" s="765"/>
      <c r="VJI293" s="765"/>
      <c r="VJJ293" s="765"/>
      <c r="VJK293" s="765"/>
      <c r="VJL293" s="765"/>
      <c r="VJM293" s="765"/>
      <c r="VJN293" s="765"/>
      <c r="VJO293" s="765"/>
      <c r="VJP293" s="765"/>
      <c r="VJQ293" s="765"/>
      <c r="VJR293" s="765"/>
      <c r="VJS293" s="765"/>
      <c r="VJT293" s="765"/>
      <c r="VJU293" s="765"/>
      <c r="VJV293" s="765"/>
      <c r="VJW293" s="765"/>
      <c r="VJX293" s="765"/>
      <c r="VJY293" s="765"/>
      <c r="VJZ293" s="765"/>
      <c r="VKA293" s="765"/>
      <c r="VKB293" s="765"/>
      <c r="VKC293" s="765"/>
      <c r="VKD293" s="765"/>
      <c r="VKE293" s="765"/>
      <c r="VKF293" s="765"/>
      <c r="VKG293" s="765"/>
      <c r="VKH293" s="765"/>
      <c r="VKI293" s="765"/>
      <c r="VKJ293" s="765"/>
      <c r="VKK293" s="765"/>
      <c r="VKL293" s="765"/>
      <c r="VKM293" s="765"/>
      <c r="VKN293" s="765"/>
      <c r="VKO293" s="765"/>
      <c r="VKP293" s="765"/>
      <c r="VKQ293" s="765"/>
      <c r="VKR293" s="765"/>
      <c r="VKS293" s="765"/>
      <c r="VKT293" s="765"/>
      <c r="VKU293" s="765"/>
      <c r="VKV293" s="765"/>
      <c r="VKW293" s="765"/>
      <c r="VKX293" s="765"/>
      <c r="VKY293" s="765"/>
      <c r="VKZ293" s="765"/>
      <c r="VLA293" s="765"/>
      <c r="VLB293" s="765"/>
      <c r="VLC293" s="765"/>
      <c r="VLD293" s="765"/>
      <c r="VLE293" s="765"/>
      <c r="VLF293" s="765"/>
      <c r="VLG293" s="765"/>
      <c r="VLH293" s="765"/>
      <c r="VLI293" s="765"/>
      <c r="VLJ293" s="765"/>
      <c r="VLK293" s="765"/>
      <c r="VLL293" s="765"/>
      <c r="VLM293" s="765"/>
      <c r="VLN293" s="765"/>
      <c r="VLO293" s="765"/>
      <c r="VLP293" s="765"/>
      <c r="VLQ293" s="765"/>
      <c r="VLR293" s="765"/>
      <c r="VLS293" s="765"/>
      <c r="VLT293" s="765"/>
      <c r="VLU293" s="765"/>
      <c r="VLV293" s="765"/>
      <c r="VLW293" s="765"/>
      <c r="VLX293" s="765"/>
      <c r="VLY293" s="765"/>
      <c r="VLZ293" s="765"/>
      <c r="VMA293" s="765"/>
      <c r="VMB293" s="765"/>
      <c r="VMC293" s="765"/>
      <c r="VMD293" s="765"/>
      <c r="VME293" s="765"/>
      <c r="VMF293" s="765"/>
      <c r="VMG293" s="765"/>
      <c r="VMH293" s="765"/>
      <c r="VMI293" s="765"/>
      <c r="VMJ293" s="765"/>
      <c r="VMK293" s="765"/>
      <c r="VML293" s="765"/>
      <c r="VMM293" s="765"/>
      <c r="VMN293" s="765"/>
      <c r="VMO293" s="765"/>
      <c r="VMP293" s="765"/>
      <c r="VMQ293" s="765"/>
      <c r="VMR293" s="765"/>
      <c r="VMS293" s="765"/>
      <c r="VMT293" s="765"/>
      <c r="VMU293" s="765"/>
      <c r="VMV293" s="765"/>
      <c r="VMW293" s="765"/>
      <c r="VMX293" s="765"/>
      <c r="VMY293" s="765"/>
      <c r="VMZ293" s="765"/>
      <c r="VNA293" s="765"/>
      <c r="VNB293" s="765"/>
      <c r="VNC293" s="765"/>
      <c r="VND293" s="765"/>
      <c r="VNE293" s="765"/>
      <c r="VNF293" s="765"/>
      <c r="VNG293" s="765"/>
      <c r="VNH293" s="765"/>
      <c r="VNI293" s="765"/>
      <c r="VNJ293" s="765"/>
      <c r="VNK293" s="765"/>
      <c r="VNL293" s="765"/>
      <c r="VNM293" s="765"/>
      <c r="VNN293" s="765"/>
      <c r="VNO293" s="765"/>
      <c r="VNP293" s="765"/>
      <c r="VNQ293" s="765"/>
      <c r="VNR293" s="765"/>
      <c r="VNS293" s="765"/>
      <c r="VNT293" s="765"/>
      <c r="VNU293" s="765"/>
      <c r="VNV293" s="765"/>
      <c r="VNW293" s="765"/>
      <c r="VNX293" s="765"/>
      <c r="VNY293" s="765"/>
      <c r="VNZ293" s="765"/>
      <c r="VOA293" s="765"/>
      <c r="VOB293" s="765"/>
      <c r="VOC293" s="765"/>
      <c r="VOD293" s="765"/>
      <c r="VOE293" s="765"/>
      <c r="VOF293" s="765"/>
      <c r="VOG293" s="765"/>
      <c r="VOH293" s="765"/>
      <c r="VOI293" s="765"/>
      <c r="VOJ293" s="765"/>
      <c r="VOK293" s="765"/>
      <c r="VOL293" s="765"/>
      <c r="VOM293" s="765"/>
      <c r="VON293" s="765"/>
      <c r="VOO293" s="765"/>
      <c r="VOP293" s="765"/>
      <c r="VOQ293" s="765"/>
      <c r="VOR293" s="765"/>
      <c r="VOS293" s="765"/>
      <c r="VOT293" s="765"/>
      <c r="VOU293" s="765"/>
      <c r="VOV293" s="765"/>
      <c r="VOW293" s="765"/>
      <c r="VOX293" s="765"/>
      <c r="VOY293" s="765"/>
      <c r="VOZ293" s="765"/>
      <c r="VPA293" s="765"/>
      <c r="VPB293" s="765"/>
      <c r="VPC293" s="765"/>
      <c r="VPD293" s="765"/>
      <c r="VPE293" s="765"/>
      <c r="VPF293" s="765"/>
      <c r="VPG293" s="765"/>
      <c r="VPH293" s="765"/>
      <c r="VPI293" s="765"/>
      <c r="VPJ293" s="765"/>
      <c r="VPK293" s="765"/>
      <c r="VPL293" s="765"/>
      <c r="VPM293" s="765"/>
      <c r="VPN293" s="765"/>
      <c r="VPO293" s="765"/>
      <c r="VPP293" s="765"/>
      <c r="VPQ293" s="765"/>
      <c r="VPR293" s="765"/>
      <c r="VPS293" s="765"/>
      <c r="VPT293" s="765"/>
      <c r="VPU293" s="765"/>
      <c r="VPV293" s="765"/>
      <c r="VPW293" s="765"/>
      <c r="VPX293" s="765"/>
      <c r="VPY293" s="765"/>
      <c r="VPZ293" s="765"/>
      <c r="VQA293" s="765"/>
      <c r="VQB293" s="765"/>
      <c r="VQC293" s="765"/>
      <c r="VQD293" s="765"/>
      <c r="VQE293" s="765"/>
      <c r="VQF293" s="765"/>
      <c r="VQG293" s="765"/>
      <c r="VQH293" s="765"/>
      <c r="VQI293" s="765"/>
      <c r="VQJ293" s="765"/>
      <c r="VQK293" s="765"/>
      <c r="VQL293" s="765"/>
      <c r="VQM293" s="765"/>
      <c r="VQN293" s="765"/>
      <c r="VQO293" s="765"/>
      <c r="VQP293" s="765"/>
      <c r="VQQ293" s="765"/>
      <c r="VQR293" s="765"/>
      <c r="VQS293" s="765"/>
      <c r="VQT293" s="765"/>
      <c r="VQU293" s="765"/>
      <c r="VQV293" s="765"/>
      <c r="VQW293" s="765"/>
      <c r="VQX293" s="765"/>
      <c r="VQY293" s="765"/>
      <c r="VQZ293" s="765"/>
      <c r="VRA293" s="765"/>
      <c r="VRB293" s="765"/>
      <c r="VRC293" s="765"/>
      <c r="VRD293" s="765"/>
      <c r="VRE293" s="765"/>
      <c r="VRF293" s="765"/>
      <c r="VRG293" s="765"/>
      <c r="VRH293" s="765"/>
      <c r="VRI293" s="765"/>
      <c r="VRJ293" s="765"/>
      <c r="VRK293" s="765"/>
      <c r="VRL293" s="765"/>
      <c r="VRM293" s="765"/>
      <c r="VRN293" s="765"/>
      <c r="VRO293" s="765"/>
      <c r="VRP293" s="765"/>
      <c r="VRQ293" s="765"/>
      <c r="VRR293" s="765"/>
      <c r="VRS293" s="765"/>
      <c r="VRT293" s="765"/>
      <c r="VRU293" s="765"/>
      <c r="VRV293" s="765"/>
      <c r="VRW293" s="765"/>
      <c r="VRX293" s="765"/>
      <c r="VRY293" s="765"/>
      <c r="VRZ293" s="765"/>
      <c r="VSA293" s="765"/>
      <c r="VSB293" s="765"/>
      <c r="VSC293" s="765"/>
      <c r="VSD293" s="765"/>
      <c r="VSE293" s="765"/>
      <c r="VSF293" s="765"/>
      <c r="VSG293" s="765"/>
      <c r="VSH293" s="765"/>
      <c r="VSI293" s="765"/>
      <c r="VSJ293" s="765"/>
      <c r="VSK293" s="765"/>
      <c r="VSL293" s="765"/>
      <c r="VSM293" s="765"/>
      <c r="VSN293" s="765"/>
      <c r="VSO293" s="765"/>
      <c r="VSP293" s="765"/>
      <c r="VSQ293" s="765"/>
      <c r="VSR293" s="765"/>
      <c r="VSS293" s="765"/>
      <c r="VST293" s="765"/>
      <c r="VSU293" s="765"/>
      <c r="VSV293" s="765"/>
      <c r="VSW293" s="765"/>
      <c r="VSX293" s="765"/>
      <c r="VSY293" s="765"/>
      <c r="VSZ293" s="765"/>
      <c r="VTA293" s="765"/>
      <c r="VTB293" s="765"/>
      <c r="VTC293" s="765"/>
      <c r="VTD293" s="765"/>
      <c r="VTE293" s="765"/>
      <c r="VTF293" s="765"/>
      <c r="VTG293" s="765"/>
      <c r="VTH293" s="765"/>
      <c r="VTI293" s="765"/>
      <c r="VTJ293" s="765"/>
      <c r="VTK293" s="765"/>
      <c r="VTL293" s="765"/>
      <c r="VTM293" s="765"/>
      <c r="VTN293" s="765"/>
      <c r="VTO293" s="765"/>
      <c r="VTP293" s="765"/>
      <c r="VTQ293" s="765"/>
      <c r="VTR293" s="765"/>
      <c r="VTS293" s="765"/>
      <c r="VTT293" s="765"/>
      <c r="VTU293" s="765"/>
      <c r="VTV293" s="765"/>
      <c r="VTW293" s="765"/>
      <c r="VTX293" s="765"/>
      <c r="VTY293" s="765"/>
      <c r="VTZ293" s="765"/>
      <c r="VUA293" s="765"/>
      <c r="VUB293" s="765"/>
      <c r="VUC293" s="765"/>
      <c r="VUD293" s="765"/>
      <c r="VUE293" s="765"/>
      <c r="VUF293" s="765"/>
      <c r="VUG293" s="765"/>
      <c r="VUH293" s="765"/>
      <c r="VUI293" s="765"/>
      <c r="VUJ293" s="765"/>
      <c r="VUK293" s="765"/>
      <c r="VUL293" s="765"/>
      <c r="VUM293" s="765"/>
      <c r="VUN293" s="765"/>
      <c r="VUO293" s="765"/>
      <c r="VUP293" s="765"/>
      <c r="VUQ293" s="765"/>
      <c r="VUR293" s="765"/>
      <c r="VUS293" s="765"/>
      <c r="VUT293" s="765"/>
      <c r="VUU293" s="765"/>
      <c r="VUV293" s="765"/>
      <c r="VUW293" s="765"/>
      <c r="VUX293" s="765"/>
      <c r="VUY293" s="765"/>
      <c r="VUZ293" s="765"/>
      <c r="VVA293" s="765"/>
      <c r="VVB293" s="765"/>
      <c r="VVC293" s="765"/>
      <c r="VVD293" s="765"/>
      <c r="VVE293" s="765"/>
      <c r="VVF293" s="765"/>
      <c r="VVG293" s="765"/>
      <c r="VVH293" s="765"/>
      <c r="VVI293" s="765"/>
      <c r="VVJ293" s="765"/>
      <c r="VVK293" s="765"/>
      <c r="VVL293" s="765"/>
      <c r="VVM293" s="765"/>
      <c r="VVN293" s="765"/>
      <c r="VVO293" s="765"/>
      <c r="VVP293" s="765"/>
      <c r="VVQ293" s="765"/>
      <c r="VVR293" s="765"/>
      <c r="VVS293" s="765"/>
      <c r="VVT293" s="765"/>
      <c r="VVU293" s="765"/>
      <c r="VVV293" s="765"/>
      <c r="VVW293" s="765"/>
      <c r="VVX293" s="765"/>
      <c r="VVY293" s="765"/>
      <c r="VVZ293" s="765"/>
      <c r="VWA293" s="765"/>
      <c r="VWB293" s="765"/>
      <c r="VWC293" s="765"/>
      <c r="VWD293" s="765"/>
      <c r="VWE293" s="765"/>
      <c r="VWF293" s="765"/>
      <c r="VWG293" s="765"/>
      <c r="VWH293" s="765"/>
      <c r="VWI293" s="765"/>
      <c r="VWJ293" s="765"/>
      <c r="VWK293" s="765"/>
      <c r="VWL293" s="765"/>
      <c r="VWM293" s="765"/>
      <c r="VWN293" s="765"/>
      <c r="VWO293" s="765"/>
      <c r="VWP293" s="765"/>
      <c r="VWQ293" s="765"/>
      <c r="VWR293" s="765"/>
      <c r="VWS293" s="765"/>
      <c r="VWT293" s="765"/>
      <c r="VWU293" s="765"/>
      <c r="VWV293" s="765"/>
      <c r="VWW293" s="765"/>
      <c r="VWX293" s="765"/>
      <c r="VWY293" s="765"/>
      <c r="VWZ293" s="765"/>
      <c r="VXA293" s="765"/>
      <c r="VXB293" s="765"/>
      <c r="VXC293" s="765"/>
      <c r="VXD293" s="765"/>
      <c r="VXE293" s="765"/>
      <c r="VXF293" s="765"/>
      <c r="VXG293" s="765"/>
      <c r="VXH293" s="765"/>
      <c r="VXI293" s="765"/>
      <c r="VXJ293" s="765"/>
      <c r="VXK293" s="765"/>
      <c r="VXL293" s="765"/>
      <c r="VXM293" s="765"/>
      <c r="VXN293" s="765"/>
      <c r="VXO293" s="765"/>
      <c r="VXP293" s="765"/>
      <c r="VXQ293" s="765"/>
      <c r="VXR293" s="765"/>
      <c r="VXS293" s="765"/>
      <c r="VXT293" s="765"/>
      <c r="VXU293" s="765"/>
      <c r="VXV293" s="765"/>
      <c r="VXW293" s="765"/>
      <c r="VXX293" s="765"/>
      <c r="VXY293" s="765"/>
      <c r="VXZ293" s="765"/>
      <c r="VYA293" s="765"/>
      <c r="VYB293" s="765"/>
      <c r="VYC293" s="765"/>
      <c r="VYD293" s="765"/>
      <c r="VYE293" s="765"/>
      <c r="VYF293" s="765"/>
      <c r="VYG293" s="765"/>
      <c r="VYH293" s="765"/>
      <c r="VYI293" s="765"/>
      <c r="VYJ293" s="765"/>
      <c r="VYK293" s="765"/>
      <c r="VYL293" s="765"/>
      <c r="VYM293" s="765"/>
      <c r="VYN293" s="765"/>
      <c r="VYO293" s="765"/>
      <c r="VYP293" s="765"/>
      <c r="VYQ293" s="765"/>
      <c r="VYR293" s="765"/>
      <c r="VYS293" s="765"/>
      <c r="VYT293" s="765"/>
      <c r="VYU293" s="765"/>
      <c r="VYV293" s="765"/>
      <c r="VYW293" s="765"/>
      <c r="VYX293" s="765"/>
      <c r="VYY293" s="765"/>
      <c r="VYZ293" s="765"/>
      <c r="VZA293" s="765"/>
      <c r="VZB293" s="765"/>
      <c r="VZC293" s="765"/>
      <c r="VZD293" s="765"/>
      <c r="VZE293" s="765"/>
      <c r="VZF293" s="765"/>
      <c r="VZG293" s="765"/>
      <c r="VZH293" s="765"/>
      <c r="VZI293" s="765"/>
      <c r="VZJ293" s="765"/>
      <c r="VZK293" s="765"/>
      <c r="VZL293" s="765"/>
      <c r="VZM293" s="765"/>
      <c r="VZN293" s="765"/>
      <c r="VZO293" s="765"/>
      <c r="VZP293" s="765"/>
      <c r="VZQ293" s="765"/>
      <c r="VZR293" s="765"/>
      <c r="VZS293" s="765"/>
      <c r="VZT293" s="765"/>
      <c r="VZU293" s="765"/>
      <c r="VZV293" s="765"/>
      <c r="VZW293" s="765"/>
      <c r="VZX293" s="765"/>
      <c r="VZY293" s="765"/>
      <c r="VZZ293" s="765"/>
      <c r="WAA293" s="765"/>
      <c r="WAB293" s="765"/>
      <c r="WAC293" s="765"/>
      <c r="WAD293" s="765"/>
      <c r="WAE293" s="765"/>
      <c r="WAF293" s="765"/>
      <c r="WAG293" s="765"/>
      <c r="WAH293" s="765"/>
      <c r="WAI293" s="765"/>
      <c r="WAJ293" s="765"/>
      <c r="WAK293" s="765"/>
      <c r="WAL293" s="765"/>
      <c r="WAM293" s="765"/>
      <c r="WAN293" s="765"/>
      <c r="WAO293" s="765"/>
      <c r="WAP293" s="765"/>
      <c r="WAQ293" s="765"/>
      <c r="WAR293" s="765"/>
      <c r="WAS293" s="765"/>
      <c r="WAT293" s="765"/>
      <c r="WAU293" s="765"/>
      <c r="WAV293" s="765"/>
      <c r="WAW293" s="765"/>
      <c r="WAX293" s="765"/>
      <c r="WAY293" s="765"/>
      <c r="WAZ293" s="765"/>
      <c r="WBA293" s="765"/>
      <c r="WBB293" s="765"/>
      <c r="WBC293" s="765"/>
      <c r="WBD293" s="765"/>
      <c r="WBE293" s="765"/>
      <c r="WBF293" s="765"/>
      <c r="WBG293" s="765"/>
      <c r="WBH293" s="765"/>
      <c r="WBI293" s="765"/>
      <c r="WBJ293" s="765"/>
      <c r="WBK293" s="765"/>
      <c r="WBL293" s="765"/>
      <c r="WBM293" s="765"/>
      <c r="WBN293" s="765"/>
      <c r="WBO293" s="765"/>
      <c r="WBP293" s="765"/>
      <c r="WBQ293" s="765"/>
      <c r="WBR293" s="765"/>
      <c r="WBS293" s="765"/>
      <c r="WBT293" s="765"/>
      <c r="WBU293" s="765"/>
      <c r="WBV293" s="765"/>
      <c r="WBW293" s="765"/>
      <c r="WBX293" s="765"/>
      <c r="WBY293" s="765"/>
      <c r="WBZ293" s="765"/>
      <c r="WCA293" s="765"/>
      <c r="WCB293" s="765"/>
      <c r="WCC293" s="765"/>
      <c r="WCD293" s="765"/>
      <c r="WCE293" s="765"/>
      <c r="WCF293" s="765"/>
      <c r="WCG293" s="765"/>
      <c r="WCH293" s="765"/>
      <c r="WCI293" s="765"/>
      <c r="WCJ293" s="765"/>
      <c r="WCK293" s="765"/>
      <c r="WCL293" s="765"/>
      <c r="WCM293" s="765"/>
      <c r="WCN293" s="765"/>
      <c r="WCO293" s="765"/>
      <c r="WCP293" s="765"/>
      <c r="WCQ293" s="765"/>
      <c r="WCR293" s="765"/>
      <c r="WCS293" s="765"/>
      <c r="WCT293" s="765"/>
      <c r="WCU293" s="765"/>
      <c r="WCV293" s="765"/>
      <c r="WCW293" s="765"/>
      <c r="WCX293" s="765"/>
      <c r="WCY293" s="765"/>
      <c r="WCZ293" s="765"/>
      <c r="WDA293" s="765"/>
      <c r="WDB293" s="765"/>
      <c r="WDC293" s="765"/>
      <c r="WDD293" s="765"/>
      <c r="WDE293" s="765"/>
      <c r="WDF293" s="765"/>
      <c r="WDG293" s="765"/>
      <c r="WDH293" s="765"/>
      <c r="WDI293" s="765"/>
      <c r="WDJ293" s="765"/>
      <c r="WDK293" s="765"/>
      <c r="WDL293" s="765"/>
      <c r="WDM293" s="765"/>
      <c r="WDN293" s="765"/>
      <c r="WDO293" s="765"/>
      <c r="WDP293" s="765"/>
      <c r="WDQ293" s="765"/>
      <c r="WDR293" s="765"/>
      <c r="WDS293" s="765"/>
      <c r="WDT293" s="765"/>
      <c r="WDU293" s="765"/>
      <c r="WDV293" s="765"/>
      <c r="WDW293" s="765"/>
      <c r="WDX293" s="765"/>
      <c r="WDY293" s="765"/>
      <c r="WDZ293" s="765"/>
      <c r="WEA293" s="765"/>
      <c r="WEB293" s="765"/>
      <c r="WEC293" s="765"/>
      <c r="WED293" s="765"/>
      <c r="WEE293" s="765"/>
      <c r="WEF293" s="765"/>
      <c r="WEG293" s="765"/>
      <c r="WEH293" s="765"/>
      <c r="WEI293" s="765"/>
      <c r="WEJ293" s="765"/>
      <c r="WEK293" s="765"/>
      <c r="WEL293" s="765"/>
      <c r="WEM293" s="765"/>
      <c r="WEN293" s="765"/>
      <c r="WEO293" s="765"/>
      <c r="WEP293" s="765"/>
      <c r="WEQ293" s="765"/>
      <c r="WER293" s="765"/>
      <c r="WES293" s="765"/>
      <c r="WET293" s="765"/>
      <c r="WEU293" s="765"/>
      <c r="WEV293" s="765"/>
      <c r="WEW293" s="765"/>
      <c r="WEX293" s="765"/>
      <c r="WEY293" s="765"/>
      <c r="WEZ293" s="765"/>
      <c r="WFA293" s="765"/>
      <c r="WFB293" s="765"/>
      <c r="WFC293" s="765"/>
      <c r="WFD293" s="765"/>
      <c r="WFE293" s="765"/>
      <c r="WFF293" s="765"/>
      <c r="WFG293" s="765"/>
      <c r="WFH293" s="765"/>
      <c r="WFI293" s="765"/>
      <c r="WFJ293" s="765"/>
      <c r="WFK293" s="765"/>
      <c r="WFL293" s="765"/>
      <c r="WFM293" s="765"/>
      <c r="WFN293" s="765"/>
      <c r="WFO293" s="765"/>
      <c r="WFP293" s="765"/>
      <c r="WFQ293" s="765"/>
      <c r="WFR293" s="765"/>
      <c r="WFS293" s="765"/>
      <c r="WFT293" s="765"/>
      <c r="WFU293" s="765"/>
      <c r="WFV293" s="765"/>
      <c r="WFW293" s="765"/>
      <c r="WFX293" s="765"/>
      <c r="WFY293" s="765"/>
      <c r="WFZ293" s="765"/>
      <c r="WGA293" s="765"/>
      <c r="WGB293" s="765"/>
      <c r="WGC293" s="765"/>
      <c r="WGD293" s="765"/>
      <c r="WGE293" s="765"/>
      <c r="WGF293" s="765"/>
      <c r="WGG293" s="765"/>
      <c r="WGH293" s="765"/>
      <c r="WGI293" s="765"/>
      <c r="WGJ293" s="765"/>
      <c r="WGK293" s="765"/>
      <c r="WGL293" s="765"/>
      <c r="WGM293" s="765"/>
      <c r="WGN293" s="765"/>
      <c r="WGO293" s="765"/>
      <c r="WGP293" s="765"/>
      <c r="WGQ293" s="765"/>
      <c r="WGR293" s="765"/>
      <c r="WGS293" s="765"/>
      <c r="WGT293" s="765"/>
      <c r="WGU293" s="765"/>
      <c r="WGV293" s="765"/>
      <c r="WGW293" s="765"/>
      <c r="WGX293" s="765"/>
      <c r="WGY293" s="765"/>
      <c r="WGZ293" s="765"/>
      <c r="WHA293" s="765"/>
      <c r="WHB293" s="765"/>
      <c r="WHC293" s="765"/>
      <c r="WHD293" s="765"/>
      <c r="WHE293" s="765"/>
      <c r="WHF293" s="765"/>
      <c r="WHG293" s="765"/>
      <c r="WHH293" s="765"/>
      <c r="WHI293" s="765"/>
      <c r="WHJ293" s="765"/>
      <c r="WHK293" s="765"/>
      <c r="WHL293" s="765"/>
      <c r="WHM293" s="765"/>
      <c r="WHN293" s="765"/>
      <c r="WHO293" s="765"/>
      <c r="WHP293" s="765"/>
      <c r="WHQ293" s="765"/>
      <c r="WHR293" s="765"/>
      <c r="WHS293" s="765"/>
      <c r="WHT293" s="765"/>
      <c r="WHU293" s="765"/>
      <c r="WHV293" s="765"/>
      <c r="WHW293" s="765"/>
      <c r="WHX293" s="765"/>
      <c r="WHY293" s="765"/>
      <c r="WHZ293" s="765"/>
      <c r="WIA293" s="765"/>
      <c r="WIB293" s="765"/>
      <c r="WIC293" s="765"/>
      <c r="WID293" s="765"/>
      <c r="WIE293" s="765"/>
      <c r="WIF293" s="765"/>
      <c r="WIG293" s="765"/>
      <c r="WIH293" s="765"/>
      <c r="WII293" s="765"/>
      <c r="WIJ293" s="765"/>
      <c r="WIK293" s="765"/>
      <c r="WIL293" s="765"/>
      <c r="WIM293" s="765"/>
      <c r="WIN293" s="765"/>
      <c r="WIO293" s="765"/>
      <c r="WIP293" s="765"/>
      <c r="WIQ293" s="765"/>
      <c r="WIR293" s="765"/>
      <c r="WIS293" s="765"/>
      <c r="WIT293" s="765"/>
      <c r="WIU293" s="765"/>
      <c r="WIV293" s="765"/>
      <c r="WIW293" s="765"/>
      <c r="WIX293" s="765"/>
      <c r="WIY293" s="765"/>
      <c r="WIZ293" s="765"/>
      <c r="WJA293" s="765"/>
      <c r="WJB293" s="765"/>
      <c r="WJC293" s="765"/>
      <c r="WJD293" s="765"/>
      <c r="WJE293" s="765"/>
      <c r="WJF293" s="765"/>
      <c r="WJG293" s="765"/>
      <c r="WJH293" s="765"/>
      <c r="WJI293" s="765"/>
      <c r="WJJ293" s="765"/>
      <c r="WJK293" s="765"/>
      <c r="WJL293" s="765"/>
      <c r="WJM293" s="765"/>
      <c r="WJN293" s="765"/>
      <c r="WJO293" s="765"/>
      <c r="WJP293" s="765"/>
      <c r="WJQ293" s="765"/>
      <c r="WJR293" s="765"/>
      <c r="WJS293" s="765"/>
      <c r="WJT293" s="765"/>
      <c r="WJU293" s="765"/>
      <c r="WJV293" s="765"/>
      <c r="WJW293" s="765"/>
      <c r="WJX293" s="765"/>
      <c r="WJY293" s="765"/>
      <c r="WJZ293" s="765"/>
      <c r="WKA293" s="765"/>
      <c r="WKB293" s="765"/>
      <c r="WKC293" s="765"/>
      <c r="WKD293" s="765"/>
      <c r="WKE293" s="765"/>
      <c r="WKF293" s="765"/>
      <c r="WKG293" s="765"/>
      <c r="WKH293" s="765"/>
      <c r="WKI293" s="765"/>
      <c r="WKJ293" s="765"/>
      <c r="WKK293" s="765"/>
      <c r="WKL293" s="765"/>
      <c r="WKM293" s="765"/>
      <c r="WKN293" s="765"/>
      <c r="WKO293" s="765"/>
      <c r="WKP293" s="765"/>
      <c r="WKQ293" s="765"/>
      <c r="WKR293" s="765"/>
      <c r="WKS293" s="765"/>
      <c r="WKT293" s="765"/>
      <c r="WKU293" s="765"/>
      <c r="WKV293" s="765"/>
      <c r="WKW293" s="765"/>
      <c r="WKX293" s="765"/>
      <c r="WKY293" s="765"/>
      <c r="WKZ293" s="765"/>
      <c r="WLA293" s="765"/>
      <c r="WLB293" s="765"/>
      <c r="WLC293" s="765"/>
      <c r="WLD293" s="765"/>
      <c r="WLE293" s="765"/>
      <c r="WLF293" s="765"/>
      <c r="WLG293" s="765"/>
      <c r="WLH293" s="765"/>
      <c r="WLI293" s="765"/>
      <c r="WLJ293" s="765"/>
      <c r="WLK293" s="765"/>
      <c r="WLL293" s="765"/>
      <c r="WLM293" s="765"/>
      <c r="WLN293" s="765"/>
      <c r="WLO293" s="765"/>
      <c r="WLP293" s="765"/>
      <c r="WLQ293" s="765"/>
      <c r="WLR293" s="765"/>
      <c r="WLS293" s="765"/>
      <c r="WLT293" s="765"/>
      <c r="WLU293" s="765"/>
      <c r="WLV293" s="765"/>
      <c r="WLW293" s="765"/>
      <c r="WLX293" s="765"/>
      <c r="WLY293" s="765"/>
      <c r="WLZ293" s="765"/>
      <c r="WMA293" s="765"/>
      <c r="WMB293" s="765"/>
      <c r="WMC293" s="765"/>
      <c r="WMD293" s="765"/>
      <c r="WME293" s="765"/>
      <c r="WMF293" s="765"/>
      <c r="WMG293" s="765"/>
      <c r="WMH293" s="765"/>
      <c r="WMI293" s="765"/>
      <c r="WMJ293" s="765"/>
      <c r="WMK293" s="765"/>
      <c r="WML293" s="765"/>
      <c r="WMM293" s="765"/>
      <c r="WMN293" s="765"/>
      <c r="WMO293" s="765"/>
      <c r="WMP293" s="765"/>
      <c r="WMQ293" s="765"/>
      <c r="WMR293" s="765"/>
      <c r="WMS293" s="765"/>
      <c r="WMT293" s="765"/>
      <c r="WMU293" s="765"/>
      <c r="WMV293" s="765"/>
      <c r="WMW293" s="765"/>
      <c r="WMX293" s="765"/>
      <c r="WMY293" s="765"/>
      <c r="WMZ293" s="765"/>
      <c r="WNA293" s="765"/>
      <c r="WNB293" s="765"/>
      <c r="WNC293" s="765"/>
      <c r="WND293" s="765"/>
      <c r="WNE293" s="765"/>
      <c r="WNF293" s="765"/>
      <c r="WNG293" s="765"/>
      <c r="WNH293" s="765"/>
      <c r="WNI293" s="765"/>
      <c r="WNJ293" s="765"/>
      <c r="WNK293" s="765"/>
      <c r="WNL293" s="765"/>
      <c r="WNM293" s="765"/>
      <c r="WNN293" s="765"/>
      <c r="WNO293" s="765"/>
      <c r="WNP293" s="765"/>
      <c r="WNQ293" s="765"/>
      <c r="WNR293" s="765"/>
      <c r="WNS293" s="765"/>
      <c r="WNT293" s="765"/>
      <c r="WNU293" s="765"/>
      <c r="WNV293" s="765"/>
      <c r="WNW293" s="765"/>
      <c r="WNX293" s="765"/>
      <c r="WNY293" s="765"/>
      <c r="WNZ293" s="765"/>
      <c r="WOA293" s="765"/>
      <c r="WOB293" s="765"/>
      <c r="WOC293" s="765"/>
      <c r="WOD293" s="765"/>
      <c r="WOE293" s="765"/>
      <c r="WOF293" s="765"/>
      <c r="WOG293" s="765"/>
      <c r="WOH293" s="765"/>
      <c r="WOI293" s="765"/>
      <c r="WOJ293" s="765"/>
      <c r="WOK293" s="765"/>
      <c r="WOL293" s="765"/>
      <c r="WOM293" s="765"/>
      <c r="WON293" s="765"/>
      <c r="WOO293" s="765"/>
      <c r="WOP293" s="765"/>
      <c r="WOQ293" s="765"/>
      <c r="WOR293" s="765"/>
      <c r="WOS293" s="765"/>
      <c r="WOT293" s="765"/>
      <c r="WOU293" s="765"/>
      <c r="WOV293" s="765"/>
      <c r="WOW293" s="765"/>
      <c r="WOX293" s="765"/>
      <c r="WOY293" s="765"/>
      <c r="WOZ293" s="765"/>
      <c r="WPA293" s="765"/>
      <c r="WPB293" s="765"/>
      <c r="WPC293" s="765"/>
      <c r="WPD293" s="765"/>
      <c r="WPE293" s="765"/>
      <c r="WPF293" s="765"/>
      <c r="WPG293" s="765"/>
      <c r="WPH293" s="765"/>
      <c r="WPI293" s="765"/>
      <c r="WPJ293" s="765"/>
      <c r="WPK293" s="765"/>
      <c r="WPL293" s="765"/>
      <c r="WPM293" s="765"/>
      <c r="WPN293" s="765"/>
      <c r="WPO293" s="765"/>
      <c r="WPP293" s="765"/>
      <c r="WPQ293" s="765"/>
      <c r="WPR293" s="765"/>
      <c r="WPS293" s="765"/>
      <c r="WPT293" s="765"/>
      <c r="WPU293" s="765"/>
      <c r="WPV293" s="765"/>
      <c r="WPW293" s="765"/>
      <c r="WPX293" s="765"/>
      <c r="WPY293" s="765"/>
      <c r="WPZ293" s="765"/>
      <c r="WQA293" s="765"/>
      <c r="WQB293" s="765"/>
      <c r="WQC293" s="765"/>
      <c r="WQD293" s="765"/>
      <c r="WQE293" s="765"/>
      <c r="WQF293" s="765"/>
      <c r="WQG293" s="765"/>
      <c r="WQH293" s="765"/>
      <c r="WQI293" s="765"/>
      <c r="WQJ293" s="765"/>
      <c r="WQK293" s="765"/>
      <c r="WQL293" s="765"/>
      <c r="WQM293" s="765"/>
      <c r="WQN293" s="765"/>
      <c r="WQO293" s="765"/>
      <c r="WQP293" s="765"/>
      <c r="WQQ293" s="765"/>
      <c r="WQR293" s="765"/>
      <c r="WQS293" s="765"/>
      <c r="WQT293" s="765"/>
      <c r="WQU293" s="765"/>
      <c r="WQV293" s="765"/>
      <c r="WQW293" s="765"/>
      <c r="WQX293" s="765"/>
      <c r="WQY293" s="765"/>
      <c r="WQZ293" s="765"/>
      <c r="WRA293" s="765"/>
      <c r="WRB293" s="765"/>
      <c r="WRC293" s="765"/>
      <c r="WRD293" s="765"/>
      <c r="WRE293" s="765"/>
      <c r="WRF293" s="765"/>
      <c r="WRG293" s="765"/>
      <c r="WRH293" s="765"/>
      <c r="WRI293" s="765"/>
      <c r="WRJ293" s="765"/>
      <c r="WRK293" s="765"/>
      <c r="WRL293" s="765"/>
      <c r="WRM293" s="765"/>
      <c r="WRN293" s="765"/>
      <c r="WRO293" s="765"/>
      <c r="WRP293" s="765"/>
      <c r="WRQ293" s="765"/>
      <c r="WRR293" s="765"/>
      <c r="WRS293" s="765"/>
      <c r="WRT293" s="765"/>
      <c r="WRU293" s="765"/>
      <c r="WRV293" s="765"/>
      <c r="WRW293" s="765"/>
      <c r="WRX293" s="765"/>
      <c r="WRY293" s="765"/>
      <c r="WRZ293" s="765"/>
      <c r="WSA293" s="765"/>
      <c r="WSB293" s="765"/>
      <c r="WSC293" s="765"/>
      <c r="WSD293" s="765"/>
      <c r="WSE293" s="765"/>
      <c r="WSF293" s="765"/>
      <c r="WSG293" s="765"/>
      <c r="WSH293" s="765"/>
      <c r="WSI293" s="765"/>
      <c r="WSJ293" s="765"/>
      <c r="WSK293" s="765"/>
      <c r="WSL293" s="765"/>
      <c r="WSM293" s="765"/>
      <c r="WSN293" s="765"/>
      <c r="WSO293" s="765"/>
      <c r="WSP293" s="765"/>
      <c r="WSQ293" s="765"/>
      <c r="WSR293" s="765"/>
      <c r="WSS293" s="765"/>
      <c r="WST293" s="765"/>
      <c r="WSU293" s="765"/>
      <c r="WSV293" s="765"/>
      <c r="WSW293" s="765"/>
      <c r="WSX293" s="765"/>
      <c r="WSY293" s="765"/>
      <c r="WSZ293" s="765"/>
      <c r="WTA293" s="765"/>
      <c r="WTB293" s="765"/>
      <c r="WTC293" s="765"/>
      <c r="WTD293" s="765"/>
      <c r="WTE293" s="765"/>
      <c r="WTF293" s="765"/>
      <c r="WTG293" s="765"/>
      <c r="WTH293" s="765"/>
      <c r="WTI293" s="765"/>
      <c r="WTJ293" s="765"/>
      <c r="WTK293" s="765"/>
      <c r="WTL293" s="765"/>
      <c r="WTM293" s="765"/>
      <c r="WTN293" s="765"/>
      <c r="WTO293" s="765"/>
      <c r="WTP293" s="765"/>
      <c r="WTQ293" s="765"/>
      <c r="WTR293" s="765"/>
      <c r="WTS293" s="765"/>
      <c r="WTT293" s="765"/>
      <c r="WTU293" s="765"/>
      <c r="WTV293" s="765"/>
      <c r="WTW293" s="765"/>
      <c r="WTX293" s="765"/>
      <c r="WTY293" s="765"/>
      <c r="WTZ293" s="765"/>
      <c r="WUA293" s="765"/>
      <c r="WUB293" s="765"/>
      <c r="WUC293" s="765"/>
      <c r="WUD293" s="765"/>
      <c r="WUE293" s="765"/>
      <c r="WUF293" s="765"/>
      <c r="WUG293" s="765"/>
      <c r="WUH293" s="765"/>
      <c r="WUI293" s="765"/>
      <c r="WUJ293" s="765"/>
      <c r="WUK293" s="765"/>
      <c r="WUL293" s="765"/>
      <c r="WUM293" s="765"/>
      <c r="WUN293" s="765"/>
      <c r="WUO293" s="765"/>
      <c r="WUP293" s="765"/>
      <c r="WUQ293" s="765"/>
      <c r="WUR293" s="765"/>
      <c r="WUS293" s="765"/>
      <c r="WUT293" s="765"/>
      <c r="WUU293" s="765"/>
      <c r="WUV293" s="765"/>
      <c r="WUW293" s="765"/>
      <c r="WUX293" s="765"/>
      <c r="WUY293" s="765"/>
      <c r="WUZ293" s="765"/>
      <c r="WVA293" s="765"/>
      <c r="WVB293" s="765"/>
      <c r="WVC293" s="765"/>
      <c r="WVD293" s="765"/>
      <c r="WVE293" s="765"/>
      <c r="WVF293" s="765"/>
      <c r="WVG293" s="765"/>
      <c r="WVH293" s="765"/>
      <c r="WVI293" s="765"/>
      <c r="WVJ293" s="765"/>
      <c r="WVK293" s="765"/>
      <c r="WVL293" s="765"/>
      <c r="WVM293" s="765"/>
      <c r="WVN293" s="765"/>
      <c r="WVO293" s="765"/>
      <c r="WVP293" s="765"/>
      <c r="WVQ293" s="765"/>
      <c r="WVR293" s="765"/>
      <c r="WVS293" s="765"/>
      <c r="WVT293" s="765"/>
      <c r="WVU293" s="765"/>
      <c r="WVV293" s="765"/>
      <c r="WVW293" s="765"/>
      <c r="WVX293" s="765"/>
      <c r="WVY293" s="765"/>
      <c r="WVZ293" s="765"/>
      <c r="WWA293" s="765"/>
      <c r="WWB293" s="765"/>
      <c r="WWC293" s="765"/>
      <c r="WWD293" s="765"/>
      <c r="WWE293" s="765"/>
      <c r="WWF293" s="765"/>
      <c r="WWG293" s="765"/>
      <c r="WWH293" s="765"/>
      <c r="WWI293" s="765"/>
      <c r="WWJ293" s="765"/>
      <c r="WWK293" s="765"/>
      <c r="WWL293" s="765"/>
      <c r="WWM293" s="765"/>
      <c r="WWN293" s="765"/>
      <c r="WWO293" s="765"/>
      <c r="WWP293" s="765"/>
      <c r="WWQ293" s="765"/>
      <c r="WWR293" s="765"/>
      <c r="WWS293" s="765"/>
      <c r="WWT293" s="765"/>
      <c r="WWU293" s="765"/>
      <c r="WWV293" s="765"/>
      <c r="WWW293" s="765"/>
      <c r="WWX293" s="765"/>
      <c r="WWY293" s="765"/>
      <c r="WWZ293" s="765"/>
      <c r="WXA293" s="765"/>
      <c r="WXB293" s="765"/>
      <c r="WXC293" s="765"/>
      <c r="WXD293" s="765"/>
      <c r="WXE293" s="765"/>
      <c r="WXF293" s="765"/>
      <c r="WXG293" s="765"/>
      <c r="WXH293" s="765"/>
      <c r="WXI293" s="765"/>
      <c r="WXJ293" s="765"/>
      <c r="WXK293" s="765"/>
      <c r="WXL293" s="765"/>
      <c r="WXM293" s="765"/>
      <c r="WXN293" s="765"/>
      <c r="WXO293" s="765"/>
      <c r="WXP293" s="765"/>
      <c r="WXQ293" s="765"/>
      <c r="WXR293" s="765"/>
      <c r="WXS293" s="765"/>
      <c r="WXT293" s="765"/>
      <c r="WXU293" s="765"/>
      <c r="WXV293" s="765"/>
      <c r="WXW293" s="765"/>
      <c r="WXX293" s="765"/>
      <c r="WXY293" s="765"/>
      <c r="WXZ293" s="765"/>
      <c r="WYA293" s="765"/>
      <c r="WYB293" s="765"/>
      <c r="WYC293" s="765"/>
      <c r="WYD293" s="765"/>
      <c r="WYE293" s="765"/>
      <c r="WYF293" s="765"/>
      <c r="WYG293" s="765"/>
      <c r="WYH293" s="765"/>
      <c r="WYI293" s="765"/>
      <c r="WYJ293" s="765"/>
      <c r="WYK293" s="765"/>
      <c r="WYL293" s="765"/>
      <c r="WYM293" s="765"/>
      <c r="WYN293" s="765"/>
      <c r="WYO293" s="765"/>
      <c r="WYP293" s="765"/>
      <c r="WYQ293" s="765"/>
      <c r="WYR293" s="765"/>
      <c r="WYS293" s="765"/>
      <c r="WYT293" s="765"/>
      <c r="WYU293" s="765"/>
      <c r="WYV293" s="765"/>
      <c r="WYW293" s="765"/>
      <c r="WYX293" s="765"/>
      <c r="WYY293" s="765"/>
      <c r="WYZ293" s="765"/>
      <c r="WZA293" s="765"/>
      <c r="WZB293" s="765"/>
      <c r="WZC293" s="765"/>
      <c r="WZD293" s="765"/>
      <c r="WZE293" s="765"/>
      <c r="WZF293" s="765"/>
      <c r="WZG293" s="765"/>
      <c r="WZH293" s="765"/>
      <c r="WZI293" s="765"/>
      <c r="WZJ293" s="765"/>
      <c r="WZK293" s="765"/>
      <c r="WZL293" s="765"/>
      <c r="WZM293" s="765"/>
      <c r="WZN293" s="765"/>
      <c r="WZO293" s="765"/>
      <c r="WZP293" s="765"/>
      <c r="WZQ293" s="765"/>
      <c r="WZR293" s="765"/>
      <c r="WZS293" s="765"/>
      <c r="WZT293" s="765"/>
      <c r="WZU293" s="765"/>
      <c r="WZV293" s="765"/>
      <c r="WZW293" s="765"/>
      <c r="WZX293" s="765"/>
      <c r="WZY293" s="765"/>
      <c r="WZZ293" s="765"/>
      <c r="XAA293" s="765"/>
      <c r="XAB293" s="765"/>
      <c r="XAC293" s="765"/>
      <c r="XAD293" s="765"/>
      <c r="XAE293" s="765"/>
      <c r="XAF293" s="765"/>
      <c r="XAG293" s="765"/>
      <c r="XAH293" s="765"/>
      <c r="XAI293" s="765"/>
      <c r="XAJ293" s="765"/>
      <c r="XAK293" s="765"/>
      <c r="XAL293" s="765"/>
      <c r="XAM293" s="765"/>
      <c r="XAN293" s="765"/>
      <c r="XAO293" s="765"/>
      <c r="XAP293" s="765"/>
      <c r="XAQ293" s="765"/>
      <c r="XAR293" s="765"/>
      <c r="XAS293" s="765"/>
      <c r="XAT293" s="765"/>
      <c r="XAU293" s="765"/>
      <c r="XAV293" s="765"/>
      <c r="XAW293" s="765"/>
      <c r="XAX293" s="765"/>
      <c r="XAY293" s="765"/>
      <c r="XAZ293" s="765"/>
      <c r="XBA293" s="765"/>
      <c r="XBB293" s="765"/>
      <c r="XBC293" s="765"/>
      <c r="XBD293" s="765"/>
      <c r="XBE293" s="765"/>
      <c r="XBF293" s="765"/>
      <c r="XBG293" s="765"/>
      <c r="XBH293" s="765"/>
      <c r="XBI293" s="765"/>
      <c r="XBJ293" s="765"/>
      <c r="XBK293" s="765"/>
      <c r="XBL293" s="765"/>
      <c r="XBM293" s="765"/>
      <c r="XBN293" s="765"/>
      <c r="XBO293" s="765"/>
      <c r="XBP293" s="765"/>
      <c r="XBQ293" s="765"/>
      <c r="XBR293" s="765"/>
      <c r="XBS293" s="765"/>
      <c r="XBT293" s="765"/>
      <c r="XBU293" s="765"/>
      <c r="XBV293" s="765"/>
      <c r="XBW293" s="765"/>
      <c r="XBX293" s="765"/>
      <c r="XBY293" s="765"/>
      <c r="XBZ293" s="765"/>
      <c r="XCA293" s="765"/>
      <c r="XCB293" s="765"/>
      <c r="XCC293" s="765"/>
      <c r="XCD293" s="765"/>
      <c r="XCE293" s="765"/>
      <c r="XCF293" s="765"/>
      <c r="XCG293" s="765"/>
      <c r="XCH293" s="765"/>
      <c r="XCI293" s="765"/>
      <c r="XCJ293" s="765"/>
      <c r="XCK293" s="765"/>
      <c r="XCL293" s="765"/>
      <c r="XCM293" s="765"/>
      <c r="XCN293" s="765"/>
      <c r="XCO293" s="765"/>
      <c r="XCP293" s="765"/>
      <c r="XCQ293" s="765"/>
      <c r="XCR293" s="765"/>
      <c r="XCS293" s="765"/>
      <c r="XCT293" s="765"/>
      <c r="XCU293" s="765"/>
      <c r="XCV293" s="765"/>
      <c r="XCW293" s="765"/>
      <c r="XCX293" s="765"/>
      <c r="XCY293" s="765"/>
      <c r="XCZ293" s="765"/>
      <c r="XDA293" s="765"/>
      <c r="XDB293" s="765"/>
      <c r="XDC293" s="765"/>
      <c r="XDD293" s="765"/>
      <c r="XDE293" s="765"/>
      <c r="XDF293" s="765"/>
      <c r="XDG293" s="765"/>
      <c r="XDH293" s="765"/>
      <c r="XDI293" s="765"/>
      <c r="XDJ293" s="765"/>
      <c r="XDK293" s="765"/>
      <c r="XDL293" s="765"/>
      <c r="XDM293" s="765"/>
      <c r="XDN293" s="765"/>
      <c r="XDO293" s="765"/>
      <c r="XDP293" s="765"/>
      <c r="XDQ293" s="765"/>
      <c r="XDR293" s="765"/>
      <c r="XDS293" s="765"/>
      <c r="XDT293" s="765"/>
      <c r="XDU293" s="765"/>
      <c r="XDV293" s="765"/>
      <c r="XDW293" s="765"/>
      <c r="XDX293" s="765"/>
      <c r="XDY293" s="765"/>
      <c r="XDZ293" s="765"/>
      <c r="XEA293" s="765"/>
      <c r="XEB293" s="765"/>
      <c r="XEC293" s="765"/>
      <c r="XED293" s="765"/>
      <c r="XEE293" s="765"/>
      <c r="XEF293" s="765"/>
      <c r="XEG293" s="765"/>
      <c r="XEH293" s="765"/>
      <c r="XEI293" s="765"/>
      <c r="XEJ293" s="765"/>
      <c r="XEK293" s="765"/>
      <c r="XEL293" s="765"/>
      <c r="XEM293" s="765"/>
      <c r="XEN293" s="765"/>
      <c r="XEO293" s="765"/>
      <c r="XEP293" s="765"/>
      <c r="XEQ293" s="765"/>
      <c r="XER293" s="765"/>
      <c r="XES293" s="765"/>
      <c r="XET293" s="765"/>
      <c r="XEU293" s="765"/>
      <c r="XEV293" s="765"/>
      <c r="XEW293" s="765"/>
      <c r="XEX293" s="765"/>
      <c r="XEY293" s="765"/>
      <c r="XEZ293" s="765"/>
      <c r="XFA293" s="765"/>
      <c r="XFB293" s="765"/>
      <c r="XFC293" s="765"/>
      <c r="XFD293" s="765"/>
    </row>
    <row r="294" spans="1:16384" s="717" customFormat="1" ht="14.25" customHeight="1" x14ac:dyDescent="0.25">
      <c r="A294" s="329">
        <v>19</v>
      </c>
      <c r="B294" s="765" t="s">
        <v>292</v>
      </c>
      <c r="C294" s="706"/>
      <c r="D294" s="721"/>
      <c r="E294" s="722"/>
      <c r="F294" s="794"/>
      <c r="G294" s="722"/>
      <c r="H294" s="794"/>
      <c r="I294" s="723"/>
      <c r="J294" s="723"/>
      <c r="K294" s="722"/>
      <c r="L294" s="794"/>
      <c r="M294" s="794"/>
      <c r="N294" s="723"/>
      <c r="O294" s="794"/>
      <c r="P294" s="722"/>
      <c r="Q294" s="724"/>
      <c r="R294" s="794"/>
      <c r="S294" s="682">
        <f>'SEF-3 p 4 Bands'!M258</f>
        <v>-44006793.459603339</v>
      </c>
      <c r="T294" s="722"/>
      <c r="U294" s="725"/>
      <c r="V294" s="794"/>
      <c r="W294" s="682">
        <f>'SEF-3 p5 Interest'!P460</f>
        <v>-2002495.3100000003</v>
      </c>
      <c r="X294" s="722"/>
      <c r="Y294" s="312">
        <f>W294+S294</f>
        <v>-46009288.769603342</v>
      </c>
      <c r="Z294" s="714"/>
      <c r="AA294" s="722"/>
      <c r="AB294" s="723"/>
    </row>
    <row r="295" spans="1:16384" s="175" customFormat="1" ht="14.25" customHeight="1" x14ac:dyDescent="0.25">
      <c r="A295" s="704"/>
      <c r="B295" s="705"/>
      <c r="C295" s="706"/>
      <c r="D295" s="721"/>
      <c r="E295" s="722"/>
      <c r="F295" s="794"/>
      <c r="G295" s="722"/>
      <c r="H295" s="794"/>
      <c r="I295" s="723"/>
      <c r="J295" s="723"/>
      <c r="K295" s="722"/>
      <c r="L295" s="794"/>
      <c r="M295" s="794"/>
      <c r="N295" s="723"/>
      <c r="O295" s="794"/>
      <c r="P295" s="722"/>
      <c r="Q295" s="724"/>
      <c r="R295" s="794"/>
      <c r="S295" s="722"/>
      <c r="T295" s="722"/>
      <c r="U295" s="725"/>
      <c r="V295" s="794"/>
      <c r="W295" s="722"/>
      <c r="X295" s="722"/>
      <c r="Y295" s="723"/>
      <c r="Z295" s="714"/>
      <c r="AA295" s="722"/>
      <c r="AB295" s="723"/>
      <c r="AC295" s="717"/>
    </row>
    <row r="296" spans="1:16384" s="257" customFormat="1" ht="12.75" customHeight="1" x14ac:dyDescent="0.2">
      <c r="A296" s="329">
        <v>20</v>
      </c>
      <c r="B296" s="463">
        <v>44197</v>
      </c>
      <c r="C296" s="351"/>
      <c r="D296" s="339">
        <v>75836019</v>
      </c>
      <c r="E296" s="377">
        <f>D296</f>
        <v>75836019</v>
      </c>
      <c r="F296" s="378">
        <v>70297670.733524993</v>
      </c>
      <c r="G296" s="377">
        <f>F296</f>
        <v>70297670.733524993</v>
      </c>
      <c r="H296" s="339">
        <f>D296-F296</f>
        <v>5538348.2664750069</v>
      </c>
      <c r="I296" s="342">
        <f>E296-G296</f>
        <v>5538348.2664750069</v>
      </c>
      <c r="J296" s="339">
        <v>-1740.7028601532802</v>
      </c>
      <c r="K296" s="377">
        <f>J296</f>
        <v>-1740.7028601532802</v>
      </c>
      <c r="L296" s="362">
        <f t="shared" ref="L296:L307" si="251">H296+J296</f>
        <v>5536607.5636148537</v>
      </c>
      <c r="M296" s="379">
        <f>L296</f>
        <v>5536607.5636148537</v>
      </c>
      <c r="N296" s="340"/>
      <c r="O296" s="378">
        <f>'SEF-3 p 4 Bands'!AF260</f>
        <v>5536607.5636148602</v>
      </c>
      <c r="P296" s="377">
        <f>O296</f>
        <v>5536607.5636148602</v>
      </c>
      <c r="Q296" s="349"/>
      <c r="R296" s="378">
        <f>'SEF-3 p 4 Bands'!P260</f>
        <v>0</v>
      </c>
      <c r="S296" s="364">
        <f>R296</f>
        <v>0</v>
      </c>
      <c r="T296" s="378">
        <f t="shared" ref="T296:T307" si="252">O296+R296</f>
        <v>5536607.5636148602</v>
      </c>
      <c r="U296" s="365">
        <f t="shared" ref="U296:U307" si="253">P296+S296</f>
        <v>5536607.5636148602</v>
      </c>
      <c r="V296" s="378">
        <f>'SEF-3 p5 Interest'!N438+'SEF-3 p5 Interest'!N439</f>
        <v>121470.8</v>
      </c>
      <c r="W296" s="364">
        <f>V296</f>
        <v>121470.8</v>
      </c>
      <c r="X296" s="378">
        <f t="shared" ref="X296:X307" si="254">R296+V296</f>
        <v>121470.8</v>
      </c>
      <c r="Y296" s="342">
        <f>X296</f>
        <v>121470.8</v>
      </c>
      <c r="Z296" s="350"/>
      <c r="AA296" s="305"/>
      <c r="AB296" s="304"/>
      <c r="AC296" s="355"/>
      <c r="AE296" s="744"/>
    </row>
    <row r="297" spans="1:16384" s="257" customFormat="1" ht="13.5" customHeight="1" x14ac:dyDescent="0.2">
      <c r="A297" s="329">
        <v>20</v>
      </c>
      <c r="B297" s="463">
        <v>44228</v>
      </c>
      <c r="C297" s="351"/>
      <c r="D297" s="308">
        <v>72761314.339999989</v>
      </c>
      <c r="E297" s="311">
        <f t="shared" ref="E297:E307" si="255">E296+D297</f>
        <v>148597333.33999997</v>
      </c>
      <c r="F297" s="310">
        <v>70656752.734983996</v>
      </c>
      <c r="G297" s="311">
        <f t="shared" ref="G297:G306" si="256">G296+F297</f>
        <v>140954423.46850899</v>
      </c>
      <c r="H297" s="308">
        <f t="shared" ref="H297:H303" si="257">D297-F297</f>
        <v>2104561.6050159931</v>
      </c>
      <c r="I297" s="309">
        <f t="shared" ref="I297:I306" si="258">E297-G297</f>
        <v>7642909.8714909852</v>
      </c>
      <c r="J297" s="308">
        <v>-661.46371245663613</v>
      </c>
      <c r="K297" s="311">
        <f t="shared" ref="K297:K306" si="259">K296+J297</f>
        <v>-2402.1665726099163</v>
      </c>
      <c r="L297" s="347">
        <f t="shared" si="251"/>
        <v>2103900.1413035365</v>
      </c>
      <c r="M297" s="353">
        <f t="shared" ref="M297:M307" si="260">M296+L297</f>
        <v>7640507.7049183901</v>
      </c>
      <c r="N297" s="307"/>
      <c r="O297" s="310">
        <f>'SEF-3 p 4 Bands'!AF261</f>
        <v>2103900.1413035244</v>
      </c>
      <c r="P297" s="311">
        <f t="shared" ref="P297:P307" si="261">P296+O297</f>
        <v>7640507.7049183846</v>
      </c>
      <c r="Q297" s="349"/>
      <c r="R297" s="310">
        <f>'SEF-3 p 4 Bands'!P261</f>
        <v>0</v>
      </c>
      <c r="S297" s="317">
        <f t="shared" ref="S297:S307" si="262">R297+S296</f>
        <v>0</v>
      </c>
      <c r="T297" s="310">
        <f t="shared" si="252"/>
        <v>2103900.1413035244</v>
      </c>
      <c r="U297" s="370">
        <f t="shared" si="253"/>
        <v>7640507.7049183846</v>
      </c>
      <c r="V297" s="310">
        <f>'SEF-3 p5 Interest'!N440+'SEF-3 p5 Interest'!N441</f>
        <v>109715.56</v>
      </c>
      <c r="W297" s="317">
        <f t="shared" ref="W297:W307" si="263">W296+V297</f>
        <v>231186.36</v>
      </c>
      <c r="X297" s="310">
        <f t="shared" si="254"/>
        <v>109715.56</v>
      </c>
      <c r="Y297" s="309">
        <f t="shared" ref="Y297:Y302" si="264">X297+Y296</f>
        <v>231186.36</v>
      </c>
      <c r="Z297" s="350"/>
      <c r="AA297" s="305"/>
      <c r="AB297" s="304"/>
      <c r="AC297" s="355"/>
    </row>
    <row r="298" spans="1:16384" s="257" customFormat="1" ht="13.5" customHeight="1" x14ac:dyDescent="0.2">
      <c r="A298" s="329">
        <v>20</v>
      </c>
      <c r="B298" s="463">
        <v>44256</v>
      </c>
      <c r="C298" s="351"/>
      <c r="D298" s="310">
        <v>71284087.680000022</v>
      </c>
      <c r="E298" s="311">
        <f t="shared" si="255"/>
        <v>219881421.01999998</v>
      </c>
      <c r="F298" s="314">
        <v>67552631.491176993</v>
      </c>
      <c r="G298" s="311">
        <f t="shared" si="256"/>
        <v>208507054.95968598</v>
      </c>
      <c r="H298" s="306">
        <f>D298-F298</f>
        <v>3731456.1888230294</v>
      </c>
      <c r="I298" s="314">
        <f t="shared" si="258"/>
        <v>11374366.060314</v>
      </c>
      <c r="J298" s="310">
        <v>-1172.7966801468283</v>
      </c>
      <c r="K298" s="353">
        <f t="shared" si="259"/>
        <v>-3574.9632527567446</v>
      </c>
      <c r="L298" s="381">
        <f t="shared" si="251"/>
        <v>3730283.3921428826</v>
      </c>
      <c r="M298" s="353">
        <f t="shared" si="260"/>
        <v>11370791.097061273</v>
      </c>
      <c r="N298" s="353"/>
      <c r="O298" s="310">
        <f>'SEF-3 p 4 Bands'!AF262</f>
        <v>3730283.3921428919</v>
      </c>
      <c r="P298" s="353">
        <f t="shared" si="261"/>
        <v>11370791.097061276</v>
      </c>
      <c r="Q298" s="349"/>
      <c r="R298" s="310">
        <f>'SEF-3 p 4 Bands'!P262</f>
        <v>0</v>
      </c>
      <c r="S298" s="314">
        <f t="shared" si="262"/>
        <v>0</v>
      </c>
      <c r="T298" s="310">
        <f t="shared" si="252"/>
        <v>3730283.3921428919</v>
      </c>
      <c r="U298" s="374">
        <f t="shared" si="253"/>
        <v>11370791.097061276</v>
      </c>
      <c r="V298" s="310">
        <f>'SEF-3 p5 Interest'!N442+'SEF-3 p5 Interest'!N443</f>
        <v>121470.8</v>
      </c>
      <c r="W298" s="314">
        <f t="shared" si="263"/>
        <v>352657.16</v>
      </c>
      <c r="X298" s="310">
        <f t="shared" si="254"/>
        <v>121470.8</v>
      </c>
      <c r="Y298" s="317">
        <f t="shared" si="264"/>
        <v>352657.16</v>
      </c>
      <c r="Z298" s="350"/>
      <c r="AA298" s="305"/>
      <c r="AB298" s="304"/>
      <c r="AC298" s="355"/>
    </row>
    <row r="299" spans="1:16384" s="257" customFormat="1" ht="13.5" customHeight="1" x14ac:dyDescent="0.2">
      <c r="A299" s="329">
        <v>20</v>
      </c>
      <c r="B299" s="463">
        <v>44287</v>
      </c>
      <c r="C299" s="351"/>
      <c r="D299" s="310">
        <v>54378822</v>
      </c>
      <c r="E299" s="311">
        <f t="shared" si="255"/>
        <v>274260243.01999998</v>
      </c>
      <c r="F299" s="314">
        <v>55457975.178070001</v>
      </c>
      <c r="G299" s="311">
        <f t="shared" si="256"/>
        <v>263965030.13775599</v>
      </c>
      <c r="H299" s="308">
        <f t="shared" si="257"/>
        <v>-1079153.1780700013</v>
      </c>
      <c r="I299" s="309">
        <f t="shared" si="258"/>
        <v>10295212.882243991</v>
      </c>
      <c r="J299" s="308">
        <v>339.17784386733547</v>
      </c>
      <c r="K299" s="311">
        <f t="shared" si="259"/>
        <v>-3235.7854088894092</v>
      </c>
      <c r="L299" s="347">
        <f t="shared" si="251"/>
        <v>-1078814.000226134</v>
      </c>
      <c r="M299" s="353">
        <f t="shared" si="260"/>
        <v>10291977.096835138</v>
      </c>
      <c r="N299" s="312"/>
      <c r="O299" s="310">
        <f>'SEF-3 p 4 Bands'!AF263</f>
        <v>-1078814.00022614</v>
      </c>
      <c r="P299" s="311">
        <f t="shared" si="261"/>
        <v>10291977.096835136</v>
      </c>
      <c r="Q299" s="349"/>
      <c r="R299" s="310">
        <f>'SEF-3 p 4 Bands'!P263</f>
        <v>0</v>
      </c>
      <c r="S299" s="317">
        <f t="shared" si="262"/>
        <v>0</v>
      </c>
      <c r="T299" s="310">
        <f t="shared" si="252"/>
        <v>-1078814.00022614</v>
      </c>
      <c r="U299" s="370">
        <f t="shared" si="253"/>
        <v>10291977.096835136</v>
      </c>
      <c r="V299" s="310">
        <f>'SEF-3 p5 Interest'!N444+'SEF-3 p5 Interest'!N445</f>
        <v>117552.39</v>
      </c>
      <c r="W299" s="317">
        <f t="shared" si="263"/>
        <v>470209.55</v>
      </c>
      <c r="X299" s="310">
        <f t="shared" si="254"/>
        <v>117552.39</v>
      </c>
      <c r="Y299" s="309">
        <f t="shared" si="264"/>
        <v>470209.55</v>
      </c>
      <c r="Z299" s="350"/>
      <c r="AA299" s="305"/>
      <c r="AB299" s="304"/>
      <c r="AC299" s="355"/>
    </row>
    <row r="300" spans="1:16384" s="257" customFormat="1" ht="13.5" customHeight="1" x14ac:dyDescent="0.2">
      <c r="A300" s="329">
        <v>20</v>
      </c>
      <c r="B300" s="463">
        <v>44317</v>
      </c>
      <c r="C300" s="351"/>
      <c r="D300" s="310">
        <v>55481396.600000001</v>
      </c>
      <c r="E300" s="311">
        <f t="shared" si="255"/>
        <v>329741639.62</v>
      </c>
      <c r="F300" s="310">
        <v>48615122.417084813</v>
      </c>
      <c r="G300" s="311">
        <f t="shared" si="256"/>
        <v>312580152.5548408</v>
      </c>
      <c r="H300" s="310">
        <f t="shared" si="257"/>
        <v>6866274.1829151884</v>
      </c>
      <c r="I300" s="317">
        <f t="shared" si="258"/>
        <v>17161487.065159202</v>
      </c>
      <c r="J300" s="310">
        <v>-2158.0699756899849</v>
      </c>
      <c r="K300" s="311">
        <f t="shared" si="259"/>
        <v>-5393.855384579394</v>
      </c>
      <c r="L300" s="381">
        <f t="shared" si="251"/>
        <v>6864116.1129394984</v>
      </c>
      <c r="M300" s="353">
        <f t="shared" si="260"/>
        <v>17156093.209774636</v>
      </c>
      <c r="N300" s="353"/>
      <c r="O300" s="310">
        <f>'SEF-3 p 4 Bands'!AF264</f>
        <v>6786069.5080521852</v>
      </c>
      <c r="P300" s="311">
        <f t="shared" si="261"/>
        <v>17078046.604887322</v>
      </c>
      <c r="Q300" s="349"/>
      <c r="R300" s="310">
        <f>'SEF-3 p 4 Bands'!P264</f>
        <v>78046.604887321591</v>
      </c>
      <c r="S300" s="317">
        <f t="shared" si="262"/>
        <v>78046.604887321591</v>
      </c>
      <c r="T300" s="310">
        <f t="shared" si="252"/>
        <v>6864116.1129395068</v>
      </c>
      <c r="U300" s="370">
        <f t="shared" si="253"/>
        <v>17156093.209774643</v>
      </c>
      <c r="V300" s="310">
        <f>'SEF-3 p5 Interest'!N446+'SEF-3 p5 Interest'!N447</f>
        <v>121477.75</v>
      </c>
      <c r="W300" s="317">
        <f t="shared" si="263"/>
        <v>591687.30000000005</v>
      </c>
      <c r="X300" s="310">
        <f t="shared" si="254"/>
        <v>199524.35488732159</v>
      </c>
      <c r="Y300" s="309">
        <f t="shared" si="264"/>
        <v>669733.90488732164</v>
      </c>
      <c r="Z300" s="350"/>
      <c r="AA300" s="305"/>
      <c r="AB300" s="304"/>
      <c r="AC300" s="355"/>
    </row>
    <row r="301" spans="1:16384" s="257" customFormat="1" ht="12.75" customHeight="1" x14ac:dyDescent="0.2">
      <c r="A301" s="329">
        <v>20</v>
      </c>
      <c r="B301" s="463">
        <v>44348</v>
      </c>
      <c r="C301" s="338"/>
      <c r="D301" s="277">
        <v>69036897</v>
      </c>
      <c r="E301" s="278">
        <f>E300+D301</f>
        <v>398778536.62</v>
      </c>
      <c r="F301" s="280">
        <v>55689066.571189269</v>
      </c>
      <c r="G301" s="278">
        <f t="shared" si="256"/>
        <v>368269219.12603009</v>
      </c>
      <c r="H301" s="280">
        <f t="shared" si="257"/>
        <v>13347830.428810731</v>
      </c>
      <c r="I301" s="291">
        <f t="shared" si="258"/>
        <v>30509317.493969917</v>
      </c>
      <c r="J301" s="280">
        <v>-4195.2231037747115</v>
      </c>
      <c r="K301" s="278">
        <f t="shared" si="259"/>
        <v>-9589.0784883541055</v>
      </c>
      <c r="L301" s="385">
        <f t="shared" si="251"/>
        <v>13343635.205706956</v>
      </c>
      <c r="M301" s="305">
        <f t="shared" si="260"/>
        <v>30499728.41548159</v>
      </c>
      <c r="N301" s="305"/>
      <c r="O301" s="381">
        <f>'SEF-3 p 4 Bands'!AF265</f>
        <v>6671817.602853477</v>
      </c>
      <c r="P301" s="291">
        <f t="shared" si="261"/>
        <v>23749864.207740799</v>
      </c>
      <c r="Q301" s="293"/>
      <c r="R301" s="381">
        <f>'SEF-3 p 4 Bands'!P265</f>
        <v>6671817.602853477</v>
      </c>
      <c r="S301" s="291">
        <f t="shared" si="262"/>
        <v>6749864.2077407986</v>
      </c>
      <c r="T301" s="280">
        <f t="shared" si="252"/>
        <v>13343635.205706954</v>
      </c>
      <c r="U301" s="386">
        <f t="shared" si="253"/>
        <v>30499728.415481597</v>
      </c>
      <c r="V301" s="280">
        <f>'SEF-3 p5 Interest'!N448+'SEF-3 p5 Interest'!N449</f>
        <v>118354.94</v>
      </c>
      <c r="W301" s="291">
        <f>W300+V301</f>
        <v>710042.24</v>
      </c>
      <c r="X301" s="280">
        <f t="shared" si="254"/>
        <v>6790172.5428534774</v>
      </c>
      <c r="Y301" s="279">
        <f t="shared" si="264"/>
        <v>7459906.4477407988</v>
      </c>
      <c r="Z301" s="350"/>
      <c r="AA301" s="305"/>
      <c r="AB301" s="304"/>
      <c r="AC301" s="355"/>
    </row>
    <row r="302" spans="1:16384" s="257" customFormat="1" ht="12.75" customHeight="1" x14ac:dyDescent="0.2">
      <c r="A302" s="329">
        <v>20</v>
      </c>
      <c r="B302" s="463">
        <v>44378</v>
      </c>
      <c r="C302" s="351"/>
      <c r="D302" s="308">
        <v>81653742.599999994</v>
      </c>
      <c r="E302" s="311">
        <f t="shared" si="255"/>
        <v>480432279.22000003</v>
      </c>
      <c r="F302" s="310">
        <v>57986855.571651995</v>
      </c>
      <c r="G302" s="311">
        <f t="shared" si="256"/>
        <v>426256074.69768208</v>
      </c>
      <c r="H302" s="310">
        <f t="shared" si="257"/>
        <v>23666887.028347999</v>
      </c>
      <c r="I302" s="317">
        <f t="shared" si="258"/>
        <v>54176204.522317946</v>
      </c>
      <c r="J302" s="310">
        <v>-8860.4091656729579</v>
      </c>
      <c r="K302" s="311">
        <f t="shared" si="259"/>
        <v>-18449.487654027063</v>
      </c>
      <c r="L302" s="381">
        <f t="shared" si="251"/>
        <v>23658026.619182326</v>
      </c>
      <c r="M302" s="353">
        <f t="shared" si="260"/>
        <v>54157755.034663916</v>
      </c>
      <c r="N302" s="353"/>
      <c r="O302" s="792">
        <f>'SEF-3 p 4 Bands'!AF266</f>
        <v>6165911.2957255989</v>
      </c>
      <c r="P302" s="311">
        <f t="shared" si="261"/>
        <v>29915775.503466398</v>
      </c>
      <c r="Q302" s="349"/>
      <c r="R302" s="792">
        <f>'SEF-3 p 4 Bands'!P266</f>
        <v>17492115.32345672</v>
      </c>
      <c r="S302" s="317">
        <f t="shared" si="262"/>
        <v>24241979.531197518</v>
      </c>
      <c r="T302" s="310">
        <f t="shared" si="252"/>
        <v>23658026.619182318</v>
      </c>
      <c r="U302" s="370">
        <f t="shared" si="253"/>
        <v>54157755.034663916</v>
      </c>
      <c r="V302" s="792">
        <f>'SEF-3 p5 Interest'!N450+'SEF-3 p5 Interest'!N451</f>
        <v>141659.80000000002</v>
      </c>
      <c r="W302" s="317">
        <f t="shared" si="263"/>
        <v>851702.04</v>
      </c>
      <c r="X302" s="310">
        <f t="shared" si="254"/>
        <v>17633775.12345672</v>
      </c>
      <c r="Y302" s="309">
        <f t="shared" si="264"/>
        <v>25093681.571197517</v>
      </c>
      <c r="Z302" s="350"/>
      <c r="AA302" s="305"/>
      <c r="AB302" s="304"/>
      <c r="AC302" s="355"/>
    </row>
    <row r="303" spans="1:16384" s="257" customFormat="1" ht="12.75" customHeight="1" x14ac:dyDescent="0.2">
      <c r="A303" s="329">
        <v>20</v>
      </c>
      <c r="B303" s="463">
        <v>44409</v>
      </c>
      <c r="C303" s="351"/>
      <c r="D303" s="308">
        <v>62042873.300000004</v>
      </c>
      <c r="E303" s="311">
        <f t="shared" si="255"/>
        <v>542475152.51999998</v>
      </c>
      <c r="F303" s="310">
        <v>59871348.640732996</v>
      </c>
      <c r="G303" s="311">
        <f t="shared" si="256"/>
        <v>486127423.33841509</v>
      </c>
      <c r="H303" s="308">
        <f t="shared" si="257"/>
        <v>2171524.6592670083</v>
      </c>
      <c r="I303" s="309">
        <f t="shared" si="258"/>
        <v>56347729.181584895</v>
      </c>
      <c r="J303" s="308">
        <v>-812.97540193656459</v>
      </c>
      <c r="K303" s="311">
        <f t="shared" si="259"/>
        <v>-19262.463055963628</v>
      </c>
      <c r="L303" s="347">
        <f t="shared" si="251"/>
        <v>2170711.6838650717</v>
      </c>
      <c r="M303" s="353">
        <f t="shared" si="260"/>
        <v>56328466.718528986</v>
      </c>
      <c r="N303" s="312"/>
      <c r="O303" s="310">
        <f>'SEF-3 p 4 Bands'!AF267</f>
        <v>217071.16838650405</v>
      </c>
      <c r="P303" s="311">
        <f t="shared" si="261"/>
        <v>30132846.671852902</v>
      </c>
      <c r="Q303" s="349"/>
      <c r="R303" s="310">
        <f>'SEF-3 p 4 Bands'!P267</f>
        <v>1953640.5154785663</v>
      </c>
      <c r="S303" s="317">
        <f t="shared" si="262"/>
        <v>26195620.046676084</v>
      </c>
      <c r="T303" s="310">
        <f t="shared" si="252"/>
        <v>2170711.6838650703</v>
      </c>
      <c r="U303" s="370">
        <f t="shared" si="253"/>
        <v>56328466.718528986</v>
      </c>
      <c r="V303" s="310">
        <f>'SEF-3 p5 Interest'!N452+'SEF-3 p5 Interest'!N453</f>
        <v>188559.27</v>
      </c>
      <c r="W303" s="317">
        <f t="shared" si="263"/>
        <v>1040261.31</v>
      </c>
      <c r="X303" s="310">
        <f t="shared" si="254"/>
        <v>2142199.7854785663</v>
      </c>
      <c r="Y303" s="309">
        <f>X303+Y302</f>
        <v>27235881.356676083</v>
      </c>
      <c r="Z303" s="350"/>
      <c r="AA303" s="305"/>
      <c r="AB303" s="304"/>
      <c r="AC303" s="355"/>
    </row>
    <row r="304" spans="1:16384" s="257" customFormat="1" ht="12.75" customHeight="1" x14ac:dyDescent="0.2">
      <c r="A304" s="329">
        <v>20</v>
      </c>
      <c r="B304" s="463">
        <v>44440</v>
      </c>
      <c r="C304" s="351"/>
      <c r="D304" s="308">
        <v>47613269</v>
      </c>
      <c r="E304" s="311">
        <f t="shared" si="255"/>
        <v>590088421.51999998</v>
      </c>
      <c r="F304" s="310">
        <v>54204222.459764995</v>
      </c>
      <c r="G304" s="311">
        <f t="shared" si="256"/>
        <v>540331645.7981801</v>
      </c>
      <c r="H304" s="308">
        <f>D304-F304</f>
        <v>-6590953.4597649947</v>
      </c>
      <c r="I304" s="309">
        <f t="shared" si="258"/>
        <v>49756775.721819878</v>
      </c>
      <c r="J304" s="308">
        <v>2467.521156267263</v>
      </c>
      <c r="K304" s="311">
        <f t="shared" si="259"/>
        <v>-16794.941899696365</v>
      </c>
      <c r="L304" s="347">
        <f t="shared" si="251"/>
        <v>-6588485.9386087274</v>
      </c>
      <c r="M304" s="353">
        <f t="shared" si="260"/>
        <v>49739980.779920258</v>
      </c>
      <c r="N304" s="312"/>
      <c r="O304" s="310">
        <f>'SEF-3 p 4 Bands'!AF268</f>
        <v>-658848.59386087954</v>
      </c>
      <c r="P304" s="311">
        <f t="shared" si="261"/>
        <v>29473998.077992022</v>
      </c>
      <c r="Q304" s="349"/>
      <c r="R304" s="310">
        <f>'SEF-3 p 4 Bands'!P268</f>
        <v>-5929637.3447478563</v>
      </c>
      <c r="S304" s="317">
        <f t="shared" si="262"/>
        <v>20265982.701928228</v>
      </c>
      <c r="T304" s="310">
        <f t="shared" si="252"/>
        <v>-6588485.9386087358</v>
      </c>
      <c r="U304" s="370">
        <f t="shared" si="253"/>
        <v>49739980.77992025</v>
      </c>
      <c r="V304" s="310">
        <f>'SEF-3 p5 Interest'!N454+'SEF-3 p5 Interest'!N455</f>
        <v>186999.02000000002</v>
      </c>
      <c r="W304" s="317">
        <f>W303+V304</f>
        <v>1227260.33</v>
      </c>
      <c r="X304" s="310">
        <f t="shared" si="254"/>
        <v>-5742638.3247478567</v>
      </c>
      <c r="Y304" s="309">
        <f>X304+Y303</f>
        <v>21493243.031928226</v>
      </c>
      <c r="Z304" s="350"/>
      <c r="AA304" s="305"/>
      <c r="AB304" s="304"/>
      <c r="AC304" s="355"/>
    </row>
    <row r="305" spans="1:31" s="257" customFormat="1" ht="12.75" customHeight="1" x14ac:dyDescent="0.2">
      <c r="A305" s="329">
        <v>20</v>
      </c>
      <c r="B305" s="463">
        <v>44470</v>
      </c>
      <c r="C305" s="351"/>
      <c r="D305" s="308">
        <v>67819542.599999994</v>
      </c>
      <c r="E305" s="311">
        <f>E304+D305</f>
        <v>657907964.12</v>
      </c>
      <c r="F305" s="310">
        <v>64061949.840825997</v>
      </c>
      <c r="G305" s="311">
        <f t="shared" si="256"/>
        <v>604393595.63900614</v>
      </c>
      <c r="H305" s="308">
        <f>D305-F305</f>
        <v>3757592.7591739967</v>
      </c>
      <c r="I305" s="309">
        <f t="shared" si="258"/>
        <v>53514368.480993867</v>
      </c>
      <c r="J305" s="310">
        <v>-1406.7675771797076</v>
      </c>
      <c r="K305" s="311">
        <f t="shared" si="259"/>
        <v>-18201.709476876073</v>
      </c>
      <c r="L305" s="347">
        <f t="shared" si="251"/>
        <v>3756185.991596817</v>
      </c>
      <c r="M305" s="353">
        <f t="shared" si="260"/>
        <v>53496166.771517076</v>
      </c>
      <c r="N305" s="312"/>
      <c r="O305" s="310">
        <f>'SEF-3 p 4 Bands'!AF269</f>
        <v>375618.59915968776</v>
      </c>
      <c r="P305" s="311">
        <f t="shared" si="261"/>
        <v>29849616.67715171</v>
      </c>
      <c r="Q305" s="349"/>
      <c r="R305" s="310">
        <f>'SEF-3 p 4 Bands'!P269</f>
        <v>3380567.3924371302</v>
      </c>
      <c r="S305" s="317">
        <f t="shared" si="262"/>
        <v>23646550.094365358</v>
      </c>
      <c r="T305" s="310">
        <f t="shared" si="252"/>
        <v>3756185.991596818</v>
      </c>
      <c r="U305" s="370">
        <f t="shared" si="253"/>
        <v>53496166.771517068</v>
      </c>
      <c r="V305" s="310">
        <f>'SEF-3 p5 Interest'!N456+'SEF-3 p5 Interest'!N457</f>
        <v>177711.47999999998</v>
      </c>
      <c r="W305" s="317">
        <f t="shared" si="263"/>
        <v>1404971.81</v>
      </c>
      <c r="X305" s="310">
        <f t="shared" si="254"/>
        <v>3558278.8724371302</v>
      </c>
      <c r="Y305" s="309">
        <f>X305+Y304</f>
        <v>25051521.904365357</v>
      </c>
      <c r="Z305" s="350"/>
      <c r="AA305" s="305"/>
      <c r="AB305" s="304"/>
      <c r="AC305" s="355"/>
    </row>
    <row r="306" spans="1:31" s="257" customFormat="1" ht="12.75" customHeight="1" x14ac:dyDescent="0.2">
      <c r="A306" s="329">
        <v>20</v>
      </c>
      <c r="B306" s="463">
        <v>44501</v>
      </c>
      <c r="C306" s="351"/>
      <c r="D306" s="308">
        <v>70293164.450000018</v>
      </c>
      <c r="E306" s="311">
        <f t="shared" si="255"/>
        <v>728201128.57000005</v>
      </c>
      <c r="F306" s="310">
        <v>68579744.455393568</v>
      </c>
      <c r="G306" s="311">
        <f t="shared" si="256"/>
        <v>672973340.09439969</v>
      </c>
      <c r="H306" s="308">
        <f>D306-F306</f>
        <v>1713419.9946064502</v>
      </c>
      <c r="I306" s="317">
        <f t="shared" si="258"/>
        <v>55227788.475600362</v>
      </c>
      <c r="J306" s="310">
        <v>-641.4701775808353</v>
      </c>
      <c r="K306" s="311">
        <f t="shared" si="259"/>
        <v>-18843.179654456908</v>
      </c>
      <c r="L306" s="347">
        <f t="shared" si="251"/>
        <v>1712778.5244288694</v>
      </c>
      <c r="M306" s="353">
        <f t="shared" si="260"/>
        <v>55208945.295945942</v>
      </c>
      <c r="N306" s="312"/>
      <c r="O306" s="310">
        <f>'SEF-3 p 4 Bands'!AF270</f>
        <v>171277.85244289041</v>
      </c>
      <c r="P306" s="311">
        <f t="shared" si="261"/>
        <v>30020894.5295946</v>
      </c>
      <c r="Q306" s="349"/>
      <c r="R306" s="310">
        <f>'SEF-3 p 4 Bands'!P270</f>
        <v>1541500.6719859838</v>
      </c>
      <c r="S306" s="317">
        <f t="shared" si="262"/>
        <v>25188050.766351342</v>
      </c>
      <c r="T306" s="310">
        <f t="shared" si="252"/>
        <v>1712778.5244288743</v>
      </c>
      <c r="U306" s="370">
        <f t="shared" si="253"/>
        <v>55208945.295945942</v>
      </c>
      <c r="V306" s="310">
        <f>'SEF-3 p5 Interest'!N458+'SEF-3 p5 Interest'!N459</f>
        <v>180855.09</v>
      </c>
      <c r="W306" s="317">
        <f t="shared" si="263"/>
        <v>1585826.9000000001</v>
      </c>
      <c r="X306" s="310">
        <f t="shared" si="254"/>
        <v>1722355.7619859839</v>
      </c>
      <c r="Y306" s="309">
        <f>X306+Y305</f>
        <v>26773877.666351341</v>
      </c>
      <c r="Z306" s="350"/>
      <c r="AA306" s="305"/>
      <c r="AB306" s="304"/>
      <c r="AC306" s="355"/>
    </row>
    <row r="307" spans="1:31" s="257" customFormat="1" ht="12.75" customHeight="1" x14ac:dyDescent="0.2">
      <c r="A307" s="329">
        <v>20</v>
      </c>
      <c r="B307" s="463">
        <v>44531</v>
      </c>
      <c r="C307" s="351"/>
      <c r="D307" s="308">
        <v>96995754.599999994</v>
      </c>
      <c r="E307" s="311">
        <f t="shared" si="255"/>
        <v>825196883.17000008</v>
      </c>
      <c r="F307" s="310">
        <v>84197668.749439374</v>
      </c>
      <c r="G307" s="311">
        <f>G306+F307</f>
        <v>757171008.84383905</v>
      </c>
      <c r="H307" s="308">
        <f>D307-F307</f>
        <v>12798085.85056062</v>
      </c>
      <c r="I307" s="309">
        <f>E307-G307</f>
        <v>68025874.326161027</v>
      </c>
      <c r="J307" s="310">
        <v>-4791.3473807331175</v>
      </c>
      <c r="K307" s="311">
        <f>K306+J307</f>
        <v>-23634.527035190025</v>
      </c>
      <c r="L307" s="347">
        <f t="shared" si="251"/>
        <v>12793294.503179887</v>
      </c>
      <c r="M307" s="353">
        <f t="shared" si="260"/>
        <v>68002239.799125835</v>
      </c>
      <c r="N307" s="312"/>
      <c r="O307" s="310">
        <f>'SEF-3 p 4 Bands'!AF271</f>
        <v>1279329.4503179789</v>
      </c>
      <c r="P307" s="311">
        <f t="shared" si="261"/>
        <v>31300223.979912579</v>
      </c>
      <c r="Q307" s="349"/>
      <c r="R307" s="310">
        <f>'SEF-3 p 4 Bands'!P271</f>
        <v>11513965.052861914</v>
      </c>
      <c r="S307" s="317">
        <f t="shared" si="262"/>
        <v>36702015.819213256</v>
      </c>
      <c r="T307" s="310">
        <f t="shared" si="252"/>
        <v>12793294.503179893</v>
      </c>
      <c r="U307" s="370">
        <f t="shared" si="253"/>
        <v>68002239.799125835</v>
      </c>
      <c r="V307" s="310">
        <f>'SEF-3 p5 Interest'!N461+'SEF-3 p5 Interest'!N462</f>
        <v>70551.14</v>
      </c>
      <c r="W307" s="317">
        <f t="shared" si="263"/>
        <v>1656378.04</v>
      </c>
      <c r="X307" s="310">
        <f t="shared" si="254"/>
        <v>11584516.192861915</v>
      </c>
      <c r="Y307" s="309">
        <f>X307+Y306</f>
        <v>38358393.859213255</v>
      </c>
      <c r="Z307" s="350"/>
      <c r="AA307" s="305"/>
      <c r="AB307" s="304"/>
      <c r="AC307" s="355"/>
    </row>
    <row r="308" spans="1:31" s="257" customFormat="1" ht="10.5" customHeight="1" x14ac:dyDescent="0.2">
      <c r="A308" s="329"/>
      <c r="B308" s="463"/>
      <c r="C308" s="351"/>
      <c r="D308" s="633"/>
      <c r="E308" s="634"/>
      <c r="F308" s="635"/>
      <c r="G308" s="634"/>
      <c r="H308" s="633"/>
      <c r="I308" s="633"/>
      <c r="J308" s="635"/>
      <c r="K308" s="634"/>
      <c r="L308" s="636"/>
      <c r="M308" s="634"/>
      <c r="N308" s="636"/>
      <c r="O308" s="635"/>
      <c r="P308" s="634"/>
      <c r="Q308" s="637"/>
      <c r="R308" s="635"/>
      <c r="S308" s="635"/>
      <c r="T308" s="635"/>
      <c r="U308" s="638"/>
      <c r="V308" s="633"/>
      <c r="W308" s="635"/>
      <c r="X308" s="635"/>
      <c r="Y308" s="633"/>
      <c r="Z308" s="350"/>
      <c r="AA308" s="305"/>
      <c r="AB308" s="304"/>
      <c r="AC308" s="355"/>
    </row>
    <row r="309" spans="1:31" s="257" customFormat="1" ht="12.75" customHeight="1" x14ac:dyDescent="0.2">
      <c r="A309" s="329">
        <v>21</v>
      </c>
      <c r="B309" s="463">
        <v>44562</v>
      </c>
      <c r="C309" s="351"/>
      <c r="D309" s="362">
        <v>87335143.599999994</v>
      </c>
      <c r="E309" s="377">
        <f>D309</f>
        <v>87335143.599999994</v>
      </c>
      <c r="F309" s="378">
        <v>86428752.554588974</v>
      </c>
      <c r="G309" s="377">
        <f>F309</f>
        <v>86428752.554588974</v>
      </c>
      <c r="H309" s="362">
        <f>D309-F309</f>
        <v>906391.04541102052</v>
      </c>
      <c r="I309" s="342">
        <f>E309-G309</f>
        <v>906391.04541102052</v>
      </c>
      <c r="J309" s="362">
        <v>-339.33467958099209</v>
      </c>
      <c r="K309" s="377">
        <f>J309</f>
        <v>-339.33467958099209</v>
      </c>
      <c r="L309" s="362">
        <f t="shared" ref="L309:L320" si="265">H309+J309</f>
        <v>906051.71073143953</v>
      </c>
      <c r="M309" s="379">
        <f>L309</f>
        <v>906051.71073143953</v>
      </c>
      <c r="N309" s="342"/>
      <c r="O309" s="378">
        <f>'SEF-3 p 4 Bands'!AF273</f>
        <v>906051.71073144674</v>
      </c>
      <c r="P309" s="377">
        <f>O309</f>
        <v>906051.71073144674</v>
      </c>
      <c r="Q309" s="349"/>
      <c r="R309" s="378">
        <f>'SEF-3 p 4 Bands'!P273</f>
        <v>0</v>
      </c>
      <c r="S309" s="377">
        <f>R309</f>
        <v>0</v>
      </c>
      <c r="T309" s="378">
        <f t="shared" ref="T309:T320" si="266">O309+R309</f>
        <v>906051.71073144674</v>
      </c>
      <c r="U309" s="365">
        <f t="shared" ref="U309:U320" si="267">P309+S309</f>
        <v>906051.71073144674</v>
      </c>
      <c r="V309" s="378">
        <f>'SEF-3 p5 Interest'!N463+'SEF-3 p5 Interest'!N464</f>
        <v>101307.62000000001</v>
      </c>
      <c r="W309" s="377">
        <f>V309</f>
        <v>101307.62000000001</v>
      </c>
      <c r="X309" s="378">
        <f t="shared" ref="X309:X320" si="268">R309+V309</f>
        <v>101307.62000000001</v>
      </c>
      <c r="Y309" s="342">
        <f>X309</f>
        <v>101307.62000000001</v>
      </c>
      <c r="Z309" s="350"/>
      <c r="AA309" s="305"/>
      <c r="AB309" s="304"/>
      <c r="AC309" s="305"/>
      <c r="AD309" s="744"/>
      <c r="AE309" s="744"/>
    </row>
    <row r="310" spans="1:31" s="257" customFormat="1" ht="13.5" customHeight="1" x14ac:dyDescent="0.2">
      <c r="A310" s="329">
        <v>21</v>
      </c>
      <c r="B310" s="463">
        <v>44593</v>
      </c>
      <c r="C310" s="351"/>
      <c r="D310" s="347">
        <v>80758901.870000005</v>
      </c>
      <c r="E310" s="317">
        <f t="shared" ref="E310:E317" si="269">E309+D310</f>
        <v>168094045.47</v>
      </c>
      <c r="F310" s="381">
        <v>73404682.794733286</v>
      </c>
      <c r="G310" s="317">
        <f t="shared" ref="G310:G319" si="270">G309+F310</f>
        <v>159833435.34932226</v>
      </c>
      <c r="H310" s="347">
        <f t="shared" ref="H310:H320" si="271">D310-F310</f>
        <v>7354219.0752667189</v>
      </c>
      <c r="I310" s="309">
        <f t="shared" ref="I310:I319" si="272">E310-G310</f>
        <v>8260610.1206777394</v>
      </c>
      <c r="J310" s="347">
        <v>-2753.2725373981521</v>
      </c>
      <c r="K310" s="317">
        <f t="shared" ref="K310:K319" si="273">K309+J310</f>
        <v>-3092.6072169791441</v>
      </c>
      <c r="L310" s="347">
        <f t="shared" si="265"/>
        <v>7351465.8027293207</v>
      </c>
      <c r="M310" s="682">
        <f t="shared" ref="M310:M320" si="274">M309+L310</f>
        <v>8257517.51346076</v>
      </c>
      <c r="N310" s="309"/>
      <c r="O310" s="381">
        <f>'SEF-3 p 4 Bands'!AF274</f>
        <v>7351465.8027293086</v>
      </c>
      <c r="P310" s="317">
        <f t="shared" ref="P310:P320" si="275">P309+O310</f>
        <v>8257517.5134607553</v>
      </c>
      <c r="Q310" s="349"/>
      <c r="R310" s="381">
        <f>'SEF-3 p 4 Bands'!P274</f>
        <v>0</v>
      </c>
      <c r="S310" s="317">
        <f t="shared" ref="S310:S320" si="276">R310+S309</f>
        <v>0</v>
      </c>
      <c r="T310" s="381">
        <f t="shared" si="266"/>
        <v>7351465.8027293086</v>
      </c>
      <c r="U310" s="370">
        <f t="shared" si="267"/>
        <v>8257517.5134607553</v>
      </c>
      <c r="V310" s="381">
        <f>'SEF-3 p5 Interest'!N465+'SEF-3 p5 Interest'!N466</f>
        <v>91503.66</v>
      </c>
      <c r="W310" s="317">
        <f t="shared" ref="W310:W320" si="277">W309+V310</f>
        <v>192811.28000000003</v>
      </c>
      <c r="X310" s="381">
        <f t="shared" si="268"/>
        <v>91503.66</v>
      </c>
      <c r="Y310" s="309">
        <f t="shared" ref="Y310:Y315" si="278">X310+Y309</f>
        <v>192811.28000000003</v>
      </c>
      <c r="Z310" s="350"/>
      <c r="AA310" s="305"/>
      <c r="AB310" s="304"/>
      <c r="AC310" s="305"/>
      <c r="AD310" s="744"/>
    </row>
    <row r="311" spans="1:31" s="257" customFormat="1" ht="13.5" customHeight="1" x14ac:dyDescent="0.2">
      <c r="A311" s="329">
        <v>21</v>
      </c>
      <c r="B311" s="463">
        <v>44621</v>
      </c>
      <c r="C311" s="351"/>
      <c r="D311" s="381">
        <v>71262315.200000003</v>
      </c>
      <c r="E311" s="317">
        <f>E310+D311</f>
        <v>239356360.67000002</v>
      </c>
      <c r="F311" s="682">
        <v>68889910.343984768</v>
      </c>
      <c r="G311" s="317">
        <f t="shared" si="270"/>
        <v>228723345.69330704</v>
      </c>
      <c r="H311" s="312">
        <f t="shared" si="271"/>
        <v>2372404.8560152352</v>
      </c>
      <c r="I311" s="682">
        <f t="shared" si="272"/>
        <v>10633014.976692975</v>
      </c>
      <c r="J311" s="381">
        <v>-888.18092999514192</v>
      </c>
      <c r="K311" s="682">
        <f t="shared" si="273"/>
        <v>-3980.7881469742861</v>
      </c>
      <c r="L311" s="381">
        <f t="shared" si="265"/>
        <v>2371516.67508524</v>
      </c>
      <c r="M311" s="682">
        <f t="shared" si="274"/>
        <v>10629034.188546</v>
      </c>
      <c r="N311" s="682"/>
      <c r="O311" s="381">
        <f>'SEF-3 p 4 Bands'!AF275</f>
        <v>2371516.6750852466</v>
      </c>
      <c r="P311" s="682">
        <f t="shared" si="275"/>
        <v>10629034.188546002</v>
      </c>
      <c r="Q311" s="349"/>
      <c r="R311" s="381">
        <f>'SEF-3 p 4 Bands'!P275</f>
        <v>0</v>
      </c>
      <c r="S311" s="682">
        <f t="shared" si="276"/>
        <v>0</v>
      </c>
      <c r="T311" s="381">
        <f t="shared" si="266"/>
        <v>2371516.6750852466</v>
      </c>
      <c r="U311" s="374">
        <f t="shared" si="267"/>
        <v>10629034.188546002</v>
      </c>
      <c r="V311" s="381">
        <f>'SEF-3 p5 Interest'!N467+'SEF-3 p5 Interest'!N468</f>
        <v>101307.62000000001</v>
      </c>
      <c r="W311" s="682">
        <f t="shared" si="277"/>
        <v>294118.90000000002</v>
      </c>
      <c r="X311" s="381">
        <f t="shared" si="268"/>
        <v>101307.62000000001</v>
      </c>
      <c r="Y311" s="317">
        <f t="shared" si="278"/>
        <v>294118.90000000002</v>
      </c>
      <c r="Z311" s="350"/>
      <c r="AA311" s="305"/>
      <c r="AB311" s="304"/>
      <c r="AC311" s="305"/>
      <c r="AD311" s="744"/>
    </row>
    <row r="312" spans="1:31" s="257" customFormat="1" ht="13.5" customHeight="1" x14ac:dyDescent="0.2">
      <c r="A312" s="329">
        <v>21</v>
      </c>
      <c r="B312" s="463">
        <v>44652</v>
      </c>
      <c r="C312" s="351"/>
      <c r="D312" s="381">
        <v>78975887.109999999</v>
      </c>
      <c r="E312" s="317">
        <f t="shared" si="269"/>
        <v>318332247.78000003</v>
      </c>
      <c r="F312" s="682">
        <v>68661751.565170005</v>
      </c>
      <c r="G312" s="317">
        <f t="shared" si="270"/>
        <v>297385097.25847703</v>
      </c>
      <c r="H312" s="347">
        <f t="shared" si="271"/>
        <v>10314135.544829994</v>
      </c>
      <c r="I312" s="309">
        <f t="shared" si="272"/>
        <v>20947150.521522999</v>
      </c>
      <c r="J312" s="347">
        <v>-3861.40606527403</v>
      </c>
      <c r="K312" s="317">
        <f t="shared" si="273"/>
        <v>-7842.194212248316</v>
      </c>
      <c r="L312" s="347">
        <f t="shared" si="265"/>
        <v>10310274.13876472</v>
      </c>
      <c r="M312" s="682">
        <f t="shared" si="274"/>
        <v>20939308.327310719</v>
      </c>
      <c r="N312" s="312"/>
      <c r="O312" s="381">
        <f>'SEF-3 p 4 Bands'!AF276</f>
        <v>8340619.9751093537</v>
      </c>
      <c r="P312" s="317">
        <f t="shared" si="275"/>
        <v>18969654.163655356</v>
      </c>
      <c r="Q312" s="349"/>
      <c r="R312" s="381">
        <f>'SEF-3 p 4 Bands'!P276</f>
        <v>1969654.1636553556</v>
      </c>
      <c r="S312" s="317">
        <f t="shared" si="276"/>
        <v>1969654.1636553556</v>
      </c>
      <c r="T312" s="381">
        <f t="shared" si="266"/>
        <v>10310274.138764709</v>
      </c>
      <c r="U312" s="370">
        <f t="shared" si="267"/>
        <v>20939308.327310711</v>
      </c>
      <c r="V312" s="381">
        <f>'SEF-3 p5 Interest'!N469+'SEF-3 p5 Interest'!N470</f>
        <v>98215.01</v>
      </c>
      <c r="W312" s="317">
        <f t="shared" si="277"/>
        <v>392333.91000000003</v>
      </c>
      <c r="X312" s="381">
        <f t="shared" si="268"/>
        <v>2067869.1736553556</v>
      </c>
      <c r="Y312" s="309">
        <f t="shared" si="278"/>
        <v>2361988.0736553557</v>
      </c>
      <c r="Z312" s="350"/>
      <c r="AA312" s="305"/>
      <c r="AB312" s="304"/>
      <c r="AC312" s="305"/>
      <c r="AD312" s="744"/>
    </row>
    <row r="313" spans="1:31" s="257" customFormat="1" ht="13.5" customHeight="1" x14ac:dyDescent="0.2">
      <c r="A313" s="329">
        <v>21</v>
      </c>
      <c r="B313" s="463">
        <v>44682</v>
      </c>
      <c r="C313" s="351"/>
      <c r="D313" s="381">
        <v>64428624.600000001</v>
      </c>
      <c r="E313" s="317">
        <f t="shared" si="269"/>
        <v>382760872.38000005</v>
      </c>
      <c r="F313" s="381">
        <v>59705446.394808866</v>
      </c>
      <c r="G313" s="317">
        <f t="shared" si="270"/>
        <v>357090543.65328592</v>
      </c>
      <c r="H313" s="381">
        <f t="shared" si="271"/>
        <v>4723178.2051911354</v>
      </c>
      <c r="I313" s="317">
        <f t="shared" si="272"/>
        <v>25670328.726714134</v>
      </c>
      <c r="J313" s="381">
        <v>-1768.2634564591572</v>
      </c>
      <c r="K313" s="317">
        <f t="shared" si="273"/>
        <v>-9610.4576687074732</v>
      </c>
      <c r="L313" s="381">
        <f t="shared" si="265"/>
        <v>4721409.9417346762</v>
      </c>
      <c r="M313" s="682">
        <f t="shared" si="274"/>
        <v>25660718.269045394</v>
      </c>
      <c r="N313" s="682"/>
      <c r="O313" s="381">
        <f>'SEF-3 p 4 Bands'!AF277</f>
        <v>2360704.9708673507</v>
      </c>
      <c r="P313" s="317">
        <f t="shared" si="275"/>
        <v>21330359.134522706</v>
      </c>
      <c r="Q313" s="349"/>
      <c r="R313" s="381">
        <f>'SEF-3 p 4 Bands'!P277</f>
        <v>2360704.9708673432</v>
      </c>
      <c r="S313" s="317">
        <f t="shared" si="276"/>
        <v>4330359.1345226988</v>
      </c>
      <c r="T313" s="381">
        <f t="shared" si="266"/>
        <v>4721409.9417346939</v>
      </c>
      <c r="U313" s="370">
        <f t="shared" si="267"/>
        <v>25660718.269045405</v>
      </c>
      <c r="V313" s="381">
        <f>'SEF-3 p5 Interest'!N471+'SEF-3 p5 Interest'!N472</f>
        <v>106954.61</v>
      </c>
      <c r="W313" s="317">
        <f t="shared" si="277"/>
        <v>499288.52</v>
      </c>
      <c r="X313" s="381">
        <f t="shared" si="268"/>
        <v>2467659.5808673431</v>
      </c>
      <c r="Y313" s="309">
        <f t="shared" si="278"/>
        <v>4829647.6545226984</v>
      </c>
      <c r="Z313" s="350"/>
      <c r="AA313" s="305"/>
      <c r="AB313" s="304"/>
      <c r="AC313" s="305"/>
      <c r="AD313" s="744"/>
    </row>
    <row r="314" spans="1:31" s="257" customFormat="1" ht="12.75" customHeight="1" x14ac:dyDescent="0.2">
      <c r="A314" s="329">
        <v>21</v>
      </c>
      <c r="B314" s="463">
        <v>44713</v>
      </c>
      <c r="C314" s="338"/>
      <c r="D314" s="277">
        <v>55715652.659999996</v>
      </c>
      <c r="E314" s="291">
        <f t="shared" si="269"/>
        <v>438476525.04000008</v>
      </c>
      <c r="F314" s="385">
        <v>54813356.289424621</v>
      </c>
      <c r="G314" s="291">
        <f t="shared" si="270"/>
        <v>411903899.94271052</v>
      </c>
      <c r="H314" s="385">
        <f t="shared" si="271"/>
        <v>902296.37057537585</v>
      </c>
      <c r="I314" s="291">
        <f t="shared" si="272"/>
        <v>26572625.097289562</v>
      </c>
      <c r="J314" s="385">
        <v>-337.80171521601733</v>
      </c>
      <c r="K314" s="291">
        <f t="shared" si="273"/>
        <v>-9948.2593839234905</v>
      </c>
      <c r="L314" s="385">
        <f t="shared" si="265"/>
        <v>901958.56886015984</v>
      </c>
      <c r="M314" s="305">
        <f t="shared" si="274"/>
        <v>26562676.837905552</v>
      </c>
      <c r="N314" s="305"/>
      <c r="O314" s="381">
        <f>'SEF-3 p 4 Bands'!AF278</f>
        <v>450979.28443007171</v>
      </c>
      <c r="P314" s="291">
        <f t="shared" si="275"/>
        <v>21781338.418952778</v>
      </c>
      <c r="Q314" s="293"/>
      <c r="R314" s="381">
        <f>'SEF-3 p 4 Bands'!P278</f>
        <v>450979.28443007916</v>
      </c>
      <c r="S314" s="291">
        <f t="shared" si="276"/>
        <v>4781338.418952778</v>
      </c>
      <c r="T314" s="385">
        <f t="shared" si="266"/>
        <v>901958.56886015087</v>
      </c>
      <c r="U314" s="386">
        <f t="shared" si="267"/>
        <v>26562676.837905556</v>
      </c>
      <c r="V314" s="385">
        <f>'SEF-3 p5 Interest'!N473+'SEF-3 p5 Interest'!N474</f>
        <v>109647.18000000001</v>
      </c>
      <c r="W314" s="291">
        <f t="shared" si="277"/>
        <v>608935.70000000007</v>
      </c>
      <c r="X314" s="385">
        <f t="shared" si="268"/>
        <v>560626.46443007921</v>
      </c>
      <c r="Y314" s="279">
        <f t="shared" si="278"/>
        <v>5390274.1189527772</v>
      </c>
      <c r="Z314" s="350"/>
      <c r="AA314" s="305"/>
      <c r="AB314" s="304"/>
      <c r="AC314" s="305"/>
      <c r="AD314" s="744"/>
    </row>
    <row r="315" spans="1:31" s="257" customFormat="1" ht="12.75" customHeight="1" x14ac:dyDescent="0.2">
      <c r="A315" s="329">
        <v>21</v>
      </c>
      <c r="B315" s="463">
        <v>44743</v>
      </c>
      <c r="C315" s="351"/>
      <c r="D315" s="347">
        <v>62334764.190000005</v>
      </c>
      <c r="E315" s="317">
        <f t="shared" si="269"/>
        <v>500811289.23000008</v>
      </c>
      <c r="F315" s="381">
        <v>61274500.110172026</v>
      </c>
      <c r="G315" s="317">
        <f t="shared" si="270"/>
        <v>473178400.05288255</v>
      </c>
      <c r="H315" s="381">
        <f t="shared" si="271"/>
        <v>1060264.0798279792</v>
      </c>
      <c r="I315" s="317">
        <f t="shared" si="272"/>
        <v>27632889.177117527</v>
      </c>
      <c r="J315" s="381">
        <v>-396.94166620611213</v>
      </c>
      <c r="K315" s="317">
        <f t="shared" si="273"/>
        <v>-10345.201050129603</v>
      </c>
      <c r="L315" s="381">
        <f t="shared" si="265"/>
        <v>1059867.1381617731</v>
      </c>
      <c r="M315" s="682">
        <f t="shared" si="274"/>
        <v>27622543.976067327</v>
      </c>
      <c r="N315" s="682"/>
      <c r="O315" s="381">
        <f>'SEF-3 p 4 Bands'!AF279</f>
        <v>529933.56908088923</v>
      </c>
      <c r="P315" s="317">
        <f t="shared" si="275"/>
        <v>22311271.988033667</v>
      </c>
      <c r="Q315" s="349"/>
      <c r="R315" s="381">
        <f>'SEF-3 p 4 Bands'!P279</f>
        <v>529933.56908088923</v>
      </c>
      <c r="S315" s="317">
        <f t="shared" si="276"/>
        <v>5311271.9880336672</v>
      </c>
      <c r="T315" s="381">
        <f t="shared" si="266"/>
        <v>1059867.1381617785</v>
      </c>
      <c r="U315" s="370">
        <f t="shared" si="267"/>
        <v>27622543.976067334</v>
      </c>
      <c r="V315" s="792">
        <f>'SEF-3 p5 Interest'!N475+'SEF-3 p5 Interest'!N476</f>
        <v>126889.05</v>
      </c>
      <c r="W315" s="317">
        <f t="shared" si="277"/>
        <v>735824.75000000012</v>
      </c>
      <c r="X315" s="381">
        <f t="shared" si="268"/>
        <v>656822.61908088927</v>
      </c>
      <c r="Y315" s="309">
        <f t="shared" si="278"/>
        <v>6047096.7380336663</v>
      </c>
      <c r="Z315" s="350"/>
      <c r="AA315" s="305"/>
      <c r="AB315" s="304"/>
      <c r="AC315" s="305"/>
      <c r="AD315" s="744"/>
    </row>
    <row r="316" spans="1:31" s="257" customFormat="1" ht="12.6" customHeight="1" x14ac:dyDescent="0.2">
      <c r="A316" s="329">
        <v>21</v>
      </c>
      <c r="B316" s="463">
        <v>44774</v>
      </c>
      <c r="C316" s="351"/>
      <c r="D316" s="347">
        <v>64812732.600000001</v>
      </c>
      <c r="E316" s="317">
        <f t="shared" si="269"/>
        <v>565624021.83000004</v>
      </c>
      <c r="F316" s="381">
        <v>63561108.991051756</v>
      </c>
      <c r="G316" s="317">
        <f t="shared" si="270"/>
        <v>536739509.04393429</v>
      </c>
      <c r="H316" s="347">
        <f t="shared" si="271"/>
        <v>1251623.6089482456</v>
      </c>
      <c r="I316" s="309">
        <f t="shared" si="272"/>
        <v>28884512.786065757</v>
      </c>
      <c r="J316" s="347">
        <v>-468.58284671814181</v>
      </c>
      <c r="K316" s="317">
        <f t="shared" si="273"/>
        <v>-10813.783896847744</v>
      </c>
      <c r="L316" s="347">
        <f t="shared" si="265"/>
        <v>1251155.0261015275</v>
      </c>
      <c r="M316" s="682">
        <f t="shared" si="274"/>
        <v>28873699.002168853</v>
      </c>
      <c r="N316" s="312"/>
      <c r="O316" s="381">
        <f>'SEF-3 p 4 Bands'!AF280</f>
        <v>625577.5130507499</v>
      </c>
      <c r="P316" s="317">
        <f t="shared" si="275"/>
        <v>22936849.501084417</v>
      </c>
      <c r="Q316" s="349"/>
      <c r="R316" s="381">
        <f>'SEF-3 p 4 Bands'!P280</f>
        <v>625577.51305075735</v>
      </c>
      <c r="S316" s="317">
        <f t="shared" si="276"/>
        <v>5936849.5010844246</v>
      </c>
      <c r="T316" s="381">
        <f t="shared" si="266"/>
        <v>1251155.0261015072</v>
      </c>
      <c r="U316" s="370">
        <f t="shared" si="267"/>
        <v>28873699.002168842</v>
      </c>
      <c r="V316" s="381">
        <f>'SEF-3 p5 Interest'!N477+'SEF-3 p5 Interest'!N478</f>
        <v>128518.76999999999</v>
      </c>
      <c r="W316" s="317">
        <f t="shared" si="277"/>
        <v>864343.52000000014</v>
      </c>
      <c r="X316" s="381">
        <f t="shared" si="268"/>
        <v>754096.28305075737</v>
      </c>
      <c r="Y316" s="309">
        <f>X316+Y315</f>
        <v>6801193.0210844241</v>
      </c>
      <c r="Z316" s="350"/>
      <c r="AA316" s="305"/>
      <c r="AB316" s="304"/>
      <c r="AC316" s="305"/>
      <c r="AD316" s="744"/>
    </row>
    <row r="317" spans="1:31" s="257" customFormat="1" ht="12.6" customHeight="1" x14ac:dyDescent="0.2">
      <c r="A317" s="329">
        <v>21</v>
      </c>
      <c r="B317" s="463">
        <v>44805</v>
      </c>
      <c r="C317" s="351"/>
      <c r="D317" s="347">
        <v>38714938</v>
      </c>
      <c r="E317" s="317">
        <f t="shared" si="269"/>
        <v>604338959.83000004</v>
      </c>
      <c r="F317" s="381">
        <v>55065723.486913994</v>
      </c>
      <c r="G317" s="317">
        <f t="shared" si="270"/>
        <v>591805232.53084826</v>
      </c>
      <c r="H317" s="347">
        <f t="shared" si="271"/>
        <v>-16350785.486913994</v>
      </c>
      <c r="I317" s="309">
        <f t="shared" si="272"/>
        <v>12533727.299151778</v>
      </c>
      <c r="J317" s="347">
        <v>6121.4070705901831</v>
      </c>
      <c r="K317" s="317">
        <f t="shared" si="273"/>
        <v>-4692.3768262575613</v>
      </c>
      <c r="L317" s="347">
        <f t="shared" si="265"/>
        <v>-16344664.079843404</v>
      </c>
      <c r="M317" s="682">
        <f t="shared" si="274"/>
        <v>12529034.922325449</v>
      </c>
      <c r="N317" s="312"/>
      <c r="O317" s="381">
        <f>'SEF-3 p 4 Bands'!AF281</f>
        <v>-10407814.57875897</v>
      </c>
      <c r="P317" s="317">
        <f t="shared" si="275"/>
        <v>12529034.922325447</v>
      </c>
      <c r="Q317" s="349"/>
      <c r="R317" s="381">
        <f>'SEF-3 p 4 Bands'!P281</f>
        <v>-5936849.5010844246</v>
      </c>
      <c r="S317" s="317">
        <f t="shared" si="276"/>
        <v>0</v>
      </c>
      <c r="T317" s="381">
        <f t="shared" si="266"/>
        <v>-16344664.079843394</v>
      </c>
      <c r="U317" s="370">
        <f t="shared" si="267"/>
        <v>12529034.922325447</v>
      </c>
      <c r="V317" s="381">
        <f>'SEF-3 p5 Interest'!N479+'SEF-3 p5 Interest'!N480</f>
        <v>125578.76</v>
      </c>
      <c r="W317" s="317">
        <f t="shared" si="277"/>
        <v>989922.28000000014</v>
      </c>
      <c r="X317" s="381">
        <f t="shared" si="268"/>
        <v>-5811270.7410844248</v>
      </c>
      <c r="Y317" s="309">
        <f>X317+Y316</f>
        <v>989922.27999999933</v>
      </c>
      <c r="Z317" s="350"/>
      <c r="AA317" s="305"/>
      <c r="AB317" s="304"/>
      <c r="AC317" s="305"/>
      <c r="AD317" s="744"/>
    </row>
    <row r="318" spans="1:31" s="257" customFormat="1" ht="12.75" customHeight="1" x14ac:dyDescent="0.2">
      <c r="A318" s="329">
        <v>21</v>
      </c>
      <c r="B318" s="463">
        <v>44835</v>
      </c>
      <c r="C318" s="351"/>
      <c r="D318" s="347">
        <v>71308361.599999994</v>
      </c>
      <c r="E318" s="317">
        <f>E317+D318</f>
        <v>675647321.43000007</v>
      </c>
      <c r="F318" s="381">
        <v>59372343.631333672</v>
      </c>
      <c r="G318" s="317">
        <f>G317+F318</f>
        <v>651177576.16218197</v>
      </c>
      <c r="H318" s="347">
        <f t="shared" si="271"/>
        <v>11936017.968666323</v>
      </c>
      <c r="I318" s="309">
        <f t="shared" si="272"/>
        <v>24469745.267818093</v>
      </c>
      <c r="J318" s="381">
        <v>-4468.606407109648</v>
      </c>
      <c r="K318" s="317">
        <f t="shared" si="273"/>
        <v>-9160.9832333672093</v>
      </c>
      <c r="L318" s="347">
        <f t="shared" si="265"/>
        <v>11931549.362259213</v>
      </c>
      <c r="M318" s="682">
        <f t="shared" si="274"/>
        <v>24460584.284584664</v>
      </c>
      <c r="N318" s="312"/>
      <c r="O318" s="381">
        <f>'SEF-3 p 4 Bands'!AF282</f>
        <v>8201257.2199668884</v>
      </c>
      <c r="P318" s="317">
        <f t="shared" si="275"/>
        <v>20730292.142292336</v>
      </c>
      <c r="Q318" s="349"/>
      <c r="R318" s="381">
        <f>'SEF-3 p 4 Bands'!P282</f>
        <v>3730292.1422923356</v>
      </c>
      <c r="S318" s="317">
        <f t="shared" si="276"/>
        <v>3730292.1422923356</v>
      </c>
      <c r="T318" s="381">
        <f t="shared" si="266"/>
        <v>11931549.362259224</v>
      </c>
      <c r="U318" s="370">
        <f t="shared" si="267"/>
        <v>24460584.284584671</v>
      </c>
      <c r="V318" s="381">
        <f>'SEF-3 p5 Interest'!N481+'SEF-3 p5 Interest'!N482</f>
        <v>153554.24000000002</v>
      </c>
      <c r="W318" s="317">
        <f t="shared" si="277"/>
        <v>1143476.5200000003</v>
      </c>
      <c r="X318" s="381">
        <f t="shared" si="268"/>
        <v>3883846.3822923359</v>
      </c>
      <c r="Y318" s="309">
        <f>X318+Y317</f>
        <v>4873768.6622923352</v>
      </c>
      <c r="Z318" s="350"/>
      <c r="AA318" s="305"/>
      <c r="AB318" s="304"/>
      <c r="AC318" s="305"/>
      <c r="AD318" s="744"/>
    </row>
    <row r="319" spans="1:31" s="257" customFormat="1" ht="12.75" customHeight="1" x14ac:dyDescent="0.2">
      <c r="A319" s="329">
        <v>21</v>
      </c>
      <c r="B319" s="463">
        <v>44866</v>
      </c>
      <c r="C319" s="351"/>
      <c r="D319" s="347">
        <v>96396775</v>
      </c>
      <c r="E319" s="317">
        <f>E318+D319</f>
        <v>772044096.43000007</v>
      </c>
      <c r="F319" s="381">
        <v>78738975.173134595</v>
      </c>
      <c r="G319" s="317">
        <f t="shared" si="270"/>
        <v>729916551.33531654</v>
      </c>
      <c r="H319" s="347">
        <f t="shared" si="271"/>
        <v>17657799.826865405</v>
      </c>
      <c r="I319" s="317">
        <f t="shared" si="272"/>
        <v>42127545.094683528</v>
      </c>
      <c r="J319" s="381">
        <v>-6610.7270991802216</v>
      </c>
      <c r="K319" s="317">
        <f t="shared" si="273"/>
        <v>-15771.710332547431</v>
      </c>
      <c r="L319" s="347">
        <f t="shared" si="265"/>
        <v>17651189.099766225</v>
      </c>
      <c r="M319" s="682">
        <f t="shared" si="274"/>
        <v>42111773.384350888</v>
      </c>
      <c r="N319" s="312"/>
      <c r="O319" s="381">
        <f>'SEF-3 p 4 Bands'!AF283</f>
        <v>7980885.196142748</v>
      </c>
      <c r="P319" s="317">
        <f t="shared" si="275"/>
        <v>28711177.338435084</v>
      </c>
      <c r="Q319" s="349"/>
      <c r="R319" s="381">
        <f>'SEF-3 p 4 Bands'!P283</f>
        <v>9670303.9036234617</v>
      </c>
      <c r="S319" s="317">
        <f t="shared" si="276"/>
        <v>13400596.045915797</v>
      </c>
      <c r="T319" s="381">
        <f t="shared" si="266"/>
        <v>17651189.09976621</v>
      </c>
      <c r="U319" s="370">
        <f t="shared" si="267"/>
        <v>42111773.384350881</v>
      </c>
      <c r="V319" s="381">
        <f>'SEF-3 p5 Interest'!N483+'SEF-3 p5 Interest'!N484</f>
        <v>164470.13999999998</v>
      </c>
      <c r="W319" s="317">
        <f t="shared" si="277"/>
        <v>1307946.6600000001</v>
      </c>
      <c r="X319" s="381">
        <f t="shared" si="268"/>
        <v>9834774.0436234623</v>
      </c>
      <c r="Y319" s="309">
        <f>X319+Y318</f>
        <v>14708542.705915798</v>
      </c>
      <c r="Z319" s="350"/>
      <c r="AA319" s="305"/>
      <c r="AB319" s="304"/>
      <c r="AC319" s="305"/>
      <c r="AD319" s="744"/>
    </row>
    <row r="320" spans="1:31" s="257" customFormat="1" ht="12.75" customHeight="1" x14ac:dyDescent="0.2">
      <c r="A320" s="329">
        <v>21</v>
      </c>
      <c r="B320" s="463">
        <v>44896</v>
      </c>
      <c r="C320" s="351"/>
      <c r="D320" s="347">
        <v>152926975.90000001</v>
      </c>
      <c r="E320" s="317">
        <f>E319+D320</f>
        <v>924971072.33000004</v>
      </c>
      <c r="F320" s="381">
        <v>84875915.289450154</v>
      </c>
      <c r="G320" s="317">
        <f>G319+F320</f>
        <v>814792466.62476671</v>
      </c>
      <c r="H320" s="347">
        <f t="shared" si="271"/>
        <v>68051060.610549852</v>
      </c>
      <c r="I320" s="309">
        <f>E320-G320</f>
        <v>110178605.70523334</v>
      </c>
      <c r="J320" s="381">
        <v>-25476.956071376801</v>
      </c>
      <c r="K320" s="317">
        <f>K319+J320</f>
        <v>-41248.666403924231</v>
      </c>
      <c r="L320" s="347">
        <f t="shared" si="265"/>
        <v>68025583.654478475</v>
      </c>
      <c r="M320" s="682">
        <f t="shared" si="274"/>
        <v>110137357.03882936</v>
      </c>
      <c r="N320" s="312"/>
      <c r="O320" s="381">
        <f>'SEF-3 p 4 Bands'!AF284</f>
        <v>6802558.365447849</v>
      </c>
      <c r="P320" s="317">
        <f t="shared" si="275"/>
        <v>35513735.703882933</v>
      </c>
      <c r="Q320" s="349"/>
      <c r="R320" s="381">
        <f>'SEF-3 p 4 Bands'!P284</f>
        <v>61223025.289030626</v>
      </c>
      <c r="S320" s="317">
        <f t="shared" si="276"/>
        <v>74623621.334946424</v>
      </c>
      <c r="T320" s="381">
        <f t="shared" si="266"/>
        <v>68025583.654478475</v>
      </c>
      <c r="U320" s="370">
        <f t="shared" si="267"/>
        <v>110137357.03882936</v>
      </c>
      <c r="V320" s="381">
        <f>'SEF-3 p5 Interest'!N485+'SEF-3 p5 Interest'!N486</f>
        <v>217170.51</v>
      </c>
      <c r="W320" s="317">
        <f t="shared" si="277"/>
        <v>1525117.1700000002</v>
      </c>
      <c r="X320" s="381">
        <f t="shared" si="268"/>
        <v>61440195.799030624</v>
      </c>
      <c r="Y320" s="309">
        <f>X320+Y319</f>
        <v>76148738.504946426</v>
      </c>
      <c r="Z320" s="350"/>
      <c r="AA320" s="305"/>
      <c r="AB320" s="304"/>
      <c r="AC320" s="305"/>
      <c r="AD320" s="744"/>
    </row>
    <row r="321" spans="1:31" s="257" customFormat="1" ht="15" customHeight="1" x14ac:dyDescent="0.2">
      <c r="A321" s="413"/>
      <c r="B321" s="463"/>
      <c r="C321" s="351"/>
      <c r="D321" s="636"/>
      <c r="E321" s="635"/>
      <c r="F321" s="635"/>
      <c r="G321" s="635"/>
      <c r="H321" s="636"/>
      <c r="I321" s="636"/>
      <c r="J321" s="635"/>
      <c r="K321" s="609"/>
      <c r="L321" s="636"/>
      <c r="M321" s="635"/>
      <c r="N321" s="636"/>
      <c r="O321" s="635"/>
      <c r="P321" s="635"/>
      <c r="Q321" s="637"/>
      <c r="R321" s="635"/>
      <c r="S321" s="635"/>
      <c r="T321" s="635"/>
      <c r="U321" s="638"/>
      <c r="V321" s="636"/>
      <c r="W321" s="635"/>
      <c r="X321" s="635"/>
      <c r="Y321" s="636"/>
      <c r="Z321" s="350"/>
      <c r="AA321" s="305"/>
      <c r="AB321" s="304"/>
      <c r="AC321" s="355"/>
    </row>
    <row r="322" spans="1:31" s="355" customFormat="1" ht="15" customHeight="1" x14ac:dyDescent="0.25">
      <c r="A322" s="329">
        <v>20</v>
      </c>
      <c r="B322" s="836" t="s">
        <v>292</v>
      </c>
      <c r="C322" s="551"/>
      <c r="D322" s="838"/>
      <c r="E322" s="682"/>
      <c r="F322" s="682"/>
      <c r="G322" s="682"/>
      <c r="H322" s="682"/>
      <c r="I322" s="682"/>
      <c r="J322" s="682"/>
      <c r="K322" s="738"/>
      <c r="L322" s="682"/>
      <c r="M322" s="682"/>
      <c r="N322" s="682"/>
      <c r="O322" s="682"/>
      <c r="P322" s="682"/>
      <c r="Q322" s="349"/>
      <c r="R322" s="682"/>
      <c r="S322" s="682">
        <f>'SEF-3 p 4 Bands'!M286</f>
        <v>-36702015.819213256</v>
      </c>
      <c r="T322" s="682"/>
      <c r="U322" s="374"/>
      <c r="V322" s="682"/>
      <c r="W322" s="682">
        <f>'SEF-3 p5 Interest'!P487</f>
        <v>-1656378.040000001</v>
      </c>
      <c r="X322" s="682"/>
      <c r="Y322" s="682">
        <f>W322+S322</f>
        <v>-38358393.859213255</v>
      </c>
      <c r="Z322" s="837"/>
      <c r="AA322" s="305"/>
      <c r="AB322" s="305"/>
    </row>
    <row r="323" spans="1:31" s="355" customFormat="1" ht="15" customHeight="1" x14ac:dyDescent="0.25">
      <c r="A323" s="329"/>
      <c r="B323" s="836" t="s">
        <v>380</v>
      </c>
      <c r="C323" s="551"/>
      <c r="D323" s="838"/>
      <c r="E323" s="682"/>
      <c r="F323" s="682"/>
      <c r="G323" s="682"/>
      <c r="H323" s="682"/>
      <c r="I323" s="682"/>
      <c r="J323" s="682"/>
      <c r="K323" s="738"/>
      <c r="L323" s="682"/>
      <c r="M323" s="682"/>
      <c r="N323" s="682"/>
      <c r="O323" s="682"/>
      <c r="P323" s="682"/>
      <c r="Q323" s="349"/>
      <c r="R323" s="682"/>
      <c r="S323" s="682">
        <v>-3547111.21</v>
      </c>
      <c r="T323" s="682"/>
      <c r="U323" s="374"/>
      <c r="V323" s="682"/>
      <c r="W323" s="682"/>
      <c r="X323" s="682"/>
      <c r="Y323" s="682">
        <f>W323+S323</f>
        <v>-3547111.21</v>
      </c>
      <c r="Z323" s="837"/>
      <c r="AA323" s="305"/>
      <c r="AB323" s="305"/>
    </row>
    <row r="324" spans="1:31" s="355" customFormat="1" ht="15" customHeight="1" x14ac:dyDescent="0.25">
      <c r="A324" s="329">
        <v>21</v>
      </c>
      <c r="B324" s="836" t="s">
        <v>292</v>
      </c>
      <c r="C324" s="551"/>
      <c r="D324" s="838"/>
      <c r="E324" s="682"/>
      <c r="F324" s="682"/>
      <c r="G324" s="682"/>
      <c r="H324" s="682"/>
      <c r="I324" s="682"/>
      <c r="J324" s="682"/>
      <c r="K324" s="738"/>
      <c r="L324" s="682"/>
      <c r="M324" s="682"/>
      <c r="N324" s="682"/>
      <c r="O324" s="682"/>
      <c r="P324" s="682"/>
      <c r="Q324" s="349"/>
      <c r="R324" s="682"/>
      <c r="S324" s="682">
        <f>'SEF-3 p 4 Bands'!M288</f>
        <v>-74623621.334946424</v>
      </c>
      <c r="T324" s="682"/>
      <c r="U324" s="374"/>
      <c r="V324" s="682"/>
      <c r="W324" s="682">
        <f>'SEF-3 p5 Interest'!P511</f>
        <v>-1525117.169999999</v>
      </c>
      <c r="X324" s="682"/>
      <c r="Y324" s="682">
        <f>W324+S324</f>
        <v>-76148738.504946426</v>
      </c>
      <c r="Z324" s="837"/>
      <c r="AA324" s="305"/>
      <c r="AB324" s="305"/>
    </row>
    <row r="325" spans="1:31" s="355" customFormat="1" ht="15" customHeight="1" x14ac:dyDescent="0.25">
      <c r="A325" s="329"/>
      <c r="B325" s="836" t="s">
        <v>396</v>
      </c>
      <c r="C325" s="551"/>
      <c r="D325" s="838"/>
      <c r="E325" s="682"/>
      <c r="F325" s="682"/>
      <c r="G325" s="682"/>
      <c r="H325" s="682"/>
      <c r="I325" s="682"/>
      <c r="J325" s="682"/>
      <c r="K325" s="738"/>
      <c r="L325" s="682"/>
      <c r="M325" s="682"/>
      <c r="N325" s="682"/>
      <c r="O325" s="682"/>
      <c r="P325" s="682"/>
      <c r="Q325" s="349"/>
      <c r="R325" s="682"/>
      <c r="S325" s="682">
        <f>'SEF-3 p 4 Bands'!M289</f>
        <v>3547111.21</v>
      </c>
      <c r="T325" s="682"/>
      <c r="U325" s="374"/>
      <c r="V325" s="682"/>
      <c r="W325" s="682"/>
      <c r="X325" s="682"/>
      <c r="Y325" s="682">
        <f>W325+S325</f>
        <v>3547111.21</v>
      </c>
      <c r="Z325" s="837"/>
      <c r="AA325" s="305"/>
      <c r="AB325" s="305"/>
    </row>
    <row r="326" spans="1:31" s="257" customFormat="1" ht="15" customHeight="1" x14ac:dyDescent="0.2">
      <c r="A326" s="413"/>
      <c r="B326" s="463"/>
      <c r="C326" s="351"/>
      <c r="D326" s="312"/>
      <c r="E326" s="682"/>
      <c r="F326" s="682"/>
      <c r="G326" s="682"/>
      <c r="H326" s="312"/>
      <c r="I326" s="312"/>
      <c r="J326" s="682"/>
      <c r="K326" s="738"/>
      <c r="L326" s="312"/>
      <c r="M326" s="682"/>
      <c r="N326" s="312"/>
      <c r="O326" s="682"/>
      <c r="P326" s="682"/>
      <c r="Q326" s="349"/>
      <c r="R326" s="682"/>
      <c r="S326" s="682"/>
      <c r="T326" s="682"/>
      <c r="U326" s="374"/>
      <c r="V326" s="312"/>
      <c r="W326" s="682"/>
      <c r="X326" s="682"/>
      <c r="Y326" s="312"/>
      <c r="Z326" s="350"/>
      <c r="AA326" s="305"/>
      <c r="AB326" s="304"/>
      <c r="AC326" s="355"/>
    </row>
    <row r="327" spans="1:31" s="257" customFormat="1" ht="12.75" customHeight="1" x14ac:dyDescent="0.2">
      <c r="A327" s="329">
        <v>22</v>
      </c>
      <c r="B327" s="463">
        <v>44927</v>
      </c>
      <c r="C327" s="351"/>
      <c r="D327" s="362">
        <f>'SEF-3 p 3 Sch_B'!F$20</f>
        <v>83592369.599999994</v>
      </c>
      <c r="E327" s="377">
        <f>D327</f>
        <v>83592369.599999994</v>
      </c>
      <c r="F327" s="378">
        <f>'SEF-3 p 3 Sch_B'!F$31</f>
        <v>91730018.852659434</v>
      </c>
      <c r="G327" s="377">
        <f>F327</f>
        <v>91730018.852659434</v>
      </c>
      <c r="H327" s="362">
        <f>D327-F327</f>
        <v>-8137649.25265944</v>
      </c>
      <c r="I327" s="342">
        <f>E327-G327</f>
        <v>-8137649.25265944</v>
      </c>
      <c r="J327" s="362">
        <f>+('SEF-3 p 3 Sch_B'!F38+'SEF-3 p 3 Sch_B'!F37)-'SEF-3 p 3 Sch_B'!F34</f>
        <v>2807.3813651930541</v>
      </c>
      <c r="K327" s="377">
        <f>J327</f>
        <v>2807.3813651930541</v>
      </c>
      <c r="L327" s="362">
        <f t="shared" ref="L327:L338" si="279">H327+J327</f>
        <v>-8134841.871294247</v>
      </c>
      <c r="M327" s="379">
        <f>L327</f>
        <v>-8134841.871294247</v>
      </c>
      <c r="N327" s="342"/>
      <c r="O327" s="378">
        <f>'SEF-3 p 4 Bands'!AF291</f>
        <v>-8134841.87129426</v>
      </c>
      <c r="P327" s="377">
        <f>O327</f>
        <v>-8134841.87129426</v>
      </c>
      <c r="Q327" s="349"/>
      <c r="R327" s="378">
        <f>'SEF-3 p 4 Bands'!P291</f>
        <v>-6.5192580223083496E-9</v>
      </c>
      <c r="S327" s="377">
        <f>R327</f>
        <v>-6.5192580223083496E-9</v>
      </c>
      <c r="T327" s="378">
        <f t="shared" ref="T327:T338" si="280">O327+R327</f>
        <v>-8134841.8712942665</v>
      </c>
      <c r="U327" s="365">
        <f t="shared" ref="U327:U338" si="281">P327+S327</f>
        <v>-8134841.8712942665</v>
      </c>
      <c r="V327" s="378">
        <f>'SEF-3 p5 Interest'!N489+'SEF-3 p5 Interest'!N490</f>
        <v>380911.67</v>
      </c>
      <c r="W327" s="377">
        <f>V327</f>
        <v>380911.67</v>
      </c>
      <c r="X327" s="378">
        <f>R327+V327</f>
        <v>380911.66999999346</v>
      </c>
      <c r="Y327" s="342">
        <f>X327</f>
        <v>380911.66999999346</v>
      </c>
      <c r="Z327" s="350"/>
      <c r="AA327" s="305"/>
      <c r="AB327" s="304"/>
      <c r="AC327" s="305"/>
      <c r="AD327" s="744"/>
      <c r="AE327" s="744"/>
    </row>
    <row r="328" spans="1:31" s="257" customFormat="1" ht="13.5" customHeight="1" x14ac:dyDescent="0.2">
      <c r="A328" s="329">
        <v>22</v>
      </c>
      <c r="B328" s="463">
        <v>44958</v>
      </c>
      <c r="C328" s="351"/>
      <c r="D328" s="347">
        <f>'SEF-3 p 3 Sch_B'!G$20</f>
        <v>94304387.799999997</v>
      </c>
      <c r="E328" s="317">
        <f>E327+D328</f>
        <v>177896757.39999998</v>
      </c>
      <c r="F328" s="381">
        <f>'SEF-3 p 3 Sch_B'!G$31</f>
        <v>91498321.672765046</v>
      </c>
      <c r="G328" s="317">
        <f t="shared" ref="G328:G335" si="282">G327+F328</f>
        <v>183228340.52542448</v>
      </c>
      <c r="H328" s="347">
        <f t="shared" ref="H328:H338" si="283">D328-F328</f>
        <v>2806066.1272349507</v>
      </c>
      <c r="I328" s="309">
        <f t="shared" ref="I328:I337" si="284">E328-G328</f>
        <v>-5331583.1254245043</v>
      </c>
      <c r="J328" s="347">
        <f>+'SEF-3 p 3 Sch_B'!G38-'SEF-3 p 3 Sch_B'!G34</f>
        <v>-928.77982745366171</v>
      </c>
      <c r="K328" s="317">
        <f t="shared" ref="K328:K337" si="285">K327+J328</f>
        <v>1878.6015377393924</v>
      </c>
      <c r="L328" s="347">
        <f t="shared" si="279"/>
        <v>2805137.347407497</v>
      </c>
      <c r="M328" s="682">
        <f t="shared" ref="M328:M338" si="286">M327+L328</f>
        <v>-5329704.5238867495</v>
      </c>
      <c r="N328" s="309"/>
      <c r="O328" s="381">
        <f>'SEF-3 p 4 Bands'!AF292</f>
        <v>2805137.3474075198</v>
      </c>
      <c r="P328" s="317">
        <f t="shared" ref="P328:P338" si="287">P327+O328</f>
        <v>-5329704.5238867402</v>
      </c>
      <c r="Q328" s="349"/>
      <c r="R328" s="381">
        <f>'SEF-3 p 4 Bands'!P292</f>
        <v>0</v>
      </c>
      <c r="S328" s="317">
        <f>R328+S327</f>
        <v>-6.5192580223083496E-9</v>
      </c>
      <c r="T328" s="381">
        <f t="shared" si="280"/>
        <v>2805137.3474075198</v>
      </c>
      <c r="U328" s="370">
        <f t="shared" si="281"/>
        <v>-5329704.5238867467</v>
      </c>
      <c r="V328" s="381">
        <f>'SEF-3 p5 Interest'!N491+'SEF-3 p5 Interest'!N492</f>
        <v>344049.25</v>
      </c>
      <c r="W328" s="317">
        <f t="shared" ref="W328:W338" si="288">W327+V328</f>
        <v>724960.91999999993</v>
      </c>
      <c r="X328" s="381">
        <f t="shared" ref="X328:X338" si="289">R328+V328</f>
        <v>344049.25</v>
      </c>
      <c r="Y328" s="309">
        <f t="shared" ref="Y328:Y333" si="290">X328+Y327</f>
        <v>724960.91999999341</v>
      </c>
      <c r="Z328" s="350"/>
      <c r="AA328" s="305"/>
      <c r="AB328" s="304"/>
      <c r="AC328" s="305"/>
      <c r="AD328" s="744"/>
    </row>
    <row r="329" spans="1:31" s="257" customFormat="1" ht="13.5" customHeight="1" x14ac:dyDescent="0.2">
      <c r="A329" s="329">
        <v>22</v>
      </c>
      <c r="B329" s="463">
        <v>44986</v>
      </c>
      <c r="C329" s="351"/>
      <c r="D329" s="381">
        <f>'SEF-3 p 3 Sch_B'!H$20</f>
        <v>82709018.200000003</v>
      </c>
      <c r="E329" s="317">
        <f>E328+D329</f>
        <v>260605775.59999996</v>
      </c>
      <c r="F329" s="682">
        <f>'SEF-3 p 3 Sch_B'!H$31</f>
        <v>90282513.940840006</v>
      </c>
      <c r="G329" s="317">
        <f t="shared" si="282"/>
        <v>273510854.46626449</v>
      </c>
      <c r="H329" s="312">
        <f t="shared" si="283"/>
        <v>-7573495.7408400029</v>
      </c>
      <c r="I329" s="682">
        <f t="shared" si="284"/>
        <v>-12905078.866264522</v>
      </c>
      <c r="J329" s="381">
        <f>'SEF-3 p 3 Sch_B'!H38-'SEF-3 p 3 Sch_B'!H34</f>
        <v>2506.7513552606106</v>
      </c>
      <c r="K329" s="682">
        <f t="shared" si="285"/>
        <v>4385.352893000003</v>
      </c>
      <c r="L329" s="381">
        <f t="shared" si="279"/>
        <v>-7570988.9894847423</v>
      </c>
      <c r="M329" s="682">
        <f t="shared" si="286"/>
        <v>-12900693.513371492</v>
      </c>
      <c r="N329" s="682"/>
      <c r="O329" s="381">
        <f>'SEF-3 p 4 Bands'!AF293</f>
        <v>-7570988.9894847572</v>
      </c>
      <c r="P329" s="682">
        <f>P328+O329</f>
        <v>-12900693.513371497</v>
      </c>
      <c r="Q329" s="349"/>
      <c r="R329" s="381">
        <f>'SEF-3 p 4 Bands'!P293</f>
        <v>0</v>
      </c>
      <c r="S329" s="682">
        <f t="shared" ref="S329:S338" si="291">R329+S328</f>
        <v>-6.5192580223083496E-9</v>
      </c>
      <c r="T329" s="381">
        <f t="shared" si="280"/>
        <v>-7570988.9894847572</v>
      </c>
      <c r="U329" s="374">
        <f t="shared" si="281"/>
        <v>-12900693.513371505</v>
      </c>
      <c r="V329" s="381">
        <f>'SEF-3 p5 Interest'!N493+'SEF-3 p5 Interest'!N494</f>
        <v>380911.67</v>
      </c>
      <c r="W329" s="682">
        <f t="shared" si="288"/>
        <v>1105872.5899999999</v>
      </c>
      <c r="X329" s="381">
        <f t="shared" si="289"/>
        <v>380911.67</v>
      </c>
      <c r="Y329" s="317">
        <f>X329+Y328</f>
        <v>1105872.5899999933</v>
      </c>
      <c r="Z329" s="350"/>
      <c r="AA329" s="305"/>
      <c r="AB329" s="304"/>
      <c r="AC329" s="305"/>
      <c r="AD329" s="744"/>
    </row>
    <row r="330" spans="1:31" s="257" customFormat="1" ht="13.5" customHeight="1" x14ac:dyDescent="0.2">
      <c r="A330" s="329">
        <v>22</v>
      </c>
      <c r="B330" s="463">
        <v>45017</v>
      </c>
      <c r="C330" s="351"/>
      <c r="D330" s="381">
        <f>'SEF-3 p 3 Sch_B'!I$20</f>
        <v>69283241</v>
      </c>
      <c r="E330" s="317">
        <f t="shared" ref="E330:E335" si="292">E329+D330</f>
        <v>329889016.59999996</v>
      </c>
      <c r="F330" s="682">
        <f>'SEF-3 p 3 Sch_B'!I$31</f>
        <v>83912986.074568093</v>
      </c>
      <c r="G330" s="317">
        <f t="shared" si="282"/>
        <v>357423840.54083258</v>
      </c>
      <c r="H330" s="347">
        <f t="shared" si="283"/>
        <v>-14629745.074568093</v>
      </c>
      <c r="I330" s="309">
        <f t="shared" si="284"/>
        <v>-27534823.940832615</v>
      </c>
      <c r="J330" s="347">
        <f>'SEF-3 p 3 Sch_B'!I38-'SEF-3 p 3 Sch_B'!I34</f>
        <v>4842.299322232604</v>
      </c>
      <c r="K330" s="317">
        <f t="shared" si="285"/>
        <v>9227.652215232607</v>
      </c>
      <c r="L330" s="347">
        <f t="shared" si="279"/>
        <v>-14624902.77524586</v>
      </c>
      <c r="M330" s="682">
        <f t="shared" si="286"/>
        <v>-27525596.28861735</v>
      </c>
      <c r="N330" s="312"/>
      <c r="O330" s="381">
        <f>'SEF-3 p 4 Bands'!AF294</f>
        <v>-7783265.1876445711</v>
      </c>
      <c r="P330" s="317">
        <f t="shared" si="287"/>
        <v>-20683958.701016068</v>
      </c>
      <c r="Q330" s="349"/>
      <c r="R330" s="381">
        <f>'SEF-3 p 4 Bands'!P294</f>
        <v>-6841637.5876012817</v>
      </c>
      <c r="S330" s="317">
        <f t="shared" si="291"/>
        <v>-6841637.5876012882</v>
      </c>
      <c r="T330" s="381">
        <f t="shared" si="280"/>
        <v>-14624902.775245853</v>
      </c>
      <c r="U330" s="370">
        <f t="shared" si="281"/>
        <v>-27525596.288617358</v>
      </c>
      <c r="V330" s="381">
        <f>'SEF-3 p5 Interest'!N495+'SEF-3 p5 Interest'!N496</f>
        <v>436737.06</v>
      </c>
      <c r="W330" s="317">
        <f t="shared" si="288"/>
        <v>1542609.65</v>
      </c>
      <c r="X330" s="381">
        <f t="shared" si="289"/>
        <v>-6404900.5276012821</v>
      </c>
      <c r="Y330" s="309">
        <f t="shared" si="290"/>
        <v>-5299027.9376012888</v>
      </c>
      <c r="Z330" s="350"/>
      <c r="AA330" s="305"/>
      <c r="AB330" s="304"/>
      <c r="AC330" s="305"/>
      <c r="AD330" s="744"/>
    </row>
    <row r="331" spans="1:31" s="257" customFormat="1" ht="13.5" customHeight="1" x14ac:dyDescent="0.2">
      <c r="A331" s="329">
        <v>22</v>
      </c>
      <c r="B331" s="463">
        <v>45047</v>
      </c>
      <c r="C331" s="351"/>
      <c r="D331" s="381">
        <f>'SEF-3 p 3 Sch_B'!J$20</f>
        <v>70212617.599999994</v>
      </c>
      <c r="E331" s="317">
        <f t="shared" si="292"/>
        <v>400101634.19999993</v>
      </c>
      <c r="F331" s="381">
        <f>'SEF-3 p 3 Sch_B'!J$31</f>
        <v>67441931.549147993</v>
      </c>
      <c r="G331" s="317">
        <f t="shared" si="282"/>
        <v>424865772.0899806</v>
      </c>
      <c r="H331" s="381">
        <f t="shared" si="283"/>
        <v>2770686.0508520007</v>
      </c>
      <c r="I331" s="317">
        <f t="shared" si="284"/>
        <v>-24764137.889980674</v>
      </c>
      <c r="J331" s="381">
        <f>'SEF-3 p 3 Sch_B'!J38-'SEF-3 p 3 Sch_B'!J34</f>
        <v>-917.06937597179785</v>
      </c>
      <c r="K331" s="317">
        <f t="shared" si="285"/>
        <v>8310.5828392608091</v>
      </c>
      <c r="L331" s="381">
        <f t="shared" si="279"/>
        <v>2769768.9814760289</v>
      </c>
      <c r="M331" s="682">
        <f t="shared" si="286"/>
        <v>-24755827.307141323</v>
      </c>
      <c r="N331" s="682"/>
      <c r="O331" s="381">
        <f>'SEF-3 p 4 Bands'!AF295</f>
        <v>969419.14351660013</v>
      </c>
      <c r="P331" s="317">
        <f t="shared" si="287"/>
        <v>-19714539.557499468</v>
      </c>
      <c r="Q331" s="349"/>
      <c r="R331" s="381">
        <f>'SEF-3 p 4 Bands'!P295</f>
        <v>1800349.8379594088</v>
      </c>
      <c r="S331" s="317">
        <f t="shared" si="291"/>
        <v>-5041287.7496418795</v>
      </c>
      <c r="T331" s="381">
        <f t="shared" si="280"/>
        <v>2769768.9814760089</v>
      </c>
      <c r="U331" s="370">
        <f t="shared" si="281"/>
        <v>-24755827.307141349</v>
      </c>
      <c r="V331" s="381">
        <f>'SEF-3 p5 Interest'!N497+'SEF-3 p5 Interest'!N498</f>
        <v>409537.27</v>
      </c>
      <c r="W331" s="317">
        <f t="shared" si="288"/>
        <v>1952146.92</v>
      </c>
      <c r="X331" s="381">
        <f t="shared" si="289"/>
        <v>2209887.1079594088</v>
      </c>
      <c r="Y331" s="309">
        <f t="shared" si="290"/>
        <v>-3089140.82964188</v>
      </c>
      <c r="Z331" s="350"/>
      <c r="AA331" s="305"/>
      <c r="AB331" s="304"/>
      <c r="AC331" s="305"/>
      <c r="AD331" s="744"/>
    </row>
    <row r="332" spans="1:31" s="257" customFormat="1" ht="12.75" customHeight="1" x14ac:dyDescent="0.2">
      <c r="A332" s="329">
        <v>22</v>
      </c>
      <c r="B332" s="463">
        <v>45078</v>
      </c>
      <c r="C332" s="338"/>
      <c r="D332" s="277">
        <f>'SEF-3 p 3 Sch_B'!K$20</f>
        <v>75995599</v>
      </c>
      <c r="E332" s="291">
        <f t="shared" si="292"/>
        <v>476097233.19999993</v>
      </c>
      <c r="F332" s="385">
        <f>'SEF-3 p 3 Sch_B'!K$31</f>
        <v>63302522.868675999</v>
      </c>
      <c r="G332" s="291">
        <f t="shared" si="282"/>
        <v>488168294.95865661</v>
      </c>
      <c r="H332" s="385">
        <f t="shared" si="283"/>
        <v>12693076.131324001</v>
      </c>
      <c r="I332" s="291">
        <f t="shared" si="284"/>
        <v>-12071061.758656681</v>
      </c>
      <c r="J332" s="385">
        <f>'SEF-3 p 3 Sch_B'!K38-'SEF-3 p 3 Sch_B'!K34</f>
        <v>-4201.2812687065452</v>
      </c>
      <c r="K332" s="291">
        <f t="shared" si="285"/>
        <v>4109.3015705542639</v>
      </c>
      <c r="L332" s="385">
        <f t="shared" si="279"/>
        <v>12688874.850055294</v>
      </c>
      <c r="M332" s="305">
        <f t="shared" si="286"/>
        <v>-12066952.457086029</v>
      </c>
      <c r="N332" s="305"/>
      <c r="O332" s="381">
        <f>'SEF-3 p 4 Bands'!AF296</f>
        <v>7647587.1004134417</v>
      </c>
      <c r="P332" s="291">
        <f t="shared" si="287"/>
        <v>-12066952.457086027</v>
      </c>
      <c r="Q332" s="293"/>
      <c r="R332" s="381">
        <f>'SEF-3 p 4 Bands'!P296</f>
        <v>5041287.7496418729</v>
      </c>
      <c r="S332" s="291">
        <f t="shared" si="291"/>
        <v>0</v>
      </c>
      <c r="T332" s="385">
        <f t="shared" si="280"/>
        <v>12688874.850055315</v>
      </c>
      <c r="U332" s="386">
        <f t="shared" si="281"/>
        <v>-12066952.457086027</v>
      </c>
      <c r="V332" s="385">
        <f>'SEF-3 p5 Interest'!N499+'SEF-3 p5 Interest'!N500</f>
        <v>408102.32</v>
      </c>
      <c r="W332" s="291">
        <f t="shared" si="288"/>
        <v>2360249.2399999998</v>
      </c>
      <c r="X332" s="385">
        <f t="shared" si="289"/>
        <v>5449390.0696418732</v>
      </c>
      <c r="Y332" s="279">
        <f t="shared" si="290"/>
        <v>2360249.2399999932</v>
      </c>
      <c r="Z332" s="350"/>
      <c r="AA332" s="305"/>
      <c r="AB332" s="304"/>
      <c r="AC332" s="305"/>
      <c r="AD332" s="744"/>
    </row>
    <row r="333" spans="1:31" s="257" customFormat="1" ht="12.75" customHeight="1" x14ac:dyDescent="0.2">
      <c r="A333" s="329">
        <v>22</v>
      </c>
      <c r="B333" s="463">
        <v>45108</v>
      </c>
      <c r="C333" s="351"/>
      <c r="D333" s="347">
        <f>'SEF-3 p 3 Sch_B'!L$20</f>
        <v>51243946.600000001</v>
      </c>
      <c r="E333" s="317">
        <f t="shared" si="292"/>
        <v>527341179.79999995</v>
      </c>
      <c r="F333" s="381">
        <f>'SEF-3 p 3 Sch_B'!L$31</f>
        <v>66523256.606091999</v>
      </c>
      <c r="G333" s="317">
        <f t="shared" si="282"/>
        <v>554691551.56474864</v>
      </c>
      <c r="H333" s="381">
        <f t="shared" si="283"/>
        <v>-15279310.006091997</v>
      </c>
      <c r="I333" s="317">
        <f t="shared" si="284"/>
        <v>-27350371.764748693</v>
      </c>
      <c r="J333" s="381">
        <f>'SEF-3 p 3 Sch_B'!L38-'SEF-3 p 3 Sch_B'!L34</f>
        <v>5057.2988189160824</v>
      </c>
      <c r="K333" s="317">
        <f t="shared" si="285"/>
        <v>9166.6003894703463</v>
      </c>
      <c r="L333" s="381">
        <f t="shared" si="279"/>
        <v>-15274252.707273081</v>
      </c>
      <c r="M333" s="682">
        <f t="shared" si="286"/>
        <v>-27341205.164359108</v>
      </c>
      <c r="N333" s="682"/>
      <c r="O333" s="381">
        <f>'SEF-3 p 4 Bands'!AF297</f>
        <v>-8552469.3504396677</v>
      </c>
      <c r="P333" s="317">
        <f t="shared" si="287"/>
        <v>-20619421.807525694</v>
      </c>
      <c r="Q333" s="349"/>
      <c r="R333" s="381">
        <f>'SEF-3 p 4 Bands'!P297</f>
        <v>-6721783.3568334207</v>
      </c>
      <c r="S333" s="317">
        <f t="shared" si="291"/>
        <v>-6721783.3568334207</v>
      </c>
      <c r="T333" s="381">
        <f t="shared" si="280"/>
        <v>-15274252.707273088</v>
      </c>
      <c r="U333" s="370">
        <f t="shared" si="281"/>
        <v>-27341205.164359115</v>
      </c>
      <c r="V333" s="792">
        <f>'SEF-3 p5 Interest'!N501+'SEF-3 p5 Interest'!N502</f>
        <v>482661.19</v>
      </c>
      <c r="W333" s="317">
        <f t="shared" si="288"/>
        <v>2842910.4299999997</v>
      </c>
      <c r="X333" s="381">
        <f t="shared" si="289"/>
        <v>-6239122.1668334203</v>
      </c>
      <c r="Y333" s="309">
        <f t="shared" si="290"/>
        <v>-3878872.926833427</v>
      </c>
      <c r="Z333" s="350"/>
      <c r="AA333" s="305"/>
      <c r="AB333" s="304"/>
      <c r="AC333" s="305"/>
      <c r="AD333" s="744"/>
    </row>
    <row r="334" spans="1:31" s="257" customFormat="1" ht="12.6" customHeight="1" x14ac:dyDescent="0.2">
      <c r="A334" s="329">
        <v>22</v>
      </c>
      <c r="B334" s="463">
        <v>45139</v>
      </c>
      <c r="C334" s="351"/>
      <c r="D334" s="347">
        <f>'SEF-3 p 3 Sch_B'!M$20</f>
        <v>57740968.600000001</v>
      </c>
      <c r="E334" s="317">
        <f t="shared" si="292"/>
        <v>585082148.39999998</v>
      </c>
      <c r="F334" s="381">
        <f>'SEF-3 p 3 Sch_B'!M$31</f>
        <v>73163392.732973665</v>
      </c>
      <c r="G334" s="317">
        <f t="shared" si="282"/>
        <v>627854944.29772234</v>
      </c>
      <c r="H334" s="347">
        <f t="shared" si="283"/>
        <v>-15422424.132973664</v>
      </c>
      <c r="I334" s="309">
        <f t="shared" si="284"/>
        <v>-42772795.897722363</v>
      </c>
      <c r="J334" s="347">
        <f>'SEF-3 p 3 Sch_B'!M38-'SEF-3 p 3 Sch_B'!M34</f>
        <v>5104.6681637726724</v>
      </c>
      <c r="K334" s="317">
        <f t="shared" si="285"/>
        <v>14271.268553243019</v>
      </c>
      <c r="L334" s="347">
        <f t="shared" si="279"/>
        <v>-15417319.464809891</v>
      </c>
      <c r="M334" s="682">
        <f t="shared" si="286"/>
        <v>-42758524.629169002</v>
      </c>
      <c r="N334" s="312"/>
      <c r="O334" s="381">
        <f>'SEF-3 p 4 Bands'!AF298</f>
        <v>-4706430.6553912014</v>
      </c>
      <c r="P334" s="317">
        <f t="shared" si="287"/>
        <v>-25325852.462916896</v>
      </c>
      <c r="Q334" s="349"/>
      <c r="R334" s="381">
        <f>'SEF-3 p 4 Bands'!P298</f>
        <v>-10710888.809418693</v>
      </c>
      <c r="S334" s="317">
        <f t="shared" si="291"/>
        <v>-17432672.166252114</v>
      </c>
      <c r="T334" s="381">
        <f>O334+R334</f>
        <v>-15417319.464809895</v>
      </c>
      <c r="U334" s="370">
        <f t="shared" si="281"/>
        <v>-42758524.62916901</v>
      </c>
      <c r="V334" s="381">
        <f>'SEF-3 p5 Interest'!N503+'SEF-3 p5 Interest'!N504</f>
        <v>435999.2</v>
      </c>
      <c r="W334" s="317">
        <f t="shared" si="288"/>
        <v>3278909.63</v>
      </c>
      <c r="X334" s="381">
        <f>R334+V334</f>
        <v>-10274889.609418694</v>
      </c>
      <c r="Y334" s="309">
        <f>X334+Y333</f>
        <v>-14153762.536252121</v>
      </c>
      <c r="Z334" s="350"/>
      <c r="AA334" s="305"/>
      <c r="AB334" s="304"/>
      <c r="AC334" s="305"/>
      <c r="AD334" s="744"/>
    </row>
    <row r="335" spans="1:31" s="257" customFormat="1" ht="12.6" customHeight="1" x14ac:dyDescent="0.2">
      <c r="A335" s="329">
        <v>22</v>
      </c>
      <c r="B335" s="463">
        <v>45170</v>
      </c>
      <c r="C335" s="351"/>
      <c r="D335" s="347">
        <f>'SEF-3 p 3 Sch_B'!N$20</f>
        <v>41515407</v>
      </c>
      <c r="E335" s="317">
        <f t="shared" si="292"/>
        <v>626597555.39999998</v>
      </c>
      <c r="F335" s="381">
        <f>'SEF-3 p 3 Sch_B'!N$31</f>
        <v>64972232.112527996</v>
      </c>
      <c r="G335" s="317">
        <f t="shared" si="282"/>
        <v>692827176.41025031</v>
      </c>
      <c r="H335" s="347">
        <f t="shared" si="283"/>
        <v>-23456825.112527996</v>
      </c>
      <c r="I335" s="309">
        <f t="shared" si="284"/>
        <v>-66229621.01025033</v>
      </c>
      <c r="J335" s="347">
        <f>'SEF-3 p 3 Sch_B'!N38-'SEF-3 p 3 Sch_B'!N34</f>
        <v>7763.9745439961553</v>
      </c>
      <c r="K335" s="317">
        <f t="shared" si="285"/>
        <v>22035.243097239174</v>
      </c>
      <c r="L335" s="347">
        <f t="shared" si="279"/>
        <v>-23449061.137984</v>
      </c>
      <c r="M335" s="682">
        <f t="shared" si="286"/>
        <v>-66207585.767153002</v>
      </c>
      <c r="N335" s="312"/>
      <c r="O335" s="381">
        <f>'SEF-3 p 4 Bands'!AF299</f>
        <v>-2344906.1137983948</v>
      </c>
      <c r="P335" s="317">
        <f t="shared" si="287"/>
        <v>-27670758.576715291</v>
      </c>
      <c r="Q335" s="349"/>
      <c r="R335" s="381">
        <f>'SEF-3 p 4 Bands'!P299</f>
        <v>-21104155.024185598</v>
      </c>
      <c r="S335" s="317">
        <f t="shared" si="291"/>
        <v>-38536827.190437712</v>
      </c>
      <c r="T335" s="381">
        <f t="shared" si="280"/>
        <v>-23449061.137983993</v>
      </c>
      <c r="U335" s="370">
        <f t="shared" si="281"/>
        <v>-66207585.767153002</v>
      </c>
      <c r="V335" s="381">
        <f>'SEF-3 p5 Interest'!N505+'SEF-3 p5 Interest'!N506</f>
        <v>348971.29</v>
      </c>
      <c r="W335" s="317">
        <f t="shared" si="288"/>
        <v>3627880.92</v>
      </c>
      <c r="X335" s="381">
        <f t="shared" si="289"/>
        <v>-20755183.734185599</v>
      </c>
      <c r="Y335" s="309">
        <f>X335+Y334</f>
        <v>-34908946.270437717</v>
      </c>
      <c r="Z335" s="350"/>
      <c r="AA335" s="305"/>
      <c r="AB335" s="304"/>
      <c r="AC335" s="305"/>
      <c r="AD335" s="744"/>
    </row>
    <row r="336" spans="1:31" s="257" customFormat="1" ht="12.75" customHeight="1" x14ac:dyDescent="0.2">
      <c r="A336" s="329">
        <v>22</v>
      </c>
      <c r="B336" s="463">
        <v>45200</v>
      </c>
      <c r="C336" s="351"/>
      <c r="D336" s="347">
        <f>'SEF-3 p 3 Sch_B'!O$20</f>
        <v>77008782.599999994</v>
      </c>
      <c r="E336" s="317">
        <f>E335+D336</f>
        <v>703606338</v>
      </c>
      <c r="F336" s="381">
        <f>'SEF-3 p 3 Sch_B'!O$31</f>
        <v>74424899.243734002</v>
      </c>
      <c r="G336" s="317">
        <f>G335+F336</f>
        <v>767252075.65398431</v>
      </c>
      <c r="H336" s="347">
        <f t="shared" si="283"/>
        <v>2583883.3562659919</v>
      </c>
      <c r="I336" s="309">
        <f t="shared" si="284"/>
        <v>-63645737.653984308</v>
      </c>
      <c r="J336" s="381">
        <f>'SEF-3 p 3 Sch_B'!O38-'SEF-3 p 3 Sch_B'!O34</f>
        <v>-855.23955209041014</v>
      </c>
      <c r="K336" s="317">
        <f t="shared" si="285"/>
        <v>21180.003545148764</v>
      </c>
      <c r="L336" s="347">
        <f t="shared" si="279"/>
        <v>2583028.1167139015</v>
      </c>
      <c r="M336" s="682">
        <f t="shared" si="286"/>
        <v>-63624557.650439098</v>
      </c>
      <c r="N336" s="312"/>
      <c r="O336" s="381">
        <f>'SEF-3 p 4 Bands'!AF300</f>
        <v>258302.81167137623</v>
      </c>
      <c r="P336" s="317">
        <f t="shared" si="287"/>
        <v>-27412455.765043914</v>
      </c>
      <c r="Q336" s="349"/>
      <c r="R336" s="381">
        <f>'SEF-3 p 4 Bands'!P300</f>
        <v>2324725.3050425202</v>
      </c>
      <c r="S336" s="317">
        <f t="shared" si="291"/>
        <v>-36212101.885395192</v>
      </c>
      <c r="T336" s="381">
        <f t="shared" si="280"/>
        <v>2583028.1167138964</v>
      </c>
      <c r="U336" s="370">
        <f>P336+S336</f>
        <v>-63624557.650439106</v>
      </c>
      <c r="V336" s="381">
        <f>'SEF-3 p5 Interest'!N507+'SEF-3 p5 Interest'!N508</f>
        <v>231296.12</v>
      </c>
      <c r="W336" s="317">
        <f t="shared" si="288"/>
        <v>3859177.04</v>
      </c>
      <c r="X336" s="381">
        <f t="shared" si="289"/>
        <v>2556021.4250425203</v>
      </c>
      <c r="Y336" s="309">
        <f>X336+Y335</f>
        <v>-32352924.845395196</v>
      </c>
      <c r="Z336" s="350"/>
      <c r="AA336" s="305"/>
      <c r="AB336" s="304"/>
      <c r="AC336" s="305"/>
      <c r="AD336" s="744"/>
    </row>
    <row r="337" spans="1:16384" s="257" customFormat="1" x14ac:dyDescent="0.2">
      <c r="A337" s="329">
        <v>22</v>
      </c>
      <c r="B337" s="463">
        <v>45231</v>
      </c>
      <c r="C337" s="351"/>
      <c r="D337" s="347">
        <f>'SEF-3 p 3 Sch_B'!P$20</f>
        <v>91209946.400000006</v>
      </c>
      <c r="E337" s="317">
        <f>E336+D337</f>
        <v>794816284.39999998</v>
      </c>
      <c r="F337" s="381">
        <f>'SEF-3 p 3 Sch_B'!P$31</f>
        <v>87306150.433111995</v>
      </c>
      <c r="G337" s="317">
        <f>G336+F337</f>
        <v>854558226.08709633</v>
      </c>
      <c r="H337" s="347">
        <f t="shared" si="283"/>
        <v>3903795.9668880105</v>
      </c>
      <c r="I337" s="317">
        <f t="shared" si="284"/>
        <v>-59741941.687096357</v>
      </c>
      <c r="J337" s="381">
        <f>'SEF-3 p 3 Sch_B'!P38-'SEF-3 p 3 Sch_B'!P34</f>
        <v>-1292.117427080404</v>
      </c>
      <c r="K337" s="317">
        <f t="shared" si="285"/>
        <v>19887.88611806836</v>
      </c>
      <c r="L337" s="347">
        <f t="shared" si="279"/>
        <v>3902503.8494609301</v>
      </c>
      <c r="M337" s="682">
        <f t="shared" si="286"/>
        <v>-59722053.800978169</v>
      </c>
      <c r="N337" s="312"/>
      <c r="O337" s="381">
        <f>'SEF-3 p 4 Bands'!AF301</f>
        <v>390250.38494609296</v>
      </c>
      <c r="P337" s="317">
        <f t="shared" si="287"/>
        <v>-27022205.380097821</v>
      </c>
      <c r="Q337" s="349"/>
      <c r="R337" s="381">
        <f>'SEF-3 p 4 Bands'!P301</f>
        <v>3512253.4645148367</v>
      </c>
      <c r="S337" s="317">
        <f t="shared" si="291"/>
        <v>-32699848.420880355</v>
      </c>
      <c r="T337" s="381">
        <f t="shared" si="280"/>
        <v>3902503.8494609296</v>
      </c>
      <c r="U337" s="370">
        <f t="shared" si="281"/>
        <v>-59722053.800978176</v>
      </c>
      <c r="V337" s="381">
        <f>'SEF-3 p5 Interest'!N509+'SEF-3 p5 Interest'!N510</f>
        <v>240078.4</v>
      </c>
      <c r="W337" s="317">
        <f t="shared" si="288"/>
        <v>4099255.44</v>
      </c>
      <c r="X337" s="381">
        <f t="shared" si="289"/>
        <v>3752331.8645148366</v>
      </c>
      <c r="Y337" s="309">
        <f>X337+Y336</f>
        <v>-28600592.980880361</v>
      </c>
      <c r="Z337" s="350"/>
      <c r="AA337" s="305"/>
      <c r="AB337" s="304"/>
      <c r="AC337" s="305"/>
      <c r="AD337" s="744"/>
    </row>
    <row r="338" spans="1:16384" s="257" customFormat="1" x14ac:dyDescent="0.2">
      <c r="A338" s="329">
        <v>22</v>
      </c>
      <c r="B338" s="463">
        <v>45261</v>
      </c>
      <c r="C338" s="351"/>
      <c r="D338" s="347">
        <f>'SEF-3 p 3 Sch_B'!Q$20</f>
        <v>101900688.26339999</v>
      </c>
      <c r="E338" s="317">
        <f>E337+D338</f>
        <v>896716972.66339993</v>
      </c>
      <c r="F338" s="381">
        <f>'SEF-3 p 3 Sch_B'!Q$31</f>
        <v>93285054.457946002</v>
      </c>
      <c r="G338" s="317">
        <f>G337+F338</f>
        <v>947843280.54504228</v>
      </c>
      <c r="H338" s="347">
        <f t="shared" si="283"/>
        <v>8615633.8054539859</v>
      </c>
      <c r="I338" s="309">
        <f>E338-G338</f>
        <v>-51126307.881642342</v>
      </c>
      <c r="J338" s="381">
        <f>'SEF-3 p 3 Sch_B'!Q38-'SEF-3 p 3 Sch_B'!Q34</f>
        <v>-2851.6886332668364</v>
      </c>
      <c r="K338" s="317">
        <f>K337+J338</f>
        <v>17036.197484801523</v>
      </c>
      <c r="L338" s="347">
        <f t="shared" si="279"/>
        <v>8612782.1168207191</v>
      </c>
      <c r="M338" s="682">
        <f t="shared" si="286"/>
        <v>-51109271.684157446</v>
      </c>
      <c r="N338" s="312"/>
      <c r="O338" s="381">
        <f>'SEF-3 p 4 Bands'!AF302</f>
        <v>861278.21168208122</v>
      </c>
      <c r="P338" s="317">
        <f t="shared" si="287"/>
        <v>-26160927.16841574</v>
      </c>
      <c r="Q338" s="349"/>
      <c r="R338" s="381">
        <f>'SEF-3 p 4 Bands'!P302</f>
        <v>7751503.9051386416</v>
      </c>
      <c r="S338" s="317">
        <f t="shared" si="291"/>
        <v>-24948344.515741713</v>
      </c>
      <c r="T338" s="381">
        <f t="shared" si="280"/>
        <v>8612782.1168207228</v>
      </c>
      <c r="U338" s="370">
        <f t="shared" si="281"/>
        <v>-51109271.684157453</v>
      </c>
      <c r="V338" s="381">
        <f>'SEF-3 p5 Interest'!N512+'SEF-3 p5 Interest'!N513</f>
        <v>-230126.87</v>
      </c>
      <c r="W338" s="317">
        <f t="shared" si="288"/>
        <v>3869128.57</v>
      </c>
      <c r="X338" s="381">
        <f t="shared" si="289"/>
        <v>7521377.0351386415</v>
      </c>
      <c r="Y338" s="309">
        <f>X338+Y337</f>
        <v>-21079215.94574172</v>
      </c>
      <c r="Z338" s="350"/>
      <c r="AA338" s="305"/>
      <c r="AB338" s="304"/>
      <c r="AC338" s="305"/>
      <c r="AD338" s="744"/>
    </row>
    <row r="339" spans="1:16384" s="257" customFormat="1" ht="15" customHeight="1" x14ac:dyDescent="0.2">
      <c r="A339" s="413"/>
      <c r="B339" s="463"/>
      <c r="C339" s="351"/>
      <c r="D339" s="636"/>
      <c r="E339" s="635"/>
      <c r="F339" s="635"/>
      <c r="G339" s="635"/>
      <c r="H339" s="636"/>
      <c r="I339" s="636"/>
      <c r="J339" s="635"/>
      <c r="K339" s="609"/>
      <c r="L339" s="636"/>
      <c r="M339" s="635"/>
      <c r="N339" s="636"/>
      <c r="O339" s="635"/>
      <c r="P339" s="635"/>
      <c r="Q339" s="637"/>
      <c r="R339" s="635"/>
      <c r="S339" s="635"/>
      <c r="T339" s="635"/>
      <c r="U339" s="638"/>
      <c r="V339" s="636"/>
      <c r="W339" s="635"/>
      <c r="X339" s="635"/>
      <c r="Y339" s="636"/>
      <c r="Z339" s="350"/>
      <c r="AA339" s="305"/>
      <c r="AB339" s="304"/>
      <c r="AC339" s="355"/>
    </row>
    <row r="340" spans="1:16384" s="717" customFormat="1" ht="17.100000000000001" customHeight="1" x14ac:dyDescent="0.25">
      <c r="A340" s="726"/>
      <c r="B340" s="727"/>
      <c r="C340" s="706"/>
      <c r="D340" s="721" t="s">
        <v>389</v>
      </c>
      <c r="E340" s="722"/>
      <c r="F340" s="721" t="s">
        <v>385</v>
      </c>
      <c r="G340" s="722"/>
      <c r="H340" s="721" t="s">
        <v>386</v>
      </c>
      <c r="I340" s="716"/>
      <c r="J340" s="716"/>
      <c r="K340" s="722"/>
      <c r="L340" s="721" t="s">
        <v>387</v>
      </c>
      <c r="M340" s="721" t="s">
        <v>388</v>
      </c>
      <c r="N340" s="723"/>
      <c r="O340" s="721" t="s">
        <v>266</v>
      </c>
      <c r="P340" s="722"/>
      <c r="Q340" s="724"/>
      <c r="R340" s="721" t="s">
        <v>265</v>
      </c>
      <c r="S340" s="715"/>
      <c r="T340" s="715"/>
      <c r="U340" s="725"/>
      <c r="V340" s="742">
        <v>6</v>
      </c>
      <c r="W340" s="715"/>
      <c r="X340" s="715"/>
      <c r="Y340" s="716"/>
      <c r="Z340" s="714"/>
      <c r="AA340" s="715"/>
      <c r="AB340" s="716"/>
    </row>
    <row r="341" spans="1:16384" s="664" customFormat="1" ht="21.75" customHeight="1" x14ac:dyDescent="0.2">
      <c r="A341" s="737"/>
      <c r="B341" s="518"/>
      <c r="C341" s="351"/>
      <c r="D341" s="530"/>
      <c r="E341" s="494"/>
      <c r="F341" s="512"/>
      <c r="G341" s="494"/>
      <c r="H341" s="530"/>
      <c r="I341" s="530"/>
      <c r="J341" s="530"/>
      <c r="K341" s="494"/>
      <c r="L341" s="686" t="s">
        <v>271</v>
      </c>
      <c r="M341" s="738"/>
      <c r="N341" s="533"/>
      <c r="O341" s="686" t="s">
        <v>272</v>
      </c>
      <c r="P341" s="494"/>
      <c r="Q341" s="506"/>
      <c r="R341" s="686" t="s">
        <v>273</v>
      </c>
      <c r="S341" s="512"/>
      <c r="T341" s="512"/>
      <c r="U341" s="422"/>
      <c r="V341" s="686" t="s">
        <v>274</v>
      </c>
      <c r="W341" s="512"/>
      <c r="X341" s="512"/>
      <c r="Y341" s="530"/>
      <c r="Z341" s="350"/>
      <c r="AA341" s="512"/>
      <c r="AB341" s="530"/>
      <c r="AC341" s="537"/>
    </row>
    <row r="342" spans="1:16384" s="257" customFormat="1" ht="18" customHeight="1" x14ac:dyDescent="0.2">
      <c r="A342" s="676"/>
      <c r="B342" s="463"/>
      <c r="C342" s="351"/>
      <c r="D342" s="306"/>
      <c r="E342" s="353"/>
      <c r="F342" s="314"/>
      <c r="G342" s="353"/>
      <c r="H342" s="306"/>
      <c r="I342" s="306"/>
      <c r="J342" s="306"/>
      <c r="K342" s="353"/>
      <c r="L342" s="778"/>
      <c r="M342" s="682"/>
      <c r="N342" s="312"/>
      <c r="O342" s="778"/>
      <c r="P342" s="353"/>
      <c r="Q342" s="349"/>
      <c r="R342" s="778"/>
      <c r="S342" s="314"/>
      <c r="T342" s="314"/>
      <c r="U342" s="374"/>
      <c r="V342" s="778"/>
      <c r="W342" s="314"/>
      <c r="X342" s="314"/>
      <c r="Y342" s="306"/>
      <c r="Z342" s="350"/>
      <c r="AA342" s="305"/>
      <c r="AB342" s="304"/>
      <c r="AC342" s="355"/>
    </row>
    <row r="343" spans="1:16384" s="257" customFormat="1" ht="17.45" customHeight="1" x14ac:dyDescent="0.25">
      <c r="A343" s="329"/>
      <c r="B343" s="463"/>
      <c r="C343" s="351"/>
      <c r="D343" s="672" t="s">
        <v>255</v>
      </c>
      <c r="E343" s="353"/>
      <c r="F343" s="314"/>
      <c r="G343" s="353"/>
      <c r="H343" s="306"/>
      <c r="I343" s="306"/>
      <c r="J343" s="306"/>
      <c r="K343" s="353"/>
      <c r="L343" s="312"/>
      <c r="M343" s="353"/>
      <c r="N343" s="312"/>
      <c r="O343" s="314"/>
      <c r="P343" s="353"/>
      <c r="Q343" s="349"/>
      <c r="R343" s="314"/>
      <c r="S343" s="314"/>
      <c r="T343" s="314"/>
      <c r="U343" s="374"/>
      <c r="V343" s="306"/>
      <c r="W343" s="314"/>
      <c r="X343" s="738"/>
      <c r="Y343" s="306"/>
      <c r="Z343" s="350"/>
      <c r="AA343" s="305"/>
      <c r="AB343" s="304"/>
      <c r="AC343" s="355"/>
    </row>
    <row r="344" spans="1:16384" s="257" customFormat="1" ht="12.95" customHeight="1" x14ac:dyDescent="0.25">
      <c r="A344" s="329"/>
      <c r="B344" s="463"/>
      <c r="C344" s="351"/>
      <c r="D344" s="672"/>
      <c r="E344" s="353"/>
      <c r="F344" s="314"/>
      <c r="G344" s="353"/>
      <c r="H344" s="306"/>
      <c r="I344" s="306"/>
      <c r="J344" s="306"/>
      <c r="K344" s="353"/>
      <c r="L344" s="312"/>
      <c r="M344" s="353"/>
      <c r="N344" s="312"/>
      <c r="O344" s="314"/>
      <c r="P344" s="353"/>
      <c r="Q344" s="349"/>
      <c r="R344" s="314"/>
      <c r="S344" s="314"/>
      <c r="T344" s="314"/>
      <c r="U344" s="374"/>
      <c r="V344" s="306"/>
      <c r="W344" s="314"/>
      <c r="X344" s="314"/>
      <c r="Y344" s="306"/>
      <c r="Z344" s="350"/>
      <c r="AA344" s="305"/>
      <c r="AB344" s="304"/>
      <c r="AC344" s="355"/>
    </row>
    <row r="345" spans="1:16384" s="257" customFormat="1" ht="12.95" customHeight="1" x14ac:dyDescent="0.25">
      <c r="A345" s="835" t="s">
        <v>371</v>
      </c>
      <c r="B345" s="463"/>
      <c r="C345" s="351"/>
      <c r="D345" s="672"/>
      <c r="E345" s="682"/>
      <c r="F345" s="682"/>
      <c r="G345" s="682"/>
      <c r="H345" s="312"/>
      <c r="I345" s="312"/>
      <c r="J345" s="312"/>
      <c r="K345" s="682"/>
      <c r="L345" s="312"/>
      <c r="M345" s="682"/>
      <c r="N345" s="312"/>
      <c r="O345" s="682"/>
      <c r="P345" s="682">
        <f>P277+P290+P307+P320+P338</f>
        <v>118158037.50519864</v>
      </c>
      <c r="Q345" s="349"/>
      <c r="R345" s="682"/>
      <c r="S345" s="682">
        <f>S277+S290+S294+S307+S320+S322+S323+S338+S324+S325</f>
        <v>-24948344.571668908</v>
      </c>
      <c r="T345" s="682"/>
      <c r="U345" s="374"/>
      <c r="V345" s="312"/>
      <c r="W345" s="682">
        <f>W277+W290+W294+W307+W320+W338+W322+W324</f>
        <v>3869128.9800000032</v>
      </c>
      <c r="X345" s="682"/>
      <c r="Y345" s="312">
        <f>Y277+Y290+Y294+Y307+Y320+Y338+Y322+Y323+Y324+Y325</f>
        <v>-21079215.591668911</v>
      </c>
      <c r="Z345" s="350"/>
      <c r="AA345" s="305"/>
      <c r="AB345" s="304"/>
      <c r="AC345" s="355"/>
    </row>
    <row r="346" spans="1:16384" s="257" customFormat="1" ht="12.95" customHeight="1" x14ac:dyDescent="0.25">
      <c r="A346" s="329"/>
      <c r="B346" s="463"/>
      <c r="C346" s="351"/>
      <c r="D346" s="672"/>
      <c r="E346" s="682"/>
      <c r="F346" s="682"/>
      <c r="G346" s="682"/>
      <c r="H346" s="312"/>
      <c r="I346" s="312"/>
      <c r="J346" s="312"/>
      <c r="K346" s="682"/>
      <c r="L346" s="312"/>
      <c r="M346" s="682"/>
      <c r="N346" s="312"/>
      <c r="O346" s="682"/>
      <c r="P346" s="682"/>
      <c r="Q346" s="349"/>
      <c r="R346" s="682"/>
      <c r="S346" s="682"/>
      <c r="T346" s="682"/>
      <c r="U346" s="374"/>
      <c r="V346" s="312"/>
      <c r="W346" s="682"/>
      <c r="X346" s="682"/>
      <c r="Y346" s="312"/>
      <c r="Z346" s="350"/>
      <c r="AA346" s="305"/>
      <c r="AB346" s="304"/>
      <c r="AC346" s="355"/>
    </row>
    <row r="347" spans="1:16384" s="257" customFormat="1" ht="13.5" hidden="1" customHeight="1" x14ac:dyDescent="0.2">
      <c r="A347" s="329"/>
      <c r="B347" s="327"/>
      <c r="C347" s="351"/>
      <c r="D347" s="688"/>
      <c r="E347" s="353"/>
      <c r="F347" s="314"/>
      <c r="G347" s="353"/>
      <c r="H347" s="306"/>
      <c r="I347" s="353"/>
      <c r="J347" s="306"/>
      <c r="K347" s="353"/>
      <c r="L347" s="312"/>
      <c r="M347" s="353"/>
      <c r="N347" s="312"/>
      <c r="O347" s="314"/>
      <c r="P347" s="730">
        <v>85861285.317462802</v>
      </c>
      <c r="Q347" s="349"/>
      <c r="R347" s="314"/>
      <c r="S347" s="730"/>
      <c r="T347" s="314"/>
      <c r="U347" s="374"/>
      <c r="V347" s="306"/>
      <c r="W347" s="730">
        <v>3133527.41</v>
      </c>
      <c r="X347" s="314"/>
      <c r="Y347" s="730">
        <v>56189509.129886806</v>
      </c>
      <c r="Z347" s="350"/>
      <c r="AA347" s="305"/>
      <c r="AB347" s="304"/>
      <c r="AC347" s="355"/>
    </row>
    <row r="348" spans="1:16384" s="257" customFormat="1" ht="13.7" hidden="1" customHeight="1" x14ac:dyDescent="0.2">
      <c r="A348" s="329"/>
      <c r="B348" s="327"/>
      <c r="C348" s="351"/>
      <c r="D348" s="306"/>
      <c r="E348" s="353"/>
      <c r="F348" s="314"/>
      <c r="G348" s="353"/>
      <c r="H348" s="306"/>
      <c r="I348" s="702"/>
      <c r="J348" s="306"/>
      <c r="K348" s="353"/>
      <c r="L348" s="312"/>
      <c r="M348" s="353"/>
      <c r="N348" s="312"/>
      <c r="O348" s="314"/>
      <c r="P348" s="568">
        <f>P345-P347</f>
        <v>32296752.187735841</v>
      </c>
      <c r="Q348" s="349"/>
      <c r="R348" s="314"/>
      <c r="S348" s="568"/>
      <c r="T348" s="314"/>
      <c r="U348" s="374"/>
      <c r="V348" s="306"/>
      <c r="W348" s="568">
        <f>W345-W347</f>
        <v>735601.57000000309</v>
      </c>
      <c r="X348" s="314"/>
      <c r="Y348" s="568">
        <f>Y345-Y347</f>
        <v>-77268724.72155571</v>
      </c>
      <c r="Z348" s="350"/>
      <c r="AA348" s="305"/>
      <c r="AB348" s="304"/>
      <c r="AC348" s="355"/>
    </row>
    <row r="349" spans="1:16384" s="256" customFormat="1" x14ac:dyDescent="0.2">
      <c r="C349" s="753" t="s">
        <v>128</v>
      </c>
      <c r="D349" s="391"/>
      <c r="E349" s="391"/>
      <c r="F349" s="391"/>
      <c r="G349" s="391"/>
      <c r="H349" s="391"/>
      <c r="I349" s="387"/>
      <c r="M349" s="388"/>
      <c r="O349" s="388"/>
      <c r="R349" s="257"/>
      <c r="S349" s="387"/>
      <c r="T349" s="793"/>
      <c r="U349" s="555"/>
      <c r="V349" s="771"/>
      <c r="W349" s="387"/>
    </row>
    <row r="350" spans="1:16384" s="256" customFormat="1" ht="8.25" customHeight="1" x14ac:dyDescent="0.2">
      <c r="C350" s="391"/>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c r="ALY350"/>
      <c r="ALZ350"/>
      <c r="AMA350"/>
      <c r="AMB350"/>
      <c r="AMC350"/>
      <c r="AMD350"/>
      <c r="AME350"/>
      <c r="AMF350"/>
      <c r="AMG350"/>
      <c r="AMH350"/>
      <c r="AMI350"/>
      <c r="AMJ350"/>
      <c r="AMK350"/>
      <c r="AML350"/>
      <c r="AMM350"/>
      <c r="AMN350"/>
      <c r="AMO350"/>
      <c r="AMP350"/>
      <c r="AMQ350"/>
      <c r="AMR350"/>
      <c r="AMS350"/>
      <c r="AMT350"/>
      <c r="AMU350"/>
      <c r="AMV350"/>
      <c r="AMW350"/>
      <c r="AMX350"/>
      <c r="AMY350"/>
      <c r="AMZ350"/>
      <c r="ANA350"/>
      <c r="ANB350"/>
      <c r="ANC350"/>
      <c r="AND350"/>
      <c r="ANE350"/>
      <c r="ANF350"/>
      <c r="ANG350"/>
      <c r="ANH350"/>
      <c r="ANI350"/>
      <c r="ANJ350"/>
      <c r="ANK350"/>
      <c r="ANL350"/>
      <c r="ANM350"/>
      <c r="ANN350"/>
      <c r="ANO350"/>
      <c r="ANP350"/>
      <c r="ANQ350"/>
      <c r="ANR350"/>
      <c r="ANS350"/>
      <c r="ANT350"/>
      <c r="ANU350"/>
      <c r="ANV350"/>
      <c r="ANW350"/>
      <c r="ANX350"/>
      <c r="ANY350"/>
      <c r="ANZ350"/>
      <c r="AOA350"/>
      <c r="AOB350"/>
      <c r="AOC350"/>
      <c r="AOD350"/>
      <c r="AOE350"/>
      <c r="AOF350"/>
      <c r="AOG350"/>
      <c r="AOH350"/>
      <c r="AOI350"/>
      <c r="AOJ350"/>
      <c r="AOK350"/>
      <c r="AOL350"/>
      <c r="AOM350"/>
      <c r="AON350"/>
      <c r="AOO350"/>
      <c r="AOP350"/>
      <c r="AOQ350"/>
      <c r="AOR350"/>
      <c r="AOS350"/>
      <c r="AOT350"/>
      <c r="AOU350"/>
      <c r="AOV350"/>
      <c r="AOW350"/>
      <c r="AOX350"/>
      <c r="AOY350"/>
      <c r="AOZ350"/>
      <c r="APA350"/>
      <c r="APB350"/>
      <c r="APC350"/>
      <c r="APD350"/>
      <c r="APE350"/>
      <c r="APF350"/>
      <c r="APG350"/>
      <c r="APH350"/>
      <c r="API350"/>
      <c r="APJ350"/>
      <c r="APK350"/>
      <c r="APL350"/>
      <c r="APM350"/>
      <c r="APN350"/>
      <c r="APO350"/>
      <c r="APP350"/>
      <c r="APQ350"/>
      <c r="APR350"/>
      <c r="APS350"/>
      <c r="APT350"/>
      <c r="APU350"/>
      <c r="APV350"/>
      <c r="APW350"/>
      <c r="APX350"/>
      <c r="APY350"/>
      <c r="APZ350"/>
      <c r="AQA350"/>
      <c r="AQB350"/>
      <c r="AQC350"/>
      <c r="AQD350"/>
      <c r="AQE350"/>
      <c r="AQF350"/>
      <c r="AQG350"/>
      <c r="AQH350"/>
      <c r="AQI350"/>
      <c r="AQJ350"/>
      <c r="AQK350"/>
      <c r="AQL350"/>
      <c r="AQM350"/>
      <c r="AQN350"/>
      <c r="AQO350"/>
      <c r="AQP350"/>
      <c r="AQQ350"/>
      <c r="AQR350"/>
      <c r="AQS350"/>
      <c r="AQT350"/>
      <c r="AQU350"/>
      <c r="AQV350"/>
      <c r="AQW350"/>
      <c r="AQX350"/>
      <c r="AQY350"/>
      <c r="AQZ350"/>
      <c r="ARA350"/>
      <c r="ARB350"/>
      <c r="ARC350"/>
      <c r="ARD350"/>
      <c r="ARE350"/>
      <c r="ARF350"/>
      <c r="ARG350"/>
      <c r="ARH350"/>
      <c r="ARI350"/>
      <c r="ARJ350"/>
      <c r="ARK350"/>
      <c r="ARL350"/>
      <c r="ARM350"/>
      <c r="ARN350"/>
      <c r="ARO350"/>
      <c r="ARP350"/>
      <c r="ARQ350"/>
      <c r="ARR350"/>
      <c r="ARS350"/>
      <c r="ART350"/>
      <c r="ARU350"/>
      <c r="ARV350"/>
      <c r="ARW350"/>
      <c r="ARX350"/>
      <c r="ARY350"/>
      <c r="ARZ350"/>
      <c r="ASA350"/>
      <c r="ASB350"/>
      <c r="ASC350"/>
      <c r="ASD350"/>
      <c r="ASE350"/>
      <c r="ASF350"/>
      <c r="ASG350"/>
      <c r="ASH350"/>
      <c r="ASI350"/>
      <c r="ASJ350"/>
      <c r="ASK350"/>
      <c r="ASL350"/>
      <c r="ASM350"/>
      <c r="ASN350"/>
      <c r="ASO350"/>
      <c r="ASP350"/>
      <c r="ASQ350"/>
      <c r="ASR350"/>
      <c r="ASS350"/>
      <c r="AST350"/>
      <c r="ASU350"/>
      <c r="ASV350"/>
      <c r="ASW350"/>
      <c r="ASX350"/>
      <c r="ASY350"/>
      <c r="ASZ350"/>
      <c r="ATA350"/>
      <c r="ATB350"/>
      <c r="ATC350"/>
      <c r="ATD350"/>
      <c r="ATE350"/>
      <c r="ATF350"/>
      <c r="ATG350"/>
      <c r="ATH350"/>
      <c r="ATI350"/>
      <c r="ATJ350"/>
      <c r="ATK350"/>
      <c r="ATL350"/>
      <c r="ATM350"/>
      <c r="ATN350"/>
      <c r="ATO350"/>
      <c r="ATP350"/>
      <c r="ATQ350"/>
      <c r="ATR350"/>
      <c r="ATS350"/>
      <c r="ATT350"/>
      <c r="ATU350"/>
      <c r="ATV350"/>
      <c r="ATW350"/>
      <c r="ATX350"/>
      <c r="ATY350"/>
      <c r="ATZ350"/>
      <c r="AUA350"/>
      <c r="AUB350"/>
      <c r="AUC350"/>
      <c r="AUD350"/>
      <c r="AUE350"/>
      <c r="AUF350"/>
      <c r="AUG350"/>
      <c r="AUH350"/>
      <c r="AUI350"/>
      <c r="AUJ350"/>
      <c r="AUK350"/>
      <c r="AUL350"/>
      <c r="AUM350"/>
      <c r="AUN350"/>
      <c r="AUO350"/>
      <c r="AUP350"/>
      <c r="AUQ350"/>
      <c r="AUR350"/>
      <c r="AUS350"/>
      <c r="AUT350"/>
      <c r="AUU350"/>
      <c r="AUV350"/>
      <c r="AUW350"/>
      <c r="AUX350"/>
      <c r="AUY350"/>
      <c r="AUZ350"/>
      <c r="AVA350"/>
      <c r="AVB350"/>
      <c r="AVC350"/>
      <c r="AVD350"/>
      <c r="AVE350"/>
      <c r="AVF350"/>
      <c r="AVG350"/>
      <c r="AVH350"/>
      <c r="AVI350"/>
      <c r="AVJ350"/>
      <c r="AVK350"/>
      <c r="AVL350"/>
      <c r="AVM350"/>
      <c r="AVN350"/>
      <c r="AVO350"/>
      <c r="AVP350"/>
      <c r="AVQ350"/>
      <c r="AVR350"/>
      <c r="AVS350"/>
      <c r="AVT350"/>
      <c r="AVU350"/>
      <c r="AVV350"/>
      <c r="AVW350"/>
      <c r="AVX350"/>
      <c r="AVY350"/>
      <c r="AVZ350"/>
      <c r="AWA350"/>
      <c r="AWB350"/>
      <c r="AWC350"/>
      <c r="AWD350"/>
      <c r="AWE350"/>
      <c r="AWF350"/>
      <c r="AWG350"/>
      <c r="AWH350"/>
      <c r="AWI350"/>
      <c r="AWJ350"/>
      <c r="AWK350"/>
      <c r="AWL350"/>
      <c r="AWM350"/>
      <c r="AWN350"/>
      <c r="AWO350"/>
      <c r="AWP350"/>
      <c r="AWQ350"/>
      <c r="AWR350"/>
      <c r="AWS350"/>
      <c r="AWT350"/>
      <c r="AWU350"/>
      <c r="AWV350"/>
      <c r="AWW350"/>
      <c r="AWX350"/>
      <c r="AWY350"/>
      <c r="AWZ350"/>
      <c r="AXA350"/>
      <c r="AXB350"/>
      <c r="AXC350"/>
      <c r="AXD350"/>
      <c r="AXE350"/>
      <c r="AXF350"/>
      <c r="AXG350"/>
      <c r="AXH350"/>
      <c r="AXI350"/>
      <c r="AXJ350"/>
      <c r="AXK350"/>
      <c r="AXL350"/>
      <c r="AXM350"/>
      <c r="AXN350"/>
      <c r="AXO350"/>
      <c r="AXP350"/>
      <c r="AXQ350"/>
      <c r="AXR350"/>
      <c r="AXS350"/>
      <c r="AXT350"/>
      <c r="AXU350"/>
      <c r="AXV350"/>
      <c r="AXW350"/>
      <c r="AXX350"/>
      <c r="AXY350"/>
      <c r="AXZ350"/>
      <c r="AYA350"/>
      <c r="AYB350"/>
      <c r="AYC350"/>
      <c r="AYD350"/>
      <c r="AYE350"/>
      <c r="AYF350"/>
      <c r="AYG350"/>
      <c r="AYH350"/>
      <c r="AYI350"/>
      <c r="AYJ350"/>
      <c r="AYK350"/>
      <c r="AYL350"/>
      <c r="AYM350"/>
      <c r="AYN350"/>
      <c r="AYO350"/>
      <c r="AYP350"/>
      <c r="AYQ350"/>
      <c r="AYR350"/>
      <c r="AYS350"/>
      <c r="AYT350"/>
      <c r="AYU350"/>
      <c r="AYV350"/>
      <c r="AYW350"/>
      <c r="AYX350"/>
      <c r="AYY350"/>
      <c r="AYZ350"/>
      <c r="AZA350"/>
      <c r="AZB350"/>
      <c r="AZC350"/>
      <c r="AZD350"/>
      <c r="AZE350"/>
      <c r="AZF350"/>
      <c r="AZG350"/>
      <c r="AZH350"/>
      <c r="AZI350"/>
      <c r="AZJ350"/>
      <c r="AZK350"/>
      <c r="AZL350"/>
      <c r="AZM350"/>
      <c r="AZN350"/>
      <c r="AZO350"/>
      <c r="AZP350"/>
      <c r="AZQ350"/>
      <c r="AZR350"/>
      <c r="AZS350"/>
      <c r="AZT350"/>
      <c r="AZU350"/>
      <c r="AZV350"/>
      <c r="AZW350"/>
      <c r="AZX350"/>
      <c r="AZY350"/>
      <c r="AZZ350"/>
      <c r="BAA350"/>
      <c r="BAB350"/>
      <c r="BAC350"/>
      <c r="BAD350"/>
      <c r="BAE350"/>
      <c r="BAF350"/>
      <c r="BAG350"/>
      <c r="BAH350"/>
      <c r="BAI350"/>
      <c r="BAJ350"/>
      <c r="BAK350"/>
      <c r="BAL350"/>
      <c r="BAM350"/>
      <c r="BAN350"/>
      <c r="BAO350"/>
      <c r="BAP350"/>
      <c r="BAQ350"/>
      <c r="BAR350"/>
      <c r="BAS350"/>
      <c r="BAT350"/>
      <c r="BAU350"/>
      <c r="BAV350"/>
      <c r="BAW350"/>
      <c r="BAX350"/>
      <c r="BAY350"/>
      <c r="BAZ350"/>
      <c r="BBA350"/>
      <c r="BBB350"/>
      <c r="BBC350"/>
      <c r="BBD350"/>
      <c r="BBE350"/>
      <c r="BBF350"/>
      <c r="BBG350"/>
      <c r="BBH350"/>
      <c r="BBI350"/>
      <c r="BBJ350"/>
      <c r="BBK350"/>
      <c r="BBL350"/>
      <c r="BBM350"/>
      <c r="BBN350"/>
      <c r="BBO350"/>
      <c r="BBP350"/>
      <c r="BBQ350"/>
      <c r="BBR350"/>
      <c r="BBS350"/>
      <c r="BBT350"/>
      <c r="BBU350"/>
      <c r="BBV350"/>
      <c r="BBW350"/>
      <c r="BBX350"/>
      <c r="BBY350"/>
      <c r="BBZ350"/>
      <c r="BCA350"/>
      <c r="BCB350"/>
      <c r="BCC350"/>
      <c r="BCD350"/>
      <c r="BCE350"/>
      <c r="BCF350"/>
      <c r="BCG350"/>
      <c r="BCH350"/>
      <c r="BCI350"/>
      <c r="BCJ350"/>
      <c r="BCK350"/>
      <c r="BCL350"/>
      <c r="BCM350"/>
      <c r="BCN350"/>
      <c r="BCO350"/>
      <c r="BCP350"/>
      <c r="BCQ350"/>
      <c r="BCR350"/>
      <c r="BCS350"/>
      <c r="BCT350"/>
      <c r="BCU350"/>
      <c r="BCV350"/>
      <c r="BCW350"/>
      <c r="BCX350"/>
      <c r="BCY350"/>
      <c r="BCZ350"/>
      <c r="BDA350"/>
      <c r="BDB350"/>
      <c r="BDC350"/>
      <c r="BDD350"/>
      <c r="BDE350"/>
      <c r="BDF350"/>
      <c r="BDG350"/>
      <c r="BDH350"/>
      <c r="BDI350"/>
      <c r="BDJ350"/>
      <c r="BDK350"/>
      <c r="BDL350"/>
      <c r="BDM350"/>
      <c r="BDN350"/>
      <c r="BDO350"/>
      <c r="BDP350"/>
      <c r="BDQ350"/>
      <c r="BDR350"/>
      <c r="BDS350"/>
      <c r="BDT350"/>
      <c r="BDU350"/>
      <c r="BDV350"/>
      <c r="BDW350"/>
      <c r="BDX350"/>
      <c r="BDY350"/>
      <c r="BDZ350"/>
      <c r="BEA350"/>
      <c r="BEB350"/>
      <c r="BEC350"/>
      <c r="BED350"/>
      <c r="BEE350"/>
      <c r="BEF350"/>
      <c r="BEG350"/>
      <c r="BEH350"/>
      <c r="BEI350"/>
      <c r="BEJ350"/>
      <c r="BEK350"/>
      <c r="BEL350"/>
      <c r="BEM350"/>
      <c r="BEN350"/>
      <c r="BEO350"/>
      <c r="BEP350"/>
      <c r="BEQ350"/>
      <c r="BER350"/>
      <c r="BES350"/>
      <c r="BET350"/>
      <c r="BEU350"/>
      <c r="BEV350"/>
      <c r="BEW350"/>
      <c r="BEX350"/>
      <c r="BEY350"/>
      <c r="BEZ350"/>
      <c r="BFA350"/>
      <c r="BFB350"/>
      <c r="BFC350"/>
      <c r="BFD350"/>
      <c r="BFE350"/>
      <c r="BFF350"/>
      <c r="BFG350"/>
      <c r="BFH350"/>
      <c r="BFI350"/>
      <c r="BFJ350"/>
      <c r="BFK350"/>
      <c r="BFL350"/>
      <c r="BFM350"/>
      <c r="BFN350"/>
      <c r="BFO350"/>
      <c r="BFP350"/>
      <c r="BFQ350"/>
      <c r="BFR350"/>
      <c r="BFS350"/>
      <c r="BFT350"/>
      <c r="BFU350"/>
      <c r="BFV350"/>
      <c r="BFW350"/>
      <c r="BFX350"/>
      <c r="BFY350"/>
      <c r="BFZ350"/>
      <c r="BGA350"/>
      <c r="BGB350"/>
      <c r="BGC350"/>
      <c r="BGD350"/>
      <c r="BGE350"/>
      <c r="BGF350"/>
      <c r="BGG350"/>
      <c r="BGH350"/>
      <c r="BGI350"/>
      <c r="BGJ350"/>
      <c r="BGK350"/>
      <c r="BGL350"/>
      <c r="BGM350"/>
      <c r="BGN350"/>
      <c r="BGO350"/>
      <c r="BGP350"/>
      <c r="BGQ350"/>
      <c r="BGR350"/>
      <c r="BGS350"/>
      <c r="BGT350"/>
      <c r="BGU350"/>
      <c r="BGV350"/>
      <c r="BGW350"/>
      <c r="BGX350"/>
      <c r="BGY350"/>
      <c r="BGZ350"/>
      <c r="BHA350"/>
      <c r="BHB350"/>
      <c r="BHC350"/>
      <c r="BHD350"/>
      <c r="BHE350"/>
      <c r="BHF350"/>
      <c r="BHG350"/>
      <c r="BHH350"/>
      <c r="BHI350"/>
      <c r="BHJ350"/>
      <c r="BHK350"/>
      <c r="BHL350"/>
      <c r="BHM350"/>
      <c r="BHN350"/>
      <c r="BHO350"/>
      <c r="BHP350"/>
      <c r="BHQ350"/>
      <c r="BHR350"/>
      <c r="BHS350"/>
      <c r="BHT350"/>
      <c r="BHU350"/>
      <c r="BHV350"/>
      <c r="BHW350"/>
      <c r="BHX350"/>
      <c r="BHY350"/>
      <c r="BHZ350"/>
      <c r="BIA350"/>
      <c r="BIB350"/>
      <c r="BIC350"/>
      <c r="BID350"/>
      <c r="BIE350"/>
      <c r="BIF350"/>
      <c r="BIG350"/>
      <c r="BIH350"/>
      <c r="BII350"/>
      <c r="BIJ350"/>
      <c r="BIK350"/>
      <c r="BIL350"/>
      <c r="BIM350"/>
      <c r="BIN350"/>
      <c r="BIO350"/>
      <c r="BIP350"/>
      <c r="BIQ350"/>
      <c r="BIR350"/>
      <c r="BIS350"/>
      <c r="BIT350"/>
      <c r="BIU350"/>
      <c r="BIV350"/>
      <c r="BIW350"/>
      <c r="BIX350"/>
      <c r="BIY350"/>
      <c r="BIZ350"/>
      <c r="BJA350"/>
      <c r="BJB350"/>
      <c r="BJC350"/>
      <c r="BJD350"/>
      <c r="BJE350"/>
      <c r="BJF350"/>
      <c r="BJG350"/>
      <c r="BJH350"/>
      <c r="BJI350"/>
      <c r="BJJ350"/>
      <c r="BJK350"/>
      <c r="BJL350"/>
      <c r="BJM350"/>
      <c r="BJN350"/>
      <c r="BJO350"/>
      <c r="BJP350"/>
      <c r="BJQ350"/>
      <c r="BJR350"/>
      <c r="BJS350"/>
      <c r="BJT350"/>
      <c r="BJU350"/>
      <c r="BJV350"/>
      <c r="BJW350"/>
      <c r="BJX350"/>
      <c r="BJY350"/>
      <c r="BJZ350"/>
      <c r="BKA350"/>
      <c r="BKB350"/>
      <c r="BKC350"/>
      <c r="BKD350"/>
      <c r="BKE350"/>
      <c r="BKF350"/>
      <c r="BKG350"/>
      <c r="BKH350"/>
      <c r="BKI350"/>
      <c r="BKJ350"/>
      <c r="BKK350"/>
      <c r="BKL350"/>
      <c r="BKM350"/>
      <c r="BKN350"/>
      <c r="BKO350"/>
      <c r="BKP350"/>
      <c r="BKQ350"/>
      <c r="BKR350"/>
      <c r="BKS350"/>
      <c r="BKT350"/>
      <c r="BKU350"/>
      <c r="BKV350"/>
      <c r="BKW350"/>
      <c r="BKX350"/>
      <c r="BKY350"/>
      <c r="BKZ350"/>
      <c r="BLA350"/>
      <c r="BLB350"/>
      <c r="BLC350"/>
      <c r="BLD350"/>
      <c r="BLE350"/>
      <c r="BLF350"/>
      <c r="BLG350"/>
      <c r="BLH350"/>
      <c r="BLI350"/>
      <c r="BLJ350"/>
      <c r="BLK350"/>
      <c r="BLL350"/>
      <c r="BLM350"/>
      <c r="BLN350"/>
      <c r="BLO350"/>
      <c r="BLP350"/>
      <c r="BLQ350"/>
      <c r="BLR350"/>
      <c r="BLS350"/>
      <c r="BLT350"/>
      <c r="BLU350"/>
      <c r="BLV350"/>
      <c r="BLW350"/>
      <c r="BLX350"/>
      <c r="BLY350"/>
      <c r="BLZ350"/>
      <c r="BMA350"/>
      <c r="BMB350"/>
      <c r="BMC350"/>
      <c r="BMD350"/>
      <c r="BME350"/>
      <c r="BMF350"/>
      <c r="BMG350"/>
      <c r="BMH350"/>
      <c r="BMI350"/>
      <c r="BMJ350"/>
      <c r="BMK350"/>
      <c r="BML350"/>
      <c r="BMM350"/>
      <c r="BMN350"/>
      <c r="BMO350"/>
      <c r="BMP350"/>
      <c r="BMQ350"/>
      <c r="BMR350"/>
      <c r="BMS350"/>
      <c r="BMT350"/>
      <c r="BMU350"/>
      <c r="BMV350"/>
      <c r="BMW350"/>
      <c r="BMX350"/>
      <c r="BMY350"/>
      <c r="BMZ350"/>
      <c r="BNA350"/>
      <c r="BNB350"/>
      <c r="BNC350"/>
      <c r="BND350"/>
      <c r="BNE350"/>
      <c r="BNF350"/>
      <c r="BNG350"/>
      <c r="BNH350"/>
      <c r="BNI350"/>
      <c r="BNJ350"/>
      <c r="BNK350"/>
      <c r="BNL350"/>
      <c r="BNM350"/>
      <c r="BNN350"/>
      <c r="BNO350"/>
      <c r="BNP350"/>
      <c r="BNQ350"/>
      <c r="BNR350"/>
      <c r="BNS350"/>
      <c r="BNT350"/>
      <c r="BNU350"/>
      <c r="BNV350"/>
      <c r="BNW350"/>
      <c r="BNX350"/>
      <c r="BNY350"/>
      <c r="BNZ350"/>
      <c r="BOA350"/>
      <c r="BOB350"/>
      <c r="BOC350"/>
      <c r="BOD350"/>
      <c r="BOE350"/>
      <c r="BOF350"/>
      <c r="BOG350"/>
      <c r="BOH350"/>
      <c r="BOI350"/>
      <c r="BOJ350"/>
      <c r="BOK350"/>
      <c r="BOL350"/>
      <c r="BOM350"/>
      <c r="BON350"/>
      <c r="BOO350"/>
      <c r="BOP350"/>
      <c r="BOQ350"/>
      <c r="BOR350"/>
      <c r="BOS350"/>
      <c r="BOT350"/>
      <c r="BOU350"/>
      <c r="BOV350"/>
      <c r="BOW350"/>
      <c r="BOX350"/>
      <c r="BOY350"/>
      <c r="BOZ350"/>
      <c r="BPA350"/>
      <c r="BPB350"/>
      <c r="BPC350"/>
      <c r="BPD350"/>
      <c r="BPE350"/>
      <c r="BPF350"/>
      <c r="BPG350"/>
      <c r="BPH350"/>
      <c r="BPI350"/>
      <c r="BPJ350"/>
      <c r="BPK350"/>
      <c r="BPL350"/>
      <c r="BPM350"/>
      <c r="BPN350"/>
      <c r="BPO350"/>
      <c r="BPP350"/>
      <c r="BPQ350"/>
      <c r="BPR350"/>
      <c r="BPS350"/>
      <c r="BPT350"/>
      <c r="BPU350"/>
      <c r="BPV350"/>
      <c r="BPW350"/>
      <c r="BPX350"/>
      <c r="BPY350"/>
      <c r="BPZ350"/>
      <c r="BQA350"/>
      <c r="BQB350"/>
      <c r="BQC350"/>
      <c r="BQD350"/>
      <c r="BQE350"/>
      <c r="BQF350"/>
      <c r="BQG350"/>
      <c r="BQH350"/>
      <c r="BQI350"/>
      <c r="BQJ350"/>
      <c r="BQK350"/>
      <c r="BQL350"/>
      <c r="BQM350"/>
      <c r="BQN350"/>
      <c r="BQO350"/>
      <c r="BQP350"/>
      <c r="BQQ350"/>
      <c r="BQR350"/>
      <c r="BQS350"/>
      <c r="BQT350"/>
      <c r="BQU350"/>
      <c r="BQV350"/>
      <c r="BQW350"/>
      <c r="BQX350"/>
      <c r="BQY350"/>
      <c r="BQZ350"/>
      <c r="BRA350"/>
      <c r="BRB350"/>
      <c r="BRC350"/>
      <c r="BRD350"/>
      <c r="BRE350"/>
      <c r="BRF350"/>
      <c r="BRG350"/>
      <c r="BRH350"/>
      <c r="BRI350"/>
      <c r="BRJ350"/>
      <c r="BRK350"/>
      <c r="BRL350"/>
      <c r="BRM350"/>
      <c r="BRN350"/>
      <c r="BRO350"/>
      <c r="BRP350"/>
      <c r="BRQ350"/>
      <c r="BRR350"/>
      <c r="BRS350"/>
      <c r="BRT350"/>
      <c r="BRU350"/>
      <c r="BRV350"/>
      <c r="BRW350"/>
      <c r="BRX350"/>
      <c r="BRY350"/>
      <c r="BRZ350"/>
      <c r="BSA350"/>
      <c r="BSB350"/>
      <c r="BSC350"/>
      <c r="BSD350"/>
      <c r="BSE350"/>
      <c r="BSF350"/>
      <c r="BSG350"/>
      <c r="BSH350"/>
      <c r="BSI350"/>
      <c r="BSJ350"/>
      <c r="BSK350"/>
      <c r="BSL350"/>
      <c r="BSM350"/>
      <c r="BSN350"/>
      <c r="BSO350"/>
      <c r="BSP350"/>
      <c r="BSQ350"/>
      <c r="BSR350"/>
      <c r="BSS350"/>
      <c r="BST350"/>
      <c r="BSU350"/>
      <c r="BSV350"/>
      <c r="BSW350"/>
      <c r="BSX350"/>
      <c r="BSY350"/>
      <c r="BSZ350"/>
      <c r="BTA350"/>
      <c r="BTB350"/>
      <c r="BTC350"/>
      <c r="BTD350"/>
      <c r="BTE350"/>
      <c r="BTF350"/>
      <c r="BTG350"/>
      <c r="BTH350"/>
      <c r="BTI350"/>
      <c r="BTJ350"/>
      <c r="BTK350"/>
      <c r="BTL350"/>
      <c r="BTM350"/>
      <c r="BTN350"/>
      <c r="BTO350"/>
      <c r="BTP350"/>
      <c r="BTQ350"/>
      <c r="BTR350"/>
      <c r="BTS350"/>
      <c r="BTT350"/>
      <c r="BTU350"/>
      <c r="BTV350"/>
      <c r="BTW350"/>
      <c r="BTX350"/>
      <c r="BTY350"/>
      <c r="BTZ350"/>
      <c r="BUA350"/>
      <c r="BUB350"/>
      <c r="BUC350"/>
      <c r="BUD350"/>
      <c r="BUE350"/>
      <c r="BUF350"/>
      <c r="BUG350"/>
      <c r="BUH350"/>
      <c r="BUI350"/>
      <c r="BUJ350"/>
      <c r="BUK350"/>
      <c r="BUL350"/>
      <c r="BUM350"/>
      <c r="BUN350"/>
      <c r="BUO350"/>
      <c r="BUP350"/>
      <c r="BUQ350"/>
      <c r="BUR350"/>
      <c r="BUS350"/>
      <c r="BUT350"/>
      <c r="BUU350"/>
      <c r="BUV350"/>
      <c r="BUW350"/>
      <c r="BUX350"/>
      <c r="BUY350"/>
      <c r="BUZ350"/>
      <c r="BVA350"/>
      <c r="BVB350"/>
      <c r="BVC350"/>
      <c r="BVD350"/>
      <c r="BVE350"/>
      <c r="BVF350"/>
      <c r="BVG350"/>
      <c r="BVH350"/>
      <c r="BVI350"/>
      <c r="BVJ350"/>
      <c r="BVK350"/>
      <c r="BVL350"/>
      <c r="BVM350"/>
      <c r="BVN350"/>
      <c r="BVO350"/>
      <c r="BVP350"/>
      <c r="BVQ350"/>
      <c r="BVR350"/>
      <c r="BVS350"/>
      <c r="BVT350"/>
      <c r="BVU350"/>
      <c r="BVV350"/>
      <c r="BVW350"/>
      <c r="BVX350"/>
      <c r="BVY350"/>
      <c r="BVZ350"/>
      <c r="BWA350"/>
      <c r="BWB350"/>
      <c r="BWC350"/>
      <c r="BWD350"/>
      <c r="BWE350"/>
      <c r="BWF350"/>
      <c r="BWG350"/>
      <c r="BWH350"/>
      <c r="BWI350"/>
      <c r="BWJ350"/>
      <c r="BWK350"/>
      <c r="BWL350"/>
      <c r="BWM350"/>
      <c r="BWN350"/>
      <c r="BWO350"/>
      <c r="BWP350"/>
      <c r="BWQ350"/>
      <c r="BWR350"/>
      <c r="BWS350"/>
      <c r="BWT350"/>
      <c r="BWU350"/>
      <c r="BWV350"/>
      <c r="BWW350"/>
      <c r="BWX350"/>
      <c r="BWY350"/>
      <c r="BWZ350"/>
      <c r="BXA350"/>
      <c r="BXB350"/>
      <c r="BXC350"/>
      <c r="BXD350"/>
      <c r="BXE350"/>
      <c r="BXF350"/>
      <c r="BXG350"/>
      <c r="BXH350"/>
      <c r="BXI350"/>
      <c r="BXJ350"/>
      <c r="BXK350"/>
      <c r="BXL350"/>
      <c r="BXM350"/>
      <c r="BXN350"/>
      <c r="BXO350"/>
      <c r="BXP350"/>
      <c r="BXQ350"/>
      <c r="BXR350"/>
      <c r="BXS350"/>
      <c r="BXT350"/>
      <c r="BXU350"/>
      <c r="BXV350"/>
      <c r="BXW350"/>
      <c r="BXX350"/>
      <c r="BXY350"/>
      <c r="BXZ350"/>
      <c r="BYA350"/>
      <c r="BYB350"/>
      <c r="BYC350"/>
      <c r="BYD350"/>
      <c r="BYE350"/>
      <c r="BYF350"/>
      <c r="BYG350"/>
      <c r="BYH350"/>
      <c r="BYI350"/>
      <c r="BYJ350"/>
      <c r="BYK350"/>
      <c r="BYL350"/>
      <c r="BYM350"/>
      <c r="BYN350"/>
      <c r="BYO350"/>
      <c r="BYP350"/>
      <c r="BYQ350"/>
      <c r="BYR350"/>
      <c r="BYS350"/>
      <c r="BYT350"/>
      <c r="BYU350"/>
      <c r="BYV350"/>
      <c r="BYW350"/>
      <c r="BYX350"/>
      <c r="BYY350"/>
      <c r="BYZ350"/>
      <c r="BZA350"/>
      <c r="BZB350"/>
      <c r="BZC350"/>
      <c r="BZD350"/>
      <c r="BZE350"/>
      <c r="BZF350"/>
      <c r="BZG350"/>
      <c r="BZH350"/>
      <c r="BZI350"/>
      <c r="BZJ350"/>
      <c r="BZK350"/>
      <c r="BZL350"/>
      <c r="BZM350"/>
      <c r="BZN350"/>
      <c r="BZO350"/>
      <c r="BZP350"/>
      <c r="BZQ350"/>
      <c r="BZR350"/>
      <c r="BZS350"/>
      <c r="BZT350"/>
      <c r="BZU350"/>
      <c r="BZV350"/>
      <c r="BZW350"/>
      <c r="BZX350"/>
      <c r="BZY350"/>
      <c r="BZZ350"/>
      <c r="CAA350"/>
      <c r="CAB350"/>
      <c r="CAC350"/>
      <c r="CAD350"/>
      <c r="CAE350"/>
      <c r="CAF350"/>
      <c r="CAG350"/>
      <c r="CAH350"/>
      <c r="CAI350"/>
      <c r="CAJ350"/>
      <c r="CAK350"/>
      <c r="CAL350"/>
      <c r="CAM350"/>
      <c r="CAN350"/>
      <c r="CAO350"/>
      <c r="CAP350"/>
      <c r="CAQ350"/>
      <c r="CAR350"/>
      <c r="CAS350"/>
      <c r="CAT350"/>
      <c r="CAU350"/>
      <c r="CAV350"/>
      <c r="CAW350"/>
      <c r="CAX350"/>
      <c r="CAY350"/>
      <c r="CAZ350"/>
      <c r="CBA350"/>
      <c r="CBB350"/>
      <c r="CBC350"/>
      <c r="CBD350"/>
      <c r="CBE350"/>
      <c r="CBF350"/>
      <c r="CBG350"/>
      <c r="CBH350"/>
      <c r="CBI350"/>
      <c r="CBJ350"/>
      <c r="CBK350"/>
      <c r="CBL350"/>
      <c r="CBM350"/>
      <c r="CBN350"/>
      <c r="CBO350"/>
      <c r="CBP350"/>
      <c r="CBQ350"/>
      <c r="CBR350"/>
      <c r="CBS350"/>
      <c r="CBT350"/>
      <c r="CBU350"/>
      <c r="CBV350"/>
      <c r="CBW350"/>
      <c r="CBX350"/>
      <c r="CBY350"/>
      <c r="CBZ350"/>
      <c r="CCA350"/>
      <c r="CCB350"/>
      <c r="CCC350"/>
      <c r="CCD350"/>
      <c r="CCE350"/>
      <c r="CCF350"/>
      <c r="CCG350"/>
      <c r="CCH350"/>
      <c r="CCI350"/>
      <c r="CCJ350"/>
      <c r="CCK350"/>
      <c r="CCL350"/>
      <c r="CCM350"/>
      <c r="CCN350"/>
      <c r="CCO350"/>
      <c r="CCP350"/>
      <c r="CCQ350"/>
      <c r="CCR350"/>
      <c r="CCS350"/>
      <c r="CCT350"/>
      <c r="CCU350"/>
      <c r="CCV350"/>
      <c r="CCW350"/>
      <c r="CCX350"/>
      <c r="CCY350"/>
      <c r="CCZ350"/>
      <c r="CDA350"/>
      <c r="CDB350"/>
      <c r="CDC350"/>
      <c r="CDD350"/>
      <c r="CDE350"/>
      <c r="CDF350"/>
      <c r="CDG350"/>
      <c r="CDH350"/>
      <c r="CDI350"/>
      <c r="CDJ350"/>
      <c r="CDK350"/>
      <c r="CDL350"/>
      <c r="CDM350"/>
      <c r="CDN350"/>
      <c r="CDO350"/>
      <c r="CDP350"/>
      <c r="CDQ350"/>
      <c r="CDR350"/>
      <c r="CDS350"/>
      <c r="CDT350"/>
      <c r="CDU350"/>
      <c r="CDV350"/>
      <c r="CDW350"/>
      <c r="CDX350"/>
      <c r="CDY350"/>
      <c r="CDZ350"/>
      <c r="CEA350"/>
      <c r="CEB350"/>
      <c r="CEC350"/>
      <c r="CED350"/>
      <c r="CEE350"/>
      <c r="CEF350"/>
      <c r="CEG350"/>
      <c r="CEH350"/>
      <c r="CEI350"/>
      <c r="CEJ350"/>
      <c r="CEK350"/>
      <c r="CEL350"/>
      <c r="CEM350"/>
      <c r="CEN350"/>
      <c r="CEO350"/>
      <c r="CEP350"/>
      <c r="CEQ350"/>
      <c r="CER350"/>
      <c r="CES350"/>
      <c r="CET350"/>
      <c r="CEU350"/>
      <c r="CEV350"/>
      <c r="CEW350"/>
      <c r="CEX350"/>
      <c r="CEY350"/>
      <c r="CEZ350"/>
      <c r="CFA350"/>
      <c r="CFB350"/>
      <c r="CFC350"/>
      <c r="CFD350"/>
      <c r="CFE350"/>
      <c r="CFF350"/>
      <c r="CFG350"/>
      <c r="CFH350"/>
      <c r="CFI350"/>
      <c r="CFJ350"/>
      <c r="CFK350"/>
      <c r="CFL350"/>
      <c r="CFM350"/>
      <c r="CFN350"/>
      <c r="CFO350"/>
      <c r="CFP350"/>
      <c r="CFQ350"/>
      <c r="CFR350"/>
      <c r="CFS350"/>
      <c r="CFT350"/>
      <c r="CFU350"/>
      <c r="CFV350"/>
      <c r="CFW350"/>
      <c r="CFX350"/>
      <c r="CFY350"/>
      <c r="CFZ350"/>
      <c r="CGA350"/>
      <c r="CGB350"/>
      <c r="CGC350"/>
      <c r="CGD350"/>
      <c r="CGE350"/>
      <c r="CGF350"/>
      <c r="CGG350"/>
      <c r="CGH350"/>
      <c r="CGI350"/>
      <c r="CGJ350"/>
      <c r="CGK350"/>
      <c r="CGL350"/>
      <c r="CGM350"/>
      <c r="CGN350"/>
      <c r="CGO350"/>
      <c r="CGP350"/>
      <c r="CGQ350"/>
      <c r="CGR350"/>
      <c r="CGS350"/>
      <c r="CGT350"/>
      <c r="CGU350"/>
      <c r="CGV350"/>
      <c r="CGW350"/>
      <c r="CGX350"/>
      <c r="CGY350"/>
      <c r="CGZ350"/>
      <c r="CHA350"/>
      <c r="CHB350"/>
      <c r="CHC350"/>
      <c r="CHD350"/>
      <c r="CHE350"/>
      <c r="CHF350"/>
      <c r="CHG350"/>
      <c r="CHH350"/>
      <c r="CHI350"/>
      <c r="CHJ350"/>
      <c r="CHK350"/>
      <c r="CHL350"/>
      <c r="CHM350"/>
      <c r="CHN350"/>
      <c r="CHO350"/>
      <c r="CHP350"/>
      <c r="CHQ350"/>
      <c r="CHR350"/>
      <c r="CHS350"/>
      <c r="CHT350"/>
      <c r="CHU350"/>
      <c r="CHV350"/>
      <c r="CHW350"/>
      <c r="CHX350"/>
      <c r="CHY350"/>
      <c r="CHZ350"/>
      <c r="CIA350"/>
      <c r="CIB350"/>
      <c r="CIC350"/>
      <c r="CID350"/>
      <c r="CIE350"/>
      <c r="CIF350"/>
      <c r="CIG350"/>
      <c r="CIH350"/>
      <c r="CII350"/>
      <c r="CIJ350"/>
      <c r="CIK350"/>
      <c r="CIL350"/>
      <c r="CIM350"/>
      <c r="CIN350"/>
      <c r="CIO350"/>
      <c r="CIP350"/>
      <c r="CIQ350"/>
      <c r="CIR350"/>
      <c r="CIS350"/>
      <c r="CIT350"/>
      <c r="CIU350"/>
      <c r="CIV350"/>
      <c r="CIW350"/>
      <c r="CIX350"/>
      <c r="CIY350"/>
      <c r="CIZ350"/>
      <c r="CJA350"/>
      <c r="CJB350"/>
      <c r="CJC350"/>
      <c r="CJD350"/>
      <c r="CJE350"/>
      <c r="CJF350"/>
      <c r="CJG350"/>
      <c r="CJH350"/>
      <c r="CJI350"/>
      <c r="CJJ350"/>
      <c r="CJK350"/>
      <c r="CJL350"/>
      <c r="CJM350"/>
      <c r="CJN350"/>
      <c r="CJO350"/>
      <c r="CJP350"/>
      <c r="CJQ350"/>
      <c r="CJR350"/>
      <c r="CJS350"/>
      <c r="CJT350"/>
      <c r="CJU350"/>
      <c r="CJV350"/>
      <c r="CJW350"/>
      <c r="CJX350"/>
      <c r="CJY350"/>
      <c r="CJZ350"/>
      <c r="CKA350"/>
      <c r="CKB350"/>
      <c r="CKC350"/>
      <c r="CKD350"/>
      <c r="CKE350"/>
      <c r="CKF350"/>
      <c r="CKG350"/>
      <c r="CKH350"/>
      <c r="CKI350"/>
      <c r="CKJ350"/>
      <c r="CKK350"/>
      <c r="CKL350"/>
      <c r="CKM350"/>
      <c r="CKN350"/>
      <c r="CKO350"/>
      <c r="CKP350"/>
      <c r="CKQ350"/>
      <c r="CKR350"/>
      <c r="CKS350"/>
      <c r="CKT350"/>
      <c r="CKU350"/>
      <c r="CKV350"/>
      <c r="CKW350"/>
      <c r="CKX350"/>
      <c r="CKY350"/>
      <c r="CKZ350"/>
      <c r="CLA350"/>
      <c r="CLB350"/>
      <c r="CLC350"/>
      <c r="CLD350"/>
      <c r="CLE350"/>
      <c r="CLF350"/>
      <c r="CLG350"/>
      <c r="CLH350"/>
      <c r="CLI350"/>
      <c r="CLJ350"/>
      <c r="CLK350"/>
      <c r="CLL350"/>
      <c r="CLM350"/>
      <c r="CLN350"/>
      <c r="CLO350"/>
      <c r="CLP350"/>
      <c r="CLQ350"/>
      <c r="CLR350"/>
      <c r="CLS350"/>
      <c r="CLT350"/>
      <c r="CLU350"/>
      <c r="CLV350"/>
      <c r="CLW350"/>
      <c r="CLX350"/>
      <c r="CLY350"/>
      <c r="CLZ350"/>
      <c r="CMA350"/>
      <c r="CMB350"/>
      <c r="CMC350"/>
      <c r="CMD350"/>
      <c r="CME350"/>
      <c r="CMF350"/>
      <c r="CMG350"/>
      <c r="CMH350"/>
      <c r="CMI350"/>
      <c r="CMJ350"/>
      <c r="CMK350"/>
      <c r="CML350"/>
      <c r="CMM350"/>
      <c r="CMN350"/>
      <c r="CMO350"/>
      <c r="CMP350"/>
      <c r="CMQ350"/>
      <c r="CMR350"/>
      <c r="CMS350"/>
      <c r="CMT350"/>
      <c r="CMU350"/>
      <c r="CMV350"/>
      <c r="CMW350"/>
      <c r="CMX350"/>
      <c r="CMY350"/>
      <c r="CMZ350"/>
      <c r="CNA350"/>
      <c r="CNB350"/>
      <c r="CNC350"/>
      <c r="CND350"/>
      <c r="CNE350"/>
      <c r="CNF350"/>
      <c r="CNG350"/>
      <c r="CNH350"/>
      <c r="CNI350"/>
      <c r="CNJ350"/>
      <c r="CNK350"/>
      <c r="CNL350"/>
      <c r="CNM350"/>
      <c r="CNN350"/>
      <c r="CNO350"/>
      <c r="CNP350"/>
      <c r="CNQ350"/>
      <c r="CNR350"/>
      <c r="CNS350"/>
      <c r="CNT350"/>
      <c r="CNU350"/>
      <c r="CNV350"/>
      <c r="CNW350"/>
      <c r="CNX350"/>
      <c r="CNY350"/>
      <c r="CNZ350"/>
      <c r="COA350"/>
      <c r="COB350"/>
      <c r="COC350"/>
      <c r="COD350"/>
      <c r="COE350"/>
      <c r="COF350"/>
      <c r="COG350"/>
      <c r="COH350"/>
      <c r="COI350"/>
      <c r="COJ350"/>
      <c r="COK350"/>
      <c r="COL350"/>
      <c r="COM350"/>
      <c r="CON350"/>
      <c r="COO350"/>
      <c r="COP350"/>
      <c r="COQ350"/>
      <c r="COR350"/>
      <c r="COS350"/>
      <c r="COT350"/>
      <c r="COU350"/>
      <c r="COV350"/>
      <c r="COW350"/>
      <c r="COX350"/>
      <c r="COY350"/>
      <c r="COZ350"/>
      <c r="CPA350"/>
      <c r="CPB350"/>
      <c r="CPC350"/>
      <c r="CPD350"/>
      <c r="CPE350"/>
      <c r="CPF350"/>
      <c r="CPG350"/>
      <c r="CPH350"/>
      <c r="CPI350"/>
      <c r="CPJ350"/>
      <c r="CPK350"/>
      <c r="CPL350"/>
      <c r="CPM350"/>
      <c r="CPN350"/>
      <c r="CPO350"/>
      <c r="CPP350"/>
      <c r="CPQ350"/>
      <c r="CPR350"/>
      <c r="CPS350"/>
      <c r="CPT350"/>
      <c r="CPU350"/>
      <c r="CPV350"/>
      <c r="CPW350"/>
      <c r="CPX350"/>
      <c r="CPY350"/>
      <c r="CPZ350"/>
      <c r="CQA350"/>
      <c r="CQB350"/>
      <c r="CQC350"/>
      <c r="CQD350"/>
      <c r="CQE350"/>
      <c r="CQF350"/>
      <c r="CQG350"/>
      <c r="CQH350"/>
      <c r="CQI350"/>
      <c r="CQJ350"/>
      <c r="CQK350"/>
      <c r="CQL350"/>
      <c r="CQM350"/>
      <c r="CQN350"/>
      <c r="CQO350"/>
      <c r="CQP350"/>
      <c r="CQQ350"/>
      <c r="CQR350"/>
      <c r="CQS350"/>
      <c r="CQT350"/>
      <c r="CQU350"/>
      <c r="CQV350"/>
      <c r="CQW350"/>
      <c r="CQX350"/>
      <c r="CQY350"/>
      <c r="CQZ350"/>
      <c r="CRA350"/>
      <c r="CRB350"/>
      <c r="CRC350"/>
      <c r="CRD350"/>
      <c r="CRE350"/>
      <c r="CRF350"/>
      <c r="CRG350"/>
      <c r="CRH350"/>
      <c r="CRI350"/>
      <c r="CRJ350"/>
      <c r="CRK350"/>
      <c r="CRL350"/>
      <c r="CRM350"/>
      <c r="CRN350"/>
      <c r="CRO350"/>
      <c r="CRP350"/>
      <c r="CRQ350"/>
      <c r="CRR350"/>
      <c r="CRS350"/>
      <c r="CRT350"/>
      <c r="CRU350"/>
      <c r="CRV350"/>
      <c r="CRW350"/>
      <c r="CRX350"/>
      <c r="CRY350"/>
      <c r="CRZ350"/>
      <c r="CSA350"/>
      <c r="CSB350"/>
      <c r="CSC350"/>
      <c r="CSD350"/>
      <c r="CSE350"/>
      <c r="CSF350"/>
      <c r="CSG350"/>
      <c r="CSH350"/>
      <c r="CSI350"/>
      <c r="CSJ350"/>
      <c r="CSK350"/>
      <c r="CSL350"/>
      <c r="CSM350"/>
      <c r="CSN350"/>
      <c r="CSO350"/>
      <c r="CSP350"/>
      <c r="CSQ350"/>
      <c r="CSR350"/>
      <c r="CSS350"/>
      <c r="CST350"/>
      <c r="CSU350"/>
      <c r="CSV350"/>
      <c r="CSW350"/>
      <c r="CSX350"/>
      <c r="CSY350"/>
      <c r="CSZ350"/>
      <c r="CTA350"/>
      <c r="CTB350"/>
      <c r="CTC350"/>
      <c r="CTD350"/>
      <c r="CTE350"/>
      <c r="CTF350"/>
      <c r="CTG350"/>
      <c r="CTH350"/>
      <c r="CTI350"/>
      <c r="CTJ350"/>
      <c r="CTK350"/>
      <c r="CTL350"/>
      <c r="CTM350"/>
      <c r="CTN350"/>
      <c r="CTO350"/>
      <c r="CTP350"/>
      <c r="CTQ350"/>
      <c r="CTR350"/>
      <c r="CTS350"/>
      <c r="CTT350"/>
      <c r="CTU350"/>
      <c r="CTV350"/>
      <c r="CTW350"/>
      <c r="CTX350"/>
      <c r="CTY350"/>
      <c r="CTZ350"/>
      <c r="CUA350"/>
      <c r="CUB350"/>
      <c r="CUC350"/>
      <c r="CUD350"/>
      <c r="CUE350"/>
      <c r="CUF350"/>
      <c r="CUG350"/>
      <c r="CUH350"/>
      <c r="CUI350"/>
      <c r="CUJ350"/>
      <c r="CUK350"/>
      <c r="CUL350"/>
      <c r="CUM350"/>
      <c r="CUN350"/>
      <c r="CUO350"/>
      <c r="CUP350"/>
      <c r="CUQ350"/>
      <c r="CUR350"/>
      <c r="CUS350"/>
      <c r="CUT350"/>
      <c r="CUU350"/>
      <c r="CUV350"/>
      <c r="CUW350"/>
      <c r="CUX350"/>
      <c r="CUY350"/>
      <c r="CUZ350"/>
      <c r="CVA350"/>
      <c r="CVB350"/>
      <c r="CVC350"/>
      <c r="CVD350"/>
      <c r="CVE350"/>
      <c r="CVF350"/>
      <c r="CVG350"/>
      <c r="CVH350"/>
      <c r="CVI350"/>
      <c r="CVJ350"/>
      <c r="CVK350"/>
      <c r="CVL350"/>
      <c r="CVM350"/>
      <c r="CVN350"/>
      <c r="CVO350"/>
      <c r="CVP350"/>
      <c r="CVQ350"/>
      <c r="CVR350"/>
      <c r="CVS350"/>
      <c r="CVT350"/>
      <c r="CVU350"/>
      <c r="CVV350"/>
      <c r="CVW350"/>
      <c r="CVX350"/>
      <c r="CVY350"/>
      <c r="CVZ350"/>
      <c r="CWA350"/>
      <c r="CWB350"/>
      <c r="CWC350"/>
      <c r="CWD350"/>
      <c r="CWE350"/>
      <c r="CWF350"/>
      <c r="CWG350"/>
      <c r="CWH350"/>
      <c r="CWI350"/>
      <c r="CWJ350"/>
      <c r="CWK350"/>
      <c r="CWL350"/>
      <c r="CWM350"/>
      <c r="CWN350"/>
      <c r="CWO350"/>
      <c r="CWP350"/>
      <c r="CWQ350"/>
      <c r="CWR350"/>
      <c r="CWS350"/>
      <c r="CWT350"/>
      <c r="CWU350"/>
      <c r="CWV350"/>
      <c r="CWW350"/>
      <c r="CWX350"/>
      <c r="CWY350"/>
      <c r="CWZ350"/>
      <c r="CXA350"/>
      <c r="CXB350"/>
      <c r="CXC350"/>
      <c r="CXD350"/>
      <c r="CXE350"/>
      <c r="CXF350"/>
      <c r="CXG350"/>
      <c r="CXH350"/>
      <c r="CXI350"/>
      <c r="CXJ350"/>
      <c r="CXK350"/>
      <c r="CXL350"/>
      <c r="CXM350"/>
      <c r="CXN350"/>
      <c r="CXO350"/>
      <c r="CXP350"/>
      <c r="CXQ350"/>
      <c r="CXR350"/>
      <c r="CXS350"/>
      <c r="CXT350"/>
      <c r="CXU350"/>
      <c r="CXV350"/>
      <c r="CXW350"/>
      <c r="CXX350"/>
      <c r="CXY350"/>
      <c r="CXZ350"/>
      <c r="CYA350"/>
      <c r="CYB350"/>
      <c r="CYC350"/>
      <c r="CYD350"/>
      <c r="CYE350"/>
      <c r="CYF350"/>
      <c r="CYG350"/>
      <c r="CYH350"/>
      <c r="CYI350"/>
      <c r="CYJ350"/>
      <c r="CYK350"/>
      <c r="CYL350"/>
      <c r="CYM350"/>
      <c r="CYN350"/>
      <c r="CYO350"/>
      <c r="CYP350"/>
      <c r="CYQ350"/>
      <c r="CYR350"/>
      <c r="CYS350"/>
      <c r="CYT350"/>
      <c r="CYU350"/>
      <c r="CYV350"/>
      <c r="CYW350"/>
      <c r="CYX350"/>
      <c r="CYY350"/>
      <c r="CYZ350"/>
      <c r="CZA350"/>
      <c r="CZB350"/>
      <c r="CZC350"/>
      <c r="CZD350"/>
      <c r="CZE350"/>
      <c r="CZF350"/>
      <c r="CZG350"/>
      <c r="CZH350"/>
      <c r="CZI350"/>
      <c r="CZJ350"/>
      <c r="CZK350"/>
      <c r="CZL350"/>
      <c r="CZM350"/>
      <c r="CZN350"/>
      <c r="CZO350"/>
      <c r="CZP350"/>
      <c r="CZQ350"/>
      <c r="CZR350"/>
      <c r="CZS350"/>
      <c r="CZT350"/>
      <c r="CZU350"/>
      <c r="CZV350"/>
      <c r="CZW350"/>
      <c r="CZX350"/>
      <c r="CZY350"/>
      <c r="CZZ350"/>
      <c r="DAA350"/>
      <c r="DAB350"/>
      <c r="DAC350"/>
      <c r="DAD350"/>
      <c r="DAE350"/>
      <c r="DAF350"/>
      <c r="DAG350"/>
      <c r="DAH350"/>
      <c r="DAI350"/>
      <c r="DAJ350"/>
      <c r="DAK350"/>
      <c r="DAL350"/>
      <c r="DAM350"/>
      <c r="DAN350"/>
      <c r="DAO350"/>
      <c r="DAP350"/>
      <c r="DAQ350"/>
      <c r="DAR350"/>
      <c r="DAS350"/>
      <c r="DAT350"/>
      <c r="DAU350"/>
      <c r="DAV350"/>
      <c r="DAW350"/>
      <c r="DAX350"/>
      <c r="DAY350"/>
      <c r="DAZ350"/>
      <c r="DBA350"/>
      <c r="DBB350"/>
      <c r="DBC350"/>
      <c r="DBD350"/>
      <c r="DBE350"/>
      <c r="DBF350"/>
      <c r="DBG350"/>
      <c r="DBH350"/>
      <c r="DBI350"/>
      <c r="DBJ350"/>
      <c r="DBK350"/>
      <c r="DBL350"/>
      <c r="DBM350"/>
      <c r="DBN350"/>
      <c r="DBO350"/>
      <c r="DBP350"/>
      <c r="DBQ350"/>
      <c r="DBR350"/>
      <c r="DBS350"/>
      <c r="DBT350"/>
      <c r="DBU350"/>
      <c r="DBV350"/>
      <c r="DBW350"/>
      <c r="DBX350"/>
      <c r="DBY350"/>
      <c r="DBZ350"/>
      <c r="DCA350"/>
      <c r="DCB350"/>
      <c r="DCC350"/>
      <c r="DCD350"/>
      <c r="DCE350"/>
      <c r="DCF350"/>
      <c r="DCG350"/>
      <c r="DCH350"/>
      <c r="DCI350"/>
      <c r="DCJ350"/>
      <c r="DCK350"/>
      <c r="DCL350"/>
      <c r="DCM350"/>
      <c r="DCN350"/>
      <c r="DCO350"/>
      <c r="DCP350"/>
      <c r="DCQ350"/>
      <c r="DCR350"/>
      <c r="DCS350"/>
      <c r="DCT350"/>
      <c r="DCU350"/>
      <c r="DCV350"/>
      <c r="DCW350"/>
      <c r="DCX350"/>
      <c r="DCY350"/>
      <c r="DCZ350"/>
      <c r="DDA350"/>
      <c r="DDB350"/>
      <c r="DDC350"/>
      <c r="DDD350"/>
      <c r="DDE350"/>
      <c r="DDF350"/>
      <c r="DDG350"/>
      <c r="DDH350"/>
      <c r="DDI350"/>
      <c r="DDJ350"/>
      <c r="DDK350"/>
      <c r="DDL350"/>
      <c r="DDM350"/>
      <c r="DDN350"/>
      <c r="DDO350"/>
      <c r="DDP350"/>
      <c r="DDQ350"/>
      <c r="DDR350"/>
      <c r="DDS350"/>
      <c r="DDT350"/>
      <c r="DDU350"/>
      <c r="DDV350"/>
      <c r="DDW350"/>
      <c r="DDX350"/>
      <c r="DDY350"/>
      <c r="DDZ350"/>
      <c r="DEA350"/>
      <c r="DEB350"/>
      <c r="DEC350"/>
      <c r="DED350"/>
      <c r="DEE350"/>
      <c r="DEF350"/>
      <c r="DEG350"/>
      <c r="DEH350"/>
      <c r="DEI350"/>
      <c r="DEJ350"/>
      <c r="DEK350"/>
      <c r="DEL350"/>
      <c r="DEM350"/>
      <c r="DEN350"/>
      <c r="DEO350"/>
      <c r="DEP350"/>
      <c r="DEQ350"/>
      <c r="DER350"/>
      <c r="DES350"/>
      <c r="DET350"/>
      <c r="DEU350"/>
      <c r="DEV350"/>
      <c r="DEW350"/>
      <c r="DEX350"/>
      <c r="DEY350"/>
      <c r="DEZ350"/>
      <c r="DFA350"/>
      <c r="DFB350"/>
      <c r="DFC350"/>
      <c r="DFD350"/>
      <c r="DFE350"/>
      <c r="DFF350"/>
      <c r="DFG350"/>
      <c r="DFH350"/>
      <c r="DFI350"/>
      <c r="DFJ350"/>
      <c r="DFK350"/>
      <c r="DFL350"/>
      <c r="DFM350"/>
      <c r="DFN350"/>
      <c r="DFO350"/>
      <c r="DFP350"/>
      <c r="DFQ350"/>
      <c r="DFR350"/>
      <c r="DFS350"/>
      <c r="DFT350"/>
      <c r="DFU350"/>
      <c r="DFV350"/>
      <c r="DFW350"/>
      <c r="DFX350"/>
      <c r="DFY350"/>
      <c r="DFZ350"/>
      <c r="DGA350"/>
      <c r="DGB350"/>
      <c r="DGC350"/>
      <c r="DGD350"/>
      <c r="DGE350"/>
      <c r="DGF350"/>
      <c r="DGG350"/>
      <c r="DGH350"/>
      <c r="DGI350"/>
      <c r="DGJ350"/>
      <c r="DGK350"/>
      <c r="DGL350"/>
      <c r="DGM350"/>
      <c r="DGN350"/>
      <c r="DGO350"/>
      <c r="DGP350"/>
      <c r="DGQ350"/>
      <c r="DGR350"/>
      <c r="DGS350"/>
      <c r="DGT350"/>
      <c r="DGU350"/>
      <c r="DGV350"/>
      <c r="DGW350"/>
      <c r="DGX350"/>
      <c r="DGY350"/>
      <c r="DGZ350"/>
      <c r="DHA350"/>
      <c r="DHB350"/>
      <c r="DHC350"/>
      <c r="DHD350"/>
      <c r="DHE350"/>
      <c r="DHF350"/>
      <c r="DHG350"/>
      <c r="DHH350"/>
      <c r="DHI350"/>
      <c r="DHJ350"/>
      <c r="DHK350"/>
      <c r="DHL350"/>
      <c r="DHM350"/>
      <c r="DHN350"/>
      <c r="DHO350"/>
      <c r="DHP350"/>
      <c r="DHQ350"/>
      <c r="DHR350"/>
      <c r="DHS350"/>
      <c r="DHT350"/>
      <c r="DHU350"/>
      <c r="DHV350"/>
      <c r="DHW350"/>
      <c r="DHX350"/>
      <c r="DHY350"/>
      <c r="DHZ350"/>
      <c r="DIA350"/>
      <c r="DIB350"/>
      <c r="DIC350"/>
      <c r="DID350"/>
      <c r="DIE350"/>
      <c r="DIF350"/>
      <c r="DIG350"/>
      <c r="DIH350"/>
      <c r="DII350"/>
      <c r="DIJ350"/>
      <c r="DIK350"/>
      <c r="DIL350"/>
      <c r="DIM350"/>
      <c r="DIN350"/>
      <c r="DIO350"/>
      <c r="DIP350"/>
      <c r="DIQ350"/>
      <c r="DIR350"/>
      <c r="DIS350"/>
      <c r="DIT350"/>
      <c r="DIU350"/>
      <c r="DIV350"/>
      <c r="DIW350"/>
      <c r="DIX350"/>
      <c r="DIY350"/>
      <c r="DIZ350"/>
      <c r="DJA350"/>
      <c r="DJB350"/>
      <c r="DJC350"/>
      <c r="DJD350"/>
      <c r="DJE350"/>
      <c r="DJF350"/>
      <c r="DJG350"/>
      <c r="DJH350"/>
      <c r="DJI350"/>
      <c r="DJJ350"/>
      <c r="DJK350"/>
      <c r="DJL350"/>
      <c r="DJM350"/>
      <c r="DJN350"/>
      <c r="DJO350"/>
      <c r="DJP350"/>
      <c r="DJQ350"/>
      <c r="DJR350"/>
      <c r="DJS350"/>
      <c r="DJT350"/>
      <c r="DJU350"/>
      <c r="DJV350"/>
      <c r="DJW350"/>
      <c r="DJX350"/>
      <c r="DJY350"/>
      <c r="DJZ350"/>
      <c r="DKA350"/>
      <c r="DKB350"/>
      <c r="DKC350"/>
      <c r="DKD350"/>
      <c r="DKE350"/>
      <c r="DKF350"/>
      <c r="DKG350"/>
      <c r="DKH350"/>
      <c r="DKI350"/>
      <c r="DKJ350"/>
      <c r="DKK350"/>
      <c r="DKL350"/>
      <c r="DKM350"/>
      <c r="DKN350"/>
      <c r="DKO350"/>
      <c r="DKP350"/>
      <c r="DKQ350"/>
      <c r="DKR350"/>
      <c r="DKS350"/>
      <c r="DKT350"/>
      <c r="DKU350"/>
      <c r="DKV350"/>
      <c r="DKW350"/>
      <c r="DKX350"/>
      <c r="DKY350"/>
      <c r="DKZ350"/>
      <c r="DLA350"/>
      <c r="DLB350"/>
      <c r="DLC350"/>
      <c r="DLD350"/>
      <c r="DLE350"/>
      <c r="DLF350"/>
      <c r="DLG350"/>
      <c r="DLH350"/>
      <c r="DLI350"/>
      <c r="DLJ350"/>
      <c r="DLK350"/>
      <c r="DLL350"/>
      <c r="DLM350"/>
      <c r="DLN350"/>
      <c r="DLO350"/>
      <c r="DLP350"/>
      <c r="DLQ350"/>
      <c r="DLR350"/>
      <c r="DLS350"/>
      <c r="DLT350"/>
      <c r="DLU350"/>
      <c r="DLV350"/>
      <c r="DLW350"/>
      <c r="DLX350"/>
      <c r="DLY350"/>
      <c r="DLZ350"/>
      <c r="DMA350"/>
      <c r="DMB350"/>
      <c r="DMC350"/>
      <c r="DMD350"/>
      <c r="DME350"/>
      <c r="DMF350"/>
      <c r="DMG350"/>
      <c r="DMH350"/>
      <c r="DMI350"/>
      <c r="DMJ350"/>
      <c r="DMK350"/>
      <c r="DML350"/>
      <c r="DMM350"/>
      <c r="DMN350"/>
      <c r="DMO350"/>
      <c r="DMP350"/>
      <c r="DMQ350"/>
      <c r="DMR350"/>
      <c r="DMS350"/>
      <c r="DMT350"/>
      <c r="DMU350"/>
      <c r="DMV350"/>
      <c r="DMW350"/>
      <c r="DMX350"/>
      <c r="DMY350"/>
      <c r="DMZ350"/>
      <c r="DNA350"/>
      <c r="DNB350"/>
      <c r="DNC350"/>
      <c r="DND350"/>
      <c r="DNE350"/>
      <c r="DNF350"/>
      <c r="DNG350"/>
      <c r="DNH350"/>
      <c r="DNI350"/>
      <c r="DNJ350"/>
      <c r="DNK350"/>
      <c r="DNL350"/>
      <c r="DNM350"/>
      <c r="DNN350"/>
      <c r="DNO350"/>
      <c r="DNP350"/>
      <c r="DNQ350"/>
      <c r="DNR350"/>
      <c r="DNS350"/>
      <c r="DNT350"/>
      <c r="DNU350"/>
      <c r="DNV350"/>
      <c r="DNW350"/>
      <c r="DNX350"/>
      <c r="DNY350"/>
      <c r="DNZ350"/>
      <c r="DOA350"/>
      <c r="DOB350"/>
      <c r="DOC350"/>
      <c r="DOD350"/>
      <c r="DOE350"/>
      <c r="DOF350"/>
      <c r="DOG350"/>
      <c r="DOH350"/>
      <c r="DOI350"/>
      <c r="DOJ350"/>
      <c r="DOK350"/>
      <c r="DOL350"/>
      <c r="DOM350"/>
      <c r="DON350"/>
      <c r="DOO350"/>
      <c r="DOP350"/>
      <c r="DOQ350"/>
      <c r="DOR350"/>
      <c r="DOS350"/>
      <c r="DOT350"/>
      <c r="DOU350"/>
      <c r="DOV350"/>
      <c r="DOW350"/>
      <c r="DOX350"/>
      <c r="DOY350"/>
      <c r="DOZ350"/>
      <c r="DPA350"/>
      <c r="DPB350"/>
      <c r="DPC350"/>
      <c r="DPD350"/>
      <c r="DPE350"/>
      <c r="DPF350"/>
      <c r="DPG350"/>
      <c r="DPH350"/>
      <c r="DPI350"/>
      <c r="DPJ350"/>
      <c r="DPK350"/>
      <c r="DPL350"/>
      <c r="DPM350"/>
      <c r="DPN350"/>
      <c r="DPO350"/>
      <c r="DPP350"/>
      <c r="DPQ350"/>
      <c r="DPR350"/>
      <c r="DPS350"/>
      <c r="DPT350"/>
      <c r="DPU350"/>
      <c r="DPV350"/>
      <c r="DPW350"/>
      <c r="DPX350"/>
      <c r="DPY350"/>
      <c r="DPZ350"/>
      <c r="DQA350"/>
      <c r="DQB350"/>
      <c r="DQC350"/>
      <c r="DQD350"/>
      <c r="DQE350"/>
      <c r="DQF350"/>
      <c r="DQG350"/>
      <c r="DQH350"/>
      <c r="DQI350"/>
      <c r="DQJ350"/>
      <c r="DQK350"/>
      <c r="DQL350"/>
      <c r="DQM350"/>
      <c r="DQN350"/>
      <c r="DQO350"/>
      <c r="DQP350"/>
      <c r="DQQ350"/>
      <c r="DQR350"/>
      <c r="DQS350"/>
      <c r="DQT350"/>
      <c r="DQU350"/>
      <c r="DQV350"/>
      <c r="DQW350"/>
      <c r="DQX350"/>
      <c r="DQY350"/>
      <c r="DQZ350"/>
      <c r="DRA350"/>
      <c r="DRB350"/>
      <c r="DRC350"/>
      <c r="DRD350"/>
      <c r="DRE350"/>
      <c r="DRF350"/>
      <c r="DRG350"/>
      <c r="DRH350"/>
      <c r="DRI350"/>
      <c r="DRJ350"/>
      <c r="DRK350"/>
      <c r="DRL350"/>
      <c r="DRM350"/>
      <c r="DRN350"/>
      <c r="DRO350"/>
      <c r="DRP350"/>
      <c r="DRQ350"/>
      <c r="DRR350"/>
      <c r="DRS350"/>
      <c r="DRT350"/>
      <c r="DRU350"/>
      <c r="DRV350"/>
      <c r="DRW350"/>
      <c r="DRX350"/>
      <c r="DRY350"/>
      <c r="DRZ350"/>
      <c r="DSA350"/>
      <c r="DSB350"/>
      <c r="DSC350"/>
      <c r="DSD350"/>
      <c r="DSE350"/>
      <c r="DSF350"/>
      <c r="DSG350"/>
      <c r="DSH350"/>
      <c r="DSI350"/>
      <c r="DSJ350"/>
      <c r="DSK350"/>
      <c r="DSL350"/>
      <c r="DSM350"/>
      <c r="DSN350"/>
      <c r="DSO350"/>
      <c r="DSP350"/>
      <c r="DSQ350"/>
      <c r="DSR350"/>
      <c r="DSS350"/>
      <c r="DST350"/>
      <c r="DSU350"/>
      <c r="DSV350"/>
      <c r="DSW350"/>
      <c r="DSX350"/>
      <c r="DSY350"/>
      <c r="DSZ350"/>
      <c r="DTA350"/>
      <c r="DTB350"/>
      <c r="DTC350"/>
      <c r="DTD350"/>
      <c r="DTE350"/>
      <c r="DTF350"/>
      <c r="DTG350"/>
      <c r="DTH350"/>
      <c r="DTI350"/>
      <c r="DTJ350"/>
      <c r="DTK350"/>
      <c r="DTL350"/>
      <c r="DTM350"/>
      <c r="DTN350"/>
      <c r="DTO350"/>
      <c r="DTP350"/>
      <c r="DTQ350"/>
      <c r="DTR350"/>
      <c r="DTS350"/>
      <c r="DTT350"/>
      <c r="DTU350"/>
      <c r="DTV350"/>
      <c r="DTW350"/>
      <c r="DTX350"/>
      <c r="DTY350"/>
      <c r="DTZ350"/>
      <c r="DUA350"/>
      <c r="DUB350"/>
      <c r="DUC350"/>
      <c r="DUD350"/>
      <c r="DUE350"/>
      <c r="DUF350"/>
      <c r="DUG350"/>
      <c r="DUH350"/>
      <c r="DUI350"/>
      <c r="DUJ350"/>
      <c r="DUK350"/>
      <c r="DUL350"/>
      <c r="DUM350"/>
      <c r="DUN350"/>
      <c r="DUO350"/>
      <c r="DUP350"/>
      <c r="DUQ350"/>
      <c r="DUR350"/>
      <c r="DUS350"/>
      <c r="DUT350"/>
      <c r="DUU350"/>
      <c r="DUV350"/>
      <c r="DUW350"/>
      <c r="DUX350"/>
      <c r="DUY350"/>
      <c r="DUZ350"/>
      <c r="DVA350"/>
      <c r="DVB350"/>
      <c r="DVC350"/>
      <c r="DVD350"/>
      <c r="DVE350"/>
      <c r="DVF350"/>
      <c r="DVG350"/>
      <c r="DVH350"/>
      <c r="DVI350"/>
      <c r="DVJ350"/>
      <c r="DVK350"/>
      <c r="DVL350"/>
      <c r="DVM350"/>
      <c r="DVN350"/>
      <c r="DVO350"/>
      <c r="DVP350"/>
      <c r="DVQ350"/>
      <c r="DVR350"/>
      <c r="DVS350"/>
      <c r="DVT350"/>
      <c r="DVU350"/>
      <c r="DVV350"/>
      <c r="DVW350"/>
      <c r="DVX350"/>
      <c r="DVY350"/>
      <c r="DVZ350"/>
      <c r="DWA350"/>
      <c r="DWB350"/>
      <c r="DWC350"/>
      <c r="DWD350"/>
      <c r="DWE350"/>
      <c r="DWF350"/>
      <c r="DWG350"/>
      <c r="DWH350"/>
      <c r="DWI350"/>
      <c r="DWJ350"/>
      <c r="DWK350"/>
      <c r="DWL350"/>
      <c r="DWM350"/>
      <c r="DWN350"/>
      <c r="DWO350"/>
      <c r="DWP350"/>
      <c r="DWQ350"/>
      <c r="DWR350"/>
      <c r="DWS350"/>
      <c r="DWT350"/>
      <c r="DWU350"/>
      <c r="DWV350"/>
      <c r="DWW350"/>
      <c r="DWX350"/>
      <c r="DWY350"/>
      <c r="DWZ350"/>
      <c r="DXA350"/>
      <c r="DXB350"/>
      <c r="DXC350"/>
      <c r="DXD350"/>
      <c r="DXE350"/>
      <c r="DXF350"/>
      <c r="DXG350"/>
      <c r="DXH350"/>
      <c r="DXI350"/>
      <c r="DXJ350"/>
      <c r="DXK350"/>
      <c r="DXL350"/>
      <c r="DXM350"/>
      <c r="DXN350"/>
      <c r="DXO350"/>
      <c r="DXP350"/>
      <c r="DXQ350"/>
      <c r="DXR350"/>
      <c r="DXS350"/>
      <c r="DXT350"/>
      <c r="DXU350"/>
      <c r="DXV350"/>
      <c r="DXW350"/>
      <c r="DXX350"/>
      <c r="DXY350"/>
      <c r="DXZ350"/>
      <c r="DYA350"/>
      <c r="DYB350"/>
      <c r="DYC350"/>
      <c r="DYD350"/>
      <c r="DYE350"/>
      <c r="DYF350"/>
      <c r="DYG350"/>
      <c r="DYH350"/>
      <c r="DYI350"/>
      <c r="DYJ350"/>
      <c r="DYK350"/>
      <c r="DYL350"/>
      <c r="DYM350"/>
      <c r="DYN350"/>
      <c r="DYO350"/>
      <c r="DYP350"/>
      <c r="DYQ350"/>
      <c r="DYR350"/>
      <c r="DYS350"/>
      <c r="DYT350"/>
      <c r="DYU350"/>
      <c r="DYV350"/>
      <c r="DYW350"/>
      <c r="DYX350"/>
      <c r="DYY350"/>
      <c r="DYZ350"/>
      <c r="DZA350"/>
      <c r="DZB350"/>
      <c r="DZC350"/>
      <c r="DZD350"/>
      <c r="DZE350"/>
      <c r="DZF350"/>
      <c r="DZG350"/>
      <c r="DZH350"/>
      <c r="DZI350"/>
      <c r="DZJ350"/>
      <c r="DZK350"/>
      <c r="DZL350"/>
      <c r="DZM350"/>
      <c r="DZN350"/>
      <c r="DZO350"/>
      <c r="DZP350"/>
      <c r="DZQ350"/>
      <c r="DZR350"/>
      <c r="DZS350"/>
      <c r="DZT350"/>
      <c r="DZU350"/>
      <c r="DZV350"/>
      <c r="DZW350"/>
      <c r="DZX350"/>
      <c r="DZY350"/>
      <c r="DZZ350"/>
      <c r="EAA350"/>
      <c r="EAB350"/>
      <c r="EAC350"/>
      <c r="EAD350"/>
      <c r="EAE350"/>
      <c r="EAF350"/>
      <c r="EAG350"/>
      <c r="EAH350"/>
      <c r="EAI350"/>
      <c r="EAJ350"/>
      <c r="EAK350"/>
      <c r="EAL350"/>
      <c r="EAM350"/>
      <c r="EAN350"/>
      <c r="EAO350"/>
      <c r="EAP350"/>
      <c r="EAQ350"/>
      <c r="EAR350"/>
      <c r="EAS350"/>
      <c r="EAT350"/>
      <c r="EAU350"/>
      <c r="EAV350"/>
      <c r="EAW350"/>
      <c r="EAX350"/>
      <c r="EAY350"/>
      <c r="EAZ350"/>
      <c r="EBA350"/>
      <c r="EBB350"/>
      <c r="EBC350"/>
      <c r="EBD350"/>
      <c r="EBE350"/>
      <c r="EBF350"/>
      <c r="EBG350"/>
      <c r="EBH350"/>
      <c r="EBI350"/>
      <c r="EBJ350"/>
      <c r="EBK350"/>
      <c r="EBL350"/>
      <c r="EBM350"/>
      <c r="EBN350"/>
      <c r="EBO350"/>
      <c r="EBP350"/>
      <c r="EBQ350"/>
      <c r="EBR350"/>
      <c r="EBS350"/>
      <c r="EBT350"/>
      <c r="EBU350"/>
      <c r="EBV350"/>
      <c r="EBW350"/>
      <c r="EBX350"/>
      <c r="EBY350"/>
      <c r="EBZ350"/>
      <c r="ECA350"/>
      <c r="ECB350"/>
      <c r="ECC350"/>
      <c r="ECD350"/>
      <c r="ECE350"/>
      <c r="ECF350"/>
      <c r="ECG350"/>
      <c r="ECH350"/>
      <c r="ECI350"/>
      <c r="ECJ350"/>
      <c r="ECK350"/>
      <c r="ECL350"/>
      <c r="ECM350"/>
      <c r="ECN350"/>
      <c r="ECO350"/>
      <c r="ECP350"/>
      <c r="ECQ350"/>
      <c r="ECR350"/>
      <c r="ECS350"/>
      <c r="ECT350"/>
      <c r="ECU350"/>
      <c r="ECV350"/>
      <c r="ECW350"/>
      <c r="ECX350"/>
      <c r="ECY350"/>
      <c r="ECZ350"/>
      <c r="EDA350"/>
      <c r="EDB350"/>
      <c r="EDC350"/>
      <c r="EDD350"/>
      <c r="EDE350"/>
      <c r="EDF350"/>
      <c r="EDG350"/>
      <c r="EDH350"/>
      <c r="EDI350"/>
      <c r="EDJ350"/>
      <c r="EDK350"/>
      <c r="EDL350"/>
      <c r="EDM350"/>
      <c r="EDN350"/>
      <c r="EDO350"/>
      <c r="EDP350"/>
      <c r="EDQ350"/>
      <c r="EDR350"/>
      <c r="EDS350"/>
      <c r="EDT350"/>
      <c r="EDU350"/>
      <c r="EDV350"/>
      <c r="EDW350"/>
      <c r="EDX350"/>
      <c r="EDY350"/>
      <c r="EDZ350"/>
      <c r="EEA350"/>
      <c r="EEB350"/>
      <c r="EEC350"/>
      <c r="EED350"/>
      <c r="EEE350"/>
      <c r="EEF350"/>
      <c r="EEG350"/>
      <c r="EEH350"/>
      <c r="EEI350"/>
      <c r="EEJ350"/>
      <c r="EEK350"/>
      <c r="EEL350"/>
      <c r="EEM350"/>
      <c r="EEN350"/>
      <c r="EEO350"/>
      <c r="EEP350"/>
      <c r="EEQ350"/>
      <c r="EER350"/>
      <c r="EES350"/>
      <c r="EET350"/>
      <c r="EEU350"/>
      <c r="EEV350"/>
      <c r="EEW350"/>
      <c r="EEX350"/>
      <c r="EEY350"/>
      <c r="EEZ350"/>
      <c r="EFA350"/>
      <c r="EFB350"/>
      <c r="EFC350"/>
      <c r="EFD350"/>
      <c r="EFE350"/>
      <c r="EFF350"/>
      <c r="EFG350"/>
      <c r="EFH350"/>
      <c r="EFI350"/>
      <c r="EFJ350"/>
      <c r="EFK350"/>
      <c r="EFL350"/>
      <c r="EFM350"/>
      <c r="EFN350"/>
      <c r="EFO350"/>
      <c r="EFP350"/>
      <c r="EFQ350"/>
      <c r="EFR350"/>
      <c r="EFS350"/>
      <c r="EFT350"/>
      <c r="EFU350"/>
      <c r="EFV350"/>
      <c r="EFW350"/>
      <c r="EFX350"/>
      <c r="EFY350"/>
      <c r="EFZ350"/>
      <c r="EGA350"/>
      <c r="EGB350"/>
      <c r="EGC350"/>
      <c r="EGD350"/>
      <c r="EGE350"/>
      <c r="EGF350"/>
      <c r="EGG350"/>
      <c r="EGH350"/>
      <c r="EGI350"/>
      <c r="EGJ350"/>
      <c r="EGK350"/>
      <c r="EGL350"/>
      <c r="EGM350"/>
      <c r="EGN350"/>
      <c r="EGO350"/>
      <c r="EGP350"/>
      <c r="EGQ350"/>
      <c r="EGR350"/>
      <c r="EGS350"/>
      <c r="EGT350"/>
      <c r="EGU350"/>
      <c r="EGV350"/>
      <c r="EGW350"/>
      <c r="EGX350"/>
      <c r="EGY350"/>
      <c r="EGZ350"/>
      <c r="EHA350"/>
      <c r="EHB350"/>
      <c r="EHC350"/>
      <c r="EHD350"/>
      <c r="EHE350"/>
      <c r="EHF350"/>
      <c r="EHG350"/>
      <c r="EHH350"/>
      <c r="EHI350"/>
      <c r="EHJ350"/>
      <c r="EHK350"/>
      <c r="EHL350"/>
      <c r="EHM350"/>
      <c r="EHN350"/>
      <c r="EHO350"/>
      <c r="EHP350"/>
      <c r="EHQ350"/>
      <c r="EHR350"/>
      <c r="EHS350"/>
      <c r="EHT350"/>
      <c r="EHU350"/>
      <c r="EHV350"/>
      <c r="EHW350"/>
      <c r="EHX350"/>
      <c r="EHY350"/>
      <c r="EHZ350"/>
      <c r="EIA350"/>
      <c r="EIB350"/>
      <c r="EIC350"/>
      <c r="EID350"/>
      <c r="EIE350"/>
      <c r="EIF350"/>
      <c r="EIG350"/>
      <c r="EIH350"/>
      <c r="EII350"/>
      <c r="EIJ350"/>
      <c r="EIK350"/>
      <c r="EIL350"/>
      <c r="EIM350"/>
      <c r="EIN350"/>
      <c r="EIO350"/>
      <c r="EIP350"/>
      <c r="EIQ350"/>
      <c r="EIR350"/>
      <c r="EIS350"/>
      <c r="EIT350"/>
      <c r="EIU350"/>
      <c r="EIV350"/>
      <c r="EIW350"/>
      <c r="EIX350"/>
      <c r="EIY350"/>
      <c r="EIZ350"/>
      <c r="EJA350"/>
      <c r="EJB350"/>
      <c r="EJC350"/>
      <c r="EJD350"/>
      <c r="EJE350"/>
      <c r="EJF350"/>
      <c r="EJG350"/>
      <c r="EJH350"/>
      <c r="EJI350"/>
      <c r="EJJ350"/>
      <c r="EJK350"/>
      <c r="EJL350"/>
      <c r="EJM350"/>
      <c r="EJN350"/>
      <c r="EJO350"/>
      <c r="EJP350"/>
      <c r="EJQ350"/>
      <c r="EJR350"/>
      <c r="EJS350"/>
      <c r="EJT350"/>
      <c r="EJU350"/>
      <c r="EJV350"/>
      <c r="EJW350"/>
      <c r="EJX350"/>
      <c r="EJY350"/>
      <c r="EJZ350"/>
      <c r="EKA350"/>
      <c r="EKB350"/>
      <c r="EKC350"/>
      <c r="EKD350"/>
      <c r="EKE350"/>
      <c r="EKF350"/>
      <c r="EKG350"/>
      <c r="EKH350"/>
      <c r="EKI350"/>
      <c r="EKJ350"/>
      <c r="EKK350"/>
      <c r="EKL350"/>
      <c r="EKM350"/>
      <c r="EKN350"/>
      <c r="EKO350"/>
      <c r="EKP350"/>
      <c r="EKQ350"/>
      <c r="EKR350"/>
      <c r="EKS350"/>
      <c r="EKT350"/>
      <c r="EKU350"/>
      <c r="EKV350"/>
      <c r="EKW350"/>
      <c r="EKX350"/>
      <c r="EKY350"/>
      <c r="EKZ350"/>
      <c r="ELA350"/>
      <c r="ELB350"/>
      <c r="ELC350"/>
      <c r="ELD350"/>
      <c r="ELE350"/>
      <c r="ELF350"/>
      <c r="ELG350"/>
      <c r="ELH350"/>
      <c r="ELI350"/>
      <c r="ELJ350"/>
      <c r="ELK350"/>
      <c r="ELL350"/>
      <c r="ELM350"/>
      <c r="ELN350"/>
      <c r="ELO350"/>
      <c r="ELP350"/>
      <c r="ELQ350"/>
      <c r="ELR350"/>
      <c r="ELS350"/>
      <c r="ELT350"/>
      <c r="ELU350"/>
      <c r="ELV350"/>
      <c r="ELW350"/>
      <c r="ELX350"/>
      <c r="ELY350"/>
      <c r="ELZ350"/>
      <c r="EMA350"/>
      <c r="EMB350"/>
      <c r="EMC350"/>
      <c r="EMD350"/>
      <c r="EME350"/>
      <c r="EMF350"/>
      <c r="EMG350"/>
      <c r="EMH350"/>
      <c r="EMI350"/>
      <c r="EMJ350"/>
      <c r="EMK350"/>
      <c r="EML350"/>
      <c r="EMM350"/>
      <c r="EMN350"/>
      <c r="EMO350"/>
      <c r="EMP350"/>
      <c r="EMQ350"/>
      <c r="EMR350"/>
      <c r="EMS350"/>
      <c r="EMT350"/>
      <c r="EMU350"/>
      <c r="EMV350"/>
      <c r="EMW350"/>
      <c r="EMX350"/>
      <c r="EMY350"/>
      <c r="EMZ350"/>
      <c r="ENA350"/>
      <c r="ENB350"/>
      <c r="ENC350"/>
      <c r="END350"/>
      <c r="ENE350"/>
      <c r="ENF350"/>
      <c r="ENG350"/>
      <c r="ENH350"/>
      <c r="ENI350"/>
      <c r="ENJ350"/>
      <c r="ENK350"/>
      <c r="ENL350"/>
      <c r="ENM350"/>
      <c r="ENN350"/>
      <c r="ENO350"/>
      <c r="ENP350"/>
      <c r="ENQ350"/>
      <c r="ENR350"/>
      <c r="ENS350"/>
      <c r="ENT350"/>
      <c r="ENU350"/>
      <c r="ENV350"/>
      <c r="ENW350"/>
      <c r="ENX350"/>
      <c r="ENY350"/>
      <c r="ENZ350"/>
      <c r="EOA350"/>
      <c r="EOB350"/>
      <c r="EOC350"/>
      <c r="EOD350"/>
      <c r="EOE350"/>
      <c r="EOF350"/>
      <c r="EOG350"/>
      <c r="EOH350"/>
      <c r="EOI350"/>
      <c r="EOJ350"/>
      <c r="EOK350"/>
      <c r="EOL350"/>
      <c r="EOM350"/>
      <c r="EON350"/>
      <c r="EOO350"/>
      <c r="EOP350"/>
      <c r="EOQ350"/>
      <c r="EOR350"/>
      <c r="EOS350"/>
      <c r="EOT350"/>
      <c r="EOU350"/>
      <c r="EOV350"/>
      <c r="EOW350"/>
      <c r="EOX350"/>
      <c r="EOY350"/>
      <c r="EOZ350"/>
      <c r="EPA350"/>
      <c r="EPB350"/>
      <c r="EPC350"/>
      <c r="EPD350"/>
      <c r="EPE350"/>
      <c r="EPF350"/>
      <c r="EPG350"/>
      <c r="EPH350"/>
      <c r="EPI350"/>
      <c r="EPJ350"/>
      <c r="EPK350"/>
      <c r="EPL350"/>
      <c r="EPM350"/>
      <c r="EPN350"/>
      <c r="EPO350"/>
      <c r="EPP350"/>
      <c r="EPQ350"/>
      <c r="EPR350"/>
      <c r="EPS350"/>
      <c r="EPT350"/>
      <c r="EPU350"/>
      <c r="EPV350"/>
      <c r="EPW350"/>
      <c r="EPX350"/>
      <c r="EPY350"/>
      <c r="EPZ350"/>
      <c r="EQA350"/>
      <c r="EQB350"/>
      <c r="EQC350"/>
      <c r="EQD350"/>
      <c r="EQE350"/>
      <c r="EQF350"/>
      <c r="EQG350"/>
      <c r="EQH350"/>
      <c r="EQI350"/>
      <c r="EQJ350"/>
      <c r="EQK350"/>
      <c r="EQL350"/>
      <c r="EQM350"/>
      <c r="EQN350"/>
      <c r="EQO350"/>
      <c r="EQP350"/>
      <c r="EQQ350"/>
      <c r="EQR350"/>
      <c r="EQS350"/>
      <c r="EQT350"/>
      <c r="EQU350"/>
      <c r="EQV350"/>
      <c r="EQW350"/>
      <c r="EQX350"/>
      <c r="EQY350"/>
      <c r="EQZ350"/>
      <c r="ERA350"/>
      <c r="ERB350"/>
      <c r="ERC350"/>
      <c r="ERD350"/>
      <c r="ERE350"/>
      <c r="ERF350"/>
      <c r="ERG350"/>
      <c r="ERH350"/>
      <c r="ERI350"/>
      <c r="ERJ350"/>
      <c r="ERK350"/>
      <c r="ERL350"/>
      <c r="ERM350"/>
      <c r="ERN350"/>
      <c r="ERO350"/>
      <c r="ERP350"/>
      <c r="ERQ350"/>
      <c r="ERR350"/>
      <c r="ERS350"/>
      <c r="ERT350"/>
      <c r="ERU350"/>
      <c r="ERV350"/>
      <c r="ERW350"/>
      <c r="ERX350"/>
      <c r="ERY350"/>
      <c r="ERZ350"/>
      <c r="ESA350"/>
      <c r="ESB350"/>
      <c r="ESC350"/>
      <c r="ESD350"/>
      <c r="ESE350"/>
      <c r="ESF350"/>
      <c r="ESG350"/>
      <c r="ESH350"/>
      <c r="ESI350"/>
      <c r="ESJ350"/>
      <c r="ESK350"/>
      <c r="ESL350"/>
      <c r="ESM350"/>
      <c r="ESN350"/>
      <c r="ESO350"/>
      <c r="ESP350"/>
      <c r="ESQ350"/>
      <c r="ESR350"/>
      <c r="ESS350"/>
      <c r="EST350"/>
      <c r="ESU350"/>
      <c r="ESV350"/>
      <c r="ESW350"/>
      <c r="ESX350"/>
      <c r="ESY350"/>
      <c r="ESZ350"/>
      <c r="ETA350"/>
      <c r="ETB350"/>
      <c r="ETC350"/>
      <c r="ETD350"/>
      <c r="ETE350"/>
      <c r="ETF350"/>
      <c r="ETG350"/>
      <c r="ETH350"/>
      <c r="ETI350"/>
      <c r="ETJ350"/>
      <c r="ETK350"/>
      <c r="ETL350"/>
      <c r="ETM350"/>
      <c r="ETN350"/>
      <c r="ETO350"/>
      <c r="ETP350"/>
      <c r="ETQ350"/>
      <c r="ETR350"/>
      <c r="ETS350"/>
      <c r="ETT350"/>
      <c r="ETU350"/>
      <c r="ETV350"/>
      <c r="ETW350"/>
      <c r="ETX350"/>
      <c r="ETY350"/>
      <c r="ETZ350"/>
      <c r="EUA350"/>
      <c r="EUB350"/>
      <c r="EUC350"/>
      <c r="EUD350"/>
      <c r="EUE350"/>
      <c r="EUF350"/>
      <c r="EUG350"/>
      <c r="EUH350"/>
      <c r="EUI350"/>
      <c r="EUJ350"/>
      <c r="EUK350"/>
      <c r="EUL350"/>
      <c r="EUM350"/>
      <c r="EUN350"/>
      <c r="EUO350"/>
      <c r="EUP350"/>
      <c r="EUQ350"/>
      <c r="EUR350"/>
      <c r="EUS350"/>
      <c r="EUT350"/>
      <c r="EUU350"/>
      <c r="EUV350"/>
      <c r="EUW350"/>
      <c r="EUX350"/>
      <c r="EUY350"/>
      <c r="EUZ350"/>
      <c r="EVA350"/>
      <c r="EVB350"/>
      <c r="EVC350"/>
      <c r="EVD350"/>
      <c r="EVE350"/>
      <c r="EVF350"/>
      <c r="EVG350"/>
      <c r="EVH350"/>
      <c r="EVI350"/>
      <c r="EVJ350"/>
      <c r="EVK350"/>
      <c r="EVL350"/>
      <c r="EVM350"/>
      <c r="EVN350"/>
      <c r="EVO350"/>
      <c r="EVP350"/>
      <c r="EVQ350"/>
      <c r="EVR350"/>
      <c r="EVS350"/>
      <c r="EVT350"/>
      <c r="EVU350"/>
      <c r="EVV350"/>
      <c r="EVW350"/>
      <c r="EVX350"/>
      <c r="EVY350"/>
      <c r="EVZ350"/>
      <c r="EWA350"/>
      <c r="EWB350"/>
      <c r="EWC350"/>
      <c r="EWD350"/>
      <c r="EWE350"/>
      <c r="EWF350"/>
      <c r="EWG350"/>
      <c r="EWH350"/>
      <c r="EWI350"/>
      <c r="EWJ350"/>
      <c r="EWK350"/>
      <c r="EWL350"/>
      <c r="EWM350"/>
      <c r="EWN350"/>
      <c r="EWO350"/>
      <c r="EWP350"/>
      <c r="EWQ350"/>
      <c r="EWR350"/>
      <c r="EWS350"/>
      <c r="EWT350"/>
      <c r="EWU350"/>
      <c r="EWV350"/>
      <c r="EWW350"/>
      <c r="EWX350"/>
      <c r="EWY350"/>
      <c r="EWZ350"/>
      <c r="EXA350"/>
      <c r="EXB350"/>
      <c r="EXC350"/>
      <c r="EXD350"/>
      <c r="EXE350"/>
      <c r="EXF350"/>
      <c r="EXG350"/>
      <c r="EXH350"/>
      <c r="EXI350"/>
      <c r="EXJ350"/>
      <c r="EXK350"/>
      <c r="EXL350"/>
      <c r="EXM350"/>
      <c r="EXN350"/>
      <c r="EXO350"/>
      <c r="EXP350"/>
      <c r="EXQ350"/>
      <c r="EXR350"/>
      <c r="EXS350"/>
      <c r="EXT350"/>
      <c r="EXU350"/>
      <c r="EXV350"/>
      <c r="EXW350"/>
      <c r="EXX350"/>
      <c r="EXY350"/>
      <c r="EXZ350"/>
      <c r="EYA350"/>
      <c r="EYB350"/>
      <c r="EYC350"/>
      <c r="EYD350"/>
      <c r="EYE350"/>
      <c r="EYF350"/>
      <c r="EYG350"/>
      <c r="EYH350"/>
      <c r="EYI350"/>
      <c r="EYJ350"/>
      <c r="EYK350"/>
      <c r="EYL350"/>
      <c r="EYM350"/>
      <c r="EYN350"/>
      <c r="EYO350"/>
      <c r="EYP350"/>
      <c r="EYQ350"/>
      <c r="EYR350"/>
      <c r="EYS350"/>
      <c r="EYT350"/>
      <c r="EYU350"/>
      <c r="EYV350"/>
      <c r="EYW350"/>
      <c r="EYX350"/>
      <c r="EYY350"/>
      <c r="EYZ350"/>
      <c r="EZA350"/>
      <c r="EZB350"/>
      <c r="EZC350"/>
      <c r="EZD350"/>
      <c r="EZE350"/>
      <c r="EZF350"/>
      <c r="EZG350"/>
      <c r="EZH350"/>
      <c r="EZI350"/>
      <c r="EZJ350"/>
      <c r="EZK350"/>
      <c r="EZL350"/>
      <c r="EZM350"/>
      <c r="EZN350"/>
      <c r="EZO350"/>
      <c r="EZP350"/>
      <c r="EZQ350"/>
      <c r="EZR350"/>
      <c r="EZS350"/>
      <c r="EZT350"/>
      <c r="EZU350"/>
      <c r="EZV350"/>
      <c r="EZW350"/>
      <c r="EZX350"/>
      <c r="EZY350"/>
      <c r="EZZ350"/>
      <c r="FAA350"/>
      <c r="FAB350"/>
      <c r="FAC350"/>
      <c r="FAD350"/>
      <c r="FAE350"/>
      <c r="FAF350"/>
      <c r="FAG350"/>
      <c r="FAH350"/>
      <c r="FAI350"/>
      <c r="FAJ350"/>
      <c r="FAK350"/>
      <c r="FAL350"/>
      <c r="FAM350"/>
      <c r="FAN350"/>
      <c r="FAO350"/>
      <c r="FAP350"/>
      <c r="FAQ350"/>
      <c r="FAR350"/>
      <c r="FAS350"/>
      <c r="FAT350"/>
      <c r="FAU350"/>
      <c r="FAV350"/>
      <c r="FAW350"/>
      <c r="FAX350"/>
      <c r="FAY350"/>
      <c r="FAZ350"/>
      <c r="FBA350"/>
      <c r="FBB350"/>
      <c r="FBC350"/>
      <c r="FBD350"/>
      <c r="FBE350"/>
      <c r="FBF350"/>
      <c r="FBG350"/>
      <c r="FBH350"/>
      <c r="FBI350"/>
      <c r="FBJ350"/>
      <c r="FBK350"/>
      <c r="FBL350"/>
      <c r="FBM350"/>
      <c r="FBN350"/>
      <c r="FBO350"/>
      <c r="FBP350"/>
      <c r="FBQ350"/>
      <c r="FBR350"/>
      <c r="FBS350"/>
      <c r="FBT350"/>
      <c r="FBU350"/>
      <c r="FBV350"/>
      <c r="FBW350"/>
      <c r="FBX350"/>
      <c r="FBY350"/>
      <c r="FBZ350"/>
      <c r="FCA350"/>
      <c r="FCB350"/>
      <c r="FCC350"/>
      <c r="FCD350"/>
      <c r="FCE350"/>
      <c r="FCF350"/>
      <c r="FCG350"/>
      <c r="FCH350"/>
      <c r="FCI350"/>
      <c r="FCJ350"/>
      <c r="FCK350"/>
      <c r="FCL350"/>
      <c r="FCM350"/>
      <c r="FCN350"/>
      <c r="FCO350"/>
      <c r="FCP350"/>
      <c r="FCQ350"/>
      <c r="FCR350"/>
      <c r="FCS350"/>
      <c r="FCT350"/>
      <c r="FCU350"/>
      <c r="FCV350"/>
      <c r="FCW350"/>
      <c r="FCX350"/>
      <c r="FCY350"/>
      <c r="FCZ350"/>
      <c r="FDA350"/>
      <c r="FDB350"/>
      <c r="FDC350"/>
      <c r="FDD350"/>
      <c r="FDE350"/>
      <c r="FDF350"/>
      <c r="FDG350"/>
      <c r="FDH350"/>
      <c r="FDI350"/>
      <c r="FDJ350"/>
      <c r="FDK350"/>
      <c r="FDL350"/>
      <c r="FDM350"/>
      <c r="FDN350"/>
      <c r="FDO350"/>
      <c r="FDP350"/>
      <c r="FDQ350"/>
      <c r="FDR350"/>
      <c r="FDS350"/>
      <c r="FDT350"/>
      <c r="FDU350"/>
      <c r="FDV350"/>
      <c r="FDW350"/>
      <c r="FDX350"/>
      <c r="FDY350"/>
      <c r="FDZ350"/>
      <c r="FEA350"/>
      <c r="FEB350"/>
      <c r="FEC350"/>
      <c r="FED350"/>
      <c r="FEE350"/>
      <c r="FEF350"/>
      <c r="FEG350"/>
      <c r="FEH350"/>
      <c r="FEI350"/>
      <c r="FEJ350"/>
      <c r="FEK350"/>
      <c r="FEL350"/>
      <c r="FEM350"/>
      <c r="FEN350"/>
      <c r="FEO350"/>
      <c r="FEP350"/>
      <c r="FEQ350"/>
      <c r="FER350"/>
      <c r="FES350"/>
      <c r="FET350"/>
      <c r="FEU350"/>
      <c r="FEV350"/>
      <c r="FEW350"/>
      <c r="FEX350"/>
      <c r="FEY350"/>
      <c r="FEZ350"/>
      <c r="FFA350"/>
      <c r="FFB350"/>
      <c r="FFC350"/>
      <c r="FFD350"/>
      <c r="FFE350"/>
      <c r="FFF350"/>
      <c r="FFG350"/>
      <c r="FFH350"/>
      <c r="FFI350"/>
      <c r="FFJ350"/>
      <c r="FFK350"/>
      <c r="FFL350"/>
      <c r="FFM350"/>
      <c r="FFN350"/>
      <c r="FFO350"/>
      <c r="FFP350"/>
      <c r="FFQ350"/>
      <c r="FFR350"/>
      <c r="FFS350"/>
      <c r="FFT350"/>
      <c r="FFU350"/>
      <c r="FFV350"/>
      <c r="FFW350"/>
      <c r="FFX350"/>
      <c r="FFY350"/>
      <c r="FFZ350"/>
      <c r="FGA350"/>
      <c r="FGB350"/>
      <c r="FGC350"/>
      <c r="FGD350"/>
      <c r="FGE350"/>
      <c r="FGF350"/>
      <c r="FGG350"/>
      <c r="FGH350"/>
      <c r="FGI350"/>
      <c r="FGJ350"/>
      <c r="FGK350"/>
      <c r="FGL350"/>
      <c r="FGM350"/>
      <c r="FGN350"/>
      <c r="FGO350"/>
      <c r="FGP350"/>
      <c r="FGQ350"/>
      <c r="FGR350"/>
      <c r="FGS350"/>
      <c r="FGT350"/>
      <c r="FGU350"/>
      <c r="FGV350"/>
      <c r="FGW350"/>
      <c r="FGX350"/>
      <c r="FGY350"/>
      <c r="FGZ350"/>
      <c r="FHA350"/>
      <c r="FHB350"/>
      <c r="FHC350"/>
      <c r="FHD350"/>
      <c r="FHE350"/>
      <c r="FHF350"/>
      <c r="FHG350"/>
      <c r="FHH350"/>
      <c r="FHI350"/>
      <c r="FHJ350"/>
      <c r="FHK350"/>
      <c r="FHL350"/>
      <c r="FHM350"/>
      <c r="FHN350"/>
      <c r="FHO350"/>
      <c r="FHP350"/>
      <c r="FHQ350"/>
      <c r="FHR350"/>
      <c r="FHS350"/>
      <c r="FHT350"/>
      <c r="FHU350"/>
      <c r="FHV350"/>
      <c r="FHW350"/>
      <c r="FHX350"/>
      <c r="FHY350"/>
      <c r="FHZ350"/>
      <c r="FIA350"/>
      <c r="FIB350"/>
      <c r="FIC350"/>
      <c r="FID350"/>
      <c r="FIE350"/>
      <c r="FIF350"/>
      <c r="FIG350"/>
      <c r="FIH350"/>
      <c r="FII350"/>
      <c r="FIJ350"/>
      <c r="FIK350"/>
      <c r="FIL350"/>
      <c r="FIM350"/>
      <c r="FIN350"/>
      <c r="FIO350"/>
      <c r="FIP350"/>
      <c r="FIQ350"/>
      <c r="FIR350"/>
      <c r="FIS350"/>
      <c r="FIT350"/>
      <c r="FIU350"/>
      <c r="FIV350"/>
      <c r="FIW350"/>
      <c r="FIX350"/>
      <c r="FIY350"/>
      <c r="FIZ350"/>
      <c r="FJA350"/>
      <c r="FJB350"/>
      <c r="FJC350"/>
      <c r="FJD350"/>
      <c r="FJE350"/>
      <c r="FJF350"/>
      <c r="FJG350"/>
      <c r="FJH350"/>
      <c r="FJI350"/>
      <c r="FJJ350"/>
      <c r="FJK350"/>
      <c r="FJL350"/>
      <c r="FJM350"/>
      <c r="FJN350"/>
      <c r="FJO350"/>
      <c r="FJP350"/>
      <c r="FJQ350"/>
      <c r="FJR350"/>
      <c r="FJS350"/>
      <c r="FJT350"/>
      <c r="FJU350"/>
      <c r="FJV350"/>
      <c r="FJW350"/>
      <c r="FJX350"/>
      <c r="FJY350"/>
      <c r="FJZ350"/>
      <c r="FKA350"/>
      <c r="FKB350"/>
      <c r="FKC350"/>
      <c r="FKD350"/>
      <c r="FKE350"/>
      <c r="FKF350"/>
      <c r="FKG350"/>
      <c r="FKH350"/>
      <c r="FKI350"/>
      <c r="FKJ350"/>
      <c r="FKK350"/>
      <c r="FKL350"/>
      <c r="FKM350"/>
      <c r="FKN350"/>
      <c r="FKO350"/>
      <c r="FKP350"/>
      <c r="FKQ350"/>
      <c r="FKR350"/>
      <c r="FKS350"/>
      <c r="FKT350"/>
      <c r="FKU350"/>
      <c r="FKV350"/>
      <c r="FKW350"/>
      <c r="FKX350"/>
      <c r="FKY350"/>
      <c r="FKZ350"/>
      <c r="FLA350"/>
      <c r="FLB350"/>
      <c r="FLC350"/>
      <c r="FLD350"/>
      <c r="FLE350"/>
      <c r="FLF350"/>
      <c r="FLG350"/>
      <c r="FLH350"/>
      <c r="FLI350"/>
      <c r="FLJ350"/>
      <c r="FLK350"/>
      <c r="FLL350"/>
      <c r="FLM350"/>
      <c r="FLN350"/>
      <c r="FLO350"/>
      <c r="FLP350"/>
      <c r="FLQ350"/>
      <c r="FLR350"/>
      <c r="FLS350"/>
      <c r="FLT350"/>
      <c r="FLU350"/>
      <c r="FLV350"/>
      <c r="FLW350"/>
      <c r="FLX350"/>
      <c r="FLY350"/>
      <c r="FLZ350"/>
      <c r="FMA350"/>
      <c r="FMB350"/>
      <c r="FMC350"/>
      <c r="FMD350"/>
      <c r="FME350"/>
      <c r="FMF350"/>
      <c r="FMG350"/>
      <c r="FMH350"/>
      <c r="FMI350"/>
      <c r="FMJ350"/>
      <c r="FMK350"/>
      <c r="FML350"/>
      <c r="FMM350"/>
      <c r="FMN350"/>
      <c r="FMO350"/>
      <c r="FMP350"/>
      <c r="FMQ350"/>
      <c r="FMR350"/>
      <c r="FMS350"/>
      <c r="FMT350"/>
      <c r="FMU350"/>
      <c r="FMV350"/>
      <c r="FMW350"/>
      <c r="FMX350"/>
      <c r="FMY350"/>
      <c r="FMZ350"/>
      <c r="FNA350"/>
      <c r="FNB350"/>
      <c r="FNC350"/>
      <c r="FND350"/>
      <c r="FNE350"/>
      <c r="FNF350"/>
      <c r="FNG350"/>
      <c r="FNH350"/>
      <c r="FNI350"/>
      <c r="FNJ350"/>
      <c r="FNK350"/>
      <c r="FNL350"/>
      <c r="FNM350"/>
      <c r="FNN350"/>
      <c r="FNO350"/>
      <c r="FNP350"/>
      <c r="FNQ350"/>
      <c r="FNR350"/>
      <c r="FNS350"/>
      <c r="FNT350"/>
      <c r="FNU350"/>
      <c r="FNV350"/>
      <c r="FNW350"/>
      <c r="FNX350"/>
      <c r="FNY350"/>
      <c r="FNZ350"/>
      <c r="FOA350"/>
      <c r="FOB350"/>
      <c r="FOC350"/>
      <c r="FOD350"/>
      <c r="FOE350"/>
      <c r="FOF350"/>
      <c r="FOG350"/>
      <c r="FOH350"/>
      <c r="FOI350"/>
      <c r="FOJ350"/>
      <c r="FOK350"/>
      <c r="FOL350"/>
      <c r="FOM350"/>
      <c r="FON350"/>
      <c r="FOO350"/>
      <c r="FOP350"/>
      <c r="FOQ350"/>
      <c r="FOR350"/>
      <c r="FOS350"/>
      <c r="FOT350"/>
      <c r="FOU350"/>
      <c r="FOV350"/>
      <c r="FOW350"/>
      <c r="FOX350"/>
      <c r="FOY350"/>
      <c r="FOZ350"/>
      <c r="FPA350"/>
      <c r="FPB350"/>
      <c r="FPC350"/>
      <c r="FPD350"/>
      <c r="FPE350"/>
      <c r="FPF350"/>
      <c r="FPG350"/>
      <c r="FPH350"/>
      <c r="FPI350"/>
      <c r="FPJ350"/>
      <c r="FPK350"/>
      <c r="FPL350"/>
      <c r="FPM350"/>
      <c r="FPN350"/>
      <c r="FPO350"/>
      <c r="FPP350"/>
      <c r="FPQ350"/>
      <c r="FPR350"/>
      <c r="FPS350"/>
      <c r="FPT350"/>
      <c r="FPU350"/>
      <c r="FPV350"/>
      <c r="FPW350"/>
      <c r="FPX350"/>
      <c r="FPY350"/>
      <c r="FPZ350"/>
      <c r="FQA350"/>
      <c r="FQB350"/>
      <c r="FQC350"/>
      <c r="FQD350"/>
      <c r="FQE350"/>
      <c r="FQF350"/>
      <c r="FQG350"/>
      <c r="FQH350"/>
      <c r="FQI350"/>
      <c r="FQJ350"/>
      <c r="FQK350"/>
      <c r="FQL350"/>
      <c r="FQM350"/>
      <c r="FQN350"/>
      <c r="FQO350"/>
      <c r="FQP350"/>
      <c r="FQQ350"/>
      <c r="FQR350"/>
      <c r="FQS350"/>
      <c r="FQT350"/>
      <c r="FQU350"/>
      <c r="FQV350"/>
      <c r="FQW350"/>
      <c r="FQX350"/>
      <c r="FQY350"/>
      <c r="FQZ350"/>
      <c r="FRA350"/>
      <c r="FRB350"/>
      <c r="FRC350"/>
      <c r="FRD350"/>
      <c r="FRE350"/>
      <c r="FRF350"/>
      <c r="FRG350"/>
      <c r="FRH350"/>
      <c r="FRI350"/>
      <c r="FRJ350"/>
      <c r="FRK350"/>
      <c r="FRL350"/>
      <c r="FRM350"/>
      <c r="FRN350"/>
      <c r="FRO350"/>
      <c r="FRP350"/>
      <c r="FRQ350"/>
      <c r="FRR350"/>
      <c r="FRS350"/>
      <c r="FRT350"/>
      <c r="FRU350"/>
      <c r="FRV350"/>
      <c r="FRW350"/>
      <c r="FRX350"/>
      <c r="FRY350"/>
      <c r="FRZ350"/>
      <c r="FSA350"/>
      <c r="FSB350"/>
      <c r="FSC350"/>
      <c r="FSD350"/>
      <c r="FSE350"/>
      <c r="FSF350"/>
      <c r="FSG350"/>
      <c r="FSH350"/>
      <c r="FSI350"/>
      <c r="FSJ350"/>
      <c r="FSK350"/>
      <c r="FSL350"/>
      <c r="FSM350"/>
      <c r="FSN350"/>
      <c r="FSO350"/>
      <c r="FSP350"/>
      <c r="FSQ350"/>
      <c r="FSR350"/>
      <c r="FSS350"/>
      <c r="FST350"/>
      <c r="FSU350"/>
      <c r="FSV350"/>
      <c r="FSW350"/>
      <c r="FSX350"/>
      <c r="FSY350"/>
      <c r="FSZ350"/>
      <c r="FTA350"/>
      <c r="FTB350"/>
      <c r="FTC350"/>
      <c r="FTD350"/>
      <c r="FTE350"/>
      <c r="FTF350"/>
      <c r="FTG350"/>
      <c r="FTH350"/>
      <c r="FTI350"/>
      <c r="FTJ350"/>
      <c r="FTK350"/>
      <c r="FTL350"/>
      <c r="FTM350"/>
      <c r="FTN350"/>
      <c r="FTO350"/>
      <c r="FTP350"/>
      <c r="FTQ350"/>
      <c r="FTR350"/>
      <c r="FTS350"/>
      <c r="FTT350"/>
      <c r="FTU350"/>
      <c r="FTV350"/>
      <c r="FTW350"/>
      <c r="FTX350"/>
      <c r="FTY350"/>
      <c r="FTZ350"/>
      <c r="FUA350"/>
      <c r="FUB350"/>
      <c r="FUC350"/>
      <c r="FUD350"/>
      <c r="FUE350"/>
      <c r="FUF350"/>
      <c r="FUG350"/>
      <c r="FUH350"/>
      <c r="FUI350"/>
      <c r="FUJ350"/>
      <c r="FUK350"/>
      <c r="FUL350"/>
      <c r="FUM350"/>
      <c r="FUN350"/>
      <c r="FUO350"/>
      <c r="FUP350"/>
      <c r="FUQ350"/>
      <c r="FUR350"/>
      <c r="FUS350"/>
      <c r="FUT350"/>
      <c r="FUU350"/>
      <c r="FUV350"/>
      <c r="FUW350"/>
      <c r="FUX350"/>
      <c r="FUY350"/>
      <c r="FUZ350"/>
      <c r="FVA350"/>
      <c r="FVB350"/>
      <c r="FVC350"/>
      <c r="FVD350"/>
      <c r="FVE350"/>
      <c r="FVF350"/>
      <c r="FVG350"/>
      <c r="FVH350"/>
      <c r="FVI350"/>
      <c r="FVJ350"/>
      <c r="FVK350"/>
      <c r="FVL350"/>
      <c r="FVM350"/>
      <c r="FVN350"/>
      <c r="FVO350"/>
      <c r="FVP350"/>
      <c r="FVQ350"/>
      <c r="FVR350"/>
      <c r="FVS350"/>
      <c r="FVT350"/>
      <c r="FVU350"/>
      <c r="FVV350"/>
      <c r="FVW350"/>
      <c r="FVX350"/>
      <c r="FVY350"/>
      <c r="FVZ350"/>
      <c r="FWA350"/>
      <c r="FWB350"/>
      <c r="FWC350"/>
      <c r="FWD350"/>
      <c r="FWE350"/>
      <c r="FWF350"/>
      <c r="FWG350"/>
      <c r="FWH350"/>
      <c r="FWI350"/>
      <c r="FWJ350"/>
      <c r="FWK350"/>
      <c r="FWL350"/>
      <c r="FWM350"/>
      <c r="FWN350"/>
      <c r="FWO350"/>
      <c r="FWP350"/>
      <c r="FWQ350"/>
      <c r="FWR350"/>
      <c r="FWS350"/>
      <c r="FWT350"/>
      <c r="FWU350"/>
      <c r="FWV350"/>
      <c r="FWW350"/>
      <c r="FWX350"/>
      <c r="FWY350"/>
      <c r="FWZ350"/>
      <c r="FXA350"/>
      <c r="FXB350"/>
      <c r="FXC350"/>
      <c r="FXD350"/>
      <c r="FXE350"/>
      <c r="FXF350"/>
      <c r="FXG350"/>
      <c r="FXH350"/>
      <c r="FXI350"/>
      <c r="FXJ350"/>
      <c r="FXK350"/>
      <c r="FXL350"/>
      <c r="FXM350"/>
      <c r="FXN350"/>
      <c r="FXO350"/>
      <c r="FXP350"/>
      <c r="FXQ350"/>
      <c r="FXR350"/>
      <c r="FXS350"/>
      <c r="FXT350"/>
      <c r="FXU350"/>
      <c r="FXV350"/>
      <c r="FXW350"/>
      <c r="FXX350"/>
      <c r="FXY350"/>
      <c r="FXZ350"/>
      <c r="FYA350"/>
      <c r="FYB350"/>
      <c r="FYC350"/>
      <c r="FYD350"/>
      <c r="FYE350"/>
      <c r="FYF350"/>
      <c r="FYG350"/>
      <c r="FYH350"/>
      <c r="FYI350"/>
      <c r="FYJ350"/>
      <c r="FYK350"/>
      <c r="FYL350"/>
      <c r="FYM350"/>
      <c r="FYN350"/>
      <c r="FYO350"/>
      <c r="FYP350"/>
      <c r="FYQ350"/>
      <c r="FYR350"/>
      <c r="FYS350"/>
      <c r="FYT350"/>
      <c r="FYU350"/>
      <c r="FYV350"/>
      <c r="FYW350"/>
      <c r="FYX350"/>
      <c r="FYY350"/>
      <c r="FYZ350"/>
      <c r="FZA350"/>
      <c r="FZB350"/>
      <c r="FZC350"/>
      <c r="FZD350"/>
      <c r="FZE350"/>
      <c r="FZF350"/>
      <c r="FZG350"/>
      <c r="FZH350"/>
      <c r="FZI350"/>
      <c r="FZJ350"/>
      <c r="FZK350"/>
      <c r="FZL350"/>
      <c r="FZM350"/>
      <c r="FZN350"/>
      <c r="FZO350"/>
      <c r="FZP350"/>
      <c r="FZQ350"/>
      <c r="FZR350"/>
      <c r="FZS350"/>
      <c r="FZT350"/>
      <c r="FZU350"/>
      <c r="FZV350"/>
      <c r="FZW350"/>
      <c r="FZX350"/>
      <c r="FZY350"/>
      <c r="FZZ350"/>
      <c r="GAA350"/>
      <c r="GAB350"/>
      <c r="GAC350"/>
      <c r="GAD350"/>
      <c r="GAE350"/>
      <c r="GAF350"/>
      <c r="GAG350"/>
      <c r="GAH350"/>
      <c r="GAI350"/>
      <c r="GAJ350"/>
      <c r="GAK350"/>
      <c r="GAL350"/>
      <c r="GAM350"/>
      <c r="GAN350"/>
      <c r="GAO350"/>
      <c r="GAP350"/>
      <c r="GAQ350"/>
      <c r="GAR350"/>
      <c r="GAS350"/>
      <c r="GAT350"/>
      <c r="GAU350"/>
      <c r="GAV350"/>
      <c r="GAW350"/>
      <c r="GAX350"/>
      <c r="GAY350"/>
      <c r="GAZ350"/>
      <c r="GBA350"/>
      <c r="GBB350"/>
      <c r="GBC350"/>
      <c r="GBD350"/>
      <c r="GBE350"/>
      <c r="GBF350"/>
      <c r="GBG350"/>
      <c r="GBH350"/>
      <c r="GBI350"/>
      <c r="GBJ350"/>
      <c r="GBK350"/>
      <c r="GBL350"/>
      <c r="GBM350"/>
      <c r="GBN350"/>
      <c r="GBO350"/>
      <c r="GBP350"/>
      <c r="GBQ350"/>
      <c r="GBR350"/>
      <c r="GBS350"/>
      <c r="GBT350"/>
      <c r="GBU350"/>
      <c r="GBV350"/>
      <c r="GBW350"/>
      <c r="GBX350"/>
      <c r="GBY350"/>
      <c r="GBZ350"/>
      <c r="GCA350"/>
      <c r="GCB350"/>
      <c r="GCC350"/>
      <c r="GCD350"/>
      <c r="GCE350"/>
      <c r="GCF350"/>
      <c r="GCG350"/>
      <c r="GCH350"/>
      <c r="GCI350"/>
      <c r="GCJ350"/>
      <c r="GCK350"/>
      <c r="GCL350"/>
      <c r="GCM350"/>
      <c r="GCN350"/>
      <c r="GCO350"/>
      <c r="GCP350"/>
      <c r="GCQ350"/>
      <c r="GCR350"/>
      <c r="GCS350"/>
      <c r="GCT350"/>
      <c r="GCU350"/>
      <c r="GCV350"/>
      <c r="GCW350"/>
      <c r="GCX350"/>
      <c r="GCY350"/>
      <c r="GCZ350"/>
      <c r="GDA350"/>
      <c r="GDB350"/>
      <c r="GDC350"/>
      <c r="GDD350"/>
      <c r="GDE350"/>
      <c r="GDF350"/>
      <c r="GDG350"/>
      <c r="GDH350"/>
      <c r="GDI350"/>
      <c r="GDJ350"/>
      <c r="GDK350"/>
      <c r="GDL350"/>
      <c r="GDM350"/>
      <c r="GDN350"/>
      <c r="GDO350"/>
      <c r="GDP350"/>
      <c r="GDQ350"/>
      <c r="GDR350"/>
      <c r="GDS350"/>
      <c r="GDT350"/>
      <c r="GDU350"/>
      <c r="GDV350"/>
      <c r="GDW350"/>
      <c r="GDX350"/>
      <c r="GDY350"/>
      <c r="GDZ350"/>
      <c r="GEA350"/>
      <c r="GEB350"/>
      <c r="GEC350"/>
      <c r="GED350"/>
      <c r="GEE350"/>
      <c r="GEF350"/>
      <c r="GEG350"/>
      <c r="GEH350"/>
      <c r="GEI350"/>
      <c r="GEJ350"/>
      <c r="GEK350"/>
      <c r="GEL350"/>
      <c r="GEM350"/>
      <c r="GEN350"/>
      <c r="GEO350"/>
      <c r="GEP350"/>
      <c r="GEQ350"/>
      <c r="GER350"/>
      <c r="GES350"/>
      <c r="GET350"/>
      <c r="GEU350"/>
      <c r="GEV350"/>
      <c r="GEW350"/>
      <c r="GEX350"/>
      <c r="GEY350"/>
      <c r="GEZ350"/>
      <c r="GFA350"/>
      <c r="GFB350"/>
      <c r="GFC350"/>
      <c r="GFD350"/>
      <c r="GFE350"/>
      <c r="GFF350"/>
      <c r="GFG350"/>
      <c r="GFH350"/>
      <c r="GFI350"/>
      <c r="GFJ350"/>
      <c r="GFK350"/>
      <c r="GFL350"/>
      <c r="GFM350"/>
      <c r="GFN350"/>
      <c r="GFO350"/>
      <c r="GFP350"/>
      <c r="GFQ350"/>
      <c r="GFR350"/>
      <c r="GFS350"/>
      <c r="GFT350"/>
      <c r="GFU350"/>
      <c r="GFV350"/>
      <c r="GFW350"/>
      <c r="GFX350"/>
      <c r="GFY350"/>
      <c r="GFZ350"/>
      <c r="GGA350"/>
      <c r="GGB350"/>
      <c r="GGC350"/>
      <c r="GGD350"/>
      <c r="GGE350"/>
      <c r="GGF350"/>
      <c r="GGG350"/>
      <c r="GGH350"/>
      <c r="GGI350"/>
      <c r="GGJ350"/>
      <c r="GGK350"/>
      <c r="GGL350"/>
      <c r="GGM350"/>
      <c r="GGN350"/>
      <c r="GGO350"/>
      <c r="GGP350"/>
      <c r="GGQ350"/>
      <c r="GGR350"/>
      <c r="GGS350"/>
      <c r="GGT350"/>
      <c r="GGU350"/>
      <c r="GGV350"/>
      <c r="GGW350"/>
      <c r="GGX350"/>
      <c r="GGY350"/>
      <c r="GGZ350"/>
      <c r="GHA350"/>
      <c r="GHB350"/>
      <c r="GHC350"/>
      <c r="GHD350"/>
      <c r="GHE350"/>
      <c r="GHF350"/>
      <c r="GHG350"/>
      <c r="GHH350"/>
      <c r="GHI350"/>
      <c r="GHJ350"/>
      <c r="GHK350"/>
      <c r="GHL350"/>
      <c r="GHM350"/>
      <c r="GHN350"/>
      <c r="GHO350"/>
      <c r="GHP350"/>
      <c r="GHQ350"/>
      <c r="GHR350"/>
      <c r="GHS350"/>
      <c r="GHT350"/>
      <c r="GHU350"/>
      <c r="GHV350"/>
      <c r="GHW350"/>
      <c r="GHX350"/>
      <c r="GHY350"/>
      <c r="GHZ350"/>
      <c r="GIA350"/>
      <c r="GIB350"/>
      <c r="GIC350"/>
      <c r="GID350"/>
      <c r="GIE350"/>
      <c r="GIF350"/>
      <c r="GIG350"/>
      <c r="GIH350"/>
      <c r="GII350"/>
      <c r="GIJ350"/>
      <c r="GIK350"/>
      <c r="GIL350"/>
      <c r="GIM350"/>
      <c r="GIN350"/>
      <c r="GIO350"/>
      <c r="GIP350"/>
      <c r="GIQ350"/>
      <c r="GIR350"/>
      <c r="GIS350"/>
      <c r="GIT350"/>
      <c r="GIU350"/>
      <c r="GIV350"/>
      <c r="GIW350"/>
      <c r="GIX350"/>
      <c r="GIY350"/>
      <c r="GIZ350"/>
      <c r="GJA350"/>
      <c r="GJB350"/>
      <c r="GJC350"/>
      <c r="GJD350"/>
      <c r="GJE350"/>
      <c r="GJF350"/>
      <c r="GJG350"/>
      <c r="GJH350"/>
      <c r="GJI350"/>
      <c r="GJJ350"/>
      <c r="GJK350"/>
      <c r="GJL350"/>
      <c r="GJM350"/>
      <c r="GJN350"/>
      <c r="GJO350"/>
      <c r="GJP350"/>
      <c r="GJQ350"/>
      <c r="GJR350"/>
      <c r="GJS350"/>
      <c r="GJT350"/>
      <c r="GJU350"/>
      <c r="GJV350"/>
      <c r="GJW350"/>
      <c r="GJX350"/>
      <c r="GJY350"/>
      <c r="GJZ350"/>
      <c r="GKA350"/>
      <c r="GKB350"/>
      <c r="GKC350"/>
      <c r="GKD350"/>
      <c r="GKE350"/>
      <c r="GKF350"/>
      <c r="GKG350"/>
      <c r="GKH350"/>
      <c r="GKI350"/>
      <c r="GKJ350"/>
      <c r="GKK350"/>
      <c r="GKL350"/>
      <c r="GKM350"/>
      <c r="GKN350"/>
      <c r="GKO350"/>
      <c r="GKP350"/>
      <c r="GKQ350"/>
      <c r="GKR350"/>
      <c r="GKS350"/>
      <c r="GKT350"/>
      <c r="GKU350"/>
      <c r="GKV350"/>
      <c r="GKW350"/>
      <c r="GKX350"/>
      <c r="GKY350"/>
      <c r="GKZ350"/>
      <c r="GLA350"/>
      <c r="GLB350"/>
      <c r="GLC350"/>
      <c r="GLD350"/>
      <c r="GLE350"/>
      <c r="GLF350"/>
      <c r="GLG350"/>
      <c r="GLH350"/>
      <c r="GLI350"/>
      <c r="GLJ350"/>
      <c r="GLK350"/>
      <c r="GLL350"/>
      <c r="GLM350"/>
      <c r="GLN350"/>
      <c r="GLO350"/>
      <c r="GLP350"/>
      <c r="GLQ350"/>
      <c r="GLR350"/>
      <c r="GLS350"/>
      <c r="GLT350"/>
      <c r="GLU350"/>
      <c r="GLV350"/>
      <c r="GLW350"/>
      <c r="GLX350"/>
      <c r="GLY350"/>
      <c r="GLZ350"/>
      <c r="GMA350"/>
      <c r="GMB350"/>
      <c r="GMC350"/>
      <c r="GMD350"/>
      <c r="GME350"/>
      <c r="GMF350"/>
      <c r="GMG350"/>
      <c r="GMH350"/>
      <c r="GMI350"/>
      <c r="GMJ350"/>
      <c r="GMK350"/>
      <c r="GML350"/>
      <c r="GMM350"/>
      <c r="GMN350"/>
      <c r="GMO350"/>
      <c r="GMP350"/>
      <c r="GMQ350"/>
      <c r="GMR350"/>
      <c r="GMS350"/>
      <c r="GMT350"/>
      <c r="GMU350"/>
      <c r="GMV350"/>
      <c r="GMW350"/>
      <c r="GMX350"/>
      <c r="GMY350"/>
      <c r="GMZ350"/>
      <c r="GNA350"/>
      <c r="GNB350"/>
      <c r="GNC350"/>
      <c r="GND350"/>
      <c r="GNE350"/>
      <c r="GNF350"/>
      <c r="GNG350"/>
      <c r="GNH350"/>
      <c r="GNI350"/>
      <c r="GNJ350"/>
      <c r="GNK350"/>
      <c r="GNL350"/>
      <c r="GNM350"/>
      <c r="GNN350"/>
      <c r="GNO350"/>
      <c r="GNP350"/>
      <c r="GNQ350"/>
      <c r="GNR350"/>
      <c r="GNS350"/>
      <c r="GNT350"/>
      <c r="GNU350"/>
      <c r="GNV350"/>
      <c r="GNW350"/>
      <c r="GNX350"/>
      <c r="GNY350"/>
      <c r="GNZ350"/>
      <c r="GOA350"/>
      <c r="GOB350"/>
      <c r="GOC350"/>
      <c r="GOD350"/>
      <c r="GOE350"/>
      <c r="GOF350"/>
      <c r="GOG350"/>
      <c r="GOH350"/>
      <c r="GOI350"/>
      <c r="GOJ350"/>
      <c r="GOK350"/>
      <c r="GOL350"/>
      <c r="GOM350"/>
      <c r="GON350"/>
      <c r="GOO350"/>
      <c r="GOP350"/>
      <c r="GOQ350"/>
      <c r="GOR350"/>
      <c r="GOS350"/>
      <c r="GOT350"/>
      <c r="GOU350"/>
      <c r="GOV350"/>
      <c r="GOW350"/>
      <c r="GOX350"/>
      <c r="GOY350"/>
      <c r="GOZ350"/>
      <c r="GPA350"/>
      <c r="GPB350"/>
      <c r="GPC350"/>
      <c r="GPD350"/>
      <c r="GPE350"/>
      <c r="GPF350"/>
      <c r="GPG350"/>
      <c r="GPH350"/>
      <c r="GPI350"/>
      <c r="GPJ350"/>
      <c r="GPK350"/>
      <c r="GPL350"/>
      <c r="GPM350"/>
      <c r="GPN350"/>
      <c r="GPO350"/>
      <c r="GPP350"/>
      <c r="GPQ350"/>
      <c r="GPR350"/>
      <c r="GPS350"/>
      <c r="GPT350"/>
      <c r="GPU350"/>
      <c r="GPV350"/>
      <c r="GPW350"/>
      <c r="GPX350"/>
      <c r="GPY350"/>
      <c r="GPZ350"/>
      <c r="GQA350"/>
      <c r="GQB350"/>
      <c r="GQC350"/>
      <c r="GQD350"/>
      <c r="GQE350"/>
      <c r="GQF350"/>
      <c r="GQG350"/>
      <c r="GQH350"/>
      <c r="GQI350"/>
      <c r="GQJ350"/>
      <c r="GQK350"/>
      <c r="GQL350"/>
      <c r="GQM350"/>
      <c r="GQN350"/>
      <c r="GQO350"/>
      <c r="GQP350"/>
      <c r="GQQ350"/>
      <c r="GQR350"/>
      <c r="GQS350"/>
      <c r="GQT350"/>
      <c r="GQU350"/>
      <c r="GQV350"/>
      <c r="GQW350"/>
      <c r="GQX350"/>
      <c r="GQY350"/>
      <c r="GQZ350"/>
      <c r="GRA350"/>
      <c r="GRB350"/>
      <c r="GRC350"/>
      <c r="GRD350"/>
      <c r="GRE350"/>
      <c r="GRF350"/>
      <c r="GRG350"/>
      <c r="GRH350"/>
      <c r="GRI350"/>
      <c r="GRJ350"/>
      <c r="GRK350"/>
      <c r="GRL350"/>
      <c r="GRM350"/>
      <c r="GRN350"/>
      <c r="GRO350"/>
      <c r="GRP350"/>
      <c r="GRQ350"/>
      <c r="GRR350"/>
      <c r="GRS350"/>
      <c r="GRT350"/>
      <c r="GRU350"/>
      <c r="GRV350"/>
      <c r="GRW350"/>
      <c r="GRX350"/>
      <c r="GRY350"/>
      <c r="GRZ350"/>
      <c r="GSA350"/>
      <c r="GSB350"/>
      <c r="GSC350"/>
      <c r="GSD350"/>
      <c r="GSE350"/>
      <c r="GSF350"/>
      <c r="GSG350"/>
      <c r="GSH350"/>
      <c r="GSI350"/>
      <c r="GSJ350"/>
      <c r="GSK350"/>
      <c r="GSL350"/>
      <c r="GSM350"/>
      <c r="GSN350"/>
      <c r="GSO350"/>
      <c r="GSP350"/>
      <c r="GSQ350"/>
      <c r="GSR350"/>
      <c r="GSS350"/>
      <c r="GST350"/>
      <c r="GSU350"/>
      <c r="GSV350"/>
      <c r="GSW350"/>
      <c r="GSX350"/>
      <c r="GSY350"/>
      <c r="GSZ350"/>
      <c r="GTA350"/>
      <c r="GTB350"/>
      <c r="GTC350"/>
      <c r="GTD350"/>
      <c r="GTE350"/>
      <c r="GTF350"/>
      <c r="GTG350"/>
      <c r="GTH350"/>
      <c r="GTI350"/>
      <c r="GTJ350"/>
      <c r="GTK350"/>
      <c r="GTL350"/>
      <c r="GTM350"/>
      <c r="GTN350"/>
      <c r="GTO350"/>
      <c r="GTP350"/>
      <c r="GTQ350"/>
      <c r="GTR350"/>
      <c r="GTS350"/>
      <c r="GTT350"/>
      <c r="GTU350"/>
      <c r="GTV350"/>
      <c r="GTW350"/>
      <c r="GTX350"/>
      <c r="GTY350"/>
      <c r="GTZ350"/>
      <c r="GUA350"/>
      <c r="GUB350"/>
      <c r="GUC350"/>
      <c r="GUD350"/>
      <c r="GUE350"/>
      <c r="GUF350"/>
      <c r="GUG350"/>
      <c r="GUH350"/>
      <c r="GUI350"/>
      <c r="GUJ350"/>
      <c r="GUK350"/>
      <c r="GUL350"/>
      <c r="GUM350"/>
      <c r="GUN350"/>
      <c r="GUO350"/>
      <c r="GUP350"/>
      <c r="GUQ350"/>
      <c r="GUR350"/>
      <c r="GUS350"/>
      <c r="GUT350"/>
      <c r="GUU350"/>
      <c r="GUV350"/>
      <c r="GUW350"/>
      <c r="GUX350"/>
      <c r="GUY350"/>
      <c r="GUZ350"/>
      <c r="GVA350"/>
      <c r="GVB350"/>
      <c r="GVC350"/>
      <c r="GVD350"/>
      <c r="GVE350"/>
      <c r="GVF350"/>
      <c r="GVG350"/>
      <c r="GVH350"/>
      <c r="GVI350"/>
      <c r="GVJ350"/>
      <c r="GVK350"/>
      <c r="GVL350"/>
      <c r="GVM350"/>
      <c r="GVN350"/>
      <c r="GVO350"/>
      <c r="GVP350"/>
      <c r="GVQ350"/>
      <c r="GVR350"/>
      <c r="GVS350"/>
      <c r="GVT350"/>
      <c r="GVU350"/>
      <c r="GVV350"/>
      <c r="GVW350"/>
      <c r="GVX350"/>
      <c r="GVY350"/>
      <c r="GVZ350"/>
      <c r="GWA350"/>
      <c r="GWB350"/>
      <c r="GWC350"/>
      <c r="GWD350"/>
      <c r="GWE350"/>
      <c r="GWF350"/>
      <c r="GWG350"/>
      <c r="GWH350"/>
      <c r="GWI350"/>
      <c r="GWJ350"/>
      <c r="GWK350"/>
      <c r="GWL350"/>
      <c r="GWM350"/>
      <c r="GWN350"/>
      <c r="GWO350"/>
      <c r="GWP350"/>
      <c r="GWQ350"/>
      <c r="GWR350"/>
      <c r="GWS350"/>
      <c r="GWT350"/>
      <c r="GWU350"/>
      <c r="GWV350"/>
      <c r="GWW350"/>
      <c r="GWX350"/>
      <c r="GWY350"/>
      <c r="GWZ350"/>
      <c r="GXA350"/>
      <c r="GXB350"/>
      <c r="GXC350"/>
      <c r="GXD350"/>
      <c r="GXE350"/>
      <c r="GXF350"/>
      <c r="GXG350"/>
      <c r="GXH350"/>
      <c r="GXI350"/>
      <c r="GXJ350"/>
      <c r="GXK350"/>
      <c r="GXL350"/>
      <c r="GXM350"/>
      <c r="GXN350"/>
      <c r="GXO350"/>
      <c r="GXP350"/>
      <c r="GXQ350"/>
      <c r="GXR350"/>
      <c r="GXS350"/>
      <c r="GXT350"/>
      <c r="GXU350"/>
      <c r="GXV350"/>
      <c r="GXW350"/>
      <c r="GXX350"/>
      <c r="GXY350"/>
      <c r="GXZ350"/>
      <c r="GYA350"/>
      <c r="GYB350"/>
      <c r="GYC350"/>
      <c r="GYD350"/>
      <c r="GYE350"/>
      <c r="GYF350"/>
      <c r="GYG350"/>
      <c r="GYH350"/>
      <c r="GYI350"/>
      <c r="GYJ350"/>
      <c r="GYK350"/>
      <c r="GYL350"/>
      <c r="GYM350"/>
      <c r="GYN350"/>
      <c r="GYO350"/>
      <c r="GYP350"/>
      <c r="GYQ350"/>
      <c r="GYR350"/>
      <c r="GYS350"/>
      <c r="GYT350"/>
      <c r="GYU350"/>
      <c r="GYV350"/>
      <c r="GYW350"/>
      <c r="GYX350"/>
      <c r="GYY350"/>
      <c r="GYZ350"/>
      <c r="GZA350"/>
      <c r="GZB350"/>
      <c r="GZC350"/>
      <c r="GZD350"/>
      <c r="GZE350"/>
      <c r="GZF350"/>
      <c r="GZG350"/>
      <c r="GZH350"/>
      <c r="GZI350"/>
      <c r="GZJ350"/>
      <c r="GZK350"/>
      <c r="GZL350"/>
      <c r="GZM350"/>
      <c r="GZN350"/>
      <c r="GZO350"/>
      <c r="GZP350"/>
      <c r="GZQ350"/>
      <c r="GZR350"/>
      <c r="GZS350"/>
      <c r="GZT350"/>
      <c r="GZU350"/>
      <c r="GZV350"/>
      <c r="GZW350"/>
      <c r="GZX350"/>
      <c r="GZY350"/>
      <c r="GZZ350"/>
      <c r="HAA350"/>
      <c r="HAB350"/>
      <c r="HAC350"/>
      <c r="HAD350"/>
      <c r="HAE350"/>
      <c r="HAF350"/>
      <c r="HAG350"/>
      <c r="HAH350"/>
      <c r="HAI350"/>
      <c r="HAJ350"/>
      <c r="HAK350"/>
      <c r="HAL350"/>
      <c r="HAM350"/>
      <c r="HAN350"/>
      <c r="HAO350"/>
      <c r="HAP350"/>
      <c r="HAQ350"/>
      <c r="HAR350"/>
      <c r="HAS350"/>
      <c r="HAT350"/>
      <c r="HAU350"/>
      <c r="HAV350"/>
      <c r="HAW350"/>
      <c r="HAX350"/>
      <c r="HAY350"/>
      <c r="HAZ350"/>
      <c r="HBA350"/>
      <c r="HBB350"/>
      <c r="HBC350"/>
      <c r="HBD350"/>
      <c r="HBE350"/>
      <c r="HBF350"/>
      <c r="HBG350"/>
      <c r="HBH350"/>
      <c r="HBI350"/>
      <c r="HBJ350"/>
      <c r="HBK350"/>
      <c r="HBL350"/>
      <c r="HBM350"/>
      <c r="HBN350"/>
      <c r="HBO350"/>
      <c r="HBP350"/>
      <c r="HBQ350"/>
      <c r="HBR350"/>
      <c r="HBS350"/>
      <c r="HBT350"/>
      <c r="HBU350"/>
      <c r="HBV350"/>
      <c r="HBW350"/>
      <c r="HBX350"/>
      <c r="HBY350"/>
      <c r="HBZ350"/>
      <c r="HCA350"/>
      <c r="HCB350"/>
      <c r="HCC350"/>
      <c r="HCD350"/>
      <c r="HCE350"/>
      <c r="HCF350"/>
      <c r="HCG350"/>
      <c r="HCH350"/>
      <c r="HCI350"/>
      <c r="HCJ350"/>
      <c r="HCK350"/>
      <c r="HCL350"/>
      <c r="HCM350"/>
      <c r="HCN350"/>
      <c r="HCO350"/>
      <c r="HCP350"/>
      <c r="HCQ350"/>
      <c r="HCR350"/>
      <c r="HCS350"/>
      <c r="HCT350"/>
      <c r="HCU350"/>
      <c r="HCV350"/>
      <c r="HCW350"/>
      <c r="HCX350"/>
      <c r="HCY350"/>
      <c r="HCZ350"/>
      <c r="HDA350"/>
      <c r="HDB350"/>
      <c r="HDC350"/>
      <c r="HDD350"/>
      <c r="HDE350"/>
      <c r="HDF350"/>
      <c r="HDG350"/>
      <c r="HDH350"/>
      <c r="HDI350"/>
      <c r="HDJ350"/>
      <c r="HDK350"/>
      <c r="HDL350"/>
      <c r="HDM350"/>
      <c r="HDN350"/>
      <c r="HDO350"/>
      <c r="HDP350"/>
      <c r="HDQ350"/>
      <c r="HDR350"/>
      <c r="HDS350"/>
      <c r="HDT350"/>
      <c r="HDU350"/>
      <c r="HDV350"/>
      <c r="HDW350"/>
      <c r="HDX350"/>
      <c r="HDY350"/>
      <c r="HDZ350"/>
      <c r="HEA350"/>
      <c r="HEB350"/>
      <c r="HEC350"/>
      <c r="HED350"/>
      <c r="HEE350"/>
      <c r="HEF350"/>
      <c r="HEG350"/>
      <c r="HEH350"/>
      <c r="HEI350"/>
      <c r="HEJ350"/>
      <c r="HEK350"/>
      <c r="HEL350"/>
      <c r="HEM350"/>
      <c r="HEN350"/>
      <c r="HEO350"/>
      <c r="HEP350"/>
      <c r="HEQ350"/>
      <c r="HER350"/>
      <c r="HES350"/>
      <c r="HET350"/>
      <c r="HEU350"/>
      <c r="HEV350"/>
      <c r="HEW350"/>
      <c r="HEX350"/>
      <c r="HEY350"/>
      <c r="HEZ350"/>
      <c r="HFA350"/>
      <c r="HFB350"/>
      <c r="HFC350"/>
      <c r="HFD350"/>
      <c r="HFE350"/>
      <c r="HFF350"/>
      <c r="HFG350"/>
      <c r="HFH350"/>
      <c r="HFI350"/>
      <c r="HFJ350"/>
      <c r="HFK350"/>
      <c r="HFL350"/>
      <c r="HFM350"/>
      <c r="HFN350"/>
      <c r="HFO350"/>
      <c r="HFP350"/>
      <c r="HFQ350"/>
      <c r="HFR350"/>
      <c r="HFS350"/>
      <c r="HFT350"/>
      <c r="HFU350"/>
      <c r="HFV350"/>
      <c r="HFW350"/>
      <c r="HFX350"/>
      <c r="HFY350"/>
      <c r="HFZ350"/>
      <c r="HGA350"/>
      <c r="HGB350"/>
      <c r="HGC350"/>
      <c r="HGD350"/>
      <c r="HGE350"/>
      <c r="HGF350"/>
      <c r="HGG350"/>
      <c r="HGH350"/>
      <c r="HGI350"/>
      <c r="HGJ350"/>
      <c r="HGK350"/>
      <c r="HGL350"/>
      <c r="HGM350"/>
      <c r="HGN350"/>
      <c r="HGO350"/>
      <c r="HGP350"/>
      <c r="HGQ350"/>
      <c r="HGR350"/>
      <c r="HGS350"/>
      <c r="HGT350"/>
      <c r="HGU350"/>
      <c r="HGV350"/>
      <c r="HGW350"/>
      <c r="HGX350"/>
      <c r="HGY350"/>
      <c r="HGZ350"/>
      <c r="HHA350"/>
      <c r="HHB350"/>
      <c r="HHC350"/>
      <c r="HHD350"/>
      <c r="HHE350"/>
      <c r="HHF350"/>
      <c r="HHG350"/>
      <c r="HHH350"/>
      <c r="HHI350"/>
      <c r="HHJ350"/>
      <c r="HHK350"/>
      <c r="HHL350"/>
      <c r="HHM350"/>
      <c r="HHN350"/>
      <c r="HHO350"/>
      <c r="HHP350"/>
      <c r="HHQ350"/>
      <c r="HHR350"/>
      <c r="HHS350"/>
      <c r="HHT350"/>
      <c r="HHU350"/>
      <c r="HHV350"/>
      <c r="HHW350"/>
      <c r="HHX350"/>
      <c r="HHY350"/>
      <c r="HHZ350"/>
      <c r="HIA350"/>
      <c r="HIB350"/>
      <c r="HIC350"/>
      <c r="HID350"/>
      <c r="HIE350"/>
      <c r="HIF350"/>
      <c r="HIG350"/>
      <c r="HIH350"/>
      <c r="HII350"/>
      <c r="HIJ350"/>
      <c r="HIK350"/>
      <c r="HIL350"/>
      <c r="HIM350"/>
      <c r="HIN350"/>
      <c r="HIO350"/>
      <c r="HIP350"/>
      <c r="HIQ350"/>
      <c r="HIR350"/>
      <c r="HIS350"/>
      <c r="HIT350"/>
      <c r="HIU350"/>
      <c r="HIV350"/>
      <c r="HIW350"/>
      <c r="HIX350"/>
      <c r="HIY350"/>
      <c r="HIZ350"/>
      <c r="HJA350"/>
      <c r="HJB350"/>
      <c r="HJC350"/>
      <c r="HJD350"/>
      <c r="HJE350"/>
      <c r="HJF350"/>
      <c r="HJG350"/>
      <c r="HJH350"/>
      <c r="HJI350"/>
      <c r="HJJ350"/>
      <c r="HJK350"/>
      <c r="HJL350"/>
      <c r="HJM350"/>
      <c r="HJN350"/>
      <c r="HJO350"/>
      <c r="HJP350"/>
      <c r="HJQ350"/>
      <c r="HJR350"/>
      <c r="HJS350"/>
      <c r="HJT350"/>
      <c r="HJU350"/>
      <c r="HJV350"/>
      <c r="HJW350"/>
      <c r="HJX350"/>
      <c r="HJY350"/>
      <c r="HJZ350"/>
      <c r="HKA350"/>
      <c r="HKB350"/>
      <c r="HKC350"/>
      <c r="HKD350"/>
      <c r="HKE350"/>
      <c r="HKF350"/>
      <c r="HKG350"/>
      <c r="HKH350"/>
      <c r="HKI350"/>
      <c r="HKJ350"/>
      <c r="HKK350"/>
      <c r="HKL350"/>
      <c r="HKM350"/>
      <c r="HKN350"/>
      <c r="HKO350"/>
      <c r="HKP350"/>
      <c r="HKQ350"/>
      <c r="HKR350"/>
      <c r="HKS350"/>
      <c r="HKT350"/>
      <c r="HKU350"/>
      <c r="HKV350"/>
      <c r="HKW350"/>
      <c r="HKX350"/>
      <c r="HKY350"/>
      <c r="HKZ350"/>
      <c r="HLA350"/>
      <c r="HLB350"/>
      <c r="HLC350"/>
      <c r="HLD350"/>
      <c r="HLE350"/>
      <c r="HLF350"/>
      <c r="HLG350"/>
      <c r="HLH350"/>
      <c r="HLI350"/>
      <c r="HLJ350"/>
      <c r="HLK350"/>
      <c r="HLL350"/>
      <c r="HLM350"/>
      <c r="HLN350"/>
      <c r="HLO350"/>
      <c r="HLP350"/>
      <c r="HLQ350"/>
      <c r="HLR350"/>
      <c r="HLS350"/>
      <c r="HLT350"/>
      <c r="HLU350"/>
      <c r="HLV350"/>
      <c r="HLW350"/>
      <c r="HLX350"/>
      <c r="HLY350"/>
      <c r="HLZ350"/>
      <c r="HMA350"/>
      <c r="HMB350"/>
      <c r="HMC350"/>
      <c r="HMD350"/>
      <c r="HME350"/>
      <c r="HMF350"/>
      <c r="HMG350"/>
      <c r="HMH350"/>
      <c r="HMI350"/>
      <c r="HMJ350"/>
      <c r="HMK350"/>
      <c r="HML350"/>
      <c r="HMM350"/>
      <c r="HMN350"/>
      <c r="HMO350"/>
      <c r="HMP350"/>
      <c r="HMQ350"/>
      <c r="HMR350"/>
      <c r="HMS350"/>
      <c r="HMT350"/>
      <c r="HMU350"/>
      <c r="HMV350"/>
      <c r="HMW350"/>
      <c r="HMX350"/>
      <c r="HMY350"/>
      <c r="HMZ350"/>
      <c r="HNA350"/>
      <c r="HNB350"/>
      <c r="HNC350"/>
      <c r="HND350"/>
      <c r="HNE350"/>
      <c r="HNF350"/>
      <c r="HNG350"/>
      <c r="HNH350"/>
      <c r="HNI350"/>
      <c r="HNJ350"/>
      <c r="HNK350"/>
      <c r="HNL350"/>
      <c r="HNM350"/>
      <c r="HNN350"/>
      <c r="HNO350"/>
      <c r="HNP350"/>
      <c r="HNQ350"/>
      <c r="HNR350"/>
      <c r="HNS350"/>
      <c r="HNT350"/>
      <c r="HNU350"/>
      <c r="HNV350"/>
      <c r="HNW350"/>
      <c r="HNX350"/>
      <c r="HNY350"/>
      <c r="HNZ350"/>
      <c r="HOA350"/>
      <c r="HOB350"/>
      <c r="HOC350"/>
      <c r="HOD350"/>
      <c r="HOE350"/>
      <c r="HOF350"/>
      <c r="HOG350"/>
      <c r="HOH350"/>
      <c r="HOI350"/>
      <c r="HOJ350"/>
      <c r="HOK350"/>
      <c r="HOL350"/>
      <c r="HOM350"/>
      <c r="HON350"/>
      <c r="HOO350"/>
      <c r="HOP350"/>
      <c r="HOQ350"/>
      <c r="HOR350"/>
      <c r="HOS350"/>
      <c r="HOT350"/>
      <c r="HOU350"/>
      <c r="HOV350"/>
      <c r="HOW350"/>
      <c r="HOX350"/>
      <c r="HOY350"/>
      <c r="HOZ350"/>
      <c r="HPA350"/>
      <c r="HPB350"/>
      <c r="HPC350"/>
      <c r="HPD350"/>
      <c r="HPE350"/>
      <c r="HPF350"/>
      <c r="HPG350"/>
      <c r="HPH350"/>
      <c r="HPI350"/>
      <c r="HPJ350"/>
      <c r="HPK350"/>
      <c r="HPL350"/>
      <c r="HPM350"/>
      <c r="HPN350"/>
      <c r="HPO350"/>
      <c r="HPP350"/>
      <c r="HPQ350"/>
      <c r="HPR350"/>
      <c r="HPS350"/>
      <c r="HPT350"/>
      <c r="HPU350"/>
      <c r="HPV350"/>
      <c r="HPW350"/>
      <c r="HPX350"/>
      <c r="HPY350"/>
      <c r="HPZ350"/>
      <c r="HQA350"/>
      <c r="HQB350"/>
      <c r="HQC350"/>
      <c r="HQD350"/>
      <c r="HQE350"/>
      <c r="HQF350"/>
      <c r="HQG350"/>
      <c r="HQH350"/>
      <c r="HQI350"/>
      <c r="HQJ350"/>
      <c r="HQK350"/>
      <c r="HQL350"/>
      <c r="HQM350"/>
      <c r="HQN350"/>
      <c r="HQO350"/>
      <c r="HQP350"/>
      <c r="HQQ350"/>
      <c r="HQR350"/>
      <c r="HQS350"/>
      <c r="HQT350"/>
      <c r="HQU350"/>
      <c r="HQV350"/>
      <c r="HQW350"/>
      <c r="HQX350"/>
      <c r="HQY350"/>
      <c r="HQZ350"/>
      <c r="HRA350"/>
      <c r="HRB350"/>
      <c r="HRC350"/>
      <c r="HRD350"/>
      <c r="HRE350"/>
      <c r="HRF350"/>
      <c r="HRG350"/>
      <c r="HRH350"/>
      <c r="HRI350"/>
      <c r="HRJ350"/>
      <c r="HRK350"/>
      <c r="HRL350"/>
      <c r="HRM350"/>
      <c r="HRN350"/>
      <c r="HRO350"/>
      <c r="HRP350"/>
      <c r="HRQ350"/>
      <c r="HRR350"/>
      <c r="HRS350"/>
      <c r="HRT350"/>
      <c r="HRU350"/>
      <c r="HRV350"/>
      <c r="HRW350"/>
      <c r="HRX350"/>
      <c r="HRY350"/>
      <c r="HRZ350"/>
      <c r="HSA350"/>
      <c r="HSB350"/>
      <c r="HSC350"/>
      <c r="HSD350"/>
      <c r="HSE350"/>
      <c r="HSF350"/>
      <c r="HSG350"/>
      <c r="HSH350"/>
      <c r="HSI350"/>
      <c r="HSJ350"/>
      <c r="HSK350"/>
      <c r="HSL350"/>
      <c r="HSM350"/>
      <c r="HSN350"/>
      <c r="HSO350"/>
      <c r="HSP350"/>
      <c r="HSQ350"/>
      <c r="HSR350"/>
      <c r="HSS350"/>
      <c r="HST350"/>
      <c r="HSU350"/>
      <c r="HSV350"/>
      <c r="HSW350"/>
      <c r="HSX350"/>
      <c r="HSY350"/>
      <c r="HSZ350"/>
      <c r="HTA350"/>
      <c r="HTB350"/>
      <c r="HTC350"/>
      <c r="HTD350"/>
      <c r="HTE350"/>
      <c r="HTF350"/>
      <c r="HTG350"/>
      <c r="HTH350"/>
      <c r="HTI350"/>
      <c r="HTJ350"/>
      <c r="HTK350"/>
      <c r="HTL350"/>
      <c r="HTM350"/>
      <c r="HTN350"/>
      <c r="HTO350"/>
      <c r="HTP350"/>
      <c r="HTQ350"/>
      <c r="HTR350"/>
      <c r="HTS350"/>
      <c r="HTT350"/>
      <c r="HTU350"/>
      <c r="HTV350"/>
      <c r="HTW350"/>
      <c r="HTX350"/>
      <c r="HTY350"/>
      <c r="HTZ350"/>
      <c r="HUA350"/>
      <c r="HUB350"/>
      <c r="HUC350"/>
      <c r="HUD350"/>
      <c r="HUE350"/>
      <c r="HUF350"/>
      <c r="HUG350"/>
      <c r="HUH350"/>
      <c r="HUI350"/>
      <c r="HUJ350"/>
      <c r="HUK350"/>
      <c r="HUL350"/>
      <c r="HUM350"/>
      <c r="HUN350"/>
      <c r="HUO350"/>
      <c r="HUP350"/>
      <c r="HUQ350"/>
      <c r="HUR350"/>
      <c r="HUS350"/>
      <c r="HUT350"/>
      <c r="HUU350"/>
      <c r="HUV350"/>
      <c r="HUW350"/>
      <c r="HUX350"/>
      <c r="HUY350"/>
      <c r="HUZ350"/>
      <c r="HVA350"/>
      <c r="HVB350"/>
      <c r="HVC350"/>
      <c r="HVD350"/>
      <c r="HVE350"/>
      <c r="HVF350"/>
      <c r="HVG350"/>
      <c r="HVH350"/>
      <c r="HVI350"/>
      <c r="HVJ350"/>
      <c r="HVK350"/>
      <c r="HVL350"/>
      <c r="HVM350"/>
      <c r="HVN350"/>
      <c r="HVO350"/>
      <c r="HVP350"/>
      <c r="HVQ350"/>
      <c r="HVR350"/>
      <c r="HVS350"/>
      <c r="HVT350"/>
      <c r="HVU350"/>
      <c r="HVV350"/>
      <c r="HVW350"/>
      <c r="HVX350"/>
      <c r="HVY350"/>
      <c r="HVZ350"/>
      <c r="HWA350"/>
      <c r="HWB350"/>
      <c r="HWC350"/>
      <c r="HWD350"/>
      <c r="HWE350"/>
      <c r="HWF350"/>
      <c r="HWG350"/>
      <c r="HWH350"/>
      <c r="HWI350"/>
      <c r="HWJ350"/>
      <c r="HWK350"/>
      <c r="HWL350"/>
      <c r="HWM350"/>
      <c r="HWN350"/>
      <c r="HWO350"/>
      <c r="HWP350"/>
      <c r="HWQ350"/>
      <c r="HWR350"/>
      <c r="HWS350"/>
      <c r="HWT350"/>
      <c r="HWU350"/>
      <c r="HWV350"/>
      <c r="HWW350"/>
      <c r="HWX350"/>
      <c r="HWY350"/>
      <c r="HWZ350"/>
      <c r="HXA350"/>
      <c r="HXB350"/>
      <c r="HXC350"/>
      <c r="HXD350"/>
      <c r="HXE350"/>
      <c r="HXF350"/>
      <c r="HXG350"/>
      <c r="HXH350"/>
      <c r="HXI350"/>
      <c r="HXJ350"/>
      <c r="HXK350"/>
      <c r="HXL350"/>
      <c r="HXM350"/>
      <c r="HXN350"/>
      <c r="HXO350"/>
      <c r="HXP350"/>
      <c r="HXQ350"/>
      <c r="HXR350"/>
      <c r="HXS350"/>
      <c r="HXT350"/>
      <c r="HXU350"/>
      <c r="HXV350"/>
      <c r="HXW350"/>
      <c r="HXX350"/>
      <c r="HXY350"/>
      <c r="HXZ350"/>
      <c r="HYA350"/>
      <c r="HYB350"/>
      <c r="HYC350"/>
      <c r="HYD350"/>
      <c r="HYE350"/>
      <c r="HYF350"/>
      <c r="HYG350"/>
      <c r="HYH350"/>
      <c r="HYI350"/>
      <c r="HYJ350"/>
      <c r="HYK350"/>
      <c r="HYL350"/>
      <c r="HYM350"/>
      <c r="HYN350"/>
      <c r="HYO350"/>
      <c r="HYP350"/>
      <c r="HYQ350"/>
      <c r="HYR350"/>
      <c r="HYS350"/>
      <c r="HYT350"/>
      <c r="HYU350"/>
      <c r="HYV350"/>
      <c r="HYW350"/>
      <c r="HYX350"/>
      <c r="HYY350"/>
      <c r="HYZ350"/>
      <c r="HZA350"/>
      <c r="HZB350"/>
      <c r="HZC350"/>
      <c r="HZD350"/>
      <c r="HZE350"/>
      <c r="HZF350"/>
      <c r="HZG350"/>
      <c r="HZH350"/>
      <c r="HZI350"/>
      <c r="HZJ350"/>
      <c r="HZK350"/>
      <c r="HZL350"/>
      <c r="HZM350"/>
      <c r="HZN350"/>
      <c r="HZO350"/>
      <c r="HZP350"/>
      <c r="HZQ350"/>
      <c r="HZR350"/>
      <c r="HZS350"/>
      <c r="HZT350"/>
      <c r="HZU350"/>
      <c r="HZV350"/>
      <c r="HZW350"/>
      <c r="HZX350"/>
      <c r="HZY350"/>
      <c r="HZZ350"/>
      <c r="IAA350"/>
      <c r="IAB350"/>
      <c r="IAC350"/>
      <c r="IAD350"/>
      <c r="IAE350"/>
      <c r="IAF350"/>
      <c r="IAG350"/>
      <c r="IAH350"/>
      <c r="IAI350"/>
      <c r="IAJ350"/>
      <c r="IAK350"/>
      <c r="IAL350"/>
      <c r="IAM350"/>
      <c r="IAN350"/>
      <c r="IAO350"/>
      <c r="IAP350"/>
      <c r="IAQ350"/>
      <c r="IAR350"/>
      <c r="IAS350"/>
      <c r="IAT350"/>
      <c r="IAU350"/>
      <c r="IAV350"/>
      <c r="IAW350"/>
      <c r="IAX350"/>
      <c r="IAY350"/>
      <c r="IAZ350"/>
      <c r="IBA350"/>
      <c r="IBB350"/>
      <c r="IBC350"/>
      <c r="IBD350"/>
      <c r="IBE350"/>
      <c r="IBF350"/>
      <c r="IBG350"/>
      <c r="IBH350"/>
      <c r="IBI350"/>
      <c r="IBJ350"/>
      <c r="IBK350"/>
      <c r="IBL350"/>
      <c r="IBM350"/>
      <c r="IBN350"/>
      <c r="IBO350"/>
      <c r="IBP350"/>
      <c r="IBQ350"/>
      <c r="IBR350"/>
      <c r="IBS350"/>
      <c r="IBT350"/>
      <c r="IBU350"/>
      <c r="IBV350"/>
      <c r="IBW350"/>
      <c r="IBX350"/>
      <c r="IBY350"/>
      <c r="IBZ350"/>
      <c r="ICA350"/>
      <c r="ICB350"/>
      <c r="ICC350"/>
      <c r="ICD350"/>
      <c r="ICE350"/>
      <c r="ICF350"/>
      <c r="ICG350"/>
      <c r="ICH350"/>
      <c r="ICI350"/>
      <c r="ICJ350"/>
      <c r="ICK350"/>
      <c r="ICL350"/>
      <c r="ICM350"/>
      <c r="ICN350"/>
      <c r="ICO350"/>
      <c r="ICP350"/>
      <c r="ICQ350"/>
      <c r="ICR350"/>
      <c r="ICS350"/>
      <c r="ICT350"/>
      <c r="ICU350"/>
      <c r="ICV350"/>
      <c r="ICW350"/>
      <c r="ICX350"/>
      <c r="ICY350"/>
      <c r="ICZ350"/>
      <c r="IDA350"/>
      <c r="IDB350"/>
      <c r="IDC350"/>
      <c r="IDD350"/>
      <c r="IDE350"/>
      <c r="IDF350"/>
      <c r="IDG350"/>
      <c r="IDH350"/>
      <c r="IDI350"/>
      <c r="IDJ350"/>
      <c r="IDK350"/>
      <c r="IDL350"/>
      <c r="IDM350"/>
      <c r="IDN350"/>
      <c r="IDO350"/>
      <c r="IDP350"/>
      <c r="IDQ350"/>
      <c r="IDR350"/>
      <c r="IDS350"/>
      <c r="IDT350"/>
      <c r="IDU350"/>
      <c r="IDV350"/>
      <c r="IDW350"/>
      <c r="IDX350"/>
      <c r="IDY350"/>
      <c r="IDZ350"/>
      <c r="IEA350"/>
      <c r="IEB350"/>
      <c r="IEC350"/>
      <c r="IED350"/>
      <c r="IEE350"/>
      <c r="IEF350"/>
      <c r="IEG350"/>
      <c r="IEH350"/>
      <c r="IEI350"/>
      <c r="IEJ350"/>
      <c r="IEK350"/>
      <c r="IEL350"/>
      <c r="IEM350"/>
      <c r="IEN350"/>
      <c r="IEO350"/>
      <c r="IEP350"/>
      <c r="IEQ350"/>
      <c r="IER350"/>
      <c r="IES350"/>
      <c r="IET350"/>
      <c r="IEU350"/>
      <c r="IEV350"/>
      <c r="IEW350"/>
      <c r="IEX350"/>
      <c r="IEY350"/>
      <c r="IEZ350"/>
      <c r="IFA350"/>
      <c r="IFB350"/>
      <c r="IFC350"/>
      <c r="IFD350"/>
      <c r="IFE350"/>
      <c r="IFF350"/>
      <c r="IFG350"/>
      <c r="IFH350"/>
      <c r="IFI350"/>
      <c r="IFJ350"/>
      <c r="IFK350"/>
      <c r="IFL350"/>
      <c r="IFM350"/>
      <c r="IFN350"/>
      <c r="IFO350"/>
      <c r="IFP350"/>
      <c r="IFQ350"/>
      <c r="IFR350"/>
      <c r="IFS350"/>
      <c r="IFT350"/>
      <c r="IFU350"/>
      <c r="IFV350"/>
      <c r="IFW350"/>
      <c r="IFX350"/>
      <c r="IFY350"/>
      <c r="IFZ350"/>
      <c r="IGA350"/>
      <c r="IGB350"/>
      <c r="IGC350"/>
      <c r="IGD350"/>
      <c r="IGE350"/>
      <c r="IGF350"/>
      <c r="IGG350"/>
      <c r="IGH350"/>
      <c r="IGI350"/>
      <c r="IGJ350"/>
      <c r="IGK350"/>
      <c r="IGL350"/>
      <c r="IGM350"/>
      <c r="IGN350"/>
      <c r="IGO350"/>
      <c r="IGP350"/>
      <c r="IGQ350"/>
      <c r="IGR350"/>
      <c r="IGS350"/>
      <c r="IGT350"/>
      <c r="IGU350"/>
      <c r="IGV350"/>
      <c r="IGW350"/>
      <c r="IGX350"/>
      <c r="IGY350"/>
      <c r="IGZ350"/>
      <c r="IHA350"/>
      <c r="IHB350"/>
      <c r="IHC350"/>
      <c r="IHD350"/>
      <c r="IHE350"/>
      <c r="IHF350"/>
      <c r="IHG350"/>
      <c r="IHH350"/>
      <c r="IHI350"/>
      <c r="IHJ350"/>
      <c r="IHK350"/>
      <c r="IHL350"/>
      <c r="IHM350"/>
      <c r="IHN350"/>
      <c r="IHO350"/>
      <c r="IHP350"/>
      <c r="IHQ350"/>
      <c r="IHR350"/>
      <c r="IHS350"/>
      <c r="IHT350"/>
      <c r="IHU350"/>
      <c r="IHV350"/>
      <c r="IHW350"/>
      <c r="IHX350"/>
      <c r="IHY350"/>
      <c r="IHZ350"/>
      <c r="IIA350"/>
      <c r="IIB350"/>
      <c r="IIC350"/>
      <c r="IID350"/>
      <c r="IIE350"/>
      <c r="IIF350"/>
      <c r="IIG350"/>
      <c r="IIH350"/>
      <c r="III350"/>
      <c r="IIJ350"/>
      <c r="IIK350"/>
      <c r="IIL350"/>
      <c r="IIM350"/>
      <c r="IIN350"/>
      <c r="IIO350"/>
      <c r="IIP350"/>
      <c r="IIQ350"/>
      <c r="IIR350"/>
      <c r="IIS350"/>
      <c r="IIT350"/>
      <c r="IIU350"/>
      <c r="IIV350"/>
      <c r="IIW350"/>
      <c r="IIX350"/>
      <c r="IIY350"/>
      <c r="IIZ350"/>
      <c r="IJA350"/>
      <c r="IJB350"/>
      <c r="IJC350"/>
      <c r="IJD350"/>
      <c r="IJE350"/>
      <c r="IJF350"/>
      <c r="IJG350"/>
      <c r="IJH350"/>
      <c r="IJI350"/>
      <c r="IJJ350"/>
      <c r="IJK350"/>
      <c r="IJL350"/>
      <c r="IJM350"/>
      <c r="IJN350"/>
      <c r="IJO350"/>
      <c r="IJP350"/>
      <c r="IJQ350"/>
      <c r="IJR350"/>
      <c r="IJS350"/>
      <c r="IJT350"/>
      <c r="IJU350"/>
      <c r="IJV350"/>
      <c r="IJW350"/>
      <c r="IJX350"/>
      <c r="IJY350"/>
      <c r="IJZ350"/>
      <c r="IKA350"/>
      <c r="IKB350"/>
      <c r="IKC350"/>
      <c r="IKD350"/>
      <c r="IKE350"/>
      <c r="IKF350"/>
      <c r="IKG350"/>
      <c r="IKH350"/>
      <c r="IKI350"/>
      <c r="IKJ350"/>
      <c r="IKK350"/>
      <c r="IKL350"/>
      <c r="IKM350"/>
      <c r="IKN350"/>
      <c r="IKO350"/>
      <c r="IKP350"/>
      <c r="IKQ350"/>
      <c r="IKR350"/>
      <c r="IKS350"/>
      <c r="IKT350"/>
      <c r="IKU350"/>
      <c r="IKV350"/>
      <c r="IKW350"/>
      <c r="IKX350"/>
      <c r="IKY350"/>
      <c r="IKZ350"/>
      <c r="ILA350"/>
      <c r="ILB350"/>
      <c r="ILC350"/>
      <c r="ILD350"/>
      <c r="ILE350"/>
      <c r="ILF350"/>
      <c r="ILG350"/>
      <c r="ILH350"/>
      <c r="ILI350"/>
      <c r="ILJ350"/>
      <c r="ILK350"/>
      <c r="ILL350"/>
      <c r="ILM350"/>
      <c r="ILN350"/>
      <c r="ILO350"/>
      <c r="ILP350"/>
      <c r="ILQ350"/>
      <c r="ILR350"/>
      <c r="ILS350"/>
      <c r="ILT350"/>
      <c r="ILU350"/>
      <c r="ILV350"/>
      <c r="ILW350"/>
      <c r="ILX350"/>
      <c r="ILY350"/>
      <c r="ILZ350"/>
      <c r="IMA350"/>
      <c r="IMB350"/>
      <c r="IMC350"/>
      <c r="IMD350"/>
      <c r="IME350"/>
      <c r="IMF350"/>
      <c r="IMG350"/>
      <c r="IMH350"/>
      <c r="IMI350"/>
      <c r="IMJ350"/>
      <c r="IMK350"/>
      <c r="IML350"/>
      <c r="IMM350"/>
      <c r="IMN350"/>
      <c r="IMO350"/>
      <c r="IMP350"/>
      <c r="IMQ350"/>
      <c r="IMR350"/>
      <c r="IMS350"/>
      <c r="IMT350"/>
      <c r="IMU350"/>
      <c r="IMV350"/>
      <c r="IMW350"/>
      <c r="IMX350"/>
      <c r="IMY350"/>
      <c r="IMZ350"/>
      <c r="INA350"/>
      <c r="INB350"/>
      <c r="INC350"/>
      <c r="IND350"/>
      <c r="INE350"/>
      <c r="INF350"/>
      <c r="ING350"/>
      <c r="INH350"/>
      <c r="INI350"/>
      <c r="INJ350"/>
      <c r="INK350"/>
      <c r="INL350"/>
      <c r="INM350"/>
      <c r="INN350"/>
      <c r="INO350"/>
      <c r="INP350"/>
      <c r="INQ350"/>
      <c r="INR350"/>
      <c r="INS350"/>
      <c r="INT350"/>
      <c r="INU350"/>
      <c r="INV350"/>
      <c r="INW350"/>
      <c r="INX350"/>
      <c r="INY350"/>
      <c r="INZ350"/>
      <c r="IOA350"/>
      <c r="IOB350"/>
      <c r="IOC350"/>
      <c r="IOD350"/>
      <c r="IOE350"/>
      <c r="IOF350"/>
      <c r="IOG350"/>
      <c r="IOH350"/>
      <c r="IOI350"/>
      <c r="IOJ350"/>
      <c r="IOK350"/>
      <c r="IOL350"/>
      <c r="IOM350"/>
      <c r="ION350"/>
      <c r="IOO350"/>
      <c r="IOP350"/>
      <c r="IOQ350"/>
      <c r="IOR350"/>
      <c r="IOS350"/>
      <c r="IOT350"/>
      <c r="IOU350"/>
      <c r="IOV350"/>
      <c r="IOW350"/>
      <c r="IOX350"/>
      <c r="IOY350"/>
      <c r="IOZ350"/>
      <c r="IPA350"/>
      <c r="IPB350"/>
      <c r="IPC350"/>
      <c r="IPD350"/>
      <c r="IPE350"/>
      <c r="IPF350"/>
      <c r="IPG350"/>
      <c r="IPH350"/>
      <c r="IPI350"/>
      <c r="IPJ350"/>
      <c r="IPK350"/>
      <c r="IPL350"/>
      <c r="IPM350"/>
      <c r="IPN350"/>
      <c r="IPO350"/>
      <c r="IPP350"/>
      <c r="IPQ350"/>
      <c r="IPR350"/>
      <c r="IPS350"/>
      <c r="IPT350"/>
      <c r="IPU350"/>
      <c r="IPV350"/>
      <c r="IPW350"/>
      <c r="IPX350"/>
      <c r="IPY350"/>
      <c r="IPZ350"/>
      <c r="IQA350"/>
      <c r="IQB350"/>
      <c r="IQC350"/>
      <c r="IQD350"/>
      <c r="IQE350"/>
      <c r="IQF350"/>
      <c r="IQG350"/>
      <c r="IQH350"/>
      <c r="IQI350"/>
      <c r="IQJ350"/>
      <c r="IQK350"/>
      <c r="IQL350"/>
      <c r="IQM350"/>
      <c r="IQN350"/>
      <c r="IQO350"/>
      <c r="IQP350"/>
      <c r="IQQ350"/>
      <c r="IQR350"/>
      <c r="IQS350"/>
      <c r="IQT350"/>
      <c r="IQU350"/>
      <c r="IQV350"/>
      <c r="IQW350"/>
      <c r="IQX350"/>
      <c r="IQY350"/>
      <c r="IQZ350"/>
      <c r="IRA350"/>
      <c r="IRB350"/>
      <c r="IRC350"/>
      <c r="IRD350"/>
      <c r="IRE350"/>
      <c r="IRF350"/>
      <c r="IRG350"/>
      <c r="IRH350"/>
      <c r="IRI350"/>
      <c r="IRJ350"/>
      <c r="IRK350"/>
      <c r="IRL350"/>
      <c r="IRM350"/>
      <c r="IRN350"/>
      <c r="IRO350"/>
      <c r="IRP350"/>
      <c r="IRQ350"/>
      <c r="IRR350"/>
      <c r="IRS350"/>
      <c r="IRT350"/>
      <c r="IRU350"/>
      <c r="IRV350"/>
      <c r="IRW350"/>
      <c r="IRX350"/>
      <c r="IRY350"/>
      <c r="IRZ350"/>
      <c r="ISA350"/>
      <c r="ISB350"/>
      <c r="ISC350"/>
      <c r="ISD350"/>
      <c r="ISE350"/>
      <c r="ISF350"/>
      <c r="ISG350"/>
      <c r="ISH350"/>
      <c r="ISI350"/>
      <c r="ISJ350"/>
      <c r="ISK350"/>
      <c r="ISL350"/>
      <c r="ISM350"/>
      <c r="ISN350"/>
      <c r="ISO350"/>
      <c r="ISP350"/>
      <c r="ISQ350"/>
      <c r="ISR350"/>
      <c r="ISS350"/>
      <c r="IST350"/>
      <c r="ISU350"/>
      <c r="ISV350"/>
      <c r="ISW350"/>
      <c r="ISX350"/>
      <c r="ISY350"/>
      <c r="ISZ350"/>
      <c r="ITA350"/>
      <c r="ITB350"/>
      <c r="ITC350"/>
      <c r="ITD350"/>
      <c r="ITE350"/>
      <c r="ITF350"/>
      <c r="ITG350"/>
      <c r="ITH350"/>
      <c r="ITI350"/>
      <c r="ITJ350"/>
      <c r="ITK350"/>
      <c r="ITL350"/>
      <c r="ITM350"/>
      <c r="ITN350"/>
      <c r="ITO350"/>
      <c r="ITP350"/>
      <c r="ITQ350"/>
      <c r="ITR350"/>
      <c r="ITS350"/>
      <c r="ITT350"/>
      <c r="ITU350"/>
      <c r="ITV350"/>
      <c r="ITW350"/>
      <c r="ITX350"/>
      <c r="ITY350"/>
      <c r="ITZ350"/>
      <c r="IUA350"/>
      <c r="IUB350"/>
      <c r="IUC350"/>
      <c r="IUD350"/>
      <c r="IUE350"/>
      <c r="IUF350"/>
      <c r="IUG350"/>
      <c r="IUH350"/>
      <c r="IUI350"/>
      <c r="IUJ350"/>
      <c r="IUK350"/>
      <c r="IUL350"/>
      <c r="IUM350"/>
      <c r="IUN350"/>
      <c r="IUO350"/>
      <c r="IUP350"/>
      <c r="IUQ350"/>
      <c r="IUR350"/>
      <c r="IUS350"/>
      <c r="IUT350"/>
      <c r="IUU350"/>
      <c r="IUV350"/>
      <c r="IUW350"/>
      <c r="IUX350"/>
      <c r="IUY350"/>
      <c r="IUZ350"/>
      <c r="IVA350"/>
      <c r="IVB350"/>
      <c r="IVC350"/>
      <c r="IVD350"/>
      <c r="IVE350"/>
      <c r="IVF350"/>
      <c r="IVG350"/>
      <c r="IVH350"/>
      <c r="IVI350"/>
      <c r="IVJ350"/>
      <c r="IVK350"/>
      <c r="IVL350"/>
      <c r="IVM350"/>
      <c r="IVN350"/>
      <c r="IVO350"/>
      <c r="IVP350"/>
      <c r="IVQ350"/>
      <c r="IVR350"/>
      <c r="IVS350"/>
      <c r="IVT350"/>
      <c r="IVU350"/>
      <c r="IVV350"/>
      <c r="IVW350"/>
      <c r="IVX350"/>
      <c r="IVY350"/>
      <c r="IVZ350"/>
      <c r="IWA350"/>
      <c r="IWB350"/>
      <c r="IWC350"/>
      <c r="IWD350"/>
      <c r="IWE350"/>
      <c r="IWF350"/>
      <c r="IWG350"/>
      <c r="IWH350"/>
      <c r="IWI350"/>
      <c r="IWJ350"/>
      <c r="IWK350"/>
      <c r="IWL350"/>
      <c r="IWM350"/>
      <c r="IWN350"/>
      <c r="IWO350"/>
      <c r="IWP350"/>
      <c r="IWQ350"/>
      <c r="IWR350"/>
      <c r="IWS350"/>
      <c r="IWT350"/>
      <c r="IWU350"/>
      <c r="IWV350"/>
      <c r="IWW350"/>
      <c r="IWX350"/>
      <c r="IWY350"/>
      <c r="IWZ350"/>
      <c r="IXA350"/>
      <c r="IXB350"/>
      <c r="IXC350"/>
      <c r="IXD350"/>
      <c r="IXE350"/>
      <c r="IXF350"/>
      <c r="IXG350"/>
      <c r="IXH350"/>
      <c r="IXI350"/>
      <c r="IXJ350"/>
      <c r="IXK350"/>
      <c r="IXL350"/>
      <c r="IXM350"/>
      <c r="IXN350"/>
      <c r="IXO350"/>
      <c r="IXP350"/>
      <c r="IXQ350"/>
      <c r="IXR350"/>
      <c r="IXS350"/>
      <c r="IXT350"/>
      <c r="IXU350"/>
      <c r="IXV350"/>
      <c r="IXW350"/>
      <c r="IXX350"/>
      <c r="IXY350"/>
      <c r="IXZ350"/>
      <c r="IYA350"/>
      <c r="IYB350"/>
      <c r="IYC350"/>
      <c r="IYD350"/>
      <c r="IYE350"/>
      <c r="IYF350"/>
      <c r="IYG350"/>
      <c r="IYH350"/>
      <c r="IYI350"/>
      <c r="IYJ350"/>
      <c r="IYK350"/>
      <c r="IYL350"/>
      <c r="IYM350"/>
      <c r="IYN350"/>
      <c r="IYO350"/>
      <c r="IYP350"/>
      <c r="IYQ350"/>
      <c r="IYR350"/>
      <c r="IYS350"/>
      <c r="IYT350"/>
      <c r="IYU350"/>
      <c r="IYV350"/>
      <c r="IYW350"/>
      <c r="IYX350"/>
      <c r="IYY350"/>
      <c r="IYZ350"/>
      <c r="IZA350"/>
      <c r="IZB350"/>
      <c r="IZC350"/>
      <c r="IZD350"/>
      <c r="IZE350"/>
      <c r="IZF350"/>
      <c r="IZG350"/>
      <c r="IZH350"/>
      <c r="IZI350"/>
      <c r="IZJ350"/>
      <c r="IZK350"/>
      <c r="IZL350"/>
      <c r="IZM350"/>
      <c r="IZN350"/>
      <c r="IZO350"/>
      <c r="IZP350"/>
      <c r="IZQ350"/>
      <c r="IZR350"/>
      <c r="IZS350"/>
      <c r="IZT350"/>
      <c r="IZU350"/>
      <c r="IZV350"/>
      <c r="IZW350"/>
      <c r="IZX350"/>
      <c r="IZY350"/>
      <c r="IZZ350"/>
      <c r="JAA350"/>
      <c r="JAB350"/>
      <c r="JAC350"/>
      <c r="JAD350"/>
      <c r="JAE350"/>
      <c r="JAF350"/>
      <c r="JAG350"/>
      <c r="JAH350"/>
      <c r="JAI350"/>
      <c r="JAJ350"/>
      <c r="JAK350"/>
      <c r="JAL350"/>
      <c r="JAM350"/>
      <c r="JAN350"/>
      <c r="JAO350"/>
      <c r="JAP350"/>
      <c r="JAQ350"/>
      <c r="JAR350"/>
      <c r="JAS350"/>
      <c r="JAT350"/>
      <c r="JAU350"/>
      <c r="JAV350"/>
      <c r="JAW350"/>
      <c r="JAX350"/>
      <c r="JAY350"/>
      <c r="JAZ350"/>
      <c r="JBA350"/>
      <c r="JBB350"/>
      <c r="JBC350"/>
      <c r="JBD350"/>
      <c r="JBE350"/>
      <c r="JBF350"/>
      <c r="JBG350"/>
      <c r="JBH350"/>
      <c r="JBI350"/>
      <c r="JBJ350"/>
      <c r="JBK350"/>
      <c r="JBL350"/>
      <c r="JBM350"/>
      <c r="JBN350"/>
      <c r="JBO350"/>
      <c r="JBP350"/>
      <c r="JBQ350"/>
      <c r="JBR350"/>
      <c r="JBS350"/>
      <c r="JBT350"/>
      <c r="JBU350"/>
      <c r="JBV350"/>
      <c r="JBW350"/>
      <c r="JBX350"/>
      <c r="JBY350"/>
      <c r="JBZ350"/>
      <c r="JCA350"/>
      <c r="JCB350"/>
      <c r="JCC350"/>
      <c r="JCD350"/>
      <c r="JCE350"/>
      <c r="JCF350"/>
      <c r="JCG350"/>
      <c r="JCH350"/>
      <c r="JCI350"/>
      <c r="JCJ350"/>
      <c r="JCK350"/>
      <c r="JCL350"/>
      <c r="JCM350"/>
      <c r="JCN350"/>
      <c r="JCO350"/>
      <c r="JCP350"/>
      <c r="JCQ350"/>
      <c r="JCR350"/>
      <c r="JCS350"/>
      <c r="JCT350"/>
      <c r="JCU350"/>
      <c r="JCV350"/>
      <c r="JCW350"/>
      <c r="JCX350"/>
      <c r="JCY350"/>
      <c r="JCZ350"/>
      <c r="JDA350"/>
      <c r="JDB350"/>
      <c r="JDC350"/>
      <c r="JDD350"/>
      <c r="JDE350"/>
      <c r="JDF350"/>
      <c r="JDG350"/>
      <c r="JDH350"/>
      <c r="JDI350"/>
      <c r="JDJ350"/>
      <c r="JDK350"/>
      <c r="JDL350"/>
      <c r="JDM350"/>
      <c r="JDN350"/>
      <c r="JDO350"/>
      <c r="JDP350"/>
      <c r="JDQ350"/>
      <c r="JDR350"/>
      <c r="JDS350"/>
      <c r="JDT350"/>
      <c r="JDU350"/>
      <c r="JDV350"/>
      <c r="JDW350"/>
      <c r="JDX350"/>
      <c r="JDY350"/>
      <c r="JDZ350"/>
      <c r="JEA350"/>
      <c r="JEB350"/>
      <c r="JEC350"/>
      <c r="JED350"/>
      <c r="JEE350"/>
      <c r="JEF350"/>
      <c r="JEG350"/>
      <c r="JEH350"/>
      <c r="JEI350"/>
      <c r="JEJ350"/>
      <c r="JEK350"/>
      <c r="JEL350"/>
      <c r="JEM350"/>
      <c r="JEN350"/>
      <c r="JEO350"/>
      <c r="JEP350"/>
      <c r="JEQ350"/>
      <c r="JER350"/>
      <c r="JES350"/>
      <c r="JET350"/>
      <c r="JEU350"/>
      <c r="JEV350"/>
      <c r="JEW350"/>
      <c r="JEX350"/>
      <c r="JEY350"/>
      <c r="JEZ350"/>
      <c r="JFA350"/>
      <c r="JFB350"/>
      <c r="JFC350"/>
      <c r="JFD350"/>
      <c r="JFE350"/>
      <c r="JFF350"/>
      <c r="JFG350"/>
      <c r="JFH350"/>
      <c r="JFI350"/>
      <c r="JFJ350"/>
      <c r="JFK350"/>
      <c r="JFL350"/>
      <c r="JFM350"/>
      <c r="JFN350"/>
      <c r="JFO350"/>
      <c r="JFP350"/>
      <c r="JFQ350"/>
      <c r="JFR350"/>
      <c r="JFS350"/>
      <c r="JFT350"/>
      <c r="JFU350"/>
      <c r="JFV350"/>
      <c r="JFW350"/>
      <c r="JFX350"/>
      <c r="JFY350"/>
      <c r="JFZ350"/>
      <c r="JGA350"/>
      <c r="JGB350"/>
      <c r="JGC350"/>
      <c r="JGD350"/>
      <c r="JGE350"/>
      <c r="JGF350"/>
      <c r="JGG350"/>
      <c r="JGH350"/>
      <c r="JGI350"/>
      <c r="JGJ350"/>
      <c r="JGK350"/>
      <c r="JGL350"/>
      <c r="JGM350"/>
      <c r="JGN350"/>
      <c r="JGO350"/>
      <c r="JGP350"/>
      <c r="JGQ350"/>
      <c r="JGR350"/>
      <c r="JGS350"/>
      <c r="JGT350"/>
      <c r="JGU350"/>
      <c r="JGV350"/>
      <c r="JGW350"/>
      <c r="JGX350"/>
      <c r="JGY350"/>
      <c r="JGZ350"/>
      <c r="JHA350"/>
      <c r="JHB350"/>
      <c r="JHC350"/>
      <c r="JHD350"/>
      <c r="JHE350"/>
      <c r="JHF350"/>
      <c r="JHG350"/>
      <c r="JHH350"/>
      <c r="JHI350"/>
      <c r="JHJ350"/>
      <c r="JHK350"/>
      <c r="JHL350"/>
      <c r="JHM350"/>
      <c r="JHN350"/>
      <c r="JHO350"/>
      <c r="JHP350"/>
      <c r="JHQ350"/>
      <c r="JHR350"/>
      <c r="JHS350"/>
      <c r="JHT350"/>
      <c r="JHU350"/>
      <c r="JHV350"/>
      <c r="JHW350"/>
      <c r="JHX350"/>
      <c r="JHY350"/>
      <c r="JHZ350"/>
      <c r="JIA350"/>
      <c r="JIB350"/>
      <c r="JIC350"/>
      <c r="JID350"/>
      <c r="JIE350"/>
      <c r="JIF350"/>
      <c r="JIG350"/>
      <c r="JIH350"/>
      <c r="JII350"/>
      <c r="JIJ350"/>
      <c r="JIK350"/>
      <c r="JIL350"/>
      <c r="JIM350"/>
      <c r="JIN350"/>
      <c r="JIO350"/>
      <c r="JIP350"/>
      <c r="JIQ350"/>
      <c r="JIR350"/>
      <c r="JIS350"/>
      <c r="JIT350"/>
      <c r="JIU350"/>
      <c r="JIV350"/>
      <c r="JIW350"/>
      <c r="JIX350"/>
      <c r="JIY350"/>
      <c r="JIZ350"/>
      <c r="JJA350"/>
      <c r="JJB350"/>
      <c r="JJC350"/>
      <c r="JJD350"/>
      <c r="JJE350"/>
      <c r="JJF350"/>
      <c r="JJG350"/>
      <c r="JJH350"/>
      <c r="JJI350"/>
      <c r="JJJ350"/>
      <c r="JJK350"/>
      <c r="JJL350"/>
      <c r="JJM350"/>
      <c r="JJN350"/>
      <c r="JJO350"/>
      <c r="JJP350"/>
      <c r="JJQ350"/>
      <c r="JJR350"/>
      <c r="JJS350"/>
      <c r="JJT350"/>
      <c r="JJU350"/>
      <c r="JJV350"/>
      <c r="JJW350"/>
      <c r="JJX350"/>
      <c r="JJY350"/>
      <c r="JJZ350"/>
      <c r="JKA350"/>
      <c r="JKB350"/>
      <c r="JKC350"/>
      <c r="JKD350"/>
      <c r="JKE350"/>
      <c r="JKF350"/>
      <c r="JKG350"/>
      <c r="JKH350"/>
      <c r="JKI350"/>
      <c r="JKJ350"/>
      <c r="JKK350"/>
      <c r="JKL350"/>
      <c r="JKM350"/>
      <c r="JKN350"/>
      <c r="JKO350"/>
      <c r="JKP350"/>
      <c r="JKQ350"/>
      <c r="JKR350"/>
      <c r="JKS350"/>
      <c r="JKT350"/>
      <c r="JKU350"/>
      <c r="JKV350"/>
      <c r="JKW350"/>
      <c r="JKX350"/>
      <c r="JKY350"/>
      <c r="JKZ350"/>
      <c r="JLA350"/>
      <c r="JLB350"/>
      <c r="JLC350"/>
      <c r="JLD350"/>
      <c r="JLE350"/>
      <c r="JLF350"/>
      <c r="JLG350"/>
      <c r="JLH350"/>
      <c r="JLI350"/>
      <c r="JLJ350"/>
      <c r="JLK350"/>
      <c r="JLL350"/>
      <c r="JLM350"/>
      <c r="JLN350"/>
      <c r="JLO350"/>
      <c r="JLP350"/>
      <c r="JLQ350"/>
      <c r="JLR350"/>
      <c r="JLS350"/>
      <c r="JLT350"/>
      <c r="JLU350"/>
      <c r="JLV350"/>
      <c r="JLW350"/>
      <c r="JLX350"/>
      <c r="JLY350"/>
      <c r="JLZ350"/>
      <c r="JMA350"/>
      <c r="JMB350"/>
      <c r="JMC350"/>
      <c r="JMD350"/>
      <c r="JME350"/>
      <c r="JMF350"/>
      <c r="JMG350"/>
      <c r="JMH350"/>
      <c r="JMI350"/>
      <c r="JMJ350"/>
      <c r="JMK350"/>
      <c r="JML350"/>
      <c r="JMM350"/>
      <c r="JMN350"/>
      <c r="JMO350"/>
      <c r="JMP350"/>
      <c r="JMQ350"/>
      <c r="JMR350"/>
      <c r="JMS350"/>
      <c r="JMT350"/>
      <c r="JMU350"/>
      <c r="JMV350"/>
      <c r="JMW350"/>
      <c r="JMX350"/>
      <c r="JMY350"/>
      <c r="JMZ350"/>
      <c r="JNA350"/>
      <c r="JNB350"/>
      <c r="JNC350"/>
      <c r="JND350"/>
      <c r="JNE350"/>
      <c r="JNF350"/>
      <c r="JNG350"/>
      <c r="JNH350"/>
      <c r="JNI350"/>
      <c r="JNJ350"/>
      <c r="JNK350"/>
      <c r="JNL350"/>
      <c r="JNM350"/>
      <c r="JNN350"/>
      <c r="JNO350"/>
      <c r="JNP350"/>
      <c r="JNQ350"/>
      <c r="JNR350"/>
      <c r="JNS350"/>
      <c r="JNT350"/>
      <c r="JNU350"/>
      <c r="JNV350"/>
      <c r="JNW350"/>
      <c r="JNX350"/>
      <c r="JNY350"/>
      <c r="JNZ350"/>
      <c r="JOA350"/>
      <c r="JOB350"/>
      <c r="JOC350"/>
      <c r="JOD350"/>
      <c r="JOE350"/>
      <c r="JOF350"/>
      <c r="JOG350"/>
      <c r="JOH350"/>
      <c r="JOI350"/>
      <c r="JOJ350"/>
      <c r="JOK350"/>
      <c r="JOL350"/>
      <c r="JOM350"/>
      <c r="JON350"/>
      <c r="JOO350"/>
      <c r="JOP350"/>
      <c r="JOQ350"/>
      <c r="JOR350"/>
      <c r="JOS350"/>
      <c r="JOT350"/>
      <c r="JOU350"/>
      <c r="JOV350"/>
      <c r="JOW350"/>
      <c r="JOX350"/>
      <c r="JOY350"/>
      <c r="JOZ350"/>
      <c r="JPA350"/>
      <c r="JPB350"/>
      <c r="JPC350"/>
      <c r="JPD350"/>
      <c r="JPE350"/>
      <c r="JPF350"/>
      <c r="JPG350"/>
      <c r="JPH350"/>
      <c r="JPI350"/>
      <c r="JPJ350"/>
      <c r="JPK350"/>
      <c r="JPL350"/>
      <c r="JPM350"/>
      <c r="JPN350"/>
      <c r="JPO350"/>
      <c r="JPP350"/>
      <c r="JPQ350"/>
      <c r="JPR350"/>
      <c r="JPS350"/>
      <c r="JPT350"/>
      <c r="JPU350"/>
      <c r="JPV350"/>
      <c r="JPW350"/>
      <c r="JPX350"/>
      <c r="JPY350"/>
      <c r="JPZ350"/>
      <c r="JQA350"/>
      <c r="JQB350"/>
      <c r="JQC350"/>
      <c r="JQD350"/>
      <c r="JQE350"/>
      <c r="JQF350"/>
      <c r="JQG350"/>
      <c r="JQH350"/>
      <c r="JQI350"/>
      <c r="JQJ350"/>
      <c r="JQK350"/>
      <c r="JQL350"/>
      <c r="JQM350"/>
      <c r="JQN350"/>
      <c r="JQO350"/>
      <c r="JQP350"/>
      <c r="JQQ350"/>
      <c r="JQR350"/>
      <c r="JQS350"/>
      <c r="JQT350"/>
      <c r="JQU350"/>
      <c r="JQV350"/>
      <c r="JQW350"/>
      <c r="JQX350"/>
      <c r="JQY350"/>
      <c r="JQZ350"/>
      <c r="JRA350"/>
      <c r="JRB350"/>
      <c r="JRC350"/>
      <c r="JRD350"/>
      <c r="JRE350"/>
      <c r="JRF350"/>
      <c r="JRG350"/>
      <c r="JRH350"/>
      <c r="JRI350"/>
      <c r="JRJ350"/>
      <c r="JRK350"/>
      <c r="JRL350"/>
      <c r="JRM350"/>
      <c r="JRN350"/>
      <c r="JRO350"/>
      <c r="JRP350"/>
      <c r="JRQ350"/>
      <c r="JRR350"/>
      <c r="JRS350"/>
      <c r="JRT350"/>
      <c r="JRU350"/>
      <c r="JRV350"/>
      <c r="JRW350"/>
      <c r="JRX350"/>
      <c r="JRY350"/>
      <c r="JRZ350"/>
      <c r="JSA350"/>
      <c r="JSB350"/>
      <c r="JSC350"/>
      <c r="JSD350"/>
      <c r="JSE350"/>
      <c r="JSF350"/>
      <c r="JSG350"/>
      <c r="JSH350"/>
      <c r="JSI350"/>
      <c r="JSJ350"/>
      <c r="JSK350"/>
      <c r="JSL350"/>
      <c r="JSM350"/>
      <c r="JSN350"/>
      <c r="JSO350"/>
      <c r="JSP350"/>
      <c r="JSQ350"/>
      <c r="JSR350"/>
      <c r="JSS350"/>
      <c r="JST350"/>
      <c r="JSU350"/>
      <c r="JSV350"/>
      <c r="JSW350"/>
      <c r="JSX350"/>
      <c r="JSY350"/>
      <c r="JSZ350"/>
      <c r="JTA350"/>
      <c r="JTB350"/>
      <c r="JTC350"/>
      <c r="JTD350"/>
      <c r="JTE350"/>
      <c r="JTF350"/>
      <c r="JTG350"/>
      <c r="JTH350"/>
      <c r="JTI350"/>
      <c r="JTJ350"/>
      <c r="JTK350"/>
      <c r="JTL350"/>
      <c r="JTM350"/>
      <c r="JTN350"/>
      <c r="JTO350"/>
      <c r="JTP350"/>
      <c r="JTQ350"/>
      <c r="JTR350"/>
      <c r="JTS350"/>
      <c r="JTT350"/>
      <c r="JTU350"/>
      <c r="JTV350"/>
      <c r="JTW350"/>
      <c r="JTX350"/>
      <c r="JTY350"/>
      <c r="JTZ350"/>
      <c r="JUA350"/>
      <c r="JUB350"/>
      <c r="JUC350"/>
      <c r="JUD350"/>
      <c r="JUE350"/>
      <c r="JUF350"/>
      <c r="JUG350"/>
      <c r="JUH350"/>
      <c r="JUI350"/>
      <c r="JUJ350"/>
      <c r="JUK350"/>
      <c r="JUL350"/>
      <c r="JUM350"/>
      <c r="JUN350"/>
      <c r="JUO350"/>
      <c r="JUP350"/>
      <c r="JUQ350"/>
      <c r="JUR350"/>
      <c r="JUS350"/>
      <c r="JUT350"/>
      <c r="JUU350"/>
      <c r="JUV350"/>
      <c r="JUW350"/>
      <c r="JUX350"/>
      <c r="JUY350"/>
      <c r="JUZ350"/>
      <c r="JVA350"/>
      <c r="JVB350"/>
      <c r="JVC350"/>
      <c r="JVD350"/>
      <c r="JVE350"/>
      <c r="JVF350"/>
      <c r="JVG350"/>
      <c r="JVH350"/>
      <c r="JVI350"/>
      <c r="JVJ350"/>
      <c r="JVK350"/>
      <c r="JVL350"/>
      <c r="JVM350"/>
      <c r="JVN350"/>
      <c r="JVO350"/>
      <c r="JVP350"/>
      <c r="JVQ350"/>
      <c r="JVR350"/>
      <c r="JVS350"/>
      <c r="JVT350"/>
      <c r="JVU350"/>
      <c r="JVV350"/>
      <c r="JVW350"/>
      <c r="JVX350"/>
      <c r="JVY350"/>
      <c r="JVZ350"/>
      <c r="JWA350"/>
      <c r="JWB350"/>
      <c r="JWC350"/>
      <c r="JWD350"/>
      <c r="JWE350"/>
      <c r="JWF350"/>
      <c r="JWG350"/>
      <c r="JWH350"/>
      <c r="JWI350"/>
      <c r="JWJ350"/>
      <c r="JWK350"/>
      <c r="JWL350"/>
      <c r="JWM350"/>
      <c r="JWN350"/>
      <c r="JWO350"/>
      <c r="JWP350"/>
      <c r="JWQ350"/>
      <c r="JWR350"/>
      <c r="JWS350"/>
      <c r="JWT350"/>
      <c r="JWU350"/>
      <c r="JWV350"/>
      <c r="JWW350"/>
      <c r="JWX350"/>
      <c r="JWY350"/>
      <c r="JWZ350"/>
      <c r="JXA350"/>
      <c r="JXB350"/>
      <c r="JXC350"/>
      <c r="JXD350"/>
      <c r="JXE350"/>
      <c r="JXF350"/>
      <c r="JXG350"/>
      <c r="JXH350"/>
      <c r="JXI350"/>
      <c r="JXJ350"/>
      <c r="JXK350"/>
      <c r="JXL350"/>
      <c r="JXM350"/>
      <c r="JXN350"/>
      <c r="JXO350"/>
      <c r="JXP350"/>
      <c r="JXQ350"/>
      <c r="JXR350"/>
      <c r="JXS350"/>
      <c r="JXT350"/>
      <c r="JXU350"/>
      <c r="JXV350"/>
      <c r="JXW350"/>
      <c r="JXX350"/>
      <c r="JXY350"/>
      <c r="JXZ350"/>
      <c r="JYA350"/>
      <c r="JYB350"/>
      <c r="JYC350"/>
      <c r="JYD350"/>
      <c r="JYE350"/>
      <c r="JYF350"/>
      <c r="JYG350"/>
      <c r="JYH350"/>
      <c r="JYI350"/>
      <c r="JYJ350"/>
      <c r="JYK350"/>
      <c r="JYL350"/>
      <c r="JYM350"/>
      <c r="JYN350"/>
      <c r="JYO350"/>
      <c r="JYP350"/>
      <c r="JYQ350"/>
      <c r="JYR350"/>
      <c r="JYS350"/>
      <c r="JYT350"/>
      <c r="JYU350"/>
      <c r="JYV350"/>
      <c r="JYW350"/>
      <c r="JYX350"/>
      <c r="JYY350"/>
      <c r="JYZ350"/>
      <c r="JZA350"/>
      <c r="JZB350"/>
      <c r="JZC350"/>
      <c r="JZD350"/>
      <c r="JZE350"/>
      <c r="JZF350"/>
      <c r="JZG350"/>
      <c r="JZH350"/>
      <c r="JZI350"/>
      <c r="JZJ350"/>
      <c r="JZK350"/>
      <c r="JZL350"/>
      <c r="JZM350"/>
      <c r="JZN350"/>
      <c r="JZO350"/>
      <c r="JZP350"/>
      <c r="JZQ350"/>
      <c r="JZR350"/>
      <c r="JZS350"/>
      <c r="JZT350"/>
      <c r="JZU350"/>
      <c r="JZV350"/>
      <c r="JZW350"/>
      <c r="JZX350"/>
      <c r="JZY350"/>
      <c r="JZZ350"/>
      <c r="KAA350"/>
      <c r="KAB350"/>
      <c r="KAC350"/>
      <c r="KAD350"/>
      <c r="KAE350"/>
      <c r="KAF350"/>
      <c r="KAG350"/>
      <c r="KAH350"/>
      <c r="KAI350"/>
      <c r="KAJ350"/>
      <c r="KAK350"/>
      <c r="KAL350"/>
      <c r="KAM350"/>
      <c r="KAN350"/>
      <c r="KAO350"/>
      <c r="KAP350"/>
      <c r="KAQ350"/>
      <c r="KAR350"/>
      <c r="KAS350"/>
      <c r="KAT350"/>
      <c r="KAU350"/>
      <c r="KAV350"/>
      <c r="KAW350"/>
      <c r="KAX350"/>
      <c r="KAY350"/>
      <c r="KAZ350"/>
      <c r="KBA350"/>
      <c r="KBB350"/>
      <c r="KBC350"/>
      <c r="KBD350"/>
      <c r="KBE350"/>
      <c r="KBF350"/>
      <c r="KBG350"/>
      <c r="KBH350"/>
      <c r="KBI350"/>
      <c r="KBJ350"/>
      <c r="KBK350"/>
      <c r="KBL350"/>
      <c r="KBM350"/>
      <c r="KBN350"/>
      <c r="KBO350"/>
      <c r="KBP350"/>
      <c r="KBQ350"/>
      <c r="KBR350"/>
      <c r="KBS350"/>
      <c r="KBT350"/>
      <c r="KBU350"/>
      <c r="KBV350"/>
      <c r="KBW350"/>
      <c r="KBX350"/>
      <c r="KBY350"/>
      <c r="KBZ350"/>
      <c r="KCA350"/>
      <c r="KCB350"/>
      <c r="KCC350"/>
      <c r="KCD350"/>
      <c r="KCE350"/>
      <c r="KCF350"/>
      <c r="KCG350"/>
      <c r="KCH350"/>
      <c r="KCI350"/>
      <c r="KCJ350"/>
      <c r="KCK350"/>
      <c r="KCL350"/>
      <c r="KCM350"/>
      <c r="KCN350"/>
      <c r="KCO350"/>
      <c r="KCP350"/>
      <c r="KCQ350"/>
      <c r="KCR350"/>
      <c r="KCS350"/>
      <c r="KCT350"/>
      <c r="KCU350"/>
      <c r="KCV350"/>
      <c r="KCW350"/>
      <c r="KCX350"/>
      <c r="KCY350"/>
      <c r="KCZ350"/>
      <c r="KDA350"/>
      <c r="KDB350"/>
      <c r="KDC350"/>
      <c r="KDD350"/>
      <c r="KDE350"/>
      <c r="KDF350"/>
      <c r="KDG350"/>
      <c r="KDH350"/>
      <c r="KDI350"/>
      <c r="KDJ350"/>
      <c r="KDK350"/>
      <c r="KDL350"/>
      <c r="KDM350"/>
      <c r="KDN350"/>
      <c r="KDO350"/>
      <c r="KDP350"/>
      <c r="KDQ350"/>
      <c r="KDR350"/>
      <c r="KDS350"/>
      <c r="KDT350"/>
      <c r="KDU350"/>
      <c r="KDV350"/>
      <c r="KDW350"/>
      <c r="KDX350"/>
      <c r="KDY350"/>
      <c r="KDZ350"/>
      <c r="KEA350"/>
      <c r="KEB350"/>
      <c r="KEC350"/>
      <c r="KED350"/>
      <c r="KEE350"/>
      <c r="KEF350"/>
      <c r="KEG350"/>
      <c r="KEH350"/>
      <c r="KEI350"/>
      <c r="KEJ350"/>
      <c r="KEK350"/>
      <c r="KEL350"/>
      <c r="KEM350"/>
      <c r="KEN350"/>
      <c r="KEO350"/>
      <c r="KEP350"/>
      <c r="KEQ350"/>
      <c r="KER350"/>
      <c r="KES350"/>
      <c r="KET350"/>
      <c r="KEU350"/>
      <c r="KEV350"/>
      <c r="KEW350"/>
      <c r="KEX350"/>
      <c r="KEY350"/>
      <c r="KEZ350"/>
      <c r="KFA350"/>
      <c r="KFB350"/>
      <c r="KFC350"/>
      <c r="KFD350"/>
      <c r="KFE350"/>
      <c r="KFF350"/>
      <c r="KFG350"/>
      <c r="KFH350"/>
      <c r="KFI350"/>
      <c r="KFJ350"/>
      <c r="KFK350"/>
      <c r="KFL350"/>
      <c r="KFM350"/>
      <c r="KFN350"/>
      <c r="KFO350"/>
      <c r="KFP350"/>
      <c r="KFQ350"/>
      <c r="KFR350"/>
      <c r="KFS350"/>
      <c r="KFT350"/>
      <c r="KFU350"/>
      <c r="KFV350"/>
      <c r="KFW350"/>
      <c r="KFX350"/>
      <c r="KFY350"/>
      <c r="KFZ350"/>
      <c r="KGA350"/>
      <c r="KGB350"/>
      <c r="KGC350"/>
      <c r="KGD350"/>
      <c r="KGE350"/>
      <c r="KGF350"/>
      <c r="KGG350"/>
      <c r="KGH350"/>
      <c r="KGI350"/>
      <c r="KGJ350"/>
      <c r="KGK350"/>
      <c r="KGL350"/>
      <c r="KGM350"/>
      <c r="KGN350"/>
      <c r="KGO350"/>
      <c r="KGP350"/>
      <c r="KGQ350"/>
      <c r="KGR350"/>
      <c r="KGS350"/>
      <c r="KGT350"/>
      <c r="KGU350"/>
      <c r="KGV350"/>
      <c r="KGW350"/>
      <c r="KGX350"/>
      <c r="KGY350"/>
      <c r="KGZ350"/>
      <c r="KHA350"/>
      <c r="KHB350"/>
      <c r="KHC350"/>
      <c r="KHD350"/>
      <c r="KHE350"/>
      <c r="KHF350"/>
      <c r="KHG350"/>
      <c r="KHH350"/>
      <c r="KHI350"/>
      <c r="KHJ350"/>
      <c r="KHK350"/>
      <c r="KHL350"/>
      <c r="KHM350"/>
      <c r="KHN350"/>
      <c r="KHO350"/>
      <c r="KHP350"/>
      <c r="KHQ350"/>
      <c r="KHR350"/>
      <c r="KHS350"/>
      <c r="KHT350"/>
      <c r="KHU350"/>
      <c r="KHV350"/>
      <c r="KHW350"/>
      <c r="KHX350"/>
      <c r="KHY350"/>
      <c r="KHZ350"/>
      <c r="KIA350"/>
      <c r="KIB350"/>
      <c r="KIC350"/>
      <c r="KID350"/>
      <c r="KIE350"/>
      <c r="KIF350"/>
      <c r="KIG350"/>
      <c r="KIH350"/>
      <c r="KII350"/>
      <c r="KIJ350"/>
      <c r="KIK350"/>
      <c r="KIL350"/>
      <c r="KIM350"/>
      <c r="KIN350"/>
      <c r="KIO350"/>
      <c r="KIP350"/>
      <c r="KIQ350"/>
      <c r="KIR350"/>
      <c r="KIS350"/>
      <c r="KIT350"/>
      <c r="KIU350"/>
      <c r="KIV350"/>
      <c r="KIW350"/>
      <c r="KIX350"/>
      <c r="KIY350"/>
      <c r="KIZ350"/>
      <c r="KJA350"/>
      <c r="KJB350"/>
      <c r="KJC350"/>
      <c r="KJD350"/>
      <c r="KJE350"/>
      <c r="KJF350"/>
      <c r="KJG350"/>
      <c r="KJH350"/>
      <c r="KJI350"/>
      <c r="KJJ350"/>
      <c r="KJK350"/>
      <c r="KJL350"/>
      <c r="KJM350"/>
      <c r="KJN350"/>
      <c r="KJO350"/>
      <c r="KJP350"/>
      <c r="KJQ350"/>
      <c r="KJR350"/>
      <c r="KJS350"/>
      <c r="KJT350"/>
      <c r="KJU350"/>
      <c r="KJV350"/>
      <c r="KJW350"/>
      <c r="KJX350"/>
      <c r="KJY350"/>
      <c r="KJZ350"/>
      <c r="KKA350"/>
      <c r="KKB350"/>
      <c r="KKC350"/>
      <c r="KKD350"/>
      <c r="KKE350"/>
      <c r="KKF350"/>
      <c r="KKG350"/>
      <c r="KKH350"/>
      <c r="KKI350"/>
      <c r="KKJ350"/>
      <c r="KKK350"/>
      <c r="KKL350"/>
      <c r="KKM350"/>
      <c r="KKN350"/>
      <c r="KKO350"/>
      <c r="KKP350"/>
      <c r="KKQ350"/>
      <c r="KKR350"/>
      <c r="KKS350"/>
      <c r="KKT350"/>
      <c r="KKU350"/>
      <c r="KKV350"/>
      <c r="KKW350"/>
      <c r="KKX350"/>
      <c r="KKY350"/>
      <c r="KKZ350"/>
      <c r="KLA350"/>
      <c r="KLB350"/>
      <c r="KLC350"/>
      <c r="KLD350"/>
      <c r="KLE350"/>
      <c r="KLF350"/>
      <c r="KLG350"/>
      <c r="KLH350"/>
      <c r="KLI350"/>
      <c r="KLJ350"/>
      <c r="KLK350"/>
      <c r="KLL350"/>
      <c r="KLM350"/>
      <c r="KLN350"/>
      <c r="KLO350"/>
      <c r="KLP350"/>
      <c r="KLQ350"/>
      <c r="KLR350"/>
      <c r="KLS350"/>
      <c r="KLT350"/>
      <c r="KLU350"/>
      <c r="KLV350"/>
      <c r="KLW350"/>
      <c r="KLX350"/>
      <c r="KLY350"/>
      <c r="KLZ350"/>
      <c r="KMA350"/>
      <c r="KMB350"/>
      <c r="KMC350"/>
      <c r="KMD350"/>
      <c r="KME350"/>
      <c r="KMF350"/>
      <c r="KMG350"/>
      <c r="KMH350"/>
      <c r="KMI350"/>
      <c r="KMJ350"/>
      <c r="KMK350"/>
      <c r="KML350"/>
      <c r="KMM350"/>
      <c r="KMN350"/>
      <c r="KMO350"/>
      <c r="KMP350"/>
      <c r="KMQ350"/>
      <c r="KMR350"/>
      <c r="KMS350"/>
      <c r="KMT350"/>
      <c r="KMU350"/>
      <c r="KMV350"/>
      <c r="KMW350"/>
      <c r="KMX350"/>
      <c r="KMY350"/>
      <c r="KMZ350"/>
      <c r="KNA350"/>
      <c r="KNB350"/>
      <c r="KNC350"/>
      <c r="KND350"/>
      <c r="KNE350"/>
      <c r="KNF350"/>
      <c r="KNG350"/>
      <c r="KNH350"/>
      <c r="KNI350"/>
      <c r="KNJ350"/>
      <c r="KNK350"/>
      <c r="KNL350"/>
      <c r="KNM350"/>
      <c r="KNN350"/>
      <c r="KNO350"/>
      <c r="KNP350"/>
      <c r="KNQ350"/>
      <c r="KNR350"/>
      <c r="KNS350"/>
      <c r="KNT350"/>
      <c r="KNU350"/>
      <c r="KNV350"/>
      <c r="KNW350"/>
      <c r="KNX350"/>
      <c r="KNY350"/>
      <c r="KNZ350"/>
      <c r="KOA350"/>
      <c r="KOB350"/>
      <c r="KOC350"/>
      <c r="KOD350"/>
      <c r="KOE350"/>
      <c r="KOF350"/>
      <c r="KOG350"/>
      <c r="KOH350"/>
      <c r="KOI350"/>
      <c r="KOJ350"/>
      <c r="KOK350"/>
      <c r="KOL350"/>
      <c r="KOM350"/>
      <c r="KON350"/>
      <c r="KOO350"/>
      <c r="KOP350"/>
      <c r="KOQ350"/>
      <c r="KOR350"/>
      <c r="KOS350"/>
      <c r="KOT350"/>
      <c r="KOU350"/>
      <c r="KOV350"/>
      <c r="KOW350"/>
      <c r="KOX350"/>
      <c r="KOY350"/>
      <c r="KOZ350"/>
      <c r="KPA350"/>
      <c r="KPB350"/>
      <c r="KPC350"/>
      <c r="KPD350"/>
      <c r="KPE350"/>
      <c r="KPF350"/>
      <c r="KPG350"/>
      <c r="KPH350"/>
      <c r="KPI350"/>
      <c r="KPJ350"/>
      <c r="KPK350"/>
      <c r="KPL350"/>
      <c r="KPM350"/>
      <c r="KPN350"/>
      <c r="KPO350"/>
      <c r="KPP350"/>
      <c r="KPQ350"/>
      <c r="KPR350"/>
      <c r="KPS350"/>
      <c r="KPT350"/>
      <c r="KPU350"/>
      <c r="KPV350"/>
      <c r="KPW350"/>
      <c r="KPX350"/>
      <c r="KPY350"/>
      <c r="KPZ350"/>
      <c r="KQA350"/>
      <c r="KQB350"/>
      <c r="KQC350"/>
      <c r="KQD350"/>
      <c r="KQE350"/>
      <c r="KQF350"/>
      <c r="KQG350"/>
      <c r="KQH350"/>
      <c r="KQI350"/>
      <c r="KQJ350"/>
      <c r="KQK350"/>
      <c r="KQL350"/>
      <c r="KQM350"/>
      <c r="KQN350"/>
      <c r="KQO350"/>
      <c r="KQP350"/>
      <c r="KQQ350"/>
      <c r="KQR350"/>
      <c r="KQS350"/>
      <c r="KQT350"/>
      <c r="KQU350"/>
      <c r="KQV350"/>
      <c r="KQW350"/>
      <c r="KQX350"/>
      <c r="KQY350"/>
      <c r="KQZ350"/>
      <c r="KRA350"/>
      <c r="KRB350"/>
      <c r="KRC350"/>
      <c r="KRD350"/>
      <c r="KRE350"/>
      <c r="KRF350"/>
      <c r="KRG350"/>
      <c r="KRH350"/>
      <c r="KRI350"/>
      <c r="KRJ350"/>
      <c r="KRK350"/>
      <c r="KRL350"/>
      <c r="KRM350"/>
      <c r="KRN350"/>
      <c r="KRO350"/>
      <c r="KRP350"/>
      <c r="KRQ350"/>
      <c r="KRR350"/>
      <c r="KRS350"/>
      <c r="KRT350"/>
      <c r="KRU350"/>
      <c r="KRV350"/>
      <c r="KRW350"/>
      <c r="KRX350"/>
      <c r="KRY350"/>
      <c r="KRZ350"/>
      <c r="KSA350"/>
      <c r="KSB350"/>
      <c r="KSC350"/>
      <c r="KSD350"/>
      <c r="KSE350"/>
      <c r="KSF350"/>
      <c r="KSG350"/>
      <c r="KSH350"/>
      <c r="KSI350"/>
      <c r="KSJ350"/>
      <c r="KSK350"/>
      <c r="KSL350"/>
      <c r="KSM350"/>
      <c r="KSN350"/>
      <c r="KSO350"/>
      <c r="KSP350"/>
      <c r="KSQ350"/>
      <c r="KSR350"/>
      <c r="KSS350"/>
      <c r="KST350"/>
      <c r="KSU350"/>
      <c r="KSV350"/>
      <c r="KSW350"/>
      <c r="KSX350"/>
      <c r="KSY350"/>
      <c r="KSZ350"/>
      <c r="KTA350"/>
      <c r="KTB350"/>
      <c r="KTC350"/>
      <c r="KTD350"/>
      <c r="KTE350"/>
      <c r="KTF350"/>
      <c r="KTG350"/>
      <c r="KTH350"/>
      <c r="KTI350"/>
      <c r="KTJ350"/>
      <c r="KTK350"/>
      <c r="KTL350"/>
      <c r="KTM350"/>
      <c r="KTN350"/>
      <c r="KTO350"/>
      <c r="KTP350"/>
      <c r="KTQ350"/>
      <c r="KTR350"/>
      <c r="KTS350"/>
      <c r="KTT350"/>
      <c r="KTU350"/>
      <c r="KTV350"/>
      <c r="KTW350"/>
      <c r="KTX350"/>
      <c r="KTY350"/>
      <c r="KTZ350"/>
      <c r="KUA350"/>
      <c r="KUB350"/>
      <c r="KUC350"/>
      <c r="KUD350"/>
      <c r="KUE350"/>
      <c r="KUF350"/>
      <c r="KUG350"/>
      <c r="KUH350"/>
      <c r="KUI350"/>
      <c r="KUJ350"/>
      <c r="KUK350"/>
      <c r="KUL350"/>
      <c r="KUM350"/>
      <c r="KUN350"/>
      <c r="KUO350"/>
      <c r="KUP350"/>
      <c r="KUQ350"/>
      <c r="KUR350"/>
      <c r="KUS350"/>
      <c r="KUT350"/>
      <c r="KUU350"/>
      <c r="KUV350"/>
      <c r="KUW350"/>
      <c r="KUX350"/>
      <c r="KUY350"/>
      <c r="KUZ350"/>
      <c r="KVA350"/>
      <c r="KVB350"/>
      <c r="KVC350"/>
      <c r="KVD350"/>
      <c r="KVE350"/>
      <c r="KVF350"/>
      <c r="KVG350"/>
      <c r="KVH350"/>
      <c r="KVI350"/>
      <c r="KVJ350"/>
      <c r="KVK350"/>
      <c r="KVL350"/>
      <c r="KVM350"/>
      <c r="KVN350"/>
      <c r="KVO350"/>
      <c r="KVP350"/>
      <c r="KVQ350"/>
      <c r="KVR350"/>
      <c r="KVS350"/>
      <c r="KVT350"/>
      <c r="KVU350"/>
      <c r="KVV350"/>
      <c r="KVW350"/>
      <c r="KVX350"/>
      <c r="KVY350"/>
      <c r="KVZ350"/>
      <c r="KWA350"/>
      <c r="KWB350"/>
      <c r="KWC350"/>
      <c r="KWD350"/>
      <c r="KWE350"/>
      <c r="KWF350"/>
      <c r="KWG350"/>
      <c r="KWH350"/>
      <c r="KWI350"/>
      <c r="KWJ350"/>
      <c r="KWK350"/>
      <c r="KWL350"/>
      <c r="KWM350"/>
      <c r="KWN350"/>
      <c r="KWO350"/>
      <c r="KWP350"/>
      <c r="KWQ350"/>
      <c r="KWR350"/>
      <c r="KWS350"/>
      <c r="KWT350"/>
      <c r="KWU350"/>
      <c r="KWV350"/>
      <c r="KWW350"/>
      <c r="KWX350"/>
      <c r="KWY350"/>
      <c r="KWZ350"/>
      <c r="KXA350"/>
      <c r="KXB350"/>
      <c r="KXC350"/>
      <c r="KXD350"/>
      <c r="KXE350"/>
      <c r="KXF350"/>
      <c r="KXG350"/>
      <c r="KXH350"/>
      <c r="KXI350"/>
      <c r="KXJ350"/>
      <c r="KXK350"/>
      <c r="KXL350"/>
      <c r="KXM350"/>
      <c r="KXN350"/>
      <c r="KXO350"/>
      <c r="KXP350"/>
      <c r="KXQ350"/>
      <c r="KXR350"/>
      <c r="KXS350"/>
      <c r="KXT350"/>
      <c r="KXU350"/>
      <c r="KXV350"/>
      <c r="KXW350"/>
      <c r="KXX350"/>
      <c r="KXY350"/>
      <c r="KXZ350"/>
      <c r="KYA350"/>
      <c r="KYB350"/>
      <c r="KYC350"/>
      <c r="KYD350"/>
      <c r="KYE350"/>
      <c r="KYF350"/>
      <c r="KYG350"/>
      <c r="KYH350"/>
      <c r="KYI350"/>
      <c r="KYJ350"/>
      <c r="KYK350"/>
      <c r="KYL350"/>
      <c r="KYM350"/>
      <c r="KYN350"/>
      <c r="KYO350"/>
      <c r="KYP350"/>
      <c r="KYQ350"/>
      <c r="KYR350"/>
      <c r="KYS350"/>
      <c r="KYT350"/>
      <c r="KYU350"/>
      <c r="KYV350"/>
      <c r="KYW350"/>
      <c r="KYX350"/>
      <c r="KYY350"/>
      <c r="KYZ350"/>
      <c r="KZA350"/>
      <c r="KZB350"/>
      <c r="KZC350"/>
      <c r="KZD350"/>
      <c r="KZE350"/>
      <c r="KZF350"/>
      <c r="KZG350"/>
      <c r="KZH350"/>
      <c r="KZI350"/>
      <c r="KZJ350"/>
      <c r="KZK350"/>
      <c r="KZL350"/>
      <c r="KZM350"/>
      <c r="KZN350"/>
      <c r="KZO350"/>
      <c r="KZP350"/>
      <c r="KZQ350"/>
      <c r="KZR350"/>
      <c r="KZS350"/>
      <c r="KZT350"/>
      <c r="KZU350"/>
      <c r="KZV350"/>
      <c r="KZW350"/>
      <c r="KZX350"/>
      <c r="KZY350"/>
      <c r="KZZ350"/>
      <c r="LAA350"/>
      <c r="LAB350"/>
      <c r="LAC350"/>
      <c r="LAD350"/>
      <c r="LAE350"/>
      <c r="LAF350"/>
      <c r="LAG350"/>
      <c r="LAH350"/>
      <c r="LAI350"/>
      <c r="LAJ350"/>
      <c r="LAK350"/>
      <c r="LAL350"/>
      <c r="LAM350"/>
      <c r="LAN350"/>
      <c r="LAO350"/>
      <c r="LAP350"/>
      <c r="LAQ350"/>
      <c r="LAR350"/>
      <c r="LAS350"/>
      <c r="LAT350"/>
      <c r="LAU350"/>
      <c r="LAV350"/>
      <c r="LAW350"/>
      <c r="LAX350"/>
      <c r="LAY350"/>
      <c r="LAZ350"/>
      <c r="LBA350"/>
      <c r="LBB350"/>
      <c r="LBC350"/>
      <c r="LBD350"/>
      <c r="LBE350"/>
      <c r="LBF350"/>
      <c r="LBG350"/>
      <c r="LBH350"/>
      <c r="LBI350"/>
      <c r="LBJ350"/>
      <c r="LBK350"/>
      <c r="LBL350"/>
      <c r="LBM350"/>
      <c r="LBN350"/>
      <c r="LBO350"/>
      <c r="LBP350"/>
      <c r="LBQ350"/>
      <c r="LBR350"/>
      <c r="LBS350"/>
      <c r="LBT350"/>
      <c r="LBU350"/>
      <c r="LBV350"/>
      <c r="LBW350"/>
      <c r="LBX350"/>
      <c r="LBY350"/>
      <c r="LBZ350"/>
      <c r="LCA350"/>
      <c r="LCB350"/>
      <c r="LCC350"/>
      <c r="LCD350"/>
      <c r="LCE350"/>
      <c r="LCF350"/>
      <c r="LCG350"/>
      <c r="LCH350"/>
      <c r="LCI350"/>
      <c r="LCJ350"/>
      <c r="LCK350"/>
      <c r="LCL350"/>
      <c r="LCM350"/>
      <c r="LCN350"/>
      <c r="LCO350"/>
      <c r="LCP350"/>
      <c r="LCQ350"/>
      <c r="LCR350"/>
      <c r="LCS350"/>
      <c r="LCT350"/>
      <c r="LCU350"/>
      <c r="LCV350"/>
      <c r="LCW350"/>
      <c r="LCX350"/>
      <c r="LCY350"/>
      <c r="LCZ350"/>
      <c r="LDA350"/>
      <c r="LDB350"/>
      <c r="LDC350"/>
      <c r="LDD350"/>
      <c r="LDE350"/>
      <c r="LDF350"/>
      <c r="LDG350"/>
      <c r="LDH350"/>
      <c r="LDI350"/>
      <c r="LDJ350"/>
      <c r="LDK350"/>
      <c r="LDL350"/>
      <c r="LDM350"/>
      <c r="LDN350"/>
      <c r="LDO350"/>
      <c r="LDP350"/>
      <c r="LDQ350"/>
      <c r="LDR350"/>
      <c r="LDS350"/>
      <c r="LDT350"/>
      <c r="LDU350"/>
      <c r="LDV350"/>
      <c r="LDW350"/>
      <c r="LDX350"/>
      <c r="LDY350"/>
      <c r="LDZ350"/>
      <c r="LEA350"/>
      <c r="LEB350"/>
      <c r="LEC350"/>
      <c r="LED350"/>
      <c r="LEE350"/>
      <c r="LEF350"/>
      <c r="LEG350"/>
      <c r="LEH350"/>
      <c r="LEI350"/>
      <c r="LEJ350"/>
      <c r="LEK350"/>
      <c r="LEL350"/>
      <c r="LEM350"/>
      <c r="LEN350"/>
      <c r="LEO350"/>
      <c r="LEP350"/>
      <c r="LEQ350"/>
      <c r="LER350"/>
      <c r="LES350"/>
      <c r="LET350"/>
      <c r="LEU350"/>
      <c r="LEV350"/>
      <c r="LEW350"/>
      <c r="LEX350"/>
      <c r="LEY350"/>
      <c r="LEZ350"/>
      <c r="LFA350"/>
      <c r="LFB350"/>
      <c r="LFC350"/>
      <c r="LFD350"/>
      <c r="LFE350"/>
      <c r="LFF350"/>
      <c r="LFG350"/>
      <c r="LFH350"/>
      <c r="LFI350"/>
      <c r="LFJ350"/>
      <c r="LFK350"/>
      <c r="LFL350"/>
      <c r="LFM350"/>
      <c r="LFN350"/>
      <c r="LFO350"/>
      <c r="LFP350"/>
      <c r="LFQ350"/>
      <c r="LFR350"/>
      <c r="LFS350"/>
      <c r="LFT350"/>
      <c r="LFU350"/>
      <c r="LFV350"/>
      <c r="LFW350"/>
      <c r="LFX350"/>
      <c r="LFY350"/>
      <c r="LFZ350"/>
      <c r="LGA350"/>
      <c r="LGB350"/>
      <c r="LGC350"/>
      <c r="LGD350"/>
      <c r="LGE350"/>
      <c r="LGF350"/>
      <c r="LGG350"/>
      <c r="LGH350"/>
      <c r="LGI350"/>
      <c r="LGJ350"/>
      <c r="LGK350"/>
      <c r="LGL350"/>
      <c r="LGM350"/>
      <c r="LGN350"/>
      <c r="LGO350"/>
      <c r="LGP350"/>
      <c r="LGQ350"/>
      <c r="LGR350"/>
      <c r="LGS350"/>
      <c r="LGT350"/>
      <c r="LGU350"/>
      <c r="LGV350"/>
      <c r="LGW350"/>
      <c r="LGX350"/>
      <c r="LGY350"/>
      <c r="LGZ350"/>
      <c r="LHA350"/>
      <c r="LHB350"/>
      <c r="LHC350"/>
      <c r="LHD350"/>
      <c r="LHE350"/>
      <c r="LHF350"/>
      <c r="LHG350"/>
      <c r="LHH350"/>
      <c r="LHI350"/>
      <c r="LHJ350"/>
      <c r="LHK350"/>
      <c r="LHL350"/>
      <c r="LHM350"/>
      <c r="LHN350"/>
      <c r="LHO350"/>
      <c r="LHP350"/>
      <c r="LHQ350"/>
      <c r="LHR350"/>
      <c r="LHS350"/>
      <c r="LHT350"/>
      <c r="LHU350"/>
      <c r="LHV350"/>
      <c r="LHW350"/>
      <c r="LHX350"/>
      <c r="LHY350"/>
      <c r="LHZ350"/>
      <c r="LIA350"/>
      <c r="LIB350"/>
      <c r="LIC350"/>
      <c r="LID350"/>
      <c r="LIE350"/>
      <c r="LIF350"/>
      <c r="LIG350"/>
      <c r="LIH350"/>
      <c r="LII350"/>
      <c r="LIJ350"/>
      <c r="LIK350"/>
      <c r="LIL350"/>
      <c r="LIM350"/>
      <c r="LIN350"/>
      <c r="LIO350"/>
      <c r="LIP350"/>
      <c r="LIQ350"/>
      <c r="LIR350"/>
      <c r="LIS350"/>
      <c r="LIT350"/>
      <c r="LIU350"/>
      <c r="LIV350"/>
      <c r="LIW350"/>
      <c r="LIX350"/>
      <c r="LIY350"/>
      <c r="LIZ350"/>
      <c r="LJA350"/>
      <c r="LJB350"/>
      <c r="LJC350"/>
      <c r="LJD350"/>
      <c r="LJE350"/>
      <c r="LJF350"/>
      <c r="LJG350"/>
      <c r="LJH350"/>
      <c r="LJI350"/>
      <c r="LJJ350"/>
      <c r="LJK350"/>
      <c r="LJL350"/>
      <c r="LJM350"/>
      <c r="LJN350"/>
      <c r="LJO350"/>
      <c r="LJP350"/>
      <c r="LJQ350"/>
      <c r="LJR350"/>
      <c r="LJS350"/>
      <c r="LJT350"/>
      <c r="LJU350"/>
      <c r="LJV350"/>
      <c r="LJW350"/>
      <c r="LJX350"/>
      <c r="LJY350"/>
      <c r="LJZ350"/>
      <c r="LKA350"/>
      <c r="LKB350"/>
      <c r="LKC350"/>
      <c r="LKD350"/>
      <c r="LKE350"/>
      <c r="LKF350"/>
      <c r="LKG350"/>
      <c r="LKH350"/>
      <c r="LKI350"/>
      <c r="LKJ350"/>
      <c r="LKK350"/>
      <c r="LKL350"/>
      <c r="LKM350"/>
      <c r="LKN350"/>
      <c r="LKO350"/>
      <c r="LKP350"/>
      <c r="LKQ350"/>
      <c r="LKR350"/>
      <c r="LKS350"/>
      <c r="LKT350"/>
      <c r="LKU350"/>
      <c r="LKV350"/>
      <c r="LKW350"/>
      <c r="LKX350"/>
      <c r="LKY350"/>
      <c r="LKZ350"/>
      <c r="LLA350"/>
      <c r="LLB350"/>
      <c r="LLC350"/>
      <c r="LLD350"/>
      <c r="LLE350"/>
      <c r="LLF350"/>
      <c r="LLG350"/>
      <c r="LLH350"/>
      <c r="LLI350"/>
      <c r="LLJ350"/>
      <c r="LLK350"/>
      <c r="LLL350"/>
      <c r="LLM350"/>
      <c r="LLN350"/>
      <c r="LLO350"/>
      <c r="LLP350"/>
      <c r="LLQ350"/>
      <c r="LLR350"/>
      <c r="LLS350"/>
      <c r="LLT350"/>
      <c r="LLU350"/>
      <c r="LLV350"/>
      <c r="LLW350"/>
      <c r="LLX350"/>
      <c r="LLY350"/>
      <c r="LLZ350"/>
      <c r="LMA350"/>
      <c r="LMB350"/>
      <c r="LMC350"/>
      <c r="LMD350"/>
      <c r="LME350"/>
      <c r="LMF350"/>
      <c r="LMG350"/>
      <c r="LMH350"/>
      <c r="LMI350"/>
      <c r="LMJ350"/>
      <c r="LMK350"/>
      <c r="LML350"/>
      <c r="LMM350"/>
      <c r="LMN350"/>
      <c r="LMO350"/>
      <c r="LMP350"/>
      <c r="LMQ350"/>
      <c r="LMR350"/>
      <c r="LMS350"/>
      <c r="LMT350"/>
      <c r="LMU350"/>
      <c r="LMV350"/>
      <c r="LMW350"/>
      <c r="LMX350"/>
      <c r="LMY350"/>
      <c r="LMZ350"/>
      <c r="LNA350"/>
      <c r="LNB350"/>
      <c r="LNC350"/>
      <c r="LND350"/>
      <c r="LNE350"/>
      <c r="LNF350"/>
      <c r="LNG350"/>
      <c r="LNH350"/>
      <c r="LNI350"/>
      <c r="LNJ350"/>
      <c r="LNK350"/>
      <c r="LNL350"/>
      <c r="LNM350"/>
      <c r="LNN350"/>
      <c r="LNO350"/>
      <c r="LNP350"/>
      <c r="LNQ350"/>
      <c r="LNR350"/>
      <c r="LNS350"/>
      <c r="LNT350"/>
      <c r="LNU350"/>
      <c r="LNV350"/>
      <c r="LNW350"/>
      <c r="LNX350"/>
      <c r="LNY350"/>
      <c r="LNZ350"/>
      <c r="LOA350"/>
      <c r="LOB350"/>
      <c r="LOC350"/>
      <c r="LOD350"/>
      <c r="LOE350"/>
      <c r="LOF350"/>
      <c r="LOG350"/>
      <c r="LOH350"/>
      <c r="LOI350"/>
      <c r="LOJ350"/>
      <c r="LOK350"/>
      <c r="LOL350"/>
      <c r="LOM350"/>
      <c r="LON350"/>
      <c r="LOO350"/>
      <c r="LOP350"/>
      <c r="LOQ350"/>
      <c r="LOR350"/>
      <c r="LOS350"/>
      <c r="LOT350"/>
      <c r="LOU350"/>
      <c r="LOV350"/>
      <c r="LOW350"/>
      <c r="LOX350"/>
      <c r="LOY350"/>
      <c r="LOZ350"/>
      <c r="LPA350"/>
      <c r="LPB350"/>
      <c r="LPC350"/>
      <c r="LPD350"/>
      <c r="LPE350"/>
      <c r="LPF350"/>
      <c r="LPG350"/>
      <c r="LPH350"/>
      <c r="LPI350"/>
      <c r="LPJ350"/>
      <c r="LPK350"/>
      <c r="LPL350"/>
      <c r="LPM350"/>
      <c r="LPN350"/>
      <c r="LPO350"/>
      <c r="LPP350"/>
      <c r="LPQ350"/>
      <c r="LPR350"/>
      <c r="LPS350"/>
      <c r="LPT350"/>
      <c r="LPU350"/>
      <c r="LPV350"/>
      <c r="LPW350"/>
      <c r="LPX350"/>
      <c r="LPY350"/>
      <c r="LPZ350"/>
      <c r="LQA350"/>
      <c r="LQB350"/>
      <c r="LQC350"/>
      <c r="LQD350"/>
      <c r="LQE350"/>
      <c r="LQF350"/>
      <c r="LQG350"/>
      <c r="LQH350"/>
      <c r="LQI350"/>
      <c r="LQJ350"/>
      <c r="LQK350"/>
      <c r="LQL350"/>
      <c r="LQM350"/>
      <c r="LQN350"/>
      <c r="LQO350"/>
      <c r="LQP350"/>
      <c r="LQQ350"/>
      <c r="LQR350"/>
      <c r="LQS350"/>
      <c r="LQT350"/>
      <c r="LQU350"/>
      <c r="LQV350"/>
      <c r="LQW350"/>
      <c r="LQX350"/>
      <c r="LQY350"/>
      <c r="LQZ350"/>
      <c r="LRA350"/>
      <c r="LRB350"/>
      <c r="LRC350"/>
      <c r="LRD350"/>
      <c r="LRE350"/>
      <c r="LRF350"/>
      <c r="LRG350"/>
      <c r="LRH350"/>
      <c r="LRI350"/>
      <c r="LRJ350"/>
      <c r="LRK350"/>
      <c r="LRL350"/>
      <c r="LRM350"/>
      <c r="LRN350"/>
      <c r="LRO350"/>
      <c r="LRP350"/>
      <c r="LRQ350"/>
      <c r="LRR350"/>
      <c r="LRS350"/>
      <c r="LRT350"/>
      <c r="LRU350"/>
      <c r="LRV350"/>
      <c r="LRW350"/>
      <c r="LRX350"/>
      <c r="LRY350"/>
      <c r="LRZ350"/>
      <c r="LSA350"/>
      <c r="LSB350"/>
      <c r="LSC350"/>
      <c r="LSD350"/>
      <c r="LSE350"/>
      <c r="LSF350"/>
      <c r="LSG350"/>
      <c r="LSH350"/>
      <c r="LSI350"/>
      <c r="LSJ350"/>
      <c r="LSK350"/>
      <c r="LSL350"/>
      <c r="LSM350"/>
      <c r="LSN350"/>
      <c r="LSO350"/>
      <c r="LSP350"/>
      <c r="LSQ350"/>
      <c r="LSR350"/>
      <c r="LSS350"/>
      <c r="LST350"/>
      <c r="LSU350"/>
      <c r="LSV350"/>
      <c r="LSW350"/>
      <c r="LSX350"/>
      <c r="LSY350"/>
      <c r="LSZ350"/>
      <c r="LTA350"/>
      <c r="LTB350"/>
      <c r="LTC350"/>
      <c r="LTD350"/>
      <c r="LTE350"/>
      <c r="LTF350"/>
      <c r="LTG350"/>
      <c r="LTH350"/>
      <c r="LTI350"/>
      <c r="LTJ350"/>
      <c r="LTK350"/>
      <c r="LTL350"/>
      <c r="LTM350"/>
      <c r="LTN350"/>
      <c r="LTO350"/>
      <c r="LTP350"/>
      <c r="LTQ350"/>
      <c r="LTR350"/>
      <c r="LTS350"/>
      <c r="LTT350"/>
      <c r="LTU350"/>
      <c r="LTV350"/>
      <c r="LTW350"/>
      <c r="LTX350"/>
      <c r="LTY350"/>
      <c r="LTZ350"/>
      <c r="LUA350"/>
      <c r="LUB350"/>
      <c r="LUC350"/>
      <c r="LUD350"/>
      <c r="LUE350"/>
      <c r="LUF350"/>
      <c r="LUG350"/>
      <c r="LUH350"/>
      <c r="LUI350"/>
      <c r="LUJ350"/>
      <c r="LUK350"/>
      <c r="LUL350"/>
      <c r="LUM350"/>
      <c r="LUN350"/>
      <c r="LUO350"/>
      <c r="LUP350"/>
      <c r="LUQ350"/>
      <c r="LUR350"/>
      <c r="LUS350"/>
      <c r="LUT350"/>
      <c r="LUU350"/>
      <c r="LUV350"/>
      <c r="LUW350"/>
      <c r="LUX350"/>
      <c r="LUY350"/>
      <c r="LUZ350"/>
      <c r="LVA350"/>
      <c r="LVB350"/>
      <c r="LVC350"/>
      <c r="LVD350"/>
      <c r="LVE350"/>
      <c r="LVF350"/>
      <c r="LVG350"/>
      <c r="LVH350"/>
      <c r="LVI350"/>
      <c r="LVJ350"/>
      <c r="LVK350"/>
      <c r="LVL350"/>
      <c r="LVM350"/>
      <c r="LVN350"/>
      <c r="LVO350"/>
      <c r="LVP350"/>
      <c r="LVQ350"/>
      <c r="LVR350"/>
      <c r="LVS350"/>
      <c r="LVT350"/>
      <c r="LVU350"/>
      <c r="LVV350"/>
      <c r="LVW350"/>
      <c r="LVX350"/>
      <c r="LVY350"/>
      <c r="LVZ350"/>
      <c r="LWA350"/>
      <c r="LWB350"/>
      <c r="LWC350"/>
      <c r="LWD350"/>
      <c r="LWE350"/>
      <c r="LWF350"/>
      <c r="LWG350"/>
      <c r="LWH350"/>
      <c r="LWI350"/>
      <c r="LWJ350"/>
      <c r="LWK350"/>
      <c r="LWL350"/>
      <c r="LWM350"/>
      <c r="LWN350"/>
      <c r="LWO350"/>
      <c r="LWP350"/>
      <c r="LWQ350"/>
      <c r="LWR350"/>
      <c r="LWS350"/>
      <c r="LWT350"/>
      <c r="LWU350"/>
      <c r="LWV350"/>
      <c r="LWW350"/>
      <c r="LWX350"/>
      <c r="LWY350"/>
      <c r="LWZ350"/>
      <c r="LXA350"/>
      <c r="LXB350"/>
      <c r="LXC350"/>
      <c r="LXD350"/>
      <c r="LXE350"/>
      <c r="LXF350"/>
      <c r="LXG350"/>
      <c r="LXH350"/>
      <c r="LXI350"/>
      <c r="LXJ350"/>
      <c r="LXK350"/>
      <c r="LXL350"/>
      <c r="LXM350"/>
      <c r="LXN350"/>
      <c r="LXO350"/>
      <c r="LXP350"/>
      <c r="LXQ350"/>
      <c r="LXR350"/>
      <c r="LXS350"/>
      <c r="LXT350"/>
      <c r="LXU350"/>
      <c r="LXV350"/>
      <c r="LXW350"/>
      <c r="LXX350"/>
      <c r="LXY350"/>
      <c r="LXZ350"/>
      <c r="LYA350"/>
      <c r="LYB350"/>
      <c r="LYC350"/>
      <c r="LYD350"/>
      <c r="LYE350"/>
      <c r="LYF350"/>
      <c r="LYG350"/>
      <c r="LYH350"/>
      <c r="LYI350"/>
      <c r="LYJ350"/>
      <c r="LYK350"/>
      <c r="LYL350"/>
      <c r="LYM350"/>
      <c r="LYN350"/>
      <c r="LYO350"/>
      <c r="LYP350"/>
      <c r="LYQ350"/>
      <c r="LYR350"/>
      <c r="LYS350"/>
      <c r="LYT350"/>
      <c r="LYU350"/>
      <c r="LYV350"/>
      <c r="LYW350"/>
      <c r="LYX350"/>
      <c r="LYY350"/>
      <c r="LYZ350"/>
      <c r="LZA350"/>
      <c r="LZB350"/>
      <c r="LZC350"/>
      <c r="LZD350"/>
      <c r="LZE350"/>
      <c r="LZF350"/>
      <c r="LZG350"/>
      <c r="LZH350"/>
      <c r="LZI350"/>
      <c r="LZJ350"/>
      <c r="LZK350"/>
      <c r="LZL350"/>
      <c r="LZM350"/>
      <c r="LZN350"/>
      <c r="LZO350"/>
      <c r="LZP350"/>
      <c r="LZQ350"/>
      <c r="LZR350"/>
      <c r="LZS350"/>
      <c r="LZT350"/>
      <c r="LZU350"/>
      <c r="LZV350"/>
      <c r="LZW350"/>
      <c r="LZX350"/>
      <c r="LZY350"/>
      <c r="LZZ350"/>
      <c r="MAA350"/>
      <c r="MAB350"/>
      <c r="MAC350"/>
      <c r="MAD350"/>
      <c r="MAE350"/>
      <c r="MAF350"/>
      <c r="MAG350"/>
      <c r="MAH350"/>
      <c r="MAI350"/>
      <c r="MAJ350"/>
      <c r="MAK350"/>
      <c r="MAL350"/>
      <c r="MAM350"/>
      <c r="MAN350"/>
      <c r="MAO350"/>
      <c r="MAP350"/>
      <c r="MAQ350"/>
      <c r="MAR350"/>
      <c r="MAS350"/>
      <c r="MAT350"/>
      <c r="MAU350"/>
      <c r="MAV350"/>
      <c r="MAW350"/>
      <c r="MAX350"/>
      <c r="MAY350"/>
      <c r="MAZ350"/>
      <c r="MBA350"/>
      <c r="MBB350"/>
      <c r="MBC350"/>
      <c r="MBD350"/>
      <c r="MBE350"/>
      <c r="MBF350"/>
      <c r="MBG350"/>
      <c r="MBH350"/>
      <c r="MBI350"/>
      <c r="MBJ350"/>
      <c r="MBK350"/>
      <c r="MBL350"/>
      <c r="MBM350"/>
      <c r="MBN350"/>
      <c r="MBO350"/>
      <c r="MBP350"/>
      <c r="MBQ350"/>
      <c r="MBR350"/>
      <c r="MBS350"/>
      <c r="MBT350"/>
      <c r="MBU350"/>
      <c r="MBV350"/>
      <c r="MBW350"/>
      <c r="MBX350"/>
      <c r="MBY350"/>
      <c r="MBZ350"/>
      <c r="MCA350"/>
      <c r="MCB350"/>
      <c r="MCC350"/>
      <c r="MCD350"/>
      <c r="MCE350"/>
      <c r="MCF350"/>
      <c r="MCG350"/>
      <c r="MCH350"/>
      <c r="MCI350"/>
      <c r="MCJ350"/>
      <c r="MCK350"/>
      <c r="MCL350"/>
      <c r="MCM350"/>
      <c r="MCN350"/>
      <c r="MCO350"/>
      <c r="MCP350"/>
      <c r="MCQ350"/>
      <c r="MCR350"/>
      <c r="MCS350"/>
      <c r="MCT350"/>
      <c r="MCU350"/>
      <c r="MCV350"/>
      <c r="MCW350"/>
      <c r="MCX350"/>
      <c r="MCY350"/>
      <c r="MCZ350"/>
      <c r="MDA350"/>
      <c r="MDB350"/>
      <c r="MDC350"/>
      <c r="MDD350"/>
      <c r="MDE350"/>
      <c r="MDF350"/>
      <c r="MDG350"/>
      <c r="MDH350"/>
      <c r="MDI350"/>
      <c r="MDJ350"/>
      <c r="MDK350"/>
      <c r="MDL350"/>
      <c r="MDM350"/>
      <c r="MDN350"/>
      <c r="MDO350"/>
      <c r="MDP350"/>
      <c r="MDQ350"/>
      <c r="MDR350"/>
      <c r="MDS350"/>
      <c r="MDT350"/>
      <c r="MDU350"/>
      <c r="MDV350"/>
      <c r="MDW350"/>
      <c r="MDX350"/>
      <c r="MDY350"/>
      <c r="MDZ350"/>
      <c r="MEA350"/>
      <c r="MEB350"/>
      <c r="MEC350"/>
      <c r="MED350"/>
      <c r="MEE350"/>
      <c r="MEF350"/>
      <c r="MEG350"/>
      <c r="MEH350"/>
      <c r="MEI350"/>
      <c r="MEJ350"/>
      <c r="MEK350"/>
      <c r="MEL350"/>
      <c r="MEM350"/>
      <c r="MEN350"/>
      <c r="MEO350"/>
      <c r="MEP350"/>
      <c r="MEQ350"/>
      <c r="MER350"/>
      <c r="MES350"/>
      <c r="MET350"/>
      <c r="MEU350"/>
      <c r="MEV350"/>
      <c r="MEW350"/>
      <c r="MEX350"/>
      <c r="MEY350"/>
      <c r="MEZ350"/>
      <c r="MFA350"/>
      <c r="MFB350"/>
      <c r="MFC350"/>
      <c r="MFD350"/>
      <c r="MFE350"/>
      <c r="MFF350"/>
      <c r="MFG350"/>
      <c r="MFH350"/>
      <c r="MFI350"/>
      <c r="MFJ350"/>
      <c r="MFK350"/>
      <c r="MFL350"/>
      <c r="MFM350"/>
      <c r="MFN350"/>
      <c r="MFO350"/>
      <c r="MFP350"/>
      <c r="MFQ350"/>
      <c r="MFR350"/>
      <c r="MFS350"/>
      <c r="MFT350"/>
      <c r="MFU350"/>
      <c r="MFV350"/>
      <c r="MFW350"/>
      <c r="MFX350"/>
      <c r="MFY350"/>
      <c r="MFZ350"/>
      <c r="MGA350"/>
      <c r="MGB350"/>
      <c r="MGC350"/>
      <c r="MGD350"/>
      <c r="MGE350"/>
      <c r="MGF350"/>
      <c r="MGG350"/>
      <c r="MGH350"/>
      <c r="MGI350"/>
      <c r="MGJ350"/>
      <c r="MGK350"/>
      <c r="MGL350"/>
      <c r="MGM350"/>
      <c r="MGN350"/>
      <c r="MGO350"/>
      <c r="MGP350"/>
      <c r="MGQ350"/>
      <c r="MGR350"/>
      <c r="MGS350"/>
      <c r="MGT350"/>
      <c r="MGU350"/>
      <c r="MGV350"/>
      <c r="MGW350"/>
      <c r="MGX350"/>
      <c r="MGY350"/>
      <c r="MGZ350"/>
      <c r="MHA350"/>
      <c r="MHB350"/>
      <c r="MHC350"/>
      <c r="MHD350"/>
      <c r="MHE350"/>
      <c r="MHF350"/>
      <c r="MHG350"/>
      <c r="MHH350"/>
      <c r="MHI350"/>
      <c r="MHJ350"/>
      <c r="MHK350"/>
      <c r="MHL350"/>
      <c r="MHM350"/>
      <c r="MHN350"/>
      <c r="MHO350"/>
      <c r="MHP350"/>
      <c r="MHQ350"/>
      <c r="MHR350"/>
      <c r="MHS350"/>
      <c r="MHT350"/>
      <c r="MHU350"/>
      <c r="MHV350"/>
      <c r="MHW350"/>
      <c r="MHX350"/>
      <c r="MHY350"/>
      <c r="MHZ350"/>
      <c r="MIA350"/>
      <c r="MIB350"/>
      <c r="MIC350"/>
      <c r="MID350"/>
      <c r="MIE350"/>
      <c r="MIF350"/>
      <c r="MIG350"/>
      <c r="MIH350"/>
      <c r="MII350"/>
      <c r="MIJ350"/>
      <c r="MIK350"/>
      <c r="MIL350"/>
      <c r="MIM350"/>
      <c r="MIN350"/>
      <c r="MIO350"/>
      <c r="MIP350"/>
      <c r="MIQ350"/>
      <c r="MIR350"/>
      <c r="MIS350"/>
      <c r="MIT350"/>
      <c r="MIU350"/>
      <c r="MIV350"/>
      <c r="MIW350"/>
      <c r="MIX350"/>
      <c r="MIY350"/>
      <c r="MIZ350"/>
      <c r="MJA350"/>
      <c r="MJB350"/>
      <c r="MJC350"/>
      <c r="MJD350"/>
      <c r="MJE350"/>
      <c r="MJF350"/>
      <c r="MJG350"/>
      <c r="MJH350"/>
      <c r="MJI350"/>
      <c r="MJJ350"/>
      <c r="MJK350"/>
      <c r="MJL350"/>
      <c r="MJM350"/>
      <c r="MJN350"/>
      <c r="MJO350"/>
      <c r="MJP350"/>
      <c r="MJQ350"/>
      <c r="MJR350"/>
      <c r="MJS350"/>
      <c r="MJT350"/>
      <c r="MJU350"/>
      <c r="MJV350"/>
      <c r="MJW350"/>
      <c r="MJX350"/>
      <c r="MJY350"/>
      <c r="MJZ350"/>
      <c r="MKA350"/>
      <c r="MKB350"/>
      <c r="MKC350"/>
      <c r="MKD350"/>
      <c r="MKE350"/>
      <c r="MKF350"/>
      <c r="MKG350"/>
      <c r="MKH350"/>
      <c r="MKI350"/>
      <c r="MKJ350"/>
      <c r="MKK350"/>
      <c r="MKL350"/>
      <c r="MKM350"/>
      <c r="MKN350"/>
      <c r="MKO350"/>
      <c r="MKP350"/>
      <c r="MKQ350"/>
      <c r="MKR350"/>
      <c r="MKS350"/>
      <c r="MKT350"/>
      <c r="MKU350"/>
      <c r="MKV350"/>
      <c r="MKW350"/>
      <c r="MKX350"/>
      <c r="MKY350"/>
      <c r="MKZ350"/>
      <c r="MLA350"/>
      <c r="MLB350"/>
      <c r="MLC350"/>
      <c r="MLD350"/>
      <c r="MLE350"/>
      <c r="MLF350"/>
      <c r="MLG350"/>
      <c r="MLH350"/>
      <c r="MLI350"/>
      <c r="MLJ350"/>
      <c r="MLK350"/>
      <c r="MLL350"/>
      <c r="MLM350"/>
      <c r="MLN350"/>
      <c r="MLO350"/>
      <c r="MLP350"/>
      <c r="MLQ350"/>
      <c r="MLR350"/>
      <c r="MLS350"/>
      <c r="MLT350"/>
      <c r="MLU350"/>
      <c r="MLV350"/>
      <c r="MLW350"/>
      <c r="MLX350"/>
      <c r="MLY350"/>
      <c r="MLZ350"/>
      <c r="MMA350"/>
      <c r="MMB350"/>
      <c r="MMC350"/>
      <c r="MMD350"/>
      <c r="MME350"/>
      <c r="MMF350"/>
      <c r="MMG350"/>
      <c r="MMH350"/>
      <c r="MMI350"/>
      <c r="MMJ350"/>
      <c r="MMK350"/>
      <c r="MML350"/>
      <c r="MMM350"/>
      <c r="MMN350"/>
      <c r="MMO350"/>
      <c r="MMP350"/>
      <c r="MMQ350"/>
      <c r="MMR350"/>
      <c r="MMS350"/>
      <c r="MMT350"/>
      <c r="MMU350"/>
      <c r="MMV350"/>
      <c r="MMW350"/>
      <c r="MMX350"/>
      <c r="MMY350"/>
      <c r="MMZ350"/>
      <c r="MNA350"/>
      <c r="MNB350"/>
      <c r="MNC350"/>
      <c r="MND350"/>
      <c r="MNE350"/>
      <c r="MNF350"/>
      <c r="MNG350"/>
      <c r="MNH350"/>
      <c r="MNI350"/>
      <c r="MNJ350"/>
      <c r="MNK350"/>
      <c r="MNL350"/>
      <c r="MNM350"/>
      <c r="MNN350"/>
      <c r="MNO350"/>
      <c r="MNP350"/>
      <c r="MNQ350"/>
      <c r="MNR350"/>
      <c r="MNS350"/>
      <c r="MNT350"/>
      <c r="MNU350"/>
      <c r="MNV350"/>
      <c r="MNW350"/>
      <c r="MNX350"/>
      <c r="MNY350"/>
      <c r="MNZ350"/>
      <c r="MOA350"/>
      <c r="MOB350"/>
      <c r="MOC350"/>
      <c r="MOD350"/>
      <c r="MOE350"/>
      <c r="MOF350"/>
      <c r="MOG350"/>
      <c r="MOH350"/>
      <c r="MOI350"/>
      <c r="MOJ350"/>
      <c r="MOK350"/>
      <c r="MOL350"/>
      <c r="MOM350"/>
      <c r="MON350"/>
      <c r="MOO350"/>
      <c r="MOP350"/>
      <c r="MOQ350"/>
      <c r="MOR350"/>
      <c r="MOS350"/>
      <c r="MOT350"/>
      <c r="MOU350"/>
      <c r="MOV350"/>
      <c r="MOW350"/>
      <c r="MOX350"/>
      <c r="MOY350"/>
      <c r="MOZ350"/>
      <c r="MPA350"/>
      <c r="MPB350"/>
      <c r="MPC350"/>
      <c r="MPD350"/>
      <c r="MPE350"/>
      <c r="MPF350"/>
      <c r="MPG350"/>
      <c r="MPH350"/>
      <c r="MPI350"/>
      <c r="MPJ350"/>
      <c r="MPK350"/>
      <c r="MPL350"/>
      <c r="MPM350"/>
      <c r="MPN350"/>
      <c r="MPO350"/>
      <c r="MPP350"/>
      <c r="MPQ350"/>
      <c r="MPR350"/>
      <c r="MPS350"/>
      <c r="MPT350"/>
      <c r="MPU350"/>
      <c r="MPV350"/>
      <c r="MPW350"/>
      <c r="MPX350"/>
      <c r="MPY350"/>
      <c r="MPZ350"/>
      <c r="MQA350"/>
      <c r="MQB350"/>
      <c r="MQC350"/>
      <c r="MQD350"/>
      <c r="MQE350"/>
      <c r="MQF350"/>
      <c r="MQG350"/>
      <c r="MQH350"/>
      <c r="MQI350"/>
      <c r="MQJ350"/>
      <c r="MQK350"/>
      <c r="MQL350"/>
      <c r="MQM350"/>
      <c r="MQN350"/>
      <c r="MQO350"/>
      <c r="MQP350"/>
      <c r="MQQ350"/>
      <c r="MQR350"/>
      <c r="MQS350"/>
      <c r="MQT350"/>
      <c r="MQU350"/>
      <c r="MQV350"/>
      <c r="MQW350"/>
      <c r="MQX350"/>
      <c r="MQY350"/>
      <c r="MQZ350"/>
      <c r="MRA350"/>
      <c r="MRB350"/>
      <c r="MRC350"/>
      <c r="MRD350"/>
      <c r="MRE350"/>
      <c r="MRF350"/>
      <c r="MRG350"/>
      <c r="MRH350"/>
      <c r="MRI350"/>
      <c r="MRJ350"/>
      <c r="MRK350"/>
      <c r="MRL350"/>
      <c r="MRM350"/>
      <c r="MRN350"/>
      <c r="MRO350"/>
      <c r="MRP350"/>
      <c r="MRQ350"/>
      <c r="MRR350"/>
      <c r="MRS350"/>
      <c r="MRT350"/>
      <c r="MRU350"/>
      <c r="MRV350"/>
      <c r="MRW350"/>
      <c r="MRX350"/>
      <c r="MRY350"/>
      <c r="MRZ350"/>
      <c r="MSA350"/>
      <c r="MSB350"/>
      <c r="MSC350"/>
      <c r="MSD350"/>
      <c r="MSE350"/>
      <c r="MSF350"/>
      <c r="MSG350"/>
      <c r="MSH350"/>
      <c r="MSI350"/>
      <c r="MSJ350"/>
      <c r="MSK350"/>
      <c r="MSL350"/>
      <c r="MSM350"/>
      <c r="MSN350"/>
      <c r="MSO350"/>
      <c r="MSP350"/>
      <c r="MSQ350"/>
      <c r="MSR350"/>
      <c r="MSS350"/>
      <c r="MST350"/>
      <c r="MSU350"/>
      <c r="MSV350"/>
      <c r="MSW350"/>
      <c r="MSX350"/>
      <c r="MSY350"/>
      <c r="MSZ350"/>
      <c r="MTA350"/>
      <c r="MTB350"/>
      <c r="MTC350"/>
      <c r="MTD350"/>
      <c r="MTE350"/>
      <c r="MTF350"/>
      <c r="MTG350"/>
      <c r="MTH350"/>
      <c r="MTI350"/>
      <c r="MTJ350"/>
      <c r="MTK350"/>
      <c r="MTL350"/>
      <c r="MTM350"/>
      <c r="MTN350"/>
      <c r="MTO350"/>
      <c r="MTP350"/>
      <c r="MTQ350"/>
      <c r="MTR350"/>
      <c r="MTS350"/>
      <c r="MTT350"/>
      <c r="MTU350"/>
      <c r="MTV350"/>
      <c r="MTW350"/>
      <c r="MTX350"/>
      <c r="MTY350"/>
      <c r="MTZ350"/>
      <c r="MUA350"/>
      <c r="MUB350"/>
      <c r="MUC350"/>
      <c r="MUD350"/>
      <c r="MUE350"/>
      <c r="MUF350"/>
      <c r="MUG350"/>
      <c r="MUH350"/>
      <c r="MUI350"/>
      <c r="MUJ350"/>
      <c r="MUK350"/>
      <c r="MUL350"/>
      <c r="MUM350"/>
      <c r="MUN350"/>
      <c r="MUO350"/>
      <c r="MUP350"/>
      <c r="MUQ350"/>
      <c r="MUR350"/>
      <c r="MUS350"/>
      <c r="MUT350"/>
      <c r="MUU350"/>
      <c r="MUV350"/>
      <c r="MUW350"/>
      <c r="MUX350"/>
      <c r="MUY350"/>
      <c r="MUZ350"/>
      <c r="MVA350"/>
      <c r="MVB350"/>
      <c r="MVC350"/>
      <c r="MVD350"/>
      <c r="MVE350"/>
      <c r="MVF350"/>
      <c r="MVG350"/>
      <c r="MVH350"/>
      <c r="MVI350"/>
      <c r="MVJ350"/>
      <c r="MVK350"/>
      <c r="MVL350"/>
      <c r="MVM350"/>
      <c r="MVN350"/>
      <c r="MVO350"/>
      <c r="MVP350"/>
      <c r="MVQ350"/>
      <c r="MVR350"/>
      <c r="MVS350"/>
      <c r="MVT350"/>
      <c r="MVU350"/>
      <c r="MVV350"/>
      <c r="MVW350"/>
      <c r="MVX350"/>
      <c r="MVY350"/>
      <c r="MVZ350"/>
      <c r="MWA350"/>
      <c r="MWB350"/>
      <c r="MWC350"/>
      <c r="MWD350"/>
      <c r="MWE350"/>
      <c r="MWF350"/>
      <c r="MWG350"/>
      <c r="MWH350"/>
      <c r="MWI350"/>
      <c r="MWJ350"/>
      <c r="MWK350"/>
      <c r="MWL350"/>
      <c r="MWM350"/>
      <c r="MWN350"/>
      <c r="MWO350"/>
      <c r="MWP350"/>
      <c r="MWQ350"/>
      <c r="MWR350"/>
      <c r="MWS350"/>
      <c r="MWT350"/>
      <c r="MWU350"/>
      <c r="MWV350"/>
      <c r="MWW350"/>
      <c r="MWX350"/>
      <c r="MWY350"/>
      <c r="MWZ350"/>
      <c r="MXA350"/>
      <c r="MXB350"/>
      <c r="MXC350"/>
      <c r="MXD350"/>
      <c r="MXE350"/>
      <c r="MXF350"/>
      <c r="MXG350"/>
      <c r="MXH350"/>
      <c r="MXI350"/>
      <c r="MXJ350"/>
      <c r="MXK350"/>
      <c r="MXL350"/>
      <c r="MXM350"/>
      <c r="MXN350"/>
      <c r="MXO350"/>
      <c r="MXP350"/>
      <c r="MXQ350"/>
      <c r="MXR350"/>
      <c r="MXS350"/>
      <c r="MXT350"/>
      <c r="MXU350"/>
      <c r="MXV350"/>
      <c r="MXW350"/>
      <c r="MXX350"/>
      <c r="MXY350"/>
      <c r="MXZ350"/>
      <c r="MYA350"/>
      <c r="MYB350"/>
      <c r="MYC350"/>
      <c r="MYD350"/>
      <c r="MYE350"/>
      <c r="MYF350"/>
      <c r="MYG350"/>
      <c r="MYH350"/>
      <c r="MYI350"/>
      <c r="MYJ350"/>
      <c r="MYK350"/>
      <c r="MYL350"/>
      <c r="MYM350"/>
      <c r="MYN350"/>
      <c r="MYO350"/>
      <c r="MYP350"/>
      <c r="MYQ350"/>
      <c r="MYR350"/>
      <c r="MYS350"/>
      <c r="MYT350"/>
      <c r="MYU350"/>
      <c r="MYV350"/>
      <c r="MYW350"/>
      <c r="MYX350"/>
      <c r="MYY350"/>
      <c r="MYZ350"/>
      <c r="MZA350"/>
      <c r="MZB350"/>
      <c r="MZC350"/>
      <c r="MZD350"/>
      <c r="MZE350"/>
      <c r="MZF350"/>
      <c r="MZG350"/>
      <c r="MZH350"/>
      <c r="MZI350"/>
      <c r="MZJ350"/>
      <c r="MZK350"/>
      <c r="MZL350"/>
      <c r="MZM350"/>
      <c r="MZN350"/>
      <c r="MZO350"/>
      <c r="MZP350"/>
      <c r="MZQ350"/>
      <c r="MZR350"/>
      <c r="MZS350"/>
      <c r="MZT350"/>
      <c r="MZU350"/>
      <c r="MZV350"/>
      <c r="MZW350"/>
      <c r="MZX350"/>
      <c r="MZY350"/>
      <c r="MZZ350"/>
      <c r="NAA350"/>
      <c r="NAB350"/>
      <c r="NAC350"/>
      <c r="NAD350"/>
      <c r="NAE350"/>
      <c r="NAF350"/>
      <c r="NAG350"/>
      <c r="NAH350"/>
      <c r="NAI350"/>
      <c r="NAJ350"/>
      <c r="NAK350"/>
      <c r="NAL350"/>
      <c r="NAM350"/>
      <c r="NAN350"/>
      <c r="NAO350"/>
      <c r="NAP350"/>
      <c r="NAQ350"/>
      <c r="NAR350"/>
      <c r="NAS350"/>
      <c r="NAT350"/>
      <c r="NAU350"/>
      <c r="NAV350"/>
      <c r="NAW350"/>
      <c r="NAX350"/>
      <c r="NAY350"/>
      <c r="NAZ350"/>
      <c r="NBA350"/>
      <c r="NBB350"/>
      <c r="NBC350"/>
      <c r="NBD350"/>
      <c r="NBE350"/>
      <c r="NBF350"/>
      <c r="NBG350"/>
      <c r="NBH350"/>
      <c r="NBI350"/>
      <c r="NBJ350"/>
      <c r="NBK350"/>
      <c r="NBL350"/>
      <c r="NBM350"/>
      <c r="NBN350"/>
      <c r="NBO350"/>
      <c r="NBP350"/>
      <c r="NBQ350"/>
      <c r="NBR350"/>
      <c r="NBS350"/>
      <c r="NBT350"/>
      <c r="NBU350"/>
      <c r="NBV350"/>
      <c r="NBW350"/>
      <c r="NBX350"/>
      <c r="NBY350"/>
      <c r="NBZ350"/>
      <c r="NCA350"/>
      <c r="NCB350"/>
      <c r="NCC350"/>
      <c r="NCD350"/>
      <c r="NCE350"/>
      <c r="NCF350"/>
      <c r="NCG350"/>
      <c r="NCH350"/>
      <c r="NCI350"/>
      <c r="NCJ350"/>
      <c r="NCK350"/>
      <c r="NCL350"/>
      <c r="NCM350"/>
      <c r="NCN350"/>
      <c r="NCO350"/>
      <c r="NCP350"/>
      <c r="NCQ350"/>
      <c r="NCR350"/>
      <c r="NCS350"/>
      <c r="NCT350"/>
      <c r="NCU350"/>
      <c r="NCV350"/>
      <c r="NCW350"/>
      <c r="NCX350"/>
      <c r="NCY350"/>
      <c r="NCZ350"/>
      <c r="NDA350"/>
      <c r="NDB350"/>
      <c r="NDC350"/>
      <c r="NDD350"/>
      <c r="NDE350"/>
      <c r="NDF350"/>
      <c r="NDG350"/>
      <c r="NDH350"/>
      <c r="NDI350"/>
      <c r="NDJ350"/>
      <c r="NDK350"/>
      <c r="NDL350"/>
      <c r="NDM350"/>
      <c r="NDN350"/>
      <c r="NDO350"/>
      <c r="NDP350"/>
      <c r="NDQ350"/>
      <c r="NDR350"/>
      <c r="NDS350"/>
      <c r="NDT350"/>
      <c r="NDU350"/>
      <c r="NDV350"/>
      <c r="NDW350"/>
      <c r="NDX350"/>
      <c r="NDY350"/>
      <c r="NDZ350"/>
      <c r="NEA350"/>
      <c r="NEB350"/>
      <c r="NEC350"/>
      <c r="NED350"/>
      <c r="NEE350"/>
      <c r="NEF350"/>
      <c r="NEG350"/>
      <c r="NEH350"/>
      <c r="NEI350"/>
      <c r="NEJ350"/>
      <c r="NEK350"/>
      <c r="NEL350"/>
      <c r="NEM350"/>
      <c r="NEN350"/>
      <c r="NEO350"/>
      <c r="NEP350"/>
      <c r="NEQ350"/>
      <c r="NER350"/>
      <c r="NES350"/>
      <c r="NET350"/>
      <c r="NEU350"/>
      <c r="NEV350"/>
      <c r="NEW350"/>
      <c r="NEX350"/>
      <c r="NEY350"/>
      <c r="NEZ350"/>
      <c r="NFA350"/>
      <c r="NFB350"/>
      <c r="NFC350"/>
      <c r="NFD350"/>
      <c r="NFE350"/>
      <c r="NFF350"/>
      <c r="NFG350"/>
      <c r="NFH350"/>
      <c r="NFI350"/>
      <c r="NFJ350"/>
      <c r="NFK350"/>
      <c r="NFL350"/>
      <c r="NFM350"/>
      <c r="NFN350"/>
      <c r="NFO350"/>
      <c r="NFP350"/>
      <c r="NFQ350"/>
      <c r="NFR350"/>
      <c r="NFS350"/>
      <c r="NFT350"/>
      <c r="NFU350"/>
      <c r="NFV350"/>
      <c r="NFW350"/>
      <c r="NFX350"/>
      <c r="NFY350"/>
      <c r="NFZ350"/>
      <c r="NGA350"/>
      <c r="NGB350"/>
      <c r="NGC350"/>
      <c r="NGD350"/>
      <c r="NGE350"/>
      <c r="NGF350"/>
      <c r="NGG350"/>
      <c r="NGH350"/>
      <c r="NGI350"/>
      <c r="NGJ350"/>
      <c r="NGK350"/>
      <c r="NGL350"/>
      <c r="NGM350"/>
      <c r="NGN350"/>
      <c r="NGO350"/>
      <c r="NGP350"/>
      <c r="NGQ350"/>
      <c r="NGR350"/>
      <c r="NGS350"/>
      <c r="NGT350"/>
      <c r="NGU350"/>
      <c r="NGV350"/>
      <c r="NGW350"/>
      <c r="NGX350"/>
      <c r="NGY350"/>
      <c r="NGZ350"/>
      <c r="NHA350"/>
      <c r="NHB350"/>
      <c r="NHC350"/>
      <c r="NHD350"/>
      <c r="NHE350"/>
      <c r="NHF350"/>
      <c r="NHG350"/>
      <c r="NHH350"/>
      <c r="NHI350"/>
      <c r="NHJ350"/>
      <c r="NHK350"/>
      <c r="NHL350"/>
      <c r="NHM350"/>
      <c r="NHN350"/>
      <c r="NHO350"/>
      <c r="NHP350"/>
      <c r="NHQ350"/>
      <c r="NHR350"/>
      <c r="NHS350"/>
      <c r="NHT350"/>
      <c r="NHU350"/>
      <c r="NHV350"/>
      <c r="NHW350"/>
      <c r="NHX350"/>
      <c r="NHY350"/>
      <c r="NHZ350"/>
      <c r="NIA350"/>
      <c r="NIB350"/>
      <c r="NIC350"/>
      <c r="NID350"/>
      <c r="NIE350"/>
      <c r="NIF350"/>
      <c r="NIG350"/>
      <c r="NIH350"/>
      <c r="NII350"/>
      <c r="NIJ350"/>
      <c r="NIK350"/>
      <c r="NIL350"/>
      <c r="NIM350"/>
      <c r="NIN350"/>
      <c r="NIO350"/>
      <c r="NIP350"/>
      <c r="NIQ350"/>
      <c r="NIR350"/>
      <c r="NIS350"/>
      <c r="NIT350"/>
      <c r="NIU350"/>
      <c r="NIV350"/>
      <c r="NIW350"/>
      <c r="NIX350"/>
      <c r="NIY350"/>
      <c r="NIZ350"/>
      <c r="NJA350"/>
      <c r="NJB350"/>
      <c r="NJC350"/>
      <c r="NJD350"/>
      <c r="NJE350"/>
      <c r="NJF350"/>
      <c r="NJG350"/>
      <c r="NJH350"/>
      <c r="NJI350"/>
      <c r="NJJ350"/>
      <c r="NJK350"/>
      <c r="NJL350"/>
      <c r="NJM350"/>
      <c r="NJN350"/>
      <c r="NJO350"/>
      <c r="NJP350"/>
      <c r="NJQ350"/>
      <c r="NJR350"/>
      <c r="NJS350"/>
      <c r="NJT350"/>
      <c r="NJU350"/>
      <c r="NJV350"/>
      <c r="NJW350"/>
      <c r="NJX350"/>
      <c r="NJY350"/>
      <c r="NJZ350"/>
      <c r="NKA350"/>
      <c r="NKB350"/>
      <c r="NKC350"/>
      <c r="NKD350"/>
      <c r="NKE350"/>
      <c r="NKF350"/>
      <c r="NKG350"/>
      <c r="NKH350"/>
      <c r="NKI350"/>
      <c r="NKJ350"/>
      <c r="NKK350"/>
      <c r="NKL350"/>
      <c r="NKM350"/>
      <c r="NKN350"/>
      <c r="NKO350"/>
      <c r="NKP350"/>
      <c r="NKQ350"/>
      <c r="NKR350"/>
      <c r="NKS350"/>
      <c r="NKT350"/>
      <c r="NKU350"/>
      <c r="NKV350"/>
      <c r="NKW350"/>
      <c r="NKX350"/>
      <c r="NKY350"/>
      <c r="NKZ350"/>
      <c r="NLA350"/>
      <c r="NLB350"/>
      <c r="NLC350"/>
      <c r="NLD350"/>
      <c r="NLE350"/>
      <c r="NLF350"/>
      <c r="NLG350"/>
      <c r="NLH350"/>
      <c r="NLI350"/>
      <c r="NLJ350"/>
      <c r="NLK350"/>
      <c r="NLL350"/>
      <c r="NLM350"/>
      <c r="NLN350"/>
      <c r="NLO350"/>
      <c r="NLP350"/>
      <c r="NLQ350"/>
      <c r="NLR350"/>
      <c r="NLS350"/>
      <c r="NLT350"/>
      <c r="NLU350"/>
      <c r="NLV350"/>
      <c r="NLW350"/>
      <c r="NLX350"/>
      <c r="NLY350"/>
      <c r="NLZ350"/>
      <c r="NMA350"/>
      <c r="NMB350"/>
      <c r="NMC350"/>
      <c r="NMD350"/>
      <c r="NME350"/>
      <c r="NMF350"/>
      <c r="NMG350"/>
      <c r="NMH350"/>
      <c r="NMI350"/>
      <c r="NMJ350"/>
      <c r="NMK350"/>
      <c r="NML350"/>
      <c r="NMM350"/>
      <c r="NMN350"/>
      <c r="NMO350"/>
      <c r="NMP350"/>
      <c r="NMQ350"/>
      <c r="NMR350"/>
      <c r="NMS350"/>
      <c r="NMT350"/>
      <c r="NMU350"/>
      <c r="NMV350"/>
      <c r="NMW350"/>
      <c r="NMX350"/>
      <c r="NMY350"/>
      <c r="NMZ350"/>
      <c r="NNA350"/>
      <c r="NNB350"/>
      <c r="NNC350"/>
      <c r="NND350"/>
      <c r="NNE350"/>
      <c r="NNF350"/>
      <c r="NNG350"/>
      <c r="NNH350"/>
      <c r="NNI350"/>
      <c r="NNJ350"/>
      <c r="NNK350"/>
      <c r="NNL350"/>
      <c r="NNM350"/>
      <c r="NNN350"/>
      <c r="NNO350"/>
      <c r="NNP350"/>
      <c r="NNQ350"/>
      <c r="NNR350"/>
      <c r="NNS350"/>
      <c r="NNT350"/>
      <c r="NNU350"/>
      <c r="NNV350"/>
      <c r="NNW350"/>
      <c r="NNX350"/>
      <c r="NNY350"/>
      <c r="NNZ350"/>
      <c r="NOA350"/>
      <c r="NOB350"/>
      <c r="NOC350"/>
      <c r="NOD350"/>
      <c r="NOE350"/>
      <c r="NOF350"/>
      <c r="NOG350"/>
      <c r="NOH350"/>
      <c r="NOI350"/>
      <c r="NOJ350"/>
      <c r="NOK350"/>
      <c r="NOL350"/>
      <c r="NOM350"/>
      <c r="NON350"/>
      <c r="NOO350"/>
      <c r="NOP350"/>
      <c r="NOQ350"/>
      <c r="NOR350"/>
      <c r="NOS350"/>
      <c r="NOT350"/>
      <c r="NOU350"/>
      <c r="NOV350"/>
      <c r="NOW350"/>
      <c r="NOX350"/>
      <c r="NOY350"/>
      <c r="NOZ350"/>
      <c r="NPA350"/>
      <c r="NPB350"/>
      <c r="NPC350"/>
      <c r="NPD350"/>
      <c r="NPE350"/>
      <c r="NPF350"/>
      <c r="NPG350"/>
      <c r="NPH350"/>
      <c r="NPI350"/>
      <c r="NPJ350"/>
      <c r="NPK350"/>
      <c r="NPL350"/>
      <c r="NPM350"/>
      <c r="NPN350"/>
      <c r="NPO350"/>
      <c r="NPP350"/>
      <c r="NPQ350"/>
      <c r="NPR350"/>
      <c r="NPS350"/>
      <c r="NPT350"/>
      <c r="NPU350"/>
      <c r="NPV350"/>
      <c r="NPW350"/>
      <c r="NPX350"/>
      <c r="NPY350"/>
      <c r="NPZ350"/>
      <c r="NQA350"/>
      <c r="NQB350"/>
      <c r="NQC350"/>
      <c r="NQD350"/>
      <c r="NQE350"/>
      <c r="NQF350"/>
      <c r="NQG350"/>
      <c r="NQH350"/>
      <c r="NQI350"/>
      <c r="NQJ350"/>
      <c r="NQK350"/>
      <c r="NQL350"/>
      <c r="NQM350"/>
      <c r="NQN350"/>
      <c r="NQO350"/>
      <c r="NQP350"/>
      <c r="NQQ350"/>
      <c r="NQR350"/>
      <c r="NQS350"/>
      <c r="NQT350"/>
      <c r="NQU350"/>
      <c r="NQV350"/>
      <c r="NQW350"/>
      <c r="NQX350"/>
      <c r="NQY350"/>
      <c r="NQZ350"/>
      <c r="NRA350"/>
      <c r="NRB350"/>
      <c r="NRC350"/>
      <c r="NRD350"/>
      <c r="NRE350"/>
      <c r="NRF350"/>
      <c r="NRG350"/>
      <c r="NRH350"/>
      <c r="NRI350"/>
      <c r="NRJ350"/>
      <c r="NRK350"/>
      <c r="NRL350"/>
      <c r="NRM350"/>
      <c r="NRN350"/>
      <c r="NRO350"/>
      <c r="NRP350"/>
      <c r="NRQ350"/>
      <c r="NRR350"/>
      <c r="NRS350"/>
      <c r="NRT350"/>
      <c r="NRU350"/>
      <c r="NRV350"/>
      <c r="NRW350"/>
      <c r="NRX350"/>
      <c r="NRY350"/>
      <c r="NRZ350"/>
      <c r="NSA350"/>
      <c r="NSB350"/>
      <c r="NSC350"/>
      <c r="NSD350"/>
      <c r="NSE350"/>
      <c r="NSF350"/>
      <c r="NSG350"/>
      <c r="NSH350"/>
      <c r="NSI350"/>
      <c r="NSJ350"/>
      <c r="NSK350"/>
      <c r="NSL350"/>
      <c r="NSM350"/>
      <c r="NSN350"/>
      <c r="NSO350"/>
      <c r="NSP350"/>
      <c r="NSQ350"/>
      <c r="NSR350"/>
      <c r="NSS350"/>
      <c r="NST350"/>
      <c r="NSU350"/>
      <c r="NSV350"/>
      <c r="NSW350"/>
      <c r="NSX350"/>
      <c r="NSY350"/>
      <c r="NSZ350"/>
      <c r="NTA350"/>
      <c r="NTB350"/>
      <c r="NTC350"/>
      <c r="NTD350"/>
      <c r="NTE350"/>
      <c r="NTF350"/>
      <c r="NTG350"/>
      <c r="NTH350"/>
      <c r="NTI350"/>
      <c r="NTJ350"/>
      <c r="NTK350"/>
      <c r="NTL350"/>
      <c r="NTM350"/>
      <c r="NTN350"/>
      <c r="NTO350"/>
      <c r="NTP350"/>
      <c r="NTQ350"/>
      <c r="NTR350"/>
      <c r="NTS350"/>
      <c r="NTT350"/>
      <c r="NTU350"/>
      <c r="NTV350"/>
      <c r="NTW350"/>
      <c r="NTX350"/>
      <c r="NTY350"/>
      <c r="NTZ350"/>
      <c r="NUA350"/>
      <c r="NUB350"/>
      <c r="NUC350"/>
      <c r="NUD350"/>
      <c r="NUE350"/>
      <c r="NUF350"/>
      <c r="NUG350"/>
      <c r="NUH350"/>
      <c r="NUI350"/>
      <c r="NUJ350"/>
      <c r="NUK350"/>
      <c r="NUL350"/>
      <c r="NUM350"/>
      <c r="NUN350"/>
      <c r="NUO350"/>
      <c r="NUP350"/>
      <c r="NUQ350"/>
      <c r="NUR350"/>
      <c r="NUS350"/>
      <c r="NUT350"/>
      <c r="NUU350"/>
      <c r="NUV350"/>
      <c r="NUW350"/>
      <c r="NUX350"/>
      <c r="NUY350"/>
      <c r="NUZ350"/>
      <c r="NVA350"/>
      <c r="NVB350"/>
      <c r="NVC350"/>
      <c r="NVD350"/>
      <c r="NVE350"/>
      <c r="NVF350"/>
      <c r="NVG350"/>
      <c r="NVH350"/>
      <c r="NVI350"/>
      <c r="NVJ350"/>
      <c r="NVK350"/>
      <c r="NVL350"/>
      <c r="NVM350"/>
      <c r="NVN350"/>
      <c r="NVO350"/>
      <c r="NVP350"/>
      <c r="NVQ350"/>
      <c r="NVR350"/>
      <c r="NVS350"/>
      <c r="NVT350"/>
      <c r="NVU350"/>
      <c r="NVV350"/>
      <c r="NVW350"/>
      <c r="NVX350"/>
      <c r="NVY350"/>
      <c r="NVZ350"/>
      <c r="NWA350"/>
      <c r="NWB350"/>
      <c r="NWC350"/>
      <c r="NWD350"/>
      <c r="NWE350"/>
      <c r="NWF350"/>
      <c r="NWG350"/>
      <c r="NWH350"/>
      <c r="NWI350"/>
      <c r="NWJ350"/>
      <c r="NWK350"/>
      <c r="NWL350"/>
      <c r="NWM350"/>
      <c r="NWN350"/>
      <c r="NWO350"/>
      <c r="NWP350"/>
      <c r="NWQ350"/>
      <c r="NWR350"/>
      <c r="NWS350"/>
      <c r="NWT350"/>
      <c r="NWU350"/>
      <c r="NWV350"/>
      <c r="NWW350"/>
      <c r="NWX350"/>
      <c r="NWY350"/>
      <c r="NWZ350"/>
      <c r="NXA350"/>
      <c r="NXB350"/>
      <c r="NXC350"/>
      <c r="NXD350"/>
      <c r="NXE350"/>
      <c r="NXF350"/>
      <c r="NXG350"/>
      <c r="NXH350"/>
      <c r="NXI350"/>
      <c r="NXJ350"/>
      <c r="NXK350"/>
      <c r="NXL350"/>
      <c r="NXM350"/>
      <c r="NXN350"/>
      <c r="NXO350"/>
      <c r="NXP350"/>
      <c r="NXQ350"/>
      <c r="NXR350"/>
      <c r="NXS350"/>
      <c r="NXT350"/>
      <c r="NXU350"/>
      <c r="NXV350"/>
      <c r="NXW350"/>
      <c r="NXX350"/>
      <c r="NXY350"/>
      <c r="NXZ350"/>
      <c r="NYA350"/>
      <c r="NYB350"/>
      <c r="NYC350"/>
      <c r="NYD350"/>
      <c r="NYE350"/>
      <c r="NYF350"/>
      <c r="NYG350"/>
      <c r="NYH350"/>
      <c r="NYI350"/>
      <c r="NYJ350"/>
      <c r="NYK350"/>
      <c r="NYL350"/>
      <c r="NYM350"/>
      <c r="NYN350"/>
      <c r="NYO350"/>
      <c r="NYP350"/>
      <c r="NYQ350"/>
      <c r="NYR350"/>
      <c r="NYS350"/>
      <c r="NYT350"/>
      <c r="NYU350"/>
      <c r="NYV350"/>
      <c r="NYW350"/>
      <c r="NYX350"/>
      <c r="NYY350"/>
      <c r="NYZ350"/>
      <c r="NZA350"/>
      <c r="NZB350"/>
      <c r="NZC350"/>
      <c r="NZD350"/>
      <c r="NZE350"/>
      <c r="NZF350"/>
      <c r="NZG350"/>
      <c r="NZH350"/>
      <c r="NZI350"/>
      <c r="NZJ350"/>
      <c r="NZK350"/>
      <c r="NZL350"/>
      <c r="NZM350"/>
      <c r="NZN350"/>
      <c r="NZO350"/>
      <c r="NZP350"/>
      <c r="NZQ350"/>
      <c r="NZR350"/>
      <c r="NZS350"/>
      <c r="NZT350"/>
      <c r="NZU350"/>
      <c r="NZV350"/>
      <c r="NZW350"/>
      <c r="NZX350"/>
      <c r="NZY350"/>
      <c r="NZZ350"/>
      <c r="OAA350"/>
      <c r="OAB350"/>
      <c r="OAC350"/>
      <c r="OAD350"/>
      <c r="OAE350"/>
      <c r="OAF350"/>
      <c r="OAG350"/>
      <c r="OAH350"/>
      <c r="OAI350"/>
      <c r="OAJ350"/>
      <c r="OAK350"/>
      <c r="OAL350"/>
      <c r="OAM350"/>
      <c r="OAN350"/>
      <c r="OAO350"/>
      <c r="OAP350"/>
      <c r="OAQ350"/>
      <c r="OAR350"/>
      <c r="OAS350"/>
      <c r="OAT350"/>
      <c r="OAU350"/>
      <c r="OAV350"/>
      <c r="OAW350"/>
      <c r="OAX350"/>
      <c r="OAY350"/>
      <c r="OAZ350"/>
      <c r="OBA350"/>
      <c r="OBB350"/>
      <c r="OBC350"/>
      <c r="OBD350"/>
      <c r="OBE350"/>
      <c r="OBF350"/>
      <c r="OBG350"/>
      <c r="OBH350"/>
      <c r="OBI350"/>
      <c r="OBJ350"/>
      <c r="OBK350"/>
      <c r="OBL350"/>
      <c r="OBM350"/>
      <c r="OBN350"/>
      <c r="OBO350"/>
      <c r="OBP350"/>
      <c r="OBQ350"/>
      <c r="OBR350"/>
      <c r="OBS350"/>
      <c r="OBT350"/>
      <c r="OBU350"/>
      <c r="OBV350"/>
      <c r="OBW350"/>
      <c r="OBX350"/>
      <c r="OBY350"/>
      <c r="OBZ350"/>
      <c r="OCA350"/>
      <c r="OCB350"/>
      <c r="OCC350"/>
      <c r="OCD350"/>
      <c r="OCE350"/>
      <c r="OCF350"/>
      <c r="OCG350"/>
      <c r="OCH350"/>
      <c r="OCI350"/>
      <c r="OCJ350"/>
      <c r="OCK350"/>
      <c r="OCL350"/>
      <c r="OCM350"/>
      <c r="OCN350"/>
      <c r="OCO350"/>
      <c r="OCP350"/>
      <c r="OCQ350"/>
      <c r="OCR350"/>
      <c r="OCS350"/>
      <c r="OCT350"/>
      <c r="OCU350"/>
      <c r="OCV350"/>
      <c r="OCW350"/>
      <c r="OCX350"/>
      <c r="OCY350"/>
      <c r="OCZ350"/>
      <c r="ODA350"/>
      <c r="ODB350"/>
      <c r="ODC350"/>
      <c r="ODD350"/>
      <c r="ODE350"/>
      <c r="ODF350"/>
      <c r="ODG350"/>
      <c r="ODH350"/>
      <c r="ODI350"/>
      <c r="ODJ350"/>
      <c r="ODK350"/>
      <c r="ODL350"/>
      <c r="ODM350"/>
      <c r="ODN350"/>
      <c r="ODO350"/>
      <c r="ODP350"/>
      <c r="ODQ350"/>
      <c r="ODR350"/>
      <c r="ODS350"/>
      <c r="ODT350"/>
      <c r="ODU350"/>
      <c r="ODV350"/>
      <c r="ODW350"/>
      <c r="ODX350"/>
      <c r="ODY350"/>
      <c r="ODZ350"/>
      <c r="OEA350"/>
      <c r="OEB350"/>
      <c r="OEC350"/>
      <c r="OED350"/>
      <c r="OEE350"/>
      <c r="OEF350"/>
      <c r="OEG350"/>
      <c r="OEH350"/>
      <c r="OEI350"/>
      <c r="OEJ350"/>
      <c r="OEK350"/>
      <c r="OEL350"/>
      <c r="OEM350"/>
      <c r="OEN350"/>
      <c r="OEO350"/>
      <c r="OEP350"/>
      <c r="OEQ350"/>
      <c r="OER350"/>
      <c r="OES350"/>
      <c r="OET350"/>
      <c r="OEU350"/>
      <c r="OEV350"/>
      <c r="OEW350"/>
      <c r="OEX350"/>
      <c r="OEY350"/>
      <c r="OEZ350"/>
      <c r="OFA350"/>
      <c r="OFB350"/>
      <c r="OFC350"/>
      <c r="OFD350"/>
      <c r="OFE350"/>
      <c r="OFF350"/>
      <c r="OFG350"/>
      <c r="OFH350"/>
      <c r="OFI350"/>
      <c r="OFJ350"/>
      <c r="OFK350"/>
      <c r="OFL350"/>
      <c r="OFM350"/>
      <c r="OFN350"/>
      <c r="OFO350"/>
      <c r="OFP350"/>
      <c r="OFQ350"/>
      <c r="OFR350"/>
      <c r="OFS350"/>
      <c r="OFT350"/>
      <c r="OFU350"/>
      <c r="OFV350"/>
      <c r="OFW350"/>
      <c r="OFX350"/>
      <c r="OFY350"/>
      <c r="OFZ350"/>
      <c r="OGA350"/>
      <c r="OGB350"/>
      <c r="OGC350"/>
      <c r="OGD350"/>
      <c r="OGE350"/>
      <c r="OGF350"/>
      <c r="OGG350"/>
      <c r="OGH350"/>
      <c r="OGI350"/>
      <c r="OGJ350"/>
      <c r="OGK350"/>
      <c r="OGL350"/>
      <c r="OGM350"/>
      <c r="OGN350"/>
      <c r="OGO350"/>
      <c r="OGP350"/>
      <c r="OGQ350"/>
      <c r="OGR350"/>
      <c r="OGS350"/>
      <c r="OGT350"/>
      <c r="OGU350"/>
      <c r="OGV350"/>
      <c r="OGW350"/>
      <c r="OGX350"/>
      <c r="OGY350"/>
      <c r="OGZ350"/>
      <c r="OHA350"/>
      <c r="OHB350"/>
      <c r="OHC350"/>
      <c r="OHD350"/>
      <c r="OHE350"/>
      <c r="OHF350"/>
      <c r="OHG350"/>
      <c r="OHH350"/>
      <c r="OHI350"/>
      <c r="OHJ350"/>
      <c r="OHK350"/>
      <c r="OHL350"/>
      <c r="OHM350"/>
      <c r="OHN350"/>
      <c r="OHO350"/>
      <c r="OHP350"/>
      <c r="OHQ350"/>
      <c r="OHR350"/>
      <c r="OHS350"/>
      <c r="OHT350"/>
      <c r="OHU350"/>
      <c r="OHV350"/>
      <c r="OHW350"/>
      <c r="OHX350"/>
      <c r="OHY350"/>
      <c r="OHZ350"/>
      <c r="OIA350"/>
      <c r="OIB350"/>
      <c r="OIC350"/>
      <c r="OID350"/>
      <c r="OIE350"/>
      <c r="OIF350"/>
      <c r="OIG350"/>
      <c r="OIH350"/>
      <c r="OII350"/>
      <c r="OIJ350"/>
      <c r="OIK350"/>
      <c r="OIL350"/>
      <c r="OIM350"/>
      <c r="OIN350"/>
      <c r="OIO350"/>
      <c r="OIP350"/>
      <c r="OIQ350"/>
      <c r="OIR350"/>
      <c r="OIS350"/>
      <c r="OIT350"/>
      <c r="OIU350"/>
      <c r="OIV350"/>
      <c r="OIW350"/>
      <c r="OIX350"/>
      <c r="OIY350"/>
      <c r="OIZ350"/>
      <c r="OJA350"/>
      <c r="OJB350"/>
      <c r="OJC350"/>
      <c r="OJD350"/>
      <c r="OJE350"/>
      <c r="OJF350"/>
      <c r="OJG350"/>
      <c r="OJH350"/>
      <c r="OJI350"/>
      <c r="OJJ350"/>
      <c r="OJK350"/>
      <c r="OJL350"/>
      <c r="OJM350"/>
      <c r="OJN350"/>
      <c r="OJO350"/>
      <c r="OJP350"/>
      <c r="OJQ350"/>
      <c r="OJR350"/>
      <c r="OJS350"/>
      <c r="OJT350"/>
      <c r="OJU350"/>
      <c r="OJV350"/>
      <c r="OJW350"/>
      <c r="OJX350"/>
      <c r="OJY350"/>
      <c r="OJZ350"/>
      <c r="OKA350"/>
      <c r="OKB350"/>
      <c r="OKC350"/>
      <c r="OKD350"/>
      <c r="OKE350"/>
      <c r="OKF350"/>
      <c r="OKG350"/>
      <c r="OKH350"/>
      <c r="OKI350"/>
      <c r="OKJ350"/>
      <c r="OKK350"/>
      <c r="OKL350"/>
      <c r="OKM350"/>
      <c r="OKN350"/>
      <c r="OKO350"/>
      <c r="OKP350"/>
      <c r="OKQ350"/>
      <c r="OKR350"/>
      <c r="OKS350"/>
      <c r="OKT350"/>
      <c r="OKU350"/>
      <c r="OKV350"/>
      <c r="OKW350"/>
      <c r="OKX350"/>
      <c r="OKY350"/>
      <c r="OKZ350"/>
      <c r="OLA350"/>
      <c r="OLB350"/>
      <c r="OLC350"/>
      <c r="OLD350"/>
      <c r="OLE350"/>
      <c r="OLF350"/>
      <c r="OLG350"/>
      <c r="OLH350"/>
      <c r="OLI350"/>
      <c r="OLJ350"/>
      <c r="OLK350"/>
      <c r="OLL350"/>
      <c r="OLM350"/>
      <c r="OLN350"/>
      <c r="OLO350"/>
      <c r="OLP350"/>
      <c r="OLQ350"/>
      <c r="OLR350"/>
      <c r="OLS350"/>
      <c r="OLT350"/>
      <c r="OLU350"/>
      <c r="OLV350"/>
      <c r="OLW350"/>
      <c r="OLX350"/>
      <c r="OLY350"/>
      <c r="OLZ350"/>
      <c r="OMA350"/>
      <c r="OMB350"/>
      <c r="OMC350"/>
      <c r="OMD350"/>
      <c r="OME350"/>
      <c r="OMF350"/>
      <c r="OMG350"/>
      <c r="OMH350"/>
      <c r="OMI350"/>
      <c r="OMJ350"/>
      <c r="OMK350"/>
      <c r="OML350"/>
      <c r="OMM350"/>
      <c r="OMN350"/>
      <c r="OMO350"/>
      <c r="OMP350"/>
      <c r="OMQ350"/>
      <c r="OMR350"/>
      <c r="OMS350"/>
      <c r="OMT350"/>
      <c r="OMU350"/>
      <c r="OMV350"/>
      <c r="OMW350"/>
      <c r="OMX350"/>
      <c r="OMY350"/>
      <c r="OMZ350"/>
      <c r="ONA350"/>
      <c r="ONB350"/>
      <c r="ONC350"/>
      <c r="OND350"/>
      <c r="ONE350"/>
      <c r="ONF350"/>
      <c r="ONG350"/>
      <c r="ONH350"/>
      <c r="ONI350"/>
      <c r="ONJ350"/>
      <c r="ONK350"/>
      <c r="ONL350"/>
      <c r="ONM350"/>
      <c r="ONN350"/>
      <c r="ONO350"/>
      <c r="ONP350"/>
      <c r="ONQ350"/>
      <c r="ONR350"/>
      <c r="ONS350"/>
      <c r="ONT350"/>
      <c r="ONU350"/>
      <c r="ONV350"/>
      <c r="ONW350"/>
      <c r="ONX350"/>
      <c r="ONY350"/>
      <c r="ONZ350"/>
      <c r="OOA350"/>
      <c r="OOB350"/>
      <c r="OOC350"/>
      <c r="OOD350"/>
      <c r="OOE350"/>
      <c r="OOF350"/>
      <c r="OOG350"/>
      <c r="OOH350"/>
      <c r="OOI350"/>
      <c r="OOJ350"/>
      <c r="OOK350"/>
      <c r="OOL350"/>
      <c r="OOM350"/>
      <c r="OON350"/>
      <c r="OOO350"/>
      <c r="OOP350"/>
      <c r="OOQ350"/>
      <c r="OOR350"/>
      <c r="OOS350"/>
      <c r="OOT350"/>
      <c r="OOU350"/>
      <c r="OOV350"/>
      <c r="OOW350"/>
      <c r="OOX350"/>
      <c r="OOY350"/>
      <c r="OOZ350"/>
      <c r="OPA350"/>
      <c r="OPB350"/>
      <c r="OPC350"/>
      <c r="OPD350"/>
      <c r="OPE350"/>
      <c r="OPF350"/>
      <c r="OPG350"/>
      <c r="OPH350"/>
      <c r="OPI350"/>
      <c r="OPJ350"/>
      <c r="OPK350"/>
      <c r="OPL350"/>
      <c r="OPM350"/>
      <c r="OPN350"/>
      <c r="OPO350"/>
      <c r="OPP350"/>
      <c r="OPQ350"/>
      <c r="OPR350"/>
      <c r="OPS350"/>
      <c r="OPT350"/>
      <c r="OPU350"/>
      <c r="OPV350"/>
      <c r="OPW350"/>
      <c r="OPX350"/>
      <c r="OPY350"/>
      <c r="OPZ350"/>
      <c r="OQA350"/>
      <c r="OQB350"/>
      <c r="OQC350"/>
      <c r="OQD350"/>
      <c r="OQE350"/>
      <c r="OQF350"/>
      <c r="OQG350"/>
      <c r="OQH350"/>
      <c r="OQI350"/>
      <c r="OQJ350"/>
      <c r="OQK350"/>
      <c r="OQL350"/>
      <c r="OQM350"/>
      <c r="OQN350"/>
      <c r="OQO350"/>
      <c r="OQP350"/>
      <c r="OQQ350"/>
      <c r="OQR350"/>
      <c r="OQS350"/>
      <c r="OQT350"/>
      <c r="OQU350"/>
      <c r="OQV350"/>
      <c r="OQW350"/>
      <c r="OQX350"/>
      <c r="OQY350"/>
      <c r="OQZ350"/>
      <c r="ORA350"/>
      <c r="ORB350"/>
      <c r="ORC350"/>
      <c r="ORD350"/>
      <c r="ORE350"/>
      <c r="ORF350"/>
      <c r="ORG350"/>
      <c r="ORH350"/>
      <c r="ORI350"/>
      <c r="ORJ350"/>
      <c r="ORK350"/>
      <c r="ORL350"/>
      <c r="ORM350"/>
      <c r="ORN350"/>
      <c r="ORO350"/>
      <c r="ORP350"/>
      <c r="ORQ350"/>
      <c r="ORR350"/>
      <c r="ORS350"/>
      <c r="ORT350"/>
      <c r="ORU350"/>
      <c r="ORV350"/>
      <c r="ORW350"/>
      <c r="ORX350"/>
      <c r="ORY350"/>
      <c r="ORZ350"/>
      <c r="OSA350"/>
      <c r="OSB350"/>
      <c r="OSC350"/>
      <c r="OSD350"/>
      <c r="OSE350"/>
      <c r="OSF350"/>
      <c r="OSG350"/>
      <c r="OSH350"/>
      <c r="OSI350"/>
      <c r="OSJ350"/>
      <c r="OSK350"/>
      <c r="OSL350"/>
      <c r="OSM350"/>
      <c r="OSN350"/>
      <c r="OSO350"/>
      <c r="OSP350"/>
      <c r="OSQ350"/>
      <c r="OSR350"/>
      <c r="OSS350"/>
      <c r="OST350"/>
      <c r="OSU350"/>
      <c r="OSV350"/>
      <c r="OSW350"/>
      <c r="OSX350"/>
      <c r="OSY350"/>
      <c r="OSZ350"/>
      <c r="OTA350"/>
      <c r="OTB350"/>
      <c r="OTC350"/>
      <c r="OTD350"/>
      <c r="OTE350"/>
      <c r="OTF350"/>
      <c r="OTG350"/>
      <c r="OTH350"/>
      <c r="OTI350"/>
      <c r="OTJ350"/>
      <c r="OTK350"/>
      <c r="OTL350"/>
      <c r="OTM350"/>
      <c r="OTN350"/>
      <c r="OTO350"/>
      <c r="OTP350"/>
      <c r="OTQ350"/>
      <c r="OTR350"/>
      <c r="OTS350"/>
      <c r="OTT350"/>
      <c r="OTU350"/>
      <c r="OTV350"/>
      <c r="OTW350"/>
      <c r="OTX350"/>
      <c r="OTY350"/>
      <c r="OTZ350"/>
      <c r="OUA350"/>
      <c r="OUB350"/>
      <c r="OUC350"/>
      <c r="OUD350"/>
      <c r="OUE350"/>
      <c r="OUF350"/>
      <c r="OUG350"/>
      <c r="OUH350"/>
      <c r="OUI350"/>
      <c r="OUJ350"/>
      <c r="OUK350"/>
      <c r="OUL350"/>
      <c r="OUM350"/>
      <c r="OUN350"/>
      <c r="OUO350"/>
      <c r="OUP350"/>
      <c r="OUQ350"/>
      <c r="OUR350"/>
      <c r="OUS350"/>
      <c r="OUT350"/>
      <c r="OUU350"/>
      <c r="OUV350"/>
      <c r="OUW350"/>
      <c r="OUX350"/>
      <c r="OUY350"/>
      <c r="OUZ350"/>
      <c r="OVA350"/>
      <c r="OVB350"/>
      <c r="OVC350"/>
      <c r="OVD350"/>
      <c r="OVE350"/>
      <c r="OVF350"/>
      <c r="OVG350"/>
      <c r="OVH350"/>
      <c r="OVI350"/>
      <c r="OVJ350"/>
      <c r="OVK350"/>
      <c r="OVL350"/>
      <c r="OVM350"/>
      <c r="OVN350"/>
      <c r="OVO350"/>
      <c r="OVP350"/>
      <c r="OVQ350"/>
      <c r="OVR350"/>
      <c r="OVS350"/>
      <c r="OVT350"/>
      <c r="OVU350"/>
      <c r="OVV350"/>
      <c r="OVW350"/>
      <c r="OVX350"/>
      <c r="OVY350"/>
      <c r="OVZ350"/>
      <c r="OWA350"/>
      <c r="OWB350"/>
      <c r="OWC350"/>
      <c r="OWD350"/>
      <c r="OWE350"/>
      <c r="OWF350"/>
      <c r="OWG350"/>
      <c r="OWH350"/>
      <c r="OWI350"/>
      <c r="OWJ350"/>
      <c r="OWK350"/>
      <c r="OWL350"/>
      <c r="OWM350"/>
      <c r="OWN350"/>
      <c r="OWO350"/>
      <c r="OWP350"/>
      <c r="OWQ350"/>
      <c r="OWR350"/>
      <c r="OWS350"/>
      <c r="OWT350"/>
      <c r="OWU350"/>
      <c r="OWV350"/>
      <c r="OWW350"/>
      <c r="OWX350"/>
      <c r="OWY350"/>
      <c r="OWZ350"/>
      <c r="OXA350"/>
      <c r="OXB350"/>
      <c r="OXC350"/>
      <c r="OXD350"/>
      <c r="OXE350"/>
      <c r="OXF350"/>
      <c r="OXG350"/>
      <c r="OXH350"/>
      <c r="OXI350"/>
      <c r="OXJ350"/>
      <c r="OXK350"/>
      <c r="OXL350"/>
      <c r="OXM350"/>
      <c r="OXN350"/>
      <c r="OXO350"/>
      <c r="OXP350"/>
      <c r="OXQ350"/>
      <c r="OXR350"/>
      <c r="OXS350"/>
      <c r="OXT350"/>
      <c r="OXU350"/>
      <c r="OXV350"/>
      <c r="OXW350"/>
      <c r="OXX350"/>
      <c r="OXY350"/>
      <c r="OXZ350"/>
      <c r="OYA350"/>
      <c r="OYB350"/>
      <c r="OYC350"/>
      <c r="OYD350"/>
      <c r="OYE350"/>
      <c r="OYF350"/>
      <c r="OYG350"/>
      <c r="OYH350"/>
      <c r="OYI350"/>
      <c r="OYJ350"/>
      <c r="OYK350"/>
      <c r="OYL350"/>
      <c r="OYM350"/>
      <c r="OYN350"/>
      <c r="OYO350"/>
      <c r="OYP350"/>
      <c r="OYQ350"/>
      <c r="OYR350"/>
      <c r="OYS350"/>
      <c r="OYT350"/>
      <c r="OYU350"/>
      <c r="OYV350"/>
      <c r="OYW350"/>
      <c r="OYX350"/>
      <c r="OYY350"/>
      <c r="OYZ350"/>
      <c r="OZA350"/>
      <c r="OZB350"/>
      <c r="OZC350"/>
      <c r="OZD350"/>
      <c r="OZE350"/>
      <c r="OZF350"/>
      <c r="OZG350"/>
      <c r="OZH350"/>
      <c r="OZI350"/>
      <c r="OZJ350"/>
      <c r="OZK350"/>
      <c r="OZL350"/>
      <c r="OZM350"/>
      <c r="OZN350"/>
      <c r="OZO350"/>
      <c r="OZP350"/>
      <c r="OZQ350"/>
      <c r="OZR350"/>
      <c r="OZS350"/>
      <c r="OZT350"/>
      <c r="OZU350"/>
      <c r="OZV350"/>
      <c r="OZW350"/>
      <c r="OZX350"/>
      <c r="OZY350"/>
      <c r="OZZ350"/>
      <c r="PAA350"/>
      <c r="PAB350"/>
      <c r="PAC350"/>
      <c r="PAD350"/>
      <c r="PAE350"/>
      <c r="PAF350"/>
      <c r="PAG350"/>
      <c r="PAH350"/>
      <c r="PAI350"/>
      <c r="PAJ350"/>
      <c r="PAK350"/>
      <c r="PAL350"/>
      <c r="PAM350"/>
      <c r="PAN350"/>
      <c r="PAO350"/>
      <c r="PAP350"/>
      <c r="PAQ350"/>
      <c r="PAR350"/>
      <c r="PAS350"/>
      <c r="PAT350"/>
      <c r="PAU350"/>
      <c r="PAV350"/>
      <c r="PAW350"/>
      <c r="PAX350"/>
      <c r="PAY350"/>
      <c r="PAZ350"/>
      <c r="PBA350"/>
      <c r="PBB350"/>
      <c r="PBC350"/>
      <c r="PBD350"/>
      <c r="PBE350"/>
      <c r="PBF350"/>
      <c r="PBG350"/>
      <c r="PBH350"/>
      <c r="PBI350"/>
      <c r="PBJ350"/>
      <c r="PBK350"/>
      <c r="PBL350"/>
      <c r="PBM350"/>
      <c r="PBN350"/>
      <c r="PBO350"/>
      <c r="PBP350"/>
      <c r="PBQ350"/>
      <c r="PBR350"/>
      <c r="PBS350"/>
      <c r="PBT350"/>
      <c r="PBU350"/>
      <c r="PBV350"/>
      <c r="PBW350"/>
      <c r="PBX350"/>
      <c r="PBY350"/>
      <c r="PBZ350"/>
      <c r="PCA350"/>
      <c r="PCB350"/>
      <c r="PCC350"/>
      <c r="PCD350"/>
      <c r="PCE350"/>
      <c r="PCF350"/>
      <c r="PCG350"/>
      <c r="PCH350"/>
      <c r="PCI350"/>
      <c r="PCJ350"/>
      <c r="PCK350"/>
      <c r="PCL350"/>
      <c r="PCM350"/>
      <c r="PCN350"/>
      <c r="PCO350"/>
      <c r="PCP350"/>
      <c r="PCQ350"/>
      <c r="PCR350"/>
      <c r="PCS350"/>
      <c r="PCT350"/>
      <c r="PCU350"/>
      <c r="PCV350"/>
      <c r="PCW350"/>
      <c r="PCX350"/>
      <c r="PCY350"/>
      <c r="PCZ350"/>
      <c r="PDA350"/>
      <c r="PDB350"/>
      <c r="PDC350"/>
      <c r="PDD350"/>
      <c r="PDE350"/>
      <c r="PDF350"/>
      <c r="PDG350"/>
      <c r="PDH350"/>
      <c r="PDI350"/>
      <c r="PDJ350"/>
      <c r="PDK350"/>
      <c r="PDL350"/>
      <c r="PDM350"/>
      <c r="PDN350"/>
      <c r="PDO350"/>
      <c r="PDP350"/>
      <c r="PDQ350"/>
      <c r="PDR350"/>
      <c r="PDS350"/>
      <c r="PDT350"/>
      <c r="PDU350"/>
      <c r="PDV350"/>
      <c r="PDW350"/>
      <c r="PDX350"/>
      <c r="PDY350"/>
      <c r="PDZ350"/>
      <c r="PEA350"/>
      <c r="PEB350"/>
      <c r="PEC350"/>
      <c r="PED350"/>
      <c r="PEE350"/>
      <c r="PEF350"/>
      <c r="PEG350"/>
      <c r="PEH350"/>
      <c r="PEI350"/>
      <c r="PEJ350"/>
      <c r="PEK350"/>
      <c r="PEL350"/>
      <c r="PEM350"/>
      <c r="PEN350"/>
      <c r="PEO350"/>
      <c r="PEP350"/>
      <c r="PEQ350"/>
      <c r="PER350"/>
      <c r="PES350"/>
      <c r="PET350"/>
      <c r="PEU350"/>
      <c r="PEV350"/>
      <c r="PEW350"/>
      <c r="PEX350"/>
      <c r="PEY350"/>
      <c r="PEZ350"/>
      <c r="PFA350"/>
      <c r="PFB350"/>
      <c r="PFC350"/>
      <c r="PFD350"/>
      <c r="PFE350"/>
      <c r="PFF350"/>
      <c r="PFG350"/>
      <c r="PFH350"/>
      <c r="PFI350"/>
      <c r="PFJ350"/>
      <c r="PFK350"/>
      <c r="PFL350"/>
      <c r="PFM350"/>
      <c r="PFN350"/>
      <c r="PFO350"/>
      <c r="PFP350"/>
      <c r="PFQ350"/>
      <c r="PFR350"/>
      <c r="PFS350"/>
      <c r="PFT350"/>
      <c r="PFU350"/>
      <c r="PFV350"/>
      <c r="PFW350"/>
      <c r="PFX350"/>
      <c r="PFY350"/>
      <c r="PFZ350"/>
      <c r="PGA350"/>
      <c r="PGB350"/>
      <c r="PGC350"/>
      <c r="PGD350"/>
      <c r="PGE350"/>
      <c r="PGF350"/>
      <c r="PGG350"/>
      <c r="PGH350"/>
      <c r="PGI350"/>
      <c r="PGJ350"/>
      <c r="PGK350"/>
      <c r="PGL350"/>
      <c r="PGM350"/>
      <c r="PGN350"/>
      <c r="PGO350"/>
      <c r="PGP350"/>
      <c r="PGQ350"/>
      <c r="PGR350"/>
      <c r="PGS350"/>
      <c r="PGT350"/>
      <c r="PGU350"/>
      <c r="PGV350"/>
      <c r="PGW350"/>
      <c r="PGX350"/>
      <c r="PGY350"/>
      <c r="PGZ350"/>
      <c r="PHA350"/>
      <c r="PHB350"/>
      <c r="PHC350"/>
      <c r="PHD350"/>
      <c r="PHE350"/>
      <c r="PHF350"/>
      <c r="PHG350"/>
      <c r="PHH350"/>
      <c r="PHI350"/>
      <c r="PHJ350"/>
      <c r="PHK350"/>
      <c r="PHL350"/>
      <c r="PHM350"/>
      <c r="PHN350"/>
      <c r="PHO350"/>
      <c r="PHP350"/>
      <c r="PHQ350"/>
      <c r="PHR350"/>
      <c r="PHS350"/>
      <c r="PHT350"/>
      <c r="PHU350"/>
      <c r="PHV350"/>
      <c r="PHW350"/>
      <c r="PHX350"/>
      <c r="PHY350"/>
      <c r="PHZ350"/>
      <c r="PIA350"/>
      <c r="PIB350"/>
      <c r="PIC350"/>
      <c r="PID350"/>
      <c r="PIE350"/>
      <c r="PIF350"/>
      <c r="PIG350"/>
      <c r="PIH350"/>
      <c r="PII350"/>
      <c r="PIJ350"/>
      <c r="PIK350"/>
      <c r="PIL350"/>
      <c r="PIM350"/>
      <c r="PIN350"/>
      <c r="PIO350"/>
      <c r="PIP350"/>
      <c r="PIQ350"/>
      <c r="PIR350"/>
      <c r="PIS350"/>
      <c r="PIT350"/>
      <c r="PIU350"/>
      <c r="PIV350"/>
      <c r="PIW350"/>
      <c r="PIX350"/>
      <c r="PIY350"/>
      <c r="PIZ350"/>
      <c r="PJA350"/>
      <c r="PJB350"/>
      <c r="PJC350"/>
      <c r="PJD350"/>
      <c r="PJE350"/>
      <c r="PJF350"/>
      <c r="PJG350"/>
      <c r="PJH350"/>
      <c r="PJI350"/>
      <c r="PJJ350"/>
      <c r="PJK350"/>
      <c r="PJL350"/>
      <c r="PJM350"/>
      <c r="PJN350"/>
      <c r="PJO350"/>
      <c r="PJP350"/>
      <c r="PJQ350"/>
      <c r="PJR350"/>
      <c r="PJS350"/>
      <c r="PJT350"/>
      <c r="PJU350"/>
      <c r="PJV350"/>
      <c r="PJW350"/>
      <c r="PJX350"/>
      <c r="PJY350"/>
      <c r="PJZ350"/>
      <c r="PKA350"/>
      <c r="PKB350"/>
      <c r="PKC350"/>
      <c r="PKD350"/>
      <c r="PKE350"/>
      <c r="PKF350"/>
      <c r="PKG350"/>
      <c r="PKH350"/>
      <c r="PKI350"/>
      <c r="PKJ350"/>
      <c r="PKK350"/>
      <c r="PKL350"/>
      <c r="PKM350"/>
      <c r="PKN350"/>
      <c r="PKO350"/>
      <c r="PKP350"/>
      <c r="PKQ350"/>
      <c r="PKR350"/>
      <c r="PKS350"/>
      <c r="PKT350"/>
      <c r="PKU350"/>
      <c r="PKV350"/>
      <c r="PKW350"/>
      <c r="PKX350"/>
      <c r="PKY350"/>
      <c r="PKZ350"/>
      <c r="PLA350"/>
      <c r="PLB350"/>
      <c r="PLC350"/>
      <c r="PLD350"/>
      <c r="PLE350"/>
      <c r="PLF350"/>
      <c r="PLG350"/>
      <c r="PLH350"/>
      <c r="PLI350"/>
      <c r="PLJ350"/>
      <c r="PLK350"/>
      <c r="PLL350"/>
      <c r="PLM350"/>
      <c r="PLN350"/>
      <c r="PLO350"/>
      <c r="PLP350"/>
      <c r="PLQ350"/>
      <c r="PLR350"/>
      <c r="PLS350"/>
      <c r="PLT350"/>
      <c r="PLU350"/>
      <c r="PLV350"/>
      <c r="PLW350"/>
      <c r="PLX350"/>
      <c r="PLY350"/>
      <c r="PLZ350"/>
      <c r="PMA350"/>
      <c r="PMB350"/>
      <c r="PMC350"/>
      <c r="PMD350"/>
      <c r="PME350"/>
      <c r="PMF350"/>
      <c r="PMG350"/>
      <c r="PMH350"/>
      <c r="PMI350"/>
      <c r="PMJ350"/>
      <c r="PMK350"/>
      <c r="PML350"/>
      <c r="PMM350"/>
      <c r="PMN350"/>
      <c r="PMO350"/>
      <c r="PMP350"/>
      <c r="PMQ350"/>
      <c r="PMR350"/>
      <c r="PMS350"/>
      <c r="PMT350"/>
      <c r="PMU350"/>
      <c r="PMV350"/>
      <c r="PMW350"/>
      <c r="PMX350"/>
      <c r="PMY350"/>
      <c r="PMZ350"/>
      <c r="PNA350"/>
      <c r="PNB350"/>
      <c r="PNC350"/>
      <c r="PND350"/>
      <c r="PNE350"/>
      <c r="PNF350"/>
      <c r="PNG350"/>
      <c r="PNH350"/>
      <c r="PNI350"/>
      <c r="PNJ350"/>
      <c r="PNK350"/>
      <c r="PNL350"/>
      <c r="PNM350"/>
      <c r="PNN350"/>
      <c r="PNO350"/>
      <c r="PNP350"/>
      <c r="PNQ350"/>
      <c r="PNR350"/>
      <c r="PNS350"/>
      <c r="PNT350"/>
      <c r="PNU350"/>
      <c r="PNV350"/>
      <c r="PNW350"/>
      <c r="PNX350"/>
      <c r="PNY350"/>
      <c r="PNZ350"/>
      <c r="POA350"/>
      <c r="POB350"/>
      <c r="POC350"/>
      <c r="POD350"/>
      <c r="POE350"/>
      <c r="POF350"/>
      <c r="POG350"/>
      <c r="POH350"/>
      <c r="POI350"/>
      <c r="POJ350"/>
      <c r="POK350"/>
      <c r="POL350"/>
      <c r="POM350"/>
      <c r="PON350"/>
      <c r="POO350"/>
      <c r="POP350"/>
      <c r="POQ350"/>
      <c r="POR350"/>
      <c r="POS350"/>
      <c r="POT350"/>
      <c r="POU350"/>
      <c r="POV350"/>
      <c r="POW350"/>
      <c r="POX350"/>
      <c r="POY350"/>
      <c r="POZ350"/>
      <c r="PPA350"/>
      <c r="PPB350"/>
      <c r="PPC350"/>
      <c r="PPD350"/>
      <c r="PPE350"/>
      <c r="PPF350"/>
      <c r="PPG350"/>
      <c r="PPH350"/>
      <c r="PPI350"/>
      <c r="PPJ350"/>
      <c r="PPK350"/>
      <c r="PPL350"/>
      <c r="PPM350"/>
      <c r="PPN350"/>
      <c r="PPO350"/>
      <c r="PPP350"/>
      <c r="PPQ350"/>
      <c r="PPR350"/>
      <c r="PPS350"/>
      <c r="PPT350"/>
      <c r="PPU350"/>
      <c r="PPV350"/>
      <c r="PPW350"/>
      <c r="PPX350"/>
      <c r="PPY350"/>
      <c r="PPZ350"/>
      <c r="PQA350"/>
      <c r="PQB350"/>
      <c r="PQC350"/>
      <c r="PQD350"/>
      <c r="PQE350"/>
      <c r="PQF350"/>
      <c r="PQG350"/>
      <c r="PQH350"/>
      <c r="PQI350"/>
      <c r="PQJ350"/>
      <c r="PQK350"/>
      <c r="PQL350"/>
      <c r="PQM350"/>
      <c r="PQN350"/>
      <c r="PQO350"/>
      <c r="PQP350"/>
      <c r="PQQ350"/>
      <c r="PQR350"/>
      <c r="PQS350"/>
      <c r="PQT350"/>
      <c r="PQU350"/>
      <c r="PQV350"/>
      <c r="PQW350"/>
      <c r="PQX350"/>
      <c r="PQY350"/>
      <c r="PQZ350"/>
      <c r="PRA350"/>
      <c r="PRB350"/>
      <c r="PRC350"/>
      <c r="PRD350"/>
      <c r="PRE350"/>
      <c r="PRF350"/>
      <c r="PRG350"/>
      <c r="PRH350"/>
      <c r="PRI350"/>
      <c r="PRJ350"/>
      <c r="PRK350"/>
      <c r="PRL350"/>
      <c r="PRM350"/>
      <c r="PRN350"/>
      <c r="PRO350"/>
      <c r="PRP350"/>
      <c r="PRQ350"/>
      <c r="PRR350"/>
      <c r="PRS350"/>
      <c r="PRT350"/>
      <c r="PRU350"/>
      <c r="PRV350"/>
      <c r="PRW350"/>
      <c r="PRX350"/>
      <c r="PRY350"/>
      <c r="PRZ350"/>
      <c r="PSA350"/>
      <c r="PSB350"/>
      <c r="PSC350"/>
      <c r="PSD350"/>
      <c r="PSE350"/>
      <c r="PSF350"/>
      <c r="PSG350"/>
      <c r="PSH350"/>
      <c r="PSI350"/>
      <c r="PSJ350"/>
      <c r="PSK350"/>
      <c r="PSL350"/>
      <c r="PSM350"/>
      <c r="PSN350"/>
      <c r="PSO350"/>
      <c r="PSP350"/>
      <c r="PSQ350"/>
      <c r="PSR350"/>
      <c r="PSS350"/>
      <c r="PST350"/>
      <c r="PSU350"/>
      <c r="PSV350"/>
      <c r="PSW350"/>
      <c r="PSX350"/>
      <c r="PSY350"/>
      <c r="PSZ350"/>
      <c r="PTA350"/>
      <c r="PTB350"/>
      <c r="PTC350"/>
      <c r="PTD350"/>
      <c r="PTE350"/>
      <c r="PTF350"/>
      <c r="PTG350"/>
      <c r="PTH350"/>
      <c r="PTI350"/>
      <c r="PTJ350"/>
      <c r="PTK350"/>
      <c r="PTL350"/>
      <c r="PTM350"/>
      <c r="PTN350"/>
      <c r="PTO350"/>
      <c r="PTP350"/>
      <c r="PTQ350"/>
      <c r="PTR350"/>
      <c r="PTS350"/>
      <c r="PTT350"/>
      <c r="PTU350"/>
      <c r="PTV350"/>
      <c r="PTW350"/>
      <c r="PTX350"/>
      <c r="PTY350"/>
      <c r="PTZ350"/>
      <c r="PUA350"/>
      <c r="PUB350"/>
      <c r="PUC350"/>
      <c r="PUD350"/>
      <c r="PUE350"/>
      <c r="PUF350"/>
      <c r="PUG350"/>
      <c r="PUH350"/>
      <c r="PUI350"/>
      <c r="PUJ350"/>
      <c r="PUK350"/>
      <c r="PUL350"/>
      <c r="PUM350"/>
      <c r="PUN350"/>
      <c r="PUO350"/>
      <c r="PUP350"/>
      <c r="PUQ350"/>
      <c r="PUR350"/>
      <c r="PUS350"/>
      <c r="PUT350"/>
      <c r="PUU350"/>
      <c r="PUV350"/>
      <c r="PUW350"/>
      <c r="PUX350"/>
      <c r="PUY350"/>
      <c r="PUZ350"/>
      <c r="PVA350"/>
      <c r="PVB350"/>
      <c r="PVC350"/>
      <c r="PVD350"/>
      <c r="PVE350"/>
      <c r="PVF350"/>
      <c r="PVG350"/>
      <c r="PVH350"/>
      <c r="PVI350"/>
      <c r="PVJ350"/>
      <c r="PVK350"/>
      <c r="PVL350"/>
      <c r="PVM350"/>
      <c r="PVN350"/>
      <c r="PVO350"/>
      <c r="PVP350"/>
      <c r="PVQ350"/>
      <c r="PVR350"/>
      <c r="PVS350"/>
      <c r="PVT350"/>
      <c r="PVU350"/>
      <c r="PVV350"/>
      <c r="PVW350"/>
      <c r="PVX350"/>
      <c r="PVY350"/>
      <c r="PVZ350"/>
      <c r="PWA350"/>
      <c r="PWB350"/>
      <c r="PWC350"/>
      <c r="PWD350"/>
      <c r="PWE350"/>
      <c r="PWF350"/>
      <c r="PWG350"/>
      <c r="PWH350"/>
      <c r="PWI350"/>
      <c r="PWJ350"/>
      <c r="PWK350"/>
      <c r="PWL350"/>
      <c r="PWM350"/>
      <c r="PWN350"/>
      <c r="PWO350"/>
      <c r="PWP350"/>
      <c r="PWQ350"/>
      <c r="PWR350"/>
      <c r="PWS350"/>
      <c r="PWT350"/>
      <c r="PWU350"/>
      <c r="PWV350"/>
      <c r="PWW350"/>
      <c r="PWX350"/>
      <c r="PWY350"/>
      <c r="PWZ350"/>
      <c r="PXA350"/>
      <c r="PXB350"/>
      <c r="PXC350"/>
      <c r="PXD350"/>
      <c r="PXE350"/>
      <c r="PXF350"/>
      <c r="PXG350"/>
      <c r="PXH350"/>
      <c r="PXI350"/>
      <c r="PXJ350"/>
      <c r="PXK350"/>
      <c r="PXL350"/>
      <c r="PXM350"/>
      <c r="PXN350"/>
      <c r="PXO350"/>
      <c r="PXP350"/>
      <c r="PXQ350"/>
      <c r="PXR350"/>
      <c r="PXS350"/>
      <c r="PXT350"/>
      <c r="PXU350"/>
      <c r="PXV350"/>
      <c r="PXW350"/>
      <c r="PXX350"/>
      <c r="PXY350"/>
      <c r="PXZ350"/>
      <c r="PYA350"/>
      <c r="PYB350"/>
      <c r="PYC350"/>
      <c r="PYD350"/>
      <c r="PYE350"/>
      <c r="PYF350"/>
      <c r="PYG350"/>
      <c r="PYH350"/>
      <c r="PYI350"/>
      <c r="PYJ350"/>
      <c r="PYK350"/>
      <c r="PYL350"/>
      <c r="PYM350"/>
      <c r="PYN350"/>
      <c r="PYO350"/>
      <c r="PYP350"/>
      <c r="PYQ350"/>
      <c r="PYR350"/>
      <c r="PYS350"/>
      <c r="PYT350"/>
      <c r="PYU350"/>
      <c r="PYV350"/>
      <c r="PYW350"/>
      <c r="PYX350"/>
      <c r="PYY350"/>
      <c r="PYZ350"/>
      <c r="PZA350"/>
      <c r="PZB350"/>
      <c r="PZC350"/>
      <c r="PZD350"/>
      <c r="PZE350"/>
      <c r="PZF350"/>
      <c r="PZG350"/>
      <c r="PZH350"/>
      <c r="PZI350"/>
      <c r="PZJ350"/>
      <c r="PZK350"/>
      <c r="PZL350"/>
      <c r="PZM350"/>
      <c r="PZN350"/>
      <c r="PZO350"/>
      <c r="PZP350"/>
      <c r="PZQ350"/>
      <c r="PZR350"/>
      <c r="PZS350"/>
      <c r="PZT350"/>
      <c r="PZU350"/>
      <c r="PZV350"/>
      <c r="PZW350"/>
      <c r="PZX350"/>
      <c r="PZY350"/>
      <c r="PZZ350"/>
      <c r="QAA350"/>
      <c r="QAB350"/>
      <c r="QAC350"/>
      <c r="QAD350"/>
      <c r="QAE350"/>
      <c r="QAF350"/>
      <c r="QAG350"/>
      <c r="QAH350"/>
      <c r="QAI350"/>
      <c r="QAJ350"/>
      <c r="QAK350"/>
      <c r="QAL350"/>
      <c r="QAM350"/>
      <c r="QAN350"/>
      <c r="QAO350"/>
      <c r="QAP350"/>
      <c r="QAQ350"/>
      <c r="QAR350"/>
      <c r="QAS350"/>
      <c r="QAT350"/>
      <c r="QAU350"/>
      <c r="QAV350"/>
      <c r="QAW350"/>
      <c r="QAX350"/>
      <c r="QAY350"/>
      <c r="QAZ350"/>
      <c r="QBA350"/>
      <c r="QBB350"/>
      <c r="QBC350"/>
      <c r="QBD350"/>
      <c r="QBE350"/>
      <c r="QBF350"/>
      <c r="QBG350"/>
      <c r="QBH350"/>
      <c r="QBI350"/>
      <c r="QBJ350"/>
      <c r="QBK350"/>
      <c r="QBL350"/>
      <c r="QBM350"/>
      <c r="QBN350"/>
      <c r="QBO350"/>
      <c r="QBP350"/>
      <c r="QBQ350"/>
      <c r="QBR350"/>
      <c r="QBS350"/>
      <c r="QBT350"/>
      <c r="QBU350"/>
      <c r="QBV350"/>
      <c r="QBW350"/>
      <c r="QBX350"/>
      <c r="QBY350"/>
      <c r="QBZ350"/>
      <c r="QCA350"/>
      <c r="QCB350"/>
      <c r="QCC350"/>
      <c r="QCD350"/>
      <c r="QCE350"/>
      <c r="QCF350"/>
      <c r="QCG350"/>
      <c r="QCH350"/>
      <c r="QCI350"/>
      <c r="QCJ350"/>
      <c r="QCK350"/>
      <c r="QCL350"/>
      <c r="QCM350"/>
      <c r="QCN350"/>
      <c r="QCO350"/>
      <c r="QCP350"/>
      <c r="QCQ350"/>
      <c r="QCR350"/>
      <c r="QCS350"/>
      <c r="QCT350"/>
      <c r="QCU350"/>
      <c r="QCV350"/>
      <c r="QCW350"/>
      <c r="QCX350"/>
      <c r="QCY350"/>
      <c r="QCZ350"/>
      <c r="QDA350"/>
      <c r="QDB350"/>
      <c r="QDC350"/>
      <c r="QDD350"/>
      <c r="QDE350"/>
      <c r="QDF350"/>
      <c r="QDG350"/>
      <c r="QDH350"/>
      <c r="QDI350"/>
      <c r="QDJ350"/>
      <c r="QDK350"/>
      <c r="QDL350"/>
      <c r="QDM350"/>
      <c r="QDN350"/>
      <c r="QDO350"/>
      <c r="QDP350"/>
      <c r="QDQ350"/>
      <c r="QDR350"/>
      <c r="QDS350"/>
      <c r="QDT350"/>
      <c r="QDU350"/>
      <c r="QDV350"/>
      <c r="QDW350"/>
      <c r="QDX350"/>
      <c r="QDY350"/>
      <c r="QDZ350"/>
      <c r="QEA350"/>
      <c r="QEB350"/>
      <c r="QEC350"/>
      <c r="QED350"/>
      <c r="QEE350"/>
      <c r="QEF350"/>
      <c r="QEG350"/>
      <c r="QEH350"/>
      <c r="QEI350"/>
      <c r="QEJ350"/>
      <c r="QEK350"/>
      <c r="QEL350"/>
      <c r="QEM350"/>
      <c r="QEN350"/>
      <c r="QEO350"/>
      <c r="QEP350"/>
      <c r="QEQ350"/>
      <c r="QER350"/>
      <c r="QES350"/>
      <c r="QET350"/>
      <c r="QEU350"/>
      <c r="QEV350"/>
      <c r="QEW350"/>
      <c r="QEX350"/>
      <c r="QEY350"/>
      <c r="QEZ350"/>
      <c r="QFA350"/>
      <c r="QFB350"/>
      <c r="QFC350"/>
      <c r="QFD350"/>
      <c r="QFE350"/>
      <c r="QFF350"/>
      <c r="QFG350"/>
      <c r="QFH350"/>
      <c r="QFI350"/>
      <c r="QFJ350"/>
      <c r="QFK350"/>
      <c r="QFL350"/>
      <c r="QFM350"/>
      <c r="QFN350"/>
      <c r="QFO350"/>
      <c r="QFP350"/>
      <c r="QFQ350"/>
      <c r="QFR350"/>
      <c r="QFS350"/>
      <c r="QFT350"/>
      <c r="QFU350"/>
      <c r="QFV350"/>
      <c r="QFW350"/>
      <c r="QFX350"/>
      <c r="QFY350"/>
      <c r="QFZ350"/>
      <c r="QGA350"/>
      <c r="QGB350"/>
      <c r="QGC350"/>
      <c r="QGD350"/>
      <c r="QGE350"/>
      <c r="QGF350"/>
      <c r="QGG350"/>
      <c r="QGH350"/>
      <c r="QGI350"/>
      <c r="QGJ350"/>
      <c r="QGK350"/>
      <c r="QGL350"/>
      <c r="QGM350"/>
      <c r="QGN350"/>
      <c r="QGO350"/>
      <c r="QGP350"/>
      <c r="QGQ350"/>
      <c r="QGR350"/>
      <c r="QGS350"/>
      <c r="QGT350"/>
      <c r="QGU350"/>
      <c r="QGV350"/>
      <c r="QGW350"/>
      <c r="QGX350"/>
      <c r="QGY350"/>
      <c r="QGZ350"/>
      <c r="QHA350"/>
      <c r="QHB350"/>
      <c r="QHC350"/>
      <c r="QHD350"/>
      <c r="QHE350"/>
      <c r="QHF350"/>
      <c r="QHG350"/>
      <c r="QHH350"/>
      <c r="QHI350"/>
      <c r="QHJ350"/>
      <c r="QHK350"/>
      <c r="QHL350"/>
      <c r="QHM350"/>
      <c r="QHN350"/>
      <c r="QHO350"/>
      <c r="QHP350"/>
      <c r="QHQ350"/>
      <c r="QHR350"/>
      <c r="QHS350"/>
      <c r="QHT350"/>
      <c r="QHU350"/>
      <c r="QHV350"/>
      <c r="QHW350"/>
      <c r="QHX350"/>
      <c r="QHY350"/>
      <c r="QHZ350"/>
      <c r="QIA350"/>
      <c r="QIB350"/>
      <c r="QIC350"/>
      <c r="QID350"/>
      <c r="QIE350"/>
      <c r="QIF350"/>
      <c r="QIG350"/>
      <c r="QIH350"/>
      <c r="QII350"/>
      <c r="QIJ350"/>
      <c r="QIK350"/>
      <c r="QIL350"/>
      <c r="QIM350"/>
      <c r="QIN350"/>
      <c r="QIO350"/>
      <c r="QIP350"/>
      <c r="QIQ350"/>
      <c r="QIR350"/>
      <c r="QIS350"/>
      <c r="QIT350"/>
      <c r="QIU350"/>
      <c r="QIV350"/>
      <c r="QIW350"/>
      <c r="QIX350"/>
      <c r="QIY350"/>
      <c r="QIZ350"/>
      <c r="QJA350"/>
      <c r="QJB350"/>
      <c r="QJC350"/>
      <c r="QJD350"/>
      <c r="QJE350"/>
      <c r="QJF350"/>
      <c r="QJG350"/>
      <c r="QJH350"/>
      <c r="QJI350"/>
      <c r="QJJ350"/>
      <c r="QJK350"/>
      <c r="QJL350"/>
      <c r="QJM350"/>
      <c r="QJN350"/>
      <c r="QJO350"/>
      <c r="QJP350"/>
      <c r="QJQ350"/>
      <c r="QJR350"/>
      <c r="QJS350"/>
      <c r="QJT350"/>
      <c r="QJU350"/>
      <c r="QJV350"/>
      <c r="QJW350"/>
      <c r="QJX350"/>
      <c r="QJY350"/>
      <c r="QJZ350"/>
      <c r="QKA350"/>
      <c r="QKB350"/>
      <c r="QKC350"/>
      <c r="QKD350"/>
      <c r="QKE350"/>
      <c r="QKF350"/>
      <c r="QKG350"/>
      <c r="QKH350"/>
      <c r="QKI350"/>
      <c r="QKJ350"/>
      <c r="QKK350"/>
      <c r="QKL350"/>
      <c r="QKM350"/>
      <c r="QKN350"/>
      <c r="QKO350"/>
      <c r="QKP350"/>
      <c r="QKQ350"/>
      <c r="QKR350"/>
      <c r="QKS350"/>
      <c r="QKT350"/>
      <c r="QKU350"/>
      <c r="QKV350"/>
      <c r="QKW350"/>
      <c r="QKX350"/>
      <c r="QKY350"/>
      <c r="QKZ350"/>
      <c r="QLA350"/>
      <c r="QLB350"/>
      <c r="QLC350"/>
      <c r="QLD350"/>
      <c r="QLE350"/>
      <c r="QLF350"/>
      <c r="QLG350"/>
      <c r="QLH350"/>
      <c r="QLI350"/>
      <c r="QLJ350"/>
      <c r="QLK350"/>
      <c r="QLL350"/>
      <c r="QLM350"/>
      <c r="QLN350"/>
      <c r="QLO350"/>
      <c r="QLP350"/>
      <c r="QLQ350"/>
      <c r="QLR350"/>
      <c r="QLS350"/>
      <c r="QLT350"/>
      <c r="QLU350"/>
      <c r="QLV350"/>
      <c r="QLW350"/>
      <c r="QLX350"/>
      <c r="QLY350"/>
      <c r="QLZ350"/>
      <c r="QMA350"/>
      <c r="QMB350"/>
      <c r="QMC350"/>
      <c r="QMD350"/>
      <c r="QME350"/>
      <c r="QMF350"/>
      <c r="QMG350"/>
      <c r="QMH350"/>
      <c r="QMI350"/>
      <c r="QMJ350"/>
      <c r="QMK350"/>
      <c r="QML350"/>
      <c r="QMM350"/>
      <c r="QMN350"/>
      <c r="QMO350"/>
      <c r="QMP350"/>
      <c r="QMQ350"/>
      <c r="QMR350"/>
      <c r="QMS350"/>
      <c r="QMT350"/>
      <c r="QMU350"/>
      <c r="QMV350"/>
      <c r="QMW350"/>
      <c r="QMX350"/>
      <c r="QMY350"/>
      <c r="QMZ350"/>
      <c r="QNA350"/>
      <c r="QNB350"/>
      <c r="QNC350"/>
      <c r="QND350"/>
      <c r="QNE350"/>
      <c r="QNF350"/>
      <c r="QNG350"/>
      <c r="QNH350"/>
      <c r="QNI350"/>
      <c r="QNJ350"/>
      <c r="QNK350"/>
      <c r="QNL350"/>
      <c r="QNM350"/>
      <c r="QNN350"/>
      <c r="QNO350"/>
      <c r="QNP350"/>
      <c r="QNQ350"/>
      <c r="QNR350"/>
      <c r="QNS350"/>
      <c r="QNT350"/>
      <c r="QNU350"/>
      <c r="QNV350"/>
      <c r="QNW350"/>
      <c r="QNX350"/>
      <c r="QNY350"/>
      <c r="QNZ350"/>
      <c r="QOA350"/>
      <c r="QOB350"/>
      <c r="QOC350"/>
      <c r="QOD350"/>
      <c r="QOE350"/>
      <c r="QOF350"/>
      <c r="QOG350"/>
      <c r="QOH350"/>
      <c r="QOI350"/>
      <c r="QOJ350"/>
      <c r="QOK350"/>
      <c r="QOL350"/>
      <c r="QOM350"/>
      <c r="QON350"/>
      <c r="QOO350"/>
      <c r="QOP350"/>
      <c r="QOQ350"/>
      <c r="QOR350"/>
      <c r="QOS350"/>
      <c r="QOT350"/>
      <c r="QOU350"/>
      <c r="QOV350"/>
      <c r="QOW350"/>
      <c r="QOX350"/>
      <c r="QOY350"/>
      <c r="QOZ350"/>
      <c r="QPA350"/>
      <c r="QPB350"/>
      <c r="QPC350"/>
      <c r="QPD350"/>
      <c r="QPE350"/>
      <c r="QPF350"/>
      <c r="QPG350"/>
      <c r="QPH350"/>
      <c r="QPI350"/>
      <c r="QPJ350"/>
      <c r="QPK350"/>
      <c r="QPL350"/>
      <c r="QPM350"/>
      <c r="QPN350"/>
      <c r="QPO350"/>
      <c r="QPP350"/>
      <c r="QPQ350"/>
      <c r="QPR350"/>
      <c r="QPS350"/>
      <c r="QPT350"/>
      <c r="QPU350"/>
      <c r="QPV350"/>
      <c r="QPW350"/>
      <c r="QPX350"/>
      <c r="QPY350"/>
      <c r="QPZ350"/>
      <c r="QQA350"/>
      <c r="QQB350"/>
      <c r="QQC350"/>
      <c r="QQD350"/>
      <c r="QQE350"/>
      <c r="QQF350"/>
      <c r="QQG350"/>
      <c r="QQH350"/>
      <c r="QQI350"/>
      <c r="QQJ350"/>
      <c r="QQK350"/>
      <c r="QQL350"/>
      <c r="QQM350"/>
      <c r="QQN350"/>
      <c r="QQO350"/>
      <c r="QQP350"/>
      <c r="QQQ350"/>
      <c r="QQR350"/>
      <c r="QQS350"/>
      <c r="QQT350"/>
      <c r="QQU350"/>
      <c r="QQV350"/>
      <c r="QQW350"/>
      <c r="QQX350"/>
      <c r="QQY350"/>
      <c r="QQZ350"/>
      <c r="QRA350"/>
      <c r="QRB350"/>
      <c r="QRC350"/>
      <c r="QRD350"/>
      <c r="QRE350"/>
      <c r="QRF350"/>
      <c r="QRG350"/>
      <c r="QRH350"/>
      <c r="QRI350"/>
      <c r="QRJ350"/>
      <c r="QRK350"/>
      <c r="QRL350"/>
      <c r="QRM350"/>
      <c r="QRN350"/>
      <c r="QRO350"/>
      <c r="QRP350"/>
      <c r="QRQ350"/>
      <c r="QRR350"/>
      <c r="QRS350"/>
      <c r="QRT350"/>
      <c r="QRU350"/>
      <c r="QRV350"/>
      <c r="QRW350"/>
      <c r="QRX350"/>
      <c r="QRY350"/>
      <c r="QRZ350"/>
      <c r="QSA350"/>
      <c r="QSB350"/>
      <c r="QSC350"/>
      <c r="QSD350"/>
      <c r="QSE350"/>
      <c r="QSF350"/>
      <c r="QSG350"/>
      <c r="QSH350"/>
      <c r="QSI350"/>
      <c r="QSJ350"/>
      <c r="QSK350"/>
      <c r="QSL350"/>
      <c r="QSM350"/>
      <c r="QSN350"/>
      <c r="QSO350"/>
      <c r="QSP350"/>
      <c r="QSQ350"/>
      <c r="QSR350"/>
      <c r="QSS350"/>
      <c r="QST350"/>
      <c r="QSU350"/>
      <c r="QSV350"/>
      <c r="QSW350"/>
      <c r="QSX350"/>
      <c r="QSY350"/>
      <c r="QSZ350"/>
      <c r="QTA350"/>
      <c r="QTB350"/>
      <c r="QTC350"/>
      <c r="QTD350"/>
      <c r="QTE350"/>
      <c r="QTF350"/>
      <c r="QTG350"/>
      <c r="QTH350"/>
      <c r="QTI350"/>
      <c r="QTJ350"/>
      <c r="QTK350"/>
      <c r="QTL350"/>
      <c r="QTM350"/>
      <c r="QTN350"/>
      <c r="QTO350"/>
      <c r="QTP350"/>
      <c r="QTQ350"/>
      <c r="QTR350"/>
      <c r="QTS350"/>
      <c r="QTT350"/>
      <c r="QTU350"/>
      <c r="QTV350"/>
      <c r="QTW350"/>
      <c r="QTX350"/>
      <c r="QTY350"/>
      <c r="QTZ350"/>
      <c r="QUA350"/>
      <c r="QUB350"/>
      <c r="QUC350"/>
      <c r="QUD350"/>
      <c r="QUE350"/>
      <c r="QUF350"/>
      <c r="QUG350"/>
      <c r="QUH350"/>
      <c r="QUI350"/>
      <c r="QUJ350"/>
      <c r="QUK350"/>
      <c r="QUL350"/>
      <c r="QUM350"/>
      <c r="QUN350"/>
      <c r="QUO350"/>
      <c r="QUP350"/>
      <c r="QUQ350"/>
      <c r="QUR350"/>
      <c r="QUS350"/>
      <c r="QUT350"/>
      <c r="QUU350"/>
      <c r="QUV350"/>
      <c r="QUW350"/>
      <c r="QUX350"/>
      <c r="QUY350"/>
      <c r="QUZ350"/>
      <c r="QVA350"/>
      <c r="QVB350"/>
      <c r="QVC350"/>
      <c r="QVD350"/>
      <c r="QVE350"/>
      <c r="QVF350"/>
      <c r="QVG350"/>
      <c r="QVH350"/>
      <c r="QVI350"/>
      <c r="QVJ350"/>
      <c r="QVK350"/>
      <c r="QVL350"/>
      <c r="QVM350"/>
      <c r="QVN350"/>
      <c r="QVO350"/>
      <c r="QVP350"/>
      <c r="QVQ350"/>
      <c r="QVR350"/>
      <c r="QVS350"/>
      <c r="QVT350"/>
      <c r="QVU350"/>
      <c r="QVV350"/>
      <c r="QVW350"/>
      <c r="QVX350"/>
      <c r="QVY350"/>
      <c r="QVZ350"/>
      <c r="QWA350"/>
      <c r="QWB350"/>
      <c r="QWC350"/>
      <c r="QWD350"/>
      <c r="QWE350"/>
      <c r="QWF350"/>
      <c r="QWG350"/>
      <c r="QWH350"/>
      <c r="QWI350"/>
      <c r="QWJ350"/>
      <c r="QWK350"/>
      <c r="QWL350"/>
      <c r="QWM350"/>
      <c r="QWN350"/>
      <c r="QWO350"/>
      <c r="QWP350"/>
      <c r="QWQ350"/>
      <c r="QWR350"/>
      <c r="QWS350"/>
      <c r="QWT350"/>
      <c r="QWU350"/>
      <c r="QWV350"/>
      <c r="QWW350"/>
      <c r="QWX350"/>
      <c r="QWY350"/>
      <c r="QWZ350"/>
      <c r="QXA350"/>
      <c r="QXB350"/>
      <c r="QXC350"/>
      <c r="QXD350"/>
      <c r="QXE350"/>
      <c r="QXF350"/>
      <c r="QXG350"/>
      <c r="QXH350"/>
      <c r="QXI350"/>
      <c r="QXJ350"/>
      <c r="QXK350"/>
      <c r="QXL350"/>
      <c r="QXM350"/>
      <c r="QXN350"/>
      <c r="QXO350"/>
      <c r="QXP350"/>
      <c r="QXQ350"/>
      <c r="QXR350"/>
      <c r="QXS350"/>
      <c r="QXT350"/>
      <c r="QXU350"/>
      <c r="QXV350"/>
      <c r="QXW350"/>
      <c r="QXX350"/>
      <c r="QXY350"/>
      <c r="QXZ350"/>
      <c r="QYA350"/>
      <c r="QYB350"/>
      <c r="QYC350"/>
      <c r="QYD350"/>
      <c r="QYE350"/>
      <c r="QYF350"/>
      <c r="QYG350"/>
      <c r="QYH350"/>
      <c r="QYI350"/>
      <c r="QYJ350"/>
      <c r="QYK350"/>
      <c r="QYL350"/>
      <c r="QYM350"/>
      <c r="QYN350"/>
      <c r="QYO350"/>
      <c r="QYP350"/>
      <c r="QYQ350"/>
      <c r="QYR350"/>
      <c r="QYS350"/>
      <c r="QYT350"/>
      <c r="QYU350"/>
      <c r="QYV350"/>
      <c r="QYW350"/>
      <c r="QYX350"/>
      <c r="QYY350"/>
      <c r="QYZ350"/>
      <c r="QZA350"/>
      <c r="QZB350"/>
      <c r="QZC350"/>
      <c r="QZD350"/>
      <c r="QZE350"/>
      <c r="QZF350"/>
      <c r="QZG350"/>
      <c r="QZH350"/>
      <c r="QZI350"/>
      <c r="QZJ350"/>
      <c r="QZK350"/>
      <c r="QZL350"/>
      <c r="QZM350"/>
      <c r="QZN350"/>
      <c r="QZO350"/>
      <c r="QZP350"/>
      <c r="QZQ350"/>
      <c r="QZR350"/>
      <c r="QZS350"/>
      <c r="QZT350"/>
      <c r="QZU350"/>
      <c r="QZV350"/>
      <c r="QZW350"/>
      <c r="QZX350"/>
      <c r="QZY350"/>
      <c r="QZZ350"/>
      <c r="RAA350"/>
      <c r="RAB350"/>
      <c r="RAC350"/>
      <c r="RAD350"/>
      <c r="RAE350"/>
      <c r="RAF350"/>
      <c r="RAG350"/>
      <c r="RAH350"/>
      <c r="RAI350"/>
      <c r="RAJ350"/>
      <c r="RAK350"/>
      <c r="RAL350"/>
      <c r="RAM350"/>
      <c r="RAN350"/>
      <c r="RAO350"/>
      <c r="RAP350"/>
      <c r="RAQ350"/>
      <c r="RAR350"/>
      <c r="RAS350"/>
      <c r="RAT350"/>
      <c r="RAU350"/>
      <c r="RAV350"/>
      <c r="RAW350"/>
      <c r="RAX350"/>
      <c r="RAY350"/>
      <c r="RAZ350"/>
      <c r="RBA350"/>
      <c r="RBB350"/>
      <c r="RBC350"/>
      <c r="RBD350"/>
      <c r="RBE350"/>
      <c r="RBF350"/>
      <c r="RBG350"/>
      <c r="RBH350"/>
      <c r="RBI350"/>
      <c r="RBJ350"/>
      <c r="RBK350"/>
      <c r="RBL350"/>
      <c r="RBM350"/>
      <c r="RBN350"/>
      <c r="RBO350"/>
      <c r="RBP350"/>
      <c r="RBQ350"/>
      <c r="RBR350"/>
      <c r="RBS350"/>
      <c r="RBT350"/>
      <c r="RBU350"/>
      <c r="RBV350"/>
      <c r="RBW350"/>
      <c r="RBX350"/>
      <c r="RBY350"/>
      <c r="RBZ350"/>
      <c r="RCA350"/>
      <c r="RCB350"/>
      <c r="RCC350"/>
      <c r="RCD350"/>
      <c r="RCE350"/>
      <c r="RCF350"/>
      <c r="RCG350"/>
      <c r="RCH350"/>
      <c r="RCI350"/>
      <c r="RCJ350"/>
      <c r="RCK350"/>
      <c r="RCL350"/>
      <c r="RCM350"/>
      <c r="RCN350"/>
      <c r="RCO350"/>
      <c r="RCP350"/>
      <c r="RCQ350"/>
      <c r="RCR350"/>
      <c r="RCS350"/>
      <c r="RCT350"/>
      <c r="RCU350"/>
      <c r="RCV350"/>
      <c r="RCW350"/>
      <c r="RCX350"/>
      <c r="RCY350"/>
      <c r="RCZ350"/>
      <c r="RDA350"/>
      <c r="RDB350"/>
      <c r="RDC350"/>
      <c r="RDD350"/>
      <c r="RDE350"/>
      <c r="RDF350"/>
      <c r="RDG350"/>
      <c r="RDH350"/>
      <c r="RDI350"/>
      <c r="RDJ350"/>
      <c r="RDK350"/>
      <c r="RDL350"/>
      <c r="RDM350"/>
      <c r="RDN350"/>
      <c r="RDO350"/>
      <c r="RDP350"/>
      <c r="RDQ350"/>
      <c r="RDR350"/>
      <c r="RDS350"/>
      <c r="RDT350"/>
      <c r="RDU350"/>
      <c r="RDV350"/>
      <c r="RDW350"/>
      <c r="RDX350"/>
      <c r="RDY350"/>
      <c r="RDZ350"/>
      <c r="REA350"/>
      <c r="REB350"/>
      <c r="REC350"/>
      <c r="RED350"/>
      <c r="REE350"/>
      <c r="REF350"/>
      <c r="REG350"/>
      <c r="REH350"/>
      <c r="REI350"/>
      <c r="REJ350"/>
      <c r="REK350"/>
      <c r="REL350"/>
      <c r="REM350"/>
      <c r="REN350"/>
      <c r="REO350"/>
      <c r="REP350"/>
      <c r="REQ350"/>
      <c r="RER350"/>
      <c r="RES350"/>
      <c r="RET350"/>
      <c r="REU350"/>
      <c r="REV350"/>
      <c r="REW350"/>
      <c r="REX350"/>
      <c r="REY350"/>
      <c r="REZ350"/>
      <c r="RFA350"/>
      <c r="RFB350"/>
      <c r="RFC350"/>
      <c r="RFD350"/>
      <c r="RFE350"/>
      <c r="RFF350"/>
      <c r="RFG350"/>
      <c r="RFH350"/>
      <c r="RFI350"/>
      <c r="RFJ350"/>
      <c r="RFK350"/>
      <c r="RFL350"/>
      <c r="RFM350"/>
      <c r="RFN350"/>
      <c r="RFO350"/>
      <c r="RFP350"/>
      <c r="RFQ350"/>
      <c r="RFR350"/>
      <c r="RFS350"/>
      <c r="RFT350"/>
      <c r="RFU350"/>
      <c r="RFV350"/>
      <c r="RFW350"/>
      <c r="RFX350"/>
      <c r="RFY350"/>
      <c r="RFZ350"/>
      <c r="RGA350"/>
      <c r="RGB350"/>
      <c r="RGC350"/>
      <c r="RGD350"/>
      <c r="RGE350"/>
      <c r="RGF350"/>
      <c r="RGG350"/>
      <c r="RGH350"/>
      <c r="RGI350"/>
      <c r="RGJ350"/>
      <c r="RGK350"/>
      <c r="RGL350"/>
      <c r="RGM350"/>
      <c r="RGN350"/>
      <c r="RGO350"/>
      <c r="RGP350"/>
      <c r="RGQ350"/>
      <c r="RGR350"/>
      <c r="RGS350"/>
      <c r="RGT350"/>
      <c r="RGU350"/>
      <c r="RGV350"/>
      <c r="RGW350"/>
      <c r="RGX350"/>
      <c r="RGY350"/>
      <c r="RGZ350"/>
      <c r="RHA350"/>
      <c r="RHB350"/>
      <c r="RHC350"/>
      <c r="RHD350"/>
      <c r="RHE350"/>
      <c r="RHF350"/>
      <c r="RHG350"/>
      <c r="RHH350"/>
      <c r="RHI350"/>
      <c r="RHJ350"/>
      <c r="RHK350"/>
      <c r="RHL350"/>
      <c r="RHM350"/>
      <c r="RHN350"/>
      <c r="RHO350"/>
      <c r="RHP350"/>
      <c r="RHQ350"/>
      <c r="RHR350"/>
      <c r="RHS350"/>
      <c r="RHT350"/>
      <c r="RHU350"/>
      <c r="RHV350"/>
      <c r="RHW350"/>
      <c r="RHX350"/>
      <c r="RHY350"/>
      <c r="RHZ350"/>
      <c r="RIA350"/>
      <c r="RIB350"/>
      <c r="RIC350"/>
      <c r="RID350"/>
      <c r="RIE350"/>
      <c r="RIF350"/>
      <c r="RIG350"/>
      <c r="RIH350"/>
      <c r="RII350"/>
      <c r="RIJ350"/>
      <c r="RIK350"/>
      <c r="RIL350"/>
      <c r="RIM350"/>
      <c r="RIN350"/>
      <c r="RIO350"/>
      <c r="RIP350"/>
      <c r="RIQ350"/>
      <c r="RIR350"/>
      <c r="RIS350"/>
      <c r="RIT350"/>
      <c r="RIU350"/>
      <c r="RIV350"/>
      <c r="RIW350"/>
      <c r="RIX350"/>
      <c r="RIY350"/>
      <c r="RIZ350"/>
      <c r="RJA350"/>
      <c r="RJB350"/>
      <c r="RJC350"/>
      <c r="RJD350"/>
      <c r="RJE350"/>
      <c r="RJF350"/>
      <c r="RJG350"/>
      <c r="RJH350"/>
      <c r="RJI350"/>
      <c r="RJJ350"/>
      <c r="RJK350"/>
      <c r="RJL350"/>
      <c r="RJM350"/>
      <c r="RJN350"/>
      <c r="RJO350"/>
      <c r="RJP350"/>
      <c r="RJQ350"/>
      <c r="RJR350"/>
      <c r="RJS350"/>
      <c r="RJT350"/>
      <c r="RJU350"/>
      <c r="RJV350"/>
      <c r="RJW350"/>
      <c r="RJX350"/>
      <c r="RJY350"/>
      <c r="RJZ350"/>
      <c r="RKA350"/>
      <c r="RKB350"/>
      <c r="RKC350"/>
      <c r="RKD350"/>
      <c r="RKE350"/>
      <c r="RKF350"/>
      <c r="RKG350"/>
      <c r="RKH350"/>
      <c r="RKI350"/>
      <c r="RKJ350"/>
      <c r="RKK350"/>
      <c r="RKL350"/>
      <c r="RKM350"/>
      <c r="RKN350"/>
      <c r="RKO350"/>
      <c r="RKP350"/>
      <c r="RKQ350"/>
      <c r="RKR350"/>
      <c r="RKS350"/>
      <c r="RKT350"/>
      <c r="RKU350"/>
      <c r="RKV350"/>
      <c r="RKW350"/>
      <c r="RKX350"/>
      <c r="RKY350"/>
      <c r="RKZ350"/>
      <c r="RLA350"/>
      <c r="RLB350"/>
      <c r="RLC350"/>
      <c r="RLD350"/>
      <c r="RLE350"/>
      <c r="RLF350"/>
      <c r="RLG350"/>
      <c r="RLH350"/>
      <c r="RLI350"/>
      <c r="RLJ350"/>
      <c r="RLK350"/>
      <c r="RLL350"/>
      <c r="RLM350"/>
      <c r="RLN350"/>
      <c r="RLO350"/>
      <c r="RLP350"/>
      <c r="RLQ350"/>
      <c r="RLR350"/>
      <c r="RLS350"/>
      <c r="RLT350"/>
      <c r="RLU350"/>
      <c r="RLV350"/>
      <c r="RLW350"/>
      <c r="RLX350"/>
      <c r="RLY350"/>
      <c r="RLZ350"/>
      <c r="RMA350"/>
      <c r="RMB350"/>
      <c r="RMC350"/>
      <c r="RMD350"/>
      <c r="RME350"/>
      <c r="RMF350"/>
      <c r="RMG350"/>
      <c r="RMH350"/>
      <c r="RMI350"/>
      <c r="RMJ350"/>
      <c r="RMK350"/>
      <c r="RML350"/>
      <c r="RMM350"/>
      <c r="RMN350"/>
      <c r="RMO350"/>
      <c r="RMP350"/>
      <c r="RMQ350"/>
      <c r="RMR350"/>
      <c r="RMS350"/>
      <c r="RMT350"/>
      <c r="RMU350"/>
      <c r="RMV350"/>
      <c r="RMW350"/>
      <c r="RMX350"/>
      <c r="RMY350"/>
      <c r="RMZ350"/>
      <c r="RNA350"/>
      <c r="RNB350"/>
      <c r="RNC350"/>
      <c r="RND350"/>
      <c r="RNE350"/>
      <c r="RNF350"/>
      <c r="RNG350"/>
      <c r="RNH350"/>
      <c r="RNI350"/>
      <c r="RNJ350"/>
      <c r="RNK350"/>
      <c r="RNL350"/>
      <c r="RNM350"/>
      <c r="RNN350"/>
      <c r="RNO350"/>
      <c r="RNP350"/>
      <c r="RNQ350"/>
      <c r="RNR350"/>
      <c r="RNS350"/>
      <c r="RNT350"/>
      <c r="RNU350"/>
      <c r="RNV350"/>
      <c r="RNW350"/>
      <c r="RNX350"/>
      <c r="RNY350"/>
      <c r="RNZ350"/>
      <c r="ROA350"/>
      <c r="ROB350"/>
      <c r="ROC350"/>
      <c r="ROD350"/>
      <c r="ROE350"/>
      <c r="ROF350"/>
      <c r="ROG350"/>
      <c r="ROH350"/>
      <c r="ROI350"/>
      <c r="ROJ350"/>
      <c r="ROK350"/>
      <c r="ROL350"/>
      <c r="ROM350"/>
      <c r="RON350"/>
      <c r="ROO350"/>
      <c r="ROP350"/>
      <c r="ROQ350"/>
      <c r="ROR350"/>
      <c r="ROS350"/>
      <c r="ROT350"/>
      <c r="ROU350"/>
      <c r="ROV350"/>
      <c r="ROW350"/>
      <c r="ROX350"/>
      <c r="ROY350"/>
      <c r="ROZ350"/>
      <c r="RPA350"/>
      <c r="RPB350"/>
      <c r="RPC350"/>
      <c r="RPD350"/>
      <c r="RPE350"/>
      <c r="RPF350"/>
      <c r="RPG350"/>
      <c r="RPH350"/>
      <c r="RPI350"/>
      <c r="RPJ350"/>
      <c r="RPK350"/>
      <c r="RPL350"/>
      <c r="RPM350"/>
      <c r="RPN350"/>
      <c r="RPO350"/>
      <c r="RPP350"/>
      <c r="RPQ350"/>
      <c r="RPR350"/>
      <c r="RPS350"/>
      <c r="RPT350"/>
      <c r="RPU350"/>
      <c r="RPV350"/>
      <c r="RPW350"/>
      <c r="RPX350"/>
      <c r="RPY350"/>
      <c r="RPZ350"/>
      <c r="RQA350"/>
      <c r="RQB350"/>
      <c r="RQC350"/>
      <c r="RQD350"/>
      <c r="RQE350"/>
      <c r="RQF350"/>
      <c r="RQG350"/>
      <c r="RQH350"/>
      <c r="RQI350"/>
      <c r="RQJ350"/>
      <c r="RQK350"/>
      <c r="RQL350"/>
      <c r="RQM350"/>
      <c r="RQN350"/>
      <c r="RQO350"/>
      <c r="RQP350"/>
      <c r="RQQ350"/>
      <c r="RQR350"/>
      <c r="RQS350"/>
      <c r="RQT350"/>
      <c r="RQU350"/>
      <c r="RQV350"/>
      <c r="RQW350"/>
      <c r="RQX350"/>
      <c r="RQY350"/>
      <c r="RQZ350"/>
      <c r="RRA350"/>
      <c r="RRB350"/>
      <c r="RRC350"/>
      <c r="RRD350"/>
      <c r="RRE350"/>
      <c r="RRF350"/>
      <c r="RRG350"/>
      <c r="RRH350"/>
      <c r="RRI350"/>
      <c r="RRJ350"/>
      <c r="RRK350"/>
      <c r="RRL350"/>
      <c r="RRM350"/>
      <c r="RRN350"/>
      <c r="RRO350"/>
      <c r="RRP350"/>
      <c r="RRQ350"/>
      <c r="RRR350"/>
      <c r="RRS350"/>
      <c r="RRT350"/>
      <c r="RRU350"/>
      <c r="RRV350"/>
      <c r="RRW350"/>
      <c r="RRX350"/>
      <c r="RRY350"/>
      <c r="RRZ350"/>
      <c r="RSA350"/>
      <c r="RSB350"/>
      <c r="RSC350"/>
      <c r="RSD350"/>
      <c r="RSE350"/>
      <c r="RSF350"/>
      <c r="RSG350"/>
      <c r="RSH350"/>
      <c r="RSI350"/>
      <c r="RSJ350"/>
      <c r="RSK350"/>
      <c r="RSL350"/>
      <c r="RSM350"/>
      <c r="RSN350"/>
      <c r="RSO350"/>
      <c r="RSP350"/>
      <c r="RSQ350"/>
      <c r="RSR350"/>
      <c r="RSS350"/>
      <c r="RST350"/>
      <c r="RSU350"/>
      <c r="RSV350"/>
      <c r="RSW350"/>
      <c r="RSX350"/>
      <c r="RSY350"/>
      <c r="RSZ350"/>
      <c r="RTA350"/>
      <c r="RTB350"/>
      <c r="RTC350"/>
      <c r="RTD350"/>
      <c r="RTE350"/>
      <c r="RTF350"/>
      <c r="RTG350"/>
      <c r="RTH350"/>
      <c r="RTI350"/>
      <c r="RTJ350"/>
      <c r="RTK350"/>
      <c r="RTL350"/>
      <c r="RTM350"/>
      <c r="RTN350"/>
      <c r="RTO350"/>
      <c r="RTP350"/>
      <c r="RTQ350"/>
      <c r="RTR350"/>
      <c r="RTS350"/>
      <c r="RTT350"/>
      <c r="RTU350"/>
      <c r="RTV350"/>
      <c r="RTW350"/>
      <c r="RTX350"/>
      <c r="RTY350"/>
      <c r="RTZ350"/>
      <c r="RUA350"/>
      <c r="RUB350"/>
      <c r="RUC350"/>
      <c r="RUD350"/>
      <c r="RUE350"/>
      <c r="RUF350"/>
      <c r="RUG350"/>
      <c r="RUH350"/>
      <c r="RUI350"/>
      <c r="RUJ350"/>
      <c r="RUK350"/>
      <c r="RUL350"/>
      <c r="RUM350"/>
      <c r="RUN350"/>
      <c r="RUO350"/>
      <c r="RUP350"/>
      <c r="RUQ350"/>
      <c r="RUR350"/>
      <c r="RUS350"/>
      <c r="RUT350"/>
      <c r="RUU350"/>
      <c r="RUV350"/>
      <c r="RUW350"/>
      <c r="RUX350"/>
      <c r="RUY350"/>
      <c r="RUZ350"/>
      <c r="RVA350"/>
      <c r="RVB350"/>
      <c r="RVC350"/>
      <c r="RVD350"/>
      <c r="RVE350"/>
      <c r="RVF350"/>
      <c r="RVG350"/>
      <c r="RVH350"/>
      <c r="RVI350"/>
      <c r="RVJ350"/>
      <c r="RVK350"/>
      <c r="RVL350"/>
      <c r="RVM350"/>
      <c r="RVN350"/>
      <c r="RVO350"/>
      <c r="RVP350"/>
      <c r="RVQ350"/>
      <c r="RVR350"/>
      <c r="RVS350"/>
      <c r="RVT350"/>
      <c r="RVU350"/>
      <c r="RVV350"/>
      <c r="RVW350"/>
      <c r="RVX350"/>
      <c r="RVY350"/>
      <c r="RVZ350"/>
      <c r="RWA350"/>
      <c r="RWB350"/>
      <c r="RWC350"/>
      <c r="RWD350"/>
      <c r="RWE350"/>
      <c r="RWF350"/>
      <c r="RWG350"/>
      <c r="RWH350"/>
      <c r="RWI350"/>
      <c r="RWJ350"/>
      <c r="RWK350"/>
      <c r="RWL350"/>
      <c r="RWM350"/>
      <c r="RWN350"/>
      <c r="RWO350"/>
      <c r="RWP350"/>
      <c r="RWQ350"/>
      <c r="RWR350"/>
      <c r="RWS350"/>
      <c r="RWT350"/>
      <c r="RWU350"/>
      <c r="RWV350"/>
      <c r="RWW350"/>
      <c r="RWX350"/>
      <c r="RWY350"/>
      <c r="RWZ350"/>
      <c r="RXA350"/>
      <c r="RXB350"/>
      <c r="RXC350"/>
      <c r="RXD350"/>
      <c r="RXE350"/>
      <c r="RXF350"/>
      <c r="RXG350"/>
      <c r="RXH350"/>
      <c r="RXI350"/>
      <c r="RXJ350"/>
      <c r="RXK350"/>
      <c r="RXL350"/>
      <c r="RXM350"/>
      <c r="RXN350"/>
      <c r="RXO350"/>
      <c r="RXP350"/>
      <c r="RXQ350"/>
      <c r="RXR350"/>
      <c r="RXS350"/>
      <c r="RXT350"/>
      <c r="RXU350"/>
      <c r="RXV350"/>
      <c r="RXW350"/>
      <c r="RXX350"/>
      <c r="RXY350"/>
      <c r="RXZ350"/>
      <c r="RYA350"/>
      <c r="RYB350"/>
      <c r="RYC350"/>
      <c r="RYD350"/>
      <c r="RYE350"/>
      <c r="RYF350"/>
      <c r="RYG350"/>
      <c r="RYH350"/>
      <c r="RYI350"/>
      <c r="RYJ350"/>
      <c r="RYK350"/>
      <c r="RYL350"/>
      <c r="RYM350"/>
      <c r="RYN350"/>
      <c r="RYO350"/>
      <c r="RYP350"/>
      <c r="RYQ350"/>
      <c r="RYR350"/>
      <c r="RYS350"/>
      <c r="RYT350"/>
      <c r="RYU350"/>
      <c r="RYV350"/>
      <c r="RYW350"/>
      <c r="RYX350"/>
      <c r="RYY350"/>
      <c r="RYZ350"/>
      <c r="RZA350"/>
      <c r="RZB350"/>
      <c r="RZC350"/>
      <c r="RZD350"/>
      <c r="RZE350"/>
      <c r="RZF350"/>
      <c r="RZG350"/>
      <c r="RZH350"/>
      <c r="RZI350"/>
      <c r="RZJ350"/>
      <c r="RZK350"/>
      <c r="RZL350"/>
      <c r="RZM350"/>
      <c r="RZN350"/>
      <c r="RZO350"/>
      <c r="RZP350"/>
      <c r="RZQ350"/>
      <c r="RZR350"/>
      <c r="RZS350"/>
      <c r="RZT350"/>
      <c r="RZU350"/>
      <c r="RZV350"/>
      <c r="RZW350"/>
      <c r="RZX350"/>
      <c r="RZY350"/>
      <c r="RZZ350"/>
      <c r="SAA350"/>
      <c r="SAB350"/>
      <c r="SAC350"/>
      <c r="SAD350"/>
      <c r="SAE350"/>
      <c r="SAF350"/>
      <c r="SAG350"/>
      <c r="SAH350"/>
      <c r="SAI350"/>
      <c r="SAJ350"/>
      <c r="SAK350"/>
      <c r="SAL350"/>
      <c r="SAM350"/>
      <c r="SAN350"/>
      <c r="SAO350"/>
      <c r="SAP350"/>
      <c r="SAQ350"/>
      <c r="SAR350"/>
      <c r="SAS350"/>
      <c r="SAT350"/>
      <c r="SAU350"/>
      <c r="SAV350"/>
      <c r="SAW350"/>
      <c r="SAX350"/>
      <c r="SAY350"/>
      <c r="SAZ350"/>
      <c r="SBA350"/>
      <c r="SBB350"/>
      <c r="SBC350"/>
      <c r="SBD350"/>
      <c r="SBE350"/>
      <c r="SBF350"/>
      <c r="SBG350"/>
      <c r="SBH350"/>
      <c r="SBI350"/>
      <c r="SBJ350"/>
      <c r="SBK350"/>
      <c r="SBL350"/>
      <c r="SBM350"/>
      <c r="SBN350"/>
      <c r="SBO350"/>
      <c r="SBP350"/>
      <c r="SBQ350"/>
      <c r="SBR350"/>
      <c r="SBS350"/>
      <c r="SBT350"/>
      <c r="SBU350"/>
      <c r="SBV350"/>
      <c r="SBW350"/>
      <c r="SBX350"/>
      <c r="SBY350"/>
      <c r="SBZ350"/>
      <c r="SCA350"/>
      <c r="SCB350"/>
      <c r="SCC350"/>
      <c r="SCD350"/>
      <c r="SCE350"/>
      <c r="SCF350"/>
      <c r="SCG350"/>
      <c r="SCH350"/>
      <c r="SCI350"/>
      <c r="SCJ350"/>
      <c r="SCK350"/>
      <c r="SCL350"/>
      <c r="SCM350"/>
      <c r="SCN350"/>
      <c r="SCO350"/>
      <c r="SCP350"/>
      <c r="SCQ350"/>
      <c r="SCR350"/>
      <c r="SCS350"/>
      <c r="SCT350"/>
      <c r="SCU350"/>
      <c r="SCV350"/>
      <c r="SCW350"/>
      <c r="SCX350"/>
      <c r="SCY350"/>
      <c r="SCZ350"/>
      <c r="SDA350"/>
      <c r="SDB350"/>
      <c r="SDC350"/>
      <c r="SDD350"/>
      <c r="SDE350"/>
      <c r="SDF350"/>
      <c r="SDG350"/>
      <c r="SDH350"/>
      <c r="SDI350"/>
      <c r="SDJ350"/>
      <c r="SDK350"/>
      <c r="SDL350"/>
      <c r="SDM350"/>
      <c r="SDN350"/>
      <c r="SDO350"/>
      <c r="SDP350"/>
      <c r="SDQ350"/>
      <c r="SDR350"/>
      <c r="SDS350"/>
      <c r="SDT350"/>
      <c r="SDU350"/>
      <c r="SDV350"/>
      <c r="SDW350"/>
      <c r="SDX350"/>
      <c r="SDY350"/>
      <c r="SDZ350"/>
      <c r="SEA350"/>
      <c r="SEB350"/>
      <c r="SEC350"/>
      <c r="SED350"/>
      <c r="SEE350"/>
      <c r="SEF350"/>
      <c r="SEG350"/>
      <c r="SEH350"/>
      <c r="SEI350"/>
      <c r="SEJ350"/>
      <c r="SEK350"/>
      <c r="SEL350"/>
      <c r="SEM350"/>
      <c r="SEN350"/>
      <c r="SEO350"/>
      <c r="SEP350"/>
      <c r="SEQ350"/>
      <c r="SER350"/>
      <c r="SES350"/>
      <c r="SET350"/>
      <c r="SEU350"/>
      <c r="SEV350"/>
      <c r="SEW350"/>
      <c r="SEX350"/>
      <c r="SEY350"/>
      <c r="SEZ350"/>
      <c r="SFA350"/>
      <c r="SFB350"/>
      <c r="SFC350"/>
      <c r="SFD350"/>
      <c r="SFE350"/>
      <c r="SFF350"/>
      <c r="SFG350"/>
      <c r="SFH350"/>
      <c r="SFI350"/>
      <c r="SFJ350"/>
      <c r="SFK350"/>
      <c r="SFL350"/>
      <c r="SFM350"/>
      <c r="SFN350"/>
      <c r="SFO350"/>
      <c r="SFP350"/>
      <c r="SFQ350"/>
      <c r="SFR350"/>
      <c r="SFS350"/>
      <c r="SFT350"/>
      <c r="SFU350"/>
      <c r="SFV350"/>
      <c r="SFW350"/>
      <c r="SFX350"/>
      <c r="SFY350"/>
      <c r="SFZ350"/>
      <c r="SGA350"/>
      <c r="SGB350"/>
      <c r="SGC350"/>
      <c r="SGD350"/>
      <c r="SGE350"/>
      <c r="SGF350"/>
      <c r="SGG350"/>
      <c r="SGH350"/>
      <c r="SGI350"/>
      <c r="SGJ350"/>
      <c r="SGK350"/>
      <c r="SGL350"/>
      <c r="SGM350"/>
      <c r="SGN350"/>
      <c r="SGO350"/>
      <c r="SGP350"/>
      <c r="SGQ350"/>
      <c r="SGR350"/>
      <c r="SGS350"/>
      <c r="SGT350"/>
      <c r="SGU350"/>
      <c r="SGV350"/>
      <c r="SGW350"/>
      <c r="SGX350"/>
      <c r="SGY350"/>
      <c r="SGZ350"/>
      <c r="SHA350"/>
      <c r="SHB350"/>
      <c r="SHC350"/>
      <c r="SHD350"/>
      <c r="SHE350"/>
      <c r="SHF350"/>
      <c r="SHG350"/>
      <c r="SHH350"/>
      <c r="SHI350"/>
      <c r="SHJ350"/>
      <c r="SHK350"/>
      <c r="SHL350"/>
      <c r="SHM350"/>
      <c r="SHN350"/>
      <c r="SHO350"/>
      <c r="SHP350"/>
      <c r="SHQ350"/>
      <c r="SHR350"/>
      <c r="SHS350"/>
      <c r="SHT350"/>
      <c r="SHU350"/>
      <c r="SHV350"/>
      <c r="SHW350"/>
      <c r="SHX350"/>
      <c r="SHY350"/>
      <c r="SHZ350"/>
      <c r="SIA350"/>
      <c r="SIB350"/>
      <c r="SIC350"/>
      <c r="SID350"/>
      <c r="SIE350"/>
      <c r="SIF350"/>
      <c r="SIG350"/>
      <c r="SIH350"/>
      <c r="SII350"/>
      <c r="SIJ350"/>
      <c r="SIK350"/>
      <c r="SIL350"/>
      <c r="SIM350"/>
      <c r="SIN350"/>
      <c r="SIO350"/>
      <c r="SIP350"/>
      <c r="SIQ350"/>
      <c r="SIR350"/>
      <c r="SIS350"/>
      <c r="SIT350"/>
      <c r="SIU350"/>
      <c r="SIV350"/>
      <c r="SIW350"/>
      <c r="SIX350"/>
      <c r="SIY350"/>
      <c r="SIZ350"/>
      <c r="SJA350"/>
      <c r="SJB350"/>
      <c r="SJC350"/>
      <c r="SJD350"/>
      <c r="SJE350"/>
      <c r="SJF350"/>
      <c r="SJG350"/>
      <c r="SJH350"/>
      <c r="SJI350"/>
      <c r="SJJ350"/>
      <c r="SJK350"/>
      <c r="SJL350"/>
      <c r="SJM350"/>
      <c r="SJN350"/>
      <c r="SJO350"/>
      <c r="SJP350"/>
      <c r="SJQ350"/>
      <c r="SJR350"/>
      <c r="SJS350"/>
      <c r="SJT350"/>
      <c r="SJU350"/>
      <c r="SJV350"/>
      <c r="SJW350"/>
      <c r="SJX350"/>
      <c r="SJY350"/>
      <c r="SJZ350"/>
      <c r="SKA350"/>
      <c r="SKB350"/>
      <c r="SKC350"/>
      <c r="SKD350"/>
      <c r="SKE350"/>
      <c r="SKF350"/>
      <c r="SKG350"/>
      <c r="SKH350"/>
      <c r="SKI350"/>
      <c r="SKJ350"/>
      <c r="SKK350"/>
      <c r="SKL350"/>
      <c r="SKM350"/>
      <c r="SKN350"/>
      <c r="SKO350"/>
      <c r="SKP350"/>
      <c r="SKQ350"/>
      <c r="SKR350"/>
      <c r="SKS350"/>
      <c r="SKT350"/>
      <c r="SKU350"/>
      <c r="SKV350"/>
      <c r="SKW350"/>
      <c r="SKX350"/>
      <c r="SKY350"/>
      <c r="SKZ350"/>
      <c r="SLA350"/>
      <c r="SLB350"/>
      <c r="SLC350"/>
      <c r="SLD350"/>
      <c r="SLE350"/>
      <c r="SLF350"/>
      <c r="SLG350"/>
      <c r="SLH350"/>
      <c r="SLI350"/>
      <c r="SLJ350"/>
      <c r="SLK350"/>
      <c r="SLL350"/>
      <c r="SLM350"/>
      <c r="SLN350"/>
      <c r="SLO350"/>
      <c r="SLP350"/>
      <c r="SLQ350"/>
      <c r="SLR350"/>
      <c r="SLS350"/>
      <c r="SLT350"/>
      <c r="SLU350"/>
      <c r="SLV350"/>
      <c r="SLW350"/>
      <c r="SLX350"/>
      <c r="SLY350"/>
      <c r="SLZ350"/>
      <c r="SMA350"/>
      <c r="SMB350"/>
      <c r="SMC350"/>
      <c r="SMD350"/>
      <c r="SME350"/>
      <c r="SMF350"/>
      <c r="SMG350"/>
      <c r="SMH350"/>
      <c r="SMI350"/>
      <c r="SMJ350"/>
      <c r="SMK350"/>
      <c r="SML350"/>
      <c r="SMM350"/>
      <c r="SMN350"/>
      <c r="SMO350"/>
      <c r="SMP350"/>
      <c r="SMQ350"/>
      <c r="SMR350"/>
      <c r="SMS350"/>
      <c r="SMT350"/>
      <c r="SMU350"/>
      <c r="SMV350"/>
      <c r="SMW350"/>
      <c r="SMX350"/>
      <c r="SMY350"/>
      <c r="SMZ350"/>
      <c r="SNA350"/>
      <c r="SNB350"/>
      <c r="SNC350"/>
      <c r="SND350"/>
      <c r="SNE350"/>
      <c r="SNF350"/>
      <c r="SNG350"/>
      <c r="SNH350"/>
      <c r="SNI350"/>
      <c r="SNJ350"/>
      <c r="SNK350"/>
      <c r="SNL350"/>
      <c r="SNM350"/>
      <c r="SNN350"/>
      <c r="SNO350"/>
      <c r="SNP350"/>
      <c r="SNQ350"/>
      <c r="SNR350"/>
      <c r="SNS350"/>
      <c r="SNT350"/>
      <c r="SNU350"/>
      <c r="SNV350"/>
      <c r="SNW350"/>
      <c r="SNX350"/>
      <c r="SNY350"/>
      <c r="SNZ350"/>
      <c r="SOA350"/>
      <c r="SOB350"/>
      <c r="SOC350"/>
      <c r="SOD350"/>
      <c r="SOE350"/>
      <c r="SOF350"/>
      <c r="SOG350"/>
      <c r="SOH350"/>
      <c r="SOI350"/>
      <c r="SOJ350"/>
      <c r="SOK350"/>
      <c r="SOL350"/>
      <c r="SOM350"/>
      <c r="SON350"/>
      <c r="SOO350"/>
      <c r="SOP350"/>
      <c r="SOQ350"/>
      <c r="SOR350"/>
      <c r="SOS350"/>
      <c r="SOT350"/>
      <c r="SOU350"/>
      <c r="SOV350"/>
      <c r="SOW350"/>
      <c r="SOX350"/>
      <c r="SOY350"/>
      <c r="SOZ350"/>
      <c r="SPA350"/>
      <c r="SPB350"/>
      <c r="SPC350"/>
      <c r="SPD350"/>
      <c r="SPE350"/>
      <c r="SPF350"/>
      <c r="SPG350"/>
      <c r="SPH350"/>
      <c r="SPI350"/>
      <c r="SPJ350"/>
      <c r="SPK350"/>
      <c r="SPL350"/>
      <c r="SPM350"/>
      <c r="SPN350"/>
      <c r="SPO350"/>
      <c r="SPP350"/>
      <c r="SPQ350"/>
      <c r="SPR350"/>
      <c r="SPS350"/>
      <c r="SPT350"/>
      <c r="SPU350"/>
      <c r="SPV350"/>
      <c r="SPW350"/>
      <c r="SPX350"/>
      <c r="SPY350"/>
      <c r="SPZ350"/>
      <c r="SQA350"/>
      <c r="SQB350"/>
      <c r="SQC350"/>
      <c r="SQD350"/>
      <c r="SQE350"/>
      <c r="SQF350"/>
      <c r="SQG350"/>
      <c r="SQH350"/>
      <c r="SQI350"/>
      <c r="SQJ350"/>
      <c r="SQK350"/>
      <c r="SQL350"/>
      <c r="SQM350"/>
      <c r="SQN350"/>
      <c r="SQO350"/>
      <c r="SQP350"/>
      <c r="SQQ350"/>
      <c r="SQR350"/>
      <c r="SQS350"/>
      <c r="SQT350"/>
      <c r="SQU350"/>
      <c r="SQV350"/>
      <c r="SQW350"/>
      <c r="SQX350"/>
      <c r="SQY350"/>
      <c r="SQZ350"/>
      <c r="SRA350"/>
      <c r="SRB350"/>
      <c r="SRC350"/>
      <c r="SRD350"/>
      <c r="SRE350"/>
      <c r="SRF350"/>
      <c r="SRG350"/>
      <c r="SRH350"/>
      <c r="SRI350"/>
      <c r="SRJ350"/>
      <c r="SRK350"/>
      <c r="SRL350"/>
      <c r="SRM350"/>
      <c r="SRN350"/>
      <c r="SRO350"/>
      <c r="SRP350"/>
      <c r="SRQ350"/>
      <c r="SRR350"/>
      <c r="SRS350"/>
      <c r="SRT350"/>
      <c r="SRU350"/>
      <c r="SRV350"/>
      <c r="SRW350"/>
      <c r="SRX350"/>
      <c r="SRY350"/>
      <c r="SRZ350"/>
      <c r="SSA350"/>
      <c r="SSB350"/>
      <c r="SSC350"/>
      <c r="SSD350"/>
      <c r="SSE350"/>
      <c r="SSF350"/>
      <c r="SSG350"/>
      <c r="SSH350"/>
      <c r="SSI350"/>
      <c r="SSJ350"/>
      <c r="SSK350"/>
      <c r="SSL350"/>
      <c r="SSM350"/>
      <c r="SSN350"/>
      <c r="SSO350"/>
      <c r="SSP350"/>
      <c r="SSQ350"/>
      <c r="SSR350"/>
      <c r="SSS350"/>
      <c r="SST350"/>
      <c r="SSU350"/>
      <c r="SSV350"/>
      <c r="SSW350"/>
      <c r="SSX350"/>
      <c r="SSY350"/>
      <c r="SSZ350"/>
      <c r="STA350"/>
      <c r="STB350"/>
      <c r="STC350"/>
      <c r="STD350"/>
      <c r="STE350"/>
      <c r="STF350"/>
      <c r="STG350"/>
      <c r="STH350"/>
      <c r="STI350"/>
      <c r="STJ350"/>
      <c r="STK350"/>
      <c r="STL350"/>
      <c r="STM350"/>
      <c r="STN350"/>
      <c r="STO350"/>
      <c r="STP350"/>
      <c r="STQ350"/>
      <c r="STR350"/>
      <c r="STS350"/>
      <c r="STT350"/>
      <c r="STU350"/>
      <c r="STV350"/>
      <c r="STW350"/>
      <c r="STX350"/>
      <c r="STY350"/>
      <c r="STZ350"/>
      <c r="SUA350"/>
      <c r="SUB350"/>
      <c r="SUC350"/>
      <c r="SUD350"/>
      <c r="SUE350"/>
      <c r="SUF350"/>
      <c r="SUG350"/>
      <c r="SUH350"/>
      <c r="SUI350"/>
      <c r="SUJ350"/>
      <c r="SUK350"/>
      <c r="SUL350"/>
      <c r="SUM350"/>
      <c r="SUN350"/>
      <c r="SUO350"/>
      <c r="SUP350"/>
      <c r="SUQ350"/>
      <c r="SUR350"/>
      <c r="SUS350"/>
      <c r="SUT350"/>
      <c r="SUU350"/>
      <c r="SUV350"/>
      <c r="SUW350"/>
      <c r="SUX350"/>
      <c r="SUY350"/>
      <c r="SUZ350"/>
      <c r="SVA350"/>
      <c r="SVB350"/>
      <c r="SVC350"/>
      <c r="SVD350"/>
      <c r="SVE350"/>
      <c r="SVF350"/>
      <c r="SVG350"/>
      <c r="SVH350"/>
      <c r="SVI350"/>
      <c r="SVJ350"/>
      <c r="SVK350"/>
      <c r="SVL350"/>
      <c r="SVM350"/>
      <c r="SVN350"/>
      <c r="SVO350"/>
      <c r="SVP350"/>
      <c r="SVQ350"/>
      <c r="SVR350"/>
      <c r="SVS350"/>
      <c r="SVT350"/>
      <c r="SVU350"/>
      <c r="SVV350"/>
      <c r="SVW350"/>
      <c r="SVX350"/>
      <c r="SVY350"/>
      <c r="SVZ350"/>
      <c r="SWA350"/>
      <c r="SWB350"/>
      <c r="SWC350"/>
      <c r="SWD350"/>
      <c r="SWE350"/>
      <c r="SWF350"/>
      <c r="SWG350"/>
      <c r="SWH350"/>
      <c r="SWI350"/>
      <c r="SWJ350"/>
      <c r="SWK350"/>
      <c r="SWL350"/>
      <c r="SWM350"/>
      <c r="SWN350"/>
      <c r="SWO350"/>
      <c r="SWP350"/>
      <c r="SWQ350"/>
      <c r="SWR350"/>
      <c r="SWS350"/>
      <c r="SWT350"/>
      <c r="SWU350"/>
      <c r="SWV350"/>
      <c r="SWW350"/>
      <c r="SWX350"/>
      <c r="SWY350"/>
      <c r="SWZ350"/>
      <c r="SXA350"/>
      <c r="SXB350"/>
      <c r="SXC350"/>
      <c r="SXD350"/>
      <c r="SXE350"/>
      <c r="SXF350"/>
      <c r="SXG350"/>
      <c r="SXH350"/>
      <c r="SXI350"/>
      <c r="SXJ350"/>
      <c r="SXK350"/>
      <c r="SXL350"/>
      <c r="SXM350"/>
      <c r="SXN350"/>
      <c r="SXO350"/>
      <c r="SXP350"/>
      <c r="SXQ350"/>
      <c r="SXR350"/>
      <c r="SXS350"/>
      <c r="SXT350"/>
      <c r="SXU350"/>
      <c r="SXV350"/>
      <c r="SXW350"/>
      <c r="SXX350"/>
      <c r="SXY350"/>
      <c r="SXZ350"/>
      <c r="SYA350"/>
      <c r="SYB350"/>
      <c r="SYC350"/>
      <c r="SYD350"/>
      <c r="SYE350"/>
      <c r="SYF350"/>
      <c r="SYG350"/>
      <c r="SYH350"/>
      <c r="SYI350"/>
      <c r="SYJ350"/>
      <c r="SYK350"/>
      <c r="SYL350"/>
      <c r="SYM350"/>
      <c r="SYN350"/>
      <c r="SYO350"/>
      <c r="SYP350"/>
      <c r="SYQ350"/>
      <c r="SYR350"/>
      <c r="SYS350"/>
      <c r="SYT350"/>
      <c r="SYU350"/>
      <c r="SYV350"/>
      <c r="SYW350"/>
      <c r="SYX350"/>
      <c r="SYY350"/>
      <c r="SYZ350"/>
      <c r="SZA350"/>
      <c r="SZB350"/>
      <c r="SZC350"/>
      <c r="SZD350"/>
      <c r="SZE350"/>
      <c r="SZF350"/>
      <c r="SZG350"/>
      <c r="SZH350"/>
      <c r="SZI350"/>
      <c r="SZJ350"/>
      <c r="SZK350"/>
      <c r="SZL350"/>
      <c r="SZM350"/>
      <c r="SZN350"/>
      <c r="SZO350"/>
      <c r="SZP350"/>
      <c r="SZQ350"/>
      <c r="SZR350"/>
      <c r="SZS350"/>
      <c r="SZT350"/>
      <c r="SZU350"/>
      <c r="SZV350"/>
      <c r="SZW350"/>
      <c r="SZX350"/>
      <c r="SZY350"/>
      <c r="SZZ350"/>
      <c r="TAA350"/>
      <c r="TAB350"/>
      <c r="TAC350"/>
      <c r="TAD350"/>
      <c r="TAE350"/>
      <c r="TAF350"/>
      <c r="TAG350"/>
      <c r="TAH350"/>
      <c r="TAI350"/>
      <c r="TAJ350"/>
      <c r="TAK350"/>
      <c r="TAL350"/>
      <c r="TAM350"/>
      <c r="TAN350"/>
      <c r="TAO350"/>
      <c r="TAP350"/>
      <c r="TAQ350"/>
      <c r="TAR350"/>
      <c r="TAS350"/>
      <c r="TAT350"/>
      <c r="TAU350"/>
      <c r="TAV350"/>
      <c r="TAW350"/>
      <c r="TAX350"/>
      <c r="TAY350"/>
      <c r="TAZ350"/>
      <c r="TBA350"/>
      <c r="TBB350"/>
      <c r="TBC350"/>
      <c r="TBD350"/>
      <c r="TBE350"/>
      <c r="TBF350"/>
      <c r="TBG350"/>
      <c r="TBH350"/>
      <c r="TBI350"/>
      <c r="TBJ350"/>
      <c r="TBK350"/>
      <c r="TBL350"/>
      <c r="TBM350"/>
      <c r="TBN350"/>
      <c r="TBO350"/>
      <c r="TBP350"/>
      <c r="TBQ350"/>
      <c r="TBR350"/>
      <c r="TBS350"/>
      <c r="TBT350"/>
      <c r="TBU350"/>
      <c r="TBV350"/>
      <c r="TBW350"/>
      <c r="TBX350"/>
      <c r="TBY350"/>
      <c r="TBZ350"/>
      <c r="TCA350"/>
      <c r="TCB350"/>
      <c r="TCC350"/>
      <c r="TCD350"/>
      <c r="TCE350"/>
      <c r="TCF350"/>
      <c r="TCG350"/>
      <c r="TCH350"/>
      <c r="TCI350"/>
      <c r="TCJ350"/>
      <c r="TCK350"/>
      <c r="TCL350"/>
      <c r="TCM350"/>
      <c r="TCN350"/>
      <c r="TCO350"/>
      <c r="TCP350"/>
      <c r="TCQ350"/>
      <c r="TCR350"/>
      <c r="TCS350"/>
      <c r="TCT350"/>
      <c r="TCU350"/>
      <c r="TCV350"/>
      <c r="TCW350"/>
      <c r="TCX350"/>
      <c r="TCY350"/>
      <c r="TCZ350"/>
      <c r="TDA350"/>
      <c r="TDB350"/>
      <c r="TDC350"/>
      <c r="TDD350"/>
      <c r="TDE350"/>
      <c r="TDF350"/>
      <c r="TDG350"/>
      <c r="TDH350"/>
      <c r="TDI350"/>
      <c r="TDJ350"/>
      <c r="TDK350"/>
      <c r="TDL350"/>
      <c r="TDM350"/>
      <c r="TDN350"/>
      <c r="TDO350"/>
      <c r="TDP350"/>
      <c r="TDQ350"/>
      <c r="TDR350"/>
      <c r="TDS350"/>
      <c r="TDT350"/>
      <c r="TDU350"/>
      <c r="TDV350"/>
      <c r="TDW350"/>
      <c r="TDX350"/>
      <c r="TDY350"/>
      <c r="TDZ350"/>
      <c r="TEA350"/>
      <c r="TEB350"/>
      <c r="TEC350"/>
      <c r="TED350"/>
      <c r="TEE350"/>
      <c r="TEF350"/>
      <c r="TEG350"/>
      <c r="TEH350"/>
      <c r="TEI350"/>
      <c r="TEJ350"/>
      <c r="TEK350"/>
      <c r="TEL350"/>
      <c r="TEM350"/>
      <c r="TEN350"/>
      <c r="TEO350"/>
      <c r="TEP350"/>
      <c r="TEQ350"/>
      <c r="TER350"/>
      <c r="TES350"/>
      <c r="TET350"/>
      <c r="TEU350"/>
      <c r="TEV350"/>
      <c r="TEW350"/>
      <c r="TEX350"/>
      <c r="TEY350"/>
      <c r="TEZ350"/>
      <c r="TFA350"/>
      <c r="TFB350"/>
      <c r="TFC350"/>
      <c r="TFD350"/>
      <c r="TFE350"/>
      <c r="TFF350"/>
      <c r="TFG350"/>
      <c r="TFH350"/>
      <c r="TFI350"/>
      <c r="TFJ350"/>
      <c r="TFK350"/>
      <c r="TFL350"/>
      <c r="TFM350"/>
      <c r="TFN350"/>
      <c r="TFO350"/>
      <c r="TFP350"/>
      <c r="TFQ350"/>
      <c r="TFR350"/>
      <c r="TFS350"/>
      <c r="TFT350"/>
      <c r="TFU350"/>
      <c r="TFV350"/>
      <c r="TFW350"/>
      <c r="TFX350"/>
      <c r="TFY350"/>
      <c r="TFZ350"/>
      <c r="TGA350"/>
      <c r="TGB350"/>
      <c r="TGC350"/>
      <c r="TGD350"/>
      <c r="TGE350"/>
      <c r="TGF350"/>
      <c r="TGG350"/>
      <c r="TGH350"/>
      <c r="TGI350"/>
      <c r="TGJ350"/>
      <c r="TGK350"/>
      <c r="TGL350"/>
      <c r="TGM350"/>
      <c r="TGN350"/>
      <c r="TGO350"/>
      <c r="TGP350"/>
      <c r="TGQ350"/>
      <c r="TGR350"/>
      <c r="TGS350"/>
      <c r="TGT350"/>
      <c r="TGU350"/>
      <c r="TGV350"/>
      <c r="TGW350"/>
      <c r="TGX350"/>
      <c r="TGY350"/>
      <c r="TGZ350"/>
      <c r="THA350"/>
      <c r="THB350"/>
      <c r="THC350"/>
      <c r="THD350"/>
      <c r="THE350"/>
      <c r="THF350"/>
      <c r="THG350"/>
      <c r="THH350"/>
      <c r="THI350"/>
      <c r="THJ350"/>
      <c r="THK350"/>
      <c r="THL350"/>
      <c r="THM350"/>
      <c r="THN350"/>
      <c r="THO350"/>
      <c r="THP350"/>
      <c r="THQ350"/>
      <c r="THR350"/>
      <c r="THS350"/>
      <c r="THT350"/>
      <c r="THU350"/>
      <c r="THV350"/>
      <c r="THW350"/>
      <c r="THX350"/>
      <c r="THY350"/>
      <c r="THZ350"/>
      <c r="TIA350"/>
      <c r="TIB350"/>
      <c r="TIC350"/>
      <c r="TID350"/>
      <c r="TIE350"/>
      <c r="TIF350"/>
      <c r="TIG350"/>
      <c r="TIH350"/>
      <c r="TII350"/>
      <c r="TIJ350"/>
      <c r="TIK350"/>
      <c r="TIL350"/>
      <c r="TIM350"/>
      <c r="TIN350"/>
      <c r="TIO350"/>
      <c r="TIP350"/>
      <c r="TIQ350"/>
      <c r="TIR350"/>
      <c r="TIS350"/>
      <c r="TIT350"/>
      <c r="TIU350"/>
      <c r="TIV350"/>
      <c r="TIW350"/>
      <c r="TIX350"/>
      <c r="TIY350"/>
      <c r="TIZ350"/>
      <c r="TJA350"/>
      <c r="TJB350"/>
      <c r="TJC350"/>
      <c r="TJD350"/>
      <c r="TJE350"/>
      <c r="TJF350"/>
      <c r="TJG350"/>
      <c r="TJH350"/>
      <c r="TJI350"/>
      <c r="TJJ350"/>
      <c r="TJK350"/>
      <c r="TJL350"/>
      <c r="TJM350"/>
      <c r="TJN350"/>
      <c r="TJO350"/>
      <c r="TJP350"/>
      <c r="TJQ350"/>
      <c r="TJR350"/>
      <c r="TJS350"/>
      <c r="TJT350"/>
      <c r="TJU350"/>
      <c r="TJV350"/>
      <c r="TJW350"/>
      <c r="TJX350"/>
      <c r="TJY350"/>
      <c r="TJZ350"/>
      <c r="TKA350"/>
      <c r="TKB350"/>
      <c r="TKC350"/>
      <c r="TKD350"/>
      <c r="TKE350"/>
      <c r="TKF350"/>
      <c r="TKG350"/>
      <c r="TKH350"/>
      <c r="TKI350"/>
      <c r="TKJ350"/>
      <c r="TKK350"/>
      <c r="TKL350"/>
      <c r="TKM350"/>
      <c r="TKN350"/>
      <c r="TKO350"/>
      <c r="TKP350"/>
      <c r="TKQ350"/>
      <c r="TKR350"/>
      <c r="TKS350"/>
      <c r="TKT350"/>
      <c r="TKU350"/>
      <c r="TKV350"/>
      <c r="TKW350"/>
      <c r="TKX350"/>
      <c r="TKY350"/>
      <c r="TKZ350"/>
      <c r="TLA350"/>
      <c r="TLB350"/>
      <c r="TLC350"/>
      <c r="TLD350"/>
      <c r="TLE350"/>
      <c r="TLF350"/>
      <c r="TLG350"/>
      <c r="TLH350"/>
      <c r="TLI350"/>
      <c r="TLJ350"/>
      <c r="TLK350"/>
      <c r="TLL350"/>
      <c r="TLM350"/>
      <c r="TLN350"/>
      <c r="TLO350"/>
      <c r="TLP350"/>
      <c r="TLQ350"/>
      <c r="TLR350"/>
      <c r="TLS350"/>
      <c r="TLT350"/>
      <c r="TLU350"/>
      <c r="TLV350"/>
      <c r="TLW350"/>
      <c r="TLX350"/>
      <c r="TLY350"/>
      <c r="TLZ350"/>
      <c r="TMA350"/>
      <c r="TMB350"/>
      <c r="TMC350"/>
      <c r="TMD350"/>
      <c r="TME350"/>
      <c r="TMF350"/>
      <c r="TMG350"/>
      <c r="TMH350"/>
      <c r="TMI350"/>
      <c r="TMJ350"/>
      <c r="TMK350"/>
      <c r="TML350"/>
      <c r="TMM350"/>
      <c r="TMN350"/>
      <c r="TMO350"/>
      <c r="TMP350"/>
      <c r="TMQ350"/>
      <c r="TMR350"/>
      <c r="TMS350"/>
      <c r="TMT350"/>
      <c r="TMU350"/>
      <c r="TMV350"/>
      <c r="TMW350"/>
      <c r="TMX350"/>
      <c r="TMY350"/>
      <c r="TMZ350"/>
      <c r="TNA350"/>
      <c r="TNB350"/>
      <c r="TNC350"/>
      <c r="TND350"/>
      <c r="TNE350"/>
      <c r="TNF350"/>
      <c r="TNG350"/>
      <c r="TNH350"/>
      <c r="TNI350"/>
      <c r="TNJ350"/>
      <c r="TNK350"/>
      <c r="TNL350"/>
      <c r="TNM350"/>
      <c r="TNN350"/>
      <c r="TNO350"/>
      <c r="TNP350"/>
      <c r="TNQ350"/>
      <c r="TNR350"/>
      <c r="TNS350"/>
      <c r="TNT350"/>
      <c r="TNU350"/>
      <c r="TNV350"/>
      <c r="TNW350"/>
      <c r="TNX350"/>
      <c r="TNY350"/>
      <c r="TNZ350"/>
      <c r="TOA350"/>
      <c r="TOB350"/>
      <c r="TOC350"/>
      <c r="TOD350"/>
      <c r="TOE350"/>
      <c r="TOF350"/>
      <c r="TOG350"/>
      <c r="TOH350"/>
      <c r="TOI350"/>
      <c r="TOJ350"/>
      <c r="TOK350"/>
      <c r="TOL350"/>
      <c r="TOM350"/>
      <c r="TON350"/>
      <c r="TOO350"/>
      <c r="TOP350"/>
      <c r="TOQ350"/>
      <c r="TOR350"/>
      <c r="TOS350"/>
      <c r="TOT350"/>
      <c r="TOU350"/>
      <c r="TOV350"/>
      <c r="TOW350"/>
      <c r="TOX350"/>
      <c r="TOY350"/>
      <c r="TOZ350"/>
      <c r="TPA350"/>
      <c r="TPB350"/>
      <c r="TPC350"/>
      <c r="TPD350"/>
      <c r="TPE350"/>
      <c r="TPF350"/>
      <c r="TPG350"/>
      <c r="TPH350"/>
      <c r="TPI350"/>
      <c r="TPJ350"/>
      <c r="TPK350"/>
      <c r="TPL350"/>
      <c r="TPM350"/>
      <c r="TPN350"/>
      <c r="TPO350"/>
      <c r="TPP350"/>
      <c r="TPQ350"/>
      <c r="TPR350"/>
      <c r="TPS350"/>
      <c r="TPT350"/>
      <c r="TPU350"/>
      <c r="TPV350"/>
      <c r="TPW350"/>
      <c r="TPX350"/>
      <c r="TPY350"/>
      <c r="TPZ350"/>
      <c r="TQA350"/>
      <c r="TQB350"/>
      <c r="TQC350"/>
      <c r="TQD350"/>
      <c r="TQE350"/>
      <c r="TQF350"/>
      <c r="TQG350"/>
      <c r="TQH350"/>
      <c r="TQI350"/>
      <c r="TQJ350"/>
      <c r="TQK350"/>
      <c r="TQL350"/>
      <c r="TQM350"/>
      <c r="TQN350"/>
      <c r="TQO350"/>
      <c r="TQP350"/>
      <c r="TQQ350"/>
      <c r="TQR350"/>
      <c r="TQS350"/>
      <c r="TQT350"/>
      <c r="TQU350"/>
      <c r="TQV350"/>
      <c r="TQW350"/>
      <c r="TQX350"/>
      <c r="TQY350"/>
      <c r="TQZ350"/>
      <c r="TRA350"/>
      <c r="TRB350"/>
      <c r="TRC350"/>
      <c r="TRD350"/>
      <c r="TRE350"/>
      <c r="TRF350"/>
      <c r="TRG350"/>
      <c r="TRH350"/>
      <c r="TRI350"/>
      <c r="TRJ350"/>
      <c r="TRK350"/>
      <c r="TRL350"/>
      <c r="TRM350"/>
      <c r="TRN350"/>
      <c r="TRO350"/>
      <c r="TRP350"/>
      <c r="TRQ350"/>
      <c r="TRR350"/>
      <c r="TRS350"/>
      <c r="TRT350"/>
      <c r="TRU350"/>
      <c r="TRV350"/>
      <c r="TRW350"/>
      <c r="TRX350"/>
      <c r="TRY350"/>
      <c r="TRZ350"/>
      <c r="TSA350"/>
      <c r="TSB350"/>
      <c r="TSC350"/>
      <c r="TSD350"/>
      <c r="TSE350"/>
      <c r="TSF350"/>
      <c r="TSG350"/>
      <c r="TSH350"/>
      <c r="TSI350"/>
      <c r="TSJ350"/>
      <c r="TSK350"/>
      <c r="TSL350"/>
      <c r="TSM350"/>
      <c r="TSN350"/>
      <c r="TSO350"/>
      <c r="TSP350"/>
      <c r="TSQ350"/>
      <c r="TSR350"/>
      <c r="TSS350"/>
      <c r="TST350"/>
      <c r="TSU350"/>
      <c r="TSV350"/>
      <c r="TSW350"/>
      <c r="TSX350"/>
      <c r="TSY350"/>
      <c r="TSZ350"/>
      <c r="TTA350"/>
      <c r="TTB350"/>
      <c r="TTC350"/>
      <c r="TTD350"/>
      <c r="TTE350"/>
      <c r="TTF350"/>
      <c r="TTG350"/>
      <c r="TTH350"/>
      <c r="TTI350"/>
      <c r="TTJ350"/>
      <c r="TTK350"/>
      <c r="TTL350"/>
      <c r="TTM350"/>
      <c r="TTN350"/>
      <c r="TTO350"/>
      <c r="TTP350"/>
      <c r="TTQ350"/>
      <c r="TTR350"/>
      <c r="TTS350"/>
      <c r="TTT350"/>
      <c r="TTU350"/>
      <c r="TTV350"/>
      <c r="TTW350"/>
      <c r="TTX350"/>
      <c r="TTY350"/>
      <c r="TTZ350"/>
      <c r="TUA350"/>
      <c r="TUB350"/>
      <c r="TUC350"/>
      <c r="TUD350"/>
      <c r="TUE350"/>
      <c r="TUF350"/>
      <c r="TUG350"/>
      <c r="TUH350"/>
      <c r="TUI350"/>
      <c r="TUJ350"/>
      <c r="TUK350"/>
      <c r="TUL350"/>
      <c r="TUM350"/>
      <c r="TUN350"/>
      <c r="TUO350"/>
      <c r="TUP350"/>
      <c r="TUQ350"/>
      <c r="TUR350"/>
      <c r="TUS350"/>
      <c r="TUT350"/>
      <c r="TUU350"/>
      <c r="TUV350"/>
      <c r="TUW350"/>
      <c r="TUX350"/>
      <c r="TUY350"/>
      <c r="TUZ350"/>
      <c r="TVA350"/>
      <c r="TVB350"/>
      <c r="TVC350"/>
      <c r="TVD350"/>
      <c r="TVE350"/>
      <c r="TVF350"/>
      <c r="TVG350"/>
      <c r="TVH350"/>
      <c r="TVI350"/>
      <c r="TVJ350"/>
      <c r="TVK350"/>
      <c r="TVL350"/>
      <c r="TVM350"/>
      <c r="TVN350"/>
      <c r="TVO350"/>
      <c r="TVP350"/>
      <c r="TVQ350"/>
      <c r="TVR350"/>
      <c r="TVS350"/>
      <c r="TVT350"/>
      <c r="TVU350"/>
      <c r="TVV350"/>
      <c r="TVW350"/>
      <c r="TVX350"/>
      <c r="TVY350"/>
      <c r="TVZ350"/>
      <c r="TWA350"/>
      <c r="TWB350"/>
      <c r="TWC350"/>
      <c r="TWD350"/>
      <c r="TWE350"/>
      <c r="TWF350"/>
      <c r="TWG350"/>
      <c r="TWH350"/>
      <c r="TWI350"/>
      <c r="TWJ350"/>
      <c r="TWK350"/>
      <c r="TWL350"/>
      <c r="TWM350"/>
      <c r="TWN350"/>
      <c r="TWO350"/>
      <c r="TWP350"/>
      <c r="TWQ350"/>
      <c r="TWR350"/>
      <c r="TWS350"/>
      <c r="TWT350"/>
      <c r="TWU350"/>
      <c r="TWV350"/>
      <c r="TWW350"/>
      <c r="TWX350"/>
      <c r="TWY350"/>
      <c r="TWZ350"/>
      <c r="TXA350"/>
      <c r="TXB350"/>
      <c r="TXC350"/>
      <c r="TXD350"/>
      <c r="TXE350"/>
      <c r="TXF350"/>
      <c r="TXG350"/>
      <c r="TXH350"/>
      <c r="TXI350"/>
      <c r="TXJ350"/>
      <c r="TXK350"/>
      <c r="TXL350"/>
      <c r="TXM350"/>
      <c r="TXN350"/>
      <c r="TXO350"/>
      <c r="TXP350"/>
      <c r="TXQ350"/>
      <c r="TXR350"/>
      <c r="TXS350"/>
      <c r="TXT350"/>
      <c r="TXU350"/>
      <c r="TXV350"/>
      <c r="TXW350"/>
      <c r="TXX350"/>
      <c r="TXY350"/>
      <c r="TXZ350"/>
      <c r="TYA350"/>
      <c r="TYB350"/>
      <c r="TYC350"/>
      <c r="TYD350"/>
      <c r="TYE350"/>
      <c r="TYF350"/>
      <c r="TYG350"/>
      <c r="TYH350"/>
      <c r="TYI350"/>
      <c r="TYJ350"/>
      <c r="TYK350"/>
      <c r="TYL350"/>
      <c r="TYM350"/>
      <c r="TYN350"/>
      <c r="TYO350"/>
      <c r="TYP350"/>
      <c r="TYQ350"/>
      <c r="TYR350"/>
      <c r="TYS350"/>
      <c r="TYT350"/>
      <c r="TYU350"/>
      <c r="TYV350"/>
      <c r="TYW350"/>
      <c r="TYX350"/>
      <c r="TYY350"/>
      <c r="TYZ350"/>
      <c r="TZA350"/>
      <c r="TZB350"/>
      <c r="TZC350"/>
      <c r="TZD350"/>
      <c r="TZE350"/>
      <c r="TZF350"/>
      <c r="TZG350"/>
      <c r="TZH350"/>
      <c r="TZI350"/>
      <c r="TZJ350"/>
      <c r="TZK350"/>
      <c r="TZL350"/>
      <c r="TZM350"/>
      <c r="TZN350"/>
      <c r="TZO350"/>
      <c r="TZP350"/>
      <c r="TZQ350"/>
      <c r="TZR350"/>
      <c r="TZS350"/>
      <c r="TZT350"/>
      <c r="TZU350"/>
      <c r="TZV350"/>
      <c r="TZW350"/>
      <c r="TZX350"/>
      <c r="TZY350"/>
      <c r="TZZ350"/>
      <c r="UAA350"/>
      <c r="UAB350"/>
      <c r="UAC350"/>
      <c r="UAD350"/>
      <c r="UAE350"/>
      <c r="UAF350"/>
      <c r="UAG350"/>
      <c r="UAH350"/>
      <c r="UAI350"/>
      <c r="UAJ350"/>
      <c r="UAK350"/>
      <c r="UAL350"/>
      <c r="UAM350"/>
      <c r="UAN350"/>
      <c r="UAO350"/>
      <c r="UAP350"/>
      <c r="UAQ350"/>
      <c r="UAR350"/>
      <c r="UAS350"/>
      <c r="UAT350"/>
      <c r="UAU350"/>
      <c r="UAV350"/>
      <c r="UAW350"/>
      <c r="UAX350"/>
      <c r="UAY350"/>
      <c r="UAZ350"/>
      <c r="UBA350"/>
      <c r="UBB350"/>
      <c r="UBC350"/>
      <c r="UBD350"/>
      <c r="UBE350"/>
      <c r="UBF350"/>
      <c r="UBG350"/>
      <c r="UBH350"/>
      <c r="UBI350"/>
      <c r="UBJ350"/>
      <c r="UBK350"/>
      <c r="UBL350"/>
      <c r="UBM350"/>
      <c r="UBN350"/>
      <c r="UBO350"/>
      <c r="UBP350"/>
      <c r="UBQ350"/>
      <c r="UBR350"/>
      <c r="UBS350"/>
      <c r="UBT350"/>
      <c r="UBU350"/>
      <c r="UBV350"/>
      <c r="UBW350"/>
      <c r="UBX350"/>
      <c r="UBY350"/>
      <c r="UBZ350"/>
      <c r="UCA350"/>
      <c r="UCB350"/>
      <c r="UCC350"/>
      <c r="UCD350"/>
      <c r="UCE350"/>
      <c r="UCF350"/>
      <c r="UCG350"/>
      <c r="UCH350"/>
      <c r="UCI350"/>
      <c r="UCJ350"/>
      <c r="UCK350"/>
      <c r="UCL350"/>
      <c r="UCM350"/>
      <c r="UCN350"/>
      <c r="UCO350"/>
      <c r="UCP350"/>
      <c r="UCQ350"/>
      <c r="UCR350"/>
      <c r="UCS350"/>
      <c r="UCT350"/>
      <c r="UCU350"/>
      <c r="UCV350"/>
      <c r="UCW350"/>
      <c r="UCX350"/>
      <c r="UCY350"/>
      <c r="UCZ350"/>
      <c r="UDA350"/>
      <c r="UDB350"/>
      <c r="UDC350"/>
      <c r="UDD350"/>
      <c r="UDE350"/>
      <c r="UDF350"/>
      <c r="UDG350"/>
      <c r="UDH350"/>
      <c r="UDI350"/>
      <c r="UDJ350"/>
      <c r="UDK350"/>
      <c r="UDL350"/>
      <c r="UDM350"/>
      <c r="UDN350"/>
      <c r="UDO350"/>
      <c r="UDP350"/>
      <c r="UDQ350"/>
      <c r="UDR350"/>
      <c r="UDS350"/>
      <c r="UDT350"/>
      <c r="UDU350"/>
      <c r="UDV350"/>
      <c r="UDW350"/>
      <c r="UDX350"/>
      <c r="UDY350"/>
      <c r="UDZ350"/>
      <c r="UEA350"/>
      <c r="UEB350"/>
      <c r="UEC350"/>
      <c r="UED350"/>
      <c r="UEE350"/>
      <c r="UEF350"/>
      <c r="UEG350"/>
      <c r="UEH350"/>
      <c r="UEI350"/>
      <c r="UEJ350"/>
      <c r="UEK350"/>
      <c r="UEL350"/>
      <c r="UEM350"/>
      <c r="UEN350"/>
      <c r="UEO350"/>
      <c r="UEP350"/>
      <c r="UEQ350"/>
      <c r="UER350"/>
      <c r="UES350"/>
      <c r="UET350"/>
      <c r="UEU350"/>
      <c r="UEV350"/>
      <c r="UEW350"/>
      <c r="UEX350"/>
      <c r="UEY350"/>
      <c r="UEZ350"/>
      <c r="UFA350"/>
      <c r="UFB350"/>
      <c r="UFC350"/>
      <c r="UFD350"/>
      <c r="UFE350"/>
      <c r="UFF350"/>
      <c r="UFG350"/>
      <c r="UFH350"/>
      <c r="UFI350"/>
      <c r="UFJ350"/>
      <c r="UFK350"/>
      <c r="UFL350"/>
      <c r="UFM350"/>
      <c r="UFN350"/>
      <c r="UFO350"/>
      <c r="UFP350"/>
      <c r="UFQ350"/>
      <c r="UFR350"/>
      <c r="UFS350"/>
      <c r="UFT350"/>
      <c r="UFU350"/>
      <c r="UFV350"/>
      <c r="UFW350"/>
      <c r="UFX350"/>
      <c r="UFY350"/>
      <c r="UFZ350"/>
      <c r="UGA350"/>
      <c r="UGB350"/>
      <c r="UGC350"/>
      <c r="UGD350"/>
      <c r="UGE350"/>
      <c r="UGF350"/>
      <c r="UGG350"/>
      <c r="UGH350"/>
      <c r="UGI350"/>
      <c r="UGJ350"/>
      <c r="UGK350"/>
      <c r="UGL350"/>
      <c r="UGM350"/>
      <c r="UGN350"/>
      <c r="UGO350"/>
      <c r="UGP350"/>
      <c r="UGQ350"/>
      <c r="UGR350"/>
      <c r="UGS350"/>
      <c r="UGT350"/>
      <c r="UGU350"/>
      <c r="UGV350"/>
      <c r="UGW350"/>
      <c r="UGX350"/>
      <c r="UGY350"/>
      <c r="UGZ350"/>
      <c r="UHA350"/>
      <c r="UHB350"/>
      <c r="UHC350"/>
      <c r="UHD350"/>
      <c r="UHE350"/>
      <c r="UHF350"/>
      <c r="UHG350"/>
      <c r="UHH350"/>
      <c r="UHI350"/>
      <c r="UHJ350"/>
      <c r="UHK350"/>
      <c r="UHL350"/>
      <c r="UHM350"/>
      <c r="UHN350"/>
      <c r="UHO350"/>
      <c r="UHP350"/>
      <c r="UHQ350"/>
      <c r="UHR350"/>
      <c r="UHS350"/>
      <c r="UHT350"/>
      <c r="UHU350"/>
      <c r="UHV350"/>
      <c r="UHW350"/>
      <c r="UHX350"/>
      <c r="UHY350"/>
      <c r="UHZ350"/>
      <c r="UIA350"/>
      <c r="UIB350"/>
      <c r="UIC350"/>
      <c r="UID350"/>
      <c r="UIE350"/>
      <c r="UIF350"/>
      <c r="UIG350"/>
      <c r="UIH350"/>
      <c r="UII350"/>
      <c r="UIJ350"/>
      <c r="UIK350"/>
      <c r="UIL350"/>
      <c r="UIM350"/>
      <c r="UIN350"/>
      <c r="UIO350"/>
      <c r="UIP350"/>
      <c r="UIQ350"/>
      <c r="UIR350"/>
      <c r="UIS350"/>
      <c r="UIT350"/>
      <c r="UIU350"/>
      <c r="UIV350"/>
      <c r="UIW350"/>
      <c r="UIX350"/>
      <c r="UIY350"/>
      <c r="UIZ350"/>
      <c r="UJA350"/>
      <c r="UJB350"/>
      <c r="UJC350"/>
      <c r="UJD350"/>
      <c r="UJE350"/>
      <c r="UJF350"/>
      <c r="UJG350"/>
      <c r="UJH350"/>
      <c r="UJI350"/>
      <c r="UJJ350"/>
      <c r="UJK350"/>
      <c r="UJL350"/>
      <c r="UJM350"/>
      <c r="UJN350"/>
      <c r="UJO350"/>
      <c r="UJP350"/>
      <c r="UJQ350"/>
      <c r="UJR350"/>
      <c r="UJS350"/>
      <c r="UJT350"/>
      <c r="UJU350"/>
      <c r="UJV350"/>
      <c r="UJW350"/>
      <c r="UJX350"/>
      <c r="UJY350"/>
      <c r="UJZ350"/>
      <c r="UKA350"/>
      <c r="UKB350"/>
      <c r="UKC350"/>
      <c r="UKD350"/>
      <c r="UKE350"/>
      <c r="UKF350"/>
      <c r="UKG350"/>
      <c r="UKH350"/>
      <c r="UKI350"/>
      <c r="UKJ350"/>
      <c r="UKK350"/>
      <c r="UKL350"/>
      <c r="UKM350"/>
      <c r="UKN350"/>
      <c r="UKO350"/>
      <c r="UKP350"/>
      <c r="UKQ350"/>
      <c r="UKR350"/>
      <c r="UKS350"/>
      <c r="UKT350"/>
      <c r="UKU350"/>
      <c r="UKV350"/>
      <c r="UKW350"/>
      <c r="UKX350"/>
      <c r="UKY350"/>
      <c r="UKZ350"/>
      <c r="ULA350"/>
      <c r="ULB350"/>
      <c r="ULC350"/>
      <c r="ULD350"/>
      <c r="ULE350"/>
      <c r="ULF350"/>
      <c r="ULG350"/>
      <c r="ULH350"/>
      <c r="ULI350"/>
      <c r="ULJ350"/>
      <c r="ULK350"/>
      <c r="ULL350"/>
      <c r="ULM350"/>
      <c r="ULN350"/>
      <c r="ULO350"/>
      <c r="ULP350"/>
      <c r="ULQ350"/>
      <c r="ULR350"/>
      <c r="ULS350"/>
      <c r="ULT350"/>
      <c r="ULU350"/>
      <c r="ULV350"/>
      <c r="ULW350"/>
      <c r="ULX350"/>
      <c r="ULY350"/>
      <c r="ULZ350"/>
      <c r="UMA350"/>
      <c r="UMB350"/>
      <c r="UMC350"/>
      <c r="UMD350"/>
      <c r="UME350"/>
      <c r="UMF350"/>
      <c r="UMG350"/>
      <c r="UMH350"/>
      <c r="UMI350"/>
      <c r="UMJ350"/>
      <c r="UMK350"/>
      <c r="UML350"/>
      <c r="UMM350"/>
      <c r="UMN350"/>
      <c r="UMO350"/>
      <c r="UMP350"/>
      <c r="UMQ350"/>
      <c r="UMR350"/>
      <c r="UMS350"/>
      <c r="UMT350"/>
      <c r="UMU350"/>
      <c r="UMV350"/>
      <c r="UMW350"/>
      <c r="UMX350"/>
      <c r="UMY350"/>
      <c r="UMZ350"/>
      <c r="UNA350"/>
      <c r="UNB350"/>
      <c r="UNC350"/>
      <c r="UND350"/>
      <c r="UNE350"/>
      <c r="UNF350"/>
      <c r="UNG350"/>
      <c r="UNH350"/>
      <c r="UNI350"/>
      <c r="UNJ350"/>
      <c r="UNK350"/>
      <c r="UNL350"/>
      <c r="UNM350"/>
      <c r="UNN350"/>
      <c r="UNO350"/>
      <c r="UNP350"/>
      <c r="UNQ350"/>
      <c r="UNR350"/>
      <c r="UNS350"/>
      <c r="UNT350"/>
      <c r="UNU350"/>
      <c r="UNV350"/>
      <c r="UNW350"/>
      <c r="UNX350"/>
      <c r="UNY350"/>
      <c r="UNZ350"/>
      <c r="UOA350"/>
      <c r="UOB350"/>
      <c r="UOC350"/>
      <c r="UOD350"/>
      <c r="UOE350"/>
      <c r="UOF350"/>
      <c r="UOG350"/>
      <c r="UOH350"/>
      <c r="UOI350"/>
      <c r="UOJ350"/>
      <c r="UOK350"/>
      <c r="UOL350"/>
      <c r="UOM350"/>
      <c r="UON350"/>
      <c r="UOO350"/>
      <c r="UOP350"/>
      <c r="UOQ350"/>
      <c r="UOR350"/>
      <c r="UOS350"/>
      <c r="UOT350"/>
      <c r="UOU350"/>
      <c r="UOV350"/>
      <c r="UOW350"/>
      <c r="UOX350"/>
      <c r="UOY350"/>
      <c r="UOZ350"/>
      <c r="UPA350"/>
      <c r="UPB350"/>
      <c r="UPC350"/>
      <c r="UPD350"/>
      <c r="UPE350"/>
      <c r="UPF350"/>
      <c r="UPG350"/>
      <c r="UPH350"/>
      <c r="UPI350"/>
      <c r="UPJ350"/>
      <c r="UPK350"/>
      <c r="UPL350"/>
      <c r="UPM350"/>
      <c r="UPN350"/>
      <c r="UPO350"/>
      <c r="UPP350"/>
      <c r="UPQ350"/>
      <c r="UPR350"/>
      <c r="UPS350"/>
      <c r="UPT350"/>
      <c r="UPU350"/>
      <c r="UPV350"/>
      <c r="UPW350"/>
      <c r="UPX350"/>
      <c r="UPY350"/>
      <c r="UPZ350"/>
      <c r="UQA350"/>
      <c r="UQB350"/>
      <c r="UQC350"/>
      <c r="UQD350"/>
      <c r="UQE350"/>
      <c r="UQF350"/>
      <c r="UQG350"/>
      <c r="UQH350"/>
      <c r="UQI350"/>
      <c r="UQJ350"/>
      <c r="UQK350"/>
      <c r="UQL350"/>
      <c r="UQM350"/>
      <c r="UQN350"/>
      <c r="UQO350"/>
      <c r="UQP350"/>
      <c r="UQQ350"/>
      <c r="UQR350"/>
      <c r="UQS350"/>
      <c r="UQT350"/>
      <c r="UQU350"/>
      <c r="UQV350"/>
      <c r="UQW350"/>
      <c r="UQX350"/>
      <c r="UQY350"/>
      <c r="UQZ350"/>
      <c r="URA350"/>
      <c r="URB350"/>
      <c r="URC350"/>
      <c r="URD350"/>
      <c r="URE350"/>
      <c r="URF350"/>
      <c r="URG350"/>
      <c r="URH350"/>
      <c r="URI350"/>
      <c r="URJ350"/>
      <c r="URK350"/>
      <c r="URL350"/>
      <c r="URM350"/>
      <c r="URN350"/>
      <c r="URO350"/>
      <c r="URP350"/>
      <c r="URQ350"/>
      <c r="URR350"/>
      <c r="URS350"/>
      <c r="URT350"/>
      <c r="URU350"/>
      <c r="URV350"/>
      <c r="URW350"/>
      <c r="URX350"/>
      <c r="URY350"/>
      <c r="URZ350"/>
      <c r="USA350"/>
      <c r="USB350"/>
      <c r="USC350"/>
      <c r="USD350"/>
      <c r="USE350"/>
      <c r="USF350"/>
      <c r="USG350"/>
      <c r="USH350"/>
      <c r="USI350"/>
      <c r="USJ350"/>
      <c r="USK350"/>
      <c r="USL350"/>
      <c r="USM350"/>
      <c r="USN350"/>
      <c r="USO350"/>
      <c r="USP350"/>
      <c r="USQ350"/>
      <c r="USR350"/>
      <c r="USS350"/>
      <c r="UST350"/>
      <c r="USU350"/>
      <c r="USV350"/>
      <c r="USW350"/>
      <c r="USX350"/>
      <c r="USY350"/>
      <c r="USZ350"/>
      <c r="UTA350"/>
      <c r="UTB350"/>
      <c r="UTC350"/>
      <c r="UTD350"/>
      <c r="UTE350"/>
      <c r="UTF350"/>
      <c r="UTG350"/>
      <c r="UTH350"/>
      <c r="UTI350"/>
      <c r="UTJ350"/>
      <c r="UTK350"/>
      <c r="UTL350"/>
      <c r="UTM350"/>
      <c r="UTN350"/>
      <c r="UTO350"/>
      <c r="UTP350"/>
      <c r="UTQ350"/>
      <c r="UTR350"/>
      <c r="UTS350"/>
      <c r="UTT350"/>
      <c r="UTU350"/>
      <c r="UTV350"/>
      <c r="UTW350"/>
      <c r="UTX350"/>
      <c r="UTY350"/>
      <c r="UTZ350"/>
      <c r="UUA350"/>
      <c r="UUB350"/>
      <c r="UUC350"/>
      <c r="UUD350"/>
      <c r="UUE350"/>
      <c r="UUF350"/>
      <c r="UUG350"/>
      <c r="UUH350"/>
      <c r="UUI350"/>
      <c r="UUJ350"/>
      <c r="UUK350"/>
      <c r="UUL350"/>
      <c r="UUM350"/>
      <c r="UUN350"/>
      <c r="UUO350"/>
      <c r="UUP350"/>
      <c r="UUQ350"/>
      <c r="UUR350"/>
      <c r="UUS350"/>
      <c r="UUT350"/>
      <c r="UUU350"/>
      <c r="UUV350"/>
      <c r="UUW350"/>
      <c r="UUX350"/>
      <c r="UUY350"/>
      <c r="UUZ350"/>
      <c r="UVA350"/>
      <c r="UVB350"/>
      <c r="UVC350"/>
      <c r="UVD350"/>
      <c r="UVE350"/>
      <c r="UVF350"/>
      <c r="UVG350"/>
      <c r="UVH350"/>
      <c r="UVI350"/>
      <c r="UVJ350"/>
      <c r="UVK350"/>
      <c r="UVL350"/>
      <c r="UVM350"/>
      <c r="UVN350"/>
      <c r="UVO350"/>
      <c r="UVP350"/>
      <c r="UVQ350"/>
      <c r="UVR350"/>
      <c r="UVS350"/>
      <c r="UVT350"/>
      <c r="UVU350"/>
      <c r="UVV350"/>
      <c r="UVW350"/>
      <c r="UVX350"/>
      <c r="UVY350"/>
      <c r="UVZ350"/>
      <c r="UWA350"/>
      <c r="UWB350"/>
      <c r="UWC350"/>
      <c r="UWD350"/>
      <c r="UWE350"/>
      <c r="UWF350"/>
      <c r="UWG350"/>
      <c r="UWH350"/>
      <c r="UWI350"/>
      <c r="UWJ350"/>
      <c r="UWK350"/>
      <c r="UWL350"/>
      <c r="UWM350"/>
      <c r="UWN350"/>
      <c r="UWO350"/>
      <c r="UWP350"/>
      <c r="UWQ350"/>
      <c r="UWR350"/>
      <c r="UWS350"/>
      <c r="UWT350"/>
      <c r="UWU350"/>
      <c r="UWV350"/>
      <c r="UWW350"/>
      <c r="UWX350"/>
      <c r="UWY350"/>
      <c r="UWZ350"/>
      <c r="UXA350"/>
      <c r="UXB350"/>
      <c r="UXC350"/>
      <c r="UXD350"/>
      <c r="UXE350"/>
      <c r="UXF350"/>
      <c r="UXG350"/>
      <c r="UXH350"/>
      <c r="UXI350"/>
      <c r="UXJ350"/>
      <c r="UXK350"/>
      <c r="UXL350"/>
      <c r="UXM350"/>
      <c r="UXN350"/>
      <c r="UXO350"/>
      <c r="UXP350"/>
      <c r="UXQ350"/>
      <c r="UXR350"/>
      <c r="UXS350"/>
      <c r="UXT350"/>
      <c r="UXU350"/>
      <c r="UXV350"/>
      <c r="UXW350"/>
      <c r="UXX350"/>
      <c r="UXY350"/>
      <c r="UXZ350"/>
      <c r="UYA350"/>
      <c r="UYB350"/>
      <c r="UYC350"/>
      <c r="UYD350"/>
      <c r="UYE350"/>
      <c r="UYF350"/>
      <c r="UYG350"/>
      <c r="UYH350"/>
      <c r="UYI350"/>
      <c r="UYJ350"/>
      <c r="UYK350"/>
      <c r="UYL350"/>
      <c r="UYM350"/>
      <c r="UYN350"/>
      <c r="UYO350"/>
      <c r="UYP350"/>
      <c r="UYQ350"/>
      <c r="UYR350"/>
      <c r="UYS350"/>
      <c r="UYT350"/>
      <c r="UYU350"/>
      <c r="UYV350"/>
      <c r="UYW350"/>
      <c r="UYX350"/>
      <c r="UYY350"/>
      <c r="UYZ350"/>
      <c r="UZA350"/>
      <c r="UZB350"/>
      <c r="UZC350"/>
      <c r="UZD350"/>
      <c r="UZE350"/>
      <c r="UZF350"/>
      <c r="UZG350"/>
      <c r="UZH350"/>
      <c r="UZI350"/>
      <c r="UZJ350"/>
      <c r="UZK350"/>
      <c r="UZL350"/>
      <c r="UZM350"/>
      <c r="UZN350"/>
      <c r="UZO350"/>
      <c r="UZP350"/>
      <c r="UZQ350"/>
      <c r="UZR350"/>
      <c r="UZS350"/>
      <c r="UZT350"/>
      <c r="UZU350"/>
      <c r="UZV350"/>
      <c r="UZW350"/>
      <c r="UZX350"/>
      <c r="UZY350"/>
      <c r="UZZ350"/>
      <c r="VAA350"/>
      <c r="VAB350"/>
      <c r="VAC350"/>
      <c r="VAD350"/>
      <c r="VAE350"/>
      <c r="VAF350"/>
      <c r="VAG350"/>
      <c r="VAH350"/>
      <c r="VAI350"/>
      <c r="VAJ350"/>
      <c r="VAK350"/>
      <c r="VAL350"/>
      <c r="VAM350"/>
      <c r="VAN350"/>
      <c r="VAO350"/>
      <c r="VAP350"/>
      <c r="VAQ350"/>
      <c r="VAR350"/>
      <c r="VAS350"/>
      <c r="VAT350"/>
      <c r="VAU350"/>
      <c r="VAV350"/>
      <c r="VAW350"/>
      <c r="VAX350"/>
      <c r="VAY350"/>
      <c r="VAZ350"/>
      <c r="VBA350"/>
      <c r="VBB350"/>
      <c r="VBC350"/>
      <c r="VBD350"/>
      <c r="VBE350"/>
      <c r="VBF350"/>
      <c r="VBG350"/>
      <c r="VBH350"/>
      <c r="VBI350"/>
      <c r="VBJ350"/>
      <c r="VBK350"/>
      <c r="VBL350"/>
      <c r="VBM350"/>
      <c r="VBN350"/>
      <c r="VBO350"/>
      <c r="VBP350"/>
      <c r="VBQ350"/>
      <c r="VBR350"/>
      <c r="VBS350"/>
      <c r="VBT350"/>
      <c r="VBU350"/>
      <c r="VBV350"/>
      <c r="VBW350"/>
      <c r="VBX350"/>
      <c r="VBY350"/>
      <c r="VBZ350"/>
      <c r="VCA350"/>
      <c r="VCB350"/>
      <c r="VCC350"/>
      <c r="VCD350"/>
      <c r="VCE350"/>
      <c r="VCF350"/>
      <c r="VCG350"/>
      <c r="VCH350"/>
      <c r="VCI350"/>
      <c r="VCJ350"/>
      <c r="VCK350"/>
      <c r="VCL350"/>
      <c r="VCM350"/>
      <c r="VCN350"/>
      <c r="VCO350"/>
      <c r="VCP350"/>
      <c r="VCQ350"/>
      <c r="VCR350"/>
      <c r="VCS350"/>
      <c r="VCT350"/>
      <c r="VCU350"/>
      <c r="VCV350"/>
      <c r="VCW350"/>
      <c r="VCX350"/>
      <c r="VCY350"/>
      <c r="VCZ350"/>
      <c r="VDA350"/>
      <c r="VDB350"/>
      <c r="VDC350"/>
      <c r="VDD350"/>
      <c r="VDE350"/>
      <c r="VDF350"/>
      <c r="VDG350"/>
      <c r="VDH350"/>
      <c r="VDI350"/>
      <c r="VDJ350"/>
      <c r="VDK350"/>
      <c r="VDL350"/>
      <c r="VDM350"/>
      <c r="VDN350"/>
      <c r="VDO350"/>
      <c r="VDP350"/>
      <c r="VDQ350"/>
      <c r="VDR350"/>
      <c r="VDS350"/>
      <c r="VDT350"/>
      <c r="VDU350"/>
      <c r="VDV350"/>
      <c r="VDW350"/>
      <c r="VDX350"/>
      <c r="VDY350"/>
      <c r="VDZ350"/>
      <c r="VEA350"/>
      <c r="VEB350"/>
      <c r="VEC350"/>
      <c r="VED350"/>
      <c r="VEE350"/>
      <c r="VEF350"/>
      <c r="VEG350"/>
      <c r="VEH350"/>
      <c r="VEI350"/>
      <c r="VEJ350"/>
      <c r="VEK350"/>
      <c r="VEL350"/>
      <c r="VEM350"/>
      <c r="VEN350"/>
      <c r="VEO350"/>
      <c r="VEP350"/>
      <c r="VEQ350"/>
      <c r="VER350"/>
      <c r="VES350"/>
      <c r="VET350"/>
      <c r="VEU350"/>
      <c r="VEV350"/>
      <c r="VEW350"/>
      <c r="VEX350"/>
      <c r="VEY350"/>
      <c r="VEZ350"/>
      <c r="VFA350"/>
      <c r="VFB350"/>
      <c r="VFC350"/>
      <c r="VFD350"/>
      <c r="VFE350"/>
      <c r="VFF350"/>
      <c r="VFG350"/>
      <c r="VFH350"/>
      <c r="VFI350"/>
      <c r="VFJ350"/>
      <c r="VFK350"/>
      <c r="VFL350"/>
      <c r="VFM350"/>
      <c r="VFN350"/>
      <c r="VFO350"/>
      <c r="VFP350"/>
      <c r="VFQ350"/>
      <c r="VFR350"/>
      <c r="VFS350"/>
      <c r="VFT350"/>
      <c r="VFU350"/>
      <c r="VFV350"/>
      <c r="VFW350"/>
      <c r="VFX350"/>
      <c r="VFY350"/>
      <c r="VFZ350"/>
      <c r="VGA350"/>
      <c r="VGB350"/>
      <c r="VGC350"/>
      <c r="VGD350"/>
      <c r="VGE350"/>
      <c r="VGF350"/>
      <c r="VGG350"/>
      <c r="VGH350"/>
      <c r="VGI350"/>
      <c r="VGJ350"/>
      <c r="VGK350"/>
      <c r="VGL350"/>
      <c r="VGM350"/>
      <c r="VGN350"/>
      <c r="VGO350"/>
      <c r="VGP350"/>
      <c r="VGQ350"/>
      <c r="VGR350"/>
      <c r="VGS350"/>
      <c r="VGT350"/>
      <c r="VGU350"/>
      <c r="VGV350"/>
      <c r="VGW350"/>
      <c r="VGX350"/>
      <c r="VGY350"/>
      <c r="VGZ350"/>
      <c r="VHA350"/>
      <c r="VHB350"/>
      <c r="VHC350"/>
      <c r="VHD350"/>
      <c r="VHE350"/>
      <c r="VHF350"/>
      <c r="VHG350"/>
      <c r="VHH350"/>
      <c r="VHI350"/>
      <c r="VHJ350"/>
      <c r="VHK350"/>
      <c r="VHL350"/>
      <c r="VHM350"/>
      <c r="VHN350"/>
      <c r="VHO350"/>
      <c r="VHP350"/>
      <c r="VHQ350"/>
      <c r="VHR350"/>
      <c r="VHS350"/>
      <c r="VHT350"/>
      <c r="VHU350"/>
      <c r="VHV350"/>
      <c r="VHW350"/>
      <c r="VHX350"/>
      <c r="VHY350"/>
      <c r="VHZ350"/>
      <c r="VIA350"/>
      <c r="VIB350"/>
      <c r="VIC350"/>
      <c r="VID350"/>
      <c r="VIE350"/>
      <c r="VIF350"/>
      <c r="VIG350"/>
      <c r="VIH350"/>
      <c r="VII350"/>
      <c r="VIJ350"/>
      <c r="VIK350"/>
      <c r="VIL350"/>
      <c r="VIM350"/>
      <c r="VIN350"/>
      <c r="VIO350"/>
      <c r="VIP350"/>
      <c r="VIQ350"/>
      <c r="VIR350"/>
      <c r="VIS350"/>
      <c r="VIT350"/>
      <c r="VIU350"/>
      <c r="VIV350"/>
      <c r="VIW350"/>
      <c r="VIX350"/>
      <c r="VIY350"/>
      <c r="VIZ350"/>
      <c r="VJA350"/>
      <c r="VJB350"/>
      <c r="VJC350"/>
      <c r="VJD350"/>
      <c r="VJE350"/>
      <c r="VJF350"/>
      <c r="VJG350"/>
      <c r="VJH350"/>
      <c r="VJI350"/>
      <c r="VJJ350"/>
      <c r="VJK350"/>
      <c r="VJL350"/>
      <c r="VJM350"/>
      <c r="VJN350"/>
      <c r="VJO350"/>
      <c r="VJP350"/>
      <c r="VJQ350"/>
      <c r="VJR350"/>
      <c r="VJS350"/>
      <c r="VJT350"/>
      <c r="VJU350"/>
      <c r="VJV350"/>
      <c r="VJW350"/>
      <c r="VJX350"/>
      <c r="VJY350"/>
      <c r="VJZ350"/>
      <c r="VKA350"/>
      <c r="VKB350"/>
      <c r="VKC350"/>
      <c r="VKD350"/>
      <c r="VKE350"/>
      <c r="VKF350"/>
      <c r="VKG350"/>
      <c r="VKH350"/>
      <c r="VKI350"/>
      <c r="VKJ350"/>
      <c r="VKK350"/>
      <c r="VKL350"/>
      <c r="VKM350"/>
      <c r="VKN350"/>
      <c r="VKO350"/>
      <c r="VKP350"/>
      <c r="VKQ350"/>
      <c r="VKR350"/>
      <c r="VKS350"/>
      <c r="VKT350"/>
      <c r="VKU350"/>
      <c r="VKV350"/>
      <c r="VKW350"/>
      <c r="VKX350"/>
      <c r="VKY350"/>
      <c r="VKZ350"/>
      <c r="VLA350"/>
      <c r="VLB350"/>
      <c r="VLC350"/>
      <c r="VLD350"/>
      <c r="VLE350"/>
      <c r="VLF350"/>
      <c r="VLG350"/>
      <c r="VLH350"/>
      <c r="VLI350"/>
      <c r="VLJ350"/>
      <c r="VLK350"/>
      <c r="VLL350"/>
      <c r="VLM350"/>
      <c r="VLN350"/>
      <c r="VLO350"/>
      <c r="VLP350"/>
      <c r="VLQ350"/>
      <c r="VLR350"/>
      <c r="VLS350"/>
      <c r="VLT350"/>
      <c r="VLU350"/>
      <c r="VLV350"/>
      <c r="VLW350"/>
      <c r="VLX350"/>
      <c r="VLY350"/>
      <c r="VLZ350"/>
      <c r="VMA350"/>
      <c r="VMB350"/>
      <c r="VMC350"/>
      <c r="VMD350"/>
      <c r="VME350"/>
      <c r="VMF350"/>
      <c r="VMG350"/>
      <c r="VMH350"/>
      <c r="VMI350"/>
      <c r="VMJ350"/>
      <c r="VMK350"/>
      <c r="VML350"/>
      <c r="VMM350"/>
      <c r="VMN350"/>
      <c r="VMO350"/>
      <c r="VMP350"/>
      <c r="VMQ350"/>
      <c r="VMR350"/>
      <c r="VMS350"/>
      <c r="VMT350"/>
      <c r="VMU350"/>
      <c r="VMV350"/>
      <c r="VMW350"/>
      <c r="VMX350"/>
      <c r="VMY350"/>
      <c r="VMZ350"/>
      <c r="VNA350"/>
      <c r="VNB350"/>
      <c r="VNC350"/>
      <c r="VND350"/>
      <c r="VNE350"/>
      <c r="VNF350"/>
      <c r="VNG350"/>
      <c r="VNH350"/>
      <c r="VNI350"/>
      <c r="VNJ350"/>
      <c r="VNK350"/>
      <c r="VNL350"/>
      <c r="VNM350"/>
      <c r="VNN350"/>
      <c r="VNO350"/>
      <c r="VNP350"/>
      <c r="VNQ350"/>
      <c r="VNR350"/>
      <c r="VNS350"/>
      <c r="VNT350"/>
      <c r="VNU350"/>
      <c r="VNV350"/>
      <c r="VNW350"/>
      <c r="VNX350"/>
      <c r="VNY350"/>
      <c r="VNZ350"/>
      <c r="VOA350"/>
      <c r="VOB350"/>
      <c r="VOC350"/>
      <c r="VOD350"/>
      <c r="VOE350"/>
      <c r="VOF350"/>
      <c r="VOG350"/>
      <c r="VOH350"/>
      <c r="VOI350"/>
      <c r="VOJ350"/>
      <c r="VOK350"/>
      <c r="VOL350"/>
      <c r="VOM350"/>
      <c r="VON350"/>
      <c r="VOO350"/>
      <c r="VOP350"/>
      <c r="VOQ350"/>
      <c r="VOR350"/>
      <c r="VOS350"/>
      <c r="VOT350"/>
      <c r="VOU350"/>
      <c r="VOV350"/>
      <c r="VOW350"/>
      <c r="VOX350"/>
      <c r="VOY350"/>
      <c r="VOZ350"/>
      <c r="VPA350"/>
      <c r="VPB350"/>
      <c r="VPC350"/>
      <c r="VPD350"/>
      <c r="VPE350"/>
      <c r="VPF350"/>
      <c r="VPG350"/>
      <c r="VPH350"/>
      <c r="VPI350"/>
      <c r="VPJ350"/>
      <c r="VPK350"/>
      <c r="VPL350"/>
      <c r="VPM350"/>
      <c r="VPN350"/>
      <c r="VPO350"/>
      <c r="VPP350"/>
      <c r="VPQ350"/>
      <c r="VPR350"/>
      <c r="VPS350"/>
      <c r="VPT350"/>
      <c r="VPU350"/>
      <c r="VPV350"/>
      <c r="VPW350"/>
      <c r="VPX350"/>
      <c r="VPY350"/>
      <c r="VPZ350"/>
      <c r="VQA350"/>
      <c r="VQB350"/>
      <c r="VQC350"/>
      <c r="VQD350"/>
      <c r="VQE350"/>
      <c r="VQF350"/>
      <c r="VQG350"/>
      <c r="VQH350"/>
      <c r="VQI350"/>
      <c r="VQJ350"/>
      <c r="VQK350"/>
      <c r="VQL350"/>
      <c r="VQM350"/>
      <c r="VQN350"/>
      <c r="VQO350"/>
      <c r="VQP350"/>
      <c r="VQQ350"/>
      <c r="VQR350"/>
      <c r="VQS350"/>
      <c r="VQT350"/>
      <c r="VQU350"/>
      <c r="VQV350"/>
      <c r="VQW350"/>
      <c r="VQX350"/>
      <c r="VQY350"/>
      <c r="VQZ350"/>
      <c r="VRA350"/>
      <c r="VRB350"/>
      <c r="VRC350"/>
      <c r="VRD350"/>
      <c r="VRE350"/>
      <c r="VRF350"/>
      <c r="VRG350"/>
      <c r="VRH350"/>
      <c r="VRI350"/>
      <c r="VRJ350"/>
      <c r="VRK350"/>
      <c r="VRL350"/>
      <c r="VRM350"/>
      <c r="VRN350"/>
      <c r="VRO350"/>
      <c r="VRP350"/>
      <c r="VRQ350"/>
      <c r="VRR350"/>
      <c r="VRS350"/>
      <c r="VRT350"/>
      <c r="VRU350"/>
      <c r="VRV350"/>
      <c r="VRW350"/>
      <c r="VRX350"/>
      <c r="VRY350"/>
      <c r="VRZ350"/>
      <c r="VSA350"/>
      <c r="VSB350"/>
      <c r="VSC350"/>
      <c r="VSD350"/>
      <c r="VSE350"/>
      <c r="VSF350"/>
      <c r="VSG350"/>
      <c r="VSH350"/>
      <c r="VSI350"/>
      <c r="VSJ350"/>
      <c r="VSK350"/>
      <c r="VSL350"/>
      <c r="VSM350"/>
      <c r="VSN350"/>
      <c r="VSO350"/>
      <c r="VSP350"/>
      <c r="VSQ350"/>
      <c r="VSR350"/>
      <c r="VSS350"/>
      <c r="VST350"/>
      <c r="VSU350"/>
      <c r="VSV350"/>
      <c r="VSW350"/>
      <c r="VSX350"/>
      <c r="VSY350"/>
      <c r="VSZ350"/>
      <c r="VTA350"/>
      <c r="VTB350"/>
      <c r="VTC350"/>
      <c r="VTD350"/>
      <c r="VTE350"/>
      <c r="VTF350"/>
      <c r="VTG350"/>
      <c r="VTH350"/>
      <c r="VTI350"/>
      <c r="VTJ350"/>
      <c r="VTK350"/>
      <c r="VTL350"/>
      <c r="VTM350"/>
      <c r="VTN350"/>
      <c r="VTO350"/>
      <c r="VTP350"/>
      <c r="VTQ350"/>
      <c r="VTR350"/>
      <c r="VTS350"/>
      <c r="VTT350"/>
      <c r="VTU350"/>
      <c r="VTV350"/>
      <c r="VTW350"/>
      <c r="VTX350"/>
      <c r="VTY350"/>
      <c r="VTZ350"/>
      <c r="VUA350"/>
      <c r="VUB350"/>
      <c r="VUC350"/>
      <c r="VUD350"/>
      <c r="VUE350"/>
      <c r="VUF350"/>
      <c r="VUG350"/>
      <c r="VUH350"/>
      <c r="VUI350"/>
      <c r="VUJ350"/>
      <c r="VUK350"/>
      <c r="VUL350"/>
      <c r="VUM350"/>
      <c r="VUN350"/>
      <c r="VUO350"/>
      <c r="VUP350"/>
      <c r="VUQ350"/>
      <c r="VUR350"/>
      <c r="VUS350"/>
      <c r="VUT350"/>
      <c r="VUU350"/>
      <c r="VUV350"/>
      <c r="VUW350"/>
      <c r="VUX350"/>
      <c r="VUY350"/>
      <c r="VUZ350"/>
      <c r="VVA350"/>
      <c r="VVB350"/>
      <c r="VVC350"/>
      <c r="VVD350"/>
      <c r="VVE350"/>
      <c r="VVF350"/>
      <c r="VVG350"/>
      <c r="VVH350"/>
      <c r="VVI350"/>
      <c r="VVJ350"/>
      <c r="VVK350"/>
      <c r="VVL350"/>
      <c r="VVM350"/>
      <c r="VVN350"/>
      <c r="VVO350"/>
      <c r="VVP350"/>
      <c r="VVQ350"/>
      <c r="VVR350"/>
      <c r="VVS350"/>
      <c r="VVT350"/>
      <c r="VVU350"/>
      <c r="VVV350"/>
      <c r="VVW350"/>
      <c r="VVX350"/>
      <c r="VVY350"/>
      <c r="VVZ350"/>
      <c r="VWA350"/>
      <c r="VWB350"/>
      <c r="VWC350"/>
      <c r="VWD350"/>
      <c r="VWE350"/>
      <c r="VWF350"/>
      <c r="VWG350"/>
      <c r="VWH350"/>
      <c r="VWI350"/>
      <c r="VWJ350"/>
      <c r="VWK350"/>
      <c r="VWL350"/>
      <c r="VWM350"/>
      <c r="VWN350"/>
      <c r="VWO350"/>
      <c r="VWP350"/>
      <c r="VWQ350"/>
      <c r="VWR350"/>
      <c r="VWS350"/>
      <c r="VWT350"/>
      <c r="VWU350"/>
      <c r="VWV350"/>
      <c r="VWW350"/>
      <c r="VWX350"/>
      <c r="VWY350"/>
      <c r="VWZ350"/>
      <c r="VXA350"/>
      <c r="VXB350"/>
      <c r="VXC350"/>
      <c r="VXD350"/>
      <c r="VXE350"/>
      <c r="VXF350"/>
      <c r="VXG350"/>
      <c r="VXH350"/>
      <c r="VXI350"/>
      <c r="VXJ350"/>
      <c r="VXK350"/>
      <c r="VXL350"/>
      <c r="VXM350"/>
      <c r="VXN350"/>
      <c r="VXO350"/>
      <c r="VXP350"/>
      <c r="VXQ350"/>
      <c r="VXR350"/>
      <c r="VXS350"/>
      <c r="VXT350"/>
      <c r="VXU350"/>
      <c r="VXV350"/>
      <c r="VXW350"/>
      <c r="VXX350"/>
      <c r="VXY350"/>
      <c r="VXZ350"/>
      <c r="VYA350"/>
      <c r="VYB350"/>
      <c r="VYC350"/>
      <c r="VYD350"/>
      <c r="VYE350"/>
      <c r="VYF350"/>
      <c r="VYG350"/>
      <c r="VYH350"/>
      <c r="VYI350"/>
      <c r="VYJ350"/>
      <c r="VYK350"/>
      <c r="VYL350"/>
      <c r="VYM350"/>
      <c r="VYN350"/>
      <c r="VYO350"/>
      <c r="VYP350"/>
      <c r="VYQ350"/>
      <c r="VYR350"/>
      <c r="VYS350"/>
      <c r="VYT350"/>
      <c r="VYU350"/>
      <c r="VYV350"/>
      <c r="VYW350"/>
      <c r="VYX350"/>
      <c r="VYY350"/>
      <c r="VYZ350"/>
      <c r="VZA350"/>
      <c r="VZB350"/>
      <c r="VZC350"/>
      <c r="VZD350"/>
      <c r="VZE350"/>
      <c r="VZF350"/>
      <c r="VZG350"/>
      <c r="VZH350"/>
      <c r="VZI350"/>
      <c r="VZJ350"/>
      <c r="VZK350"/>
      <c r="VZL350"/>
      <c r="VZM350"/>
      <c r="VZN350"/>
      <c r="VZO350"/>
      <c r="VZP350"/>
      <c r="VZQ350"/>
      <c r="VZR350"/>
      <c r="VZS350"/>
      <c r="VZT350"/>
      <c r="VZU350"/>
      <c r="VZV350"/>
      <c r="VZW350"/>
      <c r="VZX350"/>
      <c r="VZY350"/>
      <c r="VZZ350"/>
      <c r="WAA350"/>
      <c r="WAB350"/>
      <c r="WAC350"/>
      <c r="WAD350"/>
      <c r="WAE350"/>
      <c r="WAF350"/>
      <c r="WAG350"/>
      <c r="WAH350"/>
      <c r="WAI350"/>
      <c r="WAJ350"/>
      <c r="WAK350"/>
      <c r="WAL350"/>
      <c r="WAM350"/>
      <c r="WAN350"/>
      <c r="WAO350"/>
      <c r="WAP350"/>
      <c r="WAQ350"/>
      <c r="WAR350"/>
      <c r="WAS350"/>
      <c r="WAT350"/>
      <c r="WAU350"/>
      <c r="WAV350"/>
      <c r="WAW350"/>
      <c r="WAX350"/>
      <c r="WAY350"/>
      <c r="WAZ350"/>
      <c r="WBA350"/>
      <c r="WBB350"/>
      <c r="WBC350"/>
      <c r="WBD350"/>
      <c r="WBE350"/>
      <c r="WBF350"/>
      <c r="WBG350"/>
      <c r="WBH350"/>
      <c r="WBI350"/>
      <c r="WBJ350"/>
      <c r="WBK350"/>
      <c r="WBL350"/>
      <c r="WBM350"/>
      <c r="WBN350"/>
      <c r="WBO350"/>
      <c r="WBP350"/>
      <c r="WBQ350"/>
      <c r="WBR350"/>
      <c r="WBS350"/>
      <c r="WBT350"/>
      <c r="WBU350"/>
      <c r="WBV350"/>
      <c r="WBW350"/>
      <c r="WBX350"/>
      <c r="WBY350"/>
      <c r="WBZ350"/>
      <c r="WCA350"/>
      <c r="WCB350"/>
      <c r="WCC350"/>
      <c r="WCD350"/>
      <c r="WCE350"/>
      <c r="WCF350"/>
      <c r="WCG350"/>
      <c r="WCH350"/>
      <c r="WCI350"/>
      <c r="WCJ350"/>
      <c r="WCK350"/>
      <c r="WCL350"/>
      <c r="WCM350"/>
      <c r="WCN350"/>
      <c r="WCO350"/>
      <c r="WCP350"/>
      <c r="WCQ350"/>
      <c r="WCR350"/>
      <c r="WCS350"/>
      <c r="WCT350"/>
      <c r="WCU350"/>
      <c r="WCV350"/>
      <c r="WCW350"/>
      <c r="WCX350"/>
      <c r="WCY350"/>
      <c r="WCZ350"/>
      <c r="WDA350"/>
      <c r="WDB350"/>
      <c r="WDC350"/>
      <c r="WDD350"/>
      <c r="WDE350"/>
      <c r="WDF350"/>
      <c r="WDG350"/>
      <c r="WDH350"/>
      <c r="WDI350"/>
      <c r="WDJ350"/>
      <c r="WDK350"/>
      <c r="WDL350"/>
      <c r="WDM350"/>
      <c r="WDN350"/>
      <c r="WDO350"/>
      <c r="WDP350"/>
      <c r="WDQ350"/>
      <c r="WDR350"/>
      <c r="WDS350"/>
      <c r="WDT350"/>
      <c r="WDU350"/>
      <c r="WDV350"/>
      <c r="WDW350"/>
      <c r="WDX350"/>
      <c r="WDY350"/>
      <c r="WDZ350"/>
      <c r="WEA350"/>
      <c r="WEB350"/>
      <c r="WEC350"/>
      <c r="WED350"/>
      <c r="WEE350"/>
      <c r="WEF350"/>
      <c r="WEG350"/>
      <c r="WEH350"/>
      <c r="WEI350"/>
      <c r="WEJ350"/>
      <c r="WEK350"/>
      <c r="WEL350"/>
      <c r="WEM350"/>
      <c r="WEN350"/>
      <c r="WEO350"/>
      <c r="WEP350"/>
      <c r="WEQ350"/>
      <c r="WER350"/>
      <c r="WES350"/>
      <c r="WET350"/>
      <c r="WEU350"/>
      <c r="WEV350"/>
      <c r="WEW350"/>
      <c r="WEX350"/>
      <c r="WEY350"/>
      <c r="WEZ350"/>
      <c r="WFA350"/>
      <c r="WFB350"/>
      <c r="WFC350"/>
      <c r="WFD350"/>
      <c r="WFE350"/>
      <c r="WFF350"/>
      <c r="WFG350"/>
      <c r="WFH350"/>
      <c r="WFI350"/>
      <c r="WFJ350"/>
      <c r="WFK350"/>
      <c r="WFL350"/>
      <c r="WFM350"/>
      <c r="WFN350"/>
      <c r="WFO350"/>
      <c r="WFP350"/>
      <c r="WFQ350"/>
      <c r="WFR350"/>
      <c r="WFS350"/>
      <c r="WFT350"/>
      <c r="WFU350"/>
      <c r="WFV350"/>
      <c r="WFW350"/>
      <c r="WFX350"/>
      <c r="WFY350"/>
      <c r="WFZ350"/>
      <c r="WGA350"/>
      <c r="WGB350"/>
      <c r="WGC350"/>
      <c r="WGD350"/>
      <c r="WGE350"/>
      <c r="WGF350"/>
      <c r="WGG350"/>
      <c r="WGH350"/>
      <c r="WGI350"/>
      <c r="WGJ350"/>
      <c r="WGK350"/>
      <c r="WGL350"/>
      <c r="WGM350"/>
      <c r="WGN350"/>
      <c r="WGO350"/>
      <c r="WGP350"/>
      <c r="WGQ350"/>
      <c r="WGR350"/>
      <c r="WGS350"/>
      <c r="WGT350"/>
      <c r="WGU350"/>
      <c r="WGV350"/>
      <c r="WGW350"/>
      <c r="WGX350"/>
      <c r="WGY350"/>
      <c r="WGZ350"/>
      <c r="WHA350"/>
      <c r="WHB350"/>
      <c r="WHC350"/>
      <c r="WHD350"/>
      <c r="WHE350"/>
      <c r="WHF350"/>
      <c r="WHG350"/>
      <c r="WHH350"/>
      <c r="WHI350"/>
      <c r="WHJ350"/>
      <c r="WHK350"/>
      <c r="WHL350"/>
      <c r="WHM350"/>
      <c r="WHN350"/>
      <c r="WHO350"/>
      <c r="WHP350"/>
      <c r="WHQ350"/>
      <c r="WHR350"/>
      <c r="WHS350"/>
      <c r="WHT350"/>
      <c r="WHU350"/>
      <c r="WHV350"/>
      <c r="WHW350"/>
      <c r="WHX350"/>
      <c r="WHY350"/>
      <c r="WHZ350"/>
      <c r="WIA350"/>
      <c r="WIB350"/>
      <c r="WIC350"/>
      <c r="WID350"/>
      <c r="WIE350"/>
      <c r="WIF350"/>
      <c r="WIG350"/>
      <c r="WIH350"/>
      <c r="WII350"/>
      <c r="WIJ350"/>
      <c r="WIK350"/>
      <c r="WIL350"/>
      <c r="WIM350"/>
      <c r="WIN350"/>
      <c r="WIO350"/>
      <c r="WIP350"/>
      <c r="WIQ350"/>
      <c r="WIR350"/>
      <c r="WIS350"/>
      <c r="WIT350"/>
      <c r="WIU350"/>
      <c r="WIV350"/>
      <c r="WIW350"/>
      <c r="WIX350"/>
      <c r="WIY350"/>
      <c r="WIZ350"/>
      <c r="WJA350"/>
      <c r="WJB350"/>
      <c r="WJC350"/>
      <c r="WJD350"/>
      <c r="WJE350"/>
      <c r="WJF350"/>
      <c r="WJG350"/>
      <c r="WJH350"/>
      <c r="WJI350"/>
      <c r="WJJ350"/>
      <c r="WJK350"/>
      <c r="WJL350"/>
      <c r="WJM350"/>
      <c r="WJN350"/>
      <c r="WJO350"/>
      <c r="WJP350"/>
      <c r="WJQ350"/>
      <c r="WJR350"/>
      <c r="WJS350"/>
      <c r="WJT350"/>
      <c r="WJU350"/>
      <c r="WJV350"/>
      <c r="WJW350"/>
      <c r="WJX350"/>
      <c r="WJY350"/>
      <c r="WJZ350"/>
      <c r="WKA350"/>
      <c r="WKB350"/>
      <c r="WKC350"/>
      <c r="WKD350"/>
      <c r="WKE350"/>
      <c r="WKF350"/>
      <c r="WKG350"/>
      <c r="WKH350"/>
      <c r="WKI350"/>
      <c r="WKJ350"/>
      <c r="WKK350"/>
      <c r="WKL350"/>
      <c r="WKM350"/>
      <c r="WKN350"/>
      <c r="WKO350"/>
      <c r="WKP350"/>
      <c r="WKQ350"/>
      <c r="WKR350"/>
      <c r="WKS350"/>
      <c r="WKT350"/>
      <c r="WKU350"/>
      <c r="WKV350"/>
      <c r="WKW350"/>
      <c r="WKX350"/>
      <c r="WKY350"/>
      <c r="WKZ350"/>
      <c r="WLA350"/>
      <c r="WLB350"/>
      <c r="WLC350"/>
      <c r="WLD350"/>
      <c r="WLE350"/>
      <c r="WLF350"/>
      <c r="WLG350"/>
      <c r="WLH350"/>
      <c r="WLI350"/>
      <c r="WLJ350"/>
      <c r="WLK350"/>
      <c r="WLL350"/>
      <c r="WLM350"/>
      <c r="WLN350"/>
      <c r="WLO350"/>
      <c r="WLP350"/>
      <c r="WLQ350"/>
      <c r="WLR350"/>
      <c r="WLS350"/>
      <c r="WLT350"/>
      <c r="WLU350"/>
      <c r="WLV350"/>
      <c r="WLW350"/>
      <c r="WLX350"/>
      <c r="WLY350"/>
      <c r="WLZ350"/>
      <c r="WMA350"/>
      <c r="WMB350"/>
      <c r="WMC350"/>
      <c r="WMD350"/>
      <c r="WME350"/>
      <c r="WMF350"/>
      <c r="WMG350"/>
      <c r="WMH350"/>
      <c r="WMI350"/>
      <c r="WMJ350"/>
      <c r="WMK350"/>
      <c r="WML350"/>
      <c r="WMM350"/>
      <c r="WMN350"/>
      <c r="WMO350"/>
      <c r="WMP350"/>
      <c r="WMQ350"/>
      <c r="WMR350"/>
      <c r="WMS350"/>
      <c r="WMT350"/>
      <c r="WMU350"/>
      <c r="WMV350"/>
      <c r="WMW350"/>
      <c r="WMX350"/>
      <c r="WMY350"/>
      <c r="WMZ350"/>
      <c r="WNA350"/>
      <c r="WNB350"/>
      <c r="WNC350"/>
      <c r="WND350"/>
      <c r="WNE350"/>
      <c r="WNF350"/>
      <c r="WNG350"/>
      <c r="WNH350"/>
      <c r="WNI350"/>
      <c r="WNJ350"/>
      <c r="WNK350"/>
      <c r="WNL350"/>
      <c r="WNM350"/>
      <c r="WNN350"/>
      <c r="WNO350"/>
      <c r="WNP350"/>
      <c r="WNQ350"/>
      <c r="WNR350"/>
      <c r="WNS350"/>
      <c r="WNT350"/>
      <c r="WNU350"/>
      <c r="WNV350"/>
      <c r="WNW350"/>
      <c r="WNX350"/>
      <c r="WNY350"/>
      <c r="WNZ350"/>
      <c r="WOA350"/>
      <c r="WOB350"/>
      <c r="WOC350"/>
      <c r="WOD350"/>
      <c r="WOE350"/>
      <c r="WOF350"/>
      <c r="WOG350"/>
      <c r="WOH350"/>
      <c r="WOI350"/>
      <c r="WOJ350"/>
      <c r="WOK350"/>
      <c r="WOL350"/>
      <c r="WOM350"/>
      <c r="WON350"/>
      <c r="WOO350"/>
      <c r="WOP350"/>
      <c r="WOQ350"/>
      <c r="WOR350"/>
      <c r="WOS350"/>
      <c r="WOT350"/>
      <c r="WOU350"/>
      <c r="WOV350"/>
      <c r="WOW350"/>
      <c r="WOX350"/>
      <c r="WOY350"/>
      <c r="WOZ350"/>
      <c r="WPA350"/>
      <c r="WPB350"/>
      <c r="WPC350"/>
      <c r="WPD350"/>
      <c r="WPE350"/>
      <c r="WPF350"/>
      <c r="WPG350"/>
      <c r="WPH350"/>
      <c r="WPI350"/>
      <c r="WPJ350"/>
      <c r="WPK350"/>
      <c r="WPL350"/>
      <c r="WPM350"/>
      <c r="WPN350"/>
      <c r="WPO350"/>
      <c r="WPP350"/>
      <c r="WPQ350"/>
      <c r="WPR350"/>
      <c r="WPS350"/>
      <c r="WPT350"/>
      <c r="WPU350"/>
      <c r="WPV350"/>
      <c r="WPW350"/>
      <c r="WPX350"/>
      <c r="WPY350"/>
      <c r="WPZ350"/>
      <c r="WQA350"/>
      <c r="WQB350"/>
      <c r="WQC350"/>
      <c r="WQD350"/>
      <c r="WQE350"/>
      <c r="WQF350"/>
      <c r="WQG350"/>
      <c r="WQH350"/>
      <c r="WQI350"/>
      <c r="WQJ350"/>
      <c r="WQK350"/>
      <c r="WQL350"/>
      <c r="WQM350"/>
      <c r="WQN350"/>
      <c r="WQO350"/>
      <c r="WQP350"/>
      <c r="WQQ350"/>
      <c r="WQR350"/>
      <c r="WQS350"/>
      <c r="WQT350"/>
      <c r="WQU350"/>
      <c r="WQV350"/>
      <c r="WQW350"/>
      <c r="WQX350"/>
      <c r="WQY350"/>
      <c r="WQZ350"/>
      <c r="WRA350"/>
      <c r="WRB350"/>
      <c r="WRC350"/>
      <c r="WRD350"/>
      <c r="WRE350"/>
      <c r="WRF350"/>
      <c r="WRG350"/>
      <c r="WRH350"/>
      <c r="WRI350"/>
      <c r="WRJ350"/>
      <c r="WRK350"/>
      <c r="WRL350"/>
      <c r="WRM350"/>
      <c r="WRN350"/>
      <c r="WRO350"/>
      <c r="WRP350"/>
      <c r="WRQ350"/>
      <c r="WRR350"/>
      <c r="WRS350"/>
      <c r="WRT350"/>
      <c r="WRU350"/>
      <c r="WRV350"/>
      <c r="WRW350"/>
      <c r="WRX350"/>
      <c r="WRY350"/>
      <c r="WRZ350"/>
      <c r="WSA350"/>
      <c r="WSB350"/>
      <c r="WSC350"/>
      <c r="WSD350"/>
      <c r="WSE350"/>
      <c r="WSF350"/>
      <c r="WSG350"/>
      <c r="WSH350"/>
      <c r="WSI350"/>
      <c r="WSJ350"/>
      <c r="WSK350"/>
      <c r="WSL350"/>
      <c r="WSM350"/>
      <c r="WSN350"/>
      <c r="WSO350"/>
      <c r="WSP350"/>
      <c r="WSQ350"/>
      <c r="WSR350"/>
      <c r="WSS350"/>
      <c r="WST350"/>
      <c r="WSU350"/>
      <c r="WSV350"/>
      <c r="WSW350"/>
      <c r="WSX350"/>
      <c r="WSY350"/>
      <c r="WSZ350"/>
      <c r="WTA350"/>
      <c r="WTB350"/>
      <c r="WTC350"/>
      <c r="WTD350"/>
      <c r="WTE350"/>
      <c r="WTF350"/>
      <c r="WTG350"/>
      <c r="WTH350"/>
      <c r="WTI350"/>
      <c r="WTJ350"/>
      <c r="WTK350"/>
      <c r="WTL350"/>
      <c r="WTM350"/>
      <c r="WTN350"/>
      <c r="WTO350"/>
      <c r="WTP350"/>
      <c r="WTQ350"/>
      <c r="WTR350"/>
      <c r="WTS350"/>
      <c r="WTT350"/>
      <c r="WTU350"/>
      <c r="WTV350"/>
      <c r="WTW350"/>
      <c r="WTX350"/>
      <c r="WTY350"/>
      <c r="WTZ350"/>
      <c r="WUA350"/>
      <c r="WUB350"/>
      <c r="WUC350"/>
      <c r="WUD350"/>
      <c r="WUE350"/>
      <c r="WUF350"/>
      <c r="WUG350"/>
      <c r="WUH350"/>
      <c r="WUI350"/>
      <c r="WUJ350"/>
      <c r="WUK350"/>
      <c r="WUL350"/>
      <c r="WUM350"/>
      <c r="WUN350"/>
      <c r="WUO350"/>
      <c r="WUP350"/>
      <c r="WUQ350"/>
      <c r="WUR350"/>
      <c r="WUS350"/>
      <c r="WUT350"/>
      <c r="WUU350"/>
      <c r="WUV350"/>
      <c r="WUW350"/>
      <c r="WUX350"/>
      <c r="WUY350"/>
      <c r="WUZ350"/>
      <c r="WVA350"/>
      <c r="WVB350"/>
      <c r="WVC350"/>
      <c r="WVD350"/>
      <c r="WVE350"/>
      <c r="WVF350"/>
      <c r="WVG350"/>
      <c r="WVH350"/>
      <c r="WVI350"/>
      <c r="WVJ350"/>
      <c r="WVK350"/>
      <c r="WVL350"/>
      <c r="WVM350"/>
      <c r="WVN350"/>
      <c r="WVO350"/>
      <c r="WVP350"/>
      <c r="WVQ350"/>
      <c r="WVR350"/>
      <c r="WVS350"/>
      <c r="WVT350"/>
      <c r="WVU350"/>
      <c r="WVV350"/>
      <c r="WVW350"/>
      <c r="WVX350"/>
      <c r="WVY350"/>
      <c r="WVZ350"/>
      <c r="WWA350"/>
      <c r="WWB350"/>
      <c r="WWC350"/>
      <c r="WWD350"/>
      <c r="WWE350"/>
      <c r="WWF350"/>
      <c r="WWG350"/>
      <c r="WWH350"/>
      <c r="WWI350"/>
      <c r="WWJ350"/>
      <c r="WWK350"/>
      <c r="WWL350"/>
      <c r="WWM350"/>
      <c r="WWN350"/>
      <c r="WWO350"/>
      <c r="WWP350"/>
      <c r="WWQ350"/>
      <c r="WWR350"/>
      <c r="WWS350"/>
      <c r="WWT350"/>
      <c r="WWU350"/>
      <c r="WWV350"/>
      <c r="WWW350"/>
      <c r="WWX350"/>
      <c r="WWY350"/>
      <c r="WWZ350"/>
      <c r="WXA350"/>
      <c r="WXB350"/>
      <c r="WXC350"/>
      <c r="WXD350"/>
      <c r="WXE350"/>
      <c r="WXF350"/>
      <c r="WXG350"/>
      <c r="WXH350"/>
      <c r="WXI350"/>
      <c r="WXJ350"/>
      <c r="WXK350"/>
      <c r="WXL350"/>
      <c r="WXM350"/>
      <c r="WXN350"/>
      <c r="WXO350"/>
      <c r="WXP350"/>
      <c r="WXQ350"/>
      <c r="WXR350"/>
      <c r="WXS350"/>
      <c r="WXT350"/>
      <c r="WXU350"/>
      <c r="WXV350"/>
      <c r="WXW350"/>
      <c r="WXX350"/>
      <c r="WXY350"/>
      <c r="WXZ350"/>
      <c r="WYA350"/>
      <c r="WYB350"/>
      <c r="WYC350"/>
      <c r="WYD350"/>
      <c r="WYE350"/>
      <c r="WYF350"/>
      <c r="WYG350"/>
      <c r="WYH350"/>
      <c r="WYI350"/>
      <c r="WYJ350"/>
      <c r="WYK350"/>
      <c r="WYL350"/>
      <c r="WYM350"/>
      <c r="WYN350"/>
      <c r="WYO350"/>
      <c r="WYP350"/>
      <c r="WYQ350"/>
      <c r="WYR350"/>
      <c r="WYS350"/>
      <c r="WYT350"/>
      <c r="WYU350"/>
      <c r="WYV350"/>
      <c r="WYW350"/>
      <c r="WYX350"/>
      <c r="WYY350"/>
      <c r="WYZ350"/>
      <c r="WZA350"/>
      <c r="WZB350"/>
      <c r="WZC350"/>
      <c r="WZD350"/>
      <c r="WZE350"/>
      <c r="WZF350"/>
      <c r="WZG350"/>
      <c r="WZH350"/>
      <c r="WZI350"/>
      <c r="WZJ350"/>
      <c r="WZK350"/>
      <c r="WZL350"/>
      <c r="WZM350"/>
      <c r="WZN350"/>
      <c r="WZO350"/>
      <c r="WZP350"/>
      <c r="WZQ350"/>
      <c r="WZR350"/>
      <c r="WZS350"/>
      <c r="WZT350"/>
      <c r="WZU350"/>
      <c r="WZV350"/>
      <c r="WZW350"/>
      <c r="WZX350"/>
      <c r="WZY350"/>
      <c r="WZZ350"/>
      <c r="XAA350"/>
      <c r="XAB350"/>
      <c r="XAC350"/>
      <c r="XAD350"/>
      <c r="XAE350"/>
      <c r="XAF350"/>
      <c r="XAG350"/>
      <c r="XAH350"/>
      <c r="XAI350"/>
      <c r="XAJ350"/>
      <c r="XAK350"/>
      <c r="XAL350"/>
      <c r="XAM350"/>
      <c r="XAN350"/>
      <c r="XAO350"/>
      <c r="XAP350"/>
      <c r="XAQ350"/>
      <c r="XAR350"/>
      <c r="XAS350"/>
      <c r="XAT350"/>
      <c r="XAU350"/>
      <c r="XAV350"/>
      <c r="XAW350"/>
      <c r="XAX350"/>
      <c r="XAY350"/>
      <c r="XAZ350"/>
      <c r="XBA350"/>
      <c r="XBB350"/>
      <c r="XBC350"/>
      <c r="XBD350"/>
      <c r="XBE350"/>
      <c r="XBF350"/>
      <c r="XBG350"/>
      <c r="XBH350"/>
      <c r="XBI350"/>
      <c r="XBJ350"/>
      <c r="XBK350"/>
      <c r="XBL350"/>
      <c r="XBM350"/>
      <c r="XBN350"/>
      <c r="XBO350"/>
      <c r="XBP350"/>
      <c r="XBQ350"/>
      <c r="XBR350"/>
      <c r="XBS350"/>
      <c r="XBT350"/>
      <c r="XBU350"/>
      <c r="XBV350"/>
      <c r="XBW350"/>
      <c r="XBX350"/>
      <c r="XBY350"/>
      <c r="XBZ350"/>
      <c r="XCA350"/>
      <c r="XCB350"/>
      <c r="XCC350"/>
      <c r="XCD350"/>
      <c r="XCE350"/>
      <c r="XCF350"/>
      <c r="XCG350"/>
      <c r="XCH350"/>
      <c r="XCI350"/>
      <c r="XCJ350"/>
      <c r="XCK350"/>
      <c r="XCL350"/>
      <c r="XCM350"/>
      <c r="XCN350"/>
      <c r="XCO350"/>
      <c r="XCP350"/>
      <c r="XCQ350"/>
      <c r="XCR350"/>
      <c r="XCS350"/>
      <c r="XCT350"/>
      <c r="XCU350"/>
      <c r="XCV350"/>
      <c r="XCW350"/>
      <c r="XCX350"/>
      <c r="XCY350"/>
      <c r="XCZ350"/>
      <c r="XDA350"/>
      <c r="XDB350"/>
      <c r="XDC350"/>
      <c r="XDD350"/>
      <c r="XDE350"/>
      <c r="XDF350"/>
      <c r="XDG350"/>
      <c r="XDH350"/>
      <c r="XDI350"/>
      <c r="XDJ350"/>
      <c r="XDK350"/>
      <c r="XDL350"/>
      <c r="XDM350"/>
      <c r="XDN350"/>
      <c r="XDO350"/>
      <c r="XDP350"/>
      <c r="XDQ350"/>
      <c r="XDR350"/>
      <c r="XDS350"/>
      <c r="XDT350"/>
      <c r="XDU350"/>
      <c r="XDV350"/>
      <c r="XDW350"/>
      <c r="XDX350"/>
      <c r="XDY350"/>
      <c r="XDZ350"/>
      <c r="XEA350"/>
      <c r="XEB350"/>
      <c r="XEC350"/>
      <c r="XED350"/>
      <c r="XEE350"/>
      <c r="XEF350"/>
      <c r="XEG350"/>
      <c r="XEH350"/>
      <c r="XEI350"/>
      <c r="XEJ350"/>
      <c r="XEK350"/>
      <c r="XEL350"/>
      <c r="XEM350"/>
      <c r="XEN350"/>
      <c r="XEO350"/>
      <c r="XEP350"/>
      <c r="XEQ350"/>
      <c r="XER350"/>
      <c r="XES350"/>
      <c r="XET350"/>
      <c r="XEU350"/>
      <c r="XEV350"/>
      <c r="XEW350"/>
      <c r="XEX350"/>
      <c r="XEY350"/>
      <c r="XEZ350"/>
      <c r="XFA350"/>
      <c r="XFB350"/>
      <c r="XFC350"/>
      <c r="XFD350"/>
    </row>
    <row r="351" spans="1:16384" s="256" customFormat="1" ht="53.25" customHeight="1" x14ac:dyDescent="0.2">
      <c r="C351" s="391"/>
      <c r="D351" s="1503" t="s">
        <v>354</v>
      </c>
      <c r="E351" s="1503"/>
      <c r="F351" s="1503"/>
      <c r="G351" s="1503"/>
      <c r="H351" s="1503"/>
      <c r="I351" s="1503"/>
      <c r="J351" s="1503"/>
      <c r="K351" s="1503"/>
      <c r="L351" s="1503"/>
      <c r="M351" s="1503"/>
      <c r="N351" s="1503"/>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c r="AME351"/>
      <c r="AMF351"/>
      <c r="AMG351"/>
      <c r="AMH351"/>
      <c r="AMI351"/>
      <c r="AMJ351"/>
      <c r="AMK351"/>
      <c r="AML351"/>
      <c r="AMM351"/>
      <c r="AMN351"/>
      <c r="AMO351"/>
      <c r="AMP351"/>
      <c r="AMQ351"/>
      <c r="AMR351"/>
      <c r="AMS351"/>
      <c r="AMT351"/>
      <c r="AMU351"/>
      <c r="AMV351"/>
      <c r="AMW351"/>
      <c r="AMX351"/>
      <c r="AMY351"/>
      <c r="AMZ351"/>
      <c r="ANA351"/>
      <c r="ANB351"/>
      <c r="ANC351"/>
      <c r="AND351"/>
      <c r="ANE351"/>
      <c r="ANF351"/>
      <c r="ANG351"/>
      <c r="ANH351"/>
      <c r="ANI351"/>
      <c r="ANJ351"/>
      <c r="ANK351"/>
      <c r="ANL351"/>
      <c r="ANM351"/>
      <c r="ANN351"/>
      <c r="ANO351"/>
      <c r="ANP351"/>
      <c r="ANQ351"/>
      <c r="ANR351"/>
      <c r="ANS351"/>
      <c r="ANT351"/>
      <c r="ANU351"/>
      <c r="ANV351"/>
      <c r="ANW351"/>
      <c r="ANX351"/>
      <c r="ANY351"/>
      <c r="ANZ351"/>
      <c r="AOA351"/>
      <c r="AOB351"/>
      <c r="AOC351"/>
      <c r="AOD351"/>
      <c r="AOE351"/>
      <c r="AOF351"/>
      <c r="AOG351"/>
      <c r="AOH351"/>
      <c r="AOI351"/>
      <c r="AOJ351"/>
      <c r="AOK351"/>
      <c r="AOL351"/>
      <c r="AOM351"/>
      <c r="AON351"/>
      <c r="AOO351"/>
      <c r="AOP351"/>
      <c r="AOQ351"/>
      <c r="AOR351"/>
      <c r="AOS351"/>
      <c r="AOT351"/>
      <c r="AOU351"/>
      <c r="AOV351"/>
      <c r="AOW351"/>
      <c r="AOX351"/>
      <c r="AOY351"/>
      <c r="AOZ351"/>
      <c r="APA351"/>
      <c r="APB351"/>
      <c r="APC351"/>
      <c r="APD351"/>
      <c r="APE351"/>
      <c r="APF351"/>
      <c r="APG351"/>
      <c r="APH351"/>
      <c r="API351"/>
      <c r="APJ351"/>
      <c r="APK351"/>
      <c r="APL351"/>
      <c r="APM351"/>
      <c r="APN351"/>
      <c r="APO351"/>
      <c r="APP351"/>
      <c r="APQ351"/>
      <c r="APR351"/>
      <c r="APS351"/>
      <c r="APT351"/>
      <c r="APU351"/>
      <c r="APV351"/>
      <c r="APW351"/>
      <c r="APX351"/>
      <c r="APY351"/>
      <c r="APZ351"/>
      <c r="AQA351"/>
      <c r="AQB351"/>
      <c r="AQC351"/>
      <c r="AQD351"/>
      <c r="AQE351"/>
      <c r="AQF351"/>
      <c r="AQG351"/>
      <c r="AQH351"/>
      <c r="AQI351"/>
      <c r="AQJ351"/>
      <c r="AQK351"/>
      <c r="AQL351"/>
      <c r="AQM351"/>
      <c r="AQN351"/>
      <c r="AQO351"/>
      <c r="AQP351"/>
      <c r="AQQ351"/>
      <c r="AQR351"/>
      <c r="AQS351"/>
      <c r="AQT351"/>
      <c r="AQU351"/>
      <c r="AQV351"/>
      <c r="AQW351"/>
      <c r="AQX351"/>
      <c r="AQY351"/>
      <c r="AQZ351"/>
      <c r="ARA351"/>
      <c r="ARB351"/>
      <c r="ARC351"/>
      <c r="ARD351"/>
      <c r="ARE351"/>
      <c r="ARF351"/>
      <c r="ARG351"/>
      <c r="ARH351"/>
      <c r="ARI351"/>
      <c r="ARJ351"/>
      <c r="ARK351"/>
      <c r="ARL351"/>
      <c r="ARM351"/>
      <c r="ARN351"/>
      <c r="ARO351"/>
      <c r="ARP351"/>
      <c r="ARQ351"/>
      <c r="ARR351"/>
      <c r="ARS351"/>
      <c r="ART351"/>
      <c r="ARU351"/>
      <c r="ARV351"/>
      <c r="ARW351"/>
      <c r="ARX351"/>
      <c r="ARY351"/>
      <c r="ARZ351"/>
      <c r="ASA351"/>
      <c r="ASB351"/>
      <c r="ASC351"/>
      <c r="ASD351"/>
      <c r="ASE351"/>
      <c r="ASF351"/>
      <c r="ASG351"/>
      <c r="ASH351"/>
      <c r="ASI351"/>
      <c r="ASJ351"/>
      <c r="ASK351"/>
      <c r="ASL351"/>
      <c r="ASM351"/>
      <c r="ASN351"/>
      <c r="ASO351"/>
      <c r="ASP351"/>
      <c r="ASQ351"/>
      <c r="ASR351"/>
      <c r="ASS351"/>
      <c r="AST351"/>
      <c r="ASU351"/>
      <c r="ASV351"/>
      <c r="ASW351"/>
      <c r="ASX351"/>
      <c r="ASY351"/>
      <c r="ASZ351"/>
      <c r="ATA351"/>
      <c r="ATB351"/>
      <c r="ATC351"/>
      <c r="ATD351"/>
      <c r="ATE351"/>
      <c r="ATF351"/>
      <c r="ATG351"/>
      <c r="ATH351"/>
      <c r="ATI351"/>
      <c r="ATJ351"/>
      <c r="ATK351"/>
      <c r="ATL351"/>
      <c r="ATM351"/>
      <c r="ATN351"/>
      <c r="ATO351"/>
      <c r="ATP351"/>
      <c r="ATQ351"/>
      <c r="ATR351"/>
      <c r="ATS351"/>
      <c r="ATT351"/>
      <c r="ATU351"/>
      <c r="ATV351"/>
      <c r="ATW351"/>
      <c r="ATX351"/>
      <c r="ATY351"/>
      <c r="ATZ351"/>
      <c r="AUA351"/>
      <c r="AUB351"/>
      <c r="AUC351"/>
      <c r="AUD351"/>
      <c r="AUE351"/>
      <c r="AUF351"/>
      <c r="AUG351"/>
      <c r="AUH351"/>
      <c r="AUI351"/>
      <c r="AUJ351"/>
      <c r="AUK351"/>
      <c r="AUL351"/>
      <c r="AUM351"/>
      <c r="AUN351"/>
      <c r="AUO351"/>
      <c r="AUP351"/>
      <c r="AUQ351"/>
      <c r="AUR351"/>
      <c r="AUS351"/>
      <c r="AUT351"/>
      <c r="AUU351"/>
      <c r="AUV351"/>
      <c r="AUW351"/>
      <c r="AUX351"/>
      <c r="AUY351"/>
      <c r="AUZ351"/>
      <c r="AVA351"/>
      <c r="AVB351"/>
      <c r="AVC351"/>
      <c r="AVD351"/>
      <c r="AVE351"/>
      <c r="AVF351"/>
      <c r="AVG351"/>
      <c r="AVH351"/>
      <c r="AVI351"/>
      <c r="AVJ351"/>
      <c r="AVK351"/>
      <c r="AVL351"/>
      <c r="AVM351"/>
      <c r="AVN351"/>
      <c r="AVO351"/>
      <c r="AVP351"/>
      <c r="AVQ351"/>
      <c r="AVR351"/>
      <c r="AVS351"/>
      <c r="AVT351"/>
      <c r="AVU351"/>
      <c r="AVV351"/>
      <c r="AVW351"/>
      <c r="AVX351"/>
      <c r="AVY351"/>
      <c r="AVZ351"/>
      <c r="AWA351"/>
      <c r="AWB351"/>
      <c r="AWC351"/>
      <c r="AWD351"/>
      <c r="AWE351"/>
      <c r="AWF351"/>
      <c r="AWG351"/>
      <c r="AWH351"/>
      <c r="AWI351"/>
      <c r="AWJ351"/>
      <c r="AWK351"/>
      <c r="AWL351"/>
      <c r="AWM351"/>
      <c r="AWN351"/>
      <c r="AWO351"/>
      <c r="AWP351"/>
      <c r="AWQ351"/>
      <c r="AWR351"/>
      <c r="AWS351"/>
      <c r="AWT351"/>
      <c r="AWU351"/>
      <c r="AWV351"/>
      <c r="AWW351"/>
      <c r="AWX351"/>
      <c r="AWY351"/>
      <c r="AWZ351"/>
      <c r="AXA351"/>
      <c r="AXB351"/>
      <c r="AXC351"/>
      <c r="AXD351"/>
      <c r="AXE351"/>
      <c r="AXF351"/>
      <c r="AXG351"/>
      <c r="AXH351"/>
      <c r="AXI351"/>
      <c r="AXJ351"/>
      <c r="AXK351"/>
      <c r="AXL351"/>
      <c r="AXM351"/>
      <c r="AXN351"/>
      <c r="AXO351"/>
      <c r="AXP351"/>
      <c r="AXQ351"/>
      <c r="AXR351"/>
      <c r="AXS351"/>
      <c r="AXT351"/>
      <c r="AXU351"/>
      <c r="AXV351"/>
      <c r="AXW351"/>
      <c r="AXX351"/>
      <c r="AXY351"/>
      <c r="AXZ351"/>
      <c r="AYA351"/>
      <c r="AYB351"/>
      <c r="AYC351"/>
      <c r="AYD351"/>
      <c r="AYE351"/>
      <c r="AYF351"/>
      <c r="AYG351"/>
      <c r="AYH351"/>
      <c r="AYI351"/>
      <c r="AYJ351"/>
      <c r="AYK351"/>
      <c r="AYL351"/>
      <c r="AYM351"/>
      <c r="AYN351"/>
      <c r="AYO351"/>
      <c r="AYP351"/>
      <c r="AYQ351"/>
      <c r="AYR351"/>
      <c r="AYS351"/>
      <c r="AYT351"/>
      <c r="AYU351"/>
      <c r="AYV351"/>
      <c r="AYW351"/>
      <c r="AYX351"/>
      <c r="AYY351"/>
      <c r="AYZ351"/>
      <c r="AZA351"/>
      <c r="AZB351"/>
      <c r="AZC351"/>
      <c r="AZD351"/>
      <c r="AZE351"/>
      <c r="AZF351"/>
      <c r="AZG351"/>
      <c r="AZH351"/>
      <c r="AZI351"/>
      <c r="AZJ351"/>
      <c r="AZK351"/>
      <c r="AZL351"/>
      <c r="AZM351"/>
      <c r="AZN351"/>
      <c r="AZO351"/>
      <c r="AZP351"/>
      <c r="AZQ351"/>
      <c r="AZR351"/>
      <c r="AZS351"/>
      <c r="AZT351"/>
      <c r="AZU351"/>
      <c r="AZV351"/>
      <c r="AZW351"/>
      <c r="AZX351"/>
      <c r="AZY351"/>
      <c r="AZZ351"/>
      <c r="BAA351"/>
      <c r="BAB351"/>
      <c r="BAC351"/>
      <c r="BAD351"/>
      <c r="BAE351"/>
      <c r="BAF351"/>
      <c r="BAG351"/>
      <c r="BAH351"/>
      <c r="BAI351"/>
      <c r="BAJ351"/>
      <c r="BAK351"/>
      <c r="BAL351"/>
      <c r="BAM351"/>
      <c r="BAN351"/>
      <c r="BAO351"/>
      <c r="BAP351"/>
      <c r="BAQ351"/>
      <c r="BAR351"/>
      <c r="BAS351"/>
      <c r="BAT351"/>
      <c r="BAU351"/>
      <c r="BAV351"/>
      <c r="BAW351"/>
      <c r="BAX351"/>
      <c r="BAY351"/>
      <c r="BAZ351"/>
      <c r="BBA351"/>
      <c r="BBB351"/>
      <c r="BBC351"/>
      <c r="BBD351"/>
      <c r="BBE351"/>
      <c r="BBF351"/>
      <c r="BBG351"/>
      <c r="BBH351"/>
      <c r="BBI351"/>
      <c r="BBJ351"/>
      <c r="BBK351"/>
      <c r="BBL351"/>
      <c r="BBM351"/>
      <c r="BBN351"/>
      <c r="BBO351"/>
      <c r="BBP351"/>
      <c r="BBQ351"/>
      <c r="BBR351"/>
      <c r="BBS351"/>
      <c r="BBT351"/>
      <c r="BBU351"/>
      <c r="BBV351"/>
      <c r="BBW351"/>
      <c r="BBX351"/>
      <c r="BBY351"/>
      <c r="BBZ351"/>
      <c r="BCA351"/>
      <c r="BCB351"/>
      <c r="BCC351"/>
      <c r="BCD351"/>
      <c r="BCE351"/>
      <c r="BCF351"/>
      <c r="BCG351"/>
      <c r="BCH351"/>
      <c r="BCI351"/>
      <c r="BCJ351"/>
      <c r="BCK351"/>
      <c r="BCL351"/>
      <c r="BCM351"/>
      <c r="BCN351"/>
      <c r="BCO351"/>
      <c r="BCP351"/>
      <c r="BCQ351"/>
      <c r="BCR351"/>
      <c r="BCS351"/>
      <c r="BCT351"/>
      <c r="BCU351"/>
      <c r="BCV351"/>
      <c r="BCW351"/>
      <c r="BCX351"/>
      <c r="BCY351"/>
      <c r="BCZ351"/>
      <c r="BDA351"/>
      <c r="BDB351"/>
      <c r="BDC351"/>
      <c r="BDD351"/>
      <c r="BDE351"/>
      <c r="BDF351"/>
      <c r="BDG351"/>
      <c r="BDH351"/>
      <c r="BDI351"/>
      <c r="BDJ351"/>
      <c r="BDK351"/>
      <c r="BDL351"/>
      <c r="BDM351"/>
      <c r="BDN351"/>
      <c r="BDO351"/>
      <c r="BDP351"/>
      <c r="BDQ351"/>
      <c r="BDR351"/>
      <c r="BDS351"/>
      <c r="BDT351"/>
      <c r="BDU351"/>
      <c r="BDV351"/>
      <c r="BDW351"/>
      <c r="BDX351"/>
      <c r="BDY351"/>
      <c r="BDZ351"/>
      <c r="BEA351"/>
      <c r="BEB351"/>
      <c r="BEC351"/>
      <c r="BED351"/>
      <c r="BEE351"/>
      <c r="BEF351"/>
      <c r="BEG351"/>
      <c r="BEH351"/>
      <c r="BEI351"/>
      <c r="BEJ351"/>
      <c r="BEK351"/>
      <c r="BEL351"/>
      <c r="BEM351"/>
      <c r="BEN351"/>
      <c r="BEO351"/>
      <c r="BEP351"/>
      <c r="BEQ351"/>
      <c r="BER351"/>
      <c r="BES351"/>
      <c r="BET351"/>
      <c r="BEU351"/>
      <c r="BEV351"/>
      <c r="BEW351"/>
      <c r="BEX351"/>
      <c r="BEY351"/>
      <c r="BEZ351"/>
      <c r="BFA351"/>
      <c r="BFB351"/>
      <c r="BFC351"/>
      <c r="BFD351"/>
      <c r="BFE351"/>
      <c r="BFF351"/>
      <c r="BFG351"/>
      <c r="BFH351"/>
      <c r="BFI351"/>
      <c r="BFJ351"/>
      <c r="BFK351"/>
      <c r="BFL351"/>
      <c r="BFM351"/>
      <c r="BFN351"/>
      <c r="BFO351"/>
      <c r="BFP351"/>
      <c r="BFQ351"/>
      <c r="BFR351"/>
      <c r="BFS351"/>
      <c r="BFT351"/>
      <c r="BFU351"/>
      <c r="BFV351"/>
      <c r="BFW351"/>
      <c r="BFX351"/>
      <c r="BFY351"/>
      <c r="BFZ351"/>
      <c r="BGA351"/>
      <c r="BGB351"/>
      <c r="BGC351"/>
      <c r="BGD351"/>
      <c r="BGE351"/>
      <c r="BGF351"/>
      <c r="BGG351"/>
      <c r="BGH351"/>
      <c r="BGI351"/>
      <c r="BGJ351"/>
      <c r="BGK351"/>
      <c r="BGL351"/>
      <c r="BGM351"/>
      <c r="BGN351"/>
      <c r="BGO351"/>
      <c r="BGP351"/>
      <c r="BGQ351"/>
      <c r="BGR351"/>
      <c r="BGS351"/>
      <c r="BGT351"/>
      <c r="BGU351"/>
      <c r="BGV351"/>
      <c r="BGW351"/>
      <c r="BGX351"/>
      <c r="BGY351"/>
      <c r="BGZ351"/>
      <c r="BHA351"/>
      <c r="BHB351"/>
      <c r="BHC351"/>
      <c r="BHD351"/>
      <c r="BHE351"/>
      <c r="BHF351"/>
      <c r="BHG351"/>
      <c r="BHH351"/>
      <c r="BHI351"/>
      <c r="BHJ351"/>
      <c r="BHK351"/>
      <c r="BHL351"/>
      <c r="BHM351"/>
      <c r="BHN351"/>
      <c r="BHO351"/>
      <c r="BHP351"/>
      <c r="BHQ351"/>
      <c r="BHR351"/>
      <c r="BHS351"/>
      <c r="BHT351"/>
      <c r="BHU351"/>
      <c r="BHV351"/>
      <c r="BHW351"/>
      <c r="BHX351"/>
      <c r="BHY351"/>
      <c r="BHZ351"/>
      <c r="BIA351"/>
      <c r="BIB351"/>
      <c r="BIC351"/>
      <c r="BID351"/>
      <c r="BIE351"/>
      <c r="BIF351"/>
      <c r="BIG351"/>
      <c r="BIH351"/>
      <c r="BII351"/>
      <c r="BIJ351"/>
      <c r="BIK351"/>
      <c r="BIL351"/>
      <c r="BIM351"/>
      <c r="BIN351"/>
      <c r="BIO351"/>
      <c r="BIP351"/>
      <c r="BIQ351"/>
      <c r="BIR351"/>
      <c r="BIS351"/>
      <c r="BIT351"/>
      <c r="BIU351"/>
      <c r="BIV351"/>
      <c r="BIW351"/>
      <c r="BIX351"/>
      <c r="BIY351"/>
      <c r="BIZ351"/>
      <c r="BJA351"/>
      <c r="BJB351"/>
      <c r="BJC351"/>
      <c r="BJD351"/>
      <c r="BJE351"/>
      <c r="BJF351"/>
      <c r="BJG351"/>
      <c r="BJH351"/>
      <c r="BJI351"/>
      <c r="BJJ351"/>
      <c r="BJK351"/>
      <c r="BJL351"/>
      <c r="BJM351"/>
      <c r="BJN351"/>
      <c r="BJO351"/>
      <c r="BJP351"/>
      <c r="BJQ351"/>
      <c r="BJR351"/>
      <c r="BJS351"/>
      <c r="BJT351"/>
      <c r="BJU351"/>
      <c r="BJV351"/>
      <c r="BJW351"/>
      <c r="BJX351"/>
      <c r="BJY351"/>
      <c r="BJZ351"/>
      <c r="BKA351"/>
      <c r="BKB351"/>
      <c r="BKC351"/>
      <c r="BKD351"/>
      <c r="BKE351"/>
      <c r="BKF351"/>
      <c r="BKG351"/>
      <c r="BKH351"/>
      <c r="BKI351"/>
      <c r="BKJ351"/>
      <c r="BKK351"/>
      <c r="BKL351"/>
      <c r="BKM351"/>
      <c r="BKN351"/>
      <c r="BKO351"/>
      <c r="BKP351"/>
      <c r="BKQ351"/>
      <c r="BKR351"/>
      <c r="BKS351"/>
      <c r="BKT351"/>
      <c r="BKU351"/>
      <c r="BKV351"/>
      <c r="BKW351"/>
      <c r="BKX351"/>
      <c r="BKY351"/>
      <c r="BKZ351"/>
      <c r="BLA351"/>
      <c r="BLB351"/>
      <c r="BLC351"/>
      <c r="BLD351"/>
      <c r="BLE351"/>
      <c r="BLF351"/>
      <c r="BLG351"/>
      <c r="BLH351"/>
      <c r="BLI351"/>
      <c r="BLJ351"/>
      <c r="BLK351"/>
      <c r="BLL351"/>
      <c r="BLM351"/>
      <c r="BLN351"/>
      <c r="BLO351"/>
      <c r="BLP351"/>
      <c r="BLQ351"/>
      <c r="BLR351"/>
      <c r="BLS351"/>
      <c r="BLT351"/>
      <c r="BLU351"/>
      <c r="BLV351"/>
      <c r="BLW351"/>
      <c r="BLX351"/>
      <c r="BLY351"/>
      <c r="BLZ351"/>
      <c r="BMA351"/>
      <c r="BMB351"/>
      <c r="BMC351"/>
      <c r="BMD351"/>
      <c r="BME351"/>
      <c r="BMF351"/>
      <c r="BMG351"/>
      <c r="BMH351"/>
      <c r="BMI351"/>
      <c r="BMJ351"/>
      <c r="BMK351"/>
      <c r="BML351"/>
      <c r="BMM351"/>
      <c r="BMN351"/>
      <c r="BMO351"/>
      <c r="BMP351"/>
      <c r="BMQ351"/>
      <c r="BMR351"/>
      <c r="BMS351"/>
      <c r="BMT351"/>
      <c r="BMU351"/>
      <c r="BMV351"/>
      <c r="BMW351"/>
      <c r="BMX351"/>
      <c r="BMY351"/>
      <c r="BMZ351"/>
      <c r="BNA351"/>
      <c r="BNB351"/>
      <c r="BNC351"/>
      <c r="BND351"/>
      <c r="BNE351"/>
      <c r="BNF351"/>
      <c r="BNG351"/>
      <c r="BNH351"/>
      <c r="BNI351"/>
      <c r="BNJ351"/>
      <c r="BNK351"/>
      <c r="BNL351"/>
      <c r="BNM351"/>
      <c r="BNN351"/>
      <c r="BNO351"/>
      <c r="BNP351"/>
      <c r="BNQ351"/>
      <c r="BNR351"/>
      <c r="BNS351"/>
      <c r="BNT351"/>
      <c r="BNU351"/>
      <c r="BNV351"/>
      <c r="BNW351"/>
      <c r="BNX351"/>
      <c r="BNY351"/>
      <c r="BNZ351"/>
      <c r="BOA351"/>
      <c r="BOB351"/>
      <c r="BOC351"/>
      <c r="BOD351"/>
      <c r="BOE351"/>
      <c r="BOF351"/>
      <c r="BOG351"/>
      <c r="BOH351"/>
      <c r="BOI351"/>
      <c r="BOJ351"/>
      <c r="BOK351"/>
      <c r="BOL351"/>
      <c r="BOM351"/>
      <c r="BON351"/>
      <c r="BOO351"/>
      <c r="BOP351"/>
      <c r="BOQ351"/>
      <c r="BOR351"/>
      <c r="BOS351"/>
      <c r="BOT351"/>
      <c r="BOU351"/>
      <c r="BOV351"/>
      <c r="BOW351"/>
      <c r="BOX351"/>
      <c r="BOY351"/>
      <c r="BOZ351"/>
      <c r="BPA351"/>
      <c r="BPB351"/>
      <c r="BPC351"/>
      <c r="BPD351"/>
      <c r="BPE351"/>
      <c r="BPF351"/>
      <c r="BPG351"/>
      <c r="BPH351"/>
      <c r="BPI351"/>
      <c r="BPJ351"/>
      <c r="BPK351"/>
      <c r="BPL351"/>
      <c r="BPM351"/>
      <c r="BPN351"/>
      <c r="BPO351"/>
      <c r="BPP351"/>
      <c r="BPQ351"/>
      <c r="BPR351"/>
      <c r="BPS351"/>
      <c r="BPT351"/>
      <c r="BPU351"/>
      <c r="BPV351"/>
      <c r="BPW351"/>
      <c r="BPX351"/>
      <c r="BPY351"/>
      <c r="BPZ351"/>
      <c r="BQA351"/>
      <c r="BQB351"/>
      <c r="BQC351"/>
      <c r="BQD351"/>
      <c r="BQE351"/>
      <c r="BQF351"/>
      <c r="BQG351"/>
      <c r="BQH351"/>
      <c r="BQI351"/>
      <c r="BQJ351"/>
      <c r="BQK351"/>
      <c r="BQL351"/>
      <c r="BQM351"/>
      <c r="BQN351"/>
      <c r="BQO351"/>
      <c r="BQP351"/>
      <c r="BQQ351"/>
      <c r="BQR351"/>
      <c r="BQS351"/>
      <c r="BQT351"/>
      <c r="BQU351"/>
      <c r="BQV351"/>
      <c r="BQW351"/>
      <c r="BQX351"/>
      <c r="BQY351"/>
      <c r="BQZ351"/>
      <c r="BRA351"/>
      <c r="BRB351"/>
      <c r="BRC351"/>
      <c r="BRD351"/>
      <c r="BRE351"/>
      <c r="BRF351"/>
      <c r="BRG351"/>
      <c r="BRH351"/>
      <c r="BRI351"/>
      <c r="BRJ351"/>
      <c r="BRK351"/>
      <c r="BRL351"/>
      <c r="BRM351"/>
      <c r="BRN351"/>
      <c r="BRO351"/>
      <c r="BRP351"/>
      <c r="BRQ351"/>
      <c r="BRR351"/>
      <c r="BRS351"/>
      <c r="BRT351"/>
      <c r="BRU351"/>
      <c r="BRV351"/>
      <c r="BRW351"/>
      <c r="BRX351"/>
      <c r="BRY351"/>
      <c r="BRZ351"/>
      <c r="BSA351"/>
      <c r="BSB351"/>
      <c r="BSC351"/>
      <c r="BSD351"/>
      <c r="BSE351"/>
      <c r="BSF351"/>
      <c r="BSG351"/>
      <c r="BSH351"/>
      <c r="BSI351"/>
      <c r="BSJ351"/>
      <c r="BSK351"/>
      <c r="BSL351"/>
      <c r="BSM351"/>
      <c r="BSN351"/>
      <c r="BSO351"/>
      <c r="BSP351"/>
      <c r="BSQ351"/>
      <c r="BSR351"/>
      <c r="BSS351"/>
      <c r="BST351"/>
      <c r="BSU351"/>
      <c r="BSV351"/>
      <c r="BSW351"/>
      <c r="BSX351"/>
      <c r="BSY351"/>
      <c r="BSZ351"/>
      <c r="BTA351"/>
      <c r="BTB351"/>
      <c r="BTC351"/>
      <c r="BTD351"/>
      <c r="BTE351"/>
      <c r="BTF351"/>
      <c r="BTG351"/>
      <c r="BTH351"/>
      <c r="BTI351"/>
      <c r="BTJ351"/>
      <c r="BTK351"/>
      <c r="BTL351"/>
      <c r="BTM351"/>
      <c r="BTN351"/>
      <c r="BTO351"/>
      <c r="BTP351"/>
      <c r="BTQ351"/>
      <c r="BTR351"/>
      <c r="BTS351"/>
      <c r="BTT351"/>
      <c r="BTU351"/>
      <c r="BTV351"/>
      <c r="BTW351"/>
      <c r="BTX351"/>
      <c r="BTY351"/>
      <c r="BTZ351"/>
      <c r="BUA351"/>
      <c r="BUB351"/>
      <c r="BUC351"/>
      <c r="BUD351"/>
      <c r="BUE351"/>
      <c r="BUF351"/>
      <c r="BUG351"/>
      <c r="BUH351"/>
      <c r="BUI351"/>
      <c r="BUJ351"/>
      <c r="BUK351"/>
      <c r="BUL351"/>
      <c r="BUM351"/>
      <c r="BUN351"/>
      <c r="BUO351"/>
      <c r="BUP351"/>
      <c r="BUQ351"/>
      <c r="BUR351"/>
      <c r="BUS351"/>
      <c r="BUT351"/>
      <c r="BUU351"/>
      <c r="BUV351"/>
      <c r="BUW351"/>
      <c r="BUX351"/>
      <c r="BUY351"/>
      <c r="BUZ351"/>
      <c r="BVA351"/>
      <c r="BVB351"/>
      <c r="BVC351"/>
      <c r="BVD351"/>
      <c r="BVE351"/>
      <c r="BVF351"/>
      <c r="BVG351"/>
      <c r="BVH351"/>
      <c r="BVI351"/>
      <c r="BVJ351"/>
      <c r="BVK351"/>
      <c r="BVL351"/>
      <c r="BVM351"/>
      <c r="BVN351"/>
      <c r="BVO351"/>
      <c r="BVP351"/>
      <c r="BVQ351"/>
      <c r="BVR351"/>
      <c r="BVS351"/>
      <c r="BVT351"/>
      <c r="BVU351"/>
      <c r="BVV351"/>
      <c r="BVW351"/>
      <c r="BVX351"/>
      <c r="BVY351"/>
      <c r="BVZ351"/>
      <c r="BWA351"/>
      <c r="BWB351"/>
      <c r="BWC351"/>
      <c r="BWD351"/>
      <c r="BWE351"/>
      <c r="BWF351"/>
      <c r="BWG351"/>
      <c r="BWH351"/>
      <c r="BWI351"/>
      <c r="BWJ351"/>
      <c r="BWK351"/>
      <c r="BWL351"/>
      <c r="BWM351"/>
      <c r="BWN351"/>
      <c r="BWO351"/>
      <c r="BWP351"/>
      <c r="BWQ351"/>
      <c r="BWR351"/>
      <c r="BWS351"/>
      <c r="BWT351"/>
      <c r="BWU351"/>
      <c r="BWV351"/>
      <c r="BWW351"/>
      <c r="BWX351"/>
      <c r="BWY351"/>
      <c r="BWZ351"/>
      <c r="BXA351"/>
      <c r="BXB351"/>
      <c r="BXC351"/>
      <c r="BXD351"/>
      <c r="BXE351"/>
      <c r="BXF351"/>
      <c r="BXG351"/>
      <c r="BXH351"/>
      <c r="BXI351"/>
      <c r="BXJ351"/>
      <c r="BXK351"/>
      <c r="BXL351"/>
      <c r="BXM351"/>
      <c r="BXN351"/>
      <c r="BXO351"/>
      <c r="BXP351"/>
      <c r="BXQ351"/>
      <c r="BXR351"/>
      <c r="BXS351"/>
      <c r="BXT351"/>
      <c r="BXU351"/>
      <c r="BXV351"/>
      <c r="BXW351"/>
      <c r="BXX351"/>
      <c r="BXY351"/>
      <c r="BXZ351"/>
      <c r="BYA351"/>
      <c r="BYB351"/>
      <c r="BYC351"/>
      <c r="BYD351"/>
      <c r="BYE351"/>
      <c r="BYF351"/>
      <c r="BYG351"/>
      <c r="BYH351"/>
      <c r="BYI351"/>
      <c r="BYJ351"/>
      <c r="BYK351"/>
      <c r="BYL351"/>
      <c r="BYM351"/>
      <c r="BYN351"/>
      <c r="BYO351"/>
      <c r="BYP351"/>
      <c r="BYQ351"/>
      <c r="BYR351"/>
      <c r="BYS351"/>
      <c r="BYT351"/>
      <c r="BYU351"/>
      <c r="BYV351"/>
      <c r="BYW351"/>
      <c r="BYX351"/>
      <c r="BYY351"/>
      <c r="BYZ351"/>
      <c r="BZA351"/>
      <c r="BZB351"/>
      <c r="BZC351"/>
      <c r="BZD351"/>
      <c r="BZE351"/>
      <c r="BZF351"/>
      <c r="BZG351"/>
      <c r="BZH351"/>
      <c r="BZI351"/>
      <c r="BZJ351"/>
      <c r="BZK351"/>
      <c r="BZL351"/>
      <c r="BZM351"/>
      <c r="BZN351"/>
      <c r="BZO351"/>
      <c r="BZP351"/>
      <c r="BZQ351"/>
      <c r="BZR351"/>
      <c r="BZS351"/>
      <c r="BZT351"/>
      <c r="BZU351"/>
      <c r="BZV351"/>
      <c r="BZW351"/>
      <c r="BZX351"/>
      <c r="BZY351"/>
      <c r="BZZ351"/>
      <c r="CAA351"/>
      <c r="CAB351"/>
      <c r="CAC351"/>
      <c r="CAD351"/>
      <c r="CAE351"/>
      <c r="CAF351"/>
      <c r="CAG351"/>
      <c r="CAH351"/>
      <c r="CAI351"/>
      <c r="CAJ351"/>
      <c r="CAK351"/>
      <c r="CAL351"/>
      <c r="CAM351"/>
      <c r="CAN351"/>
      <c r="CAO351"/>
      <c r="CAP351"/>
      <c r="CAQ351"/>
      <c r="CAR351"/>
      <c r="CAS351"/>
      <c r="CAT351"/>
      <c r="CAU351"/>
      <c r="CAV351"/>
      <c r="CAW351"/>
      <c r="CAX351"/>
      <c r="CAY351"/>
      <c r="CAZ351"/>
      <c r="CBA351"/>
      <c r="CBB351"/>
      <c r="CBC351"/>
      <c r="CBD351"/>
      <c r="CBE351"/>
      <c r="CBF351"/>
      <c r="CBG351"/>
      <c r="CBH351"/>
      <c r="CBI351"/>
      <c r="CBJ351"/>
      <c r="CBK351"/>
      <c r="CBL351"/>
      <c r="CBM351"/>
      <c r="CBN351"/>
      <c r="CBO351"/>
      <c r="CBP351"/>
      <c r="CBQ351"/>
      <c r="CBR351"/>
      <c r="CBS351"/>
      <c r="CBT351"/>
      <c r="CBU351"/>
      <c r="CBV351"/>
      <c r="CBW351"/>
      <c r="CBX351"/>
      <c r="CBY351"/>
      <c r="CBZ351"/>
      <c r="CCA351"/>
      <c r="CCB351"/>
      <c r="CCC351"/>
      <c r="CCD351"/>
      <c r="CCE351"/>
      <c r="CCF351"/>
      <c r="CCG351"/>
      <c r="CCH351"/>
      <c r="CCI351"/>
      <c r="CCJ351"/>
      <c r="CCK351"/>
      <c r="CCL351"/>
      <c r="CCM351"/>
      <c r="CCN351"/>
      <c r="CCO351"/>
      <c r="CCP351"/>
      <c r="CCQ351"/>
      <c r="CCR351"/>
      <c r="CCS351"/>
      <c r="CCT351"/>
      <c r="CCU351"/>
      <c r="CCV351"/>
      <c r="CCW351"/>
      <c r="CCX351"/>
      <c r="CCY351"/>
      <c r="CCZ351"/>
      <c r="CDA351"/>
      <c r="CDB351"/>
      <c r="CDC351"/>
      <c r="CDD351"/>
      <c r="CDE351"/>
      <c r="CDF351"/>
      <c r="CDG351"/>
      <c r="CDH351"/>
      <c r="CDI351"/>
      <c r="CDJ351"/>
      <c r="CDK351"/>
      <c r="CDL351"/>
      <c r="CDM351"/>
      <c r="CDN351"/>
      <c r="CDO351"/>
      <c r="CDP351"/>
      <c r="CDQ351"/>
      <c r="CDR351"/>
      <c r="CDS351"/>
      <c r="CDT351"/>
      <c r="CDU351"/>
      <c r="CDV351"/>
      <c r="CDW351"/>
      <c r="CDX351"/>
      <c r="CDY351"/>
      <c r="CDZ351"/>
      <c r="CEA351"/>
      <c r="CEB351"/>
      <c r="CEC351"/>
      <c r="CED351"/>
      <c r="CEE351"/>
      <c r="CEF351"/>
      <c r="CEG351"/>
      <c r="CEH351"/>
      <c r="CEI351"/>
      <c r="CEJ351"/>
      <c r="CEK351"/>
      <c r="CEL351"/>
      <c r="CEM351"/>
      <c r="CEN351"/>
      <c r="CEO351"/>
      <c r="CEP351"/>
      <c r="CEQ351"/>
      <c r="CER351"/>
      <c r="CES351"/>
      <c r="CET351"/>
      <c r="CEU351"/>
      <c r="CEV351"/>
      <c r="CEW351"/>
      <c r="CEX351"/>
      <c r="CEY351"/>
      <c r="CEZ351"/>
      <c r="CFA351"/>
      <c r="CFB351"/>
      <c r="CFC351"/>
      <c r="CFD351"/>
      <c r="CFE351"/>
      <c r="CFF351"/>
      <c r="CFG351"/>
      <c r="CFH351"/>
      <c r="CFI351"/>
      <c r="CFJ351"/>
      <c r="CFK351"/>
      <c r="CFL351"/>
      <c r="CFM351"/>
      <c r="CFN351"/>
      <c r="CFO351"/>
      <c r="CFP351"/>
      <c r="CFQ351"/>
      <c r="CFR351"/>
      <c r="CFS351"/>
      <c r="CFT351"/>
      <c r="CFU351"/>
      <c r="CFV351"/>
      <c r="CFW351"/>
      <c r="CFX351"/>
      <c r="CFY351"/>
      <c r="CFZ351"/>
      <c r="CGA351"/>
      <c r="CGB351"/>
      <c r="CGC351"/>
      <c r="CGD351"/>
      <c r="CGE351"/>
      <c r="CGF351"/>
      <c r="CGG351"/>
      <c r="CGH351"/>
      <c r="CGI351"/>
      <c r="CGJ351"/>
      <c r="CGK351"/>
      <c r="CGL351"/>
      <c r="CGM351"/>
      <c r="CGN351"/>
      <c r="CGO351"/>
      <c r="CGP351"/>
      <c r="CGQ351"/>
      <c r="CGR351"/>
      <c r="CGS351"/>
      <c r="CGT351"/>
      <c r="CGU351"/>
      <c r="CGV351"/>
      <c r="CGW351"/>
      <c r="CGX351"/>
      <c r="CGY351"/>
      <c r="CGZ351"/>
      <c r="CHA351"/>
      <c r="CHB351"/>
      <c r="CHC351"/>
      <c r="CHD351"/>
      <c r="CHE351"/>
      <c r="CHF351"/>
      <c r="CHG351"/>
      <c r="CHH351"/>
      <c r="CHI351"/>
      <c r="CHJ351"/>
      <c r="CHK351"/>
      <c r="CHL351"/>
      <c r="CHM351"/>
      <c r="CHN351"/>
      <c r="CHO351"/>
      <c r="CHP351"/>
      <c r="CHQ351"/>
      <c r="CHR351"/>
      <c r="CHS351"/>
      <c r="CHT351"/>
      <c r="CHU351"/>
      <c r="CHV351"/>
      <c r="CHW351"/>
      <c r="CHX351"/>
      <c r="CHY351"/>
      <c r="CHZ351"/>
      <c r="CIA351"/>
      <c r="CIB351"/>
      <c r="CIC351"/>
      <c r="CID351"/>
      <c r="CIE351"/>
      <c r="CIF351"/>
      <c r="CIG351"/>
      <c r="CIH351"/>
      <c r="CII351"/>
      <c r="CIJ351"/>
      <c r="CIK351"/>
      <c r="CIL351"/>
      <c r="CIM351"/>
      <c r="CIN351"/>
      <c r="CIO351"/>
      <c r="CIP351"/>
      <c r="CIQ351"/>
      <c r="CIR351"/>
      <c r="CIS351"/>
      <c r="CIT351"/>
      <c r="CIU351"/>
      <c r="CIV351"/>
      <c r="CIW351"/>
      <c r="CIX351"/>
      <c r="CIY351"/>
      <c r="CIZ351"/>
      <c r="CJA351"/>
      <c r="CJB351"/>
      <c r="CJC351"/>
      <c r="CJD351"/>
      <c r="CJE351"/>
      <c r="CJF351"/>
      <c r="CJG351"/>
      <c r="CJH351"/>
      <c r="CJI351"/>
      <c r="CJJ351"/>
      <c r="CJK351"/>
      <c r="CJL351"/>
      <c r="CJM351"/>
      <c r="CJN351"/>
      <c r="CJO351"/>
      <c r="CJP351"/>
      <c r="CJQ351"/>
      <c r="CJR351"/>
      <c r="CJS351"/>
      <c r="CJT351"/>
      <c r="CJU351"/>
      <c r="CJV351"/>
      <c r="CJW351"/>
      <c r="CJX351"/>
      <c r="CJY351"/>
      <c r="CJZ351"/>
      <c r="CKA351"/>
      <c r="CKB351"/>
      <c r="CKC351"/>
      <c r="CKD351"/>
      <c r="CKE351"/>
      <c r="CKF351"/>
      <c r="CKG351"/>
      <c r="CKH351"/>
      <c r="CKI351"/>
      <c r="CKJ351"/>
      <c r="CKK351"/>
      <c r="CKL351"/>
      <c r="CKM351"/>
      <c r="CKN351"/>
      <c r="CKO351"/>
      <c r="CKP351"/>
      <c r="CKQ351"/>
      <c r="CKR351"/>
      <c r="CKS351"/>
      <c r="CKT351"/>
      <c r="CKU351"/>
      <c r="CKV351"/>
      <c r="CKW351"/>
      <c r="CKX351"/>
      <c r="CKY351"/>
      <c r="CKZ351"/>
      <c r="CLA351"/>
      <c r="CLB351"/>
      <c r="CLC351"/>
      <c r="CLD351"/>
      <c r="CLE351"/>
      <c r="CLF351"/>
      <c r="CLG351"/>
      <c r="CLH351"/>
      <c r="CLI351"/>
      <c r="CLJ351"/>
      <c r="CLK351"/>
      <c r="CLL351"/>
      <c r="CLM351"/>
      <c r="CLN351"/>
      <c r="CLO351"/>
      <c r="CLP351"/>
      <c r="CLQ351"/>
      <c r="CLR351"/>
      <c r="CLS351"/>
      <c r="CLT351"/>
      <c r="CLU351"/>
      <c r="CLV351"/>
      <c r="CLW351"/>
      <c r="CLX351"/>
      <c r="CLY351"/>
      <c r="CLZ351"/>
      <c r="CMA351"/>
      <c r="CMB351"/>
      <c r="CMC351"/>
      <c r="CMD351"/>
      <c r="CME351"/>
      <c r="CMF351"/>
      <c r="CMG351"/>
      <c r="CMH351"/>
      <c r="CMI351"/>
      <c r="CMJ351"/>
      <c r="CMK351"/>
      <c r="CML351"/>
      <c r="CMM351"/>
      <c r="CMN351"/>
      <c r="CMO351"/>
      <c r="CMP351"/>
      <c r="CMQ351"/>
      <c r="CMR351"/>
      <c r="CMS351"/>
      <c r="CMT351"/>
      <c r="CMU351"/>
      <c r="CMV351"/>
      <c r="CMW351"/>
      <c r="CMX351"/>
      <c r="CMY351"/>
      <c r="CMZ351"/>
      <c r="CNA351"/>
      <c r="CNB351"/>
      <c r="CNC351"/>
      <c r="CND351"/>
      <c r="CNE351"/>
      <c r="CNF351"/>
      <c r="CNG351"/>
      <c r="CNH351"/>
      <c r="CNI351"/>
      <c r="CNJ351"/>
      <c r="CNK351"/>
      <c r="CNL351"/>
      <c r="CNM351"/>
      <c r="CNN351"/>
      <c r="CNO351"/>
      <c r="CNP351"/>
      <c r="CNQ351"/>
      <c r="CNR351"/>
      <c r="CNS351"/>
      <c r="CNT351"/>
      <c r="CNU351"/>
      <c r="CNV351"/>
      <c r="CNW351"/>
      <c r="CNX351"/>
      <c r="CNY351"/>
      <c r="CNZ351"/>
      <c r="COA351"/>
      <c r="COB351"/>
      <c r="COC351"/>
      <c r="COD351"/>
      <c r="COE351"/>
      <c r="COF351"/>
      <c r="COG351"/>
      <c r="COH351"/>
      <c r="COI351"/>
      <c r="COJ351"/>
      <c r="COK351"/>
      <c r="COL351"/>
      <c r="COM351"/>
      <c r="CON351"/>
      <c r="COO351"/>
      <c r="COP351"/>
      <c r="COQ351"/>
      <c r="COR351"/>
      <c r="COS351"/>
      <c r="COT351"/>
      <c r="COU351"/>
      <c r="COV351"/>
      <c r="COW351"/>
      <c r="COX351"/>
      <c r="COY351"/>
      <c r="COZ351"/>
      <c r="CPA351"/>
      <c r="CPB351"/>
      <c r="CPC351"/>
      <c r="CPD351"/>
      <c r="CPE351"/>
      <c r="CPF351"/>
      <c r="CPG351"/>
      <c r="CPH351"/>
      <c r="CPI351"/>
      <c r="CPJ351"/>
      <c r="CPK351"/>
      <c r="CPL351"/>
      <c r="CPM351"/>
      <c r="CPN351"/>
      <c r="CPO351"/>
      <c r="CPP351"/>
      <c r="CPQ351"/>
      <c r="CPR351"/>
      <c r="CPS351"/>
      <c r="CPT351"/>
      <c r="CPU351"/>
      <c r="CPV351"/>
      <c r="CPW351"/>
      <c r="CPX351"/>
      <c r="CPY351"/>
      <c r="CPZ351"/>
      <c r="CQA351"/>
      <c r="CQB351"/>
      <c r="CQC351"/>
      <c r="CQD351"/>
      <c r="CQE351"/>
      <c r="CQF351"/>
      <c r="CQG351"/>
      <c r="CQH351"/>
      <c r="CQI351"/>
      <c r="CQJ351"/>
      <c r="CQK351"/>
      <c r="CQL351"/>
      <c r="CQM351"/>
      <c r="CQN351"/>
      <c r="CQO351"/>
      <c r="CQP351"/>
      <c r="CQQ351"/>
      <c r="CQR351"/>
      <c r="CQS351"/>
      <c r="CQT351"/>
      <c r="CQU351"/>
      <c r="CQV351"/>
      <c r="CQW351"/>
      <c r="CQX351"/>
      <c r="CQY351"/>
      <c r="CQZ351"/>
      <c r="CRA351"/>
      <c r="CRB351"/>
      <c r="CRC351"/>
      <c r="CRD351"/>
      <c r="CRE351"/>
      <c r="CRF351"/>
      <c r="CRG351"/>
      <c r="CRH351"/>
      <c r="CRI351"/>
      <c r="CRJ351"/>
      <c r="CRK351"/>
      <c r="CRL351"/>
      <c r="CRM351"/>
      <c r="CRN351"/>
      <c r="CRO351"/>
      <c r="CRP351"/>
      <c r="CRQ351"/>
      <c r="CRR351"/>
      <c r="CRS351"/>
      <c r="CRT351"/>
      <c r="CRU351"/>
      <c r="CRV351"/>
      <c r="CRW351"/>
      <c r="CRX351"/>
      <c r="CRY351"/>
      <c r="CRZ351"/>
      <c r="CSA351"/>
      <c r="CSB351"/>
      <c r="CSC351"/>
      <c r="CSD351"/>
      <c r="CSE351"/>
      <c r="CSF351"/>
      <c r="CSG351"/>
      <c r="CSH351"/>
      <c r="CSI351"/>
      <c r="CSJ351"/>
      <c r="CSK351"/>
      <c r="CSL351"/>
      <c r="CSM351"/>
      <c r="CSN351"/>
      <c r="CSO351"/>
      <c r="CSP351"/>
      <c r="CSQ351"/>
      <c r="CSR351"/>
      <c r="CSS351"/>
      <c r="CST351"/>
      <c r="CSU351"/>
      <c r="CSV351"/>
      <c r="CSW351"/>
      <c r="CSX351"/>
      <c r="CSY351"/>
      <c r="CSZ351"/>
      <c r="CTA351"/>
      <c r="CTB351"/>
      <c r="CTC351"/>
      <c r="CTD351"/>
      <c r="CTE351"/>
      <c r="CTF351"/>
      <c r="CTG351"/>
      <c r="CTH351"/>
      <c r="CTI351"/>
      <c r="CTJ351"/>
      <c r="CTK351"/>
      <c r="CTL351"/>
      <c r="CTM351"/>
      <c r="CTN351"/>
      <c r="CTO351"/>
      <c r="CTP351"/>
      <c r="CTQ351"/>
      <c r="CTR351"/>
      <c r="CTS351"/>
      <c r="CTT351"/>
      <c r="CTU351"/>
      <c r="CTV351"/>
      <c r="CTW351"/>
      <c r="CTX351"/>
      <c r="CTY351"/>
      <c r="CTZ351"/>
      <c r="CUA351"/>
      <c r="CUB351"/>
      <c r="CUC351"/>
      <c r="CUD351"/>
      <c r="CUE351"/>
      <c r="CUF351"/>
      <c r="CUG351"/>
      <c r="CUH351"/>
      <c r="CUI351"/>
      <c r="CUJ351"/>
      <c r="CUK351"/>
      <c r="CUL351"/>
      <c r="CUM351"/>
      <c r="CUN351"/>
      <c r="CUO351"/>
      <c r="CUP351"/>
      <c r="CUQ351"/>
      <c r="CUR351"/>
      <c r="CUS351"/>
      <c r="CUT351"/>
      <c r="CUU351"/>
      <c r="CUV351"/>
      <c r="CUW351"/>
      <c r="CUX351"/>
      <c r="CUY351"/>
      <c r="CUZ351"/>
      <c r="CVA351"/>
      <c r="CVB351"/>
      <c r="CVC351"/>
      <c r="CVD351"/>
      <c r="CVE351"/>
      <c r="CVF351"/>
      <c r="CVG351"/>
      <c r="CVH351"/>
      <c r="CVI351"/>
      <c r="CVJ351"/>
      <c r="CVK351"/>
      <c r="CVL351"/>
      <c r="CVM351"/>
      <c r="CVN351"/>
      <c r="CVO351"/>
      <c r="CVP351"/>
      <c r="CVQ351"/>
      <c r="CVR351"/>
      <c r="CVS351"/>
      <c r="CVT351"/>
      <c r="CVU351"/>
      <c r="CVV351"/>
      <c r="CVW351"/>
      <c r="CVX351"/>
      <c r="CVY351"/>
      <c r="CVZ351"/>
      <c r="CWA351"/>
      <c r="CWB351"/>
      <c r="CWC351"/>
      <c r="CWD351"/>
      <c r="CWE351"/>
      <c r="CWF351"/>
      <c r="CWG351"/>
      <c r="CWH351"/>
      <c r="CWI351"/>
      <c r="CWJ351"/>
      <c r="CWK351"/>
      <c r="CWL351"/>
      <c r="CWM351"/>
      <c r="CWN351"/>
      <c r="CWO351"/>
      <c r="CWP351"/>
      <c r="CWQ351"/>
      <c r="CWR351"/>
      <c r="CWS351"/>
      <c r="CWT351"/>
      <c r="CWU351"/>
      <c r="CWV351"/>
      <c r="CWW351"/>
      <c r="CWX351"/>
      <c r="CWY351"/>
      <c r="CWZ351"/>
      <c r="CXA351"/>
      <c r="CXB351"/>
      <c r="CXC351"/>
      <c r="CXD351"/>
      <c r="CXE351"/>
      <c r="CXF351"/>
      <c r="CXG351"/>
      <c r="CXH351"/>
      <c r="CXI351"/>
      <c r="CXJ351"/>
      <c r="CXK351"/>
      <c r="CXL351"/>
      <c r="CXM351"/>
      <c r="CXN351"/>
      <c r="CXO351"/>
      <c r="CXP351"/>
      <c r="CXQ351"/>
      <c r="CXR351"/>
      <c r="CXS351"/>
      <c r="CXT351"/>
      <c r="CXU351"/>
      <c r="CXV351"/>
      <c r="CXW351"/>
      <c r="CXX351"/>
      <c r="CXY351"/>
      <c r="CXZ351"/>
      <c r="CYA351"/>
      <c r="CYB351"/>
      <c r="CYC351"/>
      <c r="CYD351"/>
      <c r="CYE351"/>
      <c r="CYF351"/>
      <c r="CYG351"/>
      <c r="CYH351"/>
      <c r="CYI351"/>
      <c r="CYJ351"/>
      <c r="CYK351"/>
      <c r="CYL351"/>
      <c r="CYM351"/>
      <c r="CYN351"/>
      <c r="CYO351"/>
      <c r="CYP351"/>
      <c r="CYQ351"/>
      <c r="CYR351"/>
      <c r="CYS351"/>
      <c r="CYT351"/>
      <c r="CYU351"/>
      <c r="CYV351"/>
      <c r="CYW351"/>
      <c r="CYX351"/>
      <c r="CYY351"/>
      <c r="CYZ351"/>
      <c r="CZA351"/>
      <c r="CZB351"/>
      <c r="CZC351"/>
      <c r="CZD351"/>
      <c r="CZE351"/>
      <c r="CZF351"/>
      <c r="CZG351"/>
      <c r="CZH351"/>
      <c r="CZI351"/>
      <c r="CZJ351"/>
      <c r="CZK351"/>
      <c r="CZL351"/>
      <c r="CZM351"/>
      <c r="CZN351"/>
      <c r="CZO351"/>
      <c r="CZP351"/>
      <c r="CZQ351"/>
      <c r="CZR351"/>
      <c r="CZS351"/>
      <c r="CZT351"/>
      <c r="CZU351"/>
      <c r="CZV351"/>
      <c r="CZW351"/>
      <c r="CZX351"/>
      <c r="CZY351"/>
      <c r="CZZ351"/>
      <c r="DAA351"/>
      <c r="DAB351"/>
      <c r="DAC351"/>
      <c r="DAD351"/>
      <c r="DAE351"/>
      <c r="DAF351"/>
      <c r="DAG351"/>
      <c r="DAH351"/>
      <c r="DAI351"/>
      <c r="DAJ351"/>
      <c r="DAK351"/>
      <c r="DAL351"/>
      <c r="DAM351"/>
      <c r="DAN351"/>
      <c r="DAO351"/>
      <c r="DAP351"/>
      <c r="DAQ351"/>
      <c r="DAR351"/>
      <c r="DAS351"/>
      <c r="DAT351"/>
      <c r="DAU351"/>
      <c r="DAV351"/>
      <c r="DAW351"/>
      <c r="DAX351"/>
      <c r="DAY351"/>
      <c r="DAZ351"/>
      <c r="DBA351"/>
      <c r="DBB351"/>
      <c r="DBC351"/>
      <c r="DBD351"/>
      <c r="DBE351"/>
      <c r="DBF351"/>
      <c r="DBG351"/>
      <c r="DBH351"/>
      <c r="DBI351"/>
      <c r="DBJ351"/>
      <c r="DBK351"/>
      <c r="DBL351"/>
      <c r="DBM351"/>
      <c r="DBN351"/>
      <c r="DBO351"/>
      <c r="DBP351"/>
      <c r="DBQ351"/>
      <c r="DBR351"/>
      <c r="DBS351"/>
      <c r="DBT351"/>
      <c r="DBU351"/>
      <c r="DBV351"/>
      <c r="DBW351"/>
      <c r="DBX351"/>
      <c r="DBY351"/>
      <c r="DBZ351"/>
      <c r="DCA351"/>
      <c r="DCB351"/>
      <c r="DCC351"/>
      <c r="DCD351"/>
      <c r="DCE351"/>
      <c r="DCF351"/>
      <c r="DCG351"/>
      <c r="DCH351"/>
      <c r="DCI351"/>
      <c r="DCJ351"/>
      <c r="DCK351"/>
      <c r="DCL351"/>
      <c r="DCM351"/>
      <c r="DCN351"/>
      <c r="DCO351"/>
      <c r="DCP351"/>
      <c r="DCQ351"/>
      <c r="DCR351"/>
      <c r="DCS351"/>
      <c r="DCT351"/>
      <c r="DCU351"/>
      <c r="DCV351"/>
      <c r="DCW351"/>
      <c r="DCX351"/>
      <c r="DCY351"/>
      <c r="DCZ351"/>
      <c r="DDA351"/>
      <c r="DDB351"/>
      <c r="DDC351"/>
      <c r="DDD351"/>
      <c r="DDE351"/>
      <c r="DDF351"/>
      <c r="DDG351"/>
      <c r="DDH351"/>
      <c r="DDI351"/>
      <c r="DDJ351"/>
      <c r="DDK351"/>
      <c r="DDL351"/>
      <c r="DDM351"/>
      <c r="DDN351"/>
      <c r="DDO351"/>
      <c r="DDP351"/>
      <c r="DDQ351"/>
      <c r="DDR351"/>
      <c r="DDS351"/>
      <c r="DDT351"/>
      <c r="DDU351"/>
      <c r="DDV351"/>
      <c r="DDW351"/>
      <c r="DDX351"/>
      <c r="DDY351"/>
      <c r="DDZ351"/>
      <c r="DEA351"/>
      <c r="DEB351"/>
      <c r="DEC351"/>
      <c r="DED351"/>
      <c r="DEE351"/>
      <c r="DEF351"/>
      <c r="DEG351"/>
      <c r="DEH351"/>
      <c r="DEI351"/>
      <c r="DEJ351"/>
      <c r="DEK351"/>
      <c r="DEL351"/>
      <c r="DEM351"/>
      <c r="DEN351"/>
      <c r="DEO351"/>
      <c r="DEP351"/>
      <c r="DEQ351"/>
      <c r="DER351"/>
      <c r="DES351"/>
      <c r="DET351"/>
      <c r="DEU351"/>
      <c r="DEV351"/>
      <c r="DEW351"/>
      <c r="DEX351"/>
      <c r="DEY351"/>
      <c r="DEZ351"/>
      <c r="DFA351"/>
      <c r="DFB351"/>
      <c r="DFC351"/>
      <c r="DFD351"/>
      <c r="DFE351"/>
      <c r="DFF351"/>
      <c r="DFG351"/>
      <c r="DFH351"/>
      <c r="DFI351"/>
      <c r="DFJ351"/>
      <c r="DFK351"/>
      <c r="DFL351"/>
      <c r="DFM351"/>
      <c r="DFN351"/>
      <c r="DFO351"/>
      <c r="DFP351"/>
      <c r="DFQ351"/>
      <c r="DFR351"/>
      <c r="DFS351"/>
      <c r="DFT351"/>
      <c r="DFU351"/>
      <c r="DFV351"/>
      <c r="DFW351"/>
      <c r="DFX351"/>
      <c r="DFY351"/>
      <c r="DFZ351"/>
      <c r="DGA351"/>
      <c r="DGB351"/>
      <c r="DGC351"/>
      <c r="DGD351"/>
      <c r="DGE351"/>
      <c r="DGF351"/>
      <c r="DGG351"/>
      <c r="DGH351"/>
      <c r="DGI351"/>
      <c r="DGJ351"/>
      <c r="DGK351"/>
      <c r="DGL351"/>
      <c r="DGM351"/>
      <c r="DGN351"/>
      <c r="DGO351"/>
      <c r="DGP351"/>
      <c r="DGQ351"/>
      <c r="DGR351"/>
      <c r="DGS351"/>
      <c r="DGT351"/>
      <c r="DGU351"/>
      <c r="DGV351"/>
      <c r="DGW351"/>
      <c r="DGX351"/>
      <c r="DGY351"/>
      <c r="DGZ351"/>
      <c r="DHA351"/>
      <c r="DHB351"/>
      <c r="DHC351"/>
      <c r="DHD351"/>
      <c r="DHE351"/>
      <c r="DHF351"/>
      <c r="DHG351"/>
      <c r="DHH351"/>
      <c r="DHI351"/>
      <c r="DHJ351"/>
      <c r="DHK351"/>
      <c r="DHL351"/>
      <c r="DHM351"/>
      <c r="DHN351"/>
      <c r="DHO351"/>
      <c r="DHP351"/>
      <c r="DHQ351"/>
      <c r="DHR351"/>
      <c r="DHS351"/>
      <c r="DHT351"/>
      <c r="DHU351"/>
      <c r="DHV351"/>
      <c r="DHW351"/>
      <c r="DHX351"/>
      <c r="DHY351"/>
      <c r="DHZ351"/>
      <c r="DIA351"/>
      <c r="DIB351"/>
      <c r="DIC351"/>
      <c r="DID351"/>
      <c r="DIE351"/>
      <c r="DIF351"/>
      <c r="DIG351"/>
      <c r="DIH351"/>
      <c r="DII351"/>
      <c r="DIJ351"/>
      <c r="DIK351"/>
      <c r="DIL351"/>
      <c r="DIM351"/>
      <c r="DIN351"/>
      <c r="DIO351"/>
      <c r="DIP351"/>
      <c r="DIQ351"/>
      <c r="DIR351"/>
      <c r="DIS351"/>
      <c r="DIT351"/>
      <c r="DIU351"/>
      <c r="DIV351"/>
      <c r="DIW351"/>
      <c r="DIX351"/>
      <c r="DIY351"/>
      <c r="DIZ351"/>
      <c r="DJA351"/>
      <c r="DJB351"/>
      <c r="DJC351"/>
      <c r="DJD351"/>
      <c r="DJE351"/>
      <c r="DJF351"/>
      <c r="DJG351"/>
      <c r="DJH351"/>
      <c r="DJI351"/>
      <c r="DJJ351"/>
      <c r="DJK351"/>
      <c r="DJL351"/>
      <c r="DJM351"/>
      <c r="DJN351"/>
      <c r="DJO351"/>
      <c r="DJP351"/>
      <c r="DJQ351"/>
      <c r="DJR351"/>
      <c r="DJS351"/>
      <c r="DJT351"/>
      <c r="DJU351"/>
      <c r="DJV351"/>
      <c r="DJW351"/>
      <c r="DJX351"/>
      <c r="DJY351"/>
      <c r="DJZ351"/>
      <c r="DKA351"/>
      <c r="DKB351"/>
      <c r="DKC351"/>
      <c r="DKD351"/>
      <c r="DKE351"/>
      <c r="DKF351"/>
      <c r="DKG351"/>
      <c r="DKH351"/>
      <c r="DKI351"/>
      <c r="DKJ351"/>
      <c r="DKK351"/>
      <c r="DKL351"/>
      <c r="DKM351"/>
      <c r="DKN351"/>
      <c r="DKO351"/>
      <c r="DKP351"/>
      <c r="DKQ351"/>
      <c r="DKR351"/>
      <c r="DKS351"/>
      <c r="DKT351"/>
      <c r="DKU351"/>
      <c r="DKV351"/>
      <c r="DKW351"/>
      <c r="DKX351"/>
      <c r="DKY351"/>
      <c r="DKZ351"/>
      <c r="DLA351"/>
      <c r="DLB351"/>
      <c r="DLC351"/>
      <c r="DLD351"/>
      <c r="DLE351"/>
      <c r="DLF351"/>
      <c r="DLG351"/>
      <c r="DLH351"/>
      <c r="DLI351"/>
      <c r="DLJ351"/>
      <c r="DLK351"/>
      <c r="DLL351"/>
      <c r="DLM351"/>
      <c r="DLN351"/>
      <c r="DLO351"/>
      <c r="DLP351"/>
      <c r="DLQ351"/>
      <c r="DLR351"/>
      <c r="DLS351"/>
      <c r="DLT351"/>
      <c r="DLU351"/>
      <c r="DLV351"/>
      <c r="DLW351"/>
      <c r="DLX351"/>
      <c r="DLY351"/>
      <c r="DLZ351"/>
      <c r="DMA351"/>
      <c r="DMB351"/>
      <c r="DMC351"/>
      <c r="DMD351"/>
      <c r="DME351"/>
      <c r="DMF351"/>
      <c r="DMG351"/>
      <c r="DMH351"/>
      <c r="DMI351"/>
      <c r="DMJ351"/>
      <c r="DMK351"/>
      <c r="DML351"/>
      <c r="DMM351"/>
      <c r="DMN351"/>
      <c r="DMO351"/>
      <c r="DMP351"/>
      <c r="DMQ351"/>
      <c r="DMR351"/>
      <c r="DMS351"/>
      <c r="DMT351"/>
      <c r="DMU351"/>
      <c r="DMV351"/>
      <c r="DMW351"/>
      <c r="DMX351"/>
      <c r="DMY351"/>
      <c r="DMZ351"/>
      <c r="DNA351"/>
      <c r="DNB351"/>
      <c r="DNC351"/>
      <c r="DND351"/>
      <c r="DNE351"/>
      <c r="DNF351"/>
      <c r="DNG351"/>
      <c r="DNH351"/>
      <c r="DNI351"/>
      <c r="DNJ351"/>
      <c r="DNK351"/>
      <c r="DNL351"/>
      <c r="DNM351"/>
      <c r="DNN351"/>
      <c r="DNO351"/>
      <c r="DNP351"/>
      <c r="DNQ351"/>
      <c r="DNR351"/>
      <c r="DNS351"/>
      <c r="DNT351"/>
      <c r="DNU351"/>
      <c r="DNV351"/>
      <c r="DNW351"/>
      <c r="DNX351"/>
      <c r="DNY351"/>
      <c r="DNZ351"/>
      <c r="DOA351"/>
      <c r="DOB351"/>
      <c r="DOC351"/>
      <c r="DOD351"/>
      <c r="DOE351"/>
      <c r="DOF351"/>
      <c r="DOG351"/>
      <c r="DOH351"/>
      <c r="DOI351"/>
      <c r="DOJ351"/>
      <c r="DOK351"/>
      <c r="DOL351"/>
      <c r="DOM351"/>
      <c r="DON351"/>
      <c r="DOO351"/>
      <c r="DOP351"/>
      <c r="DOQ351"/>
      <c r="DOR351"/>
      <c r="DOS351"/>
      <c r="DOT351"/>
      <c r="DOU351"/>
      <c r="DOV351"/>
      <c r="DOW351"/>
      <c r="DOX351"/>
      <c r="DOY351"/>
      <c r="DOZ351"/>
      <c r="DPA351"/>
      <c r="DPB351"/>
      <c r="DPC351"/>
      <c r="DPD351"/>
      <c r="DPE351"/>
      <c r="DPF351"/>
      <c r="DPG351"/>
      <c r="DPH351"/>
      <c r="DPI351"/>
      <c r="DPJ351"/>
      <c r="DPK351"/>
      <c r="DPL351"/>
      <c r="DPM351"/>
      <c r="DPN351"/>
      <c r="DPO351"/>
      <c r="DPP351"/>
      <c r="DPQ351"/>
      <c r="DPR351"/>
      <c r="DPS351"/>
      <c r="DPT351"/>
      <c r="DPU351"/>
      <c r="DPV351"/>
      <c r="DPW351"/>
      <c r="DPX351"/>
      <c r="DPY351"/>
      <c r="DPZ351"/>
      <c r="DQA351"/>
      <c r="DQB351"/>
      <c r="DQC351"/>
      <c r="DQD351"/>
      <c r="DQE351"/>
      <c r="DQF351"/>
      <c r="DQG351"/>
      <c r="DQH351"/>
      <c r="DQI351"/>
      <c r="DQJ351"/>
      <c r="DQK351"/>
      <c r="DQL351"/>
      <c r="DQM351"/>
      <c r="DQN351"/>
      <c r="DQO351"/>
      <c r="DQP351"/>
      <c r="DQQ351"/>
      <c r="DQR351"/>
      <c r="DQS351"/>
      <c r="DQT351"/>
      <c r="DQU351"/>
      <c r="DQV351"/>
      <c r="DQW351"/>
      <c r="DQX351"/>
      <c r="DQY351"/>
      <c r="DQZ351"/>
      <c r="DRA351"/>
      <c r="DRB351"/>
      <c r="DRC351"/>
      <c r="DRD351"/>
      <c r="DRE351"/>
      <c r="DRF351"/>
      <c r="DRG351"/>
      <c r="DRH351"/>
      <c r="DRI351"/>
      <c r="DRJ351"/>
      <c r="DRK351"/>
      <c r="DRL351"/>
      <c r="DRM351"/>
      <c r="DRN351"/>
      <c r="DRO351"/>
      <c r="DRP351"/>
      <c r="DRQ351"/>
      <c r="DRR351"/>
      <c r="DRS351"/>
      <c r="DRT351"/>
      <c r="DRU351"/>
      <c r="DRV351"/>
      <c r="DRW351"/>
      <c r="DRX351"/>
      <c r="DRY351"/>
      <c r="DRZ351"/>
      <c r="DSA351"/>
      <c r="DSB351"/>
      <c r="DSC351"/>
      <c r="DSD351"/>
      <c r="DSE351"/>
      <c r="DSF351"/>
      <c r="DSG351"/>
      <c r="DSH351"/>
      <c r="DSI351"/>
      <c r="DSJ351"/>
      <c r="DSK351"/>
      <c r="DSL351"/>
      <c r="DSM351"/>
      <c r="DSN351"/>
      <c r="DSO351"/>
      <c r="DSP351"/>
      <c r="DSQ351"/>
      <c r="DSR351"/>
      <c r="DSS351"/>
      <c r="DST351"/>
      <c r="DSU351"/>
      <c r="DSV351"/>
      <c r="DSW351"/>
      <c r="DSX351"/>
      <c r="DSY351"/>
      <c r="DSZ351"/>
      <c r="DTA351"/>
      <c r="DTB351"/>
      <c r="DTC351"/>
      <c r="DTD351"/>
      <c r="DTE351"/>
      <c r="DTF351"/>
      <c r="DTG351"/>
      <c r="DTH351"/>
      <c r="DTI351"/>
      <c r="DTJ351"/>
      <c r="DTK351"/>
      <c r="DTL351"/>
      <c r="DTM351"/>
      <c r="DTN351"/>
      <c r="DTO351"/>
      <c r="DTP351"/>
      <c r="DTQ351"/>
      <c r="DTR351"/>
      <c r="DTS351"/>
      <c r="DTT351"/>
      <c r="DTU351"/>
      <c r="DTV351"/>
      <c r="DTW351"/>
      <c r="DTX351"/>
      <c r="DTY351"/>
      <c r="DTZ351"/>
      <c r="DUA351"/>
      <c r="DUB351"/>
      <c r="DUC351"/>
      <c r="DUD351"/>
      <c r="DUE351"/>
      <c r="DUF351"/>
      <c r="DUG351"/>
      <c r="DUH351"/>
      <c r="DUI351"/>
      <c r="DUJ351"/>
      <c r="DUK351"/>
      <c r="DUL351"/>
      <c r="DUM351"/>
      <c r="DUN351"/>
      <c r="DUO351"/>
      <c r="DUP351"/>
      <c r="DUQ351"/>
      <c r="DUR351"/>
      <c r="DUS351"/>
      <c r="DUT351"/>
      <c r="DUU351"/>
      <c r="DUV351"/>
      <c r="DUW351"/>
      <c r="DUX351"/>
      <c r="DUY351"/>
      <c r="DUZ351"/>
      <c r="DVA351"/>
      <c r="DVB351"/>
      <c r="DVC351"/>
      <c r="DVD351"/>
      <c r="DVE351"/>
      <c r="DVF351"/>
      <c r="DVG351"/>
      <c r="DVH351"/>
      <c r="DVI351"/>
      <c r="DVJ351"/>
      <c r="DVK351"/>
      <c r="DVL351"/>
      <c r="DVM351"/>
      <c r="DVN351"/>
      <c r="DVO351"/>
      <c r="DVP351"/>
      <c r="DVQ351"/>
      <c r="DVR351"/>
      <c r="DVS351"/>
      <c r="DVT351"/>
      <c r="DVU351"/>
      <c r="DVV351"/>
      <c r="DVW351"/>
      <c r="DVX351"/>
      <c r="DVY351"/>
      <c r="DVZ351"/>
      <c r="DWA351"/>
      <c r="DWB351"/>
      <c r="DWC351"/>
      <c r="DWD351"/>
      <c r="DWE351"/>
      <c r="DWF351"/>
      <c r="DWG351"/>
      <c r="DWH351"/>
      <c r="DWI351"/>
      <c r="DWJ351"/>
      <c r="DWK351"/>
      <c r="DWL351"/>
      <c r="DWM351"/>
      <c r="DWN351"/>
      <c r="DWO351"/>
      <c r="DWP351"/>
      <c r="DWQ351"/>
      <c r="DWR351"/>
      <c r="DWS351"/>
      <c r="DWT351"/>
      <c r="DWU351"/>
      <c r="DWV351"/>
      <c r="DWW351"/>
      <c r="DWX351"/>
      <c r="DWY351"/>
      <c r="DWZ351"/>
      <c r="DXA351"/>
      <c r="DXB351"/>
      <c r="DXC351"/>
      <c r="DXD351"/>
      <c r="DXE351"/>
      <c r="DXF351"/>
      <c r="DXG351"/>
      <c r="DXH351"/>
      <c r="DXI351"/>
      <c r="DXJ351"/>
      <c r="DXK351"/>
      <c r="DXL351"/>
      <c r="DXM351"/>
      <c r="DXN351"/>
      <c r="DXO351"/>
      <c r="DXP351"/>
      <c r="DXQ351"/>
      <c r="DXR351"/>
      <c r="DXS351"/>
      <c r="DXT351"/>
      <c r="DXU351"/>
      <c r="DXV351"/>
      <c r="DXW351"/>
      <c r="DXX351"/>
      <c r="DXY351"/>
      <c r="DXZ351"/>
      <c r="DYA351"/>
      <c r="DYB351"/>
      <c r="DYC351"/>
      <c r="DYD351"/>
      <c r="DYE351"/>
      <c r="DYF351"/>
      <c r="DYG351"/>
      <c r="DYH351"/>
      <c r="DYI351"/>
      <c r="DYJ351"/>
      <c r="DYK351"/>
      <c r="DYL351"/>
      <c r="DYM351"/>
      <c r="DYN351"/>
      <c r="DYO351"/>
      <c r="DYP351"/>
      <c r="DYQ351"/>
      <c r="DYR351"/>
      <c r="DYS351"/>
      <c r="DYT351"/>
      <c r="DYU351"/>
      <c r="DYV351"/>
      <c r="DYW351"/>
      <c r="DYX351"/>
      <c r="DYY351"/>
      <c r="DYZ351"/>
      <c r="DZA351"/>
      <c r="DZB351"/>
      <c r="DZC351"/>
      <c r="DZD351"/>
      <c r="DZE351"/>
      <c r="DZF351"/>
      <c r="DZG351"/>
      <c r="DZH351"/>
      <c r="DZI351"/>
      <c r="DZJ351"/>
      <c r="DZK351"/>
      <c r="DZL351"/>
      <c r="DZM351"/>
      <c r="DZN351"/>
      <c r="DZO351"/>
      <c r="DZP351"/>
      <c r="DZQ351"/>
      <c r="DZR351"/>
      <c r="DZS351"/>
      <c r="DZT351"/>
      <c r="DZU351"/>
      <c r="DZV351"/>
      <c r="DZW351"/>
      <c r="DZX351"/>
      <c r="DZY351"/>
      <c r="DZZ351"/>
      <c r="EAA351"/>
      <c r="EAB351"/>
      <c r="EAC351"/>
      <c r="EAD351"/>
      <c r="EAE351"/>
      <c r="EAF351"/>
      <c r="EAG351"/>
      <c r="EAH351"/>
      <c r="EAI351"/>
      <c r="EAJ351"/>
      <c r="EAK351"/>
      <c r="EAL351"/>
      <c r="EAM351"/>
      <c r="EAN351"/>
      <c r="EAO351"/>
      <c r="EAP351"/>
      <c r="EAQ351"/>
      <c r="EAR351"/>
      <c r="EAS351"/>
      <c r="EAT351"/>
      <c r="EAU351"/>
      <c r="EAV351"/>
      <c r="EAW351"/>
      <c r="EAX351"/>
      <c r="EAY351"/>
      <c r="EAZ351"/>
      <c r="EBA351"/>
      <c r="EBB351"/>
      <c r="EBC351"/>
      <c r="EBD351"/>
      <c r="EBE351"/>
      <c r="EBF351"/>
      <c r="EBG351"/>
      <c r="EBH351"/>
      <c r="EBI351"/>
      <c r="EBJ351"/>
      <c r="EBK351"/>
      <c r="EBL351"/>
      <c r="EBM351"/>
      <c r="EBN351"/>
      <c r="EBO351"/>
      <c r="EBP351"/>
      <c r="EBQ351"/>
      <c r="EBR351"/>
      <c r="EBS351"/>
      <c r="EBT351"/>
      <c r="EBU351"/>
      <c r="EBV351"/>
      <c r="EBW351"/>
      <c r="EBX351"/>
      <c r="EBY351"/>
      <c r="EBZ351"/>
      <c r="ECA351"/>
      <c r="ECB351"/>
      <c r="ECC351"/>
      <c r="ECD351"/>
      <c r="ECE351"/>
      <c r="ECF351"/>
      <c r="ECG351"/>
      <c r="ECH351"/>
      <c r="ECI351"/>
      <c r="ECJ351"/>
      <c r="ECK351"/>
      <c r="ECL351"/>
      <c r="ECM351"/>
      <c r="ECN351"/>
      <c r="ECO351"/>
      <c r="ECP351"/>
      <c r="ECQ351"/>
      <c r="ECR351"/>
      <c r="ECS351"/>
      <c r="ECT351"/>
      <c r="ECU351"/>
      <c r="ECV351"/>
      <c r="ECW351"/>
      <c r="ECX351"/>
      <c r="ECY351"/>
      <c r="ECZ351"/>
      <c r="EDA351"/>
      <c r="EDB351"/>
      <c r="EDC351"/>
      <c r="EDD351"/>
      <c r="EDE351"/>
      <c r="EDF351"/>
      <c r="EDG351"/>
      <c r="EDH351"/>
      <c r="EDI351"/>
      <c r="EDJ351"/>
      <c r="EDK351"/>
      <c r="EDL351"/>
      <c r="EDM351"/>
      <c r="EDN351"/>
      <c r="EDO351"/>
      <c r="EDP351"/>
      <c r="EDQ351"/>
      <c r="EDR351"/>
      <c r="EDS351"/>
      <c r="EDT351"/>
      <c r="EDU351"/>
      <c r="EDV351"/>
      <c r="EDW351"/>
      <c r="EDX351"/>
      <c r="EDY351"/>
      <c r="EDZ351"/>
      <c r="EEA351"/>
      <c r="EEB351"/>
      <c r="EEC351"/>
      <c r="EED351"/>
      <c r="EEE351"/>
      <c r="EEF351"/>
      <c r="EEG351"/>
      <c r="EEH351"/>
      <c r="EEI351"/>
      <c r="EEJ351"/>
      <c r="EEK351"/>
      <c r="EEL351"/>
      <c r="EEM351"/>
      <c r="EEN351"/>
      <c r="EEO351"/>
      <c r="EEP351"/>
      <c r="EEQ351"/>
      <c r="EER351"/>
      <c r="EES351"/>
      <c r="EET351"/>
      <c r="EEU351"/>
      <c r="EEV351"/>
      <c r="EEW351"/>
      <c r="EEX351"/>
      <c r="EEY351"/>
      <c r="EEZ351"/>
      <c r="EFA351"/>
      <c r="EFB351"/>
      <c r="EFC351"/>
      <c r="EFD351"/>
      <c r="EFE351"/>
      <c r="EFF351"/>
      <c r="EFG351"/>
      <c r="EFH351"/>
      <c r="EFI351"/>
      <c r="EFJ351"/>
      <c r="EFK351"/>
      <c r="EFL351"/>
      <c r="EFM351"/>
      <c r="EFN351"/>
      <c r="EFO351"/>
      <c r="EFP351"/>
      <c r="EFQ351"/>
      <c r="EFR351"/>
      <c r="EFS351"/>
      <c r="EFT351"/>
      <c r="EFU351"/>
      <c r="EFV351"/>
      <c r="EFW351"/>
      <c r="EFX351"/>
      <c r="EFY351"/>
      <c r="EFZ351"/>
      <c r="EGA351"/>
      <c r="EGB351"/>
      <c r="EGC351"/>
      <c r="EGD351"/>
      <c r="EGE351"/>
      <c r="EGF351"/>
      <c r="EGG351"/>
      <c r="EGH351"/>
      <c r="EGI351"/>
      <c r="EGJ351"/>
      <c r="EGK351"/>
      <c r="EGL351"/>
      <c r="EGM351"/>
      <c r="EGN351"/>
      <c r="EGO351"/>
      <c r="EGP351"/>
      <c r="EGQ351"/>
      <c r="EGR351"/>
      <c r="EGS351"/>
      <c r="EGT351"/>
      <c r="EGU351"/>
      <c r="EGV351"/>
      <c r="EGW351"/>
      <c r="EGX351"/>
      <c r="EGY351"/>
      <c r="EGZ351"/>
      <c r="EHA351"/>
      <c r="EHB351"/>
      <c r="EHC351"/>
      <c r="EHD351"/>
      <c r="EHE351"/>
      <c r="EHF351"/>
      <c r="EHG351"/>
      <c r="EHH351"/>
      <c r="EHI351"/>
      <c r="EHJ351"/>
      <c r="EHK351"/>
      <c r="EHL351"/>
      <c r="EHM351"/>
      <c r="EHN351"/>
      <c r="EHO351"/>
      <c r="EHP351"/>
      <c r="EHQ351"/>
      <c r="EHR351"/>
      <c r="EHS351"/>
      <c r="EHT351"/>
      <c r="EHU351"/>
      <c r="EHV351"/>
      <c r="EHW351"/>
      <c r="EHX351"/>
      <c r="EHY351"/>
      <c r="EHZ351"/>
      <c r="EIA351"/>
      <c r="EIB351"/>
      <c r="EIC351"/>
      <c r="EID351"/>
      <c r="EIE351"/>
      <c r="EIF351"/>
      <c r="EIG351"/>
      <c r="EIH351"/>
      <c r="EII351"/>
      <c r="EIJ351"/>
      <c r="EIK351"/>
      <c r="EIL351"/>
      <c r="EIM351"/>
      <c r="EIN351"/>
      <c r="EIO351"/>
      <c r="EIP351"/>
      <c r="EIQ351"/>
      <c r="EIR351"/>
      <c r="EIS351"/>
      <c r="EIT351"/>
      <c r="EIU351"/>
      <c r="EIV351"/>
      <c r="EIW351"/>
      <c r="EIX351"/>
      <c r="EIY351"/>
      <c r="EIZ351"/>
      <c r="EJA351"/>
      <c r="EJB351"/>
      <c r="EJC351"/>
      <c r="EJD351"/>
      <c r="EJE351"/>
      <c r="EJF351"/>
      <c r="EJG351"/>
      <c r="EJH351"/>
      <c r="EJI351"/>
      <c r="EJJ351"/>
      <c r="EJK351"/>
      <c r="EJL351"/>
      <c r="EJM351"/>
      <c r="EJN351"/>
      <c r="EJO351"/>
      <c r="EJP351"/>
      <c r="EJQ351"/>
      <c r="EJR351"/>
      <c r="EJS351"/>
      <c r="EJT351"/>
      <c r="EJU351"/>
      <c r="EJV351"/>
      <c r="EJW351"/>
      <c r="EJX351"/>
      <c r="EJY351"/>
      <c r="EJZ351"/>
      <c r="EKA351"/>
      <c r="EKB351"/>
      <c r="EKC351"/>
      <c r="EKD351"/>
      <c r="EKE351"/>
      <c r="EKF351"/>
      <c r="EKG351"/>
      <c r="EKH351"/>
      <c r="EKI351"/>
      <c r="EKJ351"/>
      <c r="EKK351"/>
      <c r="EKL351"/>
      <c r="EKM351"/>
      <c r="EKN351"/>
      <c r="EKO351"/>
      <c r="EKP351"/>
      <c r="EKQ351"/>
      <c r="EKR351"/>
      <c r="EKS351"/>
      <c r="EKT351"/>
      <c r="EKU351"/>
      <c r="EKV351"/>
      <c r="EKW351"/>
      <c r="EKX351"/>
      <c r="EKY351"/>
      <c r="EKZ351"/>
      <c r="ELA351"/>
      <c r="ELB351"/>
      <c r="ELC351"/>
      <c r="ELD351"/>
      <c r="ELE351"/>
      <c r="ELF351"/>
      <c r="ELG351"/>
      <c r="ELH351"/>
      <c r="ELI351"/>
      <c r="ELJ351"/>
      <c r="ELK351"/>
      <c r="ELL351"/>
      <c r="ELM351"/>
      <c r="ELN351"/>
      <c r="ELO351"/>
      <c r="ELP351"/>
      <c r="ELQ351"/>
      <c r="ELR351"/>
      <c r="ELS351"/>
      <c r="ELT351"/>
      <c r="ELU351"/>
      <c r="ELV351"/>
      <c r="ELW351"/>
      <c r="ELX351"/>
      <c r="ELY351"/>
      <c r="ELZ351"/>
      <c r="EMA351"/>
      <c r="EMB351"/>
      <c r="EMC351"/>
      <c r="EMD351"/>
      <c r="EME351"/>
      <c r="EMF351"/>
      <c r="EMG351"/>
      <c r="EMH351"/>
      <c r="EMI351"/>
      <c r="EMJ351"/>
      <c r="EMK351"/>
      <c r="EML351"/>
      <c r="EMM351"/>
      <c r="EMN351"/>
      <c r="EMO351"/>
      <c r="EMP351"/>
      <c r="EMQ351"/>
      <c r="EMR351"/>
      <c r="EMS351"/>
      <c r="EMT351"/>
      <c r="EMU351"/>
      <c r="EMV351"/>
      <c r="EMW351"/>
      <c r="EMX351"/>
      <c r="EMY351"/>
      <c r="EMZ351"/>
      <c r="ENA351"/>
      <c r="ENB351"/>
      <c r="ENC351"/>
      <c r="END351"/>
      <c r="ENE351"/>
      <c r="ENF351"/>
      <c r="ENG351"/>
      <c r="ENH351"/>
      <c r="ENI351"/>
      <c r="ENJ351"/>
      <c r="ENK351"/>
      <c r="ENL351"/>
      <c r="ENM351"/>
      <c r="ENN351"/>
      <c r="ENO351"/>
      <c r="ENP351"/>
      <c r="ENQ351"/>
      <c r="ENR351"/>
      <c r="ENS351"/>
      <c r="ENT351"/>
      <c r="ENU351"/>
      <c r="ENV351"/>
      <c r="ENW351"/>
      <c r="ENX351"/>
      <c r="ENY351"/>
      <c r="ENZ351"/>
      <c r="EOA351"/>
      <c r="EOB351"/>
      <c r="EOC351"/>
      <c r="EOD351"/>
      <c r="EOE351"/>
      <c r="EOF351"/>
      <c r="EOG351"/>
      <c r="EOH351"/>
      <c r="EOI351"/>
      <c r="EOJ351"/>
      <c r="EOK351"/>
      <c r="EOL351"/>
      <c r="EOM351"/>
      <c r="EON351"/>
      <c r="EOO351"/>
      <c r="EOP351"/>
      <c r="EOQ351"/>
      <c r="EOR351"/>
      <c r="EOS351"/>
      <c r="EOT351"/>
      <c r="EOU351"/>
      <c r="EOV351"/>
      <c r="EOW351"/>
      <c r="EOX351"/>
      <c r="EOY351"/>
      <c r="EOZ351"/>
      <c r="EPA351"/>
      <c r="EPB351"/>
      <c r="EPC351"/>
      <c r="EPD351"/>
      <c r="EPE351"/>
      <c r="EPF351"/>
      <c r="EPG351"/>
      <c r="EPH351"/>
      <c r="EPI351"/>
      <c r="EPJ351"/>
      <c r="EPK351"/>
      <c r="EPL351"/>
      <c r="EPM351"/>
      <c r="EPN351"/>
      <c r="EPO351"/>
      <c r="EPP351"/>
      <c r="EPQ351"/>
      <c r="EPR351"/>
      <c r="EPS351"/>
      <c r="EPT351"/>
      <c r="EPU351"/>
      <c r="EPV351"/>
      <c r="EPW351"/>
      <c r="EPX351"/>
      <c r="EPY351"/>
      <c r="EPZ351"/>
      <c r="EQA351"/>
      <c r="EQB351"/>
      <c r="EQC351"/>
      <c r="EQD351"/>
      <c r="EQE351"/>
      <c r="EQF351"/>
      <c r="EQG351"/>
      <c r="EQH351"/>
      <c r="EQI351"/>
      <c r="EQJ351"/>
      <c r="EQK351"/>
      <c r="EQL351"/>
      <c r="EQM351"/>
      <c r="EQN351"/>
      <c r="EQO351"/>
      <c r="EQP351"/>
      <c r="EQQ351"/>
      <c r="EQR351"/>
      <c r="EQS351"/>
      <c r="EQT351"/>
      <c r="EQU351"/>
      <c r="EQV351"/>
      <c r="EQW351"/>
      <c r="EQX351"/>
      <c r="EQY351"/>
      <c r="EQZ351"/>
      <c r="ERA351"/>
      <c r="ERB351"/>
      <c r="ERC351"/>
      <c r="ERD351"/>
      <c r="ERE351"/>
      <c r="ERF351"/>
      <c r="ERG351"/>
      <c r="ERH351"/>
      <c r="ERI351"/>
      <c r="ERJ351"/>
      <c r="ERK351"/>
      <c r="ERL351"/>
      <c r="ERM351"/>
      <c r="ERN351"/>
      <c r="ERO351"/>
      <c r="ERP351"/>
      <c r="ERQ351"/>
      <c r="ERR351"/>
      <c r="ERS351"/>
      <c r="ERT351"/>
      <c r="ERU351"/>
      <c r="ERV351"/>
      <c r="ERW351"/>
      <c r="ERX351"/>
      <c r="ERY351"/>
      <c r="ERZ351"/>
      <c r="ESA351"/>
      <c r="ESB351"/>
      <c r="ESC351"/>
      <c r="ESD351"/>
      <c r="ESE351"/>
      <c r="ESF351"/>
      <c r="ESG351"/>
      <c r="ESH351"/>
      <c r="ESI351"/>
      <c r="ESJ351"/>
      <c r="ESK351"/>
      <c r="ESL351"/>
      <c r="ESM351"/>
      <c r="ESN351"/>
      <c r="ESO351"/>
      <c r="ESP351"/>
      <c r="ESQ351"/>
      <c r="ESR351"/>
      <c r="ESS351"/>
      <c r="EST351"/>
      <c r="ESU351"/>
      <c r="ESV351"/>
      <c r="ESW351"/>
      <c r="ESX351"/>
      <c r="ESY351"/>
      <c r="ESZ351"/>
      <c r="ETA351"/>
      <c r="ETB351"/>
      <c r="ETC351"/>
      <c r="ETD351"/>
      <c r="ETE351"/>
      <c r="ETF351"/>
      <c r="ETG351"/>
      <c r="ETH351"/>
      <c r="ETI351"/>
      <c r="ETJ351"/>
      <c r="ETK351"/>
      <c r="ETL351"/>
      <c r="ETM351"/>
      <c r="ETN351"/>
      <c r="ETO351"/>
      <c r="ETP351"/>
      <c r="ETQ351"/>
      <c r="ETR351"/>
      <c r="ETS351"/>
      <c r="ETT351"/>
      <c r="ETU351"/>
      <c r="ETV351"/>
      <c r="ETW351"/>
      <c r="ETX351"/>
      <c r="ETY351"/>
      <c r="ETZ351"/>
      <c r="EUA351"/>
      <c r="EUB351"/>
      <c r="EUC351"/>
      <c r="EUD351"/>
      <c r="EUE351"/>
      <c r="EUF351"/>
      <c r="EUG351"/>
      <c r="EUH351"/>
      <c r="EUI351"/>
      <c r="EUJ351"/>
      <c r="EUK351"/>
      <c r="EUL351"/>
      <c r="EUM351"/>
      <c r="EUN351"/>
      <c r="EUO351"/>
      <c r="EUP351"/>
      <c r="EUQ351"/>
      <c r="EUR351"/>
      <c r="EUS351"/>
      <c r="EUT351"/>
      <c r="EUU351"/>
      <c r="EUV351"/>
      <c r="EUW351"/>
      <c r="EUX351"/>
      <c r="EUY351"/>
      <c r="EUZ351"/>
      <c r="EVA351"/>
      <c r="EVB351"/>
      <c r="EVC351"/>
      <c r="EVD351"/>
      <c r="EVE351"/>
      <c r="EVF351"/>
      <c r="EVG351"/>
      <c r="EVH351"/>
      <c r="EVI351"/>
      <c r="EVJ351"/>
      <c r="EVK351"/>
      <c r="EVL351"/>
      <c r="EVM351"/>
      <c r="EVN351"/>
      <c r="EVO351"/>
      <c r="EVP351"/>
      <c r="EVQ351"/>
      <c r="EVR351"/>
      <c r="EVS351"/>
      <c r="EVT351"/>
      <c r="EVU351"/>
      <c r="EVV351"/>
      <c r="EVW351"/>
      <c r="EVX351"/>
      <c r="EVY351"/>
      <c r="EVZ351"/>
      <c r="EWA351"/>
      <c r="EWB351"/>
      <c r="EWC351"/>
      <c r="EWD351"/>
      <c r="EWE351"/>
      <c r="EWF351"/>
      <c r="EWG351"/>
      <c r="EWH351"/>
      <c r="EWI351"/>
      <c r="EWJ351"/>
      <c r="EWK351"/>
      <c r="EWL351"/>
      <c r="EWM351"/>
      <c r="EWN351"/>
      <c r="EWO351"/>
      <c r="EWP351"/>
      <c r="EWQ351"/>
      <c r="EWR351"/>
      <c r="EWS351"/>
      <c r="EWT351"/>
      <c r="EWU351"/>
      <c r="EWV351"/>
      <c r="EWW351"/>
      <c r="EWX351"/>
      <c r="EWY351"/>
      <c r="EWZ351"/>
      <c r="EXA351"/>
      <c r="EXB351"/>
      <c r="EXC351"/>
      <c r="EXD351"/>
      <c r="EXE351"/>
      <c r="EXF351"/>
      <c r="EXG351"/>
      <c r="EXH351"/>
      <c r="EXI351"/>
      <c r="EXJ351"/>
      <c r="EXK351"/>
      <c r="EXL351"/>
      <c r="EXM351"/>
      <c r="EXN351"/>
      <c r="EXO351"/>
      <c r="EXP351"/>
      <c r="EXQ351"/>
      <c r="EXR351"/>
      <c r="EXS351"/>
      <c r="EXT351"/>
      <c r="EXU351"/>
      <c r="EXV351"/>
      <c r="EXW351"/>
      <c r="EXX351"/>
      <c r="EXY351"/>
      <c r="EXZ351"/>
      <c r="EYA351"/>
      <c r="EYB351"/>
      <c r="EYC351"/>
      <c r="EYD351"/>
      <c r="EYE351"/>
      <c r="EYF351"/>
      <c r="EYG351"/>
      <c r="EYH351"/>
      <c r="EYI351"/>
      <c r="EYJ351"/>
      <c r="EYK351"/>
      <c r="EYL351"/>
      <c r="EYM351"/>
      <c r="EYN351"/>
      <c r="EYO351"/>
      <c r="EYP351"/>
      <c r="EYQ351"/>
      <c r="EYR351"/>
      <c r="EYS351"/>
      <c r="EYT351"/>
      <c r="EYU351"/>
      <c r="EYV351"/>
      <c r="EYW351"/>
      <c r="EYX351"/>
      <c r="EYY351"/>
      <c r="EYZ351"/>
      <c r="EZA351"/>
      <c r="EZB351"/>
      <c r="EZC351"/>
      <c r="EZD351"/>
      <c r="EZE351"/>
      <c r="EZF351"/>
      <c r="EZG351"/>
      <c r="EZH351"/>
      <c r="EZI351"/>
      <c r="EZJ351"/>
      <c r="EZK351"/>
      <c r="EZL351"/>
      <c r="EZM351"/>
      <c r="EZN351"/>
      <c r="EZO351"/>
      <c r="EZP351"/>
      <c r="EZQ351"/>
      <c r="EZR351"/>
      <c r="EZS351"/>
      <c r="EZT351"/>
      <c r="EZU351"/>
      <c r="EZV351"/>
      <c r="EZW351"/>
      <c r="EZX351"/>
      <c r="EZY351"/>
      <c r="EZZ351"/>
      <c r="FAA351"/>
      <c r="FAB351"/>
      <c r="FAC351"/>
      <c r="FAD351"/>
      <c r="FAE351"/>
      <c r="FAF351"/>
      <c r="FAG351"/>
      <c r="FAH351"/>
      <c r="FAI351"/>
      <c r="FAJ351"/>
      <c r="FAK351"/>
      <c r="FAL351"/>
      <c r="FAM351"/>
      <c r="FAN351"/>
      <c r="FAO351"/>
      <c r="FAP351"/>
      <c r="FAQ351"/>
      <c r="FAR351"/>
      <c r="FAS351"/>
      <c r="FAT351"/>
      <c r="FAU351"/>
      <c r="FAV351"/>
      <c r="FAW351"/>
      <c r="FAX351"/>
      <c r="FAY351"/>
      <c r="FAZ351"/>
      <c r="FBA351"/>
      <c r="FBB351"/>
      <c r="FBC351"/>
      <c r="FBD351"/>
      <c r="FBE351"/>
      <c r="FBF351"/>
      <c r="FBG351"/>
      <c r="FBH351"/>
      <c r="FBI351"/>
      <c r="FBJ351"/>
      <c r="FBK351"/>
      <c r="FBL351"/>
      <c r="FBM351"/>
      <c r="FBN351"/>
      <c r="FBO351"/>
      <c r="FBP351"/>
      <c r="FBQ351"/>
      <c r="FBR351"/>
      <c r="FBS351"/>
      <c r="FBT351"/>
      <c r="FBU351"/>
      <c r="FBV351"/>
      <c r="FBW351"/>
      <c r="FBX351"/>
      <c r="FBY351"/>
      <c r="FBZ351"/>
      <c r="FCA351"/>
      <c r="FCB351"/>
      <c r="FCC351"/>
      <c r="FCD351"/>
      <c r="FCE351"/>
      <c r="FCF351"/>
      <c r="FCG351"/>
      <c r="FCH351"/>
      <c r="FCI351"/>
      <c r="FCJ351"/>
      <c r="FCK351"/>
      <c r="FCL351"/>
      <c r="FCM351"/>
      <c r="FCN351"/>
      <c r="FCO351"/>
      <c r="FCP351"/>
      <c r="FCQ351"/>
      <c r="FCR351"/>
      <c r="FCS351"/>
      <c r="FCT351"/>
      <c r="FCU351"/>
      <c r="FCV351"/>
      <c r="FCW351"/>
      <c r="FCX351"/>
      <c r="FCY351"/>
      <c r="FCZ351"/>
      <c r="FDA351"/>
      <c r="FDB351"/>
      <c r="FDC351"/>
      <c r="FDD351"/>
      <c r="FDE351"/>
      <c r="FDF351"/>
      <c r="FDG351"/>
      <c r="FDH351"/>
      <c r="FDI351"/>
      <c r="FDJ351"/>
      <c r="FDK351"/>
      <c r="FDL351"/>
      <c r="FDM351"/>
      <c r="FDN351"/>
      <c r="FDO351"/>
      <c r="FDP351"/>
      <c r="FDQ351"/>
      <c r="FDR351"/>
      <c r="FDS351"/>
      <c r="FDT351"/>
      <c r="FDU351"/>
      <c r="FDV351"/>
      <c r="FDW351"/>
      <c r="FDX351"/>
      <c r="FDY351"/>
      <c r="FDZ351"/>
      <c r="FEA351"/>
      <c r="FEB351"/>
      <c r="FEC351"/>
      <c r="FED351"/>
      <c r="FEE351"/>
      <c r="FEF351"/>
      <c r="FEG351"/>
      <c r="FEH351"/>
      <c r="FEI351"/>
      <c r="FEJ351"/>
      <c r="FEK351"/>
      <c r="FEL351"/>
      <c r="FEM351"/>
      <c r="FEN351"/>
      <c r="FEO351"/>
      <c r="FEP351"/>
      <c r="FEQ351"/>
      <c r="FER351"/>
      <c r="FES351"/>
      <c r="FET351"/>
      <c r="FEU351"/>
      <c r="FEV351"/>
      <c r="FEW351"/>
      <c r="FEX351"/>
      <c r="FEY351"/>
      <c r="FEZ351"/>
      <c r="FFA351"/>
      <c r="FFB351"/>
      <c r="FFC351"/>
      <c r="FFD351"/>
      <c r="FFE351"/>
      <c r="FFF351"/>
      <c r="FFG351"/>
      <c r="FFH351"/>
      <c r="FFI351"/>
      <c r="FFJ351"/>
      <c r="FFK351"/>
      <c r="FFL351"/>
      <c r="FFM351"/>
      <c r="FFN351"/>
      <c r="FFO351"/>
      <c r="FFP351"/>
      <c r="FFQ351"/>
      <c r="FFR351"/>
      <c r="FFS351"/>
      <c r="FFT351"/>
      <c r="FFU351"/>
      <c r="FFV351"/>
      <c r="FFW351"/>
      <c r="FFX351"/>
      <c r="FFY351"/>
      <c r="FFZ351"/>
      <c r="FGA351"/>
      <c r="FGB351"/>
      <c r="FGC351"/>
      <c r="FGD351"/>
      <c r="FGE351"/>
      <c r="FGF351"/>
      <c r="FGG351"/>
      <c r="FGH351"/>
      <c r="FGI351"/>
      <c r="FGJ351"/>
      <c r="FGK351"/>
      <c r="FGL351"/>
      <c r="FGM351"/>
      <c r="FGN351"/>
      <c r="FGO351"/>
      <c r="FGP351"/>
      <c r="FGQ351"/>
      <c r="FGR351"/>
      <c r="FGS351"/>
      <c r="FGT351"/>
      <c r="FGU351"/>
      <c r="FGV351"/>
      <c r="FGW351"/>
      <c r="FGX351"/>
      <c r="FGY351"/>
      <c r="FGZ351"/>
      <c r="FHA351"/>
      <c r="FHB351"/>
      <c r="FHC351"/>
      <c r="FHD351"/>
      <c r="FHE351"/>
      <c r="FHF351"/>
      <c r="FHG351"/>
      <c r="FHH351"/>
      <c r="FHI351"/>
      <c r="FHJ351"/>
      <c r="FHK351"/>
      <c r="FHL351"/>
      <c r="FHM351"/>
      <c r="FHN351"/>
      <c r="FHO351"/>
      <c r="FHP351"/>
      <c r="FHQ351"/>
      <c r="FHR351"/>
      <c r="FHS351"/>
      <c r="FHT351"/>
      <c r="FHU351"/>
      <c r="FHV351"/>
      <c r="FHW351"/>
      <c r="FHX351"/>
      <c r="FHY351"/>
      <c r="FHZ351"/>
      <c r="FIA351"/>
      <c r="FIB351"/>
      <c r="FIC351"/>
      <c r="FID351"/>
      <c r="FIE351"/>
      <c r="FIF351"/>
      <c r="FIG351"/>
      <c r="FIH351"/>
      <c r="FII351"/>
      <c r="FIJ351"/>
      <c r="FIK351"/>
      <c r="FIL351"/>
      <c r="FIM351"/>
      <c r="FIN351"/>
      <c r="FIO351"/>
      <c r="FIP351"/>
      <c r="FIQ351"/>
      <c r="FIR351"/>
      <c r="FIS351"/>
      <c r="FIT351"/>
      <c r="FIU351"/>
      <c r="FIV351"/>
      <c r="FIW351"/>
      <c r="FIX351"/>
      <c r="FIY351"/>
      <c r="FIZ351"/>
      <c r="FJA351"/>
      <c r="FJB351"/>
      <c r="FJC351"/>
      <c r="FJD351"/>
      <c r="FJE351"/>
      <c r="FJF351"/>
      <c r="FJG351"/>
      <c r="FJH351"/>
      <c r="FJI351"/>
      <c r="FJJ351"/>
      <c r="FJK351"/>
      <c r="FJL351"/>
      <c r="FJM351"/>
      <c r="FJN351"/>
      <c r="FJO351"/>
      <c r="FJP351"/>
      <c r="FJQ351"/>
      <c r="FJR351"/>
      <c r="FJS351"/>
      <c r="FJT351"/>
      <c r="FJU351"/>
      <c r="FJV351"/>
      <c r="FJW351"/>
      <c r="FJX351"/>
      <c r="FJY351"/>
      <c r="FJZ351"/>
      <c r="FKA351"/>
      <c r="FKB351"/>
      <c r="FKC351"/>
      <c r="FKD351"/>
      <c r="FKE351"/>
      <c r="FKF351"/>
      <c r="FKG351"/>
      <c r="FKH351"/>
      <c r="FKI351"/>
      <c r="FKJ351"/>
      <c r="FKK351"/>
      <c r="FKL351"/>
      <c r="FKM351"/>
      <c r="FKN351"/>
      <c r="FKO351"/>
      <c r="FKP351"/>
      <c r="FKQ351"/>
      <c r="FKR351"/>
      <c r="FKS351"/>
      <c r="FKT351"/>
      <c r="FKU351"/>
      <c r="FKV351"/>
      <c r="FKW351"/>
      <c r="FKX351"/>
      <c r="FKY351"/>
      <c r="FKZ351"/>
      <c r="FLA351"/>
      <c r="FLB351"/>
      <c r="FLC351"/>
      <c r="FLD351"/>
      <c r="FLE351"/>
      <c r="FLF351"/>
      <c r="FLG351"/>
      <c r="FLH351"/>
      <c r="FLI351"/>
      <c r="FLJ351"/>
      <c r="FLK351"/>
      <c r="FLL351"/>
      <c r="FLM351"/>
      <c r="FLN351"/>
      <c r="FLO351"/>
      <c r="FLP351"/>
      <c r="FLQ351"/>
      <c r="FLR351"/>
      <c r="FLS351"/>
      <c r="FLT351"/>
      <c r="FLU351"/>
      <c r="FLV351"/>
      <c r="FLW351"/>
      <c r="FLX351"/>
      <c r="FLY351"/>
      <c r="FLZ351"/>
      <c r="FMA351"/>
      <c r="FMB351"/>
      <c r="FMC351"/>
      <c r="FMD351"/>
      <c r="FME351"/>
      <c r="FMF351"/>
      <c r="FMG351"/>
      <c r="FMH351"/>
      <c r="FMI351"/>
      <c r="FMJ351"/>
      <c r="FMK351"/>
      <c r="FML351"/>
      <c r="FMM351"/>
      <c r="FMN351"/>
      <c r="FMO351"/>
      <c r="FMP351"/>
      <c r="FMQ351"/>
      <c r="FMR351"/>
      <c r="FMS351"/>
      <c r="FMT351"/>
      <c r="FMU351"/>
      <c r="FMV351"/>
      <c r="FMW351"/>
      <c r="FMX351"/>
      <c r="FMY351"/>
      <c r="FMZ351"/>
      <c r="FNA351"/>
      <c r="FNB351"/>
      <c r="FNC351"/>
      <c r="FND351"/>
      <c r="FNE351"/>
      <c r="FNF351"/>
      <c r="FNG351"/>
      <c r="FNH351"/>
      <c r="FNI351"/>
      <c r="FNJ351"/>
      <c r="FNK351"/>
      <c r="FNL351"/>
      <c r="FNM351"/>
      <c r="FNN351"/>
      <c r="FNO351"/>
      <c r="FNP351"/>
      <c r="FNQ351"/>
      <c r="FNR351"/>
      <c r="FNS351"/>
      <c r="FNT351"/>
      <c r="FNU351"/>
      <c r="FNV351"/>
      <c r="FNW351"/>
      <c r="FNX351"/>
      <c r="FNY351"/>
      <c r="FNZ351"/>
      <c r="FOA351"/>
      <c r="FOB351"/>
      <c r="FOC351"/>
      <c r="FOD351"/>
      <c r="FOE351"/>
      <c r="FOF351"/>
      <c r="FOG351"/>
      <c r="FOH351"/>
      <c r="FOI351"/>
      <c r="FOJ351"/>
      <c r="FOK351"/>
      <c r="FOL351"/>
      <c r="FOM351"/>
      <c r="FON351"/>
      <c r="FOO351"/>
      <c r="FOP351"/>
      <c r="FOQ351"/>
      <c r="FOR351"/>
      <c r="FOS351"/>
      <c r="FOT351"/>
      <c r="FOU351"/>
      <c r="FOV351"/>
      <c r="FOW351"/>
      <c r="FOX351"/>
      <c r="FOY351"/>
      <c r="FOZ351"/>
      <c r="FPA351"/>
      <c r="FPB351"/>
      <c r="FPC351"/>
      <c r="FPD351"/>
      <c r="FPE351"/>
      <c r="FPF351"/>
      <c r="FPG351"/>
      <c r="FPH351"/>
      <c r="FPI351"/>
      <c r="FPJ351"/>
      <c r="FPK351"/>
      <c r="FPL351"/>
      <c r="FPM351"/>
      <c r="FPN351"/>
      <c r="FPO351"/>
      <c r="FPP351"/>
      <c r="FPQ351"/>
      <c r="FPR351"/>
      <c r="FPS351"/>
      <c r="FPT351"/>
      <c r="FPU351"/>
      <c r="FPV351"/>
      <c r="FPW351"/>
      <c r="FPX351"/>
      <c r="FPY351"/>
      <c r="FPZ351"/>
      <c r="FQA351"/>
      <c r="FQB351"/>
      <c r="FQC351"/>
      <c r="FQD351"/>
      <c r="FQE351"/>
      <c r="FQF351"/>
      <c r="FQG351"/>
      <c r="FQH351"/>
      <c r="FQI351"/>
      <c r="FQJ351"/>
      <c r="FQK351"/>
      <c r="FQL351"/>
      <c r="FQM351"/>
      <c r="FQN351"/>
      <c r="FQO351"/>
      <c r="FQP351"/>
      <c r="FQQ351"/>
      <c r="FQR351"/>
      <c r="FQS351"/>
      <c r="FQT351"/>
      <c r="FQU351"/>
      <c r="FQV351"/>
      <c r="FQW351"/>
      <c r="FQX351"/>
      <c r="FQY351"/>
      <c r="FQZ351"/>
      <c r="FRA351"/>
      <c r="FRB351"/>
      <c r="FRC351"/>
      <c r="FRD351"/>
      <c r="FRE351"/>
      <c r="FRF351"/>
      <c r="FRG351"/>
      <c r="FRH351"/>
      <c r="FRI351"/>
      <c r="FRJ351"/>
      <c r="FRK351"/>
      <c r="FRL351"/>
      <c r="FRM351"/>
      <c r="FRN351"/>
      <c r="FRO351"/>
      <c r="FRP351"/>
      <c r="FRQ351"/>
      <c r="FRR351"/>
      <c r="FRS351"/>
      <c r="FRT351"/>
      <c r="FRU351"/>
      <c r="FRV351"/>
      <c r="FRW351"/>
      <c r="FRX351"/>
      <c r="FRY351"/>
      <c r="FRZ351"/>
      <c r="FSA351"/>
      <c r="FSB351"/>
      <c r="FSC351"/>
      <c r="FSD351"/>
      <c r="FSE351"/>
      <c r="FSF351"/>
      <c r="FSG351"/>
      <c r="FSH351"/>
      <c r="FSI351"/>
      <c r="FSJ351"/>
      <c r="FSK351"/>
      <c r="FSL351"/>
      <c r="FSM351"/>
      <c r="FSN351"/>
      <c r="FSO351"/>
      <c r="FSP351"/>
      <c r="FSQ351"/>
      <c r="FSR351"/>
      <c r="FSS351"/>
      <c r="FST351"/>
      <c r="FSU351"/>
      <c r="FSV351"/>
      <c r="FSW351"/>
      <c r="FSX351"/>
      <c r="FSY351"/>
      <c r="FSZ351"/>
      <c r="FTA351"/>
      <c r="FTB351"/>
      <c r="FTC351"/>
      <c r="FTD351"/>
      <c r="FTE351"/>
      <c r="FTF351"/>
      <c r="FTG351"/>
      <c r="FTH351"/>
      <c r="FTI351"/>
      <c r="FTJ351"/>
      <c r="FTK351"/>
      <c r="FTL351"/>
      <c r="FTM351"/>
      <c r="FTN351"/>
      <c r="FTO351"/>
      <c r="FTP351"/>
      <c r="FTQ351"/>
      <c r="FTR351"/>
      <c r="FTS351"/>
      <c r="FTT351"/>
      <c r="FTU351"/>
      <c r="FTV351"/>
      <c r="FTW351"/>
      <c r="FTX351"/>
      <c r="FTY351"/>
      <c r="FTZ351"/>
      <c r="FUA351"/>
      <c r="FUB351"/>
      <c r="FUC351"/>
      <c r="FUD351"/>
      <c r="FUE351"/>
      <c r="FUF351"/>
      <c r="FUG351"/>
      <c r="FUH351"/>
      <c r="FUI351"/>
      <c r="FUJ351"/>
      <c r="FUK351"/>
      <c r="FUL351"/>
      <c r="FUM351"/>
      <c r="FUN351"/>
      <c r="FUO351"/>
      <c r="FUP351"/>
      <c r="FUQ351"/>
      <c r="FUR351"/>
      <c r="FUS351"/>
      <c r="FUT351"/>
      <c r="FUU351"/>
      <c r="FUV351"/>
      <c r="FUW351"/>
      <c r="FUX351"/>
      <c r="FUY351"/>
      <c r="FUZ351"/>
      <c r="FVA351"/>
      <c r="FVB351"/>
      <c r="FVC351"/>
      <c r="FVD351"/>
      <c r="FVE351"/>
      <c r="FVF351"/>
      <c r="FVG351"/>
      <c r="FVH351"/>
      <c r="FVI351"/>
      <c r="FVJ351"/>
      <c r="FVK351"/>
      <c r="FVL351"/>
      <c r="FVM351"/>
      <c r="FVN351"/>
      <c r="FVO351"/>
      <c r="FVP351"/>
      <c r="FVQ351"/>
      <c r="FVR351"/>
      <c r="FVS351"/>
      <c r="FVT351"/>
      <c r="FVU351"/>
      <c r="FVV351"/>
      <c r="FVW351"/>
      <c r="FVX351"/>
      <c r="FVY351"/>
      <c r="FVZ351"/>
      <c r="FWA351"/>
      <c r="FWB351"/>
      <c r="FWC351"/>
      <c r="FWD351"/>
      <c r="FWE351"/>
      <c r="FWF351"/>
      <c r="FWG351"/>
      <c r="FWH351"/>
      <c r="FWI351"/>
      <c r="FWJ351"/>
      <c r="FWK351"/>
      <c r="FWL351"/>
      <c r="FWM351"/>
      <c r="FWN351"/>
      <c r="FWO351"/>
      <c r="FWP351"/>
      <c r="FWQ351"/>
      <c r="FWR351"/>
      <c r="FWS351"/>
      <c r="FWT351"/>
      <c r="FWU351"/>
      <c r="FWV351"/>
      <c r="FWW351"/>
      <c r="FWX351"/>
      <c r="FWY351"/>
      <c r="FWZ351"/>
      <c r="FXA351"/>
      <c r="FXB351"/>
      <c r="FXC351"/>
      <c r="FXD351"/>
      <c r="FXE351"/>
      <c r="FXF351"/>
      <c r="FXG351"/>
      <c r="FXH351"/>
      <c r="FXI351"/>
      <c r="FXJ351"/>
      <c r="FXK351"/>
      <c r="FXL351"/>
      <c r="FXM351"/>
      <c r="FXN351"/>
      <c r="FXO351"/>
      <c r="FXP351"/>
      <c r="FXQ351"/>
      <c r="FXR351"/>
      <c r="FXS351"/>
      <c r="FXT351"/>
      <c r="FXU351"/>
      <c r="FXV351"/>
      <c r="FXW351"/>
      <c r="FXX351"/>
      <c r="FXY351"/>
      <c r="FXZ351"/>
      <c r="FYA351"/>
      <c r="FYB351"/>
      <c r="FYC351"/>
      <c r="FYD351"/>
      <c r="FYE351"/>
      <c r="FYF351"/>
      <c r="FYG351"/>
      <c r="FYH351"/>
      <c r="FYI351"/>
      <c r="FYJ351"/>
      <c r="FYK351"/>
      <c r="FYL351"/>
      <c r="FYM351"/>
      <c r="FYN351"/>
      <c r="FYO351"/>
      <c r="FYP351"/>
      <c r="FYQ351"/>
      <c r="FYR351"/>
      <c r="FYS351"/>
      <c r="FYT351"/>
      <c r="FYU351"/>
      <c r="FYV351"/>
      <c r="FYW351"/>
      <c r="FYX351"/>
      <c r="FYY351"/>
      <c r="FYZ351"/>
      <c r="FZA351"/>
      <c r="FZB351"/>
      <c r="FZC351"/>
      <c r="FZD351"/>
      <c r="FZE351"/>
      <c r="FZF351"/>
      <c r="FZG351"/>
      <c r="FZH351"/>
      <c r="FZI351"/>
      <c r="FZJ351"/>
      <c r="FZK351"/>
      <c r="FZL351"/>
      <c r="FZM351"/>
      <c r="FZN351"/>
      <c r="FZO351"/>
      <c r="FZP351"/>
      <c r="FZQ351"/>
      <c r="FZR351"/>
      <c r="FZS351"/>
      <c r="FZT351"/>
      <c r="FZU351"/>
      <c r="FZV351"/>
      <c r="FZW351"/>
      <c r="FZX351"/>
      <c r="FZY351"/>
      <c r="FZZ351"/>
      <c r="GAA351"/>
      <c r="GAB351"/>
      <c r="GAC351"/>
      <c r="GAD351"/>
      <c r="GAE351"/>
      <c r="GAF351"/>
      <c r="GAG351"/>
      <c r="GAH351"/>
      <c r="GAI351"/>
      <c r="GAJ351"/>
      <c r="GAK351"/>
      <c r="GAL351"/>
      <c r="GAM351"/>
      <c r="GAN351"/>
      <c r="GAO351"/>
      <c r="GAP351"/>
      <c r="GAQ351"/>
      <c r="GAR351"/>
      <c r="GAS351"/>
      <c r="GAT351"/>
      <c r="GAU351"/>
      <c r="GAV351"/>
      <c r="GAW351"/>
      <c r="GAX351"/>
      <c r="GAY351"/>
      <c r="GAZ351"/>
      <c r="GBA351"/>
      <c r="GBB351"/>
      <c r="GBC351"/>
      <c r="GBD351"/>
      <c r="GBE351"/>
      <c r="GBF351"/>
      <c r="GBG351"/>
      <c r="GBH351"/>
      <c r="GBI351"/>
      <c r="GBJ351"/>
      <c r="GBK351"/>
      <c r="GBL351"/>
      <c r="GBM351"/>
      <c r="GBN351"/>
      <c r="GBO351"/>
      <c r="GBP351"/>
      <c r="GBQ351"/>
      <c r="GBR351"/>
      <c r="GBS351"/>
      <c r="GBT351"/>
      <c r="GBU351"/>
      <c r="GBV351"/>
      <c r="GBW351"/>
      <c r="GBX351"/>
      <c r="GBY351"/>
      <c r="GBZ351"/>
      <c r="GCA351"/>
      <c r="GCB351"/>
      <c r="GCC351"/>
      <c r="GCD351"/>
      <c r="GCE351"/>
      <c r="GCF351"/>
      <c r="GCG351"/>
      <c r="GCH351"/>
      <c r="GCI351"/>
      <c r="GCJ351"/>
      <c r="GCK351"/>
      <c r="GCL351"/>
      <c r="GCM351"/>
      <c r="GCN351"/>
      <c r="GCO351"/>
      <c r="GCP351"/>
      <c r="GCQ351"/>
      <c r="GCR351"/>
      <c r="GCS351"/>
      <c r="GCT351"/>
      <c r="GCU351"/>
      <c r="GCV351"/>
      <c r="GCW351"/>
      <c r="GCX351"/>
      <c r="GCY351"/>
      <c r="GCZ351"/>
      <c r="GDA351"/>
      <c r="GDB351"/>
      <c r="GDC351"/>
      <c r="GDD351"/>
      <c r="GDE351"/>
      <c r="GDF351"/>
      <c r="GDG351"/>
      <c r="GDH351"/>
      <c r="GDI351"/>
      <c r="GDJ351"/>
      <c r="GDK351"/>
      <c r="GDL351"/>
      <c r="GDM351"/>
      <c r="GDN351"/>
      <c r="GDO351"/>
      <c r="GDP351"/>
      <c r="GDQ351"/>
      <c r="GDR351"/>
      <c r="GDS351"/>
      <c r="GDT351"/>
      <c r="GDU351"/>
      <c r="GDV351"/>
      <c r="GDW351"/>
      <c r="GDX351"/>
      <c r="GDY351"/>
      <c r="GDZ351"/>
      <c r="GEA351"/>
      <c r="GEB351"/>
      <c r="GEC351"/>
      <c r="GED351"/>
      <c r="GEE351"/>
      <c r="GEF351"/>
      <c r="GEG351"/>
      <c r="GEH351"/>
      <c r="GEI351"/>
      <c r="GEJ351"/>
      <c r="GEK351"/>
      <c r="GEL351"/>
      <c r="GEM351"/>
      <c r="GEN351"/>
      <c r="GEO351"/>
      <c r="GEP351"/>
      <c r="GEQ351"/>
      <c r="GER351"/>
      <c r="GES351"/>
      <c r="GET351"/>
      <c r="GEU351"/>
      <c r="GEV351"/>
      <c r="GEW351"/>
      <c r="GEX351"/>
      <c r="GEY351"/>
      <c r="GEZ351"/>
      <c r="GFA351"/>
      <c r="GFB351"/>
      <c r="GFC351"/>
      <c r="GFD351"/>
      <c r="GFE351"/>
      <c r="GFF351"/>
      <c r="GFG351"/>
      <c r="GFH351"/>
      <c r="GFI351"/>
      <c r="GFJ351"/>
      <c r="GFK351"/>
      <c r="GFL351"/>
      <c r="GFM351"/>
      <c r="GFN351"/>
      <c r="GFO351"/>
      <c r="GFP351"/>
      <c r="GFQ351"/>
      <c r="GFR351"/>
      <c r="GFS351"/>
      <c r="GFT351"/>
      <c r="GFU351"/>
      <c r="GFV351"/>
      <c r="GFW351"/>
      <c r="GFX351"/>
      <c r="GFY351"/>
      <c r="GFZ351"/>
      <c r="GGA351"/>
      <c r="GGB351"/>
      <c r="GGC351"/>
      <c r="GGD351"/>
      <c r="GGE351"/>
      <c r="GGF351"/>
      <c r="GGG351"/>
      <c r="GGH351"/>
      <c r="GGI351"/>
      <c r="GGJ351"/>
      <c r="GGK351"/>
      <c r="GGL351"/>
      <c r="GGM351"/>
      <c r="GGN351"/>
      <c r="GGO351"/>
      <c r="GGP351"/>
      <c r="GGQ351"/>
      <c r="GGR351"/>
      <c r="GGS351"/>
      <c r="GGT351"/>
      <c r="GGU351"/>
      <c r="GGV351"/>
      <c r="GGW351"/>
      <c r="GGX351"/>
      <c r="GGY351"/>
      <c r="GGZ351"/>
      <c r="GHA351"/>
      <c r="GHB351"/>
      <c r="GHC351"/>
      <c r="GHD351"/>
      <c r="GHE351"/>
      <c r="GHF351"/>
      <c r="GHG351"/>
      <c r="GHH351"/>
      <c r="GHI351"/>
      <c r="GHJ351"/>
      <c r="GHK351"/>
      <c r="GHL351"/>
      <c r="GHM351"/>
      <c r="GHN351"/>
      <c r="GHO351"/>
      <c r="GHP351"/>
      <c r="GHQ351"/>
      <c r="GHR351"/>
      <c r="GHS351"/>
      <c r="GHT351"/>
      <c r="GHU351"/>
      <c r="GHV351"/>
      <c r="GHW351"/>
      <c r="GHX351"/>
      <c r="GHY351"/>
      <c r="GHZ351"/>
      <c r="GIA351"/>
      <c r="GIB351"/>
      <c r="GIC351"/>
      <c r="GID351"/>
      <c r="GIE351"/>
      <c r="GIF351"/>
      <c r="GIG351"/>
      <c r="GIH351"/>
      <c r="GII351"/>
      <c r="GIJ351"/>
      <c r="GIK351"/>
      <c r="GIL351"/>
      <c r="GIM351"/>
      <c r="GIN351"/>
      <c r="GIO351"/>
      <c r="GIP351"/>
      <c r="GIQ351"/>
      <c r="GIR351"/>
      <c r="GIS351"/>
      <c r="GIT351"/>
      <c r="GIU351"/>
      <c r="GIV351"/>
      <c r="GIW351"/>
      <c r="GIX351"/>
      <c r="GIY351"/>
      <c r="GIZ351"/>
      <c r="GJA351"/>
      <c r="GJB351"/>
      <c r="GJC351"/>
      <c r="GJD351"/>
      <c r="GJE351"/>
      <c r="GJF351"/>
      <c r="GJG351"/>
      <c r="GJH351"/>
      <c r="GJI351"/>
      <c r="GJJ351"/>
      <c r="GJK351"/>
      <c r="GJL351"/>
      <c r="GJM351"/>
      <c r="GJN351"/>
      <c r="GJO351"/>
      <c r="GJP351"/>
      <c r="GJQ351"/>
      <c r="GJR351"/>
      <c r="GJS351"/>
      <c r="GJT351"/>
      <c r="GJU351"/>
      <c r="GJV351"/>
      <c r="GJW351"/>
      <c r="GJX351"/>
      <c r="GJY351"/>
      <c r="GJZ351"/>
      <c r="GKA351"/>
      <c r="GKB351"/>
      <c r="GKC351"/>
      <c r="GKD351"/>
      <c r="GKE351"/>
      <c r="GKF351"/>
      <c r="GKG351"/>
      <c r="GKH351"/>
      <c r="GKI351"/>
      <c r="GKJ351"/>
      <c r="GKK351"/>
      <c r="GKL351"/>
      <c r="GKM351"/>
      <c r="GKN351"/>
      <c r="GKO351"/>
      <c r="GKP351"/>
      <c r="GKQ351"/>
      <c r="GKR351"/>
      <c r="GKS351"/>
      <c r="GKT351"/>
      <c r="GKU351"/>
      <c r="GKV351"/>
      <c r="GKW351"/>
      <c r="GKX351"/>
      <c r="GKY351"/>
      <c r="GKZ351"/>
      <c r="GLA351"/>
      <c r="GLB351"/>
      <c r="GLC351"/>
      <c r="GLD351"/>
      <c r="GLE351"/>
      <c r="GLF351"/>
      <c r="GLG351"/>
      <c r="GLH351"/>
      <c r="GLI351"/>
      <c r="GLJ351"/>
      <c r="GLK351"/>
      <c r="GLL351"/>
      <c r="GLM351"/>
      <c r="GLN351"/>
      <c r="GLO351"/>
      <c r="GLP351"/>
      <c r="GLQ351"/>
      <c r="GLR351"/>
      <c r="GLS351"/>
      <c r="GLT351"/>
      <c r="GLU351"/>
      <c r="GLV351"/>
      <c r="GLW351"/>
      <c r="GLX351"/>
      <c r="GLY351"/>
      <c r="GLZ351"/>
      <c r="GMA351"/>
      <c r="GMB351"/>
      <c r="GMC351"/>
      <c r="GMD351"/>
      <c r="GME351"/>
      <c r="GMF351"/>
      <c r="GMG351"/>
      <c r="GMH351"/>
      <c r="GMI351"/>
      <c r="GMJ351"/>
      <c r="GMK351"/>
      <c r="GML351"/>
      <c r="GMM351"/>
      <c r="GMN351"/>
      <c r="GMO351"/>
      <c r="GMP351"/>
      <c r="GMQ351"/>
      <c r="GMR351"/>
      <c r="GMS351"/>
      <c r="GMT351"/>
      <c r="GMU351"/>
      <c r="GMV351"/>
      <c r="GMW351"/>
      <c r="GMX351"/>
      <c r="GMY351"/>
      <c r="GMZ351"/>
      <c r="GNA351"/>
      <c r="GNB351"/>
      <c r="GNC351"/>
      <c r="GND351"/>
      <c r="GNE351"/>
      <c r="GNF351"/>
      <c r="GNG351"/>
      <c r="GNH351"/>
      <c r="GNI351"/>
      <c r="GNJ351"/>
      <c r="GNK351"/>
      <c r="GNL351"/>
      <c r="GNM351"/>
      <c r="GNN351"/>
      <c r="GNO351"/>
      <c r="GNP351"/>
      <c r="GNQ351"/>
      <c r="GNR351"/>
      <c r="GNS351"/>
      <c r="GNT351"/>
      <c r="GNU351"/>
      <c r="GNV351"/>
      <c r="GNW351"/>
      <c r="GNX351"/>
      <c r="GNY351"/>
      <c r="GNZ351"/>
      <c r="GOA351"/>
      <c r="GOB351"/>
      <c r="GOC351"/>
      <c r="GOD351"/>
      <c r="GOE351"/>
      <c r="GOF351"/>
      <c r="GOG351"/>
      <c r="GOH351"/>
      <c r="GOI351"/>
      <c r="GOJ351"/>
      <c r="GOK351"/>
      <c r="GOL351"/>
      <c r="GOM351"/>
      <c r="GON351"/>
      <c r="GOO351"/>
      <c r="GOP351"/>
      <c r="GOQ351"/>
      <c r="GOR351"/>
      <c r="GOS351"/>
      <c r="GOT351"/>
      <c r="GOU351"/>
      <c r="GOV351"/>
      <c r="GOW351"/>
      <c r="GOX351"/>
      <c r="GOY351"/>
      <c r="GOZ351"/>
      <c r="GPA351"/>
      <c r="GPB351"/>
      <c r="GPC351"/>
      <c r="GPD351"/>
      <c r="GPE351"/>
      <c r="GPF351"/>
      <c r="GPG351"/>
      <c r="GPH351"/>
      <c r="GPI351"/>
      <c r="GPJ351"/>
      <c r="GPK351"/>
      <c r="GPL351"/>
      <c r="GPM351"/>
      <c r="GPN351"/>
      <c r="GPO351"/>
      <c r="GPP351"/>
      <c r="GPQ351"/>
      <c r="GPR351"/>
      <c r="GPS351"/>
      <c r="GPT351"/>
      <c r="GPU351"/>
      <c r="GPV351"/>
      <c r="GPW351"/>
      <c r="GPX351"/>
      <c r="GPY351"/>
      <c r="GPZ351"/>
      <c r="GQA351"/>
      <c r="GQB351"/>
      <c r="GQC351"/>
      <c r="GQD351"/>
      <c r="GQE351"/>
      <c r="GQF351"/>
      <c r="GQG351"/>
      <c r="GQH351"/>
      <c r="GQI351"/>
      <c r="GQJ351"/>
      <c r="GQK351"/>
      <c r="GQL351"/>
      <c r="GQM351"/>
      <c r="GQN351"/>
      <c r="GQO351"/>
      <c r="GQP351"/>
      <c r="GQQ351"/>
      <c r="GQR351"/>
      <c r="GQS351"/>
      <c r="GQT351"/>
      <c r="GQU351"/>
      <c r="GQV351"/>
      <c r="GQW351"/>
      <c r="GQX351"/>
      <c r="GQY351"/>
      <c r="GQZ351"/>
      <c r="GRA351"/>
      <c r="GRB351"/>
      <c r="GRC351"/>
      <c r="GRD351"/>
      <c r="GRE351"/>
      <c r="GRF351"/>
      <c r="GRG351"/>
      <c r="GRH351"/>
      <c r="GRI351"/>
      <c r="GRJ351"/>
      <c r="GRK351"/>
      <c r="GRL351"/>
      <c r="GRM351"/>
      <c r="GRN351"/>
      <c r="GRO351"/>
      <c r="GRP351"/>
      <c r="GRQ351"/>
      <c r="GRR351"/>
      <c r="GRS351"/>
      <c r="GRT351"/>
      <c r="GRU351"/>
      <c r="GRV351"/>
      <c r="GRW351"/>
      <c r="GRX351"/>
      <c r="GRY351"/>
      <c r="GRZ351"/>
      <c r="GSA351"/>
      <c r="GSB351"/>
      <c r="GSC351"/>
      <c r="GSD351"/>
      <c r="GSE351"/>
      <c r="GSF351"/>
      <c r="GSG351"/>
      <c r="GSH351"/>
      <c r="GSI351"/>
      <c r="GSJ351"/>
      <c r="GSK351"/>
      <c r="GSL351"/>
      <c r="GSM351"/>
      <c r="GSN351"/>
      <c r="GSO351"/>
      <c r="GSP351"/>
      <c r="GSQ351"/>
      <c r="GSR351"/>
      <c r="GSS351"/>
      <c r="GST351"/>
      <c r="GSU351"/>
      <c r="GSV351"/>
      <c r="GSW351"/>
      <c r="GSX351"/>
      <c r="GSY351"/>
      <c r="GSZ351"/>
      <c r="GTA351"/>
      <c r="GTB351"/>
      <c r="GTC351"/>
      <c r="GTD351"/>
      <c r="GTE351"/>
      <c r="GTF351"/>
      <c r="GTG351"/>
      <c r="GTH351"/>
      <c r="GTI351"/>
      <c r="GTJ351"/>
      <c r="GTK351"/>
      <c r="GTL351"/>
      <c r="GTM351"/>
      <c r="GTN351"/>
      <c r="GTO351"/>
      <c r="GTP351"/>
      <c r="GTQ351"/>
      <c r="GTR351"/>
      <c r="GTS351"/>
      <c r="GTT351"/>
      <c r="GTU351"/>
      <c r="GTV351"/>
      <c r="GTW351"/>
      <c r="GTX351"/>
      <c r="GTY351"/>
      <c r="GTZ351"/>
      <c r="GUA351"/>
      <c r="GUB351"/>
      <c r="GUC351"/>
      <c r="GUD351"/>
      <c r="GUE351"/>
      <c r="GUF351"/>
      <c r="GUG351"/>
      <c r="GUH351"/>
      <c r="GUI351"/>
      <c r="GUJ351"/>
      <c r="GUK351"/>
      <c r="GUL351"/>
      <c r="GUM351"/>
      <c r="GUN351"/>
      <c r="GUO351"/>
      <c r="GUP351"/>
      <c r="GUQ351"/>
      <c r="GUR351"/>
      <c r="GUS351"/>
      <c r="GUT351"/>
      <c r="GUU351"/>
      <c r="GUV351"/>
      <c r="GUW351"/>
      <c r="GUX351"/>
      <c r="GUY351"/>
      <c r="GUZ351"/>
      <c r="GVA351"/>
      <c r="GVB351"/>
      <c r="GVC351"/>
      <c r="GVD351"/>
      <c r="GVE351"/>
      <c r="GVF351"/>
      <c r="GVG351"/>
      <c r="GVH351"/>
      <c r="GVI351"/>
      <c r="GVJ351"/>
      <c r="GVK351"/>
      <c r="GVL351"/>
      <c r="GVM351"/>
      <c r="GVN351"/>
      <c r="GVO351"/>
      <c r="GVP351"/>
      <c r="GVQ351"/>
      <c r="GVR351"/>
      <c r="GVS351"/>
      <c r="GVT351"/>
      <c r="GVU351"/>
      <c r="GVV351"/>
      <c r="GVW351"/>
      <c r="GVX351"/>
      <c r="GVY351"/>
      <c r="GVZ351"/>
      <c r="GWA351"/>
      <c r="GWB351"/>
      <c r="GWC351"/>
      <c r="GWD351"/>
      <c r="GWE351"/>
      <c r="GWF351"/>
      <c r="GWG351"/>
      <c r="GWH351"/>
      <c r="GWI351"/>
      <c r="GWJ351"/>
      <c r="GWK351"/>
      <c r="GWL351"/>
      <c r="GWM351"/>
      <c r="GWN351"/>
      <c r="GWO351"/>
      <c r="GWP351"/>
      <c r="GWQ351"/>
      <c r="GWR351"/>
      <c r="GWS351"/>
      <c r="GWT351"/>
      <c r="GWU351"/>
      <c r="GWV351"/>
      <c r="GWW351"/>
      <c r="GWX351"/>
      <c r="GWY351"/>
      <c r="GWZ351"/>
      <c r="GXA351"/>
      <c r="GXB351"/>
      <c r="GXC351"/>
      <c r="GXD351"/>
      <c r="GXE351"/>
      <c r="GXF351"/>
      <c r="GXG351"/>
      <c r="GXH351"/>
      <c r="GXI351"/>
      <c r="GXJ351"/>
      <c r="GXK351"/>
      <c r="GXL351"/>
      <c r="GXM351"/>
      <c r="GXN351"/>
      <c r="GXO351"/>
      <c r="GXP351"/>
      <c r="GXQ351"/>
      <c r="GXR351"/>
      <c r="GXS351"/>
      <c r="GXT351"/>
      <c r="GXU351"/>
      <c r="GXV351"/>
      <c r="GXW351"/>
      <c r="GXX351"/>
      <c r="GXY351"/>
      <c r="GXZ351"/>
      <c r="GYA351"/>
      <c r="GYB351"/>
      <c r="GYC351"/>
      <c r="GYD351"/>
      <c r="GYE351"/>
      <c r="GYF351"/>
      <c r="GYG351"/>
      <c r="GYH351"/>
      <c r="GYI351"/>
      <c r="GYJ351"/>
      <c r="GYK351"/>
      <c r="GYL351"/>
      <c r="GYM351"/>
      <c r="GYN351"/>
      <c r="GYO351"/>
      <c r="GYP351"/>
      <c r="GYQ351"/>
      <c r="GYR351"/>
      <c r="GYS351"/>
      <c r="GYT351"/>
      <c r="GYU351"/>
      <c r="GYV351"/>
      <c r="GYW351"/>
      <c r="GYX351"/>
      <c r="GYY351"/>
      <c r="GYZ351"/>
      <c r="GZA351"/>
      <c r="GZB351"/>
      <c r="GZC351"/>
      <c r="GZD351"/>
      <c r="GZE351"/>
      <c r="GZF351"/>
      <c r="GZG351"/>
      <c r="GZH351"/>
      <c r="GZI351"/>
      <c r="GZJ351"/>
      <c r="GZK351"/>
      <c r="GZL351"/>
      <c r="GZM351"/>
      <c r="GZN351"/>
      <c r="GZO351"/>
      <c r="GZP351"/>
      <c r="GZQ351"/>
      <c r="GZR351"/>
      <c r="GZS351"/>
      <c r="GZT351"/>
      <c r="GZU351"/>
      <c r="GZV351"/>
      <c r="GZW351"/>
      <c r="GZX351"/>
      <c r="GZY351"/>
      <c r="GZZ351"/>
      <c r="HAA351"/>
      <c r="HAB351"/>
      <c r="HAC351"/>
      <c r="HAD351"/>
      <c r="HAE351"/>
      <c r="HAF351"/>
      <c r="HAG351"/>
      <c r="HAH351"/>
      <c r="HAI351"/>
      <c r="HAJ351"/>
      <c r="HAK351"/>
      <c r="HAL351"/>
      <c r="HAM351"/>
      <c r="HAN351"/>
      <c r="HAO351"/>
      <c r="HAP351"/>
      <c r="HAQ351"/>
      <c r="HAR351"/>
      <c r="HAS351"/>
      <c r="HAT351"/>
      <c r="HAU351"/>
      <c r="HAV351"/>
      <c r="HAW351"/>
      <c r="HAX351"/>
      <c r="HAY351"/>
      <c r="HAZ351"/>
      <c r="HBA351"/>
      <c r="HBB351"/>
      <c r="HBC351"/>
      <c r="HBD351"/>
      <c r="HBE351"/>
      <c r="HBF351"/>
      <c r="HBG351"/>
      <c r="HBH351"/>
      <c r="HBI351"/>
      <c r="HBJ351"/>
      <c r="HBK351"/>
      <c r="HBL351"/>
      <c r="HBM351"/>
      <c r="HBN351"/>
      <c r="HBO351"/>
      <c r="HBP351"/>
      <c r="HBQ351"/>
      <c r="HBR351"/>
      <c r="HBS351"/>
      <c r="HBT351"/>
      <c r="HBU351"/>
      <c r="HBV351"/>
      <c r="HBW351"/>
      <c r="HBX351"/>
      <c r="HBY351"/>
      <c r="HBZ351"/>
      <c r="HCA351"/>
      <c r="HCB351"/>
      <c r="HCC351"/>
      <c r="HCD351"/>
      <c r="HCE351"/>
      <c r="HCF351"/>
      <c r="HCG351"/>
      <c r="HCH351"/>
      <c r="HCI351"/>
      <c r="HCJ351"/>
      <c r="HCK351"/>
      <c r="HCL351"/>
      <c r="HCM351"/>
      <c r="HCN351"/>
      <c r="HCO351"/>
      <c r="HCP351"/>
      <c r="HCQ351"/>
      <c r="HCR351"/>
      <c r="HCS351"/>
      <c r="HCT351"/>
      <c r="HCU351"/>
      <c r="HCV351"/>
      <c r="HCW351"/>
      <c r="HCX351"/>
      <c r="HCY351"/>
      <c r="HCZ351"/>
      <c r="HDA351"/>
      <c r="HDB351"/>
      <c r="HDC351"/>
      <c r="HDD351"/>
      <c r="HDE351"/>
      <c r="HDF351"/>
      <c r="HDG351"/>
      <c r="HDH351"/>
      <c r="HDI351"/>
      <c r="HDJ351"/>
      <c r="HDK351"/>
      <c r="HDL351"/>
      <c r="HDM351"/>
      <c r="HDN351"/>
      <c r="HDO351"/>
      <c r="HDP351"/>
      <c r="HDQ351"/>
      <c r="HDR351"/>
      <c r="HDS351"/>
      <c r="HDT351"/>
      <c r="HDU351"/>
      <c r="HDV351"/>
      <c r="HDW351"/>
      <c r="HDX351"/>
      <c r="HDY351"/>
      <c r="HDZ351"/>
      <c r="HEA351"/>
      <c r="HEB351"/>
      <c r="HEC351"/>
      <c r="HED351"/>
      <c r="HEE351"/>
      <c r="HEF351"/>
      <c r="HEG351"/>
      <c r="HEH351"/>
      <c r="HEI351"/>
      <c r="HEJ351"/>
      <c r="HEK351"/>
      <c r="HEL351"/>
      <c r="HEM351"/>
      <c r="HEN351"/>
      <c r="HEO351"/>
      <c r="HEP351"/>
      <c r="HEQ351"/>
      <c r="HER351"/>
      <c r="HES351"/>
      <c r="HET351"/>
      <c r="HEU351"/>
      <c r="HEV351"/>
      <c r="HEW351"/>
      <c r="HEX351"/>
      <c r="HEY351"/>
      <c r="HEZ351"/>
      <c r="HFA351"/>
      <c r="HFB351"/>
      <c r="HFC351"/>
      <c r="HFD351"/>
      <c r="HFE351"/>
      <c r="HFF351"/>
      <c r="HFG351"/>
      <c r="HFH351"/>
      <c r="HFI351"/>
      <c r="HFJ351"/>
      <c r="HFK351"/>
      <c r="HFL351"/>
      <c r="HFM351"/>
      <c r="HFN351"/>
      <c r="HFO351"/>
      <c r="HFP351"/>
      <c r="HFQ351"/>
      <c r="HFR351"/>
      <c r="HFS351"/>
      <c r="HFT351"/>
      <c r="HFU351"/>
      <c r="HFV351"/>
      <c r="HFW351"/>
      <c r="HFX351"/>
      <c r="HFY351"/>
      <c r="HFZ351"/>
      <c r="HGA351"/>
      <c r="HGB351"/>
      <c r="HGC351"/>
      <c r="HGD351"/>
      <c r="HGE351"/>
      <c r="HGF351"/>
      <c r="HGG351"/>
      <c r="HGH351"/>
      <c r="HGI351"/>
      <c r="HGJ351"/>
      <c r="HGK351"/>
      <c r="HGL351"/>
      <c r="HGM351"/>
      <c r="HGN351"/>
      <c r="HGO351"/>
      <c r="HGP351"/>
      <c r="HGQ351"/>
      <c r="HGR351"/>
      <c r="HGS351"/>
      <c r="HGT351"/>
      <c r="HGU351"/>
      <c r="HGV351"/>
      <c r="HGW351"/>
      <c r="HGX351"/>
      <c r="HGY351"/>
      <c r="HGZ351"/>
      <c r="HHA351"/>
      <c r="HHB351"/>
      <c r="HHC351"/>
      <c r="HHD351"/>
      <c r="HHE351"/>
      <c r="HHF351"/>
      <c r="HHG351"/>
      <c r="HHH351"/>
      <c r="HHI351"/>
      <c r="HHJ351"/>
      <c r="HHK351"/>
      <c r="HHL351"/>
      <c r="HHM351"/>
      <c r="HHN351"/>
      <c r="HHO351"/>
      <c r="HHP351"/>
      <c r="HHQ351"/>
      <c r="HHR351"/>
      <c r="HHS351"/>
      <c r="HHT351"/>
      <c r="HHU351"/>
      <c r="HHV351"/>
      <c r="HHW351"/>
      <c r="HHX351"/>
      <c r="HHY351"/>
      <c r="HHZ351"/>
      <c r="HIA351"/>
      <c r="HIB351"/>
      <c r="HIC351"/>
      <c r="HID351"/>
      <c r="HIE351"/>
      <c r="HIF351"/>
      <c r="HIG351"/>
      <c r="HIH351"/>
      <c r="HII351"/>
      <c r="HIJ351"/>
      <c r="HIK351"/>
      <c r="HIL351"/>
      <c r="HIM351"/>
      <c r="HIN351"/>
      <c r="HIO351"/>
      <c r="HIP351"/>
      <c r="HIQ351"/>
      <c r="HIR351"/>
      <c r="HIS351"/>
      <c r="HIT351"/>
      <c r="HIU351"/>
      <c r="HIV351"/>
      <c r="HIW351"/>
      <c r="HIX351"/>
      <c r="HIY351"/>
      <c r="HIZ351"/>
      <c r="HJA351"/>
      <c r="HJB351"/>
      <c r="HJC351"/>
      <c r="HJD351"/>
      <c r="HJE351"/>
      <c r="HJF351"/>
      <c r="HJG351"/>
      <c r="HJH351"/>
      <c r="HJI351"/>
      <c r="HJJ351"/>
      <c r="HJK351"/>
      <c r="HJL351"/>
      <c r="HJM351"/>
      <c r="HJN351"/>
      <c r="HJO351"/>
      <c r="HJP351"/>
      <c r="HJQ351"/>
      <c r="HJR351"/>
      <c r="HJS351"/>
      <c r="HJT351"/>
      <c r="HJU351"/>
      <c r="HJV351"/>
      <c r="HJW351"/>
      <c r="HJX351"/>
      <c r="HJY351"/>
      <c r="HJZ351"/>
      <c r="HKA351"/>
      <c r="HKB351"/>
      <c r="HKC351"/>
      <c r="HKD351"/>
      <c r="HKE351"/>
      <c r="HKF351"/>
      <c r="HKG351"/>
      <c r="HKH351"/>
      <c r="HKI351"/>
      <c r="HKJ351"/>
      <c r="HKK351"/>
      <c r="HKL351"/>
      <c r="HKM351"/>
      <c r="HKN351"/>
      <c r="HKO351"/>
      <c r="HKP351"/>
      <c r="HKQ351"/>
      <c r="HKR351"/>
      <c r="HKS351"/>
      <c r="HKT351"/>
      <c r="HKU351"/>
      <c r="HKV351"/>
      <c r="HKW351"/>
      <c r="HKX351"/>
      <c r="HKY351"/>
      <c r="HKZ351"/>
      <c r="HLA351"/>
      <c r="HLB351"/>
      <c r="HLC351"/>
      <c r="HLD351"/>
      <c r="HLE351"/>
      <c r="HLF351"/>
      <c r="HLG351"/>
      <c r="HLH351"/>
      <c r="HLI351"/>
      <c r="HLJ351"/>
      <c r="HLK351"/>
      <c r="HLL351"/>
      <c r="HLM351"/>
      <c r="HLN351"/>
      <c r="HLO351"/>
      <c r="HLP351"/>
      <c r="HLQ351"/>
      <c r="HLR351"/>
      <c r="HLS351"/>
      <c r="HLT351"/>
      <c r="HLU351"/>
      <c r="HLV351"/>
      <c r="HLW351"/>
      <c r="HLX351"/>
      <c r="HLY351"/>
      <c r="HLZ351"/>
      <c r="HMA351"/>
      <c r="HMB351"/>
      <c r="HMC351"/>
      <c r="HMD351"/>
      <c r="HME351"/>
      <c r="HMF351"/>
      <c r="HMG351"/>
      <c r="HMH351"/>
      <c r="HMI351"/>
      <c r="HMJ351"/>
      <c r="HMK351"/>
      <c r="HML351"/>
      <c r="HMM351"/>
      <c r="HMN351"/>
      <c r="HMO351"/>
      <c r="HMP351"/>
      <c r="HMQ351"/>
      <c r="HMR351"/>
      <c r="HMS351"/>
      <c r="HMT351"/>
      <c r="HMU351"/>
      <c r="HMV351"/>
      <c r="HMW351"/>
      <c r="HMX351"/>
      <c r="HMY351"/>
      <c r="HMZ351"/>
      <c r="HNA351"/>
      <c r="HNB351"/>
      <c r="HNC351"/>
      <c r="HND351"/>
      <c r="HNE351"/>
      <c r="HNF351"/>
      <c r="HNG351"/>
      <c r="HNH351"/>
      <c r="HNI351"/>
      <c r="HNJ351"/>
      <c r="HNK351"/>
      <c r="HNL351"/>
      <c r="HNM351"/>
      <c r="HNN351"/>
      <c r="HNO351"/>
      <c r="HNP351"/>
      <c r="HNQ351"/>
      <c r="HNR351"/>
      <c r="HNS351"/>
      <c r="HNT351"/>
      <c r="HNU351"/>
      <c r="HNV351"/>
      <c r="HNW351"/>
      <c r="HNX351"/>
      <c r="HNY351"/>
      <c r="HNZ351"/>
      <c r="HOA351"/>
      <c r="HOB351"/>
      <c r="HOC351"/>
      <c r="HOD351"/>
      <c r="HOE351"/>
      <c r="HOF351"/>
      <c r="HOG351"/>
      <c r="HOH351"/>
      <c r="HOI351"/>
      <c r="HOJ351"/>
      <c r="HOK351"/>
      <c r="HOL351"/>
      <c r="HOM351"/>
      <c r="HON351"/>
      <c r="HOO351"/>
      <c r="HOP351"/>
      <c r="HOQ351"/>
      <c r="HOR351"/>
      <c r="HOS351"/>
      <c r="HOT351"/>
      <c r="HOU351"/>
      <c r="HOV351"/>
      <c r="HOW351"/>
      <c r="HOX351"/>
      <c r="HOY351"/>
      <c r="HOZ351"/>
      <c r="HPA351"/>
      <c r="HPB351"/>
      <c r="HPC351"/>
      <c r="HPD351"/>
      <c r="HPE351"/>
      <c r="HPF351"/>
      <c r="HPG351"/>
      <c r="HPH351"/>
      <c r="HPI351"/>
      <c r="HPJ351"/>
      <c r="HPK351"/>
      <c r="HPL351"/>
      <c r="HPM351"/>
      <c r="HPN351"/>
      <c r="HPO351"/>
      <c r="HPP351"/>
      <c r="HPQ351"/>
      <c r="HPR351"/>
      <c r="HPS351"/>
      <c r="HPT351"/>
      <c r="HPU351"/>
      <c r="HPV351"/>
      <c r="HPW351"/>
      <c r="HPX351"/>
      <c r="HPY351"/>
      <c r="HPZ351"/>
      <c r="HQA351"/>
      <c r="HQB351"/>
      <c r="HQC351"/>
      <c r="HQD351"/>
      <c r="HQE351"/>
      <c r="HQF351"/>
      <c r="HQG351"/>
      <c r="HQH351"/>
      <c r="HQI351"/>
      <c r="HQJ351"/>
      <c r="HQK351"/>
      <c r="HQL351"/>
      <c r="HQM351"/>
      <c r="HQN351"/>
      <c r="HQO351"/>
      <c r="HQP351"/>
      <c r="HQQ351"/>
      <c r="HQR351"/>
      <c r="HQS351"/>
      <c r="HQT351"/>
      <c r="HQU351"/>
      <c r="HQV351"/>
      <c r="HQW351"/>
      <c r="HQX351"/>
      <c r="HQY351"/>
      <c r="HQZ351"/>
      <c r="HRA351"/>
      <c r="HRB351"/>
      <c r="HRC351"/>
      <c r="HRD351"/>
      <c r="HRE351"/>
      <c r="HRF351"/>
      <c r="HRG351"/>
      <c r="HRH351"/>
      <c r="HRI351"/>
      <c r="HRJ351"/>
      <c r="HRK351"/>
      <c r="HRL351"/>
      <c r="HRM351"/>
      <c r="HRN351"/>
      <c r="HRO351"/>
      <c r="HRP351"/>
      <c r="HRQ351"/>
      <c r="HRR351"/>
      <c r="HRS351"/>
      <c r="HRT351"/>
      <c r="HRU351"/>
      <c r="HRV351"/>
      <c r="HRW351"/>
      <c r="HRX351"/>
      <c r="HRY351"/>
      <c r="HRZ351"/>
      <c r="HSA351"/>
      <c r="HSB351"/>
      <c r="HSC351"/>
      <c r="HSD351"/>
      <c r="HSE351"/>
      <c r="HSF351"/>
      <c r="HSG351"/>
      <c r="HSH351"/>
      <c r="HSI351"/>
      <c r="HSJ351"/>
      <c r="HSK351"/>
      <c r="HSL351"/>
      <c r="HSM351"/>
      <c r="HSN351"/>
      <c r="HSO351"/>
      <c r="HSP351"/>
      <c r="HSQ351"/>
      <c r="HSR351"/>
      <c r="HSS351"/>
      <c r="HST351"/>
      <c r="HSU351"/>
      <c r="HSV351"/>
      <c r="HSW351"/>
      <c r="HSX351"/>
      <c r="HSY351"/>
      <c r="HSZ351"/>
      <c r="HTA351"/>
      <c r="HTB351"/>
      <c r="HTC351"/>
      <c r="HTD351"/>
      <c r="HTE351"/>
      <c r="HTF351"/>
      <c r="HTG351"/>
      <c r="HTH351"/>
      <c r="HTI351"/>
      <c r="HTJ351"/>
      <c r="HTK351"/>
      <c r="HTL351"/>
      <c r="HTM351"/>
      <c r="HTN351"/>
      <c r="HTO351"/>
      <c r="HTP351"/>
      <c r="HTQ351"/>
      <c r="HTR351"/>
      <c r="HTS351"/>
      <c r="HTT351"/>
      <c r="HTU351"/>
      <c r="HTV351"/>
      <c r="HTW351"/>
      <c r="HTX351"/>
      <c r="HTY351"/>
      <c r="HTZ351"/>
      <c r="HUA351"/>
      <c r="HUB351"/>
      <c r="HUC351"/>
      <c r="HUD351"/>
      <c r="HUE351"/>
      <c r="HUF351"/>
      <c r="HUG351"/>
      <c r="HUH351"/>
      <c r="HUI351"/>
      <c r="HUJ351"/>
      <c r="HUK351"/>
      <c r="HUL351"/>
      <c r="HUM351"/>
      <c r="HUN351"/>
      <c r="HUO351"/>
      <c r="HUP351"/>
      <c r="HUQ351"/>
      <c r="HUR351"/>
      <c r="HUS351"/>
      <c r="HUT351"/>
      <c r="HUU351"/>
      <c r="HUV351"/>
      <c r="HUW351"/>
      <c r="HUX351"/>
      <c r="HUY351"/>
      <c r="HUZ351"/>
      <c r="HVA351"/>
      <c r="HVB351"/>
      <c r="HVC351"/>
      <c r="HVD351"/>
      <c r="HVE351"/>
      <c r="HVF351"/>
      <c r="HVG351"/>
      <c r="HVH351"/>
      <c r="HVI351"/>
      <c r="HVJ351"/>
      <c r="HVK351"/>
      <c r="HVL351"/>
      <c r="HVM351"/>
      <c r="HVN351"/>
      <c r="HVO351"/>
      <c r="HVP351"/>
      <c r="HVQ351"/>
      <c r="HVR351"/>
      <c r="HVS351"/>
      <c r="HVT351"/>
      <c r="HVU351"/>
      <c r="HVV351"/>
      <c r="HVW351"/>
      <c r="HVX351"/>
      <c r="HVY351"/>
      <c r="HVZ351"/>
      <c r="HWA351"/>
      <c r="HWB351"/>
      <c r="HWC351"/>
      <c r="HWD351"/>
      <c r="HWE351"/>
      <c r="HWF351"/>
      <c r="HWG351"/>
      <c r="HWH351"/>
      <c r="HWI351"/>
      <c r="HWJ351"/>
      <c r="HWK351"/>
      <c r="HWL351"/>
      <c r="HWM351"/>
      <c r="HWN351"/>
      <c r="HWO351"/>
      <c r="HWP351"/>
      <c r="HWQ351"/>
      <c r="HWR351"/>
      <c r="HWS351"/>
      <c r="HWT351"/>
      <c r="HWU351"/>
      <c r="HWV351"/>
      <c r="HWW351"/>
      <c r="HWX351"/>
      <c r="HWY351"/>
      <c r="HWZ351"/>
      <c r="HXA351"/>
      <c r="HXB351"/>
      <c r="HXC351"/>
      <c r="HXD351"/>
      <c r="HXE351"/>
      <c r="HXF351"/>
      <c r="HXG351"/>
      <c r="HXH351"/>
      <c r="HXI351"/>
      <c r="HXJ351"/>
      <c r="HXK351"/>
      <c r="HXL351"/>
      <c r="HXM351"/>
      <c r="HXN351"/>
      <c r="HXO351"/>
      <c r="HXP351"/>
      <c r="HXQ351"/>
      <c r="HXR351"/>
      <c r="HXS351"/>
      <c r="HXT351"/>
      <c r="HXU351"/>
      <c r="HXV351"/>
      <c r="HXW351"/>
      <c r="HXX351"/>
      <c r="HXY351"/>
      <c r="HXZ351"/>
      <c r="HYA351"/>
      <c r="HYB351"/>
      <c r="HYC351"/>
      <c r="HYD351"/>
      <c r="HYE351"/>
      <c r="HYF351"/>
      <c r="HYG351"/>
      <c r="HYH351"/>
      <c r="HYI351"/>
      <c r="HYJ351"/>
      <c r="HYK351"/>
      <c r="HYL351"/>
      <c r="HYM351"/>
      <c r="HYN351"/>
      <c r="HYO351"/>
      <c r="HYP351"/>
      <c r="HYQ351"/>
      <c r="HYR351"/>
      <c r="HYS351"/>
      <c r="HYT351"/>
      <c r="HYU351"/>
      <c r="HYV351"/>
      <c r="HYW351"/>
      <c r="HYX351"/>
      <c r="HYY351"/>
      <c r="HYZ351"/>
      <c r="HZA351"/>
      <c r="HZB351"/>
      <c r="HZC351"/>
      <c r="HZD351"/>
      <c r="HZE351"/>
      <c r="HZF351"/>
      <c r="HZG351"/>
      <c r="HZH351"/>
      <c r="HZI351"/>
      <c r="HZJ351"/>
      <c r="HZK351"/>
      <c r="HZL351"/>
      <c r="HZM351"/>
      <c r="HZN351"/>
      <c r="HZO351"/>
      <c r="HZP351"/>
      <c r="HZQ351"/>
      <c r="HZR351"/>
      <c r="HZS351"/>
      <c r="HZT351"/>
      <c r="HZU351"/>
      <c r="HZV351"/>
      <c r="HZW351"/>
      <c r="HZX351"/>
      <c r="HZY351"/>
      <c r="HZZ351"/>
      <c r="IAA351"/>
      <c r="IAB351"/>
      <c r="IAC351"/>
      <c r="IAD351"/>
      <c r="IAE351"/>
      <c r="IAF351"/>
      <c r="IAG351"/>
      <c r="IAH351"/>
      <c r="IAI351"/>
      <c r="IAJ351"/>
      <c r="IAK351"/>
      <c r="IAL351"/>
      <c r="IAM351"/>
      <c r="IAN351"/>
      <c r="IAO351"/>
      <c r="IAP351"/>
      <c r="IAQ351"/>
      <c r="IAR351"/>
      <c r="IAS351"/>
      <c r="IAT351"/>
      <c r="IAU351"/>
      <c r="IAV351"/>
      <c r="IAW351"/>
      <c r="IAX351"/>
      <c r="IAY351"/>
      <c r="IAZ351"/>
      <c r="IBA351"/>
      <c r="IBB351"/>
      <c r="IBC351"/>
      <c r="IBD351"/>
      <c r="IBE351"/>
      <c r="IBF351"/>
      <c r="IBG351"/>
      <c r="IBH351"/>
      <c r="IBI351"/>
      <c r="IBJ351"/>
      <c r="IBK351"/>
      <c r="IBL351"/>
      <c r="IBM351"/>
      <c r="IBN351"/>
      <c r="IBO351"/>
      <c r="IBP351"/>
      <c r="IBQ351"/>
      <c r="IBR351"/>
      <c r="IBS351"/>
      <c r="IBT351"/>
      <c r="IBU351"/>
      <c r="IBV351"/>
      <c r="IBW351"/>
      <c r="IBX351"/>
      <c r="IBY351"/>
      <c r="IBZ351"/>
      <c r="ICA351"/>
      <c r="ICB351"/>
      <c r="ICC351"/>
      <c r="ICD351"/>
      <c r="ICE351"/>
      <c r="ICF351"/>
      <c r="ICG351"/>
      <c r="ICH351"/>
      <c r="ICI351"/>
      <c r="ICJ351"/>
      <c r="ICK351"/>
      <c r="ICL351"/>
      <c r="ICM351"/>
      <c r="ICN351"/>
      <c r="ICO351"/>
      <c r="ICP351"/>
      <c r="ICQ351"/>
      <c r="ICR351"/>
      <c r="ICS351"/>
      <c r="ICT351"/>
      <c r="ICU351"/>
      <c r="ICV351"/>
      <c r="ICW351"/>
      <c r="ICX351"/>
      <c r="ICY351"/>
      <c r="ICZ351"/>
      <c r="IDA351"/>
      <c r="IDB351"/>
      <c r="IDC351"/>
      <c r="IDD351"/>
      <c r="IDE351"/>
      <c r="IDF351"/>
      <c r="IDG351"/>
      <c r="IDH351"/>
      <c r="IDI351"/>
      <c r="IDJ351"/>
      <c r="IDK351"/>
      <c r="IDL351"/>
      <c r="IDM351"/>
      <c r="IDN351"/>
      <c r="IDO351"/>
      <c r="IDP351"/>
      <c r="IDQ351"/>
      <c r="IDR351"/>
      <c r="IDS351"/>
      <c r="IDT351"/>
      <c r="IDU351"/>
      <c r="IDV351"/>
      <c r="IDW351"/>
      <c r="IDX351"/>
      <c r="IDY351"/>
      <c r="IDZ351"/>
      <c r="IEA351"/>
      <c r="IEB351"/>
      <c r="IEC351"/>
      <c r="IED351"/>
      <c r="IEE351"/>
      <c r="IEF351"/>
      <c r="IEG351"/>
      <c r="IEH351"/>
      <c r="IEI351"/>
      <c r="IEJ351"/>
      <c r="IEK351"/>
      <c r="IEL351"/>
      <c r="IEM351"/>
      <c r="IEN351"/>
      <c r="IEO351"/>
      <c r="IEP351"/>
      <c r="IEQ351"/>
      <c r="IER351"/>
      <c r="IES351"/>
      <c r="IET351"/>
      <c r="IEU351"/>
      <c r="IEV351"/>
      <c r="IEW351"/>
      <c r="IEX351"/>
      <c r="IEY351"/>
      <c r="IEZ351"/>
      <c r="IFA351"/>
      <c r="IFB351"/>
      <c r="IFC351"/>
      <c r="IFD351"/>
      <c r="IFE351"/>
      <c r="IFF351"/>
      <c r="IFG351"/>
      <c r="IFH351"/>
      <c r="IFI351"/>
      <c r="IFJ351"/>
      <c r="IFK351"/>
      <c r="IFL351"/>
      <c r="IFM351"/>
      <c r="IFN351"/>
      <c r="IFO351"/>
      <c r="IFP351"/>
      <c r="IFQ351"/>
      <c r="IFR351"/>
      <c r="IFS351"/>
      <c r="IFT351"/>
      <c r="IFU351"/>
      <c r="IFV351"/>
      <c r="IFW351"/>
      <c r="IFX351"/>
      <c r="IFY351"/>
      <c r="IFZ351"/>
      <c r="IGA351"/>
      <c r="IGB351"/>
      <c r="IGC351"/>
      <c r="IGD351"/>
      <c r="IGE351"/>
      <c r="IGF351"/>
      <c r="IGG351"/>
      <c r="IGH351"/>
      <c r="IGI351"/>
      <c r="IGJ351"/>
      <c r="IGK351"/>
      <c r="IGL351"/>
      <c r="IGM351"/>
      <c r="IGN351"/>
      <c r="IGO351"/>
      <c r="IGP351"/>
      <c r="IGQ351"/>
      <c r="IGR351"/>
      <c r="IGS351"/>
      <c r="IGT351"/>
      <c r="IGU351"/>
      <c r="IGV351"/>
      <c r="IGW351"/>
      <c r="IGX351"/>
      <c r="IGY351"/>
      <c r="IGZ351"/>
      <c r="IHA351"/>
      <c r="IHB351"/>
      <c r="IHC351"/>
      <c r="IHD351"/>
      <c r="IHE351"/>
      <c r="IHF351"/>
      <c r="IHG351"/>
      <c r="IHH351"/>
      <c r="IHI351"/>
      <c r="IHJ351"/>
      <c r="IHK351"/>
      <c r="IHL351"/>
      <c r="IHM351"/>
      <c r="IHN351"/>
      <c r="IHO351"/>
      <c r="IHP351"/>
      <c r="IHQ351"/>
      <c r="IHR351"/>
      <c r="IHS351"/>
      <c r="IHT351"/>
      <c r="IHU351"/>
      <c r="IHV351"/>
      <c r="IHW351"/>
      <c r="IHX351"/>
      <c r="IHY351"/>
      <c r="IHZ351"/>
      <c r="IIA351"/>
      <c r="IIB351"/>
      <c r="IIC351"/>
      <c r="IID351"/>
      <c r="IIE351"/>
      <c r="IIF351"/>
      <c r="IIG351"/>
      <c r="IIH351"/>
      <c r="III351"/>
      <c r="IIJ351"/>
      <c r="IIK351"/>
      <c r="IIL351"/>
      <c r="IIM351"/>
      <c r="IIN351"/>
      <c r="IIO351"/>
      <c r="IIP351"/>
      <c r="IIQ351"/>
      <c r="IIR351"/>
      <c r="IIS351"/>
      <c r="IIT351"/>
      <c r="IIU351"/>
      <c r="IIV351"/>
      <c r="IIW351"/>
      <c r="IIX351"/>
      <c r="IIY351"/>
      <c r="IIZ351"/>
      <c r="IJA351"/>
      <c r="IJB351"/>
      <c r="IJC351"/>
      <c r="IJD351"/>
      <c r="IJE351"/>
      <c r="IJF351"/>
      <c r="IJG351"/>
      <c r="IJH351"/>
      <c r="IJI351"/>
      <c r="IJJ351"/>
      <c r="IJK351"/>
      <c r="IJL351"/>
      <c r="IJM351"/>
      <c r="IJN351"/>
      <c r="IJO351"/>
      <c r="IJP351"/>
      <c r="IJQ351"/>
      <c r="IJR351"/>
      <c r="IJS351"/>
      <c r="IJT351"/>
      <c r="IJU351"/>
      <c r="IJV351"/>
      <c r="IJW351"/>
      <c r="IJX351"/>
      <c r="IJY351"/>
      <c r="IJZ351"/>
      <c r="IKA351"/>
      <c r="IKB351"/>
      <c r="IKC351"/>
      <c r="IKD351"/>
      <c r="IKE351"/>
      <c r="IKF351"/>
      <c r="IKG351"/>
      <c r="IKH351"/>
      <c r="IKI351"/>
      <c r="IKJ351"/>
      <c r="IKK351"/>
      <c r="IKL351"/>
      <c r="IKM351"/>
      <c r="IKN351"/>
      <c r="IKO351"/>
      <c r="IKP351"/>
      <c r="IKQ351"/>
      <c r="IKR351"/>
      <c r="IKS351"/>
      <c r="IKT351"/>
      <c r="IKU351"/>
      <c r="IKV351"/>
      <c r="IKW351"/>
      <c r="IKX351"/>
      <c r="IKY351"/>
      <c r="IKZ351"/>
      <c r="ILA351"/>
      <c r="ILB351"/>
      <c r="ILC351"/>
      <c r="ILD351"/>
      <c r="ILE351"/>
      <c r="ILF351"/>
      <c r="ILG351"/>
      <c r="ILH351"/>
      <c r="ILI351"/>
      <c r="ILJ351"/>
      <c r="ILK351"/>
      <c r="ILL351"/>
      <c r="ILM351"/>
      <c r="ILN351"/>
      <c r="ILO351"/>
      <c r="ILP351"/>
      <c r="ILQ351"/>
      <c r="ILR351"/>
      <c r="ILS351"/>
      <c r="ILT351"/>
      <c r="ILU351"/>
      <c r="ILV351"/>
      <c r="ILW351"/>
      <c r="ILX351"/>
      <c r="ILY351"/>
      <c r="ILZ351"/>
      <c r="IMA351"/>
      <c r="IMB351"/>
      <c r="IMC351"/>
      <c r="IMD351"/>
      <c r="IME351"/>
      <c r="IMF351"/>
      <c r="IMG351"/>
      <c r="IMH351"/>
      <c r="IMI351"/>
      <c r="IMJ351"/>
      <c r="IMK351"/>
      <c r="IML351"/>
      <c r="IMM351"/>
      <c r="IMN351"/>
      <c r="IMO351"/>
      <c r="IMP351"/>
      <c r="IMQ351"/>
      <c r="IMR351"/>
      <c r="IMS351"/>
      <c r="IMT351"/>
      <c r="IMU351"/>
      <c r="IMV351"/>
      <c r="IMW351"/>
      <c r="IMX351"/>
      <c r="IMY351"/>
      <c r="IMZ351"/>
      <c r="INA351"/>
      <c r="INB351"/>
      <c r="INC351"/>
      <c r="IND351"/>
      <c r="INE351"/>
      <c r="INF351"/>
      <c r="ING351"/>
      <c r="INH351"/>
      <c r="INI351"/>
      <c r="INJ351"/>
      <c r="INK351"/>
      <c r="INL351"/>
      <c r="INM351"/>
      <c r="INN351"/>
      <c r="INO351"/>
      <c r="INP351"/>
      <c r="INQ351"/>
      <c r="INR351"/>
      <c r="INS351"/>
      <c r="INT351"/>
      <c r="INU351"/>
      <c r="INV351"/>
      <c r="INW351"/>
      <c r="INX351"/>
      <c r="INY351"/>
      <c r="INZ351"/>
      <c r="IOA351"/>
      <c r="IOB351"/>
      <c r="IOC351"/>
      <c r="IOD351"/>
      <c r="IOE351"/>
      <c r="IOF351"/>
      <c r="IOG351"/>
      <c r="IOH351"/>
      <c r="IOI351"/>
      <c r="IOJ351"/>
      <c r="IOK351"/>
      <c r="IOL351"/>
      <c r="IOM351"/>
      <c r="ION351"/>
      <c r="IOO351"/>
      <c r="IOP351"/>
      <c r="IOQ351"/>
      <c r="IOR351"/>
      <c r="IOS351"/>
      <c r="IOT351"/>
      <c r="IOU351"/>
      <c r="IOV351"/>
      <c r="IOW351"/>
      <c r="IOX351"/>
      <c r="IOY351"/>
      <c r="IOZ351"/>
      <c r="IPA351"/>
      <c r="IPB351"/>
      <c r="IPC351"/>
      <c r="IPD351"/>
      <c r="IPE351"/>
      <c r="IPF351"/>
      <c r="IPG351"/>
      <c r="IPH351"/>
      <c r="IPI351"/>
      <c r="IPJ351"/>
      <c r="IPK351"/>
      <c r="IPL351"/>
      <c r="IPM351"/>
      <c r="IPN351"/>
      <c r="IPO351"/>
      <c r="IPP351"/>
      <c r="IPQ351"/>
      <c r="IPR351"/>
      <c r="IPS351"/>
      <c r="IPT351"/>
      <c r="IPU351"/>
      <c r="IPV351"/>
      <c r="IPW351"/>
      <c r="IPX351"/>
      <c r="IPY351"/>
      <c r="IPZ351"/>
      <c r="IQA351"/>
      <c r="IQB351"/>
      <c r="IQC351"/>
      <c r="IQD351"/>
      <c r="IQE351"/>
      <c r="IQF351"/>
      <c r="IQG351"/>
      <c r="IQH351"/>
      <c r="IQI351"/>
      <c r="IQJ351"/>
      <c r="IQK351"/>
      <c r="IQL351"/>
      <c r="IQM351"/>
      <c r="IQN351"/>
      <c r="IQO351"/>
      <c r="IQP351"/>
      <c r="IQQ351"/>
      <c r="IQR351"/>
      <c r="IQS351"/>
      <c r="IQT351"/>
      <c r="IQU351"/>
      <c r="IQV351"/>
      <c r="IQW351"/>
      <c r="IQX351"/>
      <c r="IQY351"/>
      <c r="IQZ351"/>
      <c r="IRA351"/>
      <c r="IRB351"/>
      <c r="IRC351"/>
      <c r="IRD351"/>
      <c r="IRE351"/>
      <c r="IRF351"/>
      <c r="IRG351"/>
      <c r="IRH351"/>
      <c r="IRI351"/>
      <c r="IRJ351"/>
      <c r="IRK351"/>
      <c r="IRL351"/>
      <c r="IRM351"/>
      <c r="IRN351"/>
      <c r="IRO351"/>
      <c r="IRP351"/>
      <c r="IRQ351"/>
      <c r="IRR351"/>
      <c r="IRS351"/>
      <c r="IRT351"/>
      <c r="IRU351"/>
      <c r="IRV351"/>
      <c r="IRW351"/>
      <c r="IRX351"/>
      <c r="IRY351"/>
      <c r="IRZ351"/>
      <c r="ISA351"/>
      <c r="ISB351"/>
      <c r="ISC351"/>
      <c r="ISD351"/>
      <c r="ISE351"/>
      <c r="ISF351"/>
      <c r="ISG351"/>
      <c r="ISH351"/>
      <c r="ISI351"/>
      <c r="ISJ351"/>
      <c r="ISK351"/>
      <c r="ISL351"/>
      <c r="ISM351"/>
      <c r="ISN351"/>
      <c r="ISO351"/>
      <c r="ISP351"/>
      <c r="ISQ351"/>
      <c r="ISR351"/>
      <c r="ISS351"/>
      <c r="IST351"/>
      <c r="ISU351"/>
      <c r="ISV351"/>
      <c r="ISW351"/>
      <c r="ISX351"/>
      <c r="ISY351"/>
      <c r="ISZ351"/>
      <c r="ITA351"/>
      <c r="ITB351"/>
      <c r="ITC351"/>
      <c r="ITD351"/>
      <c r="ITE351"/>
      <c r="ITF351"/>
      <c r="ITG351"/>
      <c r="ITH351"/>
      <c r="ITI351"/>
      <c r="ITJ351"/>
      <c r="ITK351"/>
      <c r="ITL351"/>
      <c r="ITM351"/>
      <c r="ITN351"/>
      <c r="ITO351"/>
      <c r="ITP351"/>
      <c r="ITQ351"/>
      <c r="ITR351"/>
      <c r="ITS351"/>
      <c r="ITT351"/>
      <c r="ITU351"/>
      <c r="ITV351"/>
      <c r="ITW351"/>
      <c r="ITX351"/>
      <c r="ITY351"/>
      <c r="ITZ351"/>
      <c r="IUA351"/>
      <c r="IUB351"/>
      <c r="IUC351"/>
      <c r="IUD351"/>
      <c r="IUE351"/>
      <c r="IUF351"/>
      <c r="IUG351"/>
      <c r="IUH351"/>
      <c r="IUI351"/>
      <c r="IUJ351"/>
      <c r="IUK351"/>
      <c r="IUL351"/>
      <c r="IUM351"/>
      <c r="IUN351"/>
      <c r="IUO351"/>
      <c r="IUP351"/>
      <c r="IUQ351"/>
      <c r="IUR351"/>
      <c r="IUS351"/>
      <c r="IUT351"/>
      <c r="IUU351"/>
      <c r="IUV351"/>
      <c r="IUW351"/>
      <c r="IUX351"/>
      <c r="IUY351"/>
      <c r="IUZ351"/>
      <c r="IVA351"/>
      <c r="IVB351"/>
      <c r="IVC351"/>
      <c r="IVD351"/>
      <c r="IVE351"/>
      <c r="IVF351"/>
      <c r="IVG351"/>
      <c r="IVH351"/>
      <c r="IVI351"/>
      <c r="IVJ351"/>
      <c r="IVK351"/>
      <c r="IVL351"/>
      <c r="IVM351"/>
      <c r="IVN351"/>
      <c r="IVO351"/>
      <c r="IVP351"/>
      <c r="IVQ351"/>
      <c r="IVR351"/>
      <c r="IVS351"/>
      <c r="IVT351"/>
      <c r="IVU351"/>
      <c r="IVV351"/>
      <c r="IVW351"/>
      <c r="IVX351"/>
      <c r="IVY351"/>
      <c r="IVZ351"/>
      <c r="IWA351"/>
      <c r="IWB351"/>
      <c r="IWC351"/>
      <c r="IWD351"/>
      <c r="IWE351"/>
      <c r="IWF351"/>
      <c r="IWG351"/>
      <c r="IWH351"/>
      <c r="IWI351"/>
      <c r="IWJ351"/>
      <c r="IWK351"/>
      <c r="IWL351"/>
      <c r="IWM351"/>
      <c r="IWN351"/>
      <c r="IWO351"/>
      <c r="IWP351"/>
      <c r="IWQ351"/>
      <c r="IWR351"/>
      <c r="IWS351"/>
      <c r="IWT351"/>
      <c r="IWU351"/>
      <c r="IWV351"/>
      <c r="IWW351"/>
      <c r="IWX351"/>
      <c r="IWY351"/>
      <c r="IWZ351"/>
      <c r="IXA351"/>
      <c r="IXB351"/>
      <c r="IXC351"/>
      <c r="IXD351"/>
      <c r="IXE351"/>
      <c r="IXF351"/>
      <c r="IXG351"/>
      <c r="IXH351"/>
      <c r="IXI351"/>
      <c r="IXJ351"/>
      <c r="IXK351"/>
      <c r="IXL351"/>
      <c r="IXM351"/>
      <c r="IXN351"/>
      <c r="IXO351"/>
      <c r="IXP351"/>
      <c r="IXQ351"/>
      <c r="IXR351"/>
      <c r="IXS351"/>
      <c r="IXT351"/>
      <c r="IXU351"/>
      <c r="IXV351"/>
      <c r="IXW351"/>
      <c r="IXX351"/>
      <c r="IXY351"/>
      <c r="IXZ351"/>
      <c r="IYA351"/>
      <c r="IYB351"/>
      <c r="IYC351"/>
      <c r="IYD351"/>
      <c r="IYE351"/>
      <c r="IYF351"/>
      <c r="IYG351"/>
      <c r="IYH351"/>
      <c r="IYI351"/>
      <c r="IYJ351"/>
      <c r="IYK351"/>
      <c r="IYL351"/>
      <c r="IYM351"/>
      <c r="IYN351"/>
      <c r="IYO351"/>
      <c r="IYP351"/>
      <c r="IYQ351"/>
      <c r="IYR351"/>
      <c r="IYS351"/>
      <c r="IYT351"/>
      <c r="IYU351"/>
      <c r="IYV351"/>
      <c r="IYW351"/>
      <c r="IYX351"/>
      <c r="IYY351"/>
      <c r="IYZ351"/>
      <c r="IZA351"/>
      <c r="IZB351"/>
      <c r="IZC351"/>
      <c r="IZD351"/>
      <c r="IZE351"/>
      <c r="IZF351"/>
      <c r="IZG351"/>
      <c r="IZH351"/>
      <c r="IZI351"/>
      <c r="IZJ351"/>
      <c r="IZK351"/>
      <c r="IZL351"/>
      <c r="IZM351"/>
      <c r="IZN351"/>
      <c r="IZO351"/>
      <c r="IZP351"/>
      <c r="IZQ351"/>
      <c r="IZR351"/>
      <c r="IZS351"/>
      <c r="IZT351"/>
      <c r="IZU351"/>
      <c r="IZV351"/>
      <c r="IZW351"/>
      <c r="IZX351"/>
      <c r="IZY351"/>
      <c r="IZZ351"/>
      <c r="JAA351"/>
      <c r="JAB351"/>
      <c r="JAC351"/>
      <c r="JAD351"/>
      <c r="JAE351"/>
      <c r="JAF351"/>
      <c r="JAG351"/>
      <c r="JAH351"/>
      <c r="JAI351"/>
      <c r="JAJ351"/>
      <c r="JAK351"/>
      <c r="JAL351"/>
      <c r="JAM351"/>
      <c r="JAN351"/>
      <c r="JAO351"/>
      <c r="JAP351"/>
      <c r="JAQ351"/>
      <c r="JAR351"/>
      <c r="JAS351"/>
      <c r="JAT351"/>
      <c r="JAU351"/>
      <c r="JAV351"/>
      <c r="JAW351"/>
      <c r="JAX351"/>
      <c r="JAY351"/>
      <c r="JAZ351"/>
      <c r="JBA351"/>
      <c r="JBB351"/>
      <c r="JBC351"/>
      <c r="JBD351"/>
      <c r="JBE351"/>
      <c r="JBF351"/>
      <c r="JBG351"/>
      <c r="JBH351"/>
      <c r="JBI351"/>
      <c r="JBJ351"/>
      <c r="JBK351"/>
      <c r="JBL351"/>
      <c r="JBM351"/>
      <c r="JBN351"/>
      <c r="JBO351"/>
      <c r="JBP351"/>
      <c r="JBQ351"/>
      <c r="JBR351"/>
      <c r="JBS351"/>
      <c r="JBT351"/>
      <c r="JBU351"/>
      <c r="JBV351"/>
      <c r="JBW351"/>
      <c r="JBX351"/>
      <c r="JBY351"/>
      <c r="JBZ351"/>
      <c r="JCA351"/>
      <c r="JCB351"/>
      <c r="JCC351"/>
      <c r="JCD351"/>
      <c r="JCE351"/>
      <c r="JCF351"/>
      <c r="JCG351"/>
      <c r="JCH351"/>
      <c r="JCI351"/>
      <c r="JCJ351"/>
      <c r="JCK351"/>
      <c r="JCL351"/>
      <c r="JCM351"/>
      <c r="JCN351"/>
      <c r="JCO351"/>
      <c r="JCP351"/>
      <c r="JCQ351"/>
      <c r="JCR351"/>
      <c r="JCS351"/>
      <c r="JCT351"/>
      <c r="JCU351"/>
      <c r="JCV351"/>
      <c r="JCW351"/>
      <c r="JCX351"/>
      <c r="JCY351"/>
      <c r="JCZ351"/>
      <c r="JDA351"/>
      <c r="JDB351"/>
      <c r="JDC351"/>
      <c r="JDD351"/>
      <c r="JDE351"/>
      <c r="JDF351"/>
      <c r="JDG351"/>
      <c r="JDH351"/>
      <c r="JDI351"/>
      <c r="JDJ351"/>
      <c r="JDK351"/>
      <c r="JDL351"/>
      <c r="JDM351"/>
      <c r="JDN351"/>
      <c r="JDO351"/>
      <c r="JDP351"/>
      <c r="JDQ351"/>
      <c r="JDR351"/>
      <c r="JDS351"/>
      <c r="JDT351"/>
      <c r="JDU351"/>
      <c r="JDV351"/>
      <c r="JDW351"/>
      <c r="JDX351"/>
      <c r="JDY351"/>
      <c r="JDZ351"/>
      <c r="JEA351"/>
      <c r="JEB351"/>
      <c r="JEC351"/>
      <c r="JED351"/>
      <c r="JEE351"/>
      <c r="JEF351"/>
      <c r="JEG351"/>
      <c r="JEH351"/>
      <c r="JEI351"/>
      <c r="JEJ351"/>
      <c r="JEK351"/>
      <c r="JEL351"/>
      <c r="JEM351"/>
      <c r="JEN351"/>
      <c r="JEO351"/>
      <c r="JEP351"/>
      <c r="JEQ351"/>
      <c r="JER351"/>
      <c r="JES351"/>
      <c r="JET351"/>
      <c r="JEU351"/>
      <c r="JEV351"/>
      <c r="JEW351"/>
      <c r="JEX351"/>
      <c r="JEY351"/>
      <c r="JEZ351"/>
      <c r="JFA351"/>
      <c r="JFB351"/>
      <c r="JFC351"/>
      <c r="JFD351"/>
      <c r="JFE351"/>
      <c r="JFF351"/>
      <c r="JFG351"/>
      <c r="JFH351"/>
      <c r="JFI351"/>
      <c r="JFJ351"/>
      <c r="JFK351"/>
      <c r="JFL351"/>
      <c r="JFM351"/>
      <c r="JFN351"/>
      <c r="JFO351"/>
      <c r="JFP351"/>
      <c r="JFQ351"/>
      <c r="JFR351"/>
      <c r="JFS351"/>
      <c r="JFT351"/>
      <c r="JFU351"/>
      <c r="JFV351"/>
      <c r="JFW351"/>
      <c r="JFX351"/>
      <c r="JFY351"/>
      <c r="JFZ351"/>
      <c r="JGA351"/>
      <c r="JGB351"/>
      <c r="JGC351"/>
      <c r="JGD351"/>
      <c r="JGE351"/>
      <c r="JGF351"/>
      <c r="JGG351"/>
      <c r="JGH351"/>
      <c r="JGI351"/>
      <c r="JGJ351"/>
      <c r="JGK351"/>
      <c r="JGL351"/>
      <c r="JGM351"/>
      <c r="JGN351"/>
      <c r="JGO351"/>
      <c r="JGP351"/>
      <c r="JGQ351"/>
      <c r="JGR351"/>
      <c r="JGS351"/>
      <c r="JGT351"/>
      <c r="JGU351"/>
      <c r="JGV351"/>
      <c r="JGW351"/>
      <c r="JGX351"/>
      <c r="JGY351"/>
      <c r="JGZ351"/>
      <c r="JHA351"/>
      <c r="JHB351"/>
      <c r="JHC351"/>
      <c r="JHD351"/>
      <c r="JHE351"/>
      <c r="JHF351"/>
      <c r="JHG351"/>
      <c r="JHH351"/>
      <c r="JHI351"/>
      <c r="JHJ351"/>
      <c r="JHK351"/>
      <c r="JHL351"/>
      <c r="JHM351"/>
      <c r="JHN351"/>
      <c r="JHO351"/>
      <c r="JHP351"/>
      <c r="JHQ351"/>
      <c r="JHR351"/>
      <c r="JHS351"/>
      <c r="JHT351"/>
      <c r="JHU351"/>
      <c r="JHV351"/>
      <c r="JHW351"/>
      <c r="JHX351"/>
      <c r="JHY351"/>
      <c r="JHZ351"/>
      <c r="JIA351"/>
      <c r="JIB351"/>
      <c r="JIC351"/>
      <c r="JID351"/>
      <c r="JIE351"/>
      <c r="JIF351"/>
      <c r="JIG351"/>
      <c r="JIH351"/>
      <c r="JII351"/>
      <c r="JIJ351"/>
      <c r="JIK351"/>
      <c r="JIL351"/>
      <c r="JIM351"/>
      <c r="JIN351"/>
      <c r="JIO351"/>
      <c r="JIP351"/>
      <c r="JIQ351"/>
      <c r="JIR351"/>
      <c r="JIS351"/>
      <c r="JIT351"/>
      <c r="JIU351"/>
      <c r="JIV351"/>
      <c r="JIW351"/>
      <c r="JIX351"/>
      <c r="JIY351"/>
      <c r="JIZ351"/>
      <c r="JJA351"/>
      <c r="JJB351"/>
      <c r="JJC351"/>
      <c r="JJD351"/>
      <c r="JJE351"/>
      <c r="JJF351"/>
      <c r="JJG351"/>
      <c r="JJH351"/>
      <c r="JJI351"/>
      <c r="JJJ351"/>
      <c r="JJK351"/>
      <c r="JJL351"/>
      <c r="JJM351"/>
      <c r="JJN351"/>
      <c r="JJO351"/>
      <c r="JJP351"/>
      <c r="JJQ351"/>
      <c r="JJR351"/>
      <c r="JJS351"/>
      <c r="JJT351"/>
      <c r="JJU351"/>
      <c r="JJV351"/>
      <c r="JJW351"/>
      <c r="JJX351"/>
      <c r="JJY351"/>
      <c r="JJZ351"/>
      <c r="JKA351"/>
      <c r="JKB351"/>
      <c r="JKC351"/>
      <c r="JKD351"/>
      <c r="JKE351"/>
      <c r="JKF351"/>
      <c r="JKG351"/>
      <c r="JKH351"/>
      <c r="JKI351"/>
      <c r="JKJ351"/>
      <c r="JKK351"/>
      <c r="JKL351"/>
      <c r="JKM351"/>
      <c r="JKN351"/>
      <c r="JKO351"/>
      <c r="JKP351"/>
      <c r="JKQ351"/>
      <c r="JKR351"/>
      <c r="JKS351"/>
      <c r="JKT351"/>
      <c r="JKU351"/>
      <c r="JKV351"/>
      <c r="JKW351"/>
      <c r="JKX351"/>
      <c r="JKY351"/>
      <c r="JKZ351"/>
      <c r="JLA351"/>
      <c r="JLB351"/>
      <c r="JLC351"/>
      <c r="JLD351"/>
      <c r="JLE351"/>
      <c r="JLF351"/>
      <c r="JLG351"/>
      <c r="JLH351"/>
      <c r="JLI351"/>
      <c r="JLJ351"/>
      <c r="JLK351"/>
      <c r="JLL351"/>
      <c r="JLM351"/>
      <c r="JLN351"/>
      <c r="JLO351"/>
      <c r="JLP351"/>
      <c r="JLQ351"/>
      <c r="JLR351"/>
      <c r="JLS351"/>
      <c r="JLT351"/>
      <c r="JLU351"/>
      <c r="JLV351"/>
      <c r="JLW351"/>
      <c r="JLX351"/>
      <c r="JLY351"/>
      <c r="JLZ351"/>
      <c r="JMA351"/>
      <c r="JMB351"/>
      <c r="JMC351"/>
      <c r="JMD351"/>
      <c r="JME351"/>
      <c r="JMF351"/>
      <c r="JMG351"/>
      <c r="JMH351"/>
      <c r="JMI351"/>
      <c r="JMJ351"/>
      <c r="JMK351"/>
      <c r="JML351"/>
      <c r="JMM351"/>
      <c r="JMN351"/>
      <c r="JMO351"/>
      <c r="JMP351"/>
      <c r="JMQ351"/>
      <c r="JMR351"/>
      <c r="JMS351"/>
      <c r="JMT351"/>
      <c r="JMU351"/>
      <c r="JMV351"/>
      <c r="JMW351"/>
      <c r="JMX351"/>
      <c r="JMY351"/>
      <c r="JMZ351"/>
      <c r="JNA351"/>
      <c r="JNB351"/>
      <c r="JNC351"/>
      <c r="JND351"/>
      <c r="JNE351"/>
      <c r="JNF351"/>
      <c r="JNG351"/>
      <c r="JNH351"/>
      <c r="JNI351"/>
      <c r="JNJ351"/>
      <c r="JNK351"/>
      <c r="JNL351"/>
      <c r="JNM351"/>
      <c r="JNN351"/>
      <c r="JNO351"/>
      <c r="JNP351"/>
      <c r="JNQ351"/>
      <c r="JNR351"/>
      <c r="JNS351"/>
      <c r="JNT351"/>
      <c r="JNU351"/>
      <c r="JNV351"/>
      <c r="JNW351"/>
      <c r="JNX351"/>
      <c r="JNY351"/>
      <c r="JNZ351"/>
      <c r="JOA351"/>
      <c r="JOB351"/>
      <c r="JOC351"/>
      <c r="JOD351"/>
      <c r="JOE351"/>
      <c r="JOF351"/>
      <c r="JOG351"/>
      <c r="JOH351"/>
      <c r="JOI351"/>
      <c r="JOJ351"/>
      <c r="JOK351"/>
      <c r="JOL351"/>
      <c r="JOM351"/>
      <c r="JON351"/>
      <c r="JOO351"/>
      <c r="JOP351"/>
      <c r="JOQ351"/>
      <c r="JOR351"/>
      <c r="JOS351"/>
      <c r="JOT351"/>
      <c r="JOU351"/>
      <c r="JOV351"/>
      <c r="JOW351"/>
      <c r="JOX351"/>
      <c r="JOY351"/>
      <c r="JOZ351"/>
      <c r="JPA351"/>
      <c r="JPB351"/>
      <c r="JPC351"/>
      <c r="JPD351"/>
      <c r="JPE351"/>
      <c r="JPF351"/>
      <c r="JPG351"/>
      <c r="JPH351"/>
      <c r="JPI351"/>
      <c r="JPJ351"/>
      <c r="JPK351"/>
      <c r="JPL351"/>
      <c r="JPM351"/>
      <c r="JPN351"/>
      <c r="JPO351"/>
      <c r="JPP351"/>
      <c r="JPQ351"/>
      <c r="JPR351"/>
      <c r="JPS351"/>
      <c r="JPT351"/>
      <c r="JPU351"/>
      <c r="JPV351"/>
      <c r="JPW351"/>
      <c r="JPX351"/>
      <c r="JPY351"/>
      <c r="JPZ351"/>
      <c r="JQA351"/>
      <c r="JQB351"/>
      <c r="JQC351"/>
      <c r="JQD351"/>
      <c r="JQE351"/>
      <c r="JQF351"/>
      <c r="JQG351"/>
      <c r="JQH351"/>
      <c r="JQI351"/>
      <c r="JQJ351"/>
      <c r="JQK351"/>
      <c r="JQL351"/>
      <c r="JQM351"/>
      <c r="JQN351"/>
      <c r="JQO351"/>
      <c r="JQP351"/>
      <c r="JQQ351"/>
      <c r="JQR351"/>
      <c r="JQS351"/>
      <c r="JQT351"/>
      <c r="JQU351"/>
      <c r="JQV351"/>
      <c r="JQW351"/>
      <c r="JQX351"/>
      <c r="JQY351"/>
      <c r="JQZ351"/>
      <c r="JRA351"/>
      <c r="JRB351"/>
      <c r="JRC351"/>
      <c r="JRD351"/>
      <c r="JRE351"/>
      <c r="JRF351"/>
      <c r="JRG351"/>
      <c r="JRH351"/>
      <c r="JRI351"/>
      <c r="JRJ351"/>
      <c r="JRK351"/>
      <c r="JRL351"/>
      <c r="JRM351"/>
      <c r="JRN351"/>
      <c r="JRO351"/>
      <c r="JRP351"/>
      <c r="JRQ351"/>
      <c r="JRR351"/>
      <c r="JRS351"/>
      <c r="JRT351"/>
      <c r="JRU351"/>
      <c r="JRV351"/>
      <c r="JRW351"/>
      <c r="JRX351"/>
      <c r="JRY351"/>
      <c r="JRZ351"/>
      <c r="JSA351"/>
      <c r="JSB351"/>
      <c r="JSC351"/>
      <c r="JSD351"/>
      <c r="JSE351"/>
      <c r="JSF351"/>
      <c r="JSG351"/>
      <c r="JSH351"/>
      <c r="JSI351"/>
      <c r="JSJ351"/>
      <c r="JSK351"/>
      <c r="JSL351"/>
      <c r="JSM351"/>
      <c r="JSN351"/>
      <c r="JSO351"/>
      <c r="JSP351"/>
      <c r="JSQ351"/>
      <c r="JSR351"/>
      <c r="JSS351"/>
      <c r="JST351"/>
      <c r="JSU351"/>
      <c r="JSV351"/>
      <c r="JSW351"/>
      <c r="JSX351"/>
      <c r="JSY351"/>
      <c r="JSZ351"/>
      <c r="JTA351"/>
      <c r="JTB351"/>
      <c r="JTC351"/>
      <c r="JTD351"/>
      <c r="JTE351"/>
      <c r="JTF351"/>
      <c r="JTG351"/>
      <c r="JTH351"/>
      <c r="JTI351"/>
      <c r="JTJ351"/>
      <c r="JTK351"/>
      <c r="JTL351"/>
      <c r="JTM351"/>
      <c r="JTN351"/>
      <c r="JTO351"/>
      <c r="JTP351"/>
      <c r="JTQ351"/>
      <c r="JTR351"/>
      <c r="JTS351"/>
      <c r="JTT351"/>
      <c r="JTU351"/>
      <c r="JTV351"/>
      <c r="JTW351"/>
      <c r="JTX351"/>
      <c r="JTY351"/>
      <c r="JTZ351"/>
      <c r="JUA351"/>
      <c r="JUB351"/>
      <c r="JUC351"/>
      <c r="JUD351"/>
      <c r="JUE351"/>
      <c r="JUF351"/>
      <c r="JUG351"/>
      <c r="JUH351"/>
      <c r="JUI351"/>
      <c r="JUJ351"/>
      <c r="JUK351"/>
      <c r="JUL351"/>
      <c r="JUM351"/>
      <c r="JUN351"/>
      <c r="JUO351"/>
      <c r="JUP351"/>
      <c r="JUQ351"/>
      <c r="JUR351"/>
      <c r="JUS351"/>
      <c r="JUT351"/>
      <c r="JUU351"/>
      <c r="JUV351"/>
      <c r="JUW351"/>
      <c r="JUX351"/>
      <c r="JUY351"/>
      <c r="JUZ351"/>
      <c r="JVA351"/>
      <c r="JVB351"/>
      <c r="JVC351"/>
      <c r="JVD351"/>
      <c r="JVE351"/>
      <c r="JVF351"/>
      <c r="JVG351"/>
      <c r="JVH351"/>
      <c r="JVI351"/>
      <c r="JVJ351"/>
      <c r="JVK351"/>
      <c r="JVL351"/>
      <c r="JVM351"/>
      <c r="JVN351"/>
      <c r="JVO351"/>
      <c r="JVP351"/>
      <c r="JVQ351"/>
      <c r="JVR351"/>
      <c r="JVS351"/>
      <c r="JVT351"/>
      <c r="JVU351"/>
      <c r="JVV351"/>
      <c r="JVW351"/>
      <c r="JVX351"/>
      <c r="JVY351"/>
      <c r="JVZ351"/>
      <c r="JWA351"/>
      <c r="JWB351"/>
      <c r="JWC351"/>
      <c r="JWD351"/>
      <c r="JWE351"/>
      <c r="JWF351"/>
      <c r="JWG351"/>
      <c r="JWH351"/>
      <c r="JWI351"/>
      <c r="JWJ351"/>
      <c r="JWK351"/>
      <c r="JWL351"/>
      <c r="JWM351"/>
      <c r="JWN351"/>
      <c r="JWO351"/>
      <c r="JWP351"/>
      <c r="JWQ351"/>
      <c r="JWR351"/>
      <c r="JWS351"/>
      <c r="JWT351"/>
      <c r="JWU351"/>
      <c r="JWV351"/>
      <c r="JWW351"/>
      <c r="JWX351"/>
      <c r="JWY351"/>
      <c r="JWZ351"/>
      <c r="JXA351"/>
      <c r="JXB351"/>
      <c r="JXC351"/>
      <c r="JXD351"/>
      <c r="JXE351"/>
      <c r="JXF351"/>
      <c r="JXG351"/>
      <c r="JXH351"/>
      <c r="JXI351"/>
      <c r="JXJ351"/>
      <c r="JXK351"/>
      <c r="JXL351"/>
      <c r="JXM351"/>
      <c r="JXN351"/>
      <c r="JXO351"/>
      <c r="JXP351"/>
      <c r="JXQ351"/>
      <c r="JXR351"/>
      <c r="JXS351"/>
      <c r="JXT351"/>
      <c r="JXU351"/>
      <c r="JXV351"/>
      <c r="JXW351"/>
      <c r="JXX351"/>
      <c r="JXY351"/>
      <c r="JXZ351"/>
      <c r="JYA351"/>
      <c r="JYB351"/>
      <c r="JYC351"/>
      <c r="JYD351"/>
      <c r="JYE351"/>
      <c r="JYF351"/>
      <c r="JYG351"/>
      <c r="JYH351"/>
      <c r="JYI351"/>
      <c r="JYJ351"/>
      <c r="JYK351"/>
      <c r="JYL351"/>
      <c r="JYM351"/>
      <c r="JYN351"/>
      <c r="JYO351"/>
      <c r="JYP351"/>
      <c r="JYQ351"/>
      <c r="JYR351"/>
      <c r="JYS351"/>
      <c r="JYT351"/>
      <c r="JYU351"/>
      <c r="JYV351"/>
      <c r="JYW351"/>
      <c r="JYX351"/>
      <c r="JYY351"/>
      <c r="JYZ351"/>
      <c r="JZA351"/>
      <c r="JZB351"/>
      <c r="JZC351"/>
      <c r="JZD351"/>
      <c r="JZE351"/>
      <c r="JZF351"/>
      <c r="JZG351"/>
      <c r="JZH351"/>
      <c r="JZI351"/>
      <c r="JZJ351"/>
      <c r="JZK351"/>
      <c r="JZL351"/>
      <c r="JZM351"/>
      <c r="JZN351"/>
      <c r="JZO351"/>
      <c r="JZP351"/>
      <c r="JZQ351"/>
      <c r="JZR351"/>
      <c r="JZS351"/>
      <c r="JZT351"/>
      <c r="JZU351"/>
      <c r="JZV351"/>
      <c r="JZW351"/>
      <c r="JZX351"/>
      <c r="JZY351"/>
      <c r="JZZ351"/>
      <c r="KAA351"/>
      <c r="KAB351"/>
      <c r="KAC351"/>
      <c r="KAD351"/>
      <c r="KAE351"/>
      <c r="KAF351"/>
      <c r="KAG351"/>
      <c r="KAH351"/>
      <c r="KAI351"/>
      <c r="KAJ351"/>
      <c r="KAK351"/>
      <c r="KAL351"/>
      <c r="KAM351"/>
      <c r="KAN351"/>
      <c r="KAO351"/>
      <c r="KAP351"/>
      <c r="KAQ351"/>
      <c r="KAR351"/>
      <c r="KAS351"/>
      <c r="KAT351"/>
      <c r="KAU351"/>
      <c r="KAV351"/>
      <c r="KAW351"/>
      <c r="KAX351"/>
      <c r="KAY351"/>
      <c r="KAZ351"/>
      <c r="KBA351"/>
      <c r="KBB351"/>
      <c r="KBC351"/>
      <c r="KBD351"/>
      <c r="KBE351"/>
      <c r="KBF351"/>
      <c r="KBG351"/>
      <c r="KBH351"/>
      <c r="KBI351"/>
      <c r="KBJ351"/>
      <c r="KBK351"/>
      <c r="KBL351"/>
      <c r="KBM351"/>
      <c r="KBN351"/>
      <c r="KBO351"/>
      <c r="KBP351"/>
      <c r="KBQ351"/>
      <c r="KBR351"/>
      <c r="KBS351"/>
      <c r="KBT351"/>
      <c r="KBU351"/>
      <c r="KBV351"/>
      <c r="KBW351"/>
      <c r="KBX351"/>
      <c r="KBY351"/>
      <c r="KBZ351"/>
      <c r="KCA351"/>
      <c r="KCB351"/>
      <c r="KCC351"/>
      <c r="KCD351"/>
      <c r="KCE351"/>
      <c r="KCF351"/>
      <c r="KCG351"/>
      <c r="KCH351"/>
      <c r="KCI351"/>
      <c r="KCJ351"/>
      <c r="KCK351"/>
      <c r="KCL351"/>
      <c r="KCM351"/>
      <c r="KCN351"/>
      <c r="KCO351"/>
      <c r="KCP351"/>
      <c r="KCQ351"/>
      <c r="KCR351"/>
      <c r="KCS351"/>
      <c r="KCT351"/>
      <c r="KCU351"/>
      <c r="KCV351"/>
      <c r="KCW351"/>
      <c r="KCX351"/>
      <c r="KCY351"/>
      <c r="KCZ351"/>
      <c r="KDA351"/>
      <c r="KDB351"/>
      <c r="KDC351"/>
      <c r="KDD351"/>
      <c r="KDE351"/>
      <c r="KDF351"/>
      <c r="KDG351"/>
      <c r="KDH351"/>
      <c r="KDI351"/>
      <c r="KDJ351"/>
      <c r="KDK351"/>
      <c r="KDL351"/>
      <c r="KDM351"/>
      <c r="KDN351"/>
      <c r="KDO351"/>
      <c r="KDP351"/>
      <c r="KDQ351"/>
      <c r="KDR351"/>
      <c r="KDS351"/>
      <c r="KDT351"/>
      <c r="KDU351"/>
      <c r="KDV351"/>
      <c r="KDW351"/>
      <c r="KDX351"/>
      <c r="KDY351"/>
      <c r="KDZ351"/>
      <c r="KEA351"/>
      <c r="KEB351"/>
      <c r="KEC351"/>
      <c r="KED351"/>
      <c r="KEE351"/>
      <c r="KEF351"/>
      <c r="KEG351"/>
      <c r="KEH351"/>
      <c r="KEI351"/>
      <c r="KEJ351"/>
      <c r="KEK351"/>
      <c r="KEL351"/>
      <c r="KEM351"/>
      <c r="KEN351"/>
      <c r="KEO351"/>
      <c r="KEP351"/>
      <c r="KEQ351"/>
      <c r="KER351"/>
      <c r="KES351"/>
      <c r="KET351"/>
      <c r="KEU351"/>
      <c r="KEV351"/>
      <c r="KEW351"/>
      <c r="KEX351"/>
      <c r="KEY351"/>
      <c r="KEZ351"/>
      <c r="KFA351"/>
      <c r="KFB351"/>
      <c r="KFC351"/>
      <c r="KFD351"/>
      <c r="KFE351"/>
      <c r="KFF351"/>
      <c r="KFG351"/>
      <c r="KFH351"/>
      <c r="KFI351"/>
      <c r="KFJ351"/>
      <c r="KFK351"/>
      <c r="KFL351"/>
      <c r="KFM351"/>
      <c r="KFN351"/>
      <c r="KFO351"/>
      <c r="KFP351"/>
      <c r="KFQ351"/>
      <c r="KFR351"/>
      <c r="KFS351"/>
      <c r="KFT351"/>
      <c r="KFU351"/>
      <c r="KFV351"/>
      <c r="KFW351"/>
      <c r="KFX351"/>
      <c r="KFY351"/>
      <c r="KFZ351"/>
      <c r="KGA351"/>
      <c r="KGB351"/>
      <c r="KGC351"/>
      <c r="KGD351"/>
      <c r="KGE351"/>
      <c r="KGF351"/>
      <c r="KGG351"/>
      <c r="KGH351"/>
      <c r="KGI351"/>
      <c r="KGJ351"/>
      <c r="KGK351"/>
      <c r="KGL351"/>
      <c r="KGM351"/>
      <c r="KGN351"/>
      <c r="KGO351"/>
      <c r="KGP351"/>
      <c r="KGQ351"/>
      <c r="KGR351"/>
      <c r="KGS351"/>
      <c r="KGT351"/>
      <c r="KGU351"/>
      <c r="KGV351"/>
      <c r="KGW351"/>
      <c r="KGX351"/>
      <c r="KGY351"/>
      <c r="KGZ351"/>
      <c r="KHA351"/>
      <c r="KHB351"/>
      <c r="KHC351"/>
      <c r="KHD351"/>
      <c r="KHE351"/>
      <c r="KHF351"/>
      <c r="KHG351"/>
      <c r="KHH351"/>
      <c r="KHI351"/>
      <c r="KHJ351"/>
      <c r="KHK351"/>
      <c r="KHL351"/>
      <c r="KHM351"/>
      <c r="KHN351"/>
      <c r="KHO351"/>
      <c r="KHP351"/>
      <c r="KHQ351"/>
      <c r="KHR351"/>
      <c r="KHS351"/>
      <c r="KHT351"/>
      <c r="KHU351"/>
      <c r="KHV351"/>
      <c r="KHW351"/>
      <c r="KHX351"/>
      <c r="KHY351"/>
      <c r="KHZ351"/>
      <c r="KIA351"/>
      <c r="KIB351"/>
      <c r="KIC351"/>
      <c r="KID351"/>
      <c r="KIE351"/>
      <c r="KIF351"/>
      <c r="KIG351"/>
      <c r="KIH351"/>
      <c r="KII351"/>
      <c r="KIJ351"/>
      <c r="KIK351"/>
      <c r="KIL351"/>
      <c r="KIM351"/>
      <c r="KIN351"/>
      <c r="KIO351"/>
      <c r="KIP351"/>
      <c r="KIQ351"/>
      <c r="KIR351"/>
      <c r="KIS351"/>
      <c r="KIT351"/>
      <c r="KIU351"/>
      <c r="KIV351"/>
      <c r="KIW351"/>
      <c r="KIX351"/>
      <c r="KIY351"/>
      <c r="KIZ351"/>
      <c r="KJA351"/>
      <c r="KJB351"/>
      <c r="KJC351"/>
      <c r="KJD351"/>
      <c r="KJE351"/>
      <c r="KJF351"/>
      <c r="KJG351"/>
      <c r="KJH351"/>
      <c r="KJI351"/>
      <c r="KJJ351"/>
      <c r="KJK351"/>
      <c r="KJL351"/>
      <c r="KJM351"/>
      <c r="KJN351"/>
      <c r="KJO351"/>
      <c r="KJP351"/>
      <c r="KJQ351"/>
      <c r="KJR351"/>
      <c r="KJS351"/>
      <c r="KJT351"/>
      <c r="KJU351"/>
      <c r="KJV351"/>
      <c r="KJW351"/>
      <c r="KJX351"/>
      <c r="KJY351"/>
      <c r="KJZ351"/>
      <c r="KKA351"/>
      <c r="KKB351"/>
      <c r="KKC351"/>
      <c r="KKD351"/>
      <c r="KKE351"/>
      <c r="KKF351"/>
      <c r="KKG351"/>
      <c r="KKH351"/>
      <c r="KKI351"/>
      <c r="KKJ351"/>
      <c r="KKK351"/>
      <c r="KKL351"/>
      <c r="KKM351"/>
      <c r="KKN351"/>
      <c r="KKO351"/>
      <c r="KKP351"/>
      <c r="KKQ351"/>
      <c r="KKR351"/>
      <c r="KKS351"/>
      <c r="KKT351"/>
      <c r="KKU351"/>
      <c r="KKV351"/>
      <c r="KKW351"/>
      <c r="KKX351"/>
      <c r="KKY351"/>
      <c r="KKZ351"/>
      <c r="KLA351"/>
      <c r="KLB351"/>
      <c r="KLC351"/>
      <c r="KLD351"/>
      <c r="KLE351"/>
      <c r="KLF351"/>
      <c r="KLG351"/>
      <c r="KLH351"/>
      <c r="KLI351"/>
      <c r="KLJ351"/>
      <c r="KLK351"/>
      <c r="KLL351"/>
      <c r="KLM351"/>
      <c r="KLN351"/>
      <c r="KLO351"/>
      <c r="KLP351"/>
      <c r="KLQ351"/>
      <c r="KLR351"/>
      <c r="KLS351"/>
      <c r="KLT351"/>
      <c r="KLU351"/>
      <c r="KLV351"/>
      <c r="KLW351"/>
      <c r="KLX351"/>
      <c r="KLY351"/>
      <c r="KLZ351"/>
      <c r="KMA351"/>
      <c r="KMB351"/>
      <c r="KMC351"/>
      <c r="KMD351"/>
      <c r="KME351"/>
      <c r="KMF351"/>
      <c r="KMG351"/>
      <c r="KMH351"/>
      <c r="KMI351"/>
      <c r="KMJ351"/>
      <c r="KMK351"/>
      <c r="KML351"/>
      <c r="KMM351"/>
      <c r="KMN351"/>
      <c r="KMO351"/>
      <c r="KMP351"/>
      <c r="KMQ351"/>
      <c r="KMR351"/>
      <c r="KMS351"/>
      <c r="KMT351"/>
      <c r="KMU351"/>
      <c r="KMV351"/>
      <c r="KMW351"/>
      <c r="KMX351"/>
      <c r="KMY351"/>
      <c r="KMZ351"/>
      <c r="KNA351"/>
      <c r="KNB351"/>
      <c r="KNC351"/>
      <c r="KND351"/>
      <c r="KNE351"/>
      <c r="KNF351"/>
      <c r="KNG351"/>
      <c r="KNH351"/>
      <c r="KNI351"/>
      <c r="KNJ351"/>
      <c r="KNK351"/>
      <c r="KNL351"/>
      <c r="KNM351"/>
      <c r="KNN351"/>
      <c r="KNO351"/>
      <c r="KNP351"/>
      <c r="KNQ351"/>
      <c r="KNR351"/>
      <c r="KNS351"/>
      <c r="KNT351"/>
      <c r="KNU351"/>
      <c r="KNV351"/>
      <c r="KNW351"/>
      <c r="KNX351"/>
      <c r="KNY351"/>
      <c r="KNZ351"/>
      <c r="KOA351"/>
      <c r="KOB351"/>
      <c r="KOC351"/>
      <c r="KOD351"/>
      <c r="KOE351"/>
      <c r="KOF351"/>
      <c r="KOG351"/>
      <c r="KOH351"/>
      <c r="KOI351"/>
      <c r="KOJ351"/>
      <c r="KOK351"/>
      <c r="KOL351"/>
      <c r="KOM351"/>
      <c r="KON351"/>
      <c r="KOO351"/>
      <c r="KOP351"/>
      <c r="KOQ351"/>
      <c r="KOR351"/>
      <c r="KOS351"/>
      <c r="KOT351"/>
      <c r="KOU351"/>
      <c r="KOV351"/>
      <c r="KOW351"/>
      <c r="KOX351"/>
      <c r="KOY351"/>
      <c r="KOZ351"/>
      <c r="KPA351"/>
      <c r="KPB351"/>
      <c r="KPC351"/>
      <c r="KPD351"/>
      <c r="KPE351"/>
      <c r="KPF351"/>
      <c r="KPG351"/>
      <c r="KPH351"/>
      <c r="KPI351"/>
      <c r="KPJ351"/>
      <c r="KPK351"/>
      <c r="KPL351"/>
      <c r="KPM351"/>
      <c r="KPN351"/>
      <c r="KPO351"/>
      <c r="KPP351"/>
      <c r="KPQ351"/>
      <c r="KPR351"/>
      <c r="KPS351"/>
      <c r="KPT351"/>
      <c r="KPU351"/>
      <c r="KPV351"/>
      <c r="KPW351"/>
      <c r="KPX351"/>
      <c r="KPY351"/>
      <c r="KPZ351"/>
      <c r="KQA351"/>
      <c r="KQB351"/>
      <c r="KQC351"/>
      <c r="KQD351"/>
      <c r="KQE351"/>
      <c r="KQF351"/>
      <c r="KQG351"/>
      <c r="KQH351"/>
      <c r="KQI351"/>
      <c r="KQJ351"/>
      <c r="KQK351"/>
      <c r="KQL351"/>
      <c r="KQM351"/>
      <c r="KQN351"/>
      <c r="KQO351"/>
      <c r="KQP351"/>
      <c r="KQQ351"/>
      <c r="KQR351"/>
      <c r="KQS351"/>
      <c r="KQT351"/>
      <c r="KQU351"/>
      <c r="KQV351"/>
      <c r="KQW351"/>
      <c r="KQX351"/>
      <c r="KQY351"/>
      <c r="KQZ351"/>
      <c r="KRA351"/>
      <c r="KRB351"/>
      <c r="KRC351"/>
      <c r="KRD351"/>
      <c r="KRE351"/>
      <c r="KRF351"/>
      <c r="KRG351"/>
      <c r="KRH351"/>
      <c r="KRI351"/>
      <c r="KRJ351"/>
      <c r="KRK351"/>
      <c r="KRL351"/>
      <c r="KRM351"/>
      <c r="KRN351"/>
      <c r="KRO351"/>
      <c r="KRP351"/>
      <c r="KRQ351"/>
      <c r="KRR351"/>
      <c r="KRS351"/>
      <c r="KRT351"/>
      <c r="KRU351"/>
      <c r="KRV351"/>
      <c r="KRW351"/>
      <c r="KRX351"/>
      <c r="KRY351"/>
      <c r="KRZ351"/>
      <c r="KSA351"/>
      <c r="KSB351"/>
      <c r="KSC351"/>
      <c r="KSD351"/>
      <c r="KSE351"/>
      <c r="KSF351"/>
      <c r="KSG351"/>
      <c r="KSH351"/>
      <c r="KSI351"/>
      <c r="KSJ351"/>
      <c r="KSK351"/>
      <c r="KSL351"/>
      <c r="KSM351"/>
      <c r="KSN351"/>
      <c r="KSO351"/>
      <c r="KSP351"/>
      <c r="KSQ351"/>
      <c r="KSR351"/>
      <c r="KSS351"/>
      <c r="KST351"/>
      <c r="KSU351"/>
      <c r="KSV351"/>
      <c r="KSW351"/>
      <c r="KSX351"/>
      <c r="KSY351"/>
      <c r="KSZ351"/>
      <c r="KTA351"/>
      <c r="KTB351"/>
      <c r="KTC351"/>
      <c r="KTD351"/>
      <c r="KTE351"/>
      <c r="KTF351"/>
      <c r="KTG351"/>
      <c r="KTH351"/>
      <c r="KTI351"/>
      <c r="KTJ351"/>
      <c r="KTK351"/>
      <c r="KTL351"/>
      <c r="KTM351"/>
      <c r="KTN351"/>
      <c r="KTO351"/>
      <c r="KTP351"/>
      <c r="KTQ351"/>
      <c r="KTR351"/>
      <c r="KTS351"/>
      <c r="KTT351"/>
      <c r="KTU351"/>
      <c r="KTV351"/>
      <c r="KTW351"/>
      <c r="KTX351"/>
      <c r="KTY351"/>
      <c r="KTZ351"/>
      <c r="KUA351"/>
      <c r="KUB351"/>
      <c r="KUC351"/>
      <c r="KUD351"/>
      <c r="KUE351"/>
      <c r="KUF351"/>
      <c r="KUG351"/>
      <c r="KUH351"/>
      <c r="KUI351"/>
      <c r="KUJ351"/>
      <c r="KUK351"/>
      <c r="KUL351"/>
      <c r="KUM351"/>
      <c r="KUN351"/>
      <c r="KUO351"/>
      <c r="KUP351"/>
      <c r="KUQ351"/>
      <c r="KUR351"/>
      <c r="KUS351"/>
      <c r="KUT351"/>
      <c r="KUU351"/>
      <c r="KUV351"/>
      <c r="KUW351"/>
      <c r="KUX351"/>
      <c r="KUY351"/>
      <c r="KUZ351"/>
      <c r="KVA351"/>
      <c r="KVB351"/>
      <c r="KVC351"/>
      <c r="KVD351"/>
      <c r="KVE351"/>
      <c r="KVF351"/>
      <c r="KVG351"/>
      <c r="KVH351"/>
      <c r="KVI351"/>
      <c r="KVJ351"/>
      <c r="KVK351"/>
      <c r="KVL351"/>
      <c r="KVM351"/>
      <c r="KVN351"/>
      <c r="KVO351"/>
      <c r="KVP351"/>
      <c r="KVQ351"/>
      <c r="KVR351"/>
      <c r="KVS351"/>
      <c r="KVT351"/>
      <c r="KVU351"/>
      <c r="KVV351"/>
      <c r="KVW351"/>
      <c r="KVX351"/>
      <c r="KVY351"/>
      <c r="KVZ351"/>
      <c r="KWA351"/>
      <c r="KWB351"/>
      <c r="KWC351"/>
      <c r="KWD351"/>
      <c r="KWE351"/>
      <c r="KWF351"/>
      <c r="KWG351"/>
      <c r="KWH351"/>
      <c r="KWI351"/>
      <c r="KWJ351"/>
      <c r="KWK351"/>
      <c r="KWL351"/>
      <c r="KWM351"/>
      <c r="KWN351"/>
      <c r="KWO351"/>
      <c r="KWP351"/>
      <c r="KWQ351"/>
      <c r="KWR351"/>
      <c r="KWS351"/>
      <c r="KWT351"/>
      <c r="KWU351"/>
      <c r="KWV351"/>
      <c r="KWW351"/>
      <c r="KWX351"/>
      <c r="KWY351"/>
      <c r="KWZ351"/>
      <c r="KXA351"/>
      <c r="KXB351"/>
      <c r="KXC351"/>
      <c r="KXD351"/>
      <c r="KXE351"/>
      <c r="KXF351"/>
      <c r="KXG351"/>
      <c r="KXH351"/>
      <c r="KXI351"/>
      <c r="KXJ351"/>
      <c r="KXK351"/>
      <c r="KXL351"/>
      <c r="KXM351"/>
      <c r="KXN351"/>
      <c r="KXO351"/>
      <c r="KXP351"/>
      <c r="KXQ351"/>
      <c r="KXR351"/>
      <c r="KXS351"/>
      <c r="KXT351"/>
      <c r="KXU351"/>
      <c r="KXV351"/>
      <c r="KXW351"/>
      <c r="KXX351"/>
      <c r="KXY351"/>
      <c r="KXZ351"/>
      <c r="KYA351"/>
      <c r="KYB351"/>
      <c r="KYC351"/>
      <c r="KYD351"/>
      <c r="KYE351"/>
      <c r="KYF351"/>
      <c r="KYG351"/>
      <c r="KYH351"/>
      <c r="KYI351"/>
      <c r="KYJ351"/>
      <c r="KYK351"/>
      <c r="KYL351"/>
      <c r="KYM351"/>
      <c r="KYN351"/>
      <c r="KYO351"/>
      <c r="KYP351"/>
      <c r="KYQ351"/>
      <c r="KYR351"/>
      <c r="KYS351"/>
      <c r="KYT351"/>
      <c r="KYU351"/>
      <c r="KYV351"/>
      <c r="KYW351"/>
      <c r="KYX351"/>
      <c r="KYY351"/>
      <c r="KYZ351"/>
      <c r="KZA351"/>
      <c r="KZB351"/>
      <c r="KZC351"/>
      <c r="KZD351"/>
      <c r="KZE351"/>
      <c r="KZF351"/>
      <c r="KZG351"/>
      <c r="KZH351"/>
      <c r="KZI351"/>
      <c r="KZJ351"/>
      <c r="KZK351"/>
      <c r="KZL351"/>
      <c r="KZM351"/>
      <c r="KZN351"/>
      <c r="KZO351"/>
      <c r="KZP351"/>
      <c r="KZQ351"/>
      <c r="KZR351"/>
      <c r="KZS351"/>
      <c r="KZT351"/>
      <c r="KZU351"/>
      <c r="KZV351"/>
      <c r="KZW351"/>
      <c r="KZX351"/>
      <c r="KZY351"/>
      <c r="KZZ351"/>
      <c r="LAA351"/>
      <c r="LAB351"/>
      <c r="LAC351"/>
      <c r="LAD351"/>
      <c r="LAE351"/>
      <c r="LAF351"/>
      <c r="LAG351"/>
      <c r="LAH351"/>
      <c r="LAI351"/>
      <c r="LAJ351"/>
      <c r="LAK351"/>
      <c r="LAL351"/>
      <c r="LAM351"/>
      <c r="LAN351"/>
      <c r="LAO351"/>
      <c r="LAP351"/>
      <c r="LAQ351"/>
      <c r="LAR351"/>
      <c r="LAS351"/>
      <c r="LAT351"/>
      <c r="LAU351"/>
      <c r="LAV351"/>
      <c r="LAW351"/>
      <c r="LAX351"/>
      <c r="LAY351"/>
      <c r="LAZ351"/>
      <c r="LBA351"/>
      <c r="LBB351"/>
      <c r="LBC351"/>
      <c r="LBD351"/>
      <c r="LBE351"/>
      <c r="LBF351"/>
      <c r="LBG351"/>
      <c r="LBH351"/>
      <c r="LBI351"/>
      <c r="LBJ351"/>
      <c r="LBK351"/>
      <c r="LBL351"/>
      <c r="LBM351"/>
      <c r="LBN351"/>
      <c r="LBO351"/>
      <c r="LBP351"/>
      <c r="LBQ351"/>
      <c r="LBR351"/>
      <c r="LBS351"/>
      <c r="LBT351"/>
      <c r="LBU351"/>
      <c r="LBV351"/>
      <c r="LBW351"/>
      <c r="LBX351"/>
      <c r="LBY351"/>
      <c r="LBZ351"/>
      <c r="LCA351"/>
      <c r="LCB351"/>
      <c r="LCC351"/>
      <c r="LCD351"/>
      <c r="LCE351"/>
      <c r="LCF351"/>
      <c r="LCG351"/>
      <c r="LCH351"/>
      <c r="LCI351"/>
      <c r="LCJ351"/>
      <c r="LCK351"/>
      <c r="LCL351"/>
      <c r="LCM351"/>
      <c r="LCN351"/>
      <c r="LCO351"/>
      <c r="LCP351"/>
      <c r="LCQ351"/>
      <c r="LCR351"/>
      <c r="LCS351"/>
      <c r="LCT351"/>
      <c r="LCU351"/>
      <c r="LCV351"/>
      <c r="LCW351"/>
      <c r="LCX351"/>
      <c r="LCY351"/>
      <c r="LCZ351"/>
      <c r="LDA351"/>
      <c r="LDB351"/>
      <c r="LDC351"/>
      <c r="LDD351"/>
      <c r="LDE351"/>
      <c r="LDF351"/>
      <c r="LDG351"/>
      <c r="LDH351"/>
      <c r="LDI351"/>
      <c r="LDJ351"/>
      <c r="LDK351"/>
      <c r="LDL351"/>
      <c r="LDM351"/>
      <c r="LDN351"/>
      <c r="LDO351"/>
      <c r="LDP351"/>
      <c r="LDQ351"/>
      <c r="LDR351"/>
      <c r="LDS351"/>
      <c r="LDT351"/>
      <c r="LDU351"/>
      <c r="LDV351"/>
      <c r="LDW351"/>
      <c r="LDX351"/>
      <c r="LDY351"/>
      <c r="LDZ351"/>
      <c r="LEA351"/>
      <c r="LEB351"/>
      <c r="LEC351"/>
      <c r="LED351"/>
      <c r="LEE351"/>
      <c r="LEF351"/>
      <c r="LEG351"/>
      <c r="LEH351"/>
      <c r="LEI351"/>
      <c r="LEJ351"/>
      <c r="LEK351"/>
      <c r="LEL351"/>
      <c r="LEM351"/>
      <c r="LEN351"/>
      <c r="LEO351"/>
      <c r="LEP351"/>
      <c r="LEQ351"/>
      <c r="LER351"/>
      <c r="LES351"/>
      <c r="LET351"/>
      <c r="LEU351"/>
      <c r="LEV351"/>
      <c r="LEW351"/>
      <c r="LEX351"/>
      <c r="LEY351"/>
      <c r="LEZ351"/>
      <c r="LFA351"/>
      <c r="LFB351"/>
      <c r="LFC351"/>
      <c r="LFD351"/>
      <c r="LFE351"/>
      <c r="LFF351"/>
      <c r="LFG351"/>
      <c r="LFH351"/>
      <c r="LFI351"/>
      <c r="LFJ351"/>
      <c r="LFK351"/>
      <c r="LFL351"/>
      <c r="LFM351"/>
      <c r="LFN351"/>
      <c r="LFO351"/>
      <c r="LFP351"/>
      <c r="LFQ351"/>
      <c r="LFR351"/>
      <c r="LFS351"/>
      <c r="LFT351"/>
      <c r="LFU351"/>
      <c r="LFV351"/>
      <c r="LFW351"/>
      <c r="LFX351"/>
      <c r="LFY351"/>
      <c r="LFZ351"/>
      <c r="LGA351"/>
      <c r="LGB351"/>
      <c r="LGC351"/>
      <c r="LGD351"/>
      <c r="LGE351"/>
      <c r="LGF351"/>
      <c r="LGG351"/>
      <c r="LGH351"/>
      <c r="LGI351"/>
      <c r="LGJ351"/>
      <c r="LGK351"/>
      <c r="LGL351"/>
      <c r="LGM351"/>
      <c r="LGN351"/>
      <c r="LGO351"/>
      <c r="LGP351"/>
      <c r="LGQ351"/>
      <c r="LGR351"/>
      <c r="LGS351"/>
      <c r="LGT351"/>
      <c r="LGU351"/>
      <c r="LGV351"/>
      <c r="LGW351"/>
      <c r="LGX351"/>
      <c r="LGY351"/>
      <c r="LGZ351"/>
      <c r="LHA351"/>
      <c r="LHB351"/>
      <c r="LHC351"/>
      <c r="LHD351"/>
      <c r="LHE351"/>
      <c r="LHF351"/>
      <c r="LHG351"/>
      <c r="LHH351"/>
      <c r="LHI351"/>
      <c r="LHJ351"/>
      <c r="LHK351"/>
      <c r="LHL351"/>
      <c r="LHM351"/>
      <c r="LHN351"/>
      <c r="LHO351"/>
      <c r="LHP351"/>
      <c r="LHQ351"/>
      <c r="LHR351"/>
      <c r="LHS351"/>
      <c r="LHT351"/>
      <c r="LHU351"/>
      <c r="LHV351"/>
      <c r="LHW351"/>
      <c r="LHX351"/>
      <c r="LHY351"/>
      <c r="LHZ351"/>
      <c r="LIA351"/>
      <c r="LIB351"/>
      <c r="LIC351"/>
      <c r="LID351"/>
      <c r="LIE351"/>
      <c r="LIF351"/>
      <c r="LIG351"/>
      <c r="LIH351"/>
      <c r="LII351"/>
      <c r="LIJ351"/>
      <c r="LIK351"/>
      <c r="LIL351"/>
      <c r="LIM351"/>
      <c r="LIN351"/>
      <c r="LIO351"/>
      <c r="LIP351"/>
      <c r="LIQ351"/>
      <c r="LIR351"/>
      <c r="LIS351"/>
      <c r="LIT351"/>
      <c r="LIU351"/>
      <c r="LIV351"/>
      <c r="LIW351"/>
      <c r="LIX351"/>
      <c r="LIY351"/>
      <c r="LIZ351"/>
      <c r="LJA351"/>
      <c r="LJB351"/>
      <c r="LJC351"/>
      <c r="LJD351"/>
      <c r="LJE351"/>
      <c r="LJF351"/>
      <c r="LJG351"/>
      <c r="LJH351"/>
      <c r="LJI351"/>
      <c r="LJJ351"/>
      <c r="LJK351"/>
      <c r="LJL351"/>
      <c r="LJM351"/>
      <c r="LJN351"/>
      <c r="LJO351"/>
      <c r="LJP351"/>
      <c r="LJQ351"/>
      <c r="LJR351"/>
      <c r="LJS351"/>
      <c r="LJT351"/>
      <c r="LJU351"/>
      <c r="LJV351"/>
      <c r="LJW351"/>
      <c r="LJX351"/>
      <c r="LJY351"/>
      <c r="LJZ351"/>
      <c r="LKA351"/>
      <c r="LKB351"/>
      <c r="LKC351"/>
      <c r="LKD351"/>
      <c r="LKE351"/>
      <c r="LKF351"/>
      <c r="LKG351"/>
      <c r="LKH351"/>
      <c r="LKI351"/>
      <c r="LKJ351"/>
      <c r="LKK351"/>
      <c r="LKL351"/>
      <c r="LKM351"/>
      <c r="LKN351"/>
      <c r="LKO351"/>
      <c r="LKP351"/>
      <c r="LKQ351"/>
      <c r="LKR351"/>
      <c r="LKS351"/>
      <c r="LKT351"/>
      <c r="LKU351"/>
      <c r="LKV351"/>
      <c r="LKW351"/>
      <c r="LKX351"/>
      <c r="LKY351"/>
      <c r="LKZ351"/>
      <c r="LLA351"/>
      <c r="LLB351"/>
      <c r="LLC351"/>
      <c r="LLD351"/>
      <c r="LLE351"/>
      <c r="LLF351"/>
      <c r="LLG351"/>
      <c r="LLH351"/>
      <c r="LLI351"/>
      <c r="LLJ351"/>
      <c r="LLK351"/>
      <c r="LLL351"/>
      <c r="LLM351"/>
      <c r="LLN351"/>
      <c r="LLO351"/>
      <c r="LLP351"/>
      <c r="LLQ351"/>
      <c r="LLR351"/>
      <c r="LLS351"/>
      <c r="LLT351"/>
      <c r="LLU351"/>
      <c r="LLV351"/>
      <c r="LLW351"/>
      <c r="LLX351"/>
      <c r="LLY351"/>
      <c r="LLZ351"/>
      <c r="LMA351"/>
      <c r="LMB351"/>
      <c r="LMC351"/>
      <c r="LMD351"/>
      <c r="LME351"/>
      <c r="LMF351"/>
      <c r="LMG351"/>
      <c r="LMH351"/>
      <c r="LMI351"/>
      <c r="LMJ351"/>
      <c r="LMK351"/>
      <c r="LML351"/>
      <c r="LMM351"/>
      <c r="LMN351"/>
      <c r="LMO351"/>
      <c r="LMP351"/>
      <c r="LMQ351"/>
      <c r="LMR351"/>
      <c r="LMS351"/>
      <c r="LMT351"/>
      <c r="LMU351"/>
      <c r="LMV351"/>
      <c r="LMW351"/>
      <c r="LMX351"/>
      <c r="LMY351"/>
      <c r="LMZ351"/>
      <c r="LNA351"/>
      <c r="LNB351"/>
      <c r="LNC351"/>
      <c r="LND351"/>
      <c r="LNE351"/>
      <c r="LNF351"/>
      <c r="LNG351"/>
      <c r="LNH351"/>
      <c r="LNI351"/>
      <c r="LNJ351"/>
      <c r="LNK351"/>
      <c r="LNL351"/>
      <c r="LNM351"/>
      <c r="LNN351"/>
      <c r="LNO351"/>
      <c r="LNP351"/>
      <c r="LNQ351"/>
      <c r="LNR351"/>
      <c r="LNS351"/>
      <c r="LNT351"/>
      <c r="LNU351"/>
      <c r="LNV351"/>
      <c r="LNW351"/>
      <c r="LNX351"/>
      <c r="LNY351"/>
      <c r="LNZ351"/>
      <c r="LOA351"/>
      <c r="LOB351"/>
      <c r="LOC351"/>
      <c r="LOD351"/>
      <c r="LOE351"/>
      <c r="LOF351"/>
      <c r="LOG351"/>
      <c r="LOH351"/>
      <c r="LOI351"/>
      <c r="LOJ351"/>
      <c r="LOK351"/>
      <c r="LOL351"/>
      <c r="LOM351"/>
      <c r="LON351"/>
      <c r="LOO351"/>
      <c r="LOP351"/>
      <c r="LOQ351"/>
      <c r="LOR351"/>
      <c r="LOS351"/>
      <c r="LOT351"/>
      <c r="LOU351"/>
      <c r="LOV351"/>
      <c r="LOW351"/>
      <c r="LOX351"/>
      <c r="LOY351"/>
      <c r="LOZ351"/>
      <c r="LPA351"/>
      <c r="LPB351"/>
      <c r="LPC351"/>
      <c r="LPD351"/>
      <c r="LPE351"/>
      <c r="LPF351"/>
      <c r="LPG351"/>
      <c r="LPH351"/>
      <c r="LPI351"/>
      <c r="LPJ351"/>
      <c r="LPK351"/>
      <c r="LPL351"/>
      <c r="LPM351"/>
      <c r="LPN351"/>
      <c r="LPO351"/>
      <c r="LPP351"/>
      <c r="LPQ351"/>
      <c r="LPR351"/>
      <c r="LPS351"/>
      <c r="LPT351"/>
      <c r="LPU351"/>
      <c r="LPV351"/>
      <c r="LPW351"/>
      <c r="LPX351"/>
      <c r="LPY351"/>
      <c r="LPZ351"/>
      <c r="LQA351"/>
      <c r="LQB351"/>
      <c r="LQC351"/>
      <c r="LQD351"/>
      <c r="LQE351"/>
      <c r="LQF351"/>
      <c r="LQG351"/>
      <c r="LQH351"/>
      <c r="LQI351"/>
      <c r="LQJ351"/>
      <c r="LQK351"/>
      <c r="LQL351"/>
      <c r="LQM351"/>
      <c r="LQN351"/>
      <c r="LQO351"/>
      <c r="LQP351"/>
      <c r="LQQ351"/>
      <c r="LQR351"/>
      <c r="LQS351"/>
      <c r="LQT351"/>
      <c r="LQU351"/>
      <c r="LQV351"/>
      <c r="LQW351"/>
      <c r="LQX351"/>
      <c r="LQY351"/>
      <c r="LQZ351"/>
      <c r="LRA351"/>
      <c r="LRB351"/>
      <c r="LRC351"/>
      <c r="LRD351"/>
      <c r="LRE351"/>
      <c r="LRF351"/>
      <c r="LRG351"/>
      <c r="LRH351"/>
      <c r="LRI351"/>
      <c r="LRJ351"/>
      <c r="LRK351"/>
      <c r="LRL351"/>
      <c r="LRM351"/>
      <c r="LRN351"/>
      <c r="LRO351"/>
      <c r="LRP351"/>
      <c r="LRQ351"/>
      <c r="LRR351"/>
      <c r="LRS351"/>
      <c r="LRT351"/>
      <c r="LRU351"/>
      <c r="LRV351"/>
      <c r="LRW351"/>
      <c r="LRX351"/>
      <c r="LRY351"/>
      <c r="LRZ351"/>
      <c r="LSA351"/>
      <c r="LSB351"/>
      <c r="LSC351"/>
      <c r="LSD351"/>
      <c r="LSE351"/>
      <c r="LSF351"/>
      <c r="LSG351"/>
      <c r="LSH351"/>
      <c r="LSI351"/>
      <c r="LSJ351"/>
      <c r="LSK351"/>
      <c r="LSL351"/>
      <c r="LSM351"/>
      <c r="LSN351"/>
      <c r="LSO351"/>
      <c r="LSP351"/>
      <c r="LSQ351"/>
      <c r="LSR351"/>
      <c r="LSS351"/>
      <c r="LST351"/>
      <c r="LSU351"/>
      <c r="LSV351"/>
      <c r="LSW351"/>
      <c r="LSX351"/>
      <c r="LSY351"/>
      <c r="LSZ351"/>
      <c r="LTA351"/>
      <c r="LTB351"/>
      <c r="LTC351"/>
      <c r="LTD351"/>
      <c r="LTE351"/>
      <c r="LTF351"/>
      <c r="LTG351"/>
      <c r="LTH351"/>
      <c r="LTI351"/>
      <c r="LTJ351"/>
      <c r="LTK351"/>
      <c r="LTL351"/>
      <c r="LTM351"/>
      <c r="LTN351"/>
      <c r="LTO351"/>
      <c r="LTP351"/>
      <c r="LTQ351"/>
      <c r="LTR351"/>
      <c r="LTS351"/>
      <c r="LTT351"/>
      <c r="LTU351"/>
      <c r="LTV351"/>
      <c r="LTW351"/>
      <c r="LTX351"/>
      <c r="LTY351"/>
      <c r="LTZ351"/>
      <c r="LUA351"/>
      <c r="LUB351"/>
      <c r="LUC351"/>
      <c r="LUD351"/>
      <c r="LUE351"/>
      <c r="LUF351"/>
      <c r="LUG351"/>
      <c r="LUH351"/>
      <c r="LUI351"/>
      <c r="LUJ351"/>
      <c r="LUK351"/>
      <c r="LUL351"/>
      <c r="LUM351"/>
      <c r="LUN351"/>
      <c r="LUO351"/>
      <c r="LUP351"/>
      <c r="LUQ351"/>
      <c r="LUR351"/>
      <c r="LUS351"/>
      <c r="LUT351"/>
      <c r="LUU351"/>
      <c r="LUV351"/>
      <c r="LUW351"/>
      <c r="LUX351"/>
      <c r="LUY351"/>
      <c r="LUZ351"/>
      <c r="LVA351"/>
      <c r="LVB351"/>
      <c r="LVC351"/>
      <c r="LVD351"/>
      <c r="LVE351"/>
      <c r="LVF351"/>
      <c r="LVG351"/>
      <c r="LVH351"/>
      <c r="LVI351"/>
      <c r="LVJ351"/>
      <c r="LVK351"/>
      <c r="LVL351"/>
      <c r="LVM351"/>
      <c r="LVN351"/>
      <c r="LVO351"/>
      <c r="LVP351"/>
      <c r="LVQ351"/>
      <c r="LVR351"/>
      <c r="LVS351"/>
      <c r="LVT351"/>
      <c r="LVU351"/>
      <c r="LVV351"/>
      <c r="LVW351"/>
      <c r="LVX351"/>
      <c r="LVY351"/>
      <c r="LVZ351"/>
      <c r="LWA351"/>
      <c r="LWB351"/>
      <c r="LWC351"/>
      <c r="LWD351"/>
      <c r="LWE351"/>
      <c r="LWF351"/>
      <c r="LWG351"/>
      <c r="LWH351"/>
      <c r="LWI351"/>
      <c r="LWJ351"/>
      <c r="LWK351"/>
      <c r="LWL351"/>
      <c r="LWM351"/>
      <c r="LWN351"/>
      <c r="LWO351"/>
      <c r="LWP351"/>
      <c r="LWQ351"/>
      <c r="LWR351"/>
      <c r="LWS351"/>
      <c r="LWT351"/>
      <c r="LWU351"/>
      <c r="LWV351"/>
      <c r="LWW351"/>
      <c r="LWX351"/>
      <c r="LWY351"/>
      <c r="LWZ351"/>
      <c r="LXA351"/>
      <c r="LXB351"/>
      <c r="LXC351"/>
      <c r="LXD351"/>
      <c r="LXE351"/>
      <c r="LXF351"/>
      <c r="LXG351"/>
      <c r="LXH351"/>
      <c r="LXI351"/>
      <c r="LXJ351"/>
      <c r="LXK351"/>
      <c r="LXL351"/>
      <c r="LXM351"/>
      <c r="LXN351"/>
      <c r="LXO351"/>
      <c r="LXP351"/>
      <c r="LXQ351"/>
      <c r="LXR351"/>
      <c r="LXS351"/>
      <c r="LXT351"/>
      <c r="LXU351"/>
      <c r="LXV351"/>
      <c r="LXW351"/>
      <c r="LXX351"/>
      <c r="LXY351"/>
      <c r="LXZ351"/>
      <c r="LYA351"/>
      <c r="LYB351"/>
      <c r="LYC351"/>
      <c r="LYD351"/>
      <c r="LYE351"/>
      <c r="LYF351"/>
      <c r="LYG351"/>
      <c r="LYH351"/>
      <c r="LYI351"/>
      <c r="LYJ351"/>
      <c r="LYK351"/>
      <c r="LYL351"/>
      <c r="LYM351"/>
      <c r="LYN351"/>
      <c r="LYO351"/>
      <c r="LYP351"/>
      <c r="LYQ351"/>
      <c r="LYR351"/>
      <c r="LYS351"/>
      <c r="LYT351"/>
      <c r="LYU351"/>
      <c r="LYV351"/>
      <c r="LYW351"/>
      <c r="LYX351"/>
      <c r="LYY351"/>
      <c r="LYZ351"/>
      <c r="LZA351"/>
      <c r="LZB351"/>
      <c r="LZC351"/>
      <c r="LZD351"/>
      <c r="LZE351"/>
      <c r="LZF351"/>
      <c r="LZG351"/>
      <c r="LZH351"/>
      <c r="LZI351"/>
      <c r="LZJ351"/>
      <c r="LZK351"/>
      <c r="LZL351"/>
      <c r="LZM351"/>
      <c r="LZN351"/>
      <c r="LZO351"/>
      <c r="LZP351"/>
      <c r="LZQ351"/>
      <c r="LZR351"/>
      <c r="LZS351"/>
      <c r="LZT351"/>
      <c r="LZU351"/>
      <c r="LZV351"/>
      <c r="LZW351"/>
      <c r="LZX351"/>
      <c r="LZY351"/>
      <c r="LZZ351"/>
      <c r="MAA351"/>
      <c r="MAB351"/>
      <c r="MAC351"/>
      <c r="MAD351"/>
      <c r="MAE351"/>
      <c r="MAF351"/>
      <c r="MAG351"/>
      <c r="MAH351"/>
      <c r="MAI351"/>
      <c r="MAJ351"/>
      <c r="MAK351"/>
      <c r="MAL351"/>
      <c r="MAM351"/>
      <c r="MAN351"/>
      <c r="MAO351"/>
      <c r="MAP351"/>
      <c r="MAQ351"/>
      <c r="MAR351"/>
      <c r="MAS351"/>
      <c r="MAT351"/>
      <c r="MAU351"/>
      <c r="MAV351"/>
      <c r="MAW351"/>
      <c r="MAX351"/>
      <c r="MAY351"/>
      <c r="MAZ351"/>
      <c r="MBA351"/>
      <c r="MBB351"/>
      <c r="MBC351"/>
      <c r="MBD351"/>
      <c r="MBE351"/>
      <c r="MBF351"/>
      <c r="MBG351"/>
      <c r="MBH351"/>
      <c r="MBI351"/>
      <c r="MBJ351"/>
      <c r="MBK351"/>
      <c r="MBL351"/>
      <c r="MBM351"/>
      <c r="MBN351"/>
      <c r="MBO351"/>
      <c r="MBP351"/>
      <c r="MBQ351"/>
      <c r="MBR351"/>
      <c r="MBS351"/>
      <c r="MBT351"/>
      <c r="MBU351"/>
      <c r="MBV351"/>
      <c r="MBW351"/>
      <c r="MBX351"/>
      <c r="MBY351"/>
      <c r="MBZ351"/>
      <c r="MCA351"/>
      <c r="MCB351"/>
      <c r="MCC351"/>
      <c r="MCD351"/>
      <c r="MCE351"/>
      <c r="MCF351"/>
      <c r="MCG351"/>
      <c r="MCH351"/>
      <c r="MCI351"/>
      <c r="MCJ351"/>
      <c r="MCK351"/>
      <c r="MCL351"/>
      <c r="MCM351"/>
      <c r="MCN351"/>
      <c r="MCO351"/>
      <c r="MCP351"/>
      <c r="MCQ351"/>
      <c r="MCR351"/>
      <c r="MCS351"/>
      <c r="MCT351"/>
      <c r="MCU351"/>
      <c r="MCV351"/>
      <c r="MCW351"/>
      <c r="MCX351"/>
      <c r="MCY351"/>
      <c r="MCZ351"/>
      <c r="MDA351"/>
      <c r="MDB351"/>
      <c r="MDC351"/>
      <c r="MDD351"/>
      <c r="MDE351"/>
      <c r="MDF351"/>
      <c r="MDG351"/>
      <c r="MDH351"/>
      <c r="MDI351"/>
      <c r="MDJ351"/>
      <c r="MDK351"/>
      <c r="MDL351"/>
      <c r="MDM351"/>
      <c r="MDN351"/>
      <c r="MDO351"/>
      <c r="MDP351"/>
      <c r="MDQ351"/>
      <c r="MDR351"/>
      <c r="MDS351"/>
      <c r="MDT351"/>
      <c r="MDU351"/>
      <c r="MDV351"/>
      <c r="MDW351"/>
      <c r="MDX351"/>
      <c r="MDY351"/>
      <c r="MDZ351"/>
      <c r="MEA351"/>
      <c r="MEB351"/>
      <c r="MEC351"/>
      <c r="MED351"/>
      <c r="MEE351"/>
      <c r="MEF351"/>
      <c r="MEG351"/>
      <c r="MEH351"/>
      <c r="MEI351"/>
      <c r="MEJ351"/>
      <c r="MEK351"/>
      <c r="MEL351"/>
      <c r="MEM351"/>
      <c r="MEN351"/>
      <c r="MEO351"/>
      <c r="MEP351"/>
      <c r="MEQ351"/>
      <c r="MER351"/>
      <c r="MES351"/>
      <c r="MET351"/>
      <c r="MEU351"/>
      <c r="MEV351"/>
      <c r="MEW351"/>
      <c r="MEX351"/>
      <c r="MEY351"/>
      <c r="MEZ351"/>
      <c r="MFA351"/>
      <c r="MFB351"/>
      <c r="MFC351"/>
      <c r="MFD351"/>
      <c r="MFE351"/>
      <c r="MFF351"/>
      <c r="MFG351"/>
      <c r="MFH351"/>
      <c r="MFI351"/>
      <c r="MFJ351"/>
      <c r="MFK351"/>
      <c r="MFL351"/>
      <c r="MFM351"/>
      <c r="MFN351"/>
      <c r="MFO351"/>
      <c r="MFP351"/>
      <c r="MFQ351"/>
      <c r="MFR351"/>
      <c r="MFS351"/>
      <c r="MFT351"/>
      <c r="MFU351"/>
      <c r="MFV351"/>
      <c r="MFW351"/>
      <c r="MFX351"/>
      <c r="MFY351"/>
      <c r="MFZ351"/>
      <c r="MGA351"/>
      <c r="MGB351"/>
      <c r="MGC351"/>
      <c r="MGD351"/>
      <c r="MGE351"/>
      <c r="MGF351"/>
      <c r="MGG351"/>
      <c r="MGH351"/>
      <c r="MGI351"/>
      <c r="MGJ351"/>
      <c r="MGK351"/>
      <c r="MGL351"/>
      <c r="MGM351"/>
      <c r="MGN351"/>
      <c r="MGO351"/>
      <c r="MGP351"/>
      <c r="MGQ351"/>
      <c r="MGR351"/>
      <c r="MGS351"/>
      <c r="MGT351"/>
      <c r="MGU351"/>
      <c r="MGV351"/>
      <c r="MGW351"/>
      <c r="MGX351"/>
      <c r="MGY351"/>
      <c r="MGZ351"/>
      <c r="MHA351"/>
      <c r="MHB351"/>
      <c r="MHC351"/>
      <c r="MHD351"/>
      <c r="MHE351"/>
      <c r="MHF351"/>
      <c r="MHG351"/>
      <c r="MHH351"/>
      <c r="MHI351"/>
      <c r="MHJ351"/>
      <c r="MHK351"/>
      <c r="MHL351"/>
      <c r="MHM351"/>
      <c r="MHN351"/>
      <c r="MHO351"/>
      <c r="MHP351"/>
      <c r="MHQ351"/>
      <c r="MHR351"/>
      <c r="MHS351"/>
      <c r="MHT351"/>
      <c r="MHU351"/>
      <c r="MHV351"/>
      <c r="MHW351"/>
      <c r="MHX351"/>
      <c r="MHY351"/>
      <c r="MHZ351"/>
      <c r="MIA351"/>
      <c r="MIB351"/>
      <c r="MIC351"/>
      <c r="MID351"/>
      <c r="MIE351"/>
      <c r="MIF351"/>
      <c r="MIG351"/>
      <c r="MIH351"/>
      <c r="MII351"/>
      <c r="MIJ351"/>
      <c r="MIK351"/>
      <c r="MIL351"/>
      <c r="MIM351"/>
      <c r="MIN351"/>
      <c r="MIO351"/>
      <c r="MIP351"/>
      <c r="MIQ351"/>
      <c r="MIR351"/>
      <c r="MIS351"/>
      <c r="MIT351"/>
      <c r="MIU351"/>
      <c r="MIV351"/>
      <c r="MIW351"/>
      <c r="MIX351"/>
      <c r="MIY351"/>
      <c r="MIZ351"/>
      <c r="MJA351"/>
      <c r="MJB351"/>
      <c r="MJC351"/>
      <c r="MJD351"/>
      <c r="MJE351"/>
      <c r="MJF351"/>
      <c r="MJG351"/>
      <c r="MJH351"/>
      <c r="MJI351"/>
      <c r="MJJ351"/>
      <c r="MJK351"/>
      <c r="MJL351"/>
      <c r="MJM351"/>
      <c r="MJN351"/>
      <c r="MJO351"/>
      <c r="MJP351"/>
      <c r="MJQ351"/>
      <c r="MJR351"/>
      <c r="MJS351"/>
      <c r="MJT351"/>
      <c r="MJU351"/>
      <c r="MJV351"/>
      <c r="MJW351"/>
      <c r="MJX351"/>
      <c r="MJY351"/>
      <c r="MJZ351"/>
      <c r="MKA351"/>
      <c r="MKB351"/>
      <c r="MKC351"/>
      <c r="MKD351"/>
      <c r="MKE351"/>
      <c r="MKF351"/>
      <c r="MKG351"/>
      <c r="MKH351"/>
      <c r="MKI351"/>
      <c r="MKJ351"/>
      <c r="MKK351"/>
      <c r="MKL351"/>
      <c r="MKM351"/>
      <c r="MKN351"/>
      <c r="MKO351"/>
      <c r="MKP351"/>
      <c r="MKQ351"/>
      <c r="MKR351"/>
      <c r="MKS351"/>
      <c r="MKT351"/>
      <c r="MKU351"/>
      <c r="MKV351"/>
      <c r="MKW351"/>
      <c r="MKX351"/>
      <c r="MKY351"/>
      <c r="MKZ351"/>
      <c r="MLA351"/>
      <c r="MLB351"/>
      <c r="MLC351"/>
      <c r="MLD351"/>
      <c r="MLE351"/>
      <c r="MLF351"/>
      <c r="MLG351"/>
      <c r="MLH351"/>
      <c r="MLI351"/>
      <c r="MLJ351"/>
      <c r="MLK351"/>
      <c r="MLL351"/>
      <c r="MLM351"/>
      <c r="MLN351"/>
      <c r="MLO351"/>
      <c r="MLP351"/>
      <c r="MLQ351"/>
      <c r="MLR351"/>
      <c r="MLS351"/>
      <c r="MLT351"/>
      <c r="MLU351"/>
      <c r="MLV351"/>
      <c r="MLW351"/>
      <c r="MLX351"/>
      <c r="MLY351"/>
      <c r="MLZ351"/>
      <c r="MMA351"/>
      <c r="MMB351"/>
      <c r="MMC351"/>
      <c r="MMD351"/>
      <c r="MME351"/>
      <c r="MMF351"/>
      <c r="MMG351"/>
      <c r="MMH351"/>
      <c r="MMI351"/>
      <c r="MMJ351"/>
      <c r="MMK351"/>
      <c r="MML351"/>
      <c r="MMM351"/>
      <c r="MMN351"/>
      <c r="MMO351"/>
      <c r="MMP351"/>
      <c r="MMQ351"/>
      <c r="MMR351"/>
      <c r="MMS351"/>
      <c r="MMT351"/>
      <c r="MMU351"/>
      <c r="MMV351"/>
      <c r="MMW351"/>
      <c r="MMX351"/>
      <c r="MMY351"/>
      <c r="MMZ351"/>
      <c r="MNA351"/>
      <c r="MNB351"/>
      <c r="MNC351"/>
      <c r="MND351"/>
      <c r="MNE351"/>
      <c r="MNF351"/>
      <c r="MNG351"/>
      <c r="MNH351"/>
      <c r="MNI351"/>
      <c r="MNJ351"/>
      <c r="MNK351"/>
      <c r="MNL351"/>
      <c r="MNM351"/>
      <c r="MNN351"/>
      <c r="MNO351"/>
      <c r="MNP351"/>
      <c r="MNQ351"/>
      <c r="MNR351"/>
      <c r="MNS351"/>
      <c r="MNT351"/>
      <c r="MNU351"/>
      <c r="MNV351"/>
      <c r="MNW351"/>
      <c r="MNX351"/>
      <c r="MNY351"/>
      <c r="MNZ351"/>
      <c r="MOA351"/>
      <c r="MOB351"/>
      <c r="MOC351"/>
      <c r="MOD351"/>
      <c r="MOE351"/>
      <c r="MOF351"/>
      <c r="MOG351"/>
      <c r="MOH351"/>
      <c r="MOI351"/>
      <c r="MOJ351"/>
      <c r="MOK351"/>
      <c r="MOL351"/>
      <c r="MOM351"/>
      <c r="MON351"/>
      <c r="MOO351"/>
      <c r="MOP351"/>
      <c r="MOQ351"/>
      <c r="MOR351"/>
      <c r="MOS351"/>
      <c r="MOT351"/>
      <c r="MOU351"/>
      <c r="MOV351"/>
      <c r="MOW351"/>
      <c r="MOX351"/>
      <c r="MOY351"/>
      <c r="MOZ351"/>
      <c r="MPA351"/>
      <c r="MPB351"/>
      <c r="MPC351"/>
      <c r="MPD351"/>
      <c r="MPE351"/>
      <c r="MPF351"/>
      <c r="MPG351"/>
      <c r="MPH351"/>
      <c r="MPI351"/>
      <c r="MPJ351"/>
      <c r="MPK351"/>
      <c r="MPL351"/>
      <c r="MPM351"/>
      <c r="MPN351"/>
      <c r="MPO351"/>
      <c r="MPP351"/>
      <c r="MPQ351"/>
      <c r="MPR351"/>
      <c r="MPS351"/>
      <c r="MPT351"/>
      <c r="MPU351"/>
      <c r="MPV351"/>
      <c r="MPW351"/>
      <c r="MPX351"/>
      <c r="MPY351"/>
      <c r="MPZ351"/>
      <c r="MQA351"/>
      <c r="MQB351"/>
      <c r="MQC351"/>
      <c r="MQD351"/>
      <c r="MQE351"/>
      <c r="MQF351"/>
      <c r="MQG351"/>
      <c r="MQH351"/>
      <c r="MQI351"/>
      <c r="MQJ351"/>
      <c r="MQK351"/>
      <c r="MQL351"/>
      <c r="MQM351"/>
      <c r="MQN351"/>
      <c r="MQO351"/>
      <c r="MQP351"/>
      <c r="MQQ351"/>
      <c r="MQR351"/>
      <c r="MQS351"/>
      <c r="MQT351"/>
      <c r="MQU351"/>
      <c r="MQV351"/>
      <c r="MQW351"/>
      <c r="MQX351"/>
      <c r="MQY351"/>
      <c r="MQZ351"/>
      <c r="MRA351"/>
      <c r="MRB351"/>
      <c r="MRC351"/>
      <c r="MRD351"/>
      <c r="MRE351"/>
      <c r="MRF351"/>
      <c r="MRG351"/>
      <c r="MRH351"/>
      <c r="MRI351"/>
      <c r="MRJ351"/>
      <c r="MRK351"/>
      <c r="MRL351"/>
      <c r="MRM351"/>
      <c r="MRN351"/>
      <c r="MRO351"/>
      <c r="MRP351"/>
      <c r="MRQ351"/>
      <c r="MRR351"/>
      <c r="MRS351"/>
      <c r="MRT351"/>
      <c r="MRU351"/>
      <c r="MRV351"/>
      <c r="MRW351"/>
      <c r="MRX351"/>
      <c r="MRY351"/>
      <c r="MRZ351"/>
      <c r="MSA351"/>
      <c r="MSB351"/>
      <c r="MSC351"/>
      <c r="MSD351"/>
      <c r="MSE351"/>
      <c r="MSF351"/>
      <c r="MSG351"/>
      <c r="MSH351"/>
      <c r="MSI351"/>
      <c r="MSJ351"/>
      <c r="MSK351"/>
      <c r="MSL351"/>
      <c r="MSM351"/>
      <c r="MSN351"/>
      <c r="MSO351"/>
      <c r="MSP351"/>
      <c r="MSQ351"/>
      <c r="MSR351"/>
      <c r="MSS351"/>
      <c r="MST351"/>
      <c r="MSU351"/>
      <c r="MSV351"/>
      <c r="MSW351"/>
      <c r="MSX351"/>
      <c r="MSY351"/>
      <c r="MSZ351"/>
      <c r="MTA351"/>
      <c r="MTB351"/>
      <c r="MTC351"/>
      <c r="MTD351"/>
      <c r="MTE351"/>
      <c r="MTF351"/>
      <c r="MTG351"/>
      <c r="MTH351"/>
      <c r="MTI351"/>
      <c r="MTJ351"/>
      <c r="MTK351"/>
      <c r="MTL351"/>
      <c r="MTM351"/>
      <c r="MTN351"/>
      <c r="MTO351"/>
      <c r="MTP351"/>
      <c r="MTQ351"/>
      <c r="MTR351"/>
      <c r="MTS351"/>
      <c r="MTT351"/>
      <c r="MTU351"/>
      <c r="MTV351"/>
      <c r="MTW351"/>
      <c r="MTX351"/>
      <c r="MTY351"/>
      <c r="MTZ351"/>
      <c r="MUA351"/>
      <c r="MUB351"/>
      <c r="MUC351"/>
      <c r="MUD351"/>
      <c r="MUE351"/>
      <c r="MUF351"/>
      <c r="MUG351"/>
      <c r="MUH351"/>
      <c r="MUI351"/>
      <c r="MUJ351"/>
      <c r="MUK351"/>
      <c r="MUL351"/>
      <c r="MUM351"/>
      <c r="MUN351"/>
      <c r="MUO351"/>
      <c r="MUP351"/>
      <c r="MUQ351"/>
      <c r="MUR351"/>
      <c r="MUS351"/>
      <c r="MUT351"/>
      <c r="MUU351"/>
      <c r="MUV351"/>
      <c r="MUW351"/>
      <c r="MUX351"/>
      <c r="MUY351"/>
      <c r="MUZ351"/>
      <c r="MVA351"/>
      <c r="MVB351"/>
      <c r="MVC351"/>
      <c r="MVD351"/>
      <c r="MVE351"/>
      <c r="MVF351"/>
      <c r="MVG351"/>
      <c r="MVH351"/>
      <c r="MVI351"/>
      <c r="MVJ351"/>
      <c r="MVK351"/>
      <c r="MVL351"/>
      <c r="MVM351"/>
      <c r="MVN351"/>
      <c r="MVO351"/>
      <c r="MVP351"/>
      <c r="MVQ351"/>
      <c r="MVR351"/>
      <c r="MVS351"/>
      <c r="MVT351"/>
      <c r="MVU351"/>
      <c r="MVV351"/>
      <c r="MVW351"/>
      <c r="MVX351"/>
      <c r="MVY351"/>
      <c r="MVZ351"/>
      <c r="MWA351"/>
      <c r="MWB351"/>
      <c r="MWC351"/>
      <c r="MWD351"/>
      <c r="MWE351"/>
      <c r="MWF351"/>
      <c r="MWG351"/>
      <c r="MWH351"/>
      <c r="MWI351"/>
      <c r="MWJ351"/>
      <c r="MWK351"/>
      <c r="MWL351"/>
      <c r="MWM351"/>
      <c r="MWN351"/>
      <c r="MWO351"/>
      <c r="MWP351"/>
      <c r="MWQ351"/>
      <c r="MWR351"/>
      <c r="MWS351"/>
      <c r="MWT351"/>
      <c r="MWU351"/>
      <c r="MWV351"/>
      <c r="MWW351"/>
      <c r="MWX351"/>
      <c r="MWY351"/>
      <c r="MWZ351"/>
      <c r="MXA351"/>
      <c r="MXB351"/>
      <c r="MXC351"/>
      <c r="MXD351"/>
      <c r="MXE351"/>
      <c r="MXF351"/>
      <c r="MXG351"/>
      <c r="MXH351"/>
      <c r="MXI351"/>
      <c r="MXJ351"/>
      <c r="MXK351"/>
      <c r="MXL351"/>
      <c r="MXM351"/>
      <c r="MXN351"/>
      <c r="MXO351"/>
      <c r="MXP351"/>
      <c r="MXQ351"/>
      <c r="MXR351"/>
      <c r="MXS351"/>
      <c r="MXT351"/>
      <c r="MXU351"/>
      <c r="MXV351"/>
      <c r="MXW351"/>
      <c r="MXX351"/>
      <c r="MXY351"/>
      <c r="MXZ351"/>
      <c r="MYA351"/>
      <c r="MYB351"/>
      <c r="MYC351"/>
      <c r="MYD351"/>
      <c r="MYE351"/>
      <c r="MYF351"/>
      <c r="MYG351"/>
      <c r="MYH351"/>
      <c r="MYI351"/>
      <c r="MYJ351"/>
      <c r="MYK351"/>
      <c r="MYL351"/>
      <c r="MYM351"/>
      <c r="MYN351"/>
      <c r="MYO351"/>
      <c r="MYP351"/>
      <c r="MYQ351"/>
      <c r="MYR351"/>
      <c r="MYS351"/>
      <c r="MYT351"/>
      <c r="MYU351"/>
      <c r="MYV351"/>
      <c r="MYW351"/>
      <c r="MYX351"/>
      <c r="MYY351"/>
      <c r="MYZ351"/>
      <c r="MZA351"/>
      <c r="MZB351"/>
      <c r="MZC351"/>
      <c r="MZD351"/>
      <c r="MZE351"/>
      <c r="MZF351"/>
      <c r="MZG351"/>
      <c r="MZH351"/>
      <c r="MZI351"/>
      <c r="MZJ351"/>
      <c r="MZK351"/>
      <c r="MZL351"/>
      <c r="MZM351"/>
      <c r="MZN351"/>
      <c r="MZO351"/>
      <c r="MZP351"/>
      <c r="MZQ351"/>
      <c r="MZR351"/>
      <c r="MZS351"/>
      <c r="MZT351"/>
      <c r="MZU351"/>
      <c r="MZV351"/>
      <c r="MZW351"/>
      <c r="MZX351"/>
      <c r="MZY351"/>
      <c r="MZZ351"/>
      <c r="NAA351"/>
      <c r="NAB351"/>
      <c r="NAC351"/>
      <c r="NAD351"/>
      <c r="NAE351"/>
      <c r="NAF351"/>
      <c r="NAG351"/>
      <c r="NAH351"/>
      <c r="NAI351"/>
      <c r="NAJ351"/>
      <c r="NAK351"/>
      <c r="NAL351"/>
      <c r="NAM351"/>
      <c r="NAN351"/>
      <c r="NAO351"/>
      <c r="NAP351"/>
      <c r="NAQ351"/>
      <c r="NAR351"/>
      <c r="NAS351"/>
      <c r="NAT351"/>
      <c r="NAU351"/>
      <c r="NAV351"/>
      <c r="NAW351"/>
      <c r="NAX351"/>
      <c r="NAY351"/>
      <c r="NAZ351"/>
      <c r="NBA351"/>
      <c r="NBB351"/>
      <c r="NBC351"/>
      <c r="NBD351"/>
      <c r="NBE351"/>
      <c r="NBF351"/>
      <c r="NBG351"/>
      <c r="NBH351"/>
      <c r="NBI351"/>
      <c r="NBJ351"/>
      <c r="NBK351"/>
      <c r="NBL351"/>
      <c r="NBM351"/>
      <c r="NBN351"/>
      <c r="NBO351"/>
      <c r="NBP351"/>
      <c r="NBQ351"/>
      <c r="NBR351"/>
      <c r="NBS351"/>
      <c r="NBT351"/>
      <c r="NBU351"/>
      <c r="NBV351"/>
      <c r="NBW351"/>
      <c r="NBX351"/>
      <c r="NBY351"/>
      <c r="NBZ351"/>
      <c r="NCA351"/>
      <c r="NCB351"/>
      <c r="NCC351"/>
      <c r="NCD351"/>
      <c r="NCE351"/>
      <c r="NCF351"/>
      <c r="NCG351"/>
      <c r="NCH351"/>
      <c r="NCI351"/>
      <c r="NCJ351"/>
      <c r="NCK351"/>
      <c r="NCL351"/>
      <c r="NCM351"/>
      <c r="NCN351"/>
      <c r="NCO351"/>
      <c r="NCP351"/>
      <c r="NCQ351"/>
      <c r="NCR351"/>
      <c r="NCS351"/>
      <c r="NCT351"/>
      <c r="NCU351"/>
      <c r="NCV351"/>
      <c r="NCW351"/>
      <c r="NCX351"/>
      <c r="NCY351"/>
      <c r="NCZ351"/>
      <c r="NDA351"/>
      <c r="NDB351"/>
      <c r="NDC351"/>
      <c r="NDD351"/>
      <c r="NDE351"/>
      <c r="NDF351"/>
      <c r="NDG351"/>
      <c r="NDH351"/>
      <c r="NDI351"/>
      <c r="NDJ351"/>
      <c r="NDK351"/>
      <c r="NDL351"/>
      <c r="NDM351"/>
      <c r="NDN351"/>
      <c r="NDO351"/>
      <c r="NDP351"/>
      <c r="NDQ351"/>
      <c r="NDR351"/>
      <c r="NDS351"/>
      <c r="NDT351"/>
      <c r="NDU351"/>
      <c r="NDV351"/>
      <c r="NDW351"/>
      <c r="NDX351"/>
      <c r="NDY351"/>
      <c r="NDZ351"/>
      <c r="NEA351"/>
      <c r="NEB351"/>
      <c r="NEC351"/>
      <c r="NED351"/>
      <c r="NEE351"/>
      <c r="NEF351"/>
      <c r="NEG351"/>
      <c r="NEH351"/>
      <c r="NEI351"/>
      <c r="NEJ351"/>
      <c r="NEK351"/>
      <c r="NEL351"/>
      <c r="NEM351"/>
      <c r="NEN351"/>
      <c r="NEO351"/>
      <c r="NEP351"/>
      <c r="NEQ351"/>
      <c r="NER351"/>
      <c r="NES351"/>
      <c r="NET351"/>
      <c r="NEU351"/>
      <c r="NEV351"/>
      <c r="NEW351"/>
      <c r="NEX351"/>
      <c r="NEY351"/>
      <c r="NEZ351"/>
      <c r="NFA351"/>
      <c r="NFB351"/>
      <c r="NFC351"/>
      <c r="NFD351"/>
      <c r="NFE351"/>
      <c r="NFF351"/>
      <c r="NFG351"/>
      <c r="NFH351"/>
      <c r="NFI351"/>
      <c r="NFJ351"/>
      <c r="NFK351"/>
      <c r="NFL351"/>
      <c r="NFM351"/>
      <c r="NFN351"/>
      <c r="NFO351"/>
      <c r="NFP351"/>
      <c r="NFQ351"/>
      <c r="NFR351"/>
      <c r="NFS351"/>
      <c r="NFT351"/>
      <c r="NFU351"/>
      <c r="NFV351"/>
      <c r="NFW351"/>
      <c r="NFX351"/>
      <c r="NFY351"/>
      <c r="NFZ351"/>
      <c r="NGA351"/>
      <c r="NGB351"/>
      <c r="NGC351"/>
      <c r="NGD351"/>
      <c r="NGE351"/>
      <c r="NGF351"/>
      <c r="NGG351"/>
      <c r="NGH351"/>
      <c r="NGI351"/>
      <c r="NGJ351"/>
      <c r="NGK351"/>
      <c r="NGL351"/>
      <c r="NGM351"/>
      <c r="NGN351"/>
      <c r="NGO351"/>
      <c r="NGP351"/>
      <c r="NGQ351"/>
      <c r="NGR351"/>
      <c r="NGS351"/>
      <c r="NGT351"/>
      <c r="NGU351"/>
      <c r="NGV351"/>
      <c r="NGW351"/>
      <c r="NGX351"/>
      <c r="NGY351"/>
      <c r="NGZ351"/>
      <c r="NHA351"/>
      <c r="NHB351"/>
      <c r="NHC351"/>
      <c r="NHD351"/>
      <c r="NHE351"/>
      <c r="NHF351"/>
      <c r="NHG351"/>
      <c r="NHH351"/>
      <c r="NHI351"/>
      <c r="NHJ351"/>
      <c r="NHK351"/>
      <c r="NHL351"/>
      <c r="NHM351"/>
      <c r="NHN351"/>
      <c r="NHO351"/>
      <c r="NHP351"/>
      <c r="NHQ351"/>
      <c r="NHR351"/>
      <c r="NHS351"/>
      <c r="NHT351"/>
      <c r="NHU351"/>
      <c r="NHV351"/>
      <c r="NHW351"/>
      <c r="NHX351"/>
      <c r="NHY351"/>
      <c r="NHZ351"/>
      <c r="NIA351"/>
      <c r="NIB351"/>
      <c r="NIC351"/>
      <c r="NID351"/>
      <c r="NIE351"/>
      <c r="NIF351"/>
      <c r="NIG351"/>
      <c r="NIH351"/>
      <c r="NII351"/>
      <c r="NIJ351"/>
      <c r="NIK351"/>
      <c r="NIL351"/>
      <c r="NIM351"/>
      <c r="NIN351"/>
      <c r="NIO351"/>
      <c r="NIP351"/>
      <c r="NIQ351"/>
      <c r="NIR351"/>
      <c r="NIS351"/>
      <c r="NIT351"/>
      <c r="NIU351"/>
      <c r="NIV351"/>
      <c r="NIW351"/>
      <c r="NIX351"/>
      <c r="NIY351"/>
      <c r="NIZ351"/>
      <c r="NJA351"/>
      <c r="NJB351"/>
      <c r="NJC351"/>
      <c r="NJD351"/>
      <c r="NJE351"/>
      <c r="NJF351"/>
      <c r="NJG351"/>
      <c r="NJH351"/>
      <c r="NJI351"/>
      <c r="NJJ351"/>
      <c r="NJK351"/>
      <c r="NJL351"/>
      <c r="NJM351"/>
      <c r="NJN351"/>
      <c r="NJO351"/>
      <c r="NJP351"/>
      <c r="NJQ351"/>
      <c r="NJR351"/>
      <c r="NJS351"/>
      <c r="NJT351"/>
      <c r="NJU351"/>
      <c r="NJV351"/>
      <c r="NJW351"/>
      <c r="NJX351"/>
      <c r="NJY351"/>
      <c r="NJZ351"/>
      <c r="NKA351"/>
      <c r="NKB351"/>
      <c r="NKC351"/>
      <c r="NKD351"/>
      <c r="NKE351"/>
      <c r="NKF351"/>
      <c r="NKG351"/>
      <c r="NKH351"/>
      <c r="NKI351"/>
      <c r="NKJ351"/>
      <c r="NKK351"/>
      <c r="NKL351"/>
      <c r="NKM351"/>
      <c r="NKN351"/>
      <c r="NKO351"/>
      <c r="NKP351"/>
      <c r="NKQ351"/>
      <c r="NKR351"/>
      <c r="NKS351"/>
      <c r="NKT351"/>
      <c r="NKU351"/>
      <c r="NKV351"/>
      <c r="NKW351"/>
      <c r="NKX351"/>
      <c r="NKY351"/>
      <c r="NKZ351"/>
      <c r="NLA351"/>
      <c r="NLB351"/>
      <c r="NLC351"/>
      <c r="NLD351"/>
      <c r="NLE351"/>
      <c r="NLF351"/>
      <c r="NLG351"/>
      <c r="NLH351"/>
      <c r="NLI351"/>
      <c r="NLJ351"/>
      <c r="NLK351"/>
      <c r="NLL351"/>
      <c r="NLM351"/>
      <c r="NLN351"/>
      <c r="NLO351"/>
      <c r="NLP351"/>
      <c r="NLQ351"/>
      <c r="NLR351"/>
      <c r="NLS351"/>
      <c r="NLT351"/>
      <c r="NLU351"/>
      <c r="NLV351"/>
      <c r="NLW351"/>
      <c r="NLX351"/>
      <c r="NLY351"/>
      <c r="NLZ351"/>
      <c r="NMA351"/>
      <c r="NMB351"/>
      <c r="NMC351"/>
      <c r="NMD351"/>
      <c r="NME351"/>
      <c r="NMF351"/>
      <c r="NMG351"/>
      <c r="NMH351"/>
      <c r="NMI351"/>
      <c r="NMJ351"/>
      <c r="NMK351"/>
      <c r="NML351"/>
      <c r="NMM351"/>
      <c r="NMN351"/>
      <c r="NMO351"/>
      <c r="NMP351"/>
      <c r="NMQ351"/>
      <c r="NMR351"/>
      <c r="NMS351"/>
      <c r="NMT351"/>
      <c r="NMU351"/>
      <c r="NMV351"/>
      <c r="NMW351"/>
      <c r="NMX351"/>
      <c r="NMY351"/>
      <c r="NMZ351"/>
      <c r="NNA351"/>
      <c r="NNB351"/>
      <c r="NNC351"/>
      <c r="NND351"/>
      <c r="NNE351"/>
      <c r="NNF351"/>
      <c r="NNG351"/>
      <c r="NNH351"/>
      <c r="NNI351"/>
      <c r="NNJ351"/>
      <c r="NNK351"/>
      <c r="NNL351"/>
      <c r="NNM351"/>
      <c r="NNN351"/>
      <c r="NNO351"/>
      <c r="NNP351"/>
      <c r="NNQ351"/>
      <c r="NNR351"/>
      <c r="NNS351"/>
      <c r="NNT351"/>
      <c r="NNU351"/>
      <c r="NNV351"/>
      <c r="NNW351"/>
      <c r="NNX351"/>
      <c r="NNY351"/>
      <c r="NNZ351"/>
      <c r="NOA351"/>
      <c r="NOB351"/>
      <c r="NOC351"/>
      <c r="NOD351"/>
      <c r="NOE351"/>
      <c r="NOF351"/>
      <c r="NOG351"/>
      <c r="NOH351"/>
      <c r="NOI351"/>
      <c r="NOJ351"/>
      <c r="NOK351"/>
      <c r="NOL351"/>
      <c r="NOM351"/>
      <c r="NON351"/>
      <c r="NOO351"/>
      <c r="NOP351"/>
      <c r="NOQ351"/>
      <c r="NOR351"/>
      <c r="NOS351"/>
      <c r="NOT351"/>
      <c r="NOU351"/>
      <c r="NOV351"/>
      <c r="NOW351"/>
      <c r="NOX351"/>
      <c r="NOY351"/>
      <c r="NOZ351"/>
      <c r="NPA351"/>
      <c r="NPB351"/>
      <c r="NPC351"/>
      <c r="NPD351"/>
      <c r="NPE351"/>
      <c r="NPF351"/>
      <c r="NPG351"/>
      <c r="NPH351"/>
      <c r="NPI351"/>
      <c r="NPJ351"/>
      <c r="NPK351"/>
      <c r="NPL351"/>
      <c r="NPM351"/>
      <c r="NPN351"/>
      <c r="NPO351"/>
      <c r="NPP351"/>
      <c r="NPQ351"/>
      <c r="NPR351"/>
      <c r="NPS351"/>
      <c r="NPT351"/>
      <c r="NPU351"/>
      <c r="NPV351"/>
      <c r="NPW351"/>
      <c r="NPX351"/>
      <c r="NPY351"/>
      <c r="NPZ351"/>
      <c r="NQA351"/>
      <c r="NQB351"/>
      <c r="NQC351"/>
      <c r="NQD351"/>
      <c r="NQE351"/>
      <c r="NQF351"/>
      <c r="NQG351"/>
      <c r="NQH351"/>
      <c r="NQI351"/>
      <c r="NQJ351"/>
      <c r="NQK351"/>
      <c r="NQL351"/>
      <c r="NQM351"/>
      <c r="NQN351"/>
      <c r="NQO351"/>
      <c r="NQP351"/>
      <c r="NQQ351"/>
      <c r="NQR351"/>
      <c r="NQS351"/>
      <c r="NQT351"/>
      <c r="NQU351"/>
      <c r="NQV351"/>
      <c r="NQW351"/>
      <c r="NQX351"/>
      <c r="NQY351"/>
      <c r="NQZ351"/>
      <c r="NRA351"/>
      <c r="NRB351"/>
      <c r="NRC351"/>
      <c r="NRD351"/>
      <c r="NRE351"/>
      <c r="NRF351"/>
      <c r="NRG351"/>
      <c r="NRH351"/>
      <c r="NRI351"/>
      <c r="NRJ351"/>
      <c r="NRK351"/>
      <c r="NRL351"/>
      <c r="NRM351"/>
      <c r="NRN351"/>
      <c r="NRO351"/>
      <c r="NRP351"/>
      <c r="NRQ351"/>
      <c r="NRR351"/>
      <c r="NRS351"/>
      <c r="NRT351"/>
      <c r="NRU351"/>
      <c r="NRV351"/>
      <c r="NRW351"/>
      <c r="NRX351"/>
      <c r="NRY351"/>
      <c r="NRZ351"/>
      <c r="NSA351"/>
      <c r="NSB351"/>
      <c r="NSC351"/>
      <c r="NSD351"/>
      <c r="NSE351"/>
      <c r="NSF351"/>
      <c r="NSG351"/>
      <c r="NSH351"/>
      <c r="NSI351"/>
      <c r="NSJ351"/>
      <c r="NSK351"/>
      <c r="NSL351"/>
      <c r="NSM351"/>
      <c r="NSN351"/>
      <c r="NSO351"/>
      <c r="NSP351"/>
      <c r="NSQ351"/>
      <c r="NSR351"/>
      <c r="NSS351"/>
      <c r="NST351"/>
      <c r="NSU351"/>
      <c r="NSV351"/>
      <c r="NSW351"/>
      <c r="NSX351"/>
      <c r="NSY351"/>
      <c r="NSZ351"/>
      <c r="NTA351"/>
      <c r="NTB351"/>
      <c r="NTC351"/>
      <c r="NTD351"/>
      <c r="NTE351"/>
      <c r="NTF351"/>
      <c r="NTG351"/>
      <c r="NTH351"/>
      <c r="NTI351"/>
      <c r="NTJ351"/>
      <c r="NTK351"/>
      <c r="NTL351"/>
      <c r="NTM351"/>
      <c r="NTN351"/>
      <c r="NTO351"/>
      <c r="NTP351"/>
      <c r="NTQ351"/>
      <c r="NTR351"/>
      <c r="NTS351"/>
      <c r="NTT351"/>
      <c r="NTU351"/>
      <c r="NTV351"/>
      <c r="NTW351"/>
      <c r="NTX351"/>
      <c r="NTY351"/>
      <c r="NTZ351"/>
      <c r="NUA351"/>
      <c r="NUB351"/>
      <c r="NUC351"/>
      <c r="NUD351"/>
      <c r="NUE351"/>
      <c r="NUF351"/>
      <c r="NUG351"/>
      <c r="NUH351"/>
      <c r="NUI351"/>
      <c r="NUJ351"/>
      <c r="NUK351"/>
      <c r="NUL351"/>
      <c r="NUM351"/>
      <c r="NUN351"/>
      <c r="NUO351"/>
      <c r="NUP351"/>
      <c r="NUQ351"/>
      <c r="NUR351"/>
      <c r="NUS351"/>
      <c r="NUT351"/>
      <c r="NUU351"/>
      <c r="NUV351"/>
      <c r="NUW351"/>
      <c r="NUX351"/>
      <c r="NUY351"/>
      <c r="NUZ351"/>
      <c r="NVA351"/>
      <c r="NVB351"/>
      <c r="NVC351"/>
      <c r="NVD351"/>
      <c r="NVE351"/>
      <c r="NVF351"/>
      <c r="NVG351"/>
      <c r="NVH351"/>
      <c r="NVI351"/>
      <c r="NVJ351"/>
      <c r="NVK351"/>
      <c r="NVL351"/>
      <c r="NVM351"/>
      <c r="NVN351"/>
      <c r="NVO351"/>
      <c r="NVP351"/>
      <c r="NVQ351"/>
      <c r="NVR351"/>
      <c r="NVS351"/>
      <c r="NVT351"/>
      <c r="NVU351"/>
      <c r="NVV351"/>
      <c r="NVW351"/>
      <c r="NVX351"/>
      <c r="NVY351"/>
      <c r="NVZ351"/>
      <c r="NWA351"/>
      <c r="NWB351"/>
      <c r="NWC351"/>
      <c r="NWD351"/>
      <c r="NWE351"/>
      <c r="NWF351"/>
      <c r="NWG351"/>
      <c r="NWH351"/>
      <c r="NWI351"/>
      <c r="NWJ351"/>
      <c r="NWK351"/>
      <c r="NWL351"/>
      <c r="NWM351"/>
      <c r="NWN351"/>
      <c r="NWO351"/>
      <c r="NWP351"/>
      <c r="NWQ351"/>
      <c r="NWR351"/>
      <c r="NWS351"/>
      <c r="NWT351"/>
      <c r="NWU351"/>
      <c r="NWV351"/>
      <c r="NWW351"/>
      <c r="NWX351"/>
      <c r="NWY351"/>
      <c r="NWZ351"/>
      <c r="NXA351"/>
      <c r="NXB351"/>
      <c r="NXC351"/>
      <c r="NXD351"/>
      <c r="NXE351"/>
      <c r="NXF351"/>
      <c r="NXG351"/>
      <c r="NXH351"/>
      <c r="NXI351"/>
      <c r="NXJ351"/>
      <c r="NXK351"/>
      <c r="NXL351"/>
      <c r="NXM351"/>
      <c r="NXN351"/>
      <c r="NXO351"/>
      <c r="NXP351"/>
      <c r="NXQ351"/>
      <c r="NXR351"/>
      <c r="NXS351"/>
      <c r="NXT351"/>
      <c r="NXU351"/>
      <c r="NXV351"/>
      <c r="NXW351"/>
      <c r="NXX351"/>
      <c r="NXY351"/>
      <c r="NXZ351"/>
      <c r="NYA351"/>
      <c r="NYB351"/>
      <c r="NYC351"/>
      <c r="NYD351"/>
      <c r="NYE351"/>
      <c r="NYF351"/>
      <c r="NYG351"/>
      <c r="NYH351"/>
      <c r="NYI351"/>
      <c r="NYJ351"/>
      <c r="NYK351"/>
      <c r="NYL351"/>
      <c r="NYM351"/>
      <c r="NYN351"/>
      <c r="NYO351"/>
      <c r="NYP351"/>
      <c r="NYQ351"/>
      <c r="NYR351"/>
      <c r="NYS351"/>
      <c r="NYT351"/>
      <c r="NYU351"/>
      <c r="NYV351"/>
      <c r="NYW351"/>
      <c r="NYX351"/>
      <c r="NYY351"/>
      <c r="NYZ351"/>
      <c r="NZA351"/>
      <c r="NZB351"/>
      <c r="NZC351"/>
      <c r="NZD351"/>
      <c r="NZE351"/>
      <c r="NZF351"/>
      <c r="NZG351"/>
      <c r="NZH351"/>
      <c r="NZI351"/>
      <c r="NZJ351"/>
      <c r="NZK351"/>
      <c r="NZL351"/>
      <c r="NZM351"/>
      <c r="NZN351"/>
      <c r="NZO351"/>
      <c r="NZP351"/>
      <c r="NZQ351"/>
      <c r="NZR351"/>
      <c r="NZS351"/>
      <c r="NZT351"/>
      <c r="NZU351"/>
      <c r="NZV351"/>
      <c r="NZW351"/>
      <c r="NZX351"/>
      <c r="NZY351"/>
      <c r="NZZ351"/>
      <c r="OAA351"/>
      <c r="OAB351"/>
      <c r="OAC351"/>
      <c r="OAD351"/>
      <c r="OAE351"/>
      <c r="OAF351"/>
      <c r="OAG351"/>
      <c r="OAH351"/>
      <c r="OAI351"/>
      <c r="OAJ351"/>
      <c r="OAK351"/>
      <c r="OAL351"/>
      <c r="OAM351"/>
      <c r="OAN351"/>
      <c r="OAO351"/>
      <c r="OAP351"/>
      <c r="OAQ351"/>
      <c r="OAR351"/>
      <c r="OAS351"/>
      <c r="OAT351"/>
      <c r="OAU351"/>
      <c r="OAV351"/>
      <c r="OAW351"/>
      <c r="OAX351"/>
      <c r="OAY351"/>
      <c r="OAZ351"/>
      <c r="OBA351"/>
      <c r="OBB351"/>
      <c r="OBC351"/>
      <c r="OBD351"/>
      <c r="OBE351"/>
      <c r="OBF351"/>
      <c r="OBG351"/>
      <c r="OBH351"/>
      <c r="OBI351"/>
      <c r="OBJ351"/>
      <c r="OBK351"/>
      <c r="OBL351"/>
      <c r="OBM351"/>
      <c r="OBN351"/>
      <c r="OBO351"/>
      <c r="OBP351"/>
      <c r="OBQ351"/>
      <c r="OBR351"/>
      <c r="OBS351"/>
      <c r="OBT351"/>
      <c r="OBU351"/>
      <c r="OBV351"/>
      <c r="OBW351"/>
      <c r="OBX351"/>
      <c r="OBY351"/>
      <c r="OBZ351"/>
      <c r="OCA351"/>
      <c r="OCB351"/>
      <c r="OCC351"/>
      <c r="OCD351"/>
      <c r="OCE351"/>
      <c r="OCF351"/>
      <c r="OCG351"/>
      <c r="OCH351"/>
      <c r="OCI351"/>
      <c r="OCJ351"/>
      <c r="OCK351"/>
      <c r="OCL351"/>
      <c r="OCM351"/>
      <c r="OCN351"/>
      <c r="OCO351"/>
      <c r="OCP351"/>
      <c r="OCQ351"/>
      <c r="OCR351"/>
      <c r="OCS351"/>
      <c r="OCT351"/>
      <c r="OCU351"/>
      <c r="OCV351"/>
      <c r="OCW351"/>
      <c r="OCX351"/>
      <c r="OCY351"/>
      <c r="OCZ351"/>
      <c r="ODA351"/>
      <c r="ODB351"/>
      <c r="ODC351"/>
      <c r="ODD351"/>
      <c r="ODE351"/>
      <c r="ODF351"/>
      <c r="ODG351"/>
      <c r="ODH351"/>
      <c r="ODI351"/>
      <c r="ODJ351"/>
      <c r="ODK351"/>
      <c r="ODL351"/>
      <c r="ODM351"/>
      <c r="ODN351"/>
      <c r="ODO351"/>
      <c r="ODP351"/>
      <c r="ODQ351"/>
      <c r="ODR351"/>
      <c r="ODS351"/>
      <c r="ODT351"/>
      <c r="ODU351"/>
      <c r="ODV351"/>
      <c r="ODW351"/>
      <c r="ODX351"/>
      <c r="ODY351"/>
      <c r="ODZ351"/>
      <c r="OEA351"/>
      <c r="OEB351"/>
      <c r="OEC351"/>
      <c r="OED351"/>
      <c r="OEE351"/>
      <c r="OEF351"/>
      <c r="OEG351"/>
      <c r="OEH351"/>
      <c r="OEI351"/>
      <c r="OEJ351"/>
      <c r="OEK351"/>
      <c r="OEL351"/>
      <c r="OEM351"/>
      <c r="OEN351"/>
      <c r="OEO351"/>
      <c r="OEP351"/>
      <c r="OEQ351"/>
      <c r="OER351"/>
      <c r="OES351"/>
      <c r="OET351"/>
      <c r="OEU351"/>
      <c r="OEV351"/>
      <c r="OEW351"/>
      <c r="OEX351"/>
      <c r="OEY351"/>
      <c r="OEZ351"/>
      <c r="OFA351"/>
      <c r="OFB351"/>
      <c r="OFC351"/>
      <c r="OFD351"/>
      <c r="OFE351"/>
      <c r="OFF351"/>
      <c r="OFG351"/>
      <c r="OFH351"/>
      <c r="OFI351"/>
      <c r="OFJ351"/>
      <c r="OFK351"/>
      <c r="OFL351"/>
      <c r="OFM351"/>
      <c r="OFN351"/>
      <c r="OFO351"/>
      <c r="OFP351"/>
      <c r="OFQ351"/>
      <c r="OFR351"/>
      <c r="OFS351"/>
      <c r="OFT351"/>
      <c r="OFU351"/>
      <c r="OFV351"/>
      <c r="OFW351"/>
      <c r="OFX351"/>
      <c r="OFY351"/>
      <c r="OFZ351"/>
      <c r="OGA351"/>
      <c r="OGB351"/>
      <c r="OGC351"/>
      <c r="OGD351"/>
      <c r="OGE351"/>
      <c r="OGF351"/>
      <c r="OGG351"/>
      <c r="OGH351"/>
      <c r="OGI351"/>
      <c r="OGJ351"/>
      <c r="OGK351"/>
      <c r="OGL351"/>
      <c r="OGM351"/>
      <c r="OGN351"/>
      <c r="OGO351"/>
      <c r="OGP351"/>
      <c r="OGQ351"/>
      <c r="OGR351"/>
      <c r="OGS351"/>
      <c r="OGT351"/>
      <c r="OGU351"/>
      <c r="OGV351"/>
      <c r="OGW351"/>
      <c r="OGX351"/>
      <c r="OGY351"/>
      <c r="OGZ351"/>
      <c r="OHA351"/>
      <c r="OHB351"/>
      <c r="OHC351"/>
      <c r="OHD351"/>
      <c r="OHE351"/>
      <c r="OHF351"/>
      <c r="OHG351"/>
      <c r="OHH351"/>
      <c r="OHI351"/>
      <c r="OHJ351"/>
      <c r="OHK351"/>
      <c r="OHL351"/>
      <c r="OHM351"/>
      <c r="OHN351"/>
      <c r="OHO351"/>
      <c r="OHP351"/>
      <c r="OHQ351"/>
      <c r="OHR351"/>
      <c r="OHS351"/>
      <c r="OHT351"/>
      <c r="OHU351"/>
      <c r="OHV351"/>
      <c r="OHW351"/>
      <c r="OHX351"/>
      <c r="OHY351"/>
      <c r="OHZ351"/>
      <c r="OIA351"/>
      <c r="OIB351"/>
      <c r="OIC351"/>
      <c r="OID351"/>
      <c r="OIE351"/>
      <c r="OIF351"/>
      <c r="OIG351"/>
      <c r="OIH351"/>
      <c r="OII351"/>
      <c r="OIJ351"/>
      <c r="OIK351"/>
      <c r="OIL351"/>
      <c r="OIM351"/>
      <c r="OIN351"/>
      <c r="OIO351"/>
      <c r="OIP351"/>
      <c r="OIQ351"/>
      <c r="OIR351"/>
      <c r="OIS351"/>
      <c r="OIT351"/>
      <c r="OIU351"/>
      <c r="OIV351"/>
      <c r="OIW351"/>
      <c r="OIX351"/>
      <c r="OIY351"/>
      <c r="OIZ351"/>
      <c r="OJA351"/>
      <c r="OJB351"/>
      <c r="OJC351"/>
      <c r="OJD351"/>
      <c r="OJE351"/>
      <c r="OJF351"/>
      <c r="OJG351"/>
      <c r="OJH351"/>
      <c r="OJI351"/>
      <c r="OJJ351"/>
      <c r="OJK351"/>
      <c r="OJL351"/>
      <c r="OJM351"/>
      <c r="OJN351"/>
      <c r="OJO351"/>
      <c r="OJP351"/>
      <c r="OJQ351"/>
      <c r="OJR351"/>
      <c r="OJS351"/>
      <c r="OJT351"/>
      <c r="OJU351"/>
      <c r="OJV351"/>
      <c r="OJW351"/>
      <c r="OJX351"/>
      <c r="OJY351"/>
      <c r="OJZ351"/>
      <c r="OKA351"/>
      <c r="OKB351"/>
      <c r="OKC351"/>
      <c r="OKD351"/>
      <c r="OKE351"/>
      <c r="OKF351"/>
      <c r="OKG351"/>
      <c r="OKH351"/>
      <c r="OKI351"/>
      <c r="OKJ351"/>
      <c r="OKK351"/>
      <c r="OKL351"/>
      <c r="OKM351"/>
      <c r="OKN351"/>
      <c r="OKO351"/>
      <c r="OKP351"/>
      <c r="OKQ351"/>
      <c r="OKR351"/>
      <c r="OKS351"/>
      <c r="OKT351"/>
      <c r="OKU351"/>
      <c r="OKV351"/>
      <c r="OKW351"/>
      <c r="OKX351"/>
      <c r="OKY351"/>
      <c r="OKZ351"/>
      <c r="OLA351"/>
      <c r="OLB351"/>
      <c r="OLC351"/>
      <c r="OLD351"/>
      <c r="OLE351"/>
      <c r="OLF351"/>
      <c r="OLG351"/>
      <c r="OLH351"/>
      <c r="OLI351"/>
      <c r="OLJ351"/>
      <c r="OLK351"/>
      <c r="OLL351"/>
      <c r="OLM351"/>
      <c r="OLN351"/>
      <c r="OLO351"/>
      <c r="OLP351"/>
      <c r="OLQ351"/>
      <c r="OLR351"/>
      <c r="OLS351"/>
      <c r="OLT351"/>
      <c r="OLU351"/>
      <c r="OLV351"/>
      <c r="OLW351"/>
      <c r="OLX351"/>
      <c r="OLY351"/>
      <c r="OLZ351"/>
      <c r="OMA351"/>
      <c r="OMB351"/>
      <c r="OMC351"/>
      <c r="OMD351"/>
      <c r="OME351"/>
      <c r="OMF351"/>
      <c r="OMG351"/>
      <c r="OMH351"/>
      <c r="OMI351"/>
      <c r="OMJ351"/>
      <c r="OMK351"/>
      <c r="OML351"/>
      <c r="OMM351"/>
      <c r="OMN351"/>
      <c r="OMO351"/>
      <c r="OMP351"/>
      <c r="OMQ351"/>
      <c r="OMR351"/>
      <c r="OMS351"/>
      <c r="OMT351"/>
      <c r="OMU351"/>
      <c r="OMV351"/>
      <c r="OMW351"/>
      <c r="OMX351"/>
      <c r="OMY351"/>
      <c r="OMZ351"/>
      <c r="ONA351"/>
      <c r="ONB351"/>
      <c r="ONC351"/>
      <c r="OND351"/>
      <c r="ONE351"/>
      <c r="ONF351"/>
      <c r="ONG351"/>
      <c r="ONH351"/>
      <c r="ONI351"/>
      <c r="ONJ351"/>
      <c r="ONK351"/>
      <c r="ONL351"/>
      <c r="ONM351"/>
      <c r="ONN351"/>
      <c r="ONO351"/>
      <c r="ONP351"/>
      <c r="ONQ351"/>
      <c r="ONR351"/>
      <c r="ONS351"/>
      <c r="ONT351"/>
      <c r="ONU351"/>
      <c r="ONV351"/>
      <c r="ONW351"/>
      <c r="ONX351"/>
      <c r="ONY351"/>
      <c r="ONZ351"/>
      <c r="OOA351"/>
      <c r="OOB351"/>
      <c r="OOC351"/>
      <c r="OOD351"/>
      <c r="OOE351"/>
      <c r="OOF351"/>
      <c r="OOG351"/>
      <c r="OOH351"/>
      <c r="OOI351"/>
      <c r="OOJ351"/>
      <c r="OOK351"/>
      <c r="OOL351"/>
      <c r="OOM351"/>
      <c r="OON351"/>
      <c r="OOO351"/>
      <c r="OOP351"/>
      <c r="OOQ351"/>
      <c r="OOR351"/>
      <c r="OOS351"/>
      <c r="OOT351"/>
      <c r="OOU351"/>
      <c r="OOV351"/>
      <c r="OOW351"/>
      <c r="OOX351"/>
      <c r="OOY351"/>
      <c r="OOZ351"/>
      <c r="OPA351"/>
      <c r="OPB351"/>
      <c r="OPC351"/>
      <c r="OPD351"/>
      <c r="OPE351"/>
      <c r="OPF351"/>
      <c r="OPG351"/>
      <c r="OPH351"/>
      <c r="OPI351"/>
      <c r="OPJ351"/>
      <c r="OPK351"/>
      <c r="OPL351"/>
      <c r="OPM351"/>
      <c r="OPN351"/>
      <c r="OPO351"/>
      <c r="OPP351"/>
      <c r="OPQ351"/>
      <c r="OPR351"/>
      <c r="OPS351"/>
      <c r="OPT351"/>
      <c r="OPU351"/>
      <c r="OPV351"/>
      <c r="OPW351"/>
      <c r="OPX351"/>
      <c r="OPY351"/>
      <c r="OPZ351"/>
      <c r="OQA351"/>
      <c r="OQB351"/>
      <c r="OQC351"/>
      <c r="OQD351"/>
      <c r="OQE351"/>
      <c r="OQF351"/>
      <c r="OQG351"/>
      <c r="OQH351"/>
      <c r="OQI351"/>
      <c r="OQJ351"/>
      <c r="OQK351"/>
      <c r="OQL351"/>
      <c r="OQM351"/>
      <c r="OQN351"/>
      <c r="OQO351"/>
      <c r="OQP351"/>
      <c r="OQQ351"/>
      <c r="OQR351"/>
      <c r="OQS351"/>
      <c r="OQT351"/>
      <c r="OQU351"/>
      <c r="OQV351"/>
      <c r="OQW351"/>
      <c r="OQX351"/>
      <c r="OQY351"/>
      <c r="OQZ351"/>
      <c r="ORA351"/>
      <c r="ORB351"/>
      <c r="ORC351"/>
      <c r="ORD351"/>
      <c r="ORE351"/>
      <c r="ORF351"/>
      <c r="ORG351"/>
      <c r="ORH351"/>
      <c r="ORI351"/>
      <c r="ORJ351"/>
      <c r="ORK351"/>
      <c r="ORL351"/>
      <c r="ORM351"/>
      <c r="ORN351"/>
      <c r="ORO351"/>
      <c r="ORP351"/>
      <c r="ORQ351"/>
      <c r="ORR351"/>
      <c r="ORS351"/>
      <c r="ORT351"/>
      <c r="ORU351"/>
      <c r="ORV351"/>
      <c r="ORW351"/>
      <c r="ORX351"/>
      <c r="ORY351"/>
      <c r="ORZ351"/>
      <c r="OSA351"/>
      <c r="OSB351"/>
      <c r="OSC351"/>
      <c r="OSD351"/>
      <c r="OSE351"/>
      <c r="OSF351"/>
      <c r="OSG351"/>
      <c r="OSH351"/>
      <c r="OSI351"/>
      <c r="OSJ351"/>
      <c r="OSK351"/>
      <c r="OSL351"/>
      <c r="OSM351"/>
      <c r="OSN351"/>
      <c r="OSO351"/>
      <c r="OSP351"/>
      <c r="OSQ351"/>
      <c r="OSR351"/>
      <c r="OSS351"/>
      <c r="OST351"/>
      <c r="OSU351"/>
      <c r="OSV351"/>
      <c r="OSW351"/>
      <c r="OSX351"/>
      <c r="OSY351"/>
      <c r="OSZ351"/>
      <c r="OTA351"/>
      <c r="OTB351"/>
      <c r="OTC351"/>
      <c r="OTD351"/>
      <c r="OTE351"/>
      <c r="OTF351"/>
      <c r="OTG351"/>
      <c r="OTH351"/>
      <c r="OTI351"/>
      <c r="OTJ351"/>
      <c r="OTK351"/>
      <c r="OTL351"/>
      <c r="OTM351"/>
      <c r="OTN351"/>
      <c r="OTO351"/>
      <c r="OTP351"/>
      <c r="OTQ351"/>
      <c r="OTR351"/>
      <c r="OTS351"/>
      <c r="OTT351"/>
      <c r="OTU351"/>
      <c r="OTV351"/>
      <c r="OTW351"/>
      <c r="OTX351"/>
      <c r="OTY351"/>
      <c r="OTZ351"/>
      <c r="OUA351"/>
      <c r="OUB351"/>
      <c r="OUC351"/>
      <c r="OUD351"/>
      <c r="OUE351"/>
      <c r="OUF351"/>
      <c r="OUG351"/>
      <c r="OUH351"/>
      <c r="OUI351"/>
      <c r="OUJ351"/>
      <c r="OUK351"/>
      <c r="OUL351"/>
      <c r="OUM351"/>
      <c r="OUN351"/>
      <c r="OUO351"/>
      <c r="OUP351"/>
      <c r="OUQ351"/>
      <c r="OUR351"/>
      <c r="OUS351"/>
      <c r="OUT351"/>
      <c r="OUU351"/>
      <c r="OUV351"/>
      <c r="OUW351"/>
      <c r="OUX351"/>
      <c r="OUY351"/>
      <c r="OUZ351"/>
      <c r="OVA351"/>
      <c r="OVB351"/>
      <c r="OVC351"/>
      <c r="OVD351"/>
      <c r="OVE351"/>
      <c r="OVF351"/>
      <c r="OVG351"/>
      <c r="OVH351"/>
      <c r="OVI351"/>
      <c r="OVJ351"/>
      <c r="OVK351"/>
      <c r="OVL351"/>
      <c r="OVM351"/>
      <c r="OVN351"/>
      <c r="OVO351"/>
      <c r="OVP351"/>
      <c r="OVQ351"/>
      <c r="OVR351"/>
      <c r="OVS351"/>
      <c r="OVT351"/>
      <c r="OVU351"/>
      <c r="OVV351"/>
      <c r="OVW351"/>
      <c r="OVX351"/>
      <c r="OVY351"/>
      <c r="OVZ351"/>
      <c r="OWA351"/>
      <c r="OWB351"/>
      <c r="OWC351"/>
      <c r="OWD351"/>
      <c r="OWE351"/>
      <c r="OWF351"/>
      <c r="OWG351"/>
      <c r="OWH351"/>
      <c r="OWI351"/>
      <c r="OWJ351"/>
      <c r="OWK351"/>
      <c r="OWL351"/>
      <c r="OWM351"/>
      <c r="OWN351"/>
      <c r="OWO351"/>
      <c r="OWP351"/>
      <c r="OWQ351"/>
      <c r="OWR351"/>
      <c r="OWS351"/>
      <c r="OWT351"/>
      <c r="OWU351"/>
      <c r="OWV351"/>
      <c r="OWW351"/>
      <c r="OWX351"/>
      <c r="OWY351"/>
      <c r="OWZ351"/>
      <c r="OXA351"/>
      <c r="OXB351"/>
      <c r="OXC351"/>
      <c r="OXD351"/>
      <c r="OXE351"/>
      <c r="OXF351"/>
      <c r="OXG351"/>
      <c r="OXH351"/>
      <c r="OXI351"/>
      <c r="OXJ351"/>
      <c r="OXK351"/>
      <c r="OXL351"/>
      <c r="OXM351"/>
      <c r="OXN351"/>
      <c r="OXO351"/>
      <c r="OXP351"/>
      <c r="OXQ351"/>
      <c r="OXR351"/>
      <c r="OXS351"/>
      <c r="OXT351"/>
      <c r="OXU351"/>
      <c r="OXV351"/>
      <c r="OXW351"/>
      <c r="OXX351"/>
      <c r="OXY351"/>
      <c r="OXZ351"/>
      <c r="OYA351"/>
      <c r="OYB351"/>
      <c r="OYC351"/>
      <c r="OYD351"/>
      <c r="OYE351"/>
      <c r="OYF351"/>
      <c r="OYG351"/>
      <c r="OYH351"/>
      <c r="OYI351"/>
      <c r="OYJ351"/>
      <c r="OYK351"/>
      <c r="OYL351"/>
      <c r="OYM351"/>
      <c r="OYN351"/>
      <c r="OYO351"/>
      <c r="OYP351"/>
      <c r="OYQ351"/>
      <c r="OYR351"/>
      <c r="OYS351"/>
      <c r="OYT351"/>
      <c r="OYU351"/>
      <c r="OYV351"/>
      <c r="OYW351"/>
      <c r="OYX351"/>
      <c r="OYY351"/>
      <c r="OYZ351"/>
      <c r="OZA351"/>
      <c r="OZB351"/>
      <c r="OZC351"/>
      <c r="OZD351"/>
      <c r="OZE351"/>
      <c r="OZF351"/>
      <c r="OZG351"/>
      <c r="OZH351"/>
      <c r="OZI351"/>
      <c r="OZJ351"/>
      <c r="OZK351"/>
      <c r="OZL351"/>
      <c r="OZM351"/>
      <c r="OZN351"/>
      <c r="OZO351"/>
      <c r="OZP351"/>
      <c r="OZQ351"/>
      <c r="OZR351"/>
      <c r="OZS351"/>
      <c r="OZT351"/>
      <c r="OZU351"/>
      <c r="OZV351"/>
      <c r="OZW351"/>
      <c r="OZX351"/>
      <c r="OZY351"/>
      <c r="OZZ351"/>
      <c r="PAA351"/>
      <c r="PAB351"/>
      <c r="PAC351"/>
      <c r="PAD351"/>
      <c r="PAE351"/>
      <c r="PAF351"/>
      <c r="PAG351"/>
      <c r="PAH351"/>
      <c r="PAI351"/>
      <c r="PAJ351"/>
      <c r="PAK351"/>
      <c r="PAL351"/>
      <c r="PAM351"/>
      <c r="PAN351"/>
      <c r="PAO351"/>
      <c r="PAP351"/>
      <c r="PAQ351"/>
      <c r="PAR351"/>
      <c r="PAS351"/>
      <c r="PAT351"/>
      <c r="PAU351"/>
      <c r="PAV351"/>
      <c r="PAW351"/>
      <c r="PAX351"/>
      <c r="PAY351"/>
      <c r="PAZ351"/>
      <c r="PBA351"/>
      <c r="PBB351"/>
      <c r="PBC351"/>
      <c r="PBD351"/>
      <c r="PBE351"/>
      <c r="PBF351"/>
      <c r="PBG351"/>
      <c r="PBH351"/>
      <c r="PBI351"/>
      <c r="PBJ351"/>
      <c r="PBK351"/>
      <c r="PBL351"/>
      <c r="PBM351"/>
      <c r="PBN351"/>
      <c r="PBO351"/>
      <c r="PBP351"/>
      <c r="PBQ351"/>
      <c r="PBR351"/>
      <c r="PBS351"/>
      <c r="PBT351"/>
      <c r="PBU351"/>
      <c r="PBV351"/>
      <c r="PBW351"/>
      <c r="PBX351"/>
      <c r="PBY351"/>
      <c r="PBZ351"/>
      <c r="PCA351"/>
      <c r="PCB351"/>
      <c r="PCC351"/>
      <c r="PCD351"/>
      <c r="PCE351"/>
      <c r="PCF351"/>
      <c r="PCG351"/>
      <c r="PCH351"/>
      <c r="PCI351"/>
      <c r="PCJ351"/>
      <c r="PCK351"/>
      <c r="PCL351"/>
      <c r="PCM351"/>
      <c r="PCN351"/>
      <c r="PCO351"/>
      <c r="PCP351"/>
      <c r="PCQ351"/>
      <c r="PCR351"/>
      <c r="PCS351"/>
      <c r="PCT351"/>
      <c r="PCU351"/>
      <c r="PCV351"/>
      <c r="PCW351"/>
      <c r="PCX351"/>
      <c r="PCY351"/>
      <c r="PCZ351"/>
      <c r="PDA351"/>
      <c r="PDB351"/>
      <c r="PDC351"/>
      <c r="PDD351"/>
      <c r="PDE351"/>
      <c r="PDF351"/>
      <c r="PDG351"/>
      <c r="PDH351"/>
      <c r="PDI351"/>
      <c r="PDJ351"/>
      <c r="PDK351"/>
      <c r="PDL351"/>
      <c r="PDM351"/>
      <c r="PDN351"/>
      <c r="PDO351"/>
      <c r="PDP351"/>
      <c r="PDQ351"/>
      <c r="PDR351"/>
      <c r="PDS351"/>
      <c r="PDT351"/>
      <c r="PDU351"/>
      <c r="PDV351"/>
      <c r="PDW351"/>
      <c r="PDX351"/>
      <c r="PDY351"/>
      <c r="PDZ351"/>
      <c r="PEA351"/>
      <c r="PEB351"/>
      <c r="PEC351"/>
      <c r="PED351"/>
      <c r="PEE351"/>
      <c r="PEF351"/>
      <c r="PEG351"/>
      <c r="PEH351"/>
      <c r="PEI351"/>
      <c r="PEJ351"/>
      <c r="PEK351"/>
      <c r="PEL351"/>
      <c r="PEM351"/>
      <c r="PEN351"/>
      <c r="PEO351"/>
      <c r="PEP351"/>
      <c r="PEQ351"/>
      <c r="PER351"/>
      <c r="PES351"/>
      <c r="PET351"/>
      <c r="PEU351"/>
      <c r="PEV351"/>
      <c r="PEW351"/>
      <c r="PEX351"/>
      <c r="PEY351"/>
      <c r="PEZ351"/>
      <c r="PFA351"/>
      <c r="PFB351"/>
      <c r="PFC351"/>
      <c r="PFD351"/>
      <c r="PFE351"/>
      <c r="PFF351"/>
      <c r="PFG351"/>
      <c r="PFH351"/>
      <c r="PFI351"/>
      <c r="PFJ351"/>
      <c r="PFK351"/>
      <c r="PFL351"/>
      <c r="PFM351"/>
      <c r="PFN351"/>
      <c r="PFO351"/>
      <c r="PFP351"/>
      <c r="PFQ351"/>
      <c r="PFR351"/>
      <c r="PFS351"/>
      <c r="PFT351"/>
      <c r="PFU351"/>
      <c r="PFV351"/>
      <c r="PFW351"/>
      <c r="PFX351"/>
      <c r="PFY351"/>
      <c r="PFZ351"/>
      <c r="PGA351"/>
      <c r="PGB351"/>
      <c r="PGC351"/>
      <c r="PGD351"/>
      <c r="PGE351"/>
      <c r="PGF351"/>
      <c r="PGG351"/>
      <c r="PGH351"/>
      <c r="PGI351"/>
      <c r="PGJ351"/>
      <c r="PGK351"/>
      <c r="PGL351"/>
      <c r="PGM351"/>
      <c r="PGN351"/>
      <c r="PGO351"/>
      <c r="PGP351"/>
      <c r="PGQ351"/>
      <c r="PGR351"/>
      <c r="PGS351"/>
      <c r="PGT351"/>
      <c r="PGU351"/>
      <c r="PGV351"/>
      <c r="PGW351"/>
      <c r="PGX351"/>
      <c r="PGY351"/>
      <c r="PGZ351"/>
      <c r="PHA351"/>
      <c r="PHB351"/>
      <c r="PHC351"/>
      <c r="PHD351"/>
      <c r="PHE351"/>
      <c r="PHF351"/>
      <c r="PHG351"/>
      <c r="PHH351"/>
      <c r="PHI351"/>
      <c r="PHJ351"/>
      <c r="PHK351"/>
      <c r="PHL351"/>
      <c r="PHM351"/>
      <c r="PHN351"/>
      <c r="PHO351"/>
      <c r="PHP351"/>
      <c r="PHQ351"/>
      <c r="PHR351"/>
      <c r="PHS351"/>
      <c r="PHT351"/>
      <c r="PHU351"/>
      <c r="PHV351"/>
      <c r="PHW351"/>
      <c r="PHX351"/>
      <c r="PHY351"/>
      <c r="PHZ351"/>
      <c r="PIA351"/>
      <c r="PIB351"/>
      <c r="PIC351"/>
      <c r="PID351"/>
      <c r="PIE351"/>
      <c r="PIF351"/>
      <c r="PIG351"/>
      <c r="PIH351"/>
      <c r="PII351"/>
      <c r="PIJ351"/>
      <c r="PIK351"/>
      <c r="PIL351"/>
      <c r="PIM351"/>
      <c r="PIN351"/>
      <c r="PIO351"/>
      <c r="PIP351"/>
      <c r="PIQ351"/>
      <c r="PIR351"/>
      <c r="PIS351"/>
      <c r="PIT351"/>
      <c r="PIU351"/>
      <c r="PIV351"/>
      <c r="PIW351"/>
      <c r="PIX351"/>
      <c r="PIY351"/>
      <c r="PIZ351"/>
      <c r="PJA351"/>
      <c r="PJB351"/>
      <c r="PJC351"/>
      <c r="PJD351"/>
      <c r="PJE351"/>
      <c r="PJF351"/>
      <c r="PJG351"/>
      <c r="PJH351"/>
      <c r="PJI351"/>
      <c r="PJJ351"/>
      <c r="PJK351"/>
      <c r="PJL351"/>
      <c r="PJM351"/>
      <c r="PJN351"/>
      <c r="PJO351"/>
      <c r="PJP351"/>
      <c r="PJQ351"/>
      <c r="PJR351"/>
      <c r="PJS351"/>
      <c r="PJT351"/>
      <c r="PJU351"/>
      <c r="PJV351"/>
      <c r="PJW351"/>
      <c r="PJX351"/>
      <c r="PJY351"/>
      <c r="PJZ351"/>
      <c r="PKA351"/>
      <c r="PKB351"/>
      <c r="PKC351"/>
      <c r="PKD351"/>
      <c r="PKE351"/>
      <c r="PKF351"/>
      <c r="PKG351"/>
      <c r="PKH351"/>
      <c r="PKI351"/>
      <c r="PKJ351"/>
      <c r="PKK351"/>
      <c r="PKL351"/>
      <c r="PKM351"/>
      <c r="PKN351"/>
      <c r="PKO351"/>
      <c r="PKP351"/>
      <c r="PKQ351"/>
      <c r="PKR351"/>
      <c r="PKS351"/>
      <c r="PKT351"/>
      <c r="PKU351"/>
      <c r="PKV351"/>
      <c r="PKW351"/>
      <c r="PKX351"/>
      <c r="PKY351"/>
      <c r="PKZ351"/>
      <c r="PLA351"/>
      <c r="PLB351"/>
      <c r="PLC351"/>
      <c r="PLD351"/>
      <c r="PLE351"/>
      <c r="PLF351"/>
      <c r="PLG351"/>
      <c r="PLH351"/>
      <c r="PLI351"/>
      <c r="PLJ351"/>
      <c r="PLK351"/>
      <c r="PLL351"/>
      <c r="PLM351"/>
      <c r="PLN351"/>
      <c r="PLO351"/>
      <c r="PLP351"/>
      <c r="PLQ351"/>
      <c r="PLR351"/>
      <c r="PLS351"/>
      <c r="PLT351"/>
      <c r="PLU351"/>
      <c r="PLV351"/>
      <c r="PLW351"/>
      <c r="PLX351"/>
      <c r="PLY351"/>
      <c r="PLZ351"/>
      <c r="PMA351"/>
      <c r="PMB351"/>
      <c r="PMC351"/>
      <c r="PMD351"/>
      <c r="PME351"/>
      <c r="PMF351"/>
      <c r="PMG351"/>
      <c r="PMH351"/>
      <c r="PMI351"/>
      <c r="PMJ351"/>
      <c r="PMK351"/>
      <c r="PML351"/>
      <c r="PMM351"/>
      <c r="PMN351"/>
      <c r="PMO351"/>
      <c r="PMP351"/>
      <c r="PMQ351"/>
      <c r="PMR351"/>
      <c r="PMS351"/>
      <c r="PMT351"/>
      <c r="PMU351"/>
      <c r="PMV351"/>
      <c r="PMW351"/>
      <c r="PMX351"/>
      <c r="PMY351"/>
      <c r="PMZ351"/>
      <c r="PNA351"/>
      <c r="PNB351"/>
      <c r="PNC351"/>
      <c r="PND351"/>
      <c r="PNE351"/>
      <c r="PNF351"/>
      <c r="PNG351"/>
      <c r="PNH351"/>
      <c r="PNI351"/>
      <c r="PNJ351"/>
      <c r="PNK351"/>
      <c r="PNL351"/>
      <c r="PNM351"/>
      <c r="PNN351"/>
      <c r="PNO351"/>
      <c r="PNP351"/>
      <c r="PNQ351"/>
      <c r="PNR351"/>
      <c r="PNS351"/>
      <c r="PNT351"/>
      <c r="PNU351"/>
      <c r="PNV351"/>
      <c r="PNW351"/>
      <c r="PNX351"/>
      <c r="PNY351"/>
      <c r="PNZ351"/>
      <c r="POA351"/>
      <c r="POB351"/>
      <c r="POC351"/>
      <c r="POD351"/>
      <c r="POE351"/>
      <c r="POF351"/>
      <c r="POG351"/>
      <c r="POH351"/>
      <c r="POI351"/>
      <c r="POJ351"/>
      <c r="POK351"/>
      <c r="POL351"/>
      <c r="POM351"/>
      <c r="PON351"/>
      <c r="POO351"/>
      <c r="POP351"/>
      <c r="POQ351"/>
      <c r="POR351"/>
      <c r="POS351"/>
      <c r="POT351"/>
      <c r="POU351"/>
      <c r="POV351"/>
      <c r="POW351"/>
      <c r="POX351"/>
      <c r="POY351"/>
      <c r="POZ351"/>
      <c r="PPA351"/>
      <c r="PPB351"/>
      <c r="PPC351"/>
      <c r="PPD351"/>
      <c r="PPE351"/>
      <c r="PPF351"/>
      <c r="PPG351"/>
      <c r="PPH351"/>
      <c r="PPI351"/>
      <c r="PPJ351"/>
      <c r="PPK351"/>
      <c r="PPL351"/>
      <c r="PPM351"/>
      <c r="PPN351"/>
      <c r="PPO351"/>
      <c r="PPP351"/>
      <c r="PPQ351"/>
      <c r="PPR351"/>
      <c r="PPS351"/>
      <c r="PPT351"/>
      <c r="PPU351"/>
      <c r="PPV351"/>
      <c r="PPW351"/>
      <c r="PPX351"/>
      <c r="PPY351"/>
      <c r="PPZ351"/>
      <c r="PQA351"/>
      <c r="PQB351"/>
      <c r="PQC351"/>
      <c r="PQD351"/>
      <c r="PQE351"/>
      <c r="PQF351"/>
      <c r="PQG351"/>
      <c r="PQH351"/>
      <c r="PQI351"/>
      <c r="PQJ351"/>
      <c r="PQK351"/>
      <c r="PQL351"/>
      <c r="PQM351"/>
      <c r="PQN351"/>
      <c r="PQO351"/>
      <c r="PQP351"/>
      <c r="PQQ351"/>
      <c r="PQR351"/>
      <c r="PQS351"/>
      <c r="PQT351"/>
      <c r="PQU351"/>
      <c r="PQV351"/>
      <c r="PQW351"/>
      <c r="PQX351"/>
      <c r="PQY351"/>
      <c r="PQZ351"/>
      <c r="PRA351"/>
      <c r="PRB351"/>
      <c r="PRC351"/>
      <c r="PRD351"/>
      <c r="PRE351"/>
      <c r="PRF351"/>
      <c r="PRG351"/>
      <c r="PRH351"/>
      <c r="PRI351"/>
      <c r="PRJ351"/>
      <c r="PRK351"/>
      <c r="PRL351"/>
      <c r="PRM351"/>
      <c r="PRN351"/>
      <c r="PRO351"/>
      <c r="PRP351"/>
      <c r="PRQ351"/>
      <c r="PRR351"/>
      <c r="PRS351"/>
      <c r="PRT351"/>
      <c r="PRU351"/>
      <c r="PRV351"/>
      <c r="PRW351"/>
      <c r="PRX351"/>
      <c r="PRY351"/>
      <c r="PRZ351"/>
      <c r="PSA351"/>
      <c r="PSB351"/>
      <c r="PSC351"/>
      <c r="PSD351"/>
      <c r="PSE351"/>
      <c r="PSF351"/>
      <c r="PSG351"/>
      <c r="PSH351"/>
      <c r="PSI351"/>
      <c r="PSJ351"/>
      <c r="PSK351"/>
      <c r="PSL351"/>
      <c r="PSM351"/>
      <c r="PSN351"/>
      <c r="PSO351"/>
      <c r="PSP351"/>
      <c r="PSQ351"/>
      <c r="PSR351"/>
      <c r="PSS351"/>
      <c r="PST351"/>
      <c r="PSU351"/>
      <c r="PSV351"/>
      <c r="PSW351"/>
      <c r="PSX351"/>
      <c r="PSY351"/>
      <c r="PSZ351"/>
      <c r="PTA351"/>
      <c r="PTB351"/>
      <c r="PTC351"/>
      <c r="PTD351"/>
      <c r="PTE351"/>
      <c r="PTF351"/>
      <c r="PTG351"/>
      <c r="PTH351"/>
      <c r="PTI351"/>
      <c r="PTJ351"/>
      <c r="PTK351"/>
      <c r="PTL351"/>
      <c r="PTM351"/>
      <c r="PTN351"/>
      <c r="PTO351"/>
      <c r="PTP351"/>
      <c r="PTQ351"/>
      <c r="PTR351"/>
      <c r="PTS351"/>
      <c r="PTT351"/>
      <c r="PTU351"/>
      <c r="PTV351"/>
      <c r="PTW351"/>
      <c r="PTX351"/>
      <c r="PTY351"/>
      <c r="PTZ351"/>
      <c r="PUA351"/>
      <c r="PUB351"/>
      <c r="PUC351"/>
      <c r="PUD351"/>
      <c r="PUE351"/>
      <c r="PUF351"/>
      <c r="PUG351"/>
      <c r="PUH351"/>
      <c r="PUI351"/>
      <c r="PUJ351"/>
      <c r="PUK351"/>
      <c r="PUL351"/>
      <c r="PUM351"/>
      <c r="PUN351"/>
      <c r="PUO351"/>
      <c r="PUP351"/>
      <c r="PUQ351"/>
      <c r="PUR351"/>
      <c r="PUS351"/>
      <c r="PUT351"/>
      <c r="PUU351"/>
      <c r="PUV351"/>
      <c r="PUW351"/>
      <c r="PUX351"/>
      <c r="PUY351"/>
      <c r="PUZ351"/>
      <c r="PVA351"/>
      <c r="PVB351"/>
      <c r="PVC351"/>
      <c r="PVD351"/>
      <c r="PVE351"/>
      <c r="PVF351"/>
      <c r="PVG351"/>
      <c r="PVH351"/>
      <c r="PVI351"/>
      <c r="PVJ351"/>
      <c r="PVK351"/>
      <c r="PVL351"/>
      <c r="PVM351"/>
      <c r="PVN351"/>
      <c r="PVO351"/>
      <c r="PVP351"/>
      <c r="PVQ351"/>
      <c r="PVR351"/>
      <c r="PVS351"/>
      <c r="PVT351"/>
      <c r="PVU351"/>
      <c r="PVV351"/>
      <c r="PVW351"/>
      <c r="PVX351"/>
      <c r="PVY351"/>
      <c r="PVZ351"/>
      <c r="PWA351"/>
      <c r="PWB351"/>
      <c r="PWC351"/>
      <c r="PWD351"/>
      <c r="PWE351"/>
      <c r="PWF351"/>
      <c r="PWG351"/>
      <c r="PWH351"/>
      <c r="PWI351"/>
      <c r="PWJ351"/>
      <c r="PWK351"/>
      <c r="PWL351"/>
      <c r="PWM351"/>
      <c r="PWN351"/>
      <c r="PWO351"/>
      <c r="PWP351"/>
      <c r="PWQ351"/>
      <c r="PWR351"/>
      <c r="PWS351"/>
      <c r="PWT351"/>
      <c r="PWU351"/>
      <c r="PWV351"/>
      <c r="PWW351"/>
      <c r="PWX351"/>
      <c r="PWY351"/>
      <c r="PWZ351"/>
      <c r="PXA351"/>
      <c r="PXB351"/>
      <c r="PXC351"/>
      <c r="PXD351"/>
      <c r="PXE351"/>
      <c r="PXF351"/>
      <c r="PXG351"/>
      <c r="PXH351"/>
      <c r="PXI351"/>
      <c r="PXJ351"/>
      <c r="PXK351"/>
      <c r="PXL351"/>
      <c r="PXM351"/>
      <c r="PXN351"/>
      <c r="PXO351"/>
      <c r="PXP351"/>
      <c r="PXQ351"/>
      <c r="PXR351"/>
      <c r="PXS351"/>
      <c r="PXT351"/>
      <c r="PXU351"/>
      <c r="PXV351"/>
      <c r="PXW351"/>
      <c r="PXX351"/>
      <c r="PXY351"/>
      <c r="PXZ351"/>
      <c r="PYA351"/>
      <c r="PYB351"/>
      <c r="PYC351"/>
      <c r="PYD351"/>
      <c r="PYE351"/>
      <c r="PYF351"/>
      <c r="PYG351"/>
      <c r="PYH351"/>
      <c r="PYI351"/>
      <c r="PYJ351"/>
      <c r="PYK351"/>
      <c r="PYL351"/>
      <c r="PYM351"/>
      <c r="PYN351"/>
      <c r="PYO351"/>
      <c r="PYP351"/>
      <c r="PYQ351"/>
      <c r="PYR351"/>
      <c r="PYS351"/>
      <c r="PYT351"/>
      <c r="PYU351"/>
      <c r="PYV351"/>
      <c r="PYW351"/>
      <c r="PYX351"/>
      <c r="PYY351"/>
      <c r="PYZ351"/>
      <c r="PZA351"/>
      <c r="PZB351"/>
      <c r="PZC351"/>
      <c r="PZD351"/>
      <c r="PZE351"/>
      <c r="PZF351"/>
      <c r="PZG351"/>
      <c r="PZH351"/>
      <c r="PZI351"/>
      <c r="PZJ351"/>
      <c r="PZK351"/>
      <c r="PZL351"/>
      <c r="PZM351"/>
      <c r="PZN351"/>
      <c r="PZO351"/>
      <c r="PZP351"/>
      <c r="PZQ351"/>
      <c r="PZR351"/>
      <c r="PZS351"/>
      <c r="PZT351"/>
      <c r="PZU351"/>
      <c r="PZV351"/>
      <c r="PZW351"/>
      <c r="PZX351"/>
      <c r="PZY351"/>
      <c r="PZZ351"/>
      <c r="QAA351"/>
      <c r="QAB351"/>
      <c r="QAC351"/>
      <c r="QAD351"/>
      <c r="QAE351"/>
      <c r="QAF351"/>
      <c r="QAG351"/>
      <c r="QAH351"/>
      <c r="QAI351"/>
      <c r="QAJ351"/>
      <c r="QAK351"/>
      <c r="QAL351"/>
      <c r="QAM351"/>
      <c r="QAN351"/>
      <c r="QAO351"/>
      <c r="QAP351"/>
      <c r="QAQ351"/>
      <c r="QAR351"/>
      <c r="QAS351"/>
      <c r="QAT351"/>
      <c r="QAU351"/>
      <c r="QAV351"/>
      <c r="QAW351"/>
      <c r="QAX351"/>
      <c r="QAY351"/>
      <c r="QAZ351"/>
      <c r="QBA351"/>
      <c r="QBB351"/>
      <c r="QBC351"/>
      <c r="QBD351"/>
      <c r="QBE351"/>
      <c r="QBF351"/>
      <c r="QBG351"/>
      <c r="QBH351"/>
      <c r="QBI351"/>
      <c r="QBJ351"/>
      <c r="QBK351"/>
      <c r="QBL351"/>
      <c r="QBM351"/>
      <c r="QBN351"/>
      <c r="QBO351"/>
      <c r="QBP351"/>
      <c r="QBQ351"/>
      <c r="QBR351"/>
      <c r="QBS351"/>
      <c r="QBT351"/>
      <c r="QBU351"/>
      <c r="QBV351"/>
      <c r="QBW351"/>
      <c r="QBX351"/>
      <c r="QBY351"/>
      <c r="QBZ351"/>
      <c r="QCA351"/>
      <c r="QCB351"/>
      <c r="QCC351"/>
      <c r="QCD351"/>
      <c r="QCE351"/>
      <c r="QCF351"/>
      <c r="QCG351"/>
      <c r="QCH351"/>
      <c r="QCI351"/>
      <c r="QCJ351"/>
      <c r="QCK351"/>
      <c r="QCL351"/>
      <c r="QCM351"/>
      <c r="QCN351"/>
      <c r="QCO351"/>
      <c r="QCP351"/>
      <c r="QCQ351"/>
      <c r="QCR351"/>
      <c r="QCS351"/>
      <c r="QCT351"/>
      <c r="QCU351"/>
      <c r="QCV351"/>
      <c r="QCW351"/>
      <c r="QCX351"/>
      <c r="QCY351"/>
      <c r="QCZ351"/>
      <c r="QDA351"/>
      <c r="QDB351"/>
      <c r="QDC351"/>
      <c r="QDD351"/>
      <c r="QDE351"/>
      <c r="QDF351"/>
      <c r="QDG351"/>
      <c r="QDH351"/>
      <c r="QDI351"/>
      <c r="QDJ351"/>
      <c r="QDK351"/>
      <c r="QDL351"/>
      <c r="QDM351"/>
      <c r="QDN351"/>
      <c r="QDO351"/>
      <c r="QDP351"/>
      <c r="QDQ351"/>
      <c r="QDR351"/>
      <c r="QDS351"/>
      <c r="QDT351"/>
      <c r="QDU351"/>
      <c r="QDV351"/>
      <c r="QDW351"/>
      <c r="QDX351"/>
      <c r="QDY351"/>
      <c r="QDZ351"/>
      <c r="QEA351"/>
      <c r="QEB351"/>
      <c r="QEC351"/>
      <c r="QED351"/>
      <c r="QEE351"/>
      <c r="QEF351"/>
      <c r="QEG351"/>
      <c r="QEH351"/>
      <c r="QEI351"/>
      <c r="QEJ351"/>
      <c r="QEK351"/>
      <c r="QEL351"/>
      <c r="QEM351"/>
      <c r="QEN351"/>
      <c r="QEO351"/>
      <c r="QEP351"/>
      <c r="QEQ351"/>
      <c r="QER351"/>
      <c r="QES351"/>
      <c r="QET351"/>
      <c r="QEU351"/>
      <c r="QEV351"/>
      <c r="QEW351"/>
      <c r="QEX351"/>
      <c r="QEY351"/>
      <c r="QEZ351"/>
      <c r="QFA351"/>
      <c r="QFB351"/>
      <c r="QFC351"/>
      <c r="QFD351"/>
      <c r="QFE351"/>
      <c r="QFF351"/>
      <c r="QFG351"/>
      <c r="QFH351"/>
      <c r="QFI351"/>
      <c r="QFJ351"/>
      <c r="QFK351"/>
      <c r="QFL351"/>
      <c r="QFM351"/>
      <c r="QFN351"/>
      <c r="QFO351"/>
      <c r="QFP351"/>
      <c r="QFQ351"/>
      <c r="QFR351"/>
      <c r="QFS351"/>
      <c r="QFT351"/>
      <c r="QFU351"/>
      <c r="QFV351"/>
      <c r="QFW351"/>
      <c r="QFX351"/>
      <c r="QFY351"/>
      <c r="QFZ351"/>
      <c r="QGA351"/>
      <c r="QGB351"/>
      <c r="QGC351"/>
      <c r="QGD351"/>
      <c r="QGE351"/>
      <c r="QGF351"/>
      <c r="QGG351"/>
      <c r="QGH351"/>
      <c r="QGI351"/>
      <c r="QGJ351"/>
      <c r="QGK351"/>
      <c r="QGL351"/>
      <c r="QGM351"/>
      <c r="QGN351"/>
      <c r="QGO351"/>
      <c r="QGP351"/>
      <c r="QGQ351"/>
      <c r="QGR351"/>
      <c r="QGS351"/>
      <c r="QGT351"/>
      <c r="QGU351"/>
      <c r="QGV351"/>
      <c r="QGW351"/>
      <c r="QGX351"/>
      <c r="QGY351"/>
      <c r="QGZ351"/>
      <c r="QHA351"/>
      <c r="QHB351"/>
      <c r="QHC351"/>
      <c r="QHD351"/>
      <c r="QHE351"/>
      <c r="QHF351"/>
      <c r="QHG351"/>
      <c r="QHH351"/>
      <c r="QHI351"/>
      <c r="QHJ351"/>
      <c r="QHK351"/>
      <c r="QHL351"/>
      <c r="QHM351"/>
      <c r="QHN351"/>
      <c r="QHO351"/>
      <c r="QHP351"/>
      <c r="QHQ351"/>
      <c r="QHR351"/>
      <c r="QHS351"/>
      <c r="QHT351"/>
      <c r="QHU351"/>
      <c r="QHV351"/>
      <c r="QHW351"/>
      <c r="QHX351"/>
      <c r="QHY351"/>
      <c r="QHZ351"/>
      <c r="QIA351"/>
      <c r="QIB351"/>
      <c r="QIC351"/>
      <c r="QID351"/>
      <c r="QIE351"/>
      <c r="QIF351"/>
      <c r="QIG351"/>
      <c r="QIH351"/>
      <c r="QII351"/>
      <c r="QIJ351"/>
      <c r="QIK351"/>
      <c r="QIL351"/>
      <c r="QIM351"/>
      <c r="QIN351"/>
      <c r="QIO351"/>
      <c r="QIP351"/>
      <c r="QIQ351"/>
      <c r="QIR351"/>
      <c r="QIS351"/>
      <c r="QIT351"/>
      <c r="QIU351"/>
      <c r="QIV351"/>
      <c r="QIW351"/>
      <c r="QIX351"/>
      <c r="QIY351"/>
      <c r="QIZ351"/>
      <c r="QJA351"/>
      <c r="QJB351"/>
      <c r="QJC351"/>
      <c r="QJD351"/>
      <c r="QJE351"/>
      <c r="QJF351"/>
      <c r="QJG351"/>
      <c r="QJH351"/>
      <c r="QJI351"/>
      <c r="QJJ351"/>
      <c r="QJK351"/>
      <c r="QJL351"/>
      <c r="QJM351"/>
      <c r="QJN351"/>
      <c r="QJO351"/>
      <c r="QJP351"/>
      <c r="QJQ351"/>
      <c r="QJR351"/>
      <c r="QJS351"/>
      <c r="QJT351"/>
      <c r="QJU351"/>
      <c r="QJV351"/>
      <c r="QJW351"/>
      <c r="QJX351"/>
      <c r="QJY351"/>
      <c r="QJZ351"/>
      <c r="QKA351"/>
      <c r="QKB351"/>
      <c r="QKC351"/>
      <c r="QKD351"/>
      <c r="QKE351"/>
      <c r="QKF351"/>
      <c r="QKG351"/>
      <c r="QKH351"/>
      <c r="QKI351"/>
      <c r="QKJ351"/>
      <c r="QKK351"/>
      <c r="QKL351"/>
      <c r="QKM351"/>
      <c r="QKN351"/>
      <c r="QKO351"/>
      <c r="QKP351"/>
      <c r="QKQ351"/>
      <c r="QKR351"/>
      <c r="QKS351"/>
      <c r="QKT351"/>
      <c r="QKU351"/>
      <c r="QKV351"/>
      <c r="QKW351"/>
      <c r="QKX351"/>
      <c r="QKY351"/>
      <c r="QKZ351"/>
      <c r="QLA351"/>
      <c r="QLB351"/>
      <c r="QLC351"/>
      <c r="QLD351"/>
      <c r="QLE351"/>
      <c r="QLF351"/>
      <c r="QLG351"/>
      <c r="QLH351"/>
      <c r="QLI351"/>
      <c r="QLJ351"/>
      <c r="QLK351"/>
      <c r="QLL351"/>
      <c r="QLM351"/>
      <c r="QLN351"/>
      <c r="QLO351"/>
      <c r="QLP351"/>
      <c r="QLQ351"/>
      <c r="QLR351"/>
      <c r="QLS351"/>
      <c r="QLT351"/>
      <c r="QLU351"/>
      <c r="QLV351"/>
      <c r="QLW351"/>
      <c r="QLX351"/>
      <c r="QLY351"/>
      <c r="QLZ351"/>
      <c r="QMA351"/>
      <c r="QMB351"/>
      <c r="QMC351"/>
      <c r="QMD351"/>
      <c r="QME351"/>
      <c r="QMF351"/>
      <c r="QMG351"/>
      <c r="QMH351"/>
      <c r="QMI351"/>
      <c r="QMJ351"/>
      <c r="QMK351"/>
      <c r="QML351"/>
      <c r="QMM351"/>
      <c r="QMN351"/>
      <c r="QMO351"/>
      <c r="QMP351"/>
      <c r="QMQ351"/>
      <c r="QMR351"/>
      <c r="QMS351"/>
      <c r="QMT351"/>
      <c r="QMU351"/>
      <c r="QMV351"/>
      <c r="QMW351"/>
      <c r="QMX351"/>
      <c r="QMY351"/>
      <c r="QMZ351"/>
      <c r="QNA351"/>
      <c r="QNB351"/>
      <c r="QNC351"/>
      <c r="QND351"/>
      <c r="QNE351"/>
      <c r="QNF351"/>
      <c r="QNG351"/>
      <c r="QNH351"/>
      <c r="QNI351"/>
      <c r="QNJ351"/>
      <c r="QNK351"/>
      <c r="QNL351"/>
      <c r="QNM351"/>
      <c r="QNN351"/>
      <c r="QNO351"/>
      <c r="QNP351"/>
      <c r="QNQ351"/>
      <c r="QNR351"/>
      <c r="QNS351"/>
      <c r="QNT351"/>
      <c r="QNU351"/>
      <c r="QNV351"/>
      <c r="QNW351"/>
      <c r="QNX351"/>
      <c r="QNY351"/>
      <c r="QNZ351"/>
      <c r="QOA351"/>
      <c r="QOB351"/>
      <c r="QOC351"/>
      <c r="QOD351"/>
      <c r="QOE351"/>
      <c r="QOF351"/>
      <c r="QOG351"/>
      <c r="QOH351"/>
      <c r="QOI351"/>
      <c r="QOJ351"/>
      <c r="QOK351"/>
      <c r="QOL351"/>
      <c r="QOM351"/>
      <c r="QON351"/>
      <c r="QOO351"/>
      <c r="QOP351"/>
      <c r="QOQ351"/>
      <c r="QOR351"/>
      <c r="QOS351"/>
      <c r="QOT351"/>
      <c r="QOU351"/>
      <c r="QOV351"/>
      <c r="QOW351"/>
      <c r="QOX351"/>
      <c r="QOY351"/>
      <c r="QOZ351"/>
      <c r="QPA351"/>
      <c r="QPB351"/>
      <c r="QPC351"/>
      <c r="QPD351"/>
      <c r="QPE351"/>
      <c r="QPF351"/>
      <c r="QPG351"/>
      <c r="QPH351"/>
      <c r="QPI351"/>
      <c r="QPJ351"/>
      <c r="QPK351"/>
      <c r="QPL351"/>
      <c r="QPM351"/>
      <c r="QPN351"/>
      <c r="QPO351"/>
      <c r="QPP351"/>
      <c r="QPQ351"/>
      <c r="QPR351"/>
      <c r="QPS351"/>
      <c r="QPT351"/>
      <c r="QPU351"/>
      <c r="QPV351"/>
      <c r="QPW351"/>
      <c r="QPX351"/>
      <c r="QPY351"/>
      <c r="QPZ351"/>
      <c r="QQA351"/>
      <c r="QQB351"/>
      <c r="QQC351"/>
      <c r="QQD351"/>
      <c r="QQE351"/>
      <c r="QQF351"/>
      <c r="QQG351"/>
      <c r="QQH351"/>
      <c r="QQI351"/>
      <c r="QQJ351"/>
      <c r="QQK351"/>
      <c r="QQL351"/>
      <c r="QQM351"/>
      <c r="QQN351"/>
      <c r="QQO351"/>
      <c r="QQP351"/>
      <c r="QQQ351"/>
      <c r="QQR351"/>
      <c r="QQS351"/>
      <c r="QQT351"/>
      <c r="QQU351"/>
      <c r="QQV351"/>
      <c r="QQW351"/>
      <c r="QQX351"/>
      <c r="QQY351"/>
      <c r="QQZ351"/>
      <c r="QRA351"/>
      <c r="QRB351"/>
      <c r="QRC351"/>
      <c r="QRD351"/>
      <c r="QRE351"/>
      <c r="QRF351"/>
      <c r="QRG351"/>
      <c r="QRH351"/>
      <c r="QRI351"/>
      <c r="QRJ351"/>
      <c r="QRK351"/>
      <c r="QRL351"/>
      <c r="QRM351"/>
      <c r="QRN351"/>
      <c r="QRO351"/>
      <c r="QRP351"/>
      <c r="QRQ351"/>
      <c r="QRR351"/>
      <c r="QRS351"/>
      <c r="QRT351"/>
      <c r="QRU351"/>
      <c r="QRV351"/>
      <c r="QRW351"/>
      <c r="QRX351"/>
      <c r="QRY351"/>
      <c r="QRZ351"/>
      <c r="QSA351"/>
      <c r="QSB351"/>
      <c r="QSC351"/>
      <c r="QSD351"/>
      <c r="QSE351"/>
      <c r="QSF351"/>
      <c r="QSG351"/>
      <c r="QSH351"/>
      <c r="QSI351"/>
      <c r="QSJ351"/>
      <c r="QSK351"/>
      <c r="QSL351"/>
      <c r="QSM351"/>
      <c r="QSN351"/>
      <c r="QSO351"/>
      <c r="QSP351"/>
      <c r="QSQ351"/>
      <c r="QSR351"/>
      <c r="QSS351"/>
      <c r="QST351"/>
      <c r="QSU351"/>
      <c r="QSV351"/>
      <c r="QSW351"/>
      <c r="QSX351"/>
      <c r="QSY351"/>
      <c r="QSZ351"/>
      <c r="QTA351"/>
      <c r="QTB351"/>
      <c r="QTC351"/>
      <c r="QTD351"/>
      <c r="QTE351"/>
      <c r="QTF351"/>
      <c r="QTG351"/>
      <c r="QTH351"/>
      <c r="QTI351"/>
      <c r="QTJ351"/>
      <c r="QTK351"/>
      <c r="QTL351"/>
      <c r="QTM351"/>
      <c r="QTN351"/>
      <c r="QTO351"/>
      <c r="QTP351"/>
      <c r="QTQ351"/>
      <c r="QTR351"/>
      <c r="QTS351"/>
      <c r="QTT351"/>
      <c r="QTU351"/>
      <c r="QTV351"/>
      <c r="QTW351"/>
      <c r="QTX351"/>
      <c r="QTY351"/>
      <c r="QTZ351"/>
      <c r="QUA351"/>
      <c r="QUB351"/>
      <c r="QUC351"/>
      <c r="QUD351"/>
      <c r="QUE351"/>
      <c r="QUF351"/>
      <c r="QUG351"/>
      <c r="QUH351"/>
      <c r="QUI351"/>
      <c r="QUJ351"/>
      <c r="QUK351"/>
      <c r="QUL351"/>
      <c r="QUM351"/>
      <c r="QUN351"/>
      <c r="QUO351"/>
      <c r="QUP351"/>
      <c r="QUQ351"/>
      <c r="QUR351"/>
      <c r="QUS351"/>
      <c r="QUT351"/>
      <c r="QUU351"/>
      <c r="QUV351"/>
      <c r="QUW351"/>
      <c r="QUX351"/>
      <c r="QUY351"/>
      <c r="QUZ351"/>
      <c r="QVA351"/>
      <c r="QVB351"/>
      <c r="QVC351"/>
      <c r="QVD351"/>
      <c r="QVE351"/>
      <c r="QVF351"/>
      <c r="QVG351"/>
      <c r="QVH351"/>
      <c r="QVI351"/>
      <c r="QVJ351"/>
      <c r="QVK351"/>
      <c r="QVL351"/>
      <c r="QVM351"/>
      <c r="QVN351"/>
      <c r="QVO351"/>
      <c r="QVP351"/>
      <c r="QVQ351"/>
      <c r="QVR351"/>
      <c r="QVS351"/>
      <c r="QVT351"/>
      <c r="QVU351"/>
      <c r="QVV351"/>
      <c r="QVW351"/>
      <c r="QVX351"/>
      <c r="QVY351"/>
      <c r="QVZ351"/>
      <c r="QWA351"/>
      <c r="QWB351"/>
      <c r="QWC351"/>
      <c r="QWD351"/>
      <c r="QWE351"/>
      <c r="QWF351"/>
      <c r="QWG351"/>
      <c r="QWH351"/>
      <c r="QWI351"/>
      <c r="QWJ351"/>
      <c r="QWK351"/>
      <c r="QWL351"/>
      <c r="QWM351"/>
      <c r="QWN351"/>
      <c r="QWO351"/>
      <c r="QWP351"/>
      <c r="QWQ351"/>
      <c r="QWR351"/>
      <c r="QWS351"/>
      <c r="QWT351"/>
      <c r="QWU351"/>
      <c r="QWV351"/>
      <c r="QWW351"/>
      <c r="QWX351"/>
      <c r="QWY351"/>
      <c r="QWZ351"/>
      <c r="QXA351"/>
      <c r="QXB351"/>
      <c r="QXC351"/>
      <c r="QXD351"/>
      <c r="QXE351"/>
      <c r="QXF351"/>
      <c r="QXG351"/>
      <c r="QXH351"/>
      <c r="QXI351"/>
      <c r="QXJ351"/>
      <c r="QXK351"/>
      <c r="QXL351"/>
      <c r="QXM351"/>
      <c r="QXN351"/>
      <c r="QXO351"/>
      <c r="QXP351"/>
      <c r="QXQ351"/>
      <c r="QXR351"/>
      <c r="QXS351"/>
      <c r="QXT351"/>
      <c r="QXU351"/>
      <c r="QXV351"/>
      <c r="QXW351"/>
      <c r="QXX351"/>
      <c r="QXY351"/>
      <c r="QXZ351"/>
      <c r="QYA351"/>
      <c r="QYB351"/>
      <c r="QYC351"/>
      <c r="QYD351"/>
      <c r="QYE351"/>
      <c r="QYF351"/>
      <c r="QYG351"/>
      <c r="QYH351"/>
      <c r="QYI351"/>
      <c r="QYJ351"/>
      <c r="QYK351"/>
      <c r="QYL351"/>
      <c r="QYM351"/>
      <c r="QYN351"/>
      <c r="QYO351"/>
      <c r="QYP351"/>
      <c r="QYQ351"/>
      <c r="QYR351"/>
      <c r="QYS351"/>
      <c r="QYT351"/>
      <c r="QYU351"/>
      <c r="QYV351"/>
      <c r="QYW351"/>
      <c r="QYX351"/>
      <c r="QYY351"/>
      <c r="QYZ351"/>
      <c r="QZA351"/>
      <c r="QZB351"/>
      <c r="QZC351"/>
      <c r="QZD351"/>
      <c r="QZE351"/>
      <c r="QZF351"/>
      <c r="QZG351"/>
      <c r="QZH351"/>
      <c r="QZI351"/>
      <c r="QZJ351"/>
      <c r="QZK351"/>
      <c r="QZL351"/>
      <c r="QZM351"/>
      <c r="QZN351"/>
      <c r="QZO351"/>
      <c r="QZP351"/>
      <c r="QZQ351"/>
      <c r="QZR351"/>
      <c r="QZS351"/>
      <c r="QZT351"/>
      <c r="QZU351"/>
      <c r="QZV351"/>
      <c r="QZW351"/>
      <c r="QZX351"/>
      <c r="QZY351"/>
      <c r="QZZ351"/>
      <c r="RAA351"/>
      <c r="RAB351"/>
      <c r="RAC351"/>
      <c r="RAD351"/>
      <c r="RAE351"/>
      <c r="RAF351"/>
      <c r="RAG351"/>
      <c r="RAH351"/>
      <c r="RAI351"/>
      <c r="RAJ351"/>
      <c r="RAK351"/>
      <c r="RAL351"/>
      <c r="RAM351"/>
      <c r="RAN351"/>
      <c r="RAO351"/>
      <c r="RAP351"/>
      <c r="RAQ351"/>
      <c r="RAR351"/>
      <c r="RAS351"/>
      <c r="RAT351"/>
      <c r="RAU351"/>
      <c r="RAV351"/>
      <c r="RAW351"/>
      <c r="RAX351"/>
      <c r="RAY351"/>
      <c r="RAZ351"/>
      <c r="RBA351"/>
      <c r="RBB351"/>
      <c r="RBC351"/>
      <c r="RBD351"/>
      <c r="RBE351"/>
      <c r="RBF351"/>
      <c r="RBG351"/>
      <c r="RBH351"/>
      <c r="RBI351"/>
      <c r="RBJ351"/>
      <c r="RBK351"/>
      <c r="RBL351"/>
      <c r="RBM351"/>
      <c r="RBN351"/>
      <c r="RBO351"/>
      <c r="RBP351"/>
      <c r="RBQ351"/>
      <c r="RBR351"/>
      <c r="RBS351"/>
      <c r="RBT351"/>
      <c r="RBU351"/>
      <c r="RBV351"/>
      <c r="RBW351"/>
      <c r="RBX351"/>
      <c r="RBY351"/>
      <c r="RBZ351"/>
      <c r="RCA351"/>
      <c r="RCB351"/>
      <c r="RCC351"/>
      <c r="RCD351"/>
      <c r="RCE351"/>
      <c r="RCF351"/>
      <c r="RCG351"/>
      <c r="RCH351"/>
      <c r="RCI351"/>
      <c r="RCJ351"/>
      <c r="RCK351"/>
      <c r="RCL351"/>
      <c r="RCM351"/>
      <c r="RCN351"/>
      <c r="RCO351"/>
      <c r="RCP351"/>
      <c r="RCQ351"/>
      <c r="RCR351"/>
      <c r="RCS351"/>
      <c r="RCT351"/>
      <c r="RCU351"/>
      <c r="RCV351"/>
      <c r="RCW351"/>
      <c r="RCX351"/>
      <c r="RCY351"/>
      <c r="RCZ351"/>
      <c r="RDA351"/>
      <c r="RDB351"/>
      <c r="RDC351"/>
      <c r="RDD351"/>
      <c r="RDE351"/>
      <c r="RDF351"/>
      <c r="RDG351"/>
      <c r="RDH351"/>
      <c r="RDI351"/>
      <c r="RDJ351"/>
      <c r="RDK351"/>
      <c r="RDL351"/>
      <c r="RDM351"/>
      <c r="RDN351"/>
      <c r="RDO351"/>
      <c r="RDP351"/>
      <c r="RDQ351"/>
      <c r="RDR351"/>
      <c r="RDS351"/>
      <c r="RDT351"/>
      <c r="RDU351"/>
      <c r="RDV351"/>
      <c r="RDW351"/>
      <c r="RDX351"/>
      <c r="RDY351"/>
      <c r="RDZ351"/>
      <c r="REA351"/>
      <c r="REB351"/>
      <c r="REC351"/>
      <c r="RED351"/>
      <c r="REE351"/>
      <c r="REF351"/>
      <c r="REG351"/>
      <c r="REH351"/>
      <c r="REI351"/>
      <c r="REJ351"/>
      <c r="REK351"/>
      <c r="REL351"/>
      <c r="REM351"/>
      <c r="REN351"/>
      <c r="REO351"/>
      <c r="REP351"/>
      <c r="REQ351"/>
      <c r="RER351"/>
      <c r="RES351"/>
      <c r="RET351"/>
      <c r="REU351"/>
      <c r="REV351"/>
      <c r="REW351"/>
      <c r="REX351"/>
      <c r="REY351"/>
      <c r="REZ351"/>
      <c r="RFA351"/>
      <c r="RFB351"/>
      <c r="RFC351"/>
      <c r="RFD351"/>
      <c r="RFE351"/>
      <c r="RFF351"/>
      <c r="RFG351"/>
      <c r="RFH351"/>
      <c r="RFI351"/>
      <c r="RFJ351"/>
      <c r="RFK351"/>
      <c r="RFL351"/>
      <c r="RFM351"/>
      <c r="RFN351"/>
      <c r="RFO351"/>
      <c r="RFP351"/>
      <c r="RFQ351"/>
      <c r="RFR351"/>
      <c r="RFS351"/>
      <c r="RFT351"/>
      <c r="RFU351"/>
      <c r="RFV351"/>
      <c r="RFW351"/>
      <c r="RFX351"/>
      <c r="RFY351"/>
      <c r="RFZ351"/>
      <c r="RGA351"/>
      <c r="RGB351"/>
      <c r="RGC351"/>
      <c r="RGD351"/>
      <c r="RGE351"/>
      <c r="RGF351"/>
      <c r="RGG351"/>
      <c r="RGH351"/>
      <c r="RGI351"/>
      <c r="RGJ351"/>
      <c r="RGK351"/>
      <c r="RGL351"/>
      <c r="RGM351"/>
      <c r="RGN351"/>
      <c r="RGO351"/>
      <c r="RGP351"/>
      <c r="RGQ351"/>
      <c r="RGR351"/>
      <c r="RGS351"/>
      <c r="RGT351"/>
      <c r="RGU351"/>
      <c r="RGV351"/>
      <c r="RGW351"/>
      <c r="RGX351"/>
      <c r="RGY351"/>
      <c r="RGZ351"/>
      <c r="RHA351"/>
      <c r="RHB351"/>
      <c r="RHC351"/>
      <c r="RHD351"/>
      <c r="RHE351"/>
      <c r="RHF351"/>
      <c r="RHG351"/>
      <c r="RHH351"/>
      <c r="RHI351"/>
      <c r="RHJ351"/>
      <c r="RHK351"/>
      <c r="RHL351"/>
      <c r="RHM351"/>
      <c r="RHN351"/>
      <c r="RHO351"/>
      <c r="RHP351"/>
      <c r="RHQ351"/>
      <c r="RHR351"/>
      <c r="RHS351"/>
      <c r="RHT351"/>
      <c r="RHU351"/>
      <c r="RHV351"/>
      <c r="RHW351"/>
      <c r="RHX351"/>
      <c r="RHY351"/>
      <c r="RHZ351"/>
      <c r="RIA351"/>
      <c r="RIB351"/>
      <c r="RIC351"/>
      <c r="RID351"/>
      <c r="RIE351"/>
      <c r="RIF351"/>
      <c r="RIG351"/>
      <c r="RIH351"/>
      <c r="RII351"/>
      <c r="RIJ351"/>
      <c r="RIK351"/>
      <c r="RIL351"/>
      <c r="RIM351"/>
      <c r="RIN351"/>
      <c r="RIO351"/>
      <c r="RIP351"/>
      <c r="RIQ351"/>
      <c r="RIR351"/>
      <c r="RIS351"/>
      <c r="RIT351"/>
      <c r="RIU351"/>
      <c r="RIV351"/>
      <c r="RIW351"/>
      <c r="RIX351"/>
      <c r="RIY351"/>
      <c r="RIZ351"/>
      <c r="RJA351"/>
      <c r="RJB351"/>
      <c r="RJC351"/>
      <c r="RJD351"/>
      <c r="RJE351"/>
      <c r="RJF351"/>
      <c r="RJG351"/>
      <c r="RJH351"/>
      <c r="RJI351"/>
      <c r="RJJ351"/>
      <c r="RJK351"/>
      <c r="RJL351"/>
      <c r="RJM351"/>
      <c r="RJN351"/>
      <c r="RJO351"/>
      <c r="RJP351"/>
      <c r="RJQ351"/>
      <c r="RJR351"/>
      <c r="RJS351"/>
      <c r="RJT351"/>
      <c r="RJU351"/>
      <c r="RJV351"/>
      <c r="RJW351"/>
      <c r="RJX351"/>
      <c r="RJY351"/>
      <c r="RJZ351"/>
      <c r="RKA351"/>
      <c r="RKB351"/>
      <c r="RKC351"/>
      <c r="RKD351"/>
      <c r="RKE351"/>
      <c r="RKF351"/>
      <c r="RKG351"/>
      <c r="RKH351"/>
      <c r="RKI351"/>
      <c r="RKJ351"/>
      <c r="RKK351"/>
      <c r="RKL351"/>
      <c r="RKM351"/>
      <c r="RKN351"/>
      <c r="RKO351"/>
      <c r="RKP351"/>
      <c r="RKQ351"/>
      <c r="RKR351"/>
      <c r="RKS351"/>
      <c r="RKT351"/>
      <c r="RKU351"/>
      <c r="RKV351"/>
      <c r="RKW351"/>
      <c r="RKX351"/>
      <c r="RKY351"/>
      <c r="RKZ351"/>
      <c r="RLA351"/>
      <c r="RLB351"/>
      <c r="RLC351"/>
      <c r="RLD351"/>
      <c r="RLE351"/>
      <c r="RLF351"/>
      <c r="RLG351"/>
      <c r="RLH351"/>
      <c r="RLI351"/>
      <c r="RLJ351"/>
      <c r="RLK351"/>
      <c r="RLL351"/>
      <c r="RLM351"/>
      <c r="RLN351"/>
      <c r="RLO351"/>
      <c r="RLP351"/>
      <c r="RLQ351"/>
      <c r="RLR351"/>
      <c r="RLS351"/>
      <c r="RLT351"/>
      <c r="RLU351"/>
      <c r="RLV351"/>
      <c r="RLW351"/>
      <c r="RLX351"/>
      <c r="RLY351"/>
      <c r="RLZ351"/>
      <c r="RMA351"/>
      <c r="RMB351"/>
      <c r="RMC351"/>
      <c r="RMD351"/>
      <c r="RME351"/>
      <c r="RMF351"/>
      <c r="RMG351"/>
      <c r="RMH351"/>
      <c r="RMI351"/>
      <c r="RMJ351"/>
      <c r="RMK351"/>
      <c r="RML351"/>
      <c r="RMM351"/>
      <c r="RMN351"/>
      <c r="RMO351"/>
      <c r="RMP351"/>
      <c r="RMQ351"/>
      <c r="RMR351"/>
      <c r="RMS351"/>
      <c r="RMT351"/>
      <c r="RMU351"/>
      <c r="RMV351"/>
      <c r="RMW351"/>
      <c r="RMX351"/>
      <c r="RMY351"/>
      <c r="RMZ351"/>
      <c r="RNA351"/>
      <c r="RNB351"/>
      <c r="RNC351"/>
      <c r="RND351"/>
      <c r="RNE351"/>
      <c r="RNF351"/>
      <c r="RNG351"/>
      <c r="RNH351"/>
      <c r="RNI351"/>
      <c r="RNJ351"/>
      <c r="RNK351"/>
      <c r="RNL351"/>
      <c r="RNM351"/>
      <c r="RNN351"/>
      <c r="RNO351"/>
      <c r="RNP351"/>
      <c r="RNQ351"/>
      <c r="RNR351"/>
      <c r="RNS351"/>
      <c r="RNT351"/>
      <c r="RNU351"/>
      <c r="RNV351"/>
      <c r="RNW351"/>
      <c r="RNX351"/>
      <c r="RNY351"/>
      <c r="RNZ351"/>
      <c r="ROA351"/>
      <c r="ROB351"/>
      <c r="ROC351"/>
      <c r="ROD351"/>
      <c r="ROE351"/>
      <c r="ROF351"/>
      <c r="ROG351"/>
      <c r="ROH351"/>
      <c r="ROI351"/>
      <c r="ROJ351"/>
      <c r="ROK351"/>
      <c r="ROL351"/>
      <c r="ROM351"/>
      <c r="RON351"/>
      <c r="ROO351"/>
      <c r="ROP351"/>
      <c r="ROQ351"/>
      <c r="ROR351"/>
      <c r="ROS351"/>
      <c r="ROT351"/>
      <c r="ROU351"/>
      <c r="ROV351"/>
      <c r="ROW351"/>
      <c r="ROX351"/>
      <c r="ROY351"/>
      <c r="ROZ351"/>
      <c r="RPA351"/>
      <c r="RPB351"/>
      <c r="RPC351"/>
      <c r="RPD351"/>
      <c r="RPE351"/>
      <c r="RPF351"/>
      <c r="RPG351"/>
      <c r="RPH351"/>
      <c r="RPI351"/>
      <c r="RPJ351"/>
      <c r="RPK351"/>
      <c r="RPL351"/>
      <c r="RPM351"/>
      <c r="RPN351"/>
      <c r="RPO351"/>
      <c r="RPP351"/>
      <c r="RPQ351"/>
      <c r="RPR351"/>
      <c r="RPS351"/>
      <c r="RPT351"/>
      <c r="RPU351"/>
      <c r="RPV351"/>
      <c r="RPW351"/>
      <c r="RPX351"/>
      <c r="RPY351"/>
      <c r="RPZ351"/>
      <c r="RQA351"/>
      <c r="RQB351"/>
      <c r="RQC351"/>
      <c r="RQD351"/>
      <c r="RQE351"/>
      <c r="RQF351"/>
      <c r="RQG351"/>
      <c r="RQH351"/>
      <c r="RQI351"/>
      <c r="RQJ351"/>
      <c r="RQK351"/>
      <c r="RQL351"/>
      <c r="RQM351"/>
      <c r="RQN351"/>
      <c r="RQO351"/>
      <c r="RQP351"/>
      <c r="RQQ351"/>
      <c r="RQR351"/>
      <c r="RQS351"/>
      <c r="RQT351"/>
      <c r="RQU351"/>
      <c r="RQV351"/>
      <c r="RQW351"/>
      <c r="RQX351"/>
      <c r="RQY351"/>
      <c r="RQZ351"/>
      <c r="RRA351"/>
      <c r="RRB351"/>
      <c r="RRC351"/>
      <c r="RRD351"/>
      <c r="RRE351"/>
      <c r="RRF351"/>
      <c r="RRG351"/>
      <c r="RRH351"/>
      <c r="RRI351"/>
      <c r="RRJ351"/>
      <c r="RRK351"/>
      <c r="RRL351"/>
      <c r="RRM351"/>
      <c r="RRN351"/>
      <c r="RRO351"/>
      <c r="RRP351"/>
      <c r="RRQ351"/>
      <c r="RRR351"/>
      <c r="RRS351"/>
      <c r="RRT351"/>
      <c r="RRU351"/>
      <c r="RRV351"/>
      <c r="RRW351"/>
      <c r="RRX351"/>
      <c r="RRY351"/>
      <c r="RRZ351"/>
      <c r="RSA351"/>
      <c r="RSB351"/>
      <c r="RSC351"/>
      <c r="RSD351"/>
      <c r="RSE351"/>
      <c r="RSF351"/>
      <c r="RSG351"/>
      <c r="RSH351"/>
      <c r="RSI351"/>
      <c r="RSJ351"/>
      <c r="RSK351"/>
      <c r="RSL351"/>
      <c r="RSM351"/>
      <c r="RSN351"/>
      <c r="RSO351"/>
      <c r="RSP351"/>
      <c r="RSQ351"/>
      <c r="RSR351"/>
      <c r="RSS351"/>
      <c r="RST351"/>
      <c r="RSU351"/>
      <c r="RSV351"/>
      <c r="RSW351"/>
      <c r="RSX351"/>
      <c r="RSY351"/>
      <c r="RSZ351"/>
      <c r="RTA351"/>
      <c r="RTB351"/>
      <c r="RTC351"/>
      <c r="RTD351"/>
      <c r="RTE351"/>
      <c r="RTF351"/>
      <c r="RTG351"/>
      <c r="RTH351"/>
      <c r="RTI351"/>
      <c r="RTJ351"/>
      <c r="RTK351"/>
      <c r="RTL351"/>
      <c r="RTM351"/>
      <c r="RTN351"/>
      <c r="RTO351"/>
      <c r="RTP351"/>
      <c r="RTQ351"/>
      <c r="RTR351"/>
      <c r="RTS351"/>
      <c r="RTT351"/>
      <c r="RTU351"/>
      <c r="RTV351"/>
      <c r="RTW351"/>
      <c r="RTX351"/>
      <c r="RTY351"/>
      <c r="RTZ351"/>
      <c r="RUA351"/>
      <c r="RUB351"/>
      <c r="RUC351"/>
      <c r="RUD351"/>
      <c r="RUE351"/>
      <c r="RUF351"/>
      <c r="RUG351"/>
      <c r="RUH351"/>
      <c r="RUI351"/>
      <c r="RUJ351"/>
      <c r="RUK351"/>
      <c r="RUL351"/>
      <c r="RUM351"/>
      <c r="RUN351"/>
      <c r="RUO351"/>
      <c r="RUP351"/>
      <c r="RUQ351"/>
      <c r="RUR351"/>
      <c r="RUS351"/>
      <c r="RUT351"/>
      <c r="RUU351"/>
      <c r="RUV351"/>
      <c r="RUW351"/>
      <c r="RUX351"/>
      <c r="RUY351"/>
      <c r="RUZ351"/>
      <c r="RVA351"/>
      <c r="RVB351"/>
      <c r="RVC351"/>
      <c r="RVD351"/>
      <c r="RVE351"/>
      <c r="RVF351"/>
      <c r="RVG351"/>
      <c r="RVH351"/>
      <c r="RVI351"/>
      <c r="RVJ351"/>
      <c r="RVK351"/>
      <c r="RVL351"/>
      <c r="RVM351"/>
      <c r="RVN351"/>
      <c r="RVO351"/>
      <c r="RVP351"/>
      <c r="RVQ351"/>
      <c r="RVR351"/>
      <c r="RVS351"/>
      <c r="RVT351"/>
      <c r="RVU351"/>
      <c r="RVV351"/>
      <c r="RVW351"/>
      <c r="RVX351"/>
      <c r="RVY351"/>
      <c r="RVZ351"/>
      <c r="RWA351"/>
      <c r="RWB351"/>
      <c r="RWC351"/>
      <c r="RWD351"/>
      <c r="RWE351"/>
      <c r="RWF351"/>
      <c r="RWG351"/>
      <c r="RWH351"/>
      <c r="RWI351"/>
      <c r="RWJ351"/>
      <c r="RWK351"/>
      <c r="RWL351"/>
      <c r="RWM351"/>
      <c r="RWN351"/>
      <c r="RWO351"/>
      <c r="RWP351"/>
      <c r="RWQ351"/>
      <c r="RWR351"/>
      <c r="RWS351"/>
      <c r="RWT351"/>
      <c r="RWU351"/>
      <c r="RWV351"/>
      <c r="RWW351"/>
      <c r="RWX351"/>
      <c r="RWY351"/>
      <c r="RWZ351"/>
      <c r="RXA351"/>
      <c r="RXB351"/>
      <c r="RXC351"/>
      <c r="RXD351"/>
      <c r="RXE351"/>
      <c r="RXF351"/>
      <c r="RXG351"/>
      <c r="RXH351"/>
      <c r="RXI351"/>
      <c r="RXJ351"/>
      <c r="RXK351"/>
      <c r="RXL351"/>
      <c r="RXM351"/>
      <c r="RXN351"/>
      <c r="RXO351"/>
      <c r="RXP351"/>
      <c r="RXQ351"/>
      <c r="RXR351"/>
      <c r="RXS351"/>
      <c r="RXT351"/>
      <c r="RXU351"/>
      <c r="RXV351"/>
      <c r="RXW351"/>
      <c r="RXX351"/>
      <c r="RXY351"/>
      <c r="RXZ351"/>
      <c r="RYA351"/>
      <c r="RYB351"/>
      <c r="RYC351"/>
      <c r="RYD351"/>
      <c r="RYE351"/>
      <c r="RYF351"/>
      <c r="RYG351"/>
      <c r="RYH351"/>
      <c r="RYI351"/>
      <c r="RYJ351"/>
      <c r="RYK351"/>
      <c r="RYL351"/>
      <c r="RYM351"/>
      <c r="RYN351"/>
      <c r="RYO351"/>
      <c r="RYP351"/>
      <c r="RYQ351"/>
      <c r="RYR351"/>
      <c r="RYS351"/>
      <c r="RYT351"/>
      <c r="RYU351"/>
      <c r="RYV351"/>
      <c r="RYW351"/>
      <c r="RYX351"/>
      <c r="RYY351"/>
      <c r="RYZ351"/>
      <c r="RZA351"/>
      <c r="RZB351"/>
      <c r="RZC351"/>
      <c r="RZD351"/>
      <c r="RZE351"/>
      <c r="RZF351"/>
      <c r="RZG351"/>
      <c r="RZH351"/>
      <c r="RZI351"/>
      <c r="RZJ351"/>
      <c r="RZK351"/>
      <c r="RZL351"/>
      <c r="RZM351"/>
      <c r="RZN351"/>
      <c r="RZO351"/>
      <c r="RZP351"/>
      <c r="RZQ351"/>
      <c r="RZR351"/>
      <c r="RZS351"/>
      <c r="RZT351"/>
      <c r="RZU351"/>
      <c r="RZV351"/>
      <c r="RZW351"/>
      <c r="RZX351"/>
      <c r="RZY351"/>
      <c r="RZZ351"/>
      <c r="SAA351"/>
      <c r="SAB351"/>
      <c r="SAC351"/>
      <c r="SAD351"/>
      <c r="SAE351"/>
      <c r="SAF351"/>
      <c r="SAG351"/>
      <c r="SAH351"/>
      <c r="SAI351"/>
      <c r="SAJ351"/>
      <c r="SAK351"/>
      <c r="SAL351"/>
      <c r="SAM351"/>
      <c r="SAN351"/>
      <c r="SAO351"/>
      <c r="SAP351"/>
      <c r="SAQ351"/>
      <c r="SAR351"/>
      <c r="SAS351"/>
      <c r="SAT351"/>
      <c r="SAU351"/>
      <c r="SAV351"/>
      <c r="SAW351"/>
      <c r="SAX351"/>
      <c r="SAY351"/>
      <c r="SAZ351"/>
      <c r="SBA351"/>
      <c r="SBB351"/>
      <c r="SBC351"/>
      <c r="SBD351"/>
      <c r="SBE351"/>
      <c r="SBF351"/>
      <c r="SBG351"/>
      <c r="SBH351"/>
      <c r="SBI351"/>
      <c r="SBJ351"/>
      <c r="SBK351"/>
      <c r="SBL351"/>
      <c r="SBM351"/>
      <c r="SBN351"/>
      <c r="SBO351"/>
      <c r="SBP351"/>
      <c r="SBQ351"/>
      <c r="SBR351"/>
      <c r="SBS351"/>
      <c r="SBT351"/>
      <c r="SBU351"/>
      <c r="SBV351"/>
      <c r="SBW351"/>
      <c r="SBX351"/>
      <c r="SBY351"/>
      <c r="SBZ351"/>
      <c r="SCA351"/>
      <c r="SCB351"/>
      <c r="SCC351"/>
      <c r="SCD351"/>
      <c r="SCE351"/>
      <c r="SCF351"/>
      <c r="SCG351"/>
      <c r="SCH351"/>
      <c r="SCI351"/>
      <c r="SCJ351"/>
      <c r="SCK351"/>
      <c r="SCL351"/>
      <c r="SCM351"/>
      <c r="SCN351"/>
      <c r="SCO351"/>
      <c r="SCP351"/>
      <c r="SCQ351"/>
      <c r="SCR351"/>
      <c r="SCS351"/>
      <c r="SCT351"/>
      <c r="SCU351"/>
      <c r="SCV351"/>
      <c r="SCW351"/>
      <c r="SCX351"/>
      <c r="SCY351"/>
      <c r="SCZ351"/>
      <c r="SDA351"/>
      <c r="SDB351"/>
      <c r="SDC351"/>
      <c r="SDD351"/>
      <c r="SDE351"/>
      <c r="SDF351"/>
      <c r="SDG351"/>
      <c r="SDH351"/>
      <c r="SDI351"/>
      <c r="SDJ351"/>
      <c r="SDK351"/>
      <c r="SDL351"/>
      <c r="SDM351"/>
      <c r="SDN351"/>
      <c r="SDO351"/>
      <c r="SDP351"/>
      <c r="SDQ351"/>
      <c r="SDR351"/>
      <c r="SDS351"/>
      <c r="SDT351"/>
      <c r="SDU351"/>
      <c r="SDV351"/>
      <c r="SDW351"/>
      <c r="SDX351"/>
      <c r="SDY351"/>
      <c r="SDZ351"/>
      <c r="SEA351"/>
      <c r="SEB351"/>
      <c r="SEC351"/>
      <c r="SED351"/>
      <c r="SEE351"/>
      <c r="SEF351"/>
      <c r="SEG351"/>
      <c r="SEH351"/>
      <c r="SEI351"/>
      <c r="SEJ351"/>
      <c r="SEK351"/>
      <c r="SEL351"/>
      <c r="SEM351"/>
      <c r="SEN351"/>
      <c r="SEO351"/>
      <c r="SEP351"/>
      <c r="SEQ351"/>
      <c r="SER351"/>
      <c r="SES351"/>
      <c r="SET351"/>
      <c r="SEU351"/>
      <c r="SEV351"/>
      <c r="SEW351"/>
      <c r="SEX351"/>
      <c r="SEY351"/>
      <c r="SEZ351"/>
      <c r="SFA351"/>
      <c r="SFB351"/>
      <c r="SFC351"/>
      <c r="SFD351"/>
      <c r="SFE351"/>
      <c r="SFF351"/>
      <c r="SFG351"/>
      <c r="SFH351"/>
      <c r="SFI351"/>
      <c r="SFJ351"/>
      <c r="SFK351"/>
      <c r="SFL351"/>
      <c r="SFM351"/>
      <c r="SFN351"/>
      <c r="SFO351"/>
      <c r="SFP351"/>
      <c r="SFQ351"/>
      <c r="SFR351"/>
      <c r="SFS351"/>
      <c r="SFT351"/>
      <c r="SFU351"/>
      <c r="SFV351"/>
      <c r="SFW351"/>
      <c r="SFX351"/>
      <c r="SFY351"/>
      <c r="SFZ351"/>
      <c r="SGA351"/>
      <c r="SGB351"/>
      <c r="SGC351"/>
      <c r="SGD351"/>
      <c r="SGE351"/>
      <c r="SGF351"/>
      <c r="SGG351"/>
      <c r="SGH351"/>
      <c r="SGI351"/>
      <c r="SGJ351"/>
      <c r="SGK351"/>
      <c r="SGL351"/>
      <c r="SGM351"/>
      <c r="SGN351"/>
      <c r="SGO351"/>
      <c r="SGP351"/>
      <c r="SGQ351"/>
      <c r="SGR351"/>
      <c r="SGS351"/>
      <c r="SGT351"/>
      <c r="SGU351"/>
      <c r="SGV351"/>
      <c r="SGW351"/>
      <c r="SGX351"/>
      <c r="SGY351"/>
      <c r="SGZ351"/>
      <c r="SHA351"/>
      <c r="SHB351"/>
      <c r="SHC351"/>
      <c r="SHD351"/>
      <c r="SHE351"/>
      <c r="SHF351"/>
      <c r="SHG351"/>
      <c r="SHH351"/>
      <c r="SHI351"/>
      <c r="SHJ351"/>
      <c r="SHK351"/>
      <c r="SHL351"/>
      <c r="SHM351"/>
      <c r="SHN351"/>
      <c r="SHO351"/>
      <c r="SHP351"/>
      <c r="SHQ351"/>
      <c r="SHR351"/>
      <c r="SHS351"/>
      <c r="SHT351"/>
      <c r="SHU351"/>
      <c r="SHV351"/>
      <c r="SHW351"/>
      <c r="SHX351"/>
      <c r="SHY351"/>
      <c r="SHZ351"/>
      <c r="SIA351"/>
      <c r="SIB351"/>
      <c r="SIC351"/>
      <c r="SID351"/>
      <c r="SIE351"/>
      <c r="SIF351"/>
      <c r="SIG351"/>
      <c r="SIH351"/>
      <c r="SII351"/>
      <c r="SIJ351"/>
      <c r="SIK351"/>
      <c r="SIL351"/>
      <c r="SIM351"/>
      <c r="SIN351"/>
      <c r="SIO351"/>
      <c r="SIP351"/>
      <c r="SIQ351"/>
      <c r="SIR351"/>
      <c r="SIS351"/>
      <c r="SIT351"/>
      <c r="SIU351"/>
      <c r="SIV351"/>
      <c r="SIW351"/>
      <c r="SIX351"/>
      <c r="SIY351"/>
      <c r="SIZ351"/>
      <c r="SJA351"/>
      <c r="SJB351"/>
      <c r="SJC351"/>
      <c r="SJD351"/>
      <c r="SJE351"/>
      <c r="SJF351"/>
      <c r="SJG351"/>
      <c r="SJH351"/>
      <c r="SJI351"/>
      <c r="SJJ351"/>
      <c r="SJK351"/>
      <c r="SJL351"/>
      <c r="SJM351"/>
      <c r="SJN351"/>
      <c r="SJO351"/>
      <c r="SJP351"/>
      <c r="SJQ351"/>
      <c r="SJR351"/>
      <c r="SJS351"/>
      <c r="SJT351"/>
      <c r="SJU351"/>
      <c r="SJV351"/>
      <c r="SJW351"/>
      <c r="SJX351"/>
      <c r="SJY351"/>
      <c r="SJZ351"/>
      <c r="SKA351"/>
      <c r="SKB351"/>
      <c r="SKC351"/>
      <c r="SKD351"/>
      <c r="SKE351"/>
      <c r="SKF351"/>
      <c r="SKG351"/>
      <c r="SKH351"/>
      <c r="SKI351"/>
      <c r="SKJ351"/>
      <c r="SKK351"/>
      <c r="SKL351"/>
      <c r="SKM351"/>
      <c r="SKN351"/>
      <c r="SKO351"/>
      <c r="SKP351"/>
      <c r="SKQ351"/>
      <c r="SKR351"/>
      <c r="SKS351"/>
      <c r="SKT351"/>
      <c r="SKU351"/>
      <c r="SKV351"/>
      <c r="SKW351"/>
      <c r="SKX351"/>
      <c r="SKY351"/>
      <c r="SKZ351"/>
      <c r="SLA351"/>
      <c r="SLB351"/>
      <c r="SLC351"/>
      <c r="SLD351"/>
      <c r="SLE351"/>
      <c r="SLF351"/>
      <c r="SLG351"/>
      <c r="SLH351"/>
      <c r="SLI351"/>
      <c r="SLJ351"/>
      <c r="SLK351"/>
      <c r="SLL351"/>
      <c r="SLM351"/>
      <c r="SLN351"/>
      <c r="SLO351"/>
      <c r="SLP351"/>
      <c r="SLQ351"/>
      <c r="SLR351"/>
      <c r="SLS351"/>
      <c r="SLT351"/>
      <c r="SLU351"/>
      <c r="SLV351"/>
      <c r="SLW351"/>
      <c r="SLX351"/>
      <c r="SLY351"/>
      <c r="SLZ351"/>
      <c r="SMA351"/>
      <c r="SMB351"/>
      <c r="SMC351"/>
      <c r="SMD351"/>
      <c r="SME351"/>
      <c r="SMF351"/>
      <c r="SMG351"/>
      <c r="SMH351"/>
      <c r="SMI351"/>
      <c r="SMJ351"/>
      <c r="SMK351"/>
      <c r="SML351"/>
      <c r="SMM351"/>
      <c r="SMN351"/>
      <c r="SMO351"/>
      <c r="SMP351"/>
      <c r="SMQ351"/>
      <c r="SMR351"/>
      <c r="SMS351"/>
      <c r="SMT351"/>
      <c r="SMU351"/>
      <c r="SMV351"/>
      <c r="SMW351"/>
      <c r="SMX351"/>
      <c r="SMY351"/>
      <c r="SMZ351"/>
      <c r="SNA351"/>
      <c r="SNB351"/>
      <c r="SNC351"/>
      <c r="SND351"/>
      <c r="SNE351"/>
      <c r="SNF351"/>
      <c r="SNG351"/>
      <c r="SNH351"/>
      <c r="SNI351"/>
      <c r="SNJ351"/>
      <c r="SNK351"/>
      <c r="SNL351"/>
      <c r="SNM351"/>
      <c r="SNN351"/>
      <c r="SNO351"/>
      <c r="SNP351"/>
      <c r="SNQ351"/>
      <c r="SNR351"/>
      <c r="SNS351"/>
      <c r="SNT351"/>
      <c r="SNU351"/>
      <c r="SNV351"/>
      <c r="SNW351"/>
      <c r="SNX351"/>
      <c r="SNY351"/>
      <c r="SNZ351"/>
      <c r="SOA351"/>
      <c r="SOB351"/>
      <c r="SOC351"/>
      <c r="SOD351"/>
      <c r="SOE351"/>
      <c r="SOF351"/>
      <c r="SOG351"/>
      <c r="SOH351"/>
      <c r="SOI351"/>
      <c r="SOJ351"/>
      <c r="SOK351"/>
      <c r="SOL351"/>
      <c r="SOM351"/>
      <c r="SON351"/>
      <c r="SOO351"/>
      <c r="SOP351"/>
      <c r="SOQ351"/>
      <c r="SOR351"/>
      <c r="SOS351"/>
      <c r="SOT351"/>
      <c r="SOU351"/>
      <c r="SOV351"/>
      <c r="SOW351"/>
      <c r="SOX351"/>
      <c r="SOY351"/>
      <c r="SOZ351"/>
      <c r="SPA351"/>
      <c r="SPB351"/>
      <c r="SPC351"/>
      <c r="SPD351"/>
      <c r="SPE351"/>
      <c r="SPF351"/>
      <c r="SPG351"/>
      <c r="SPH351"/>
      <c r="SPI351"/>
      <c r="SPJ351"/>
      <c r="SPK351"/>
      <c r="SPL351"/>
      <c r="SPM351"/>
      <c r="SPN351"/>
      <c r="SPO351"/>
      <c r="SPP351"/>
      <c r="SPQ351"/>
      <c r="SPR351"/>
      <c r="SPS351"/>
      <c r="SPT351"/>
      <c r="SPU351"/>
      <c r="SPV351"/>
      <c r="SPW351"/>
      <c r="SPX351"/>
      <c r="SPY351"/>
      <c r="SPZ351"/>
      <c r="SQA351"/>
      <c r="SQB351"/>
      <c r="SQC351"/>
      <c r="SQD351"/>
      <c r="SQE351"/>
      <c r="SQF351"/>
      <c r="SQG351"/>
      <c r="SQH351"/>
      <c r="SQI351"/>
      <c r="SQJ351"/>
      <c r="SQK351"/>
      <c r="SQL351"/>
      <c r="SQM351"/>
      <c r="SQN351"/>
      <c r="SQO351"/>
      <c r="SQP351"/>
      <c r="SQQ351"/>
      <c r="SQR351"/>
      <c r="SQS351"/>
      <c r="SQT351"/>
      <c r="SQU351"/>
      <c r="SQV351"/>
      <c r="SQW351"/>
      <c r="SQX351"/>
      <c r="SQY351"/>
      <c r="SQZ351"/>
      <c r="SRA351"/>
      <c r="SRB351"/>
      <c r="SRC351"/>
      <c r="SRD351"/>
      <c r="SRE351"/>
      <c r="SRF351"/>
      <c r="SRG351"/>
      <c r="SRH351"/>
      <c r="SRI351"/>
      <c r="SRJ351"/>
      <c r="SRK351"/>
      <c r="SRL351"/>
      <c r="SRM351"/>
      <c r="SRN351"/>
      <c r="SRO351"/>
      <c r="SRP351"/>
      <c r="SRQ351"/>
      <c r="SRR351"/>
      <c r="SRS351"/>
      <c r="SRT351"/>
      <c r="SRU351"/>
      <c r="SRV351"/>
      <c r="SRW351"/>
      <c r="SRX351"/>
      <c r="SRY351"/>
      <c r="SRZ351"/>
      <c r="SSA351"/>
      <c r="SSB351"/>
      <c r="SSC351"/>
      <c r="SSD351"/>
      <c r="SSE351"/>
      <c r="SSF351"/>
      <c r="SSG351"/>
      <c r="SSH351"/>
      <c r="SSI351"/>
      <c r="SSJ351"/>
      <c r="SSK351"/>
      <c r="SSL351"/>
      <c r="SSM351"/>
      <c r="SSN351"/>
      <c r="SSO351"/>
      <c r="SSP351"/>
      <c r="SSQ351"/>
      <c r="SSR351"/>
      <c r="SSS351"/>
      <c r="SST351"/>
      <c r="SSU351"/>
      <c r="SSV351"/>
      <c r="SSW351"/>
      <c r="SSX351"/>
      <c r="SSY351"/>
      <c r="SSZ351"/>
      <c r="STA351"/>
      <c r="STB351"/>
      <c r="STC351"/>
      <c r="STD351"/>
      <c r="STE351"/>
      <c r="STF351"/>
      <c r="STG351"/>
      <c r="STH351"/>
      <c r="STI351"/>
      <c r="STJ351"/>
      <c r="STK351"/>
      <c r="STL351"/>
      <c r="STM351"/>
      <c r="STN351"/>
      <c r="STO351"/>
      <c r="STP351"/>
      <c r="STQ351"/>
      <c r="STR351"/>
      <c r="STS351"/>
      <c r="STT351"/>
      <c r="STU351"/>
      <c r="STV351"/>
      <c r="STW351"/>
      <c r="STX351"/>
      <c r="STY351"/>
      <c r="STZ351"/>
      <c r="SUA351"/>
      <c r="SUB351"/>
      <c r="SUC351"/>
      <c r="SUD351"/>
      <c r="SUE351"/>
      <c r="SUF351"/>
      <c r="SUG351"/>
      <c r="SUH351"/>
      <c r="SUI351"/>
      <c r="SUJ351"/>
      <c r="SUK351"/>
      <c r="SUL351"/>
      <c r="SUM351"/>
      <c r="SUN351"/>
      <c r="SUO351"/>
      <c r="SUP351"/>
      <c r="SUQ351"/>
      <c r="SUR351"/>
      <c r="SUS351"/>
      <c r="SUT351"/>
      <c r="SUU351"/>
      <c r="SUV351"/>
      <c r="SUW351"/>
      <c r="SUX351"/>
      <c r="SUY351"/>
      <c r="SUZ351"/>
      <c r="SVA351"/>
      <c r="SVB351"/>
      <c r="SVC351"/>
      <c r="SVD351"/>
      <c r="SVE351"/>
      <c r="SVF351"/>
      <c r="SVG351"/>
      <c r="SVH351"/>
      <c r="SVI351"/>
      <c r="SVJ351"/>
      <c r="SVK351"/>
      <c r="SVL351"/>
      <c r="SVM351"/>
      <c r="SVN351"/>
      <c r="SVO351"/>
      <c r="SVP351"/>
      <c r="SVQ351"/>
      <c r="SVR351"/>
      <c r="SVS351"/>
      <c r="SVT351"/>
      <c r="SVU351"/>
      <c r="SVV351"/>
      <c r="SVW351"/>
      <c r="SVX351"/>
      <c r="SVY351"/>
      <c r="SVZ351"/>
      <c r="SWA351"/>
      <c r="SWB351"/>
      <c r="SWC351"/>
      <c r="SWD351"/>
      <c r="SWE351"/>
      <c r="SWF351"/>
      <c r="SWG351"/>
      <c r="SWH351"/>
      <c r="SWI351"/>
      <c r="SWJ351"/>
      <c r="SWK351"/>
      <c r="SWL351"/>
      <c r="SWM351"/>
      <c r="SWN351"/>
      <c r="SWO351"/>
      <c r="SWP351"/>
      <c r="SWQ351"/>
      <c r="SWR351"/>
      <c r="SWS351"/>
      <c r="SWT351"/>
      <c r="SWU351"/>
      <c r="SWV351"/>
      <c r="SWW351"/>
      <c r="SWX351"/>
      <c r="SWY351"/>
      <c r="SWZ351"/>
      <c r="SXA351"/>
      <c r="SXB351"/>
      <c r="SXC351"/>
      <c r="SXD351"/>
      <c r="SXE351"/>
      <c r="SXF351"/>
      <c r="SXG351"/>
      <c r="SXH351"/>
      <c r="SXI351"/>
      <c r="SXJ351"/>
      <c r="SXK351"/>
      <c r="SXL351"/>
      <c r="SXM351"/>
      <c r="SXN351"/>
      <c r="SXO351"/>
      <c r="SXP351"/>
      <c r="SXQ351"/>
      <c r="SXR351"/>
      <c r="SXS351"/>
      <c r="SXT351"/>
      <c r="SXU351"/>
      <c r="SXV351"/>
      <c r="SXW351"/>
      <c r="SXX351"/>
      <c r="SXY351"/>
      <c r="SXZ351"/>
      <c r="SYA351"/>
      <c r="SYB351"/>
      <c r="SYC351"/>
      <c r="SYD351"/>
      <c r="SYE351"/>
      <c r="SYF351"/>
      <c r="SYG351"/>
      <c r="SYH351"/>
      <c r="SYI351"/>
      <c r="SYJ351"/>
      <c r="SYK351"/>
      <c r="SYL351"/>
      <c r="SYM351"/>
      <c r="SYN351"/>
      <c r="SYO351"/>
      <c r="SYP351"/>
      <c r="SYQ351"/>
      <c r="SYR351"/>
      <c r="SYS351"/>
      <c r="SYT351"/>
      <c r="SYU351"/>
      <c r="SYV351"/>
      <c r="SYW351"/>
      <c r="SYX351"/>
      <c r="SYY351"/>
      <c r="SYZ351"/>
      <c r="SZA351"/>
      <c r="SZB351"/>
      <c r="SZC351"/>
      <c r="SZD351"/>
      <c r="SZE351"/>
      <c r="SZF351"/>
      <c r="SZG351"/>
      <c r="SZH351"/>
      <c r="SZI351"/>
      <c r="SZJ351"/>
      <c r="SZK351"/>
      <c r="SZL351"/>
      <c r="SZM351"/>
      <c r="SZN351"/>
      <c r="SZO351"/>
      <c r="SZP351"/>
      <c r="SZQ351"/>
      <c r="SZR351"/>
      <c r="SZS351"/>
      <c r="SZT351"/>
      <c r="SZU351"/>
      <c r="SZV351"/>
      <c r="SZW351"/>
      <c r="SZX351"/>
      <c r="SZY351"/>
      <c r="SZZ351"/>
      <c r="TAA351"/>
      <c r="TAB351"/>
      <c r="TAC351"/>
      <c r="TAD351"/>
      <c r="TAE351"/>
      <c r="TAF351"/>
      <c r="TAG351"/>
      <c r="TAH351"/>
      <c r="TAI351"/>
      <c r="TAJ351"/>
      <c r="TAK351"/>
      <c r="TAL351"/>
      <c r="TAM351"/>
      <c r="TAN351"/>
      <c r="TAO351"/>
      <c r="TAP351"/>
      <c r="TAQ351"/>
      <c r="TAR351"/>
      <c r="TAS351"/>
      <c r="TAT351"/>
      <c r="TAU351"/>
      <c r="TAV351"/>
      <c r="TAW351"/>
      <c r="TAX351"/>
      <c r="TAY351"/>
      <c r="TAZ351"/>
      <c r="TBA351"/>
      <c r="TBB351"/>
      <c r="TBC351"/>
      <c r="TBD351"/>
      <c r="TBE351"/>
      <c r="TBF351"/>
      <c r="TBG351"/>
      <c r="TBH351"/>
      <c r="TBI351"/>
      <c r="TBJ351"/>
      <c r="TBK351"/>
      <c r="TBL351"/>
      <c r="TBM351"/>
      <c r="TBN351"/>
      <c r="TBO351"/>
      <c r="TBP351"/>
      <c r="TBQ351"/>
      <c r="TBR351"/>
      <c r="TBS351"/>
      <c r="TBT351"/>
      <c r="TBU351"/>
      <c r="TBV351"/>
      <c r="TBW351"/>
      <c r="TBX351"/>
      <c r="TBY351"/>
      <c r="TBZ351"/>
      <c r="TCA351"/>
      <c r="TCB351"/>
      <c r="TCC351"/>
      <c r="TCD351"/>
      <c r="TCE351"/>
      <c r="TCF351"/>
      <c r="TCG351"/>
      <c r="TCH351"/>
      <c r="TCI351"/>
      <c r="TCJ351"/>
      <c r="TCK351"/>
      <c r="TCL351"/>
      <c r="TCM351"/>
      <c r="TCN351"/>
      <c r="TCO351"/>
      <c r="TCP351"/>
      <c r="TCQ351"/>
      <c r="TCR351"/>
      <c r="TCS351"/>
      <c r="TCT351"/>
      <c r="TCU351"/>
      <c r="TCV351"/>
      <c r="TCW351"/>
      <c r="TCX351"/>
      <c r="TCY351"/>
      <c r="TCZ351"/>
      <c r="TDA351"/>
      <c r="TDB351"/>
      <c r="TDC351"/>
      <c r="TDD351"/>
      <c r="TDE351"/>
      <c r="TDF351"/>
      <c r="TDG351"/>
      <c r="TDH351"/>
      <c r="TDI351"/>
      <c r="TDJ351"/>
      <c r="TDK351"/>
      <c r="TDL351"/>
      <c r="TDM351"/>
      <c r="TDN351"/>
      <c r="TDO351"/>
      <c r="TDP351"/>
      <c r="TDQ351"/>
      <c r="TDR351"/>
      <c r="TDS351"/>
      <c r="TDT351"/>
      <c r="TDU351"/>
      <c r="TDV351"/>
      <c r="TDW351"/>
      <c r="TDX351"/>
      <c r="TDY351"/>
      <c r="TDZ351"/>
      <c r="TEA351"/>
      <c r="TEB351"/>
      <c r="TEC351"/>
      <c r="TED351"/>
      <c r="TEE351"/>
      <c r="TEF351"/>
      <c r="TEG351"/>
      <c r="TEH351"/>
      <c r="TEI351"/>
      <c r="TEJ351"/>
      <c r="TEK351"/>
      <c r="TEL351"/>
      <c r="TEM351"/>
      <c r="TEN351"/>
      <c r="TEO351"/>
      <c r="TEP351"/>
      <c r="TEQ351"/>
      <c r="TER351"/>
      <c r="TES351"/>
      <c r="TET351"/>
      <c r="TEU351"/>
      <c r="TEV351"/>
      <c r="TEW351"/>
      <c r="TEX351"/>
      <c r="TEY351"/>
      <c r="TEZ351"/>
      <c r="TFA351"/>
      <c r="TFB351"/>
      <c r="TFC351"/>
      <c r="TFD351"/>
      <c r="TFE351"/>
      <c r="TFF351"/>
      <c r="TFG351"/>
      <c r="TFH351"/>
      <c r="TFI351"/>
      <c r="TFJ351"/>
      <c r="TFK351"/>
      <c r="TFL351"/>
      <c r="TFM351"/>
      <c r="TFN351"/>
      <c r="TFO351"/>
      <c r="TFP351"/>
      <c r="TFQ351"/>
      <c r="TFR351"/>
      <c r="TFS351"/>
      <c r="TFT351"/>
      <c r="TFU351"/>
      <c r="TFV351"/>
      <c r="TFW351"/>
      <c r="TFX351"/>
      <c r="TFY351"/>
      <c r="TFZ351"/>
      <c r="TGA351"/>
      <c r="TGB351"/>
      <c r="TGC351"/>
      <c r="TGD351"/>
      <c r="TGE351"/>
      <c r="TGF351"/>
      <c r="TGG351"/>
      <c r="TGH351"/>
      <c r="TGI351"/>
      <c r="TGJ351"/>
      <c r="TGK351"/>
      <c r="TGL351"/>
      <c r="TGM351"/>
      <c r="TGN351"/>
      <c r="TGO351"/>
      <c r="TGP351"/>
      <c r="TGQ351"/>
      <c r="TGR351"/>
      <c r="TGS351"/>
      <c r="TGT351"/>
      <c r="TGU351"/>
      <c r="TGV351"/>
      <c r="TGW351"/>
      <c r="TGX351"/>
      <c r="TGY351"/>
      <c r="TGZ351"/>
      <c r="THA351"/>
      <c r="THB351"/>
      <c r="THC351"/>
      <c r="THD351"/>
      <c r="THE351"/>
      <c r="THF351"/>
      <c r="THG351"/>
      <c r="THH351"/>
      <c r="THI351"/>
      <c r="THJ351"/>
      <c r="THK351"/>
      <c r="THL351"/>
      <c r="THM351"/>
      <c r="THN351"/>
      <c r="THO351"/>
      <c r="THP351"/>
      <c r="THQ351"/>
      <c r="THR351"/>
      <c r="THS351"/>
      <c r="THT351"/>
      <c r="THU351"/>
      <c r="THV351"/>
      <c r="THW351"/>
      <c r="THX351"/>
      <c r="THY351"/>
      <c r="THZ351"/>
      <c r="TIA351"/>
      <c r="TIB351"/>
      <c r="TIC351"/>
      <c r="TID351"/>
      <c r="TIE351"/>
      <c r="TIF351"/>
      <c r="TIG351"/>
      <c r="TIH351"/>
      <c r="TII351"/>
      <c r="TIJ351"/>
      <c r="TIK351"/>
      <c r="TIL351"/>
      <c r="TIM351"/>
      <c r="TIN351"/>
      <c r="TIO351"/>
      <c r="TIP351"/>
      <c r="TIQ351"/>
      <c r="TIR351"/>
      <c r="TIS351"/>
      <c r="TIT351"/>
      <c r="TIU351"/>
      <c r="TIV351"/>
      <c r="TIW351"/>
      <c r="TIX351"/>
      <c r="TIY351"/>
      <c r="TIZ351"/>
      <c r="TJA351"/>
      <c r="TJB351"/>
      <c r="TJC351"/>
      <c r="TJD351"/>
      <c r="TJE351"/>
      <c r="TJF351"/>
      <c r="TJG351"/>
      <c r="TJH351"/>
      <c r="TJI351"/>
      <c r="TJJ351"/>
      <c r="TJK351"/>
      <c r="TJL351"/>
      <c r="TJM351"/>
      <c r="TJN351"/>
      <c r="TJO351"/>
      <c r="TJP351"/>
      <c r="TJQ351"/>
      <c r="TJR351"/>
      <c r="TJS351"/>
      <c r="TJT351"/>
      <c r="TJU351"/>
      <c r="TJV351"/>
      <c r="TJW351"/>
      <c r="TJX351"/>
      <c r="TJY351"/>
      <c r="TJZ351"/>
      <c r="TKA351"/>
      <c r="TKB351"/>
      <c r="TKC351"/>
      <c r="TKD351"/>
      <c r="TKE351"/>
      <c r="TKF351"/>
      <c r="TKG351"/>
      <c r="TKH351"/>
      <c r="TKI351"/>
      <c r="TKJ351"/>
      <c r="TKK351"/>
      <c r="TKL351"/>
      <c r="TKM351"/>
      <c r="TKN351"/>
      <c r="TKO351"/>
      <c r="TKP351"/>
      <c r="TKQ351"/>
      <c r="TKR351"/>
      <c r="TKS351"/>
      <c r="TKT351"/>
      <c r="TKU351"/>
      <c r="TKV351"/>
      <c r="TKW351"/>
      <c r="TKX351"/>
      <c r="TKY351"/>
      <c r="TKZ351"/>
      <c r="TLA351"/>
      <c r="TLB351"/>
      <c r="TLC351"/>
      <c r="TLD351"/>
      <c r="TLE351"/>
      <c r="TLF351"/>
      <c r="TLG351"/>
      <c r="TLH351"/>
      <c r="TLI351"/>
      <c r="TLJ351"/>
      <c r="TLK351"/>
      <c r="TLL351"/>
      <c r="TLM351"/>
      <c r="TLN351"/>
      <c r="TLO351"/>
      <c r="TLP351"/>
      <c r="TLQ351"/>
      <c r="TLR351"/>
      <c r="TLS351"/>
      <c r="TLT351"/>
      <c r="TLU351"/>
      <c r="TLV351"/>
      <c r="TLW351"/>
      <c r="TLX351"/>
      <c r="TLY351"/>
      <c r="TLZ351"/>
      <c r="TMA351"/>
      <c r="TMB351"/>
      <c r="TMC351"/>
      <c r="TMD351"/>
      <c r="TME351"/>
      <c r="TMF351"/>
      <c r="TMG351"/>
      <c r="TMH351"/>
      <c r="TMI351"/>
      <c r="TMJ351"/>
      <c r="TMK351"/>
      <c r="TML351"/>
      <c r="TMM351"/>
      <c r="TMN351"/>
      <c r="TMO351"/>
      <c r="TMP351"/>
      <c r="TMQ351"/>
      <c r="TMR351"/>
      <c r="TMS351"/>
      <c r="TMT351"/>
      <c r="TMU351"/>
      <c r="TMV351"/>
      <c r="TMW351"/>
      <c r="TMX351"/>
      <c r="TMY351"/>
      <c r="TMZ351"/>
      <c r="TNA351"/>
      <c r="TNB351"/>
      <c r="TNC351"/>
      <c r="TND351"/>
      <c r="TNE351"/>
      <c r="TNF351"/>
      <c r="TNG351"/>
      <c r="TNH351"/>
      <c r="TNI351"/>
      <c r="TNJ351"/>
      <c r="TNK351"/>
      <c r="TNL351"/>
      <c r="TNM351"/>
      <c r="TNN351"/>
      <c r="TNO351"/>
      <c r="TNP351"/>
      <c r="TNQ351"/>
      <c r="TNR351"/>
      <c r="TNS351"/>
      <c r="TNT351"/>
      <c r="TNU351"/>
      <c r="TNV351"/>
      <c r="TNW351"/>
      <c r="TNX351"/>
      <c r="TNY351"/>
      <c r="TNZ351"/>
      <c r="TOA351"/>
      <c r="TOB351"/>
      <c r="TOC351"/>
      <c r="TOD351"/>
      <c r="TOE351"/>
      <c r="TOF351"/>
      <c r="TOG351"/>
      <c r="TOH351"/>
      <c r="TOI351"/>
      <c r="TOJ351"/>
      <c r="TOK351"/>
      <c r="TOL351"/>
      <c r="TOM351"/>
      <c r="TON351"/>
      <c r="TOO351"/>
      <c r="TOP351"/>
      <c r="TOQ351"/>
      <c r="TOR351"/>
      <c r="TOS351"/>
      <c r="TOT351"/>
      <c r="TOU351"/>
      <c r="TOV351"/>
      <c r="TOW351"/>
      <c r="TOX351"/>
      <c r="TOY351"/>
      <c r="TOZ351"/>
      <c r="TPA351"/>
      <c r="TPB351"/>
      <c r="TPC351"/>
      <c r="TPD351"/>
      <c r="TPE351"/>
      <c r="TPF351"/>
      <c r="TPG351"/>
      <c r="TPH351"/>
      <c r="TPI351"/>
      <c r="TPJ351"/>
      <c r="TPK351"/>
      <c r="TPL351"/>
      <c r="TPM351"/>
      <c r="TPN351"/>
      <c r="TPO351"/>
      <c r="TPP351"/>
      <c r="TPQ351"/>
      <c r="TPR351"/>
      <c r="TPS351"/>
      <c r="TPT351"/>
      <c r="TPU351"/>
      <c r="TPV351"/>
      <c r="TPW351"/>
      <c r="TPX351"/>
      <c r="TPY351"/>
      <c r="TPZ351"/>
      <c r="TQA351"/>
      <c r="TQB351"/>
      <c r="TQC351"/>
      <c r="TQD351"/>
      <c r="TQE351"/>
      <c r="TQF351"/>
      <c r="TQG351"/>
      <c r="TQH351"/>
      <c r="TQI351"/>
      <c r="TQJ351"/>
      <c r="TQK351"/>
      <c r="TQL351"/>
      <c r="TQM351"/>
      <c r="TQN351"/>
      <c r="TQO351"/>
      <c r="TQP351"/>
      <c r="TQQ351"/>
      <c r="TQR351"/>
      <c r="TQS351"/>
      <c r="TQT351"/>
      <c r="TQU351"/>
      <c r="TQV351"/>
      <c r="TQW351"/>
      <c r="TQX351"/>
      <c r="TQY351"/>
      <c r="TQZ351"/>
      <c r="TRA351"/>
      <c r="TRB351"/>
      <c r="TRC351"/>
      <c r="TRD351"/>
      <c r="TRE351"/>
      <c r="TRF351"/>
      <c r="TRG351"/>
      <c r="TRH351"/>
      <c r="TRI351"/>
      <c r="TRJ351"/>
      <c r="TRK351"/>
      <c r="TRL351"/>
      <c r="TRM351"/>
      <c r="TRN351"/>
      <c r="TRO351"/>
      <c r="TRP351"/>
      <c r="TRQ351"/>
      <c r="TRR351"/>
      <c r="TRS351"/>
      <c r="TRT351"/>
      <c r="TRU351"/>
      <c r="TRV351"/>
      <c r="TRW351"/>
      <c r="TRX351"/>
      <c r="TRY351"/>
      <c r="TRZ351"/>
      <c r="TSA351"/>
      <c r="TSB351"/>
      <c r="TSC351"/>
      <c r="TSD351"/>
      <c r="TSE351"/>
      <c r="TSF351"/>
      <c r="TSG351"/>
      <c r="TSH351"/>
      <c r="TSI351"/>
      <c r="TSJ351"/>
      <c r="TSK351"/>
      <c r="TSL351"/>
      <c r="TSM351"/>
      <c r="TSN351"/>
      <c r="TSO351"/>
      <c r="TSP351"/>
      <c r="TSQ351"/>
      <c r="TSR351"/>
      <c r="TSS351"/>
      <c r="TST351"/>
      <c r="TSU351"/>
      <c r="TSV351"/>
      <c r="TSW351"/>
      <c r="TSX351"/>
      <c r="TSY351"/>
      <c r="TSZ351"/>
      <c r="TTA351"/>
      <c r="TTB351"/>
      <c r="TTC351"/>
      <c r="TTD351"/>
      <c r="TTE351"/>
      <c r="TTF351"/>
      <c r="TTG351"/>
      <c r="TTH351"/>
      <c r="TTI351"/>
      <c r="TTJ351"/>
      <c r="TTK351"/>
      <c r="TTL351"/>
      <c r="TTM351"/>
      <c r="TTN351"/>
      <c r="TTO351"/>
      <c r="TTP351"/>
      <c r="TTQ351"/>
      <c r="TTR351"/>
      <c r="TTS351"/>
      <c r="TTT351"/>
      <c r="TTU351"/>
      <c r="TTV351"/>
      <c r="TTW351"/>
      <c r="TTX351"/>
      <c r="TTY351"/>
      <c r="TTZ351"/>
      <c r="TUA351"/>
      <c r="TUB351"/>
      <c r="TUC351"/>
      <c r="TUD351"/>
      <c r="TUE351"/>
      <c r="TUF351"/>
      <c r="TUG351"/>
      <c r="TUH351"/>
      <c r="TUI351"/>
      <c r="TUJ351"/>
      <c r="TUK351"/>
      <c r="TUL351"/>
      <c r="TUM351"/>
      <c r="TUN351"/>
      <c r="TUO351"/>
      <c r="TUP351"/>
      <c r="TUQ351"/>
      <c r="TUR351"/>
      <c r="TUS351"/>
      <c r="TUT351"/>
      <c r="TUU351"/>
      <c r="TUV351"/>
      <c r="TUW351"/>
      <c r="TUX351"/>
      <c r="TUY351"/>
      <c r="TUZ351"/>
      <c r="TVA351"/>
      <c r="TVB351"/>
      <c r="TVC351"/>
      <c r="TVD351"/>
      <c r="TVE351"/>
      <c r="TVF351"/>
      <c r="TVG351"/>
      <c r="TVH351"/>
      <c r="TVI351"/>
      <c r="TVJ351"/>
      <c r="TVK351"/>
      <c r="TVL351"/>
      <c r="TVM351"/>
      <c r="TVN351"/>
      <c r="TVO351"/>
      <c r="TVP351"/>
      <c r="TVQ351"/>
      <c r="TVR351"/>
      <c r="TVS351"/>
      <c r="TVT351"/>
      <c r="TVU351"/>
      <c r="TVV351"/>
      <c r="TVW351"/>
      <c r="TVX351"/>
      <c r="TVY351"/>
      <c r="TVZ351"/>
      <c r="TWA351"/>
      <c r="TWB351"/>
      <c r="TWC351"/>
      <c r="TWD351"/>
      <c r="TWE351"/>
      <c r="TWF351"/>
      <c r="TWG351"/>
      <c r="TWH351"/>
      <c r="TWI351"/>
      <c r="TWJ351"/>
      <c r="TWK351"/>
      <c r="TWL351"/>
      <c r="TWM351"/>
      <c r="TWN351"/>
      <c r="TWO351"/>
      <c r="TWP351"/>
      <c r="TWQ351"/>
      <c r="TWR351"/>
      <c r="TWS351"/>
      <c r="TWT351"/>
      <c r="TWU351"/>
      <c r="TWV351"/>
      <c r="TWW351"/>
      <c r="TWX351"/>
      <c r="TWY351"/>
      <c r="TWZ351"/>
      <c r="TXA351"/>
      <c r="TXB351"/>
      <c r="TXC351"/>
      <c r="TXD351"/>
      <c r="TXE351"/>
      <c r="TXF351"/>
      <c r="TXG351"/>
      <c r="TXH351"/>
      <c r="TXI351"/>
      <c r="TXJ351"/>
      <c r="TXK351"/>
      <c r="TXL351"/>
      <c r="TXM351"/>
      <c r="TXN351"/>
      <c r="TXO351"/>
      <c r="TXP351"/>
      <c r="TXQ351"/>
      <c r="TXR351"/>
      <c r="TXS351"/>
      <c r="TXT351"/>
      <c r="TXU351"/>
      <c r="TXV351"/>
      <c r="TXW351"/>
      <c r="TXX351"/>
      <c r="TXY351"/>
      <c r="TXZ351"/>
      <c r="TYA351"/>
      <c r="TYB351"/>
      <c r="TYC351"/>
      <c r="TYD351"/>
      <c r="TYE351"/>
      <c r="TYF351"/>
      <c r="TYG351"/>
      <c r="TYH351"/>
      <c r="TYI351"/>
      <c r="TYJ351"/>
      <c r="TYK351"/>
      <c r="TYL351"/>
      <c r="TYM351"/>
      <c r="TYN351"/>
      <c r="TYO351"/>
      <c r="TYP351"/>
      <c r="TYQ351"/>
      <c r="TYR351"/>
      <c r="TYS351"/>
      <c r="TYT351"/>
      <c r="TYU351"/>
      <c r="TYV351"/>
      <c r="TYW351"/>
      <c r="TYX351"/>
      <c r="TYY351"/>
      <c r="TYZ351"/>
      <c r="TZA351"/>
      <c r="TZB351"/>
      <c r="TZC351"/>
      <c r="TZD351"/>
      <c r="TZE351"/>
      <c r="TZF351"/>
      <c r="TZG351"/>
      <c r="TZH351"/>
      <c r="TZI351"/>
      <c r="TZJ351"/>
      <c r="TZK351"/>
      <c r="TZL351"/>
      <c r="TZM351"/>
      <c r="TZN351"/>
      <c r="TZO351"/>
      <c r="TZP351"/>
      <c r="TZQ351"/>
      <c r="TZR351"/>
      <c r="TZS351"/>
      <c r="TZT351"/>
      <c r="TZU351"/>
      <c r="TZV351"/>
      <c r="TZW351"/>
      <c r="TZX351"/>
      <c r="TZY351"/>
      <c r="TZZ351"/>
      <c r="UAA351"/>
      <c r="UAB351"/>
      <c r="UAC351"/>
      <c r="UAD351"/>
      <c r="UAE351"/>
      <c r="UAF351"/>
      <c r="UAG351"/>
      <c r="UAH351"/>
      <c r="UAI351"/>
      <c r="UAJ351"/>
      <c r="UAK351"/>
      <c r="UAL351"/>
      <c r="UAM351"/>
      <c r="UAN351"/>
      <c r="UAO351"/>
      <c r="UAP351"/>
      <c r="UAQ351"/>
      <c r="UAR351"/>
      <c r="UAS351"/>
      <c r="UAT351"/>
      <c r="UAU351"/>
      <c r="UAV351"/>
      <c r="UAW351"/>
      <c r="UAX351"/>
      <c r="UAY351"/>
      <c r="UAZ351"/>
      <c r="UBA351"/>
      <c r="UBB351"/>
      <c r="UBC351"/>
      <c r="UBD351"/>
      <c r="UBE351"/>
      <c r="UBF351"/>
      <c r="UBG351"/>
      <c r="UBH351"/>
      <c r="UBI351"/>
      <c r="UBJ351"/>
      <c r="UBK351"/>
      <c r="UBL351"/>
      <c r="UBM351"/>
      <c r="UBN351"/>
      <c r="UBO351"/>
      <c r="UBP351"/>
      <c r="UBQ351"/>
      <c r="UBR351"/>
      <c r="UBS351"/>
      <c r="UBT351"/>
      <c r="UBU351"/>
      <c r="UBV351"/>
      <c r="UBW351"/>
      <c r="UBX351"/>
      <c r="UBY351"/>
      <c r="UBZ351"/>
      <c r="UCA351"/>
      <c r="UCB351"/>
      <c r="UCC351"/>
      <c r="UCD351"/>
      <c r="UCE351"/>
      <c r="UCF351"/>
      <c r="UCG351"/>
      <c r="UCH351"/>
      <c r="UCI351"/>
      <c r="UCJ351"/>
      <c r="UCK351"/>
      <c r="UCL351"/>
      <c r="UCM351"/>
      <c r="UCN351"/>
      <c r="UCO351"/>
      <c r="UCP351"/>
      <c r="UCQ351"/>
      <c r="UCR351"/>
      <c r="UCS351"/>
      <c r="UCT351"/>
      <c r="UCU351"/>
      <c r="UCV351"/>
      <c r="UCW351"/>
      <c r="UCX351"/>
      <c r="UCY351"/>
      <c r="UCZ351"/>
      <c r="UDA351"/>
      <c r="UDB351"/>
      <c r="UDC351"/>
      <c r="UDD351"/>
      <c r="UDE351"/>
      <c r="UDF351"/>
      <c r="UDG351"/>
      <c r="UDH351"/>
      <c r="UDI351"/>
      <c r="UDJ351"/>
      <c r="UDK351"/>
      <c r="UDL351"/>
      <c r="UDM351"/>
      <c r="UDN351"/>
      <c r="UDO351"/>
      <c r="UDP351"/>
      <c r="UDQ351"/>
      <c r="UDR351"/>
      <c r="UDS351"/>
      <c r="UDT351"/>
      <c r="UDU351"/>
      <c r="UDV351"/>
      <c r="UDW351"/>
      <c r="UDX351"/>
      <c r="UDY351"/>
      <c r="UDZ351"/>
      <c r="UEA351"/>
      <c r="UEB351"/>
      <c r="UEC351"/>
      <c r="UED351"/>
      <c r="UEE351"/>
      <c r="UEF351"/>
      <c r="UEG351"/>
      <c r="UEH351"/>
      <c r="UEI351"/>
      <c r="UEJ351"/>
      <c r="UEK351"/>
      <c r="UEL351"/>
      <c r="UEM351"/>
      <c r="UEN351"/>
      <c r="UEO351"/>
      <c r="UEP351"/>
      <c r="UEQ351"/>
      <c r="UER351"/>
      <c r="UES351"/>
      <c r="UET351"/>
      <c r="UEU351"/>
      <c r="UEV351"/>
      <c r="UEW351"/>
      <c r="UEX351"/>
      <c r="UEY351"/>
      <c r="UEZ351"/>
      <c r="UFA351"/>
      <c r="UFB351"/>
      <c r="UFC351"/>
      <c r="UFD351"/>
      <c r="UFE351"/>
      <c r="UFF351"/>
      <c r="UFG351"/>
      <c r="UFH351"/>
      <c r="UFI351"/>
      <c r="UFJ351"/>
      <c r="UFK351"/>
      <c r="UFL351"/>
      <c r="UFM351"/>
      <c r="UFN351"/>
      <c r="UFO351"/>
      <c r="UFP351"/>
      <c r="UFQ351"/>
      <c r="UFR351"/>
      <c r="UFS351"/>
      <c r="UFT351"/>
      <c r="UFU351"/>
      <c r="UFV351"/>
      <c r="UFW351"/>
      <c r="UFX351"/>
      <c r="UFY351"/>
      <c r="UFZ351"/>
      <c r="UGA351"/>
      <c r="UGB351"/>
      <c r="UGC351"/>
      <c r="UGD351"/>
      <c r="UGE351"/>
      <c r="UGF351"/>
      <c r="UGG351"/>
      <c r="UGH351"/>
      <c r="UGI351"/>
      <c r="UGJ351"/>
      <c r="UGK351"/>
      <c r="UGL351"/>
      <c r="UGM351"/>
      <c r="UGN351"/>
      <c r="UGO351"/>
      <c r="UGP351"/>
      <c r="UGQ351"/>
      <c r="UGR351"/>
      <c r="UGS351"/>
      <c r="UGT351"/>
      <c r="UGU351"/>
      <c r="UGV351"/>
      <c r="UGW351"/>
      <c r="UGX351"/>
      <c r="UGY351"/>
      <c r="UGZ351"/>
      <c r="UHA351"/>
      <c r="UHB351"/>
      <c r="UHC351"/>
      <c r="UHD351"/>
      <c r="UHE351"/>
      <c r="UHF351"/>
      <c r="UHG351"/>
      <c r="UHH351"/>
      <c r="UHI351"/>
      <c r="UHJ351"/>
      <c r="UHK351"/>
      <c r="UHL351"/>
      <c r="UHM351"/>
      <c r="UHN351"/>
      <c r="UHO351"/>
      <c r="UHP351"/>
      <c r="UHQ351"/>
      <c r="UHR351"/>
      <c r="UHS351"/>
      <c r="UHT351"/>
      <c r="UHU351"/>
      <c r="UHV351"/>
      <c r="UHW351"/>
      <c r="UHX351"/>
      <c r="UHY351"/>
      <c r="UHZ351"/>
      <c r="UIA351"/>
      <c r="UIB351"/>
      <c r="UIC351"/>
      <c r="UID351"/>
      <c r="UIE351"/>
      <c r="UIF351"/>
      <c r="UIG351"/>
      <c r="UIH351"/>
      <c r="UII351"/>
      <c r="UIJ351"/>
      <c r="UIK351"/>
      <c r="UIL351"/>
      <c r="UIM351"/>
      <c r="UIN351"/>
      <c r="UIO351"/>
      <c r="UIP351"/>
      <c r="UIQ351"/>
      <c r="UIR351"/>
      <c r="UIS351"/>
      <c r="UIT351"/>
      <c r="UIU351"/>
      <c r="UIV351"/>
      <c r="UIW351"/>
      <c r="UIX351"/>
      <c r="UIY351"/>
      <c r="UIZ351"/>
      <c r="UJA351"/>
      <c r="UJB351"/>
      <c r="UJC351"/>
      <c r="UJD351"/>
      <c r="UJE351"/>
      <c r="UJF351"/>
      <c r="UJG351"/>
      <c r="UJH351"/>
      <c r="UJI351"/>
      <c r="UJJ351"/>
      <c r="UJK351"/>
      <c r="UJL351"/>
      <c r="UJM351"/>
      <c r="UJN351"/>
      <c r="UJO351"/>
      <c r="UJP351"/>
      <c r="UJQ351"/>
      <c r="UJR351"/>
      <c r="UJS351"/>
      <c r="UJT351"/>
      <c r="UJU351"/>
      <c r="UJV351"/>
      <c r="UJW351"/>
      <c r="UJX351"/>
      <c r="UJY351"/>
      <c r="UJZ351"/>
      <c r="UKA351"/>
      <c r="UKB351"/>
      <c r="UKC351"/>
      <c r="UKD351"/>
      <c r="UKE351"/>
      <c r="UKF351"/>
      <c r="UKG351"/>
      <c r="UKH351"/>
      <c r="UKI351"/>
      <c r="UKJ351"/>
      <c r="UKK351"/>
      <c r="UKL351"/>
      <c r="UKM351"/>
      <c r="UKN351"/>
      <c r="UKO351"/>
      <c r="UKP351"/>
      <c r="UKQ351"/>
      <c r="UKR351"/>
      <c r="UKS351"/>
      <c r="UKT351"/>
      <c r="UKU351"/>
      <c r="UKV351"/>
      <c r="UKW351"/>
      <c r="UKX351"/>
      <c r="UKY351"/>
      <c r="UKZ351"/>
      <c r="ULA351"/>
      <c r="ULB351"/>
      <c r="ULC351"/>
      <c r="ULD351"/>
      <c r="ULE351"/>
      <c r="ULF351"/>
      <c r="ULG351"/>
      <c r="ULH351"/>
      <c r="ULI351"/>
      <c r="ULJ351"/>
      <c r="ULK351"/>
      <c r="ULL351"/>
      <c r="ULM351"/>
      <c r="ULN351"/>
      <c r="ULO351"/>
      <c r="ULP351"/>
      <c r="ULQ351"/>
      <c r="ULR351"/>
      <c r="ULS351"/>
      <c r="ULT351"/>
      <c r="ULU351"/>
      <c r="ULV351"/>
      <c r="ULW351"/>
      <c r="ULX351"/>
      <c r="ULY351"/>
      <c r="ULZ351"/>
      <c r="UMA351"/>
      <c r="UMB351"/>
      <c r="UMC351"/>
      <c r="UMD351"/>
      <c r="UME351"/>
      <c r="UMF351"/>
      <c r="UMG351"/>
      <c r="UMH351"/>
      <c r="UMI351"/>
      <c r="UMJ351"/>
      <c r="UMK351"/>
      <c r="UML351"/>
      <c r="UMM351"/>
      <c r="UMN351"/>
      <c r="UMO351"/>
      <c r="UMP351"/>
      <c r="UMQ351"/>
      <c r="UMR351"/>
      <c r="UMS351"/>
      <c r="UMT351"/>
      <c r="UMU351"/>
      <c r="UMV351"/>
      <c r="UMW351"/>
      <c r="UMX351"/>
      <c r="UMY351"/>
      <c r="UMZ351"/>
      <c r="UNA351"/>
      <c r="UNB351"/>
      <c r="UNC351"/>
      <c r="UND351"/>
      <c r="UNE351"/>
      <c r="UNF351"/>
      <c r="UNG351"/>
      <c r="UNH351"/>
      <c r="UNI351"/>
      <c r="UNJ351"/>
      <c r="UNK351"/>
      <c r="UNL351"/>
      <c r="UNM351"/>
      <c r="UNN351"/>
      <c r="UNO351"/>
      <c r="UNP351"/>
      <c r="UNQ351"/>
      <c r="UNR351"/>
      <c r="UNS351"/>
      <c r="UNT351"/>
      <c r="UNU351"/>
      <c r="UNV351"/>
      <c r="UNW351"/>
      <c r="UNX351"/>
      <c r="UNY351"/>
      <c r="UNZ351"/>
      <c r="UOA351"/>
      <c r="UOB351"/>
      <c r="UOC351"/>
      <c r="UOD351"/>
      <c r="UOE351"/>
      <c r="UOF351"/>
      <c r="UOG351"/>
      <c r="UOH351"/>
      <c r="UOI351"/>
      <c r="UOJ351"/>
      <c r="UOK351"/>
      <c r="UOL351"/>
      <c r="UOM351"/>
      <c r="UON351"/>
      <c r="UOO351"/>
      <c r="UOP351"/>
      <c r="UOQ351"/>
      <c r="UOR351"/>
      <c r="UOS351"/>
      <c r="UOT351"/>
      <c r="UOU351"/>
      <c r="UOV351"/>
      <c r="UOW351"/>
      <c r="UOX351"/>
      <c r="UOY351"/>
      <c r="UOZ351"/>
      <c r="UPA351"/>
      <c r="UPB351"/>
      <c r="UPC351"/>
      <c r="UPD351"/>
      <c r="UPE351"/>
      <c r="UPF351"/>
      <c r="UPG351"/>
      <c r="UPH351"/>
      <c r="UPI351"/>
      <c r="UPJ351"/>
      <c r="UPK351"/>
      <c r="UPL351"/>
      <c r="UPM351"/>
      <c r="UPN351"/>
      <c r="UPO351"/>
      <c r="UPP351"/>
      <c r="UPQ351"/>
      <c r="UPR351"/>
      <c r="UPS351"/>
      <c r="UPT351"/>
      <c r="UPU351"/>
      <c r="UPV351"/>
      <c r="UPW351"/>
      <c r="UPX351"/>
      <c r="UPY351"/>
      <c r="UPZ351"/>
      <c r="UQA351"/>
      <c r="UQB351"/>
      <c r="UQC351"/>
      <c r="UQD351"/>
      <c r="UQE351"/>
      <c r="UQF351"/>
      <c r="UQG351"/>
      <c r="UQH351"/>
      <c r="UQI351"/>
      <c r="UQJ351"/>
      <c r="UQK351"/>
      <c r="UQL351"/>
      <c r="UQM351"/>
      <c r="UQN351"/>
      <c r="UQO351"/>
      <c r="UQP351"/>
      <c r="UQQ351"/>
      <c r="UQR351"/>
      <c r="UQS351"/>
      <c r="UQT351"/>
      <c r="UQU351"/>
      <c r="UQV351"/>
      <c r="UQW351"/>
      <c r="UQX351"/>
      <c r="UQY351"/>
      <c r="UQZ351"/>
      <c r="URA351"/>
      <c r="URB351"/>
      <c r="URC351"/>
      <c r="URD351"/>
      <c r="URE351"/>
      <c r="URF351"/>
      <c r="URG351"/>
      <c r="URH351"/>
      <c r="URI351"/>
      <c r="URJ351"/>
      <c r="URK351"/>
      <c r="URL351"/>
      <c r="URM351"/>
      <c r="URN351"/>
      <c r="URO351"/>
      <c r="URP351"/>
      <c r="URQ351"/>
      <c r="URR351"/>
      <c r="URS351"/>
      <c r="URT351"/>
      <c r="URU351"/>
      <c r="URV351"/>
      <c r="URW351"/>
      <c r="URX351"/>
      <c r="URY351"/>
      <c r="URZ351"/>
      <c r="USA351"/>
      <c r="USB351"/>
      <c r="USC351"/>
      <c r="USD351"/>
      <c r="USE351"/>
      <c r="USF351"/>
      <c r="USG351"/>
      <c r="USH351"/>
      <c r="USI351"/>
      <c r="USJ351"/>
      <c r="USK351"/>
      <c r="USL351"/>
      <c r="USM351"/>
      <c r="USN351"/>
      <c r="USO351"/>
      <c r="USP351"/>
      <c r="USQ351"/>
      <c r="USR351"/>
      <c r="USS351"/>
      <c r="UST351"/>
      <c r="USU351"/>
      <c r="USV351"/>
      <c r="USW351"/>
      <c r="USX351"/>
      <c r="USY351"/>
      <c r="USZ351"/>
      <c r="UTA351"/>
      <c r="UTB351"/>
      <c r="UTC351"/>
      <c r="UTD351"/>
      <c r="UTE351"/>
      <c r="UTF351"/>
      <c r="UTG351"/>
      <c r="UTH351"/>
      <c r="UTI351"/>
      <c r="UTJ351"/>
      <c r="UTK351"/>
      <c r="UTL351"/>
      <c r="UTM351"/>
      <c r="UTN351"/>
      <c r="UTO351"/>
      <c r="UTP351"/>
      <c r="UTQ351"/>
      <c r="UTR351"/>
      <c r="UTS351"/>
      <c r="UTT351"/>
      <c r="UTU351"/>
      <c r="UTV351"/>
      <c r="UTW351"/>
      <c r="UTX351"/>
      <c r="UTY351"/>
      <c r="UTZ351"/>
      <c r="UUA351"/>
      <c r="UUB351"/>
      <c r="UUC351"/>
      <c r="UUD351"/>
      <c r="UUE351"/>
      <c r="UUF351"/>
      <c r="UUG351"/>
      <c r="UUH351"/>
      <c r="UUI351"/>
      <c r="UUJ351"/>
      <c r="UUK351"/>
      <c r="UUL351"/>
      <c r="UUM351"/>
      <c r="UUN351"/>
      <c r="UUO351"/>
      <c r="UUP351"/>
      <c r="UUQ351"/>
      <c r="UUR351"/>
      <c r="UUS351"/>
      <c r="UUT351"/>
      <c r="UUU351"/>
      <c r="UUV351"/>
      <c r="UUW351"/>
      <c r="UUX351"/>
      <c r="UUY351"/>
      <c r="UUZ351"/>
      <c r="UVA351"/>
      <c r="UVB351"/>
      <c r="UVC351"/>
      <c r="UVD351"/>
      <c r="UVE351"/>
      <c r="UVF351"/>
      <c r="UVG351"/>
      <c r="UVH351"/>
      <c r="UVI351"/>
      <c r="UVJ351"/>
      <c r="UVK351"/>
      <c r="UVL351"/>
      <c r="UVM351"/>
      <c r="UVN351"/>
      <c r="UVO351"/>
      <c r="UVP351"/>
      <c r="UVQ351"/>
      <c r="UVR351"/>
      <c r="UVS351"/>
      <c r="UVT351"/>
      <c r="UVU351"/>
      <c r="UVV351"/>
      <c r="UVW351"/>
      <c r="UVX351"/>
      <c r="UVY351"/>
      <c r="UVZ351"/>
      <c r="UWA351"/>
      <c r="UWB351"/>
      <c r="UWC351"/>
      <c r="UWD351"/>
      <c r="UWE351"/>
      <c r="UWF351"/>
      <c r="UWG351"/>
      <c r="UWH351"/>
      <c r="UWI351"/>
      <c r="UWJ351"/>
      <c r="UWK351"/>
      <c r="UWL351"/>
      <c r="UWM351"/>
      <c r="UWN351"/>
      <c r="UWO351"/>
      <c r="UWP351"/>
      <c r="UWQ351"/>
      <c r="UWR351"/>
      <c r="UWS351"/>
      <c r="UWT351"/>
      <c r="UWU351"/>
      <c r="UWV351"/>
      <c r="UWW351"/>
      <c r="UWX351"/>
      <c r="UWY351"/>
      <c r="UWZ351"/>
      <c r="UXA351"/>
      <c r="UXB351"/>
      <c r="UXC351"/>
      <c r="UXD351"/>
      <c r="UXE351"/>
      <c r="UXF351"/>
      <c r="UXG351"/>
      <c r="UXH351"/>
      <c r="UXI351"/>
      <c r="UXJ351"/>
      <c r="UXK351"/>
      <c r="UXL351"/>
      <c r="UXM351"/>
      <c r="UXN351"/>
      <c r="UXO351"/>
      <c r="UXP351"/>
      <c r="UXQ351"/>
      <c r="UXR351"/>
      <c r="UXS351"/>
      <c r="UXT351"/>
      <c r="UXU351"/>
      <c r="UXV351"/>
      <c r="UXW351"/>
      <c r="UXX351"/>
      <c r="UXY351"/>
      <c r="UXZ351"/>
      <c r="UYA351"/>
      <c r="UYB351"/>
      <c r="UYC351"/>
      <c r="UYD351"/>
      <c r="UYE351"/>
      <c r="UYF351"/>
      <c r="UYG351"/>
      <c r="UYH351"/>
      <c r="UYI351"/>
      <c r="UYJ351"/>
      <c r="UYK351"/>
      <c r="UYL351"/>
      <c r="UYM351"/>
      <c r="UYN351"/>
      <c r="UYO351"/>
      <c r="UYP351"/>
      <c r="UYQ351"/>
      <c r="UYR351"/>
      <c r="UYS351"/>
      <c r="UYT351"/>
      <c r="UYU351"/>
      <c r="UYV351"/>
      <c r="UYW351"/>
      <c r="UYX351"/>
      <c r="UYY351"/>
      <c r="UYZ351"/>
      <c r="UZA351"/>
      <c r="UZB351"/>
      <c r="UZC351"/>
      <c r="UZD351"/>
      <c r="UZE351"/>
      <c r="UZF351"/>
      <c r="UZG351"/>
      <c r="UZH351"/>
      <c r="UZI351"/>
      <c r="UZJ351"/>
      <c r="UZK351"/>
      <c r="UZL351"/>
      <c r="UZM351"/>
      <c r="UZN351"/>
      <c r="UZO351"/>
      <c r="UZP351"/>
      <c r="UZQ351"/>
      <c r="UZR351"/>
      <c r="UZS351"/>
      <c r="UZT351"/>
      <c r="UZU351"/>
      <c r="UZV351"/>
      <c r="UZW351"/>
      <c r="UZX351"/>
      <c r="UZY351"/>
      <c r="UZZ351"/>
      <c r="VAA351"/>
      <c r="VAB351"/>
      <c r="VAC351"/>
      <c r="VAD351"/>
      <c r="VAE351"/>
      <c r="VAF351"/>
      <c r="VAG351"/>
      <c r="VAH351"/>
      <c r="VAI351"/>
      <c r="VAJ351"/>
      <c r="VAK351"/>
      <c r="VAL351"/>
      <c r="VAM351"/>
      <c r="VAN351"/>
      <c r="VAO351"/>
      <c r="VAP351"/>
      <c r="VAQ351"/>
      <c r="VAR351"/>
      <c r="VAS351"/>
      <c r="VAT351"/>
      <c r="VAU351"/>
      <c r="VAV351"/>
      <c r="VAW351"/>
      <c r="VAX351"/>
      <c r="VAY351"/>
      <c r="VAZ351"/>
      <c r="VBA351"/>
      <c r="VBB351"/>
      <c r="VBC351"/>
      <c r="VBD351"/>
      <c r="VBE351"/>
      <c r="VBF351"/>
      <c r="VBG351"/>
      <c r="VBH351"/>
      <c r="VBI351"/>
      <c r="VBJ351"/>
      <c r="VBK351"/>
      <c r="VBL351"/>
      <c r="VBM351"/>
      <c r="VBN351"/>
      <c r="VBO351"/>
      <c r="VBP351"/>
      <c r="VBQ351"/>
      <c r="VBR351"/>
      <c r="VBS351"/>
      <c r="VBT351"/>
      <c r="VBU351"/>
      <c r="VBV351"/>
      <c r="VBW351"/>
      <c r="VBX351"/>
      <c r="VBY351"/>
      <c r="VBZ351"/>
      <c r="VCA351"/>
      <c r="VCB351"/>
      <c r="VCC351"/>
      <c r="VCD351"/>
      <c r="VCE351"/>
      <c r="VCF351"/>
      <c r="VCG351"/>
      <c r="VCH351"/>
      <c r="VCI351"/>
      <c r="VCJ351"/>
      <c r="VCK351"/>
      <c r="VCL351"/>
      <c r="VCM351"/>
      <c r="VCN351"/>
      <c r="VCO351"/>
      <c r="VCP351"/>
      <c r="VCQ351"/>
      <c r="VCR351"/>
      <c r="VCS351"/>
      <c r="VCT351"/>
      <c r="VCU351"/>
      <c r="VCV351"/>
      <c r="VCW351"/>
      <c r="VCX351"/>
      <c r="VCY351"/>
      <c r="VCZ351"/>
      <c r="VDA351"/>
      <c r="VDB351"/>
      <c r="VDC351"/>
      <c r="VDD351"/>
      <c r="VDE351"/>
      <c r="VDF351"/>
      <c r="VDG351"/>
      <c r="VDH351"/>
      <c r="VDI351"/>
      <c r="VDJ351"/>
      <c r="VDK351"/>
      <c r="VDL351"/>
      <c r="VDM351"/>
      <c r="VDN351"/>
      <c r="VDO351"/>
      <c r="VDP351"/>
      <c r="VDQ351"/>
      <c r="VDR351"/>
      <c r="VDS351"/>
      <c r="VDT351"/>
      <c r="VDU351"/>
      <c r="VDV351"/>
      <c r="VDW351"/>
      <c r="VDX351"/>
      <c r="VDY351"/>
      <c r="VDZ351"/>
      <c r="VEA351"/>
      <c r="VEB351"/>
      <c r="VEC351"/>
      <c r="VED351"/>
      <c r="VEE351"/>
      <c r="VEF351"/>
      <c r="VEG351"/>
      <c r="VEH351"/>
      <c r="VEI351"/>
      <c r="VEJ351"/>
      <c r="VEK351"/>
      <c r="VEL351"/>
      <c r="VEM351"/>
      <c r="VEN351"/>
      <c r="VEO351"/>
      <c r="VEP351"/>
      <c r="VEQ351"/>
      <c r="VER351"/>
      <c r="VES351"/>
      <c r="VET351"/>
      <c r="VEU351"/>
      <c r="VEV351"/>
      <c r="VEW351"/>
      <c r="VEX351"/>
      <c r="VEY351"/>
      <c r="VEZ351"/>
      <c r="VFA351"/>
      <c r="VFB351"/>
      <c r="VFC351"/>
      <c r="VFD351"/>
      <c r="VFE351"/>
      <c r="VFF351"/>
      <c r="VFG351"/>
      <c r="VFH351"/>
      <c r="VFI351"/>
      <c r="VFJ351"/>
      <c r="VFK351"/>
      <c r="VFL351"/>
      <c r="VFM351"/>
      <c r="VFN351"/>
      <c r="VFO351"/>
      <c r="VFP351"/>
      <c r="VFQ351"/>
      <c r="VFR351"/>
      <c r="VFS351"/>
      <c r="VFT351"/>
      <c r="VFU351"/>
      <c r="VFV351"/>
      <c r="VFW351"/>
      <c r="VFX351"/>
      <c r="VFY351"/>
      <c r="VFZ351"/>
      <c r="VGA351"/>
      <c r="VGB351"/>
      <c r="VGC351"/>
      <c r="VGD351"/>
      <c r="VGE351"/>
      <c r="VGF351"/>
      <c r="VGG351"/>
      <c r="VGH351"/>
      <c r="VGI351"/>
      <c r="VGJ351"/>
      <c r="VGK351"/>
      <c r="VGL351"/>
      <c r="VGM351"/>
      <c r="VGN351"/>
      <c r="VGO351"/>
      <c r="VGP351"/>
      <c r="VGQ351"/>
      <c r="VGR351"/>
      <c r="VGS351"/>
      <c r="VGT351"/>
      <c r="VGU351"/>
      <c r="VGV351"/>
      <c r="VGW351"/>
      <c r="VGX351"/>
      <c r="VGY351"/>
      <c r="VGZ351"/>
      <c r="VHA351"/>
      <c r="VHB351"/>
      <c r="VHC351"/>
      <c r="VHD351"/>
      <c r="VHE351"/>
      <c r="VHF351"/>
      <c r="VHG351"/>
      <c r="VHH351"/>
      <c r="VHI351"/>
      <c r="VHJ351"/>
      <c r="VHK351"/>
      <c r="VHL351"/>
      <c r="VHM351"/>
      <c r="VHN351"/>
      <c r="VHO351"/>
      <c r="VHP351"/>
      <c r="VHQ351"/>
      <c r="VHR351"/>
      <c r="VHS351"/>
      <c r="VHT351"/>
      <c r="VHU351"/>
      <c r="VHV351"/>
      <c r="VHW351"/>
      <c r="VHX351"/>
      <c r="VHY351"/>
      <c r="VHZ351"/>
      <c r="VIA351"/>
      <c r="VIB351"/>
      <c r="VIC351"/>
      <c r="VID351"/>
      <c r="VIE351"/>
      <c r="VIF351"/>
      <c r="VIG351"/>
      <c r="VIH351"/>
      <c r="VII351"/>
      <c r="VIJ351"/>
      <c r="VIK351"/>
      <c r="VIL351"/>
      <c r="VIM351"/>
      <c r="VIN351"/>
      <c r="VIO351"/>
      <c r="VIP351"/>
      <c r="VIQ351"/>
      <c r="VIR351"/>
      <c r="VIS351"/>
      <c r="VIT351"/>
      <c r="VIU351"/>
      <c r="VIV351"/>
      <c r="VIW351"/>
      <c r="VIX351"/>
      <c r="VIY351"/>
      <c r="VIZ351"/>
      <c r="VJA351"/>
      <c r="VJB351"/>
      <c r="VJC351"/>
      <c r="VJD351"/>
      <c r="VJE351"/>
      <c r="VJF351"/>
      <c r="VJG351"/>
      <c r="VJH351"/>
      <c r="VJI351"/>
      <c r="VJJ351"/>
      <c r="VJK351"/>
      <c r="VJL351"/>
      <c r="VJM351"/>
      <c r="VJN351"/>
      <c r="VJO351"/>
      <c r="VJP351"/>
      <c r="VJQ351"/>
      <c r="VJR351"/>
      <c r="VJS351"/>
      <c r="VJT351"/>
      <c r="VJU351"/>
      <c r="VJV351"/>
      <c r="VJW351"/>
      <c r="VJX351"/>
      <c r="VJY351"/>
      <c r="VJZ351"/>
      <c r="VKA351"/>
      <c r="VKB351"/>
      <c r="VKC351"/>
      <c r="VKD351"/>
      <c r="VKE351"/>
      <c r="VKF351"/>
      <c r="VKG351"/>
      <c r="VKH351"/>
      <c r="VKI351"/>
      <c r="VKJ351"/>
      <c r="VKK351"/>
      <c r="VKL351"/>
      <c r="VKM351"/>
      <c r="VKN351"/>
      <c r="VKO351"/>
      <c r="VKP351"/>
      <c r="VKQ351"/>
      <c r="VKR351"/>
      <c r="VKS351"/>
      <c r="VKT351"/>
      <c r="VKU351"/>
      <c r="VKV351"/>
      <c r="VKW351"/>
      <c r="VKX351"/>
      <c r="VKY351"/>
      <c r="VKZ351"/>
      <c r="VLA351"/>
      <c r="VLB351"/>
      <c r="VLC351"/>
      <c r="VLD351"/>
      <c r="VLE351"/>
      <c r="VLF351"/>
      <c r="VLG351"/>
      <c r="VLH351"/>
      <c r="VLI351"/>
      <c r="VLJ351"/>
      <c r="VLK351"/>
      <c r="VLL351"/>
      <c r="VLM351"/>
      <c r="VLN351"/>
      <c r="VLO351"/>
      <c r="VLP351"/>
      <c r="VLQ351"/>
      <c r="VLR351"/>
      <c r="VLS351"/>
      <c r="VLT351"/>
      <c r="VLU351"/>
      <c r="VLV351"/>
      <c r="VLW351"/>
      <c r="VLX351"/>
      <c r="VLY351"/>
      <c r="VLZ351"/>
      <c r="VMA351"/>
      <c r="VMB351"/>
      <c r="VMC351"/>
      <c r="VMD351"/>
      <c r="VME351"/>
      <c r="VMF351"/>
      <c r="VMG351"/>
      <c r="VMH351"/>
      <c r="VMI351"/>
      <c r="VMJ351"/>
      <c r="VMK351"/>
      <c r="VML351"/>
      <c r="VMM351"/>
      <c r="VMN351"/>
      <c r="VMO351"/>
      <c r="VMP351"/>
      <c r="VMQ351"/>
      <c r="VMR351"/>
      <c r="VMS351"/>
      <c r="VMT351"/>
      <c r="VMU351"/>
      <c r="VMV351"/>
      <c r="VMW351"/>
      <c r="VMX351"/>
      <c r="VMY351"/>
      <c r="VMZ351"/>
      <c r="VNA351"/>
      <c r="VNB351"/>
      <c r="VNC351"/>
      <c r="VND351"/>
      <c r="VNE351"/>
      <c r="VNF351"/>
      <c r="VNG351"/>
      <c r="VNH351"/>
      <c r="VNI351"/>
      <c r="VNJ351"/>
      <c r="VNK351"/>
      <c r="VNL351"/>
      <c r="VNM351"/>
      <c r="VNN351"/>
      <c r="VNO351"/>
      <c r="VNP351"/>
      <c r="VNQ351"/>
      <c r="VNR351"/>
      <c r="VNS351"/>
      <c r="VNT351"/>
      <c r="VNU351"/>
      <c r="VNV351"/>
      <c r="VNW351"/>
      <c r="VNX351"/>
      <c r="VNY351"/>
      <c r="VNZ351"/>
      <c r="VOA351"/>
      <c r="VOB351"/>
      <c r="VOC351"/>
      <c r="VOD351"/>
      <c r="VOE351"/>
      <c r="VOF351"/>
      <c r="VOG351"/>
      <c r="VOH351"/>
      <c r="VOI351"/>
      <c r="VOJ351"/>
      <c r="VOK351"/>
      <c r="VOL351"/>
      <c r="VOM351"/>
      <c r="VON351"/>
      <c r="VOO351"/>
      <c r="VOP351"/>
      <c r="VOQ351"/>
      <c r="VOR351"/>
      <c r="VOS351"/>
      <c r="VOT351"/>
      <c r="VOU351"/>
      <c r="VOV351"/>
      <c r="VOW351"/>
      <c r="VOX351"/>
      <c r="VOY351"/>
      <c r="VOZ351"/>
      <c r="VPA351"/>
      <c r="VPB351"/>
      <c r="VPC351"/>
      <c r="VPD351"/>
      <c r="VPE351"/>
      <c r="VPF351"/>
      <c r="VPG351"/>
      <c r="VPH351"/>
      <c r="VPI351"/>
      <c r="VPJ351"/>
      <c r="VPK351"/>
      <c r="VPL351"/>
      <c r="VPM351"/>
      <c r="VPN351"/>
      <c r="VPO351"/>
      <c r="VPP351"/>
      <c r="VPQ351"/>
      <c r="VPR351"/>
      <c r="VPS351"/>
      <c r="VPT351"/>
      <c r="VPU351"/>
      <c r="VPV351"/>
      <c r="VPW351"/>
      <c r="VPX351"/>
      <c r="VPY351"/>
      <c r="VPZ351"/>
      <c r="VQA351"/>
      <c r="VQB351"/>
      <c r="VQC351"/>
      <c r="VQD351"/>
      <c r="VQE351"/>
      <c r="VQF351"/>
      <c r="VQG351"/>
      <c r="VQH351"/>
      <c r="VQI351"/>
      <c r="VQJ351"/>
      <c r="VQK351"/>
      <c r="VQL351"/>
      <c r="VQM351"/>
      <c r="VQN351"/>
      <c r="VQO351"/>
      <c r="VQP351"/>
      <c r="VQQ351"/>
      <c r="VQR351"/>
      <c r="VQS351"/>
      <c r="VQT351"/>
      <c r="VQU351"/>
      <c r="VQV351"/>
      <c r="VQW351"/>
      <c r="VQX351"/>
      <c r="VQY351"/>
      <c r="VQZ351"/>
      <c r="VRA351"/>
      <c r="VRB351"/>
      <c r="VRC351"/>
      <c r="VRD351"/>
      <c r="VRE351"/>
      <c r="VRF351"/>
      <c r="VRG351"/>
      <c r="VRH351"/>
      <c r="VRI351"/>
      <c r="VRJ351"/>
      <c r="VRK351"/>
      <c r="VRL351"/>
      <c r="VRM351"/>
      <c r="VRN351"/>
      <c r="VRO351"/>
      <c r="VRP351"/>
      <c r="VRQ351"/>
      <c r="VRR351"/>
      <c r="VRS351"/>
      <c r="VRT351"/>
      <c r="VRU351"/>
      <c r="VRV351"/>
      <c r="VRW351"/>
      <c r="VRX351"/>
      <c r="VRY351"/>
      <c r="VRZ351"/>
      <c r="VSA351"/>
      <c r="VSB351"/>
      <c r="VSC351"/>
      <c r="VSD351"/>
      <c r="VSE351"/>
      <c r="VSF351"/>
      <c r="VSG351"/>
      <c r="VSH351"/>
      <c r="VSI351"/>
      <c r="VSJ351"/>
      <c r="VSK351"/>
      <c r="VSL351"/>
      <c r="VSM351"/>
      <c r="VSN351"/>
      <c r="VSO351"/>
      <c r="VSP351"/>
      <c r="VSQ351"/>
      <c r="VSR351"/>
      <c r="VSS351"/>
      <c r="VST351"/>
      <c r="VSU351"/>
      <c r="VSV351"/>
      <c r="VSW351"/>
      <c r="VSX351"/>
      <c r="VSY351"/>
      <c r="VSZ351"/>
      <c r="VTA351"/>
      <c r="VTB351"/>
      <c r="VTC351"/>
      <c r="VTD351"/>
      <c r="VTE351"/>
      <c r="VTF351"/>
      <c r="VTG351"/>
      <c r="VTH351"/>
      <c r="VTI351"/>
      <c r="VTJ351"/>
      <c r="VTK351"/>
      <c r="VTL351"/>
      <c r="VTM351"/>
      <c r="VTN351"/>
      <c r="VTO351"/>
      <c r="VTP351"/>
      <c r="VTQ351"/>
      <c r="VTR351"/>
      <c r="VTS351"/>
      <c r="VTT351"/>
      <c r="VTU351"/>
      <c r="VTV351"/>
      <c r="VTW351"/>
      <c r="VTX351"/>
      <c r="VTY351"/>
      <c r="VTZ351"/>
      <c r="VUA351"/>
      <c r="VUB351"/>
      <c r="VUC351"/>
      <c r="VUD351"/>
      <c r="VUE351"/>
      <c r="VUF351"/>
      <c r="VUG351"/>
      <c r="VUH351"/>
      <c r="VUI351"/>
      <c r="VUJ351"/>
      <c r="VUK351"/>
      <c r="VUL351"/>
      <c r="VUM351"/>
      <c r="VUN351"/>
      <c r="VUO351"/>
      <c r="VUP351"/>
      <c r="VUQ351"/>
      <c r="VUR351"/>
      <c r="VUS351"/>
      <c r="VUT351"/>
      <c r="VUU351"/>
      <c r="VUV351"/>
      <c r="VUW351"/>
      <c r="VUX351"/>
      <c r="VUY351"/>
      <c r="VUZ351"/>
      <c r="VVA351"/>
      <c r="VVB351"/>
      <c r="VVC351"/>
      <c r="VVD351"/>
      <c r="VVE351"/>
      <c r="VVF351"/>
      <c r="VVG351"/>
      <c r="VVH351"/>
      <c r="VVI351"/>
      <c r="VVJ351"/>
      <c r="VVK351"/>
      <c r="VVL351"/>
      <c r="VVM351"/>
      <c r="VVN351"/>
      <c r="VVO351"/>
      <c r="VVP351"/>
      <c r="VVQ351"/>
      <c r="VVR351"/>
      <c r="VVS351"/>
      <c r="VVT351"/>
      <c r="VVU351"/>
      <c r="VVV351"/>
      <c r="VVW351"/>
      <c r="VVX351"/>
      <c r="VVY351"/>
      <c r="VVZ351"/>
      <c r="VWA351"/>
      <c r="VWB351"/>
      <c r="VWC351"/>
      <c r="VWD351"/>
      <c r="VWE351"/>
      <c r="VWF351"/>
      <c r="VWG351"/>
      <c r="VWH351"/>
      <c r="VWI351"/>
      <c r="VWJ351"/>
      <c r="VWK351"/>
      <c r="VWL351"/>
      <c r="VWM351"/>
      <c r="VWN351"/>
      <c r="VWO351"/>
      <c r="VWP351"/>
      <c r="VWQ351"/>
      <c r="VWR351"/>
      <c r="VWS351"/>
      <c r="VWT351"/>
      <c r="VWU351"/>
      <c r="VWV351"/>
      <c r="VWW351"/>
      <c r="VWX351"/>
      <c r="VWY351"/>
      <c r="VWZ351"/>
      <c r="VXA351"/>
      <c r="VXB351"/>
      <c r="VXC351"/>
      <c r="VXD351"/>
      <c r="VXE351"/>
      <c r="VXF351"/>
      <c r="VXG351"/>
      <c r="VXH351"/>
      <c r="VXI351"/>
      <c r="VXJ351"/>
      <c r="VXK351"/>
      <c r="VXL351"/>
      <c r="VXM351"/>
      <c r="VXN351"/>
      <c r="VXO351"/>
      <c r="VXP351"/>
      <c r="VXQ351"/>
      <c r="VXR351"/>
      <c r="VXS351"/>
      <c r="VXT351"/>
      <c r="VXU351"/>
      <c r="VXV351"/>
      <c r="VXW351"/>
      <c r="VXX351"/>
      <c r="VXY351"/>
      <c r="VXZ351"/>
      <c r="VYA351"/>
      <c r="VYB351"/>
      <c r="VYC351"/>
      <c r="VYD351"/>
      <c r="VYE351"/>
      <c r="VYF351"/>
      <c r="VYG351"/>
      <c r="VYH351"/>
      <c r="VYI351"/>
      <c r="VYJ351"/>
      <c r="VYK351"/>
      <c r="VYL351"/>
      <c r="VYM351"/>
      <c r="VYN351"/>
      <c r="VYO351"/>
      <c r="VYP351"/>
      <c r="VYQ351"/>
      <c r="VYR351"/>
      <c r="VYS351"/>
      <c r="VYT351"/>
      <c r="VYU351"/>
      <c r="VYV351"/>
      <c r="VYW351"/>
      <c r="VYX351"/>
      <c r="VYY351"/>
      <c r="VYZ351"/>
      <c r="VZA351"/>
      <c r="VZB351"/>
      <c r="VZC351"/>
      <c r="VZD351"/>
      <c r="VZE351"/>
      <c r="VZF351"/>
      <c r="VZG351"/>
      <c r="VZH351"/>
      <c r="VZI351"/>
      <c r="VZJ351"/>
      <c r="VZK351"/>
      <c r="VZL351"/>
      <c r="VZM351"/>
      <c r="VZN351"/>
      <c r="VZO351"/>
      <c r="VZP351"/>
      <c r="VZQ351"/>
      <c r="VZR351"/>
      <c r="VZS351"/>
      <c r="VZT351"/>
      <c r="VZU351"/>
      <c r="VZV351"/>
      <c r="VZW351"/>
      <c r="VZX351"/>
      <c r="VZY351"/>
      <c r="VZZ351"/>
      <c r="WAA351"/>
      <c r="WAB351"/>
      <c r="WAC351"/>
      <c r="WAD351"/>
      <c r="WAE351"/>
      <c r="WAF351"/>
      <c r="WAG351"/>
      <c r="WAH351"/>
      <c r="WAI351"/>
      <c r="WAJ351"/>
      <c r="WAK351"/>
      <c r="WAL351"/>
      <c r="WAM351"/>
      <c r="WAN351"/>
      <c r="WAO351"/>
      <c r="WAP351"/>
      <c r="WAQ351"/>
      <c r="WAR351"/>
      <c r="WAS351"/>
      <c r="WAT351"/>
      <c r="WAU351"/>
      <c r="WAV351"/>
      <c r="WAW351"/>
      <c r="WAX351"/>
      <c r="WAY351"/>
      <c r="WAZ351"/>
      <c r="WBA351"/>
      <c r="WBB351"/>
      <c r="WBC351"/>
      <c r="WBD351"/>
      <c r="WBE351"/>
      <c r="WBF351"/>
      <c r="WBG351"/>
      <c r="WBH351"/>
      <c r="WBI351"/>
      <c r="WBJ351"/>
      <c r="WBK351"/>
      <c r="WBL351"/>
      <c r="WBM351"/>
      <c r="WBN351"/>
      <c r="WBO351"/>
      <c r="WBP351"/>
      <c r="WBQ351"/>
      <c r="WBR351"/>
      <c r="WBS351"/>
      <c r="WBT351"/>
      <c r="WBU351"/>
      <c r="WBV351"/>
      <c r="WBW351"/>
      <c r="WBX351"/>
      <c r="WBY351"/>
      <c r="WBZ351"/>
      <c r="WCA351"/>
      <c r="WCB351"/>
      <c r="WCC351"/>
      <c r="WCD351"/>
      <c r="WCE351"/>
      <c r="WCF351"/>
      <c r="WCG351"/>
      <c r="WCH351"/>
      <c r="WCI351"/>
      <c r="WCJ351"/>
      <c r="WCK351"/>
      <c r="WCL351"/>
      <c r="WCM351"/>
      <c r="WCN351"/>
      <c r="WCO351"/>
      <c r="WCP351"/>
      <c r="WCQ351"/>
      <c r="WCR351"/>
      <c r="WCS351"/>
      <c r="WCT351"/>
      <c r="WCU351"/>
      <c r="WCV351"/>
      <c r="WCW351"/>
      <c r="WCX351"/>
      <c r="WCY351"/>
      <c r="WCZ351"/>
      <c r="WDA351"/>
      <c r="WDB351"/>
      <c r="WDC351"/>
      <c r="WDD351"/>
      <c r="WDE351"/>
      <c r="WDF351"/>
      <c r="WDG351"/>
      <c r="WDH351"/>
      <c r="WDI351"/>
      <c r="WDJ351"/>
      <c r="WDK351"/>
      <c r="WDL351"/>
      <c r="WDM351"/>
      <c r="WDN351"/>
      <c r="WDO351"/>
      <c r="WDP351"/>
      <c r="WDQ351"/>
      <c r="WDR351"/>
      <c r="WDS351"/>
      <c r="WDT351"/>
      <c r="WDU351"/>
      <c r="WDV351"/>
      <c r="WDW351"/>
      <c r="WDX351"/>
      <c r="WDY351"/>
      <c r="WDZ351"/>
      <c r="WEA351"/>
      <c r="WEB351"/>
      <c r="WEC351"/>
      <c r="WED351"/>
      <c r="WEE351"/>
      <c r="WEF351"/>
      <c r="WEG351"/>
      <c r="WEH351"/>
      <c r="WEI351"/>
      <c r="WEJ351"/>
      <c r="WEK351"/>
      <c r="WEL351"/>
      <c r="WEM351"/>
      <c r="WEN351"/>
      <c r="WEO351"/>
      <c r="WEP351"/>
      <c r="WEQ351"/>
      <c r="WER351"/>
      <c r="WES351"/>
      <c r="WET351"/>
      <c r="WEU351"/>
      <c r="WEV351"/>
      <c r="WEW351"/>
      <c r="WEX351"/>
      <c r="WEY351"/>
      <c r="WEZ351"/>
      <c r="WFA351"/>
      <c r="WFB351"/>
      <c r="WFC351"/>
      <c r="WFD351"/>
      <c r="WFE351"/>
      <c r="WFF351"/>
      <c r="WFG351"/>
      <c r="WFH351"/>
      <c r="WFI351"/>
      <c r="WFJ351"/>
      <c r="WFK351"/>
      <c r="WFL351"/>
      <c r="WFM351"/>
      <c r="WFN351"/>
      <c r="WFO351"/>
      <c r="WFP351"/>
      <c r="WFQ351"/>
      <c r="WFR351"/>
      <c r="WFS351"/>
      <c r="WFT351"/>
      <c r="WFU351"/>
      <c r="WFV351"/>
      <c r="WFW351"/>
      <c r="WFX351"/>
      <c r="WFY351"/>
      <c r="WFZ351"/>
      <c r="WGA351"/>
      <c r="WGB351"/>
      <c r="WGC351"/>
      <c r="WGD351"/>
      <c r="WGE351"/>
      <c r="WGF351"/>
      <c r="WGG351"/>
      <c r="WGH351"/>
      <c r="WGI351"/>
      <c r="WGJ351"/>
      <c r="WGK351"/>
      <c r="WGL351"/>
      <c r="WGM351"/>
      <c r="WGN351"/>
      <c r="WGO351"/>
      <c r="WGP351"/>
      <c r="WGQ351"/>
      <c r="WGR351"/>
      <c r="WGS351"/>
      <c r="WGT351"/>
      <c r="WGU351"/>
      <c r="WGV351"/>
      <c r="WGW351"/>
      <c r="WGX351"/>
      <c r="WGY351"/>
      <c r="WGZ351"/>
      <c r="WHA351"/>
      <c r="WHB351"/>
      <c r="WHC351"/>
      <c r="WHD351"/>
      <c r="WHE351"/>
      <c r="WHF351"/>
      <c r="WHG351"/>
      <c r="WHH351"/>
      <c r="WHI351"/>
      <c r="WHJ351"/>
      <c r="WHK351"/>
      <c r="WHL351"/>
      <c r="WHM351"/>
      <c r="WHN351"/>
      <c r="WHO351"/>
      <c r="WHP351"/>
      <c r="WHQ351"/>
      <c r="WHR351"/>
      <c r="WHS351"/>
      <c r="WHT351"/>
      <c r="WHU351"/>
      <c r="WHV351"/>
      <c r="WHW351"/>
      <c r="WHX351"/>
      <c r="WHY351"/>
      <c r="WHZ351"/>
      <c r="WIA351"/>
      <c r="WIB351"/>
      <c r="WIC351"/>
      <c r="WID351"/>
      <c r="WIE351"/>
      <c r="WIF351"/>
      <c r="WIG351"/>
      <c r="WIH351"/>
      <c r="WII351"/>
      <c r="WIJ351"/>
      <c r="WIK351"/>
      <c r="WIL351"/>
      <c r="WIM351"/>
      <c r="WIN351"/>
      <c r="WIO351"/>
      <c r="WIP351"/>
      <c r="WIQ351"/>
      <c r="WIR351"/>
      <c r="WIS351"/>
      <c r="WIT351"/>
      <c r="WIU351"/>
      <c r="WIV351"/>
      <c r="WIW351"/>
      <c r="WIX351"/>
      <c r="WIY351"/>
      <c r="WIZ351"/>
      <c r="WJA351"/>
      <c r="WJB351"/>
      <c r="WJC351"/>
      <c r="WJD351"/>
      <c r="WJE351"/>
      <c r="WJF351"/>
      <c r="WJG351"/>
      <c r="WJH351"/>
      <c r="WJI351"/>
      <c r="WJJ351"/>
      <c r="WJK351"/>
      <c r="WJL351"/>
      <c r="WJM351"/>
      <c r="WJN351"/>
      <c r="WJO351"/>
      <c r="WJP351"/>
      <c r="WJQ351"/>
      <c r="WJR351"/>
      <c r="WJS351"/>
      <c r="WJT351"/>
      <c r="WJU351"/>
      <c r="WJV351"/>
      <c r="WJW351"/>
      <c r="WJX351"/>
      <c r="WJY351"/>
      <c r="WJZ351"/>
      <c r="WKA351"/>
      <c r="WKB351"/>
      <c r="WKC351"/>
      <c r="WKD351"/>
      <c r="WKE351"/>
      <c r="WKF351"/>
      <c r="WKG351"/>
      <c r="WKH351"/>
      <c r="WKI351"/>
      <c r="WKJ351"/>
      <c r="WKK351"/>
      <c r="WKL351"/>
      <c r="WKM351"/>
      <c r="WKN351"/>
      <c r="WKO351"/>
      <c r="WKP351"/>
      <c r="WKQ351"/>
      <c r="WKR351"/>
      <c r="WKS351"/>
      <c r="WKT351"/>
      <c r="WKU351"/>
      <c r="WKV351"/>
      <c r="WKW351"/>
      <c r="WKX351"/>
      <c r="WKY351"/>
      <c r="WKZ351"/>
      <c r="WLA351"/>
      <c r="WLB351"/>
      <c r="WLC351"/>
      <c r="WLD351"/>
      <c r="WLE351"/>
      <c r="WLF351"/>
      <c r="WLG351"/>
      <c r="WLH351"/>
      <c r="WLI351"/>
      <c r="WLJ351"/>
      <c r="WLK351"/>
      <c r="WLL351"/>
      <c r="WLM351"/>
      <c r="WLN351"/>
      <c r="WLO351"/>
      <c r="WLP351"/>
      <c r="WLQ351"/>
      <c r="WLR351"/>
      <c r="WLS351"/>
      <c r="WLT351"/>
      <c r="WLU351"/>
      <c r="WLV351"/>
      <c r="WLW351"/>
      <c r="WLX351"/>
      <c r="WLY351"/>
      <c r="WLZ351"/>
      <c r="WMA351"/>
      <c r="WMB351"/>
      <c r="WMC351"/>
      <c r="WMD351"/>
      <c r="WME351"/>
      <c r="WMF351"/>
      <c r="WMG351"/>
      <c r="WMH351"/>
      <c r="WMI351"/>
      <c r="WMJ351"/>
      <c r="WMK351"/>
      <c r="WML351"/>
      <c r="WMM351"/>
      <c r="WMN351"/>
      <c r="WMO351"/>
      <c r="WMP351"/>
      <c r="WMQ351"/>
      <c r="WMR351"/>
      <c r="WMS351"/>
      <c r="WMT351"/>
      <c r="WMU351"/>
      <c r="WMV351"/>
      <c r="WMW351"/>
      <c r="WMX351"/>
      <c r="WMY351"/>
      <c r="WMZ351"/>
      <c r="WNA351"/>
      <c r="WNB351"/>
      <c r="WNC351"/>
      <c r="WND351"/>
      <c r="WNE351"/>
      <c r="WNF351"/>
      <c r="WNG351"/>
      <c r="WNH351"/>
      <c r="WNI351"/>
      <c r="WNJ351"/>
      <c r="WNK351"/>
      <c r="WNL351"/>
      <c r="WNM351"/>
      <c r="WNN351"/>
      <c r="WNO351"/>
      <c r="WNP351"/>
      <c r="WNQ351"/>
      <c r="WNR351"/>
      <c r="WNS351"/>
      <c r="WNT351"/>
      <c r="WNU351"/>
      <c r="WNV351"/>
      <c r="WNW351"/>
      <c r="WNX351"/>
      <c r="WNY351"/>
      <c r="WNZ351"/>
      <c r="WOA351"/>
      <c r="WOB351"/>
      <c r="WOC351"/>
      <c r="WOD351"/>
      <c r="WOE351"/>
      <c r="WOF351"/>
      <c r="WOG351"/>
      <c r="WOH351"/>
      <c r="WOI351"/>
      <c r="WOJ351"/>
      <c r="WOK351"/>
      <c r="WOL351"/>
      <c r="WOM351"/>
      <c r="WON351"/>
      <c r="WOO351"/>
      <c r="WOP351"/>
      <c r="WOQ351"/>
      <c r="WOR351"/>
      <c r="WOS351"/>
      <c r="WOT351"/>
      <c r="WOU351"/>
      <c r="WOV351"/>
      <c r="WOW351"/>
      <c r="WOX351"/>
      <c r="WOY351"/>
      <c r="WOZ351"/>
      <c r="WPA351"/>
      <c r="WPB351"/>
      <c r="WPC351"/>
      <c r="WPD351"/>
      <c r="WPE351"/>
      <c r="WPF351"/>
      <c r="WPG351"/>
      <c r="WPH351"/>
      <c r="WPI351"/>
      <c r="WPJ351"/>
      <c r="WPK351"/>
      <c r="WPL351"/>
      <c r="WPM351"/>
      <c r="WPN351"/>
      <c r="WPO351"/>
      <c r="WPP351"/>
      <c r="WPQ351"/>
      <c r="WPR351"/>
      <c r="WPS351"/>
      <c r="WPT351"/>
      <c r="WPU351"/>
      <c r="WPV351"/>
      <c r="WPW351"/>
      <c r="WPX351"/>
      <c r="WPY351"/>
      <c r="WPZ351"/>
      <c r="WQA351"/>
      <c r="WQB351"/>
      <c r="WQC351"/>
      <c r="WQD351"/>
      <c r="WQE351"/>
      <c r="WQF351"/>
      <c r="WQG351"/>
      <c r="WQH351"/>
      <c r="WQI351"/>
      <c r="WQJ351"/>
      <c r="WQK351"/>
      <c r="WQL351"/>
      <c r="WQM351"/>
      <c r="WQN351"/>
      <c r="WQO351"/>
      <c r="WQP351"/>
      <c r="WQQ351"/>
      <c r="WQR351"/>
      <c r="WQS351"/>
      <c r="WQT351"/>
      <c r="WQU351"/>
      <c r="WQV351"/>
      <c r="WQW351"/>
      <c r="WQX351"/>
      <c r="WQY351"/>
      <c r="WQZ351"/>
      <c r="WRA351"/>
      <c r="WRB351"/>
      <c r="WRC351"/>
      <c r="WRD351"/>
      <c r="WRE351"/>
      <c r="WRF351"/>
      <c r="WRG351"/>
      <c r="WRH351"/>
      <c r="WRI351"/>
      <c r="WRJ351"/>
      <c r="WRK351"/>
      <c r="WRL351"/>
      <c r="WRM351"/>
      <c r="WRN351"/>
      <c r="WRO351"/>
      <c r="WRP351"/>
      <c r="WRQ351"/>
      <c r="WRR351"/>
      <c r="WRS351"/>
      <c r="WRT351"/>
      <c r="WRU351"/>
      <c r="WRV351"/>
      <c r="WRW351"/>
      <c r="WRX351"/>
      <c r="WRY351"/>
      <c r="WRZ351"/>
      <c r="WSA351"/>
      <c r="WSB351"/>
      <c r="WSC351"/>
      <c r="WSD351"/>
      <c r="WSE351"/>
      <c r="WSF351"/>
      <c r="WSG351"/>
      <c r="WSH351"/>
      <c r="WSI351"/>
      <c r="WSJ351"/>
      <c r="WSK351"/>
      <c r="WSL351"/>
      <c r="WSM351"/>
      <c r="WSN351"/>
      <c r="WSO351"/>
      <c r="WSP351"/>
      <c r="WSQ351"/>
      <c r="WSR351"/>
      <c r="WSS351"/>
      <c r="WST351"/>
      <c r="WSU351"/>
      <c r="WSV351"/>
      <c r="WSW351"/>
      <c r="WSX351"/>
      <c r="WSY351"/>
      <c r="WSZ351"/>
      <c r="WTA351"/>
      <c r="WTB351"/>
      <c r="WTC351"/>
      <c r="WTD351"/>
      <c r="WTE351"/>
      <c r="WTF351"/>
      <c r="WTG351"/>
      <c r="WTH351"/>
      <c r="WTI351"/>
      <c r="WTJ351"/>
      <c r="WTK351"/>
      <c r="WTL351"/>
      <c r="WTM351"/>
      <c r="WTN351"/>
      <c r="WTO351"/>
      <c r="WTP351"/>
      <c r="WTQ351"/>
      <c r="WTR351"/>
      <c r="WTS351"/>
      <c r="WTT351"/>
      <c r="WTU351"/>
      <c r="WTV351"/>
      <c r="WTW351"/>
      <c r="WTX351"/>
      <c r="WTY351"/>
      <c r="WTZ351"/>
      <c r="WUA351"/>
      <c r="WUB351"/>
      <c r="WUC351"/>
      <c r="WUD351"/>
      <c r="WUE351"/>
      <c r="WUF351"/>
      <c r="WUG351"/>
      <c r="WUH351"/>
      <c r="WUI351"/>
      <c r="WUJ351"/>
      <c r="WUK351"/>
      <c r="WUL351"/>
      <c r="WUM351"/>
      <c r="WUN351"/>
      <c r="WUO351"/>
      <c r="WUP351"/>
      <c r="WUQ351"/>
      <c r="WUR351"/>
      <c r="WUS351"/>
      <c r="WUT351"/>
      <c r="WUU351"/>
      <c r="WUV351"/>
      <c r="WUW351"/>
      <c r="WUX351"/>
      <c r="WUY351"/>
      <c r="WUZ351"/>
      <c r="WVA351"/>
      <c r="WVB351"/>
      <c r="WVC351"/>
      <c r="WVD351"/>
      <c r="WVE351"/>
      <c r="WVF351"/>
      <c r="WVG351"/>
      <c r="WVH351"/>
      <c r="WVI351"/>
      <c r="WVJ351"/>
      <c r="WVK351"/>
      <c r="WVL351"/>
      <c r="WVM351"/>
      <c r="WVN351"/>
      <c r="WVO351"/>
      <c r="WVP351"/>
      <c r="WVQ351"/>
      <c r="WVR351"/>
      <c r="WVS351"/>
      <c r="WVT351"/>
      <c r="WVU351"/>
      <c r="WVV351"/>
      <c r="WVW351"/>
      <c r="WVX351"/>
      <c r="WVY351"/>
      <c r="WVZ351"/>
      <c r="WWA351"/>
      <c r="WWB351"/>
      <c r="WWC351"/>
      <c r="WWD351"/>
      <c r="WWE351"/>
      <c r="WWF351"/>
      <c r="WWG351"/>
      <c r="WWH351"/>
      <c r="WWI351"/>
      <c r="WWJ351"/>
      <c r="WWK351"/>
      <c r="WWL351"/>
      <c r="WWM351"/>
      <c r="WWN351"/>
      <c r="WWO351"/>
      <c r="WWP351"/>
      <c r="WWQ351"/>
      <c r="WWR351"/>
      <c r="WWS351"/>
      <c r="WWT351"/>
      <c r="WWU351"/>
      <c r="WWV351"/>
      <c r="WWW351"/>
      <c r="WWX351"/>
      <c r="WWY351"/>
      <c r="WWZ351"/>
      <c r="WXA351"/>
      <c r="WXB351"/>
      <c r="WXC351"/>
      <c r="WXD351"/>
      <c r="WXE351"/>
      <c r="WXF351"/>
      <c r="WXG351"/>
      <c r="WXH351"/>
      <c r="WXI351"/>
      <c r="WXJ351"/>
      <c r="WXK351"/>
      <c r="WXL351"/>
      <c r="WXM351"/>
      <c r="WXN351"/>
      <c r="WXO351"/>
      <c r="WXP351"/>
      <c r="WXQ351"/>
      <c r="WXR351"/>
      <c r="WXS351"/>
      <c r="WXT351"/>
      <c r="WXU351"/>
      <c r="WXV351"/>
      <c r="WXW351"/>
      <c r="WXX351"/>
      <c r="WXY351"/>
      <c r="WXZ351"/>
      <c r="WYA351"/>
      <c r="WYB351"/>
      <c r="WYC351"/>
      <c r="WYD351"/>
      <c r="WYE351"/>
      <c r="WYF351"/>
      <c r="WYG351"/>
      <c r="WYH351"/>
      <c r="WYI351"/>
      <c r="WYJ351"/>
      <c r="WYK351"/>
      <c r="WYL351"/>
      <c r="WYM351"/>
      <c r="WYN351"/>
      <c r="WYO351"/>
      <c r="WYP351"/>
      <c r="WYQ351"/>
      <c r="WYR351"/>
      <c r="WYS351"/>
      <c r="WYT351"/>
      <c r="WYU351"/>
      <c r="WYV351"/>
      <c r="WYW351"/>
      <c r="WYX351"/>
      <c r="WYY351"/>
      <c r="WYZ351"/>
      <c r="WZA351"/>
      <c r="WZB351"/>
      <c r="WZC351"/>
      <c r="WZD351"/>
      <c r="WZE351"/>
      <c r="WZF351"/>
      <c r="WZG351"/>
      <c r="WZH351"/>
      <c r="WZI351"/>
      <c r="WZJ351"/>
      <c r="WZK351"/>
      <c r="WZL351"/>
      <c r="WZM351"/>
      <c r="WZN351"/>
      <c r="WZO351"/>
      <c r="WZP351"/>
      <c r="WZQ351"/>
      <c r="WZR351"/>
      <c r="WZS351"/>
      <c r="WZT351"/>
      <c r="WZU351"/>
      <c r="WZV351"/>
      <c r="WZW351"/>
      <c r="WZX351"/>
      <c r="WZY351"/>
      <c r="WZZ351"/>
      <c r="XAA351"/>
      <c r="XAB351"/>
      <c r="XAC351"/>
      <c r="XAD351"/>
      <c r="XAE351"/>
      <c r="XAF351"/>
      <c r="XAG351"/>
      <c r="XAH351"/>
      <c r="XAI351"/>
      <c r="XAJ351"/>
      <c r="XAK351"/>
      <c r="XAL351"/>
      <c r="XAM351"/>
      <c r="XAN351"/>
      <c r="XAO351"/>
      <c r="XAP351"/>
      <c r="XAQ351"/>
      <c r="XAR351"/>
      <c r="XAS351"/>
      <c r="XAT351"/>
      <c r="XAU351"/>
      <c r="XAV351"/>
      <c r="XAW351"/>
      <c r="XAX351"/>
      <c r="XAY351"/>
      <c r="XAZ351"/>
      <c r="XBA351"/>
      <c r="XBB351"/>
      <c r="XBC351"/>
      <c r="XBD351"/>
      <c r="XBE351"/>
      <c r="XBF351"/>
      <c r="XBG351"/>
      <c r="XBH351"/>
      <c r="XBI351"/>
      <c r="XBJ351"/>
      <c r="XBK351"/>
      <c r="XBL351"/>
      <c r="XBM351"/>
      <c r="XBN351"/>
      <c r="XBO351"/>
      <c r="XBP351"/>
      <c r="XBQ351"/>
      <c r="XBR351"/>
      <c r="XBS351"/>
      <c r="XBT351"/>
      <c r="XBU351"/>
      <c r="XBV351"/>
      <c r="XBW351"/>
      <c r="XBX351"/>
      <c r="XBY351"/>
      <c r="XBZ351"/>
      <c r="XCA351"/>
      <c r="XCB351"/>
      <c r="XCC351"/>
      <c r="XCD351"/>
      <c r="XCE351"/>
      <c r="XCF351"/>
      <c r="XCG351"/>
      <c r="XCH351"/>
      <c r="XCI351"/>
      <c r="XCJ351"/>
      <c r="XCK351"/>
      <c r="XCL351"/>
      <c r="XCM351"/>
      <c r="XCN351"/>
      <c r="XCO351"/>
      <c r="XCP351"/>
      <c r="XCQ351"/>
      <c r="XCR351"/>
      <c r="XCS351"/>
      <c r="XCT351"/>
      <c r="XCU351"/>
      <c r="XCV351"/>
      <c r="XCW351"/>
      <c r="XCX351"/>
      <c r="XCY351"/>
      <c r="XCZ351"/>
      <c r="XDA351"/>
      <c r="XDB351"/>
      <c r="XDC351"/>
      <c r="XDD351"/>
      <c r="XDE351"/>
      <c r="XDF351"/>
      <c r="XDG351"/>
      <c r="XDH351"/>
      <c r="XDI351"/>
      <c r="XDJ351"/>
      <c r="XDK351"/>
      <c r="XDL351"/>
      <c r="XDM351"/>
      <c r="XDN351"/>
      <c r="XDO351"/>
      <c r="XDP351"/>
      <c r="XDQ351"/>
      <c r="XDR351"/>
      <c r="XDS351"/>
      <c r="XDT351"/>
      <c r="XDU351"/>
      <c r="XDV351"/>
      <c r="XDW351"/>
      <c r="XDX351"/>
      <c r="XDY351"/>
      <c r="XDZ351"/>
      <c r="XEA351"/>
      <c r="XEB351"/>
      <c r="XEC351"/>
      <c r="XED351"/>
      <c r="XEE351"/>
      <c r="XEF351"/>
      <c r="XEG351"/>
      <c r="XEH351"/>
      <c r="XEI351"/>
      <c r="XEJ351"/>
      <c r="XEK351"/>
      <c r="XEL351"/>
      <c r="XEM351"/>
      <c r="XEN351"/>
      <c r="XEO351"/>
      <c r="XEP351"/>
      <c r="XEQ351"/>
      <c r="XER351"/>
      <c r="XES351"/>
      <c r="XET351"/>
      <c r="XEU351"/>
      <c r="XEV351"/>
      <c r="XEW351"/>
      <c r="XEX351"/>
      <c r="XEY351"/>
      <c r="XEZ351"/>
      <c r="XFA351"/>
      <c r="XFB351"/>
      <c r="XFC351"/>
      <c r="XFD351"/>
    </row>
    <row r="352" spans="1:16384" s="256" customFormat="1" ht="10.5" customHeight="1" x14ac:dyDescent="0.2">
      <c r="C352" s="391"/>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c r="AME352"/>
      <c r="AMF352"/>
      <c r="AMG352"/>
      <c r="AMH352"/>
      <c r="AMI352"/>
      <c r="AMJ352"/>
      <c r="AMK352"/>
      <c r="AML352"/>
      <c r="AMM352"/>
      <c r="AMN352"/>
      <c r="AMO352"/>
      <c r="AMP352"/>
      <c r="AMQ352"/>
      <c r="AMR352"/>
      <c r="AMS352"/>
      <c r="AMT352"/>
      <c r="AMU352"/>
      <c r="AMV352"/>
      <c r="AMW352"/>
      <c r="AMX352"/>
      <c r="AMY352"/>
      <c r="AMZ352"/>
      <c r="ANA352"/>
      <c r="ANB352"/>
      <c r="ANC352"/>
      <c r="AND352"/>
      <c r="ANE352"/>
      <c r="ANF352"/>
      <c r="ANG352"/>
      <c r="ANH352"/>
      <c r="ANI352"/>
      <c r="ANJ352"/>
      <c r="ANK352"/>
      <c r="ANL352"/>
      <c r="ANM352"/>
      <c r="ANN352"/>
      <c r="ANO352"/>
      <c r="ANP352"/>
      <c r="ANQ352"/>
      <c r="ANR352"/>
      <c r="ANS352"/>
      <c r="ANT352"/>
      <c r="ANU352"/>
      <c r="ANV352"/>
      <c r="ANW352"/>
      <c r="ANX352"/>
      <c r="ANY352"/>
      <c r="ANZ352"/>
      <c r="AOA352"/>
      <c r="AOB352"/>
      <c r="AOC352"/>
      <c r="AOD352"/>
      <c r="AOE352"/>
      <c r="AOF352"/>
      <c r="AOG352"/>
      <c r="AOH352"/>
      <c r="AOI352"/>
      <c r="AOJ352"/>
      <c r="AOK352"/>
      <c r="AOL352"/>
      <c r="AOM352"/>
      <c r="AON352"/>
      <c r="AOO352"/>
      <c r="AOP352"/>
      <c r="AOQ352"/>
      <c r="AOR352"/>
      <c r="AOS352"/>
      <c r="AOT352"/>
      <c r="AOU352"/>
      <c r="AOV352"/>
      <c r="AOW352"/>
      <c r="AOX352"/>
      <c r="AOY352"/>
      <c r="AOZ352"/>
      <c r="APA352"/>
      <c r="APB352"/>
      <c r="APC352"/>
      <c r="APD352"/>
      <c r="APE352"/>
      <c r="APF352"/>
      <c r="APG352"/>
      <c r="APH352"/>
      <c r="API352"/>
      <c r="APJ352"/>
      <c r="APK352"/>
      <c r="APL352"/>
      <c r="APM352"/>
      <c r="APN352"/>
      <c r="APO352"/>
      <c r="APP352"/>
      <c r="APQ352"/>
      <c r="APR352"/>
      <c r="APS352"/>
      <c r="APT352"/>
      <c r="APU352"/>
      <c r="APV352"/>
      <c r="APW352"/>
      <c r="APX352"/>
      <c r="APY352"/>
      <c r="APZ352"/>
      <c r="AQA352"/>
      <c r="AQB352"/>
      <c r="AQC352"/>
      <c r="AQD352"/>
      <c r="AQE352"/>
      <c r="AQF352"/>
      <c r="AQG352"/>
      <c r="AQH352"/>
      <c r="AQI352"/>
      <c r="AQJ352"/>
      <c r="AQK352"/>
      <c r="AQL352"/>
      <c r="AQM352"/>
      <c r="AQN352"/>
      <c r="AQO352"/>
      <c r="AQP352"/>
      <c r="AQQ352"/>
      <c r="AQR352"/>
      <c r="AQS352"/>
      <c r="AQT352"/>
      <c r="AQU352"/>
      <c r="AQV352"/>
      <c r="AQW352"/>
      <c r="AQX352"/>
      <c r="AQY352"/>
      <c r="AQZ352"/>
      <c r="ARA352"/>
      <c r="ARB352"/>
      <c r="ARC352"/>
      <c r="ARD352"/>
      <c r="ARE352"/>
      <c r="ARF352"/>
      <c r="ARG352"/>
      <c r="ARH352"/>
      <c r="ARI352"/>
      <c r="ARJ352"/>
      <c r="ARK352"/>
      <c r="ARL352"/>
      <c r="ARM352"/>
      <c r="ARN352"/>
      <c r="ARO352"/>
      <c r="ARP352"/>
      <c r="ARQ352"/>
      <c r="ARR352"/>
      <c r="ARS352"/>
      <c r="ART352"/>
      <c r="ARU352"/>
      <c r="ARV352"/>
      <c r="ARW352"/>
      <c r="ARX352"/>
      <c r="ARY352"/>
      <c r="ARZ352"/>
      <c r="ASA352"/>
      <c r="ASB352"/>
      <c r="ASC352"/>
      <c r="ASD352"/>
      <c r="ASE352"/>
      <c r="ASF352"/>
      <c r="ASG352"/>
      <c r="ASH352"/>
      <c r="ASI352"/>
      <c r="ASJ352"/>
      <c r="ASK352"/>
      <c r="ASL352"/>
      <c r="ASM352"/>
      <c r="ASN352"/>
      <c r="ASO352"/>
      <c r="ASP352"/>
      <c r="ASQ352"/>
      <c r="ASR352"/>
      <c r="ASS352"/>
      <c r="AST352"/>
      <c r="ASU352"/>
      <c r="ASV352"/>
      <c r="ASW352"/>
      <c r="ASX352"/>
      <c r="ASY352"/>
      <c r="ASZ352"/>
      <c r="ATA352"/>
      <c r="ATB352"/>
      <c r="ATC352"/>
      <c r="ATD352"/>
      <c r="ATE352"/>
      <c r="ATF352"/>
      <c r="ATG352"/>
      <c r="ATH352"/>
      <c r="ATI352"/>
      <c r="ATJ352"/>
      <c r="ATK352"/>
      <c r="ATL352"/>
      <c r="ATM352"/>
      <c r="ATN352"/>
      <c r="ATO352"/>
      <c r="ATP352"/>
      <c r="ATQ352"/>
      <c r="ATR352"/>
      <c r="ATS352"/>
      <c r="ATT352"/>
      <c r="ATU352"/>
      <c r="ATV352"/>
      <c r="ATW352"/>
      <c r="ATX352"/>
      <c r="ATY352"/>
      <c r="ATZ352"/>
      <c r="AUA352"/>
      <c r="AUB352"/>
      <c r="AUC352"/>
      <c r="AUD352"/>
      <c r="AUE352"/>
      <c r="AUF352"/>
      <c r="AUG352"/>
      <c r="AUH352"/>
      <c r="AUI352"/>
      <c r="AUJ352"/>
      <c r="AUK352"/>
      <c r="AUL352"/>
      <c r="AUM352"/>
      <c r="AUN352"/>
      <c r="AUO352"/>
      <c r="AUP352"/>
      <c r="AUQ352"/>
      <c r="AUR352"/>
      <c r="AUS352"/>
      <c r="AUT352"/>
      <c r="AUU352"/>
      <c r="AUV352"/>
      <c r="AUW352"/>
      <c r="AUX352"/>
      <c r="AUY352"/>
      <c r="AUZ352"/>
      <c r="AVA352"/>
      <c r="AVB352"/>
      <c r="AVC352"/>
      <c r="AVD352"/>
      <c r="AVE352"/>
      <c r="AVF352"/>
      <c r="AVG352"/>
      <c r="AVH352"/>
      <c r="AVI352"/>
      <c r="AVJ352"/>
      <c r="AVK352"/>
      <c r="AVL352"/>
      <c r="AVM352"/>
      <c r="AVN352"/>
      <c r="AVO352"/>
      <c r="AVP352"/>
      <c r="AVQ352"/>
      <c r="AVR352"/>
      <c r="AVS352"/>
      <c r="AVT352"/>
      <c r="AVU352"/>
      <c r="AVV352"/>
      <c r="AVW352"/>
      <c r="AVX352"/>
      <c r="AVY352"/>
      <c r="AVZ352"/>
      <c r="AWA352"/>
      <c r="AWB352"/>
      <c r="AWC352"/>
      <c r="AWD352"/>
      <c r="AWE352"/>
      <c r="AWF352"/>
      <c r="AWG352"/>
      <c r="AWH352"/>
      <c r="AWI352"/>
      <c r="AWJ352"/>
      <c r="AWK352"/>
      <c r="AWL352"/>
      <c r="AWM352"/>
      <c r="AWN352"/>
      <c r="AWO352"/>
      <c r="AWP352"/>
      <c r="AWQ352"/>
      <c r="AWR352"/>
      <c r="AWS352"/>
      <c r="AWT352"/>
      <c r="AWU352"/>
      <c r="AWV352"/>
      <c r="AWW352"/>
      <c r="AWX352"/>
      <c r="AWY352"/>
      <c r="AWZ352"/>
      <c r="AXA352"/>
      <c r="AXB352"/>
      <c r="AXC352"/>
      <c r="AXD352"/>
      <c r="AXE352"/>
      <c r="AXF352"/>
      <c r="AXG352"/>
      <c r="AXH352"/>
      <c r="AXI352"/>
      <c r="AXJ352"/>
      <c r="AXK352"/>
      <c r="AXL352"/>
      <c r="AXM352"/>
      <c r="AXN352"/>
      <c r="AXO352"/>
      <c r="AXP352"/>
      <c r="AXQ352"/>
      <c r="AXR352"/>
      <c r="AXS352"/>
      <c r="AXT352"/>
      <c r="AXU352"/>
      <c r="AXV352"/>
      <c r="AXW352"/>
      <c r="AXX352"/>
      <c r="AXY352"/>
      <c r="AXZ352"/>
      <c r="AYA352"/>
      <c r="AYB352"/>
      <c r="AYC352"/>
      <c r="AYD352"/>
      <c r="AYE352"/>
      <c r="AYF352"/>
      <c r="AYG352"/>
      <c r="AYH352"/>
      <c r="AYI352"/>
      <c r="AYJ352"/>
      <c r="AYK352"/>
      <c r="AYL352"/>
      <c r="AYM352"/>
      <c r="AYN352"/>
      <c r="AYO352"/>
      <c r="AYP352"/>
      <c r="AYQ352"/>
      <c r="AYR352"/>
      <c r="AYS352"/>
      <c r="AYT352"/>
      <c r="AYU352"/>
      <c r="AYV352"/>
      <c r="AYW352"/>
      <c r="AYX352"/>
      <c r="AYY352"/>
      <c r="AYZ352"/>
      <c r="AZA352"/>
      <c r="AZB352"/>
      <c r="AZC352"/>
      <c r="AZD352"/>
      <c r="AZE352"/>
      <c r="AZF352"/>
      <c r="AZG352"/>
      <c r="AZH352"/>
      <c r="AZI352"/>
      <c r="AZJ352"/>
      <c r="AZK352"/>
      <c r="AZL352"/>
      <c r="AZM352"/>
      <c r="AZN352"/>
      <c r="AZO352"/>
      <c r="AZP352"/>
      <c r="AZQ352"/>
      <c r="AZR352"/>
      <c r="AZS352"/>
      <c r="AZT352"/>
      <c r="AZU352"/>
      <c r="AZV352"/>
      <c r="AZW352"/>
      <c r="AZX352"/>
      <c r="AZY352"/>
      <c r="AZZ352"/>
      <c r="BAA352"/>
      <c r="BAB352"/>
      <c r="BAC352"/>
      <c r="BAD352"/>
      <c r="BAE352"/>
      <c r="BAF352"/>
      <c r="BAG352"/>
      <c r="BAH352"/>
      <c r="BAI352"/>
      <c r="BAJ352"/>
      <c r="BAK352"/>
      <c r="BAL352"/>
      <c r="BAM352"/>
      <c r="BAN352"/>
      <c r="BAO352"/>
      <c r="BAP352"/>
      <c r="BAQ352"/>
      <c r="BAR352"/>
      <c r="BAS352"/>
      <c r="BAT352"/>
      <c r="BAU352"/>
      <c r="BAV352"/>
      <c r="BAW352"/>
      <c r="BAX352"/>
      <c r="BAY352"/>
      <c r="BAZ352"/>
      <c r="BBA352"/>
      <c r="BBB352"/>
      <c r="BBC352"/>
      <c r="BBD352"/>
      <c r="BBE352"/>
      <c r="BBF352"/>
      <c r="BBG352"/>
      <c r="BBH352"/>
      <c r="BBI352"/>
      <c r="BBJ352"/>
      <c r="BBK352"/>
      <c r="BBL352"/>
      <c r="BBM352"/>
      <c r="BBN352"/>
      <c r="BBO352"/>
      <c r="BBP352"/>
      <c r="BBQ352"/>
      <c r="BBR352"/>
      <c r="BBS352"/>
      <c r="BBT352"/>
      <c r="BBU352"/>
      <c r="BBV352"/>
      <c r="BBW352"/>
      <c r="BBX352"/>
      <c r="BBY352"/>
      <c r="BBZ352"/>
      <c r="BCA352"/>
      <c r="BCB352"/>
      <c r="BCC352"/>
      <c r="BCD352"/>
      <c r="BCE352"/>
      <c r="BCF352"/>
      <c r="BCG352"/>
      <c r="BCH352"/>
      <c r="BCI352"/>
      <c r="BCJ352"/>
      <c r="BCK352"/>
      <c r="BCL352"/>
      <c r="BCM352"/>
      <c r="BCN352"/>
      <c r="BCO352"/>
      <c r="BCP352"/>
      <c r="BCQ352"/>
      <c r="BCR352"/>
      <c r="BCS352"/>
      <c r="BCT352"/>
      <c r="BCU352"/>
      <c r="BCV352"/>
      <c r="BCW352"/>
      <c r="BCX352"/>
      <c r="BCY352"/>
      <c r="BCZ352"/>
      <c r="BDA352"/>
      <c r="BDB352"/>
      <c r="BDC352"/>
      <c r="BDD352"/>
      <c r="BDE352"/>
      <c r="BDF352"/>
      <c r="BDG352"/>
      <c r="BDH352"/>
      <c r="BDI352"/>
      <c r="BDJ352"/>
      <c r="BDK352"/>
      <c r="BDL352"/>
      <c r="BDM352"/>
      <c r="BDN352"/>
      <c r="BDO352"/>
      <c r="BDP352"/>
      <c r="BDQ352"/>
      <c r="BDR352"/>
      <c r="BDS352"/>
      <c r="BDT352"/>
      <c r="BDU352"/>
      <c r="BDV352"/>
      <c r="BDW352"/>
      <c r="BDX352"/>
      <c r="BDY352"/>
      <c r="BDZ352"/>
      <c r="BEA352"/>
      <c r="BEB352"/>
      <c r="BEC352"/>
      <c r="BED352"/>
      <c r="BEE352"/>
      <c r="BEF352"/>
      <c r="BEG352"/>
      <c r="BEH352"/>
      <c r="BEI352"/>
      <c r="BEJ352"/>
      <c r="BEK352"/>
      <c r="BEL352"/>
      <c r="BEM352"/>
      <c r="BEN352"/>
      <c r="BEO352"/>
      <c r="BEP352"/>
      <c r="BEQ352"/>
      <c r="BER352"/>
      <c r="BES352"/>
      <c r="BET352"/>
      <c r="BEU352"/>
      <c r="BEV352"/>
      <c r="BEW352"/>
      <c r="BEX352"/>
      <c r="BEY352"/>
      <c r="BEZ352"/>
      <c r="BFA352"/>
      <c r="BFB352"/>
      <c r="BFC352"/>
      <c r="BFD352"/>
      <c r="BFE352"/>
      <c r="BFF352"/>
      <c r="BFG352"/>
      <c r="BFH352"/>
      <c r="BFI352"/>
      <c r="BFJ352"/>
      <c r="BFK352"/>
      <c r="BFL352"/>
      <c r="BFM352"/>
      <c r="BFN352"/>
      <c r="BFO352"/>
      <c r="BFP352"/>
      <c r="BFQ352"/>
      <c r="BFR352"/>
      <c r="BFS352"/>
      <c r="BFT352"/>
      <c r="BFU352"/>
      <c r="BFV352"/>
      <c r="BFW352"/>
      <c r="BFX352"/>
      <c r="BFY352"/>
      <c r="BFZ352"/>
      <c r="BGA352"/>
      <c r="BGB352"/>
      <c r="BGC352"/>
      <c r="BGD352"/>
      <c r="BGE352"/>
      <c r="BGF352"/>
      <c r="BGG352"/>
      <c r="BGH352"/>
      <c r="BGI352"/>
      <c r="BGJ352"/>
      <c r="BGK352"/>
      <c r="BGL352"/>
      <c r="BGM352"/>
      <c r="BGN352"/>
      <c r="BGO352"/>
      <c r="BGP352"/>
      <c r="BGQ352"/>
      <c r="BGR352"/>
      <c r="BGS352"/>
      <c r="BGT352"/>
      <c r="BGU352"/>
      <c r="BGV352"/>
      <c r="BGW352"/>
      <c r="BGX352"/>
      <c r="BGY352"/>
      <c r="BGZ352"/>
      <c r="BHA352"/>
      <c r="BHB352"/>
      <c r="BHC352"/>
      <c r="BHD352"/>
      <c r="BHE352"/>
      <c r="BHF352"/>
      <c r="BHG352"/>
      <c r="BHH352"/>
      <c r="BHI352"/>
      <c r="BHJ352"/>
      <c r="BHK352"/>
      <c r="BHL352"/>
      <c r="BHM352"/>
      <c r="BHN352"/>
      <c r="BHO352"/>
      <c r="BHP352"/>
      <c r="BHQ352"/>
      <c r="BHR352"/>
      <c r="BHS352"/>
      <c r="BHT352"/>
      <c r="BHU352"/>
      <c r="BHV352"/>
      <c r="BHW352"/>
      <c r="BHX352"/>
      <c r="BHY352"/>
      <c r="BHZ352"/>
      <c r="BIA352"/>
      <c r="BIB352"/>
      <c r="BIC352"/>
      <c r="BID352"/>
      <c r="BIE352"/>
      <c r="BIF352"/>
      <c r="BIG352"/>
      <c r="BIH352"/>
      <c r="BII352"/>
      <c r="BIJ352"/>
      <c r="BIK352"/>
      <c r="BIL352"/>
      <c r="BIM352"/>
      <c r="BIN352"/>
      <c r="BIO352"/>
      <c r="BIP352"/>
      <c r="BIQ352"/>
      <c r="BIR352"/>
      <c r="BIS352"/>
      <c r="BIT352"/>
      <c r="BIU352"/>
      <c r="BIV352"/>
      <c r="BIW352"/>
      <c r="BIX352"/>
      <c r="BIY352"/>
      <c r="BIZ352"/>
      <c r="BJA352"/>
      <c r="BJB352"/>
      <c r="BJC352"/>
      <c r="BJD352"/>
      <c r="BJE352"/>
      <c r="BJF352"/>
      <c r="BJG352"/>
      <c r="BJH352"/>
      <c r="BJI352"/>
      <c r="BJJ352"/>
      <c r="BJK352"/>
      <c r="BJL352"/>
      <c r="BJM352"/>
      <c r="BJN352"/>
      <c r="BJO352"/>
      <c r="BJP352"/>
      <c r="BJQ352"/>
      <c r="BJR352"/>
      <c r="BJS352"/>
      <c r="BJT352"/>
      <c r="BJU352"/>
      <c r="BJV352"/>
      <c r="BJW352"/>
      <c r="BJX352"/>
      <c r="BJY352"/>
      <c r="BJZ352"/>
      <c r="BKA352"/>
      <c r="BKB352"/>
      <c r="BKC352"/>
      <c r="BKD352"/>
      <c r="BKE352"/>
      <c r="BKF352"/>
      <c r="BKG352"/>
      <c r="BKH352"/>
      <c r="BKI352"/>
      <c r="BKJ352"/>
      <c r="BKK352"/>
      <c r="BKL352"/>
      <c r="BKM352"/>
      <c r="BKN352"/>
      <c r="BKO352"/>
      <c r="BKP352"/>
      <c r="BKQ352"/>
      <c r="BKR352"/>
      <c r="BKS352"/>
      <c r="BKT352"/>
      <c r="BKU352"/>
      <c r="BKV352"/>
      <c r="BKW352"/>
      <c r="BKX352"/>
      <c r="BKY352"/>
      <c r="BKZ352"/>
      <c r="BLA352"/>
      <c r="BLB352"/>
      <c r="BLC352"/>
      <c r="BLD352"/>
      <c r="BLE352"/>
      <c r="BLF352"/>
      <c r="BLG352"/>
      <c r="BLH352"/>
      <c r="BLI352"/>
      <c r="BLJ352"/>
      <c r="BLK352"/>
      <c r="BLL352"/>
      <c r="BLM352"/>
      <c r="BLN352"/>
      <c r="BLO352"/>
      <c r="BLP352"/>
      <c r="BLQ352"/>
      <c r="BLR352"/>
      <c r="BLS352"/>
      <c r="BLT352"/>
      <c r="BLU352"/>
      <c r="BLV352"/>
      <c r="BLW352"/>
      <c r="BLX352"/>
      <c r="BLY352"/>
      <c r="BLZ352"/>
      <c r="BMA352"/>
      <c r="BMB352"/>
      <c r="BMC352"/>
      <c r="BMD352"/>
      <c r="BME352"/>
      <c r="BMF352"/>
      <c r="BMG352"/>
      <c r="BMH352"/>
      <c r="BMI352"/>
      <c r="BMJ352"/>
      <c r="BMK352"/>
      <c r="BML352"/>
      <c r="BMM352"/>
      <c r="BMN352"/>
      <c r="BMO352"/>
      <c r="BMP352"/>
      <c r="BMQ352"/>
      <c r="BMR352"/>
      <c r="BMS352"/>
      <c r="BMT352"/>
      <c r="BMU352"/>
      <c r="BMV352"/>
      <c r="BMW352"/>
      <c r="BMX352"/>
      <c r="BMY352"/>
      <c r="BMZ352"/>
      <c r="BNA352"/>
      <c r="BNB352"/>
      <c r="BNC352"/>
      <c r="BND352"/>
      <c r="BNE352"/>
      <c r="BNF352"/>
      <c r="BNG352"/>
      <c r="BNH352"/>
      <c r="BNI352"/>
      <c r="BNJ352"/>
      <c r="BNK352"/>
      <c r="BNL352"/>
      <c r="BNM352"/>
      <c r="BNN352"/>
      <c r="BNO352"/>
      <c r="BNP352"/>
      <c r="BNQ352"/>
      <c r="BNR352"/>
      <c r="BNS352"/>
      <c r="BNT352"/>
      <c r="BNU352"/>
      <c r="BNV352"/>
      <c r="BNW352"/>
      <c r="BNX352"/>
      <c r="BNY352"/>
      <c r="BNZ352"/>
      <c r="BOA352"/>
      <c r="BOB352"/>
      <c r="BOC352"/>
      <c r="BOD352"/>
      <c r="BOE352"/>
      <c r="BOF352"/>
      <c r="BOG352"/>
      <c r="BOH352"/>
      <c r="BOI352"/>
      <c r="BOJ352"/>
      <c r="BOK352"/>
      <c r="BOL352"/>
      <c r="BOM352"/>
      <c r="BON352"/>
      <c r="BOO352"/>
      <c r="BOP352"/>
      <c r="BOQ352"/>
      <c r="BOR352"/>
      <c r="BOS352"/>
      <c r="BOT352"/>
      <c r="BOU352"/>
      <c r="BOV352"/>
      <c r="BOW352"/>
      <c r="BOX352"/>
      <c r="BOY352"/>
      <c r="BOZ352"/>
      <c r="BPA352"/>
      <c r="BPB352"/>
      <c r="BPC352"/>
      <c r="BPD352"/>
      <c r="BPE352"/>
      <c r="BPF352"/>
      <c r="BPG352"/>
      <c r="BPH352"/>
      <c r="BPI352"/>
      <c r="BPJ352"/>
      <c r="BPK352"/>
      <c r="BPL352"/>
      <c r="BPM352"/>
      <c r="BPN352"/>
      <c r="BPO352"/>
      <c r="BPP352"/>
      <c r="BPQ352"/>
      <c r="BPR352"/>
      <c r="BPS352"/>
      <c r="BPT352"/>
      <c r="BPU352"/>
      <c r="BPV352"/>
      <c r="BPW352"/>
      <c r="BPX352"/>
      <c r="BPY352"/>
      <c r="BPZ352"/>
      <c r="BQA352"/>
      <c r="BQB352"/>
      <c r="BQC352"/>
      <c r="BQD352"/>
      <c r="BQE352"/>
      <c r="BQF352"/>
      <c r="BQG352"/>
      <c r="BQH352"/>
      <c r="BQI352"/>
      <c r="BQJ352"/>
      <c r="BQK352"/>
      <c r="BQL352"/>
      <c r="BQM352"/>
      <c r="BQN352"/>
      <c r="BQO352"/>
      <c r="BQP352"/>
      <c r="BQQ352"/>
      <c r="BQR352"/>
      <c r="BQS352"/>
      <c r="BQT352"/>
      <c r="BQU352"/>
      <c r="BQV352"/>
      <c r="BQW352"/>
      <c r="BQX352"/>
      <c r="BQY352"/>
      <c r="BQZ352"/>
      <c r="BRA352"/>
      <c r="BRB352"/>
      <c r="BRC352"/>
      <c r="BRD352"/>
      <c r="BRE352"/>
      <c r="BRF352"/>
      <c r="BRG352"/>
      <c r="BRH352"/>
      <c r="BRI352"/>
      <c r="BRJ352"/>
      <c r="BRK352"/>
      <c r="BRL352"/>
      <c r="BRM352"/>
      <c r="BRN352"/>
      <c r="BRO352"/>
      <c r="BRP352"/>
      <c r="BRQ352"/>
      <c r="BRR352"/>
      <c r="BRS352"/>
      <c r="BRT352"/>
      <c r="BRU352"/>
      <c r="BRV352"/>
      <c r="BRW352"/>
      <c r="BRX352"/>
      <c r="BRY352"/>
      <c r="BRZ352"/>
      <c r="BSA352"/>
      <c r="BSB352"/>
      <c r="BSC352"/>
      <c r="BSD352"/>
      <c r="BSE352"/>
      <c r="BSF352"/>
      <c r="BSG352"/>
      <c r="BSH352"/>
      <c r="BSI352"/>
      <c r="BSJ352"/>
      <c r="BSK352"/>
      <c r="BSL352"/>
      <c r="BSM352"/>
      <c r="BSN352"/>
      <c r="BSO352"/>
      <c r="BSP352"/>
      <c r="BSQ352"/>
      <c r="BSR352"/>
      <c r="BSS352"/>
      <c r="BST352"/>
      <c r="BSU352"/>
      <c r="BSV352"/>
      <c r="BSW352"/>
      <c r="BSX352"/>
      <c r="BSY352"/>
      <c r="BSZ352"/>
      <c r="BTA352"/>
      <c r="BTB352"/>
      <c r="BTC352"/>
      <c r="BTD352"/>
      <c r="BTE352"/>
      <c r="BTF352"/>
      <c r="BTG352"/>
      <c r="BTH352"/>
      <c r="BTI352"/>
      <c r="BTJ352"/>
      <c r="BTK352"/>
      <c r="BTL352"/>
      <c r="BTM352"/>
      <c r="BTN352"/>
      <c r="BTO352"/>
      <c r="BTP352"/>
      <c r="BTQ352"/>
      <c r="BTR352"/>
      <c r="BTS352"/>
      <c r="BTT352"/>
      <c r="BTU352"/>
      <c r="BTV352"/>
      <c r="BTW352"/>
      <c r="BTX352"/>
      <c r="BTY352"/>
      <c r="BTZ352"/>
      <c r="BUA352"/>
      <c r="BUB352"/>
      <c r="BUC352"/>
      <c r="BUD352"/>
      <c r="BUE352"/>
      <c r="BUF352"/>
      <c r="BUG352"/>
      <c r="BUH352"/>
      <c r="BUI352"/>
      <c r="BUJ352"/>
      <c r="BUK352"/>
      <c r="BUL352"/>
      <c r="BUM352"/>
      <c r="BUN352"/>
      <c r="BUO352"/>
      <c r="BUP352"/>
      <c r="BUQ352"/>
      <c r="BUR352"/>
      <c r="BUS352"/>
      <c r="BUT352"/>
      <c r="BUU352"/>
      <c r="BUV352"/>
      <c r="BUW352"/>
      <c r="BUX352"/>
      <c r="BUY352"/>
      <c r="BUZ352"/>
      <c r="BVA352"/>
      <c r="BVB352"/>
      <c r="BVC352"/>
      <c r="BVD352"/>
      <c r="BVE352"/>
      <c r="BVF352"/>
      <c r="BVG352"/>
      <c r="BVH352"/>
      <c r="BVI352"/>
      <c r="BVJ352"/>
      <c r="BVK352"/>
      <c r="BVL352"/>
      <c r="BVM352"/>
      <c r="BVN352"/>
      <c r="BVO352"/>
      <c r="BVP352"/>
      <c r="BVQ352"/>
      <c r="BVR352"/>
      <c r="BVS352"/>
      <c r="BVT352"/>
      <c r="BVU352"/>
      <c r="BVV352"/>
      <c r="BVW352"/>
      <c r="BVX352"/>
      <c r="BVY352"/>
      <c r="BVZ352"/>
      <c r="BWA352"/>
      <c r="BWB352"/>
      <c r="BWC352"/>
      <c r="BWD352"/>
      <c r="BWE352"/>
      <c r="BWF352"/>
      <c r="BWG352"/>
      <c r="BWH352"/>
      <c r="BWI352"/>
      <c r="BWJ352"/>
      <c r="BWK352"/>
      <c r="BWL352"/>
      <c r="BWM352"/>
      <c r="BWN352"/>
      <c r="BWO352"/>
      <c r="BWP352"/>
      <c r="BWQ352"/>
      <c r="BWR352"/>
      <c r="BWS352"/>
      <c r="BWT352"/>
      <c r="BWU352"/>
      <c r="BWV352"/>
      <c r="BWW352"/>
      <c r="BWX352"/>
      <c r="BWY352"/>
      <c r="BWZ352"/>
      <c r="BXA352"/>
      <c r="BXB352"/>
      <c r="BXC352"/>
      <c r="BXD352"/>
      <c r="BXE352"/>
      <c r="BXF352"/>
      <c r="BXG352"/>
      <c r="BXH352"/>
      <c r="BXI352"/>
      <c r="BXJ352"/>
      <c r="BXK352"/>
      <c r="BXL352"/>
      <c r="BXM352"/>
      <c r="BXN352"/>
      <c r="BXO352"/>
      <c r="BXP352"/>
      <c r="BXQ352"/>
      <c r="BXR352"/>
      <c r="BXS352"/>
      <c r="BXT352"/>
      <c r="BXU352"/>
      <c r="BXV352"/>
      <c r="BXW352"/>
      <c r="BXX352"/>
      <c r="BXY352"/>
      <c r="BXZ352"/>
      <c r="BYA352"/>
      <c r="BYB352"/>
      <c r="BYC352"/>
      <c r="BYD352"/>
      <c r="BYE352"/>
      <c r="BYF352"/>
      <c r="BYG352"/>
      <c r="BYH352"/>
      <c r="BYI352"/>
      <c r="BYJ352"/>
      <c r="BYK352"/>
      <c r="BYL352"/>
      <c r="BYM352"/>
      <c r="BYN352"/>
      <c r="BYO352"/>
      <c r="BYP352"/>
      <c r="BYQ352"/>
      <c r="BYR352"/>
      <c r="BYS352"/>
      <c r="BYT352"/>
      <c r="BYU352"/>
      <c r="BYV352"/>
      <c r="BYW352"/>
      <c r="BYX352"/>
      <c r="BYY352"/>
      <c r="BYZ352"/>
      <c r="BZA352"/>
      <c r="BZB352"/>
      <c r="BZC352"/>
      <c r="BZD352"/>
      <c r="BZE352"/>
      <c r="BZF352"/>
      <c r="BZG352"/>
      <c r="BZH352"/>
      <c r="BZI352"/>
      <c r="BZJ352"/>
      <c r="BZK352"/>
      <c r="BZL352"/>
      <c r="BZM352"/>
      <c r="BZN352"/>
      <c r="BZO352"/>
      <c r="BZP352"/>
      <c r="BZQ352"/>
      <c r="BZR352"/>
      <c r="BZS352"/>
      <c r="BZT352"/>
      <c r="BZU352"/>
      <c r="BZV352"/>
      <c r="BZW352"/>
      <c r="BZX352"/>
      <c r="BZY352"/>
      <c r="BZZ352"/>
      <c r="CAA352"/>
      <c r="CAB352"/>
      <c r="CAC352"/>
      <c r="CAD352"/>
      <c r="CAE352"/>
      <c r="CAF352"/>
      <c r="CAG352"/>
      <c r="CAH352"/>
      <c r="CAI352"/>
      <c r="CAJ352"/>
      <c r="CAK352"/>
      <c r="CAL352"/>
      <c r="CAM352"/>
      <c r="CAN352"/>
      <c r="CAO352"/>
      <c r="CAP352"/>
      <c r="CAQ352"/>
      <c r="CAR352"/>
      <c r="CAS352"/>
      <c r="CAT352"/>
      <c r="CAU352"/>
      <c r="CAV352"/>
      <c r="CAW352"/>
      <c r="CAX352"/>
      <c r="CAY352"/>
      <c r="CAZ352"/>
      <c r="CBA352"/>
      <c r="CBB352"/>
      <c r="CBC352"/>
      <c r="CBD352"/>
      <c r="CBE352"/>
      <c r="CBF352"/>
      <c r="CBG352"/>
      <c r="CBH352"/>
      <c r="CBI352"/>
      <c r="CBJ352"/>
      <c r="CBK352"/>
      <c r="CBL352"/>
      <c r="CBM352"/>
      <c r="CBN352"/>
      <c r="CBO352"/>
      <c r="CBP352"/>
      <c r="CBQ352"/>
      <c r="CBR352"/>
      <c r="CBS352"/>
      <c r="CBT352"/>
      <c r="CBU352"/>
      <c r="CBV352"/>
      <c r="CBW352"/>
      <c r="CBX352"/>
      <c r="CBY352"/>
      <c r="CBZ352"/>
      <c r="CCA352"/>
      <c r="CCB352"/>
      <c r="CCC352"/>
      <c r="CCD352"/>
      <c r="CCE352"/>
      <c r="CCF352"/>
      <c r="CCG352"/>
      <c r="CCH352"/>
      <c r="CCI352"/>
      <c r="CCJ352"/>
      <c r="CCK352"/>
      <c r="CCL352"/>
      <c r="CCM352"/>
      <c r="CCN352"/>
      <c r="CCO352"/>
      <c r="CCP352"/>
      <c r="CCQ352"/>
      <c r="CCR352"/>
      <c r="CCS352"/>
      <c r="CCT352"/>
      <c r="CCU352"/>
      <c r="CCV352"/>
      <c r="CCW352"/>
      <c r="CCX352"/>
      <c r="CCY352"/>
      <c r="CCZ352"/>
      <c r="CDA352"/>
      <c r="CDB352"/>
      <c r="CDC352"/>
      <c r="CDD352"/>
      <c r="CDE352"/>
      <c r="CDF352"/>
      <c r="CDG352"/>
      <c r="CDH352"/>
      <c r="CDI352"/>
      <c r="CDJ352"/>
      <c r="CDK352"/>
      <c r="CDL352"/>
      <c r="CDM352"/>
      <c r="CDN352"/>
      <c r="CDO352"/>
      <c r="CDP352"/>
      <c r="CDQ352"/>
      <c r="CDR352"/>
      <c r="CDS352"/>
      <c r="CDT352"/>
      <c r="CDU352"/>
      <c r="CDV352"/>
      <c r="CDW352"/>
      <c r="CDX352"/>
      <c r="CDY352"/>
      <c r="CDZ352"/>
      <c r="CEA352"/>
      <c r="CEB352"/>
      <c r="CEC352"/>
      <c r="CED352"/>
      <c r="CEE352"/>
      <c r="CEF352"/>
      <c r="CEG352"/>
      <c r="CEH352"/>
      <c r="CEI352"/>
      <c r="CEJ352"/>
      <c r="CEK352"/>
      <c r="CEL352"/>
      <c r="CEM352"/>
      <c r="CEN352"/>
      <c r="CEO352"/>
      <c r="CEP352"/>
      <c r="CEQ352"/>
      <c r="CER352"/>
      <c r="CES352"/>
      <c r="CET352"/>
      <c r="CEU352"/>
      <c r="CEV352"/>
      <c r="CEW352"/>
      <c r="CEX352"/>
      <c r="CEY352"/>
      <c r="CEZ352"/>
      <c r="CFA352"/>
      <c r="CFB352"/>
      <c r="CFC352"/>
      <c r="CFD352"/>
      <c r="CFE352"/>
      <c r="CFF352"/>
      <c r="CFG352"/>
      <c r="CFH352"/>
      <c r="CFI352"/>
      <c r="CFJ352"/>
      <c r="CFK352"/>
      <c r="CFL352"/>
      <c r="CFM352"/>
      <c r="CFN352"/>
      <c r="CFO352"/>
      <c r="CFP352"/>
      <c r="CFQ352"/>
      <c r="CFR352"/>
      <c r="CFS352"/>
      <c r="CFT352"/>
      <c r="CFU352"/>
      <c r="CFV352"/>
      <c r="CFW352"/>
      <c r="CFX352"/>
      <c r="CFY352"/>
      <c r="CFZ352"/>
      <c r="CGA352"/>
      <c r="CGB352"/>
      <c r="CGC352"/>
      <c r="CGD352"/>
      <c r="CGE352"/>
      <c r="CGF352"/>
      <c r="CGG352"/>
      <c r="CGH352"/>
      <c r="CGI352"/>
      <c r="CGJ352"/>
      <c r="CGK352"/>
      <c r="CGL352"/>
      <c r="CGM352"/>
      <c r="CGN352"/>
      <c r="CGO352"/>
      <c r="CGP352"/>
      <c r="CGQ352"/>
      <c r="CGR352"/>
      <c r="CGS352"/>
      <c r="CGT352"/>
      <c r="CGU352"/>
      <c r="CGV352"/>
      <c r="CGW352"/>
      <c r="CGX352"/>
      <c r="CGY352"/>
      <c r="CGZ352"/>
      <c r="CHA352"/>
      <c r="CHB352"/>
      <c r="CHC352"/>
      <c r="CHD352"/>
      <c r="CHE352"/>
      <c r="CHF352"/>
      <c r="CHG352"/>
      <c r="CHH352"/>
      <c r="CHI352"/>
      <c r="CHJ352"/>
      <c r="CHK352"/>
      <c r="CHL352"/>
      <c r="CHM352"/>
      <c r="CHN352"/>
      <c r="CHO352"/>
      <c r="CHP352"/>
      <c r="CHQ352"/>
      <c r="CHR352"/>
      <c r="CHS352"/>
      <c r="CHT352"/>
      <c r="CHU352"/>
      <c r="CHV352"/>
      <c r="CHW352"/>
      <c r="CHX352"/>
      <c r="CHY352"/>
      <c r="CHZ352"/>
      <c r="CIA352"/>
      <c r="CIB352"/>
      <c r="CIC352"/>
      <c r="CID352"/>
      <c r="CIE352"/>
      <c r="CIF352"/>
      <c r="CIG352"/>
      <c r="CIH352"/>
      <c r="CII352"/>
      <c r="CIJ352"/>
      <c r="CIK352"/>
      <c r="CIL352"/>
      <c r="CIM352"/>
      <c r="CIN352"/>
      <c r="CIO352"/>
      <c r="CIP352"/>
      <c r="CIQ352"/>
      <c r="CIR352"/>
      <c r="CIS352"/>
      <c r="CIT352"/>
      <c r="CIU352"/>
      <c r="CIV352"/>
      <c r="CIW352"/>
      <c r="CIX352"/>
      <c r="CIY352"/>
      <c r="CIZ352"/>
      <c r="CJA352"/>
      <c r="CJB352"/>
      <c r="CJC352"/>
      <c r="CJD352"/>
      <c r="CJE352"/>
      <c r="CJF352"/>
      <c r="CJG352"/>
      <c r="CJH352"/>
      <c r="CJI352"/>
      <c r="CJJ352"/>
      <c r="CJK352"/>
      <c r="CJL352"/>
      <c r="CJM352"/>
      <c r="CJN352"/>
      <c r="CJO352"/>
      <c r="CJP352"/>
      <c r="CJQ352"/>
      <c r="CJR352"/>
      <c r="CJS352"/>
      <c r="CJT352"/>
      <c r="CJU352"/>
      <c r="CJV352"/>
      <c r="CJW352"/>
      <c r="CJX352"/>
      <c r="CJY352"/>
      <c r="CJZ352"/>
      <c r="CKA352"/>
      <c r="CKB352"/>
      <c r="CKC352"/>
      <c r="CKD352"/>
      <c r="CKE352"/>
      <c r="CKF352"/>
      <c r="CKG352"/>
      <c r="CKH352"/>
      <c r="CKI352"/>
      <c r="CKJ352"/>
      <c r="CKK352"/>
      <c r="CKL352"/>
      <c r="CKM352"/>
      <c r="CKN352"/>
      <c r="CKO352"/>
      <c r="CKP352"/>
      <c r="CKQ352"/>
      <c r="CKR352"/>
      <c r="CKS352"/>
      <c r="CKT352"/>
      <c r="CKU352"/>
      <c r="CKV352"/>
      <c r="CKW352"/>
      <c r="CKX352"/>
      <c r="CKY352"/>
      <c r="CKZ352"/>
      <c r="CLA352"/>
      <c r="CLB352"/>
      <c r="CLC352"/>
      <c r="CLD352"/>
      <c r="CLE352"/>
      <c r="CLF352"/>
      <c r="CLG352"/>
      <c r="CLH352"/>
      <c r="CLI352"/>
      <c r="CLJ352"/>
      <c r="CLK352"/>
      <c r="CLL352"/>
      <c r="CLM352"/>
      <c r="CLN352"/>
      <c r="CLO352"/>
      <c r="CLP352"/>
      <c r="CLQ352"/>
      <c r="CLR352"/>
      <c r="CLS352"/>
      <c r="CLT352"/>
      <c r="CLU352"/>
      <c r="CLV352"/>
      <c r="CLW352"/>
      <c r="CLX352"/>
      <c r="CLY352"/>
      <c r="CLZ352"/>
      <c r="CMA352"/>
      <c r="CMB352"/>
      <c r="CMC352"/>
      <c r="CMD352"/>
      <c r="CME352"/>
      <c r="CMF352"/>
      <c r="CMG352"/>
      <c r="CMH352"/>
      <c r="CMI352"/>
      <c r="CMJ352"/>
      <c r="CMK352"/>
      <c r="CML352"/>
      <c r="CMM352"/>
      <c r="CMN352"/>
      <c r="CMO352"/>
      <c r="CMP352"/>
      <c r="CMQ352"/>
      <c r="CMR352"/>
      <c r="CMS352"/>
      <c r="CMT352"/>
      <c r="CMU352"/>
      <c r="CMV352"/>
      <c r="CMW352"/>
      <c r="CMX352"/>
      <c r="CMY352"/>
      <c r="CMZ352"/>
      <c r="CNA352"/>
      <c r="CNB352"/>
      <c r="CNC352"/>
      <c r="CND352"/>
      <c r="CNE352"/>
      <c r="CNF352"/>
      <c r="CNG352"/>
      <c r="CNH352"/>
      <c r="CNI352"/>
      <c r="CNJ352"/>
      <c r="CNK352"/>
      <c r="CNL352"/>
      <c r="CNM352"/>
      <c r="CNN352"/>
      <c r="CNO352"/>
      <c r="CNP352"/>
      <c r="CNQ352"/>
      <c r="CNR352"/>
      <c r="CNS352"/>
      <c r="CNT352"/>
      <c r="CNU352"/>
      <c r="CNV352"/>
      <c r="CNW352"/>
      <c r="CNX352"/>
      <c r="CNY352"/>
      <c r="CNZ352"/>
      <c r="COA352"/>
      <c r="COB352"/>
      <c r="COC352"/>
      <c r="COD352"/>
      <c r="COE352"/>
      <c r="COF352"/>
      <c r="COG352"/>
      <c r="COH352"/>
      <c r="COI352"/>
      <c r="COJ352"/>
      <c r="COK352"/>
      <c r="COL352"/>
      <c r="COM352"/>
      <c r="CON352"/>
      <c r="COO352"/>
      <c r="COP352"/>
      <c r="COQ352"/>
      <c r="COR352"/>
      <c r="COS352"/>
      <c r="COT352"/>
      <c r="COU352"/>
      <c r="COV352"/>
      <c r="COW352"/>
      <c r="COX352"/>
      <c r="COY352"/>
      <c r="COZ352"/>
      <c r="CPA352"/>
      <c r="CPB352"/>
      <c r="CPC352"/>
      <c r="CPD352"/>
      <c r="CPE352"/>
      <c r="CPF352"/>
      <c r="CPG352"/>
      <c r="CPH352"/>
      <c r="CPI352"/>
      <c r="CPJ352"/>
      <c r="CPK352"/>
      <c r="CPL352"/>
      <c r="CPM352"/>
      <c r="CPN352"/>
      <c r="CPO352"/>
      <c r="CPP352"/>
      <c r="CPQ352"/>
      <c r="CPR352"/>
      <c r="CPS352"/>
      <c r="CPT352"/>
      <c r="CPU352"/>
      <c r="CPV352"/>
      <c r="CPW352"/>
      <c r="CPX352"/>
      <c r="CPY352"/>
      <c r="CPZ352"/>
      <c r="CQA352"/>
      <c r="CQB352"/>
      <c r="CQC352"/>
      <c r="CQD352"/>
      <c r="CQE352"/>
      <c r="CQF352"/>
      <c r="CQG352"/>
      <c r="CQH352"/>
      <c r="CQI352"/>
      <c r="CQJ352"/>
      <c r="CQK352"/>
      <c r="CQL352"/>
      <c r="CQM352"/>
      <c r="CQN352"/>
      <c r="CQO352"/>
      <c r="CQP352"/>
      <c r="CQQ352"/>
      <c r="CQR352"/>
      <c r="CQS352"/>
      <c r="CQT352"/>
      <c r="CQU352"/>
      <c r="CQV352"/>
      <c r="CQW352"/>
      <c r="CQX352"/>
      <c r="CQY352"/>
      <c r="CQZ352"/>
      <c r="CRA352"/>
      <c r="CRB352"/>
      <c r="CRC352"/>
      <c r="CRD352"/>
      <c r="CRE352"/>
      <c r="CRF352"/>
      <c r="CRG352"/>
      <c r="CRH352"/>
      <c r="CRI352"/>
      <c r="CRJ352"/>
      <c r="CRK352"/>
      <c r="CRL352"/>
      <c r="CRM352"/>
      <c r="CRN352"/>
      <c r="CRO352"/>
      <c r="CRP352"/>
      <c r="CRQ352"/>
      <c r="CRR352"/>
      <c r="CRS352"/>
      <c r="CRT352"/>
      <c r="CRU352"/>
      <c r="CRV352"/>
      <c r="CRW352"/>
      <c r="CRX352"/>
      <c r="CRY352"/>
      <c r="CRZ352"/>
      <c r="CSA352"/>
      <c r="CSB352"/>
      <c r="CSC352"/>
      <c r="CSD352"/>
      <c r="CSE352"/>
      <c r="CSF352"/>
      <c r="CSG352"/>
      <c r="CSH352"/>
      <c r="CSI352"/>
      <c r="CSJ352"/>
      <c r="CSK352"/>
      <c r="CSL352"/>
      <c r="CSM352"/>
      <c r="CSN352"/>
      <c r="CSO352"/>
      <c r="CSP352"/>
      <c r="CSQ352"/>
      <c r="CSR352"/>
      <c r="CSS352"/>
      <c r="CST352"/>
      <c r="CSU352"/>
      <c r="CSV352"/>
      <c r="CSW352"/>
      <c r="CSX352"/>
      <c r="CSY352"/>
      <c r="CSZ352"/>
      <c r="CTA352"/>
      <c r="CTB352"/>
      <c r="CTC352"/>
      <c r="CTD352"/>
      <c r="CTE352"/>
      <c r="CTF352"/>
      <c r="CTG352"/>
      <c r="CTH352"/>
      <c r="CTI352"/>
      <c r="CTJ352"/>
      <c r="CTK352"/>
      <c r="CTL352"/>
      <c r="CTM352"/>
      <c r="CTN352"/>
      <c r="CTO352"/>
      <c r="CTP352"/>
      <c r="CTQ352"/>
      <c r="CTR352"/>
      <c r="CTS352"/>
      <c r="CTT352"/>
      <c r="CTU352"/>
      <c r="CTV352"/>
      <c r="CTW352"/>
      <c r="CTX352"/>
      <c r="CTY352"/>
      <c r="CTZ352"/>
      <c r="CUA352"/>
      <c r="CUB352"/>
      <c r="CUC352"/>
      <c r="CUD352"/>
      <c r="CUE352"/>
      <c r="CUF352"/>
      <c r="CUG352"/>
      <c r="CUH352"/>
      <c r="CUI352"/>
      <c r="CUJ352"/>
      <c r="CUK352"/>
      <c r="CUL352"/>
      <c r="CUM352"/>
      <c r="CUN352"/>
      <c r="CUO352"/>
      <c r="CUP352"/>
      <c r="CUQ352"/>
      <c r="CUR352"/>
      <c r="CUS352"/>
      <c r="CUT352"/>
      <c r="CUU352"/>
      <c r="CUV352"/>
      <c r="CUW352"/>
      <c r="CUX352"/>
      <c r="CUY352"/>
      <c r="CUZ352"/>
      <c r="CVA352"/>
      <c r="CVB352"/>
      <c r="CVC352"/>
      <c r="CVD352"/>
      <c r="CVE352"/>
      <c r="CVF352"/>
      <c r="CVG352"/>
      <c r="CVH352"/>
      <c r="CVI352"/>
      <c r="CVJ352"/>
      <c r="CVK352"/>
      <c r="CVL352"/>
      <c r="CVM352"/>
      <c r="CVN352"/>
      <c r="CVO352"/>
      <c r="CVP352"/>
      <c r="CVQ352"/>
      <c r="CVR352"/>
      <c r="CVS352"/>
      <c r="CVT352"/>
      <c r="CVU352"/>
      <c r="CVV352"/>
      <c r="CVW352"/>
      <c r="CVX352"/>
      <c r="CVY352"/>
      <c r="CVZ352"/>
      <c r="CWA352"/>
      <c r="CWB352"/>
      <c r="CWC352"/>
      <c r="CWD352"/>
      <c r="CWE352"/>
      <c r="CWF352"/>
      <c r="CWG352"/>
      <c r="CWH352"/>
      <c r="CWI352"/>
      <c r="CWJ352"/>
      <c r="CWK352"/>
      <c r="CWL352"/>
      <c r="CWM352"/>
      <c r="CWN352"/>
      <c r="CWO352"/>
      <c r="CWP352"/>
      <c r="CWQ352"/>
      <c r="CWR352"/>
      <c r="CWS352"/>
      <c r="CWT352"/>
      <c r="CWU352"/>
      <c r="CWV352"/>
      <c r="CWW352"/>
      <c r="CWX352"/>
      <c r="CWY352"/>
      <c r="CWZ352"/>
      <c r="CXA352"/>
      <c r="CXB352"/>
      <c r="CXC352"/>
      <c r="CXD352"/>
      <c r="CXE352"/>
      <c r="CXF352"/>
      <c r="CXG352"/>
      <c r="CXH352"/>
      <c r="CXI352"/>
      <c r="CXJ352"/>
      <c r="CXK352"/>
      <c r="CXL352"/>
      <c r="CXM352"/>
      <c r="CXN352"/>
      <c r="CXO352"/>
      <c r="CXP352"/>
      <c r="CXQ352"/>
      <c r="CXR352"/>
      <c r="CXS352"/>
      <c r="CXT352"/>
      <c r="CXU352"/>
      <c r="CXV352"/>
      <c r="CXW352"/>
      <c r="CXX352"/>
      <c r="CXY352"/>
      <c r="CXZ352"/>
      <c r="CYA352"/>
      <c r="CYB352"/>
      <c r="CYC352"/>
      <c r="CYD352"/>
      <c r="CYE352"/>
      <c r="CYF352"/>
      <c r="CYG352"/>
      <c r="CYH352"/>
      <c r="CYI352"/>
      <c r="CYJ352"/>
      <c r="CYK352"/>
      <c r="CYL352"/>
      <c r="CYM352"/>
      <c r="CYN352"/>
      <c r="CYO352"/>
      <c r="CYP352"/>
      <c r="CYQ352"/>
      <c r="CYR352"/>
      <c r="CYS352"/>
      <c r="CYT352"/>
      <c r="CYU352"/>
      <c r="CYV352"/>
      <c r="CYW352"/>
      <c r="CYX352"/>
      <c r="CYY352"/>
      <c r="CYZ352"/>
      <c r="CZA352"/>
      <c r="CZB352"/>
      <c r="CZC352"/>
      <c r="CZD352"/>
      <c r="CZE352"/>
      <c r="CZF352"/>
      <c r="CZG352"/>
      <c r="CZH352"/>
      <c r="CZI352"/>
      <c r="CZJ352"/>
      <c r="CZK352"/>
      <c r="CZL352"/>
      <c r="CZM352"/>
      <c r="CZN352"/>
      <c r="CZO352"/>
      <c r="CZP352"/>
      <c r="CZQ352"/>
      <c r="CZR352"/>
      <c r="CZS352"/>
      <c r="CZT352"/>
      <c r="CZU352"/>
      <c r="CZV352"/>
      <c r="CZW352"/>
      <c r="CZX352"/>
      <c r="CZY352"/>
      <c r="CZZ352"/>
      <c r="DAA352"/>
      <c r="DAB352"/>
      <c r="DAC352"/>
      <c r="DAD352"/>
      <c r="DAE352"/>
      <c r="DAF352"/>
      <c r="DAG352"/>
      <c r="DAH352"/>
      <c r="DAI352"/>
      <c r="DAJ352"/>
      <c r="DAK352"/>
      <c r="DAL352"/>
      <c r="DAM352"/>
      <c r="DAN352"/>
      <c r="DAO352"/>
      <c r="DAP352"/>
      <c r="DAQ352"/>
      <c r="DAR352"/>
      <c r="DAS352"/>
      <c r="DAT352"/>
      <c r="DAU352"/>
      <c r="DAV352"/>
      <c r="DAW352"/>
      <c r="DAX352"/>
      <c r="DAY352"/>
      <c r="DAZ352"/>
      <c r="DBA352"/>
      <c r="DBB352"/>
      <c r="DBC352"/>
      <c r="DBD352"/>
      <c r="DBE352"/>
      <c r="DBF352"/>
      <c r="DBG352"/>
      <c r="DBH352"/>
      <c r="DBI352"/>
      <c r="DBJ352"/>
      <c r="DBK352"/>
      <c r="DBL352"/>
      <c r="DBM352"/>
      <c r="DBN352"/>
      <c r="DBO352"/>
      <c r="DBP352"/>
      <c r="DBQ352"/>
      <c r="DBR352"/>
      <c r="DBS352"/>
      <c r="DBT352"/>
      <c r="DBU352"/>
      <c r="DBV352"/>
      <c r="DBW352"/>
      <c r="DBX352"/>
      <c r="DBY352"/>
      <c r="DBZ352"/>
      <c r="DCA352"/>
      <c r="DCB352"/>
      <c r="DCC352"/>
      <c r="DCD352"/>
      <c r="DCE352"/>
      <c r="DCF352"/>
      <c r="DCG352"/>
      <c r="DCH352"/>
      <c r="DCI352"/>
      <c r="DCJ352"/>
      <c r="DCK352"/>
      <c r="DCL352"/>
      <c r="DCM352"/>
      <c r="DCN352"/>
      <c r="DCO352"/>
      <c r="DCP352"/>
      <c r="DCQ352"/>
      <c r="DCR352"/>
      <c r="DCS352"/>
      <c r="DCT352"/>
      <c r="DCU352"/>
      <c r="DCV352"/>
      <c r="DCW352"/>
      <c r="DCX352"/>
      <c r="DCY352"/>
      <c r="DCZ352"/>
      <c r="DDA352"/>
      <c r="DDB352"/>
      <c r="DDC352"/>
      <c r="DDD352"/>
      <c r="DDE352"/>
      <c r="DDF352"/>
      <c r="DDG352"/>
      <c r="DDH352"/>
      <c r="DDI352"/>
      <c r="DDJ352"/>
      <c r="DDK352"/>
      <c r="DDL352"/>
      <c r="DDM352"/>
      <c r="DDN352"/>
      <c r="DDO352"/>
      <c r="DDP352"/>
      <c r="DDQ352"/>
      <c r="DDR352"/>
      <c r="DDS352"/>
      <c r="DDT352"/>
      <c r="DDU352"/>
      <c r="DDV352"/>
      <c r="DDW352"/>
      <c r="DDX352"/>
      <c r="DDY352"/>
      <c r="DDZ352"/>
      <c r="DEA352"/>
      <c r="DEB352"/>
      <c r="DEC352"/>
      <c r="DED352"/>
      <c r="DEE352"/>
      <c r="DEF352"/>
      <c r="DEG352"/>
      <c r="DEH352"/>
      <c r="DEI352"/>
      <c r="DEJ352"/>
      <c r="DEK352"/>
      <c r="DEL352"/>
      <c r="DEM352"/>
      <c r="DEN352"/>
      <c r="DEO352"/>
      <c r="DEP352"/>
      <c r="DEQ352"/>
      <c r="DER352"/>
      <c r="DES352"/>
      <c r="DET352"/>
      <c r="DEU352"/>
      <c r="DEV352"/>
      <c r="DEW352"/>
      <c r="DEX352"/>
      <c r="DEY352"/>
      <c r="DEZ352"/>
      <c r="DFA352"/>
      <c r="DFB352"/>
      <c r="DFC352"/>
      <c r="DFD352"/>
      <c r="DFE352"/>
      <c r="DFF352"/>
      <c r="DFG352"/>
      <c r="DFH352"/>
      <c r="DFI352"/>
      <c r="DFJ352"/>
      <c r="DFK352"/>
      <c r="DFL352"/>
      <c r="DFM352"/>
      <c r="DFN352"/>
      <c r="DFO352"/>
      <c r="DFP352"/>
      <c r="DFQ352"/>
      <c r="DFR352"/>
      <c r="DFS352"/>
      <c r="DFT352"/>
      <c r="DFU352"/>
      <c r="DFV352"/>
      <c r="DFW352"/>
      <c r="DFX352"/>
      <c r="DFY352"/>
      <c r="DFZ352"/>
      <c r="DGA352"/>
      <c r="DGB352"/>
      <c r="DGC352"/>
      <c r="DGD352"/>
      <c r="DGE352"/>
      <c r="DGF352"/>
      <c r="DGG352"/>
      <c r="DGH352"/>
      <c r="DGI352"/>
      <c r="DGJ352"/>
      <c r="DGK352"/>
      <c r="DGL352"/>
      <c r="DGM352"/>
      <c r="DGN352"/>
      <c r="DGO352"/>
      <c r="DGP352"/>
      <c r="DGQ352"/>
      <c r="DGR352"/>
      <c r="DGS352"/>
      <c r="DGT352"/>
      <c r="DGU352"/>
      <c r="DGV352"/>
      <c r="DGW352"/>
      <c r="DGX352"/>
      <c r="DGY352"/>
      <c r="DGZ352"/>
      <c r="DHA352"/>
      <c r="DHB352"/>
      <c r="DHC352"/>
      <c r="DHD352"/>
      <c r="DHE352"/>
      <c r="DHF352"/>
      <c r="DHG352"/>
      <c r="DHH352"/>
      <c r="DHI352"/>
      <c r="DHJ352"/>
      <c r="DHK352"/>
      <c r="DHL352"/>
      <c r="DHM352"/>
      <c r="DHN352"/>
      <c r="DHO352"/>
      <c r="DHP352"/>
      <c r="DHQ352"/>
      <c r="DHR352"/>
      <c r="DHS352"/>
      <c r="DHT352"/>
      <c r="DHU352"/>
      <c r="DHV352"/>
      <c r="DHW352"/>
      <c r="DHX352"/>
      <c r="DHY352"/>
      <c r="DHZ352"/>
      <c r="DIA352"/>
      <c r="DIB352"/>
      <c r="DIC352"/>
      <c r="DID352"/>
      <c r="DIE352"/>
      <c r="DIF352"/>
      <c r="DIG352"/>
      <c r="DIH352"/>
      <c r="DII352"/>
      <c r="DIJ352"/>
      <c r="DIK352"/>
      <c r="DIL352"/>
      <c r="DIM352"/>
      <c r="DIN352"/>
      <c r="DIO352"/>
      <c r="DIP352"/>
      <c r="DIQ352"/>
      <c r="DIR352"/>
      <c r="DIS352"/>
      <c r="DIT352"/>
      <c r="DIU352"/>
      <c r="DIV352"/>
      <c r="DIW352"/>
      <c r="DIX352"/>
      <c r="DIY352"/>
      <c r="DIZ352"/>
      <c r="DJA352"/>
      <c r="DJB352"/>
      <c r="DJC352"/>
      <c r="DJD352"/>
      <c r="DJE352"/>
      <c r="DJF352"/>
      <c r="DJG352"/>
      <c r="DJH352"/>
      <c r="DJI352"/>
      <c r="DJJ352"/>
      <c r="DJK352"/>
      <c r="DJL352"/>
      <c r="DJM352"/>
      <c r="DJN352"/>
      <c r="DJO352"/>
      <c r="DJP352"/>
      <c r="DJQ352"/>
      <c r="DJR352"/>
      <c r="DJS352"/>
      <c r="DJT352"/>
      <c r="DJU352"/>
      <c r="DJV352"/>
      <c r="DJW352"/>
      <c r="DJX352"/>
      <c r="DJY352"/>
      <c r="DJZ352"/>
      <c r="DKA352"/>
      <c r="DKB352"/>
      <c r="DKC352"/>
      <c r="DKD352"/>
      <c r="DKE352"/>
      <c r="DKF352"/>
      <c r="DKG352"/>
      <c r="DKH352"/>
      <c r="DKI352"/>
      <c r="DKJ352"/>
      <c r="DKK352"/>
      <c r="DKL352"/>
      <c r="DKM352"/>
      <c r="DKN352"/>
      <c r="DKO352"/>
      <c r="DKP352"/>
      <c r="DKQ352"/>
      <c r="DKR352"/>
      <c r="DKS352"/>
      <c r="DKT352"/>
      <c r="DKU352"/>
      <c r="DKV352"/>
      <c r="DKW352"/>
      <c r="DKX352"/>
      <c r="DKY352"/>
      <c r="DKZ352"/>
      <c r="DLA352"/>
      <c r="DLB352"/>
      <c r="DLC352"/>
      <c r="DLD352"/>
      <c r="DLE352"/>
      <c r="DLF352"/>
      <c r="DLG352"/>
      <c r="DLH352"/>
      <c r="DLI352"/>
      <c r="DLJ352"/>
      <c r="DLK352"/>
      <c r="DLL352"/>
      <c r="DLM352"/>
      <c r="DLN352"/>
      <c r="DLO352"/>
      <c r="DLP352"/>
      <c r="DLQ352"/>
      <c r="DLR352"/>
      <c r="DLS352"/>
      <c r="DLT352"/>
      <c r="DLU352"/>
      <c r="DLV352"/>
      <c r="DLW352"/>
      <c r="DLX352"/>
      <c r="DLY352"/>
      <c r="DLZ352"/>
      <c r="DMA352"/>
      <c r="DMB352"/>
      <c r="DMC352"/>
      <c r="DMD352"/>
      <c r="DME352"/>
      <c r="DMF352"/>
      <c r="DMG352"/>
      <c r="DMH352"/>
      <c r="DMI352"/>
      <c r="DMJ352"/>
      <c r="DMK352"/>
      <c r="DML352"/>
      <c r="DMM352"/>
      <c r="DMN352"/>
      <c r="DMO352"/>
      <c r="DMP352"/>
      <c r="DMQ352"/>
      <c r="DMR352"/>
      <c r="DMS352"/>
      <c r="DMT352"/>
      <c r="DMU352"/>
      <c r="DMV352"/>
      <c r="DMW352"/>
      <c r="DMX352"/>
      <c r="DMY352"/>
      <c r="DMZ352"/>
      <c r="DNA352"/>
      <c r="DNB352"/>
      <c r="DNC352"/>
      <c r="DND352"/>
      <c r="DNE352"/>
      <c r="DNF352"/>
      <c r="DNG352"/>
      <c r="DNH352"/>
      <c r="DNI352"/>
      <c r="DNJ352"/>
      <c r="DNK352"/>
      <c r="DNL352"/>
      <c r="DNM352"/>
      <c r="DNN352"/>
      <c r="DNO352"/>
      <c r="DNP352"/>
      <c r="DNQ352"/>
      <c r="DNR352"/>
      <c r="DNS352"/>
      <c r="DNT352"/>
      <c r="DNU352"/>
      <c r="DNV352"/>
      <c r="DNW352"/>
      <c r="DNX352"/>
      <c r="DNY352"/>
      <c r="DNZ352"/>
      <c r="DOA352"/>
      <c r="DOB352"/>
      <c r="DOC352"/>
      <c r="DOD352"/>
      <c r="DOE352"/>
      <c r="DOF352"/>
      <c r="DOG352"/>
      <c r="DOH352"/>
      <c r="DOI352"/>
      <c r="DOJ352"/>
      <c r="DOK352"/>
      <c r="DOL352"/>
      <c r="DOM352"/>
      <c r="DON352"/>
      <c r="DOO352"/>
      <c r="DOP352"/>
      <c r="DOQ352"/>
      <c r="DOR352"/>
      <c r="DOS352"/>
      <c r="DOT352"/>
      <c r="DOU352"/>
      <c r="DOV352"/>
      <c r="DOW352"/>
      <c r="DOX352"/>
      <c r="DOY352"/>
      <c r="DOZ352"/>
      <c r="DPA352"/>
      <c r="DPB352"/>
      <c r="DPC352"/>
      <c r="DPD352"/>
      <c r="DPE352"/>
      <c r="DPF352"/>
      <c r="DPG352"/>
      <c r="DPH352"/>
      <c r="DPI352"/>
      <c r="DPJ352"/>
      <c r="DPK352"/>
      <c r="DPL352"/>
      <c r="DPM352"/>
      <c r="DPN352"/>
      <c r="DPO352"/>
      <c r="DPP352"/>
      <c r="DPQ352"/>
      <c r="DPR352"/>
      <c r="DPS352"/>
      <c r="DPT352"/>
      <c r="DPU352"/>
      <c r="DPV352"/>
      <c r="DPW352"/>
      <c r="DPX352"/>
      <c r="DPY352"/>
      <c r="DPZ352"/>
      <c r="DQA352"/>
      <c r="DQB352"/>
      <c r="DQC352"/>
      <c r="DQD352"/>
      <c r="DQE352"/>
      <c r="DQF352"/>
      <c r="DQG352"/>
      <c r="DQH352"/>
      <c r="DQI352"/>
      <c r="DQJ352"/>
      <c r="DQK352"/>
      <c r="DQL352"/>
      <c r="DQM352"/>
      <c r="DQN352"/>
      <c r="DQO352"/>
      <c r="DQP352"/>
      <c r="DQQ352"/>
      <c r="DQR352"/>
      <c r="DQS352"/>
      <c r="DQT352"/>
      <c r="DQU352"/>
      <c r="DQV352"/>
      <c r="DQW352"/>
      <c r="DQX352"/>
      <c r="DQY352"/>
      <c r="DQZ352"/>
      <c r="DRA352"/>
      <c r="DRB352"/>
      <c r="DRC352"/>
      <c r="DRD352"/>
      <c r="DRE352"/>
      <c r="DRF352"/>
      <c r="DRG352"/>
      <c r="DRH352"/>
      <c r="DRI352"/>
      <c r="DRJ352"/>
      <c r="DRK352"/>
      <c r="DRL352"/>
      <c r="DRM352"/>
      <c r="DRN352"/>
      <c r="DRO352"/>
      <c r="DRP352"/>
      <c r="DRQ352"/>
      <c r="DRR352"/>
      <c r="DRS352"/>
      <c r="DRT352"/>
      <c r="DRU352"/>
      <c r="DRV352"/>
      <c r="DRW352"/>
      <c r="DRX352"/>
      <c r="DRY352"/>
      <c r="DRZ352"/>
      <c r="DSA352"/>
      <c r="DSB352"/>
      <c r="DSC352"/>
      <c r="DSD352"/>
      <c r="DSE352"/>
      <c r="DSF352"/>
      <c r="DSG352"/>
      <c r="DSH352"/>
      <c r="DSI352"/>
      <c r="DSJ352"/>
      <c r="DSK352"/>
      <c r="DSL352"/>
      <c r="DSM352"/>
      <c r="DSN352"/>
      <c r="DSO352"/>
      <c r="DSP352"/>
      <c r="DSQ352"/>
      <c r="DSR352"/>
      <c r="DSS352"/>
      <c r="DST352"/>
      <c r="DSU352"/>
      <c r="DSV352"/>
      <c r="DSW352"/>
      <c r="DSX352"/>
      <c r="DSY352"/>
      <c r="DSZ352"/>
      <c r="DTA352"/>
      <c r="DTB352"/>
      <c r="DTC352"/>
      <c r="DTD352"/>
      <c r="DTE352"/>
      <c r="DTF352"/>
      <c r="DTG352"/>
      <c r="DTH352"/>
      <c r="DTI352"/>
      <c r="DTJ352"/>
      <c r="DTK352"/>
      <c r="DTL352"/>
      <c r="DTM352"/>
      <c r="DTN352"/>
      <c r="DTO352"/>
      <c r="DTP352"/>
      <c r="DTQ352"/>
      <c r="DTR352"/>
      <c r="DTS352"/>
      <c r="DTT352"/>
      <c r="DTU352"/>
      <c r="DTV352"/>
      <c r="DTW352"/>
      <c r="DTX352"/>
      <c r="DTY352"/>
      <c r="DTZ352"/>
      <c r="DUA352"/>
      <c r="DUB352"/>
      <c r="DUC352"/>
      <c r="DUD352"/>
      <c r="DUE352"/>
      <c r="DUF352"/>
      <c r="DUG352"/>
      <c r="DUH352"/>
      <c r="DUI352"/>
      <c r="DUJ352"/>
      <c r="DUK352"/>
      <c r="DUL352"/>
      <c r="DUM352"/>
      <c r="DUN352"/>
      <c r="DUO352"/>
      <c r="DUP352"/>
      <c r="DUQ352"/>
      <c r="DUR352"/>
      <c r="DUS352"/>
      <c r="DUT352"/>
      <c r="DUU352"/>
      <c r="DUV352"/>
      <c r="DUW352"/>
      <c r="DUX352"/>
      <c r="DUY352"/>
      <c r="DUZ352"/>
      <c r="DVA352"/>
      <c r="DVB352"/>
      <c r="DVC352"/>
      <c r="DVD352"/>
      <c r="DVE352"/>
      <c r="DVF352"/>
      <c r="DVG352"/>
      <c r="DVH352"/>
      <c r="DVI352"/>
      <c r="DVJ352"/>
      <c r="DVK352"/>
      <c r="DVL352"/>
      <c r="DVM352"/>
      <c r="DVN352"/>
      <c r="DVO352"/>
      <c r="DVP352"/>
      <c r="DVQ352"/>
      <c r="DVR352"/>
      <c r="DVS352"/>
      <c r="DVT352"/>
      <c r="DVU352"/>
      <c r="DVV352"/>
      <c r="DVW352"/>
      <c r="DVX352"/>
      <c r="DVY352"/>
      <c r="DVZ352"/>
      <c r="DWA352"/>
      <c r="DWB352"/>
      <c r="DWC352"/>
      <c r="DWD352"/>
      <c r="DWE352"/>
      <c r="DWF352"/>
      <c r="DWG352"/>
      <c r="DWH352"/>
      <c r="DWI352"/>
      <c r="DWJ352"/>
      <c r="DWK352"/>
      <c r="DWL352"/>
      <c r="DWM352"/>
      <c r="DWN352"/>
      <c r="DWO352"/>
      <c r="DWP352"/>
      <c r="DWQ352"/>
      <c r="DWR352"/>
      <c r="DWS352"/>
      <c r="DWT352"/>
      <c r="DWU352"/>
      <c r="DWV352"/>
      <c r="DWW352"/>
      <c r="DWX352"/>
      <c r="DWY352"/>
      <c r="DWZ352"/>
      <c r="DXA352"/>
      <c r="DXB352"/>
      <c r="DXC352"/>
      <c r="DXD352"/>
      <c r="DXE352"/>
      <c r="DXF352"/>
      <c r="DXG352"/>
      <c r="DXH352"/>
      <c r="DXI352"/>
      <c r="DXJ352"/>
      <c r="DXK352"/>
      <c r="DXL352"/>
      <c r="DXM352"/>
      <c r="DXN352"/>
      <c r="DXO352"/>
      <c r="DXP352"/>
      <c r="DXQ352"/>
      <c r="DXR352"/>
      <c r="DXS352"/>
      <c r="DXT352"/>
      <c r="DXU352"/>
      <c r="DXV352"/>
      <c r="DXW352"/>
      <c r="DXX352"/>
      <c r="DXY352"/>
      <c r="DXZ352"/>
      <c r="DYA352"/>
      <c r="DYB352"/>
      <c r="DYC352"/>
      <c r="DYD352"/>
      <c r="DYE352"/>
      <c r="DYF352"/>
      <c r="DYG352"/>
      <c r="DYH352"/>
      <c r="DYI352"/>
      <c r="DYJ352"/>
      <c r="DYK352"/>
      <c r="DYL352"/>
      <c r="DYM352"/>
      <c r="DYN352"/>
      <c r="DYO352"/>
      <c r="DYP352"/>
      <c r="DYQ352"/>
      <c r="DYR352"/>
      <c r="DYS352"/>
      <c r="DYT352"/>
      <c r="DYU352"/>
      <c r="DYV352"/>
      <c r="DYW352"/>
      <c r="DYX352"/>
      <c r="DYY352"/>
      <c r="DYZ352"/>
      <c r="DZA352"/>
      <c r="DZB352"/>
      <c r="DZC352"/>
      <c r="DZD352"/>
      <c r="DZE352"/>
      <c r="DZF352"/>
      <c r="DZG352"/>
      <c r="DZH352"/>
      <c r="DZI352"/>
      <c r="DZJ352"/>
      <c r="DZK352"/>
      <c r="DZL352"/>
      <c r="DZM352"/>
      <c r="DZN352"/>
      <c r="DZO352"/>
      <c r="DZP352"/>
      <c r="DZQ352"/>
      <c r="DZR352"/>
      <c r="DZS352"/>
      <c r="DZT352"/>
      <c r="DZU352"/>
      <c r="DZV352"/>
      <c r="DZW352"/>
      <c r="DZX352"/>
      <c r="DZY352"/>
      <c r="DZZ352"/>
      <c r="EAA352"/>
      <c r="EAB352"/>
      <c r="EAC352"/>
      <c r="EAD352"/>
      <c r="EAE352"/>
      <c r="EAF352"/>
      <c r="EAG352"/>
      <c r="EAH352"/>
      <c r="EAI352"/>
      <c r="EAJ352"/>
      <c r="EAK352"/>
      <c r="EAL352"/>
      <c r="EAM352"/>
      <c r="EAN352"/>
      <c r="EAO352"/>
      <c r="EAP352"/>
      <c r="EAQ352"/>
      <c r="EAR352"/>
      <c r="EAS352"/>
      <c r="EAT352"/>
      <c r="EAU352"/>
      <c r="EAV352"/>
      <c r="EAW352"/>
      <c r="EAX352"/>
      <c r="EAY352"/>
      <c r="EAZ352"/>
      <c r="EBA352"/>
      <c r="EBB352"/>
      <c r="EBC352"/>
      <c r="EBD352"/>
      <c r="EBE352"/>
      <c r="EBF352"/>
      <c r="EBG352"/>
      <c r="EBH352"/>
      <c r="EBI352"/>
      <c r="EBJ352"/>
      <c r="EBK352"/>
      <c r="EBL352"/>
      <c r="EBM352"/>
      <c r="EBN352"/>
      <c r="EBO352"/>
      <c r="EBP352"/>
      <c r="EBQ352"/>
      <c r="EBR352"/>
      <c r="EBS352"/>
      <c r="EBT352"/>
      <c r="EBU352"/>
      <c r="EBV352"/>
      <c r="EBW352"/>
      <c r="EBX352"/>
      <c r="EBY352"/>
      <c r="EBZ352"/>
      <c r="ECA352"/>
      <c r="ECB352"/>
      <c r="ECC352"/>
      <c r="ECD352"/>
      <c r="ECE352"/>
      <c r="ECF352"/>
      <c r="ECG352"/>
      <c r="ECH352"/>
      <c r="ECI352"/>
      <c r="ECJ352"/>
      <c r="ECK352"/>
      <c r="ECL352"/>
      <c r="ECM352"/>
      <c r="ECN352"/>
      <c r="ECO352"/>
      <c r="ECP352"/>
      <c r="ECQ352"/>
      <c r="ECR352"/>
      <c r="ECS352"/>
      <c r="ECT352"/>
      <c r="ECU352"/>
      <c r="ECV352"/>
      <c r="ECW352"/>
      <c r="ECX352"/>
      <c r="ECY352"/>
      <c r="ECZ352"/>
      <c r="EDA352"/>
      <c r="EDB352"/>
      <c r="EDC352"/>
      <c r="EDD352"/>
      <c r="EDE352"/>
      <c r="EDF352"/>
      <c r="EDG352"/>
      <c r="EDH352"/>
      <c r="EDI352"/>
      <c r="EDJ352"/>
      <c r="EDK352"/>
      <c r="EDL352"/>
      <c r="EDM352"/>
      <c r="EDN352"/>
      <c r="EDO352"/>
      <c r="EDP352"/>
      <c r="EDQ352"/>
      <c r="EDR352"/>
      <c r="EDS352"/>
      <c r="EDT352"/>
      <c r="EDU352"/>
      <c r="EDV352"/>
      <c r="EDW352"/>
      <c r="EDX352"/>
      <c r="EDY352"/>
      <c r="EDZ352"/>
      <c r="EEA352"/>
      <c r="EEB352"/>
      <c r="EEC352"/>
      <c r="EED352"/>
      <c r="EEE352"/>
      <c r="EEF352"/>
      <c r="EEG352"/>
      <c r="EEH352"/>
      <c r="EEI352"/>
      <c r="EEJ352"/>
      <c r="EEK352"/>
      <c r="EEL352"/>
      <c r="EEM352"/>
      <c r="EEN352"/>
      <c r="EEO352"/>
      <c r="EEP352"/>
      <c r="EEQ352"/>
      <c r="EER352"/>
      <c r="EES352"/>
      <c r="EET352"/>
      <c r="EEU352"/>
      <c r="EEV352"/>
      <c r="EEW352"/>
      <c r="EEX352"/>
      <c r="EEY352"/>
      <c r="EEZ352"/>
      <c r="EFA352"/>
      <c r="EFB352"/>
      <c r="EFC352"/>
      <c r="EFD352"/>
      <c r="EFE352"/>
      <c r="EFF352"/>
      <c r="EFG352"/>
      <c r="EFH352"/>
      <c r="EFI352"/>
      <c r="EFJ352"/>
      <c r="EFK352"/>
      <c r="EFL352"/>
      <c r="EFM352"/>
      <c r="EFN352"/>
      <c r="EFO352"/>
      <c r="EFP352"/>
      <c r="EFQ352"/>
      <c r="EFR352"/>
      <c r="EFS352"/>
      <c r="EFT352"/>
      <c r="EFU352"/>
      <c r="EFV352"/>
      <c r="EFW352"/>
      <c r="EFX352"/>
      <c r="EFY352"/>
      <c r="EFZ352"/>
      <c r="EGA352"/>
      <c r="EGB352"/>
      <c r="EGC352"/>
      <c r="EGD352"/>
      <c r="EGE352"/>
      <c r="EGF352"/>
      <c r="EGG352"/>
      <c r="EGH352"/>
      <c r="EGI352"/>
      <c r="EGJ352"/>
      <c r="EGK352"/>
      <c r="EGL352"/>
      <c r="EGM352"/>
      <c r="EGN352"/>
      <c r="EGO352"/>
      <c r="EGP352"/>
      <c r="EGQ352"/>
      <c r="EGR352"/>
      <c r="EGS352"/>
      <c r="EGT352"/>
      <c r="EGU352"/>
      <c r="EGV352"/>
      <c r="EGW352"/>
      <c r="EGX352"/>
      <c r="EGY352"/>
      <c r="EGZ352"/>
      <c r="EHA352"/>
      <c r="EHB352"/>
      <c r="EHC352"/>
      <c r="EHD352"/>
      <c r="EHE352"/>
      <c r="EHF352"/>
      <c r="EHG352"/>
      <c r="EHH352"/>
      <c r="EHI352"/>
      <c r="EHJ352"/>
      <c r="EHK352"/>
      <c r="EHL352"/>
      <c r="EHM352"/>
      <c r="EHN352"/>
      <c r="EHO352"/>
      <c r="EHP352"/>
      <c r="EHQ352"/>
      <c r="EHR352"/>
      <c r="EHS352"/>
      <c r="EHT352"/>
      <c r="EHU352"/>
      <c r="EHV352"/>
      <c r="EHW352"/>
      <c r="EHX352"/>
      <c r="EHY352"/>
      <c r="EHZ352"/>
      <c r="EIA352"/>
      <c r="EIB352"/>
      <c r="EIC352"/>
      <c r="EID352"/>
      <c r="EIE352"/>
      <c r="EIF352"/>
      <c r="EIG352"/>
      <c r="EIH352"/>
      <c r="EII352"/>
      <c r="EIJ352"/>
      <c r="EIK352"/>
      <c r="EIL352"/>
      <c r="EIM352"/>
      <c r="EIN352"/>
      <c r="EIO352"/>
      <c r="EIP352"/>
      <c r="EIQ352"/>
      <c r="EIR352"/>
      <c r="EIS352"/>
      <c r="EIT352"/>
      <c r="EIU352"/>
      <c r="EIV352"/>
      <c r="EIW352"/>
      <c r="EIX352"/>
      <c r="EIY352"/>
      <c r="EIZ352"/>
      <c r="EJA352"/>
      <c r="EJB352"/>
      <c r="EJC352"/>
      <c r="EJD352"/>
      <c r="EJE352"/>
      <c r="EJF352"/>
      <c r="EJG352"/>
      <c r="EJH352"/>
      <c r="EJI352"/>
      <c r="EJJ352"/>
      <c r="EJK352"/>
      <c r="EJL352"/>
      <c r="EJM352"/>
      <c r="EJN352"/>
      <c r="EJO352"/>
      <c r="EJP352"/>
      <c r="EJQ352"/>
      <c r="EJR352"/>
      <c r="EJS352"/>
      <c r="EJT352"/>
      <c r="EJU352"/>
      <c r="EJV352"/>
      <c r="EJW352"/>
      <c r="EJX352"/>
      <c r="EJY352"/>
      <c r="EJZ352"/>
      <c r="EKA352"/>
      <c r="EKB352"/>
      <c r="EKC352"/>
      <c r="EKD352"/>
      <c r="EKE352"/>
      <c r="EKF352"/>
      <c r="EKG352"/>
      <c r="EKH352"/>
      <c r="EKI352"/>
      <c r="EKJ352"/>
      <c r="EKK352"/>
      <c r="EKL352"/>
      <c r="EKM352"/>
      <c r="EKN352"/>
      <c r="EKO352"/>
      <c r="EKP352"/>
      <c r="EKQ352"/>
      <c r="EKR352"/>
      <c r="EKS352"/>
      <c r="EKT352"/>
      <c r="EKU352"/>
      <c r="EKV352"/>
      <c r="EKW352"/>
      <c r="EKX352"/>
      <c r="EKY352"/>
      <c r="EKZ352"/>
      <c r="ELA352"/>
      <c r="ELB352"/>
      <c r="ELC352"/>
      <c r="ELD352"/>
      <c r="ELE352"/>
      <c r="ELF352"/>
      <c r="ELG352"/>
      <c r="ELH352"/>
      <c r="ELI352"/>
      <c r="ELJ352"/>
      <c r="ELK352"/>
      <c r="ELL352"/>
      <c r="ELM352"/>
      <c r="ELN352"/>
      <c r="ELO352"/>
      <c r="ELP352"/>
      <c r="ELQ352"/>
      <c r="ELR352"/>
      <c r="ELS352"/>
      <c r="ELT352"/>
      <c r="ELU352"/>
      <c r="ELV352"/>
      <c r="ELW352"/>
      <c r="ELX352"/>
      <c r="ELY352"/>
      <c r="ELZ352"/>
      <c r="EMA352"/>
      <c r="EMB352"/>
      <c r="EMC352"/>
      <c r="EMD352"/>
      <c r="EME352"/>
      <c r="EMF352"/>
      <c r="EMG352"/>
      <c r="EMH352"/>
      <c r="EMI352"/>
      <c r="EMJ352"/>
      <c r="EMK352"/>
      <c r="EML352"/>
      <c r="EMM352"/>
      <c r="EMN352"/>
      <c r="EMO352"/>
      <c r="EMP352"/>
      <c r="EMQ352"/>
      <c r="EMR352"/>
      <c r="EMS352"/>
      <c r="EMT352"/>
      <c r="EMU352"/>
      <c r="EMV352"/>
      <c r="EMW352"/>
      <c r="EMX352"/>
      <c r="EMY352"/>
      <c r="EMZ352"/>
      <c r="ENA352"/>
      <c r="ENB352"/>
      <c r="ENC352"/>
      <c r="END352"/>
      <c r="ENE352"/>
      <c r="ENF352"/>
      <c r="ENG352"/>
      <c r="ENH352"/>
      <c r="ENI352"/>
      <c r="ENJ352"/>
      <c r="ENK352"/>
      <c r="ENL352"/>
      <c r="ENM352"/>
      <c r="ENN352"/>
      <c r="ENO352"/>
      <c r="ENP352"/>
      <c r="ENQ352"/>
      <c r="ENR352"/>
      <c r="ENS352"/>
      <c r="ENT352"/>
      <c r="ENU352"/>
      <c r="ENV352"/>
      <c r="ENW352"/>
      <c r="ENX352"/>
      <c r="ENY352"/>
      <c r="ENZ352"/>
      <c r="EOA352"/>
      <c r="EOB352"/>
      <c r="EOC352"/>
      <c r="EOD352"/>
      <c r="EOE352"/>
      <c r="EOF352"/>
      <c r="EOG352"/>
      <c r="EOH352"/>
      <c r="EOI352"/>
      <c r="EOJ352"/>
      <c r="EOK352"/>
      <c r="EOL352"/>
      <c r="EOM352"/>
      <c r="EON352"/>
      <c r="EOO352"/>
      <c r="EOP352"/>
      <c r="EOQ352"/>
      <c r="EOR352"/>
      <c r="EOS352"/>
      <c r="EOT352"/>
      <c r="EOU352"/>
      <c r="EOV352"/>
      <c r="EOW352"/>
      <c r="EOX352"/>
      <c r="EOY352"/>
      <c r="EOZ352"/>
      <c r="EPA352"/>
      <c r="EPB352"/>
      <c r="EPC352"/>
      <c r="EPD352"/>
      <c r="EPE352"/>
      <c r="EPF352"/>
      <c r="EPG352"/>
      <c r="EPH352"/>
      <c r="EPI352"/>
      <c r="EPJ352"/>
      <c r="EPK352"/>
      <c r="EPL352"/>
      <c r="EPM352"/>
      <c r="EPN352"/>
      <c r="EPO352"/>
      <c r="EPP352"/>
      <c r="EPQ352"/>
      <c r="EPR352"/>
      <c r="EPS352"/>
      <c r="EPT352"/>
      <c r="EPU352"/>
      <c r="EPV352"/>
      <c r="EPW352"/>
      <c r="EPX352"/>
      <c r="EPY352"/>
      <c r="EPZ352"/>
      <c r="EQA352"/>
      <c r="EQB352"/>
      <c r="EQC352"/>
      <c r="EQD352"/>
      <c r="EQE352"/>
      <c r="EQF352"/>
      <c r="EQG352"/>
      <c r="EQH352"/>
      <c r="EQI352"/>
      <c r="EQJ352"/>
      <c r="EQK352"/>
      <c r="EQL352"/>
      <c r="EQM352"/>
      <c r="EQN352"/>
      <c r="EQO352"/>
      <c r="EQP352"/>
      <c r="EQQ352"/>
      <c r="EQR352"/>
      <c r="EQS352"/>
      <c r="EQT352"/>
      <c r="EQU352"/>
      <c r="EQV352"/>
      <c r="EQW352"/>
      <c r="EQX352"/>
      <c r="EQY352"/>
      <c r="EQZ352"/>
      <c r="ERA352"/>
      <c r="ERB352"/>
      <c r="ERC352"/>
      <c r="ERD352"/>
      <c r="ERE352"/>
      <c r="ERF352"/>
      <c r="ERG352"/>
      <c r="ERH352"/>
      <c r="ERI352"/>
      <c r="ERJ352"/>
      <c r="ERK352"/>
      <c r="ERL352"/>
      <c r="ERM352"/>
      <c r="ERN352"/>
      <c r="ERO352"/>
      <c r="ERP352"/>
      <c r="ERQ352"/>
      <c r="ERR352"/>
      <c r="ERS352"/>
      <c r="ERT352"/>
      <c r="ERU352"/>
      <c r="ERV352"/>
      <c r="ERW352"/>
      <c r="ERX352"/>
      <c r="ERY352"/>
      <c r="ERZ352"/>
      <c r="ESA352"/>
      <c r="ESB352"/>
      <c r="ESC352"/>
      <c r="ESD352"/>
      <c r="ESE352"/>
      <c r="ESF352"/>
      <c r="ESG352"/>
      <c r="ESH352"/>
      <c r="ESI352"/>
      <c r="ESJ352"/>
      <c r="ESK352"/>
      <c r="ESL352"/>
      <c r="ESM352"/>
      <c r="ESN352"/>
      <c r="ESO352"/>
      <c r="ESP352"/>
      <c r="ESQ352"/>
      <c r="ESR352"/>
      <c r="ESS352"/>
      <c r="EST352"/>
      <c r="ESU352"/>
      <c r="ESV352"/>
      <c r="ESW352"/>
      <c r="ESX352"/>
      <c r="ESY352"/>
      <c r="ESZ352"/>
      <c r="ETA352"/>
      <c r="ETB352"/>
      <c r="ETC352"/>
      <c r="ETD352"/>
      <c r="ETE352"/>
      <c r="ETF352"/>
      <c r="ETG352"/>
      <c r="ETH352"/>
      <c r="ETI352"/>
      <c r="ETJ352"/>
      <c r="ETK352"/>
      <c r="ETL352"/>
      <c r="ETM352"/>
      <c r="ETN352"/>
      <c r="ETO352"/>
      <c r="ETP352"/>
      <c r="ETQ352"/>
      <c r="ETR352"/>
      <c r="ETS352"/>
      <c r="ETT352"/>
      <c r="ETU352"/>
      <c r="ETV352"/>
      <c r="ETW352"/>
      <c r="ETX352"/>
      <c r="ETY352"/>
      <c r="ETZ352"/>
      <c r="EUA352"/>
      <c r="EUB352"/>
      <c r="EUC352"/>
      <c r="EUD352"/>
      <c r="EUE352"/>
      <c r="EUF352"/>
      <c r="EUG352"/>
      <c r="EUH352"/>
      <c r="EUI352"/>
      <c r="EUJ352"/>
      <c r="EUK352"/>
      <c r="EUL352"/>
      <c r="EUM352"/>
      <c r="EUN352"/>
      <c r="EUO352"/>
      <c r="EUP352"/>
      <c r="EUQ352"/>
      <c r="EUR352"/>
      <c r="EUS352"/>
      <c r="EUT352"/>
      <c r="EUU352"/>
      <c r="EUV352"/>
      <c r="EUW352"/>
      <c r="EUX352"/>
      <c r="EUY352"/>
      <c r="EUZ352"/>
      <c r="EVA352"/>
      <c r="EVB352"/>
      <c r="EVC352"/>
      <c r="EVD352"/>
      <c r="EVE352"/>
      <c r="EVF352"/>
      <c r="EVG352"/>
      <c r="EVH352"/>
      <c r="EVI352"/>
      <c r="EVJ352"/>
      <c r="EVK352"/>
      <c r="EVL352"/>
      <c r="EVM352"/>
      <c r="EVN352"/>
      <c r="EVO352"/>
      <c r="EVP352"/>
      <c r="EVQ352"/>
      <c r="EVR352"/>
      <c r="EVS352"/>
      <c r="EVT352"/>
      <c r="EVU352"/>
      <c r="EVV352"/>
      <c r="EVW352"/>
      <c r="EVX352"/>
      <c r="EVY352"/>
      <c r="EVZ352"/>
      <c r="EWA352"/>
      <c r="EWB352"/>
      <c r="EWC352"/>
      <c r="EWD352"/>
      <c r="EWE352"/>
      <c r="EWF352"/>
      <c r="EWG352"/>
      <c r="EWH352"/>
      <c r="EWI352"/>
      <c r="EWJ352"/>
      <c r="EWK352"/>
      <c r="EWL352"/>
      <c r="EWM352"/>
      <c r="EWN352"/>
      <c r="EWO352"/>
      <c r="EWP352"/>
      <c r="EWQ352"/>
      <c r="EWR352"/>
      <c r="EWS352"/>
      <c r="EWT352"/>
      <c r="EWU352"/>
      <c r="EWV352"/>
      <c r="EWW352"/>
      <c r="EWX352"/>
      <c r="EWY352"/>
      <c r="EWZ352"/>
      <c r="EXA352"/>
      <c r="EXB352"/>
      <c r="EXC352"/>
      <c r="EXD352"/>
      <c r="EXE352"/>
      <c r="EXF352"/>
      <c r="EXG352"/>
      <c r="EXH352"/>
      <c r="EXI352"/>
      <c r="EXJ352"/>
      <c r="EXK352"/>
      <c r="EXL352"/>
      <c r="EXM352"/>
      <c r="EXN352"/>
      <c r="EXO352"/>
      <c r="EXP352"/>
      <c r="EXQ352"/>
      <c r="EXR352"/>
      <c r="EXS352"/>
      <c r="EXT352"/>
      <c r="EXU352"/>
      <c r="EXV352"/>
      <c r="EXW352"/>
      <c r="EXX352"/>
      <c r="EXY352"/>
      <c r="EXZ352"/>
      <c r="EYA352"/>
      <c r="EYB352"/>
      <c r="EYC352"/>
      <c r="EYD352"/>
      <c r="EYE352"/>
      <c r="EYF352"/>
      <c r="EYG352"/>
      <c r="EYH352"/>
      <c r="EYI352"/>
      <c r="EYJ352"/>
      <c r="EYK352"/>
      <c r="EYL352"/>
      <c r="EYM352"/>
      <c r="EYN352"/>
      <c r="EYO352"/>
      <c r="EYP352"/>
      <c r="EYQ352"/>
      <c r="EYR352"/>
      <c r="EYS352"/>
      <c r="EYT352"/>
      <c r="EYU352"/>
      <c r="EYV352"/>
      <c r="EYW352"/>
      <c r="EYX352"/>
      <c r="EYY352"/>
      <c r="EYZ352"/>
      <c r="EZA352"/>
      <c r="EZB352"/>
      <c r="EZC352"/>
      <c r="EZD352"/>
      <c r="EZE352"/>
      <c r="EZF352"/>
      <c r="EZG352"/>
      <c r="EZH352"/>
      <c r="EZI352"/>
      <c r="EZJ352"/>
      <c r="EZK352"/>
      <c r="EZL352"/>
      <c r="EZM352"/>
      <c r="EZN352"/>
      <c r="EZO352"/>
      <c r="EZP352"/>
      <c r="EZQ352"/>
      <c r="EZR352"/>
      <c r="EZS352"/>
      <c r="EZT352"/>
      <c r="EZU352"/>
      <c r="EZV352"/>
      <c r="EZW352"/>
      <c r="EZX352"/>
      <c r="EZY352"/>
      <c r="EZZ352"/>
      <c r="FAA352"/>
      <c r="FAB352"/>
      <c r="FAC352"/>
      <c r="FAD352"/>
      <c r="FAE352"/>
      <c r="FAF352"/>
      <c r="FAG352"/>
      <c r="FAH352"/>
      <c r="FAI352"/>
      <c r="FAJ352"/>
      <c r="FAK352"/>
      <c r="FAL352"/>
      <c r="FAM352"/>
      <c r="FAN352"/>
      <c r="FAO352"/>
      <c r="FAP352"/>
      <c r="FAQ352"/>
      <c r="FAR352"/>
      <c r="FAS352"/>
      <c r="FAT352"/>
      <c r="FAU352"/>
      <c r="FAV352"/>
      <c r="FAW352"/>
      <c r="FAX352"/>
      <c r="FAY352"/>
      <c r="FAZ352"/>
      <c r="FBA352"/>
      <c r="FBB352"/>
      <c r="FBC352"/>
      <c r="FBD352"/>
      <c r="FBE352"/>
      <c r="FBF352"/>
      <c r="FBG352"/>
      <c r="FBH352"/>
      <c r="FBI352"/>
      <c r="FBJ352"/>
      <c r="FBK352"/>
      <c r="FBL352"/>
      <c r="FBM352"/>
      <c r="FBN352"/>
      <c r="FBO352"/>
      <c r="FBP352"/>
      <c r="FBQ352"/>
      <c r="FBR352"/>
      <c r="FBS352"/>
      <c r="FBT352"/>
      <c r="FBU352"/>
      <c r="FBV352"/>
      <c r="FBW352"/>
      <c r="FBX352"/>
      <c r="FBY352"/>
      <c r="FBZ352"/>
      <c r="FCA352"/>
      <c r="FCB352"/>
      <c r="FCC352"/>
      <c r="FCD352"/>
      <c r="FCE352"/>
      <c r="FCF352"/>
      <c r="FCG352"/>
      <c r="FCH352"/>
      <c r="FCI352"/>
      <c r="FCJ352"/>
      <c r="FCK352"/>
      <c r="FCL352"/>
      <c r="FCM352"/>
      <c r="FCN352"/>
      <c r="FCO352"/>
      <c r="FCP352"/>
      <c r="FCQ352"/>
      <c r="FCR352"/>
      <c r="FCS352"/>
      <c r="FCT352"/>
      <c r="FCU352"/>
      <c r="FCV352"/>
      <c r="FCW352"/>
      <c r="FCX352"/>
      <c r="FCY352"/>
      <c r="FCZ352"/>
      <c r="FDA352"/>
      <c r="FDB352"/>
      <c r="FDC352"/>
      <c r="FDD352"/>
      <c r="FDE352"/>
      <c r="FDF352"/>
      <c r="FDG352"/>
      <c r="FDH352"/>
      <c r="FDI352"/>
      <c r="FDJ352"/>
      <c r="FDK352"/>
      <c r="FDL352"/>
      <c r="FDM352"/>
      <c r="FDN352"/>
      <c r="FDO352"/>
      <c r="FDP352"/>
      <c r="FDQ352"/>
      <c r="FDR352"/>
      <c r="FDS352"/>
      <c r="FDT352"/>
      <c r="FDU352"/>
      <c r="FDV352"/>
      <c r="FDW352"/>
      <c r="FDX352"/>
      <c r="FDY352"/>
      <c r="FDZ352"/>
      <c r="FEA352"/>
      <c r="FEB352"/>
      <c r="FEC352"/>
      <c r="FED352"/>
      <c r="FEE352"/>
      <c r="FEF352"/>
      <c r="FEG352"/>
      <c r="FEH352"/>
      <c r="FEI352"/>
      <c r="FEJ352"/>
      <c r="FEK352"/>
      <c r="FEL352"/>
      <c r="FEM352"/>
      <c r="FEN352"/>
      <c r="FEO352"/>
      <c r="FEP352"/>
      <c r="FEQ352"/>
      <c r="FER352"/>
      <c r="FES352"/>
      <c r="FET352"/>
      <c r="FEU352"/>
      <c r="FEV352"/>
      <c r="FEW352"/>
      <c r="FEX352"/>
      <c r="FEY352"/>
      <c r="FEZ352"/>
      <c r="FFA352"/>
      <c r="FFB352"/>
      <c r="FFC352"/>
      <c r="FFD352"/>
      <c r="FFE352"/>
      <c r="FFF352"/>
      <c r="FFG352"/>
      <c r="FFH352"/>
      <c r="FFI352"/>
      <c r="FFJ352"/>
      <c r="FFK352"/>
      <c r="FFL352"/>
      <c r="FFM352"/>
      <c r="FFN352"/>
      <c r="FFO352"/>
      <c r="FFP352"/>
      <c r="FFQ352"/>
      <c r="FFR352"/>
      <c r="FFS352"/>
      <c r="FFT352"/>
      <c r="FFU352"/>
      <c r="FFV352"/>
      <c r="FFW352"/>
      <c r="FFX352"/>
      <c r="FFY352"/>
      <c r="FFZ352"/>
      <c r="FGA352"/>
      <c r="FGB352"/>
      <c r="FGC352"/>
      <c r="FGD352"/>
      <c r="FGE352"/>
      <c r="FGF352"/>
      <c r="FGG352"/>
      <c r="FGH352"/>
      <c r="FGI352"/>
      <c r="FGJ352"/>
      <c r="FGK352"/>
      <c r="FGL352"/>
      <c r="FGM352"/>
      <c r="FGN352"/>
      <c r="FGO352"/>
      <c r="FGP352"/>
      <c r="FGQ352"/>
      <c r="FGR352"/>
      <c r="FGS352"/>
      <c r="FGT352"/>
      <c r="FGU352"/>
      <c r="FGV352"/>
      <c r="FGW352"/>
      <c r="FGX352"/>
      <c r="FGY352"/>
      <c r="FGZ352"/>
      <c r="FHA352"/>
      <c r="FHB352"/>
      <c r="FHC352"/>
      <c r="FHD352"/>
      <c r="FHE352"/>
      <c r="FHF352"/>
      <c r="FHG352"/>
      <c r="FHH352"/>
      <c r="FHI352"/>
      <c r="FHJ352"/>
      <c r="FHK352"/>
      <c r="FHL352"/>
      <c r="FHM352"/>
      <c r="FHN352"/>
      <c r="FHO352"/>
      <c r="FHP352"/>
      <c r="FHQ352"/>
      <c r="FHR352"/>
      <c r="FHS352"/>
      <c r="FHT352"/>
      <c r="FHU352"/>
      <c r="FHV352"/>
      <c r="FHW352"/>
      <c r="FHX352"/>
      <c r="FHY352"/>
      <c r="FHZ352"/>
      <c r="FIA352"/>
      <c r="FIB352"/>
      <c r="FIC352"/>
      <c r="FID352"/>
      <c r="FIE352"/>
      <c r="FIF352"/>
      <c r="FIG352"/>
      <c r="FIH352"/>
      <c r="FII352"/>
      <c r="FIJ352"/>
      <c r="FIK352"/>
      <c r="FIL352"/>
      <c r="FIM352"/>
      <c r="FIN352"/>
      <c r="FIO352"/>
      <c r="FIP352"/>
      <c r="FIQ352"/>
      <c r="FIR352"/>
      <c r="FIS352"/>
      <c r="FIT352"/>
      <c r="FIU352"/>
      <c r="FIV352"/>
      <c r="FIW352"/>
      <c r="FIX352"/>
      <c r="FIY352"/>
      <c r="FIZ352"/>
      <c r="FJA352"/>
      <c r="FJB352"/>
      <c r="FJC352"/>
      <c r="FJD352"/>
      <c r="FJE352"/>
      <c r="FJF352"/>
      <c r="FJG352"/>
      <c r="FJH352"/>
      <c r="FJI352"/>
      <c r="FJJ352"/>
      <c r="FJK352"/>
      <c r="FJL352"/>
      <c r="FJM352"/>
      <c r="FJN352"/>
      <c r="FJO352"/>
      <c r="FJP352"/>
      <c r="FJQ352"/>
      <c r="FJR352"/>
      <c r="FJS352"/>
      <c r="FJT352"/>
      <c r="FJU352"/>
      <c r="FJV352"/>
      <c r="FJW352"/>
      <c r="FJX352"/>
      <c r="FJY352"/>
      <c r="FJZ352"/>
      <c r="FKA352"/>
      <c r="FKB352"/>
      <c r="FKC352"/>
      <c r="FKD352"/>
      <c r="FKE352"/>
      <c r="FKF352"/>
      <c r="FKG352"/>
      <c r="FKH352"/>
      <c r="FKI352"/>
      <c r="FKJ352"/>
      <c r="FKK352"/>
      <c r="FKL352"/>
      <c r="FKM352"/>
      <c r="FKN352"/>
      <c r="FKO352"/>
      <c r="FKP352"/>
      <c r="FKQ352"/>
      <c r="FKR352"/>
      <c r="FKS352"/>
      <c r="FKT352"/>
      <c r="FKU352"/>
      <c r="FKV352"/>
      <c r="FKW352"/>
      <c r="FKX352"/>
      <c r="FKY352"/>
      <c r="FKZ352"/>
      <c r="FLA352"/>
      <c r="FLB352"/>
      <c r="FLC352"/>
      <c r="FLD352"/>
      <c r="FLE352"/>
      <c r="FLF352"/>
      <c r="FLG352"/>
      <c r="FLH352"/>
      <c r="FLI352"/>
      <c r="FLJ352"/>
      <c r="FLK352"/>
      <c r="FLL352"/>
      <c r="FLM352"/>
      <c r="FLN352"/>
      <c r="FLO352"/>
      <c r="FLP352"/>
      <c r="FLQ352"/>
      <c r="FLR352"/>
      <c r="FLS352"/>
      <c r="FLT352"/>
      <c r="FLU352"/>
      <c r="FLV352"/>
      <c r="FLW352"/>
      <c r="FLX352"/>
      <c r="FLY352"/>
      <c r="FLZ352"/>
      <c r="FMA352"/>
      <c r="FMB352"/>
      <c r="FMC352"/>
      <c r="FMD352"/>
      <c r="FME352"/>
      <c r="FMF352"/>
      <c r="FMG352"/>
      <c r="FMH352"/>
      <c r="FMI352"/>
      <c r="FMJ352"/>
      <c r="FMK352"/>
      <c r="FML352"/>
      <c r="FMM352"/>
      <c r="FMN352"/>
      <c r="FMO352"/>
      <c r="FMP352"/>
      <c r="FMQ352"/>
      <c r="FMR352"/>
      <c r="FMS352"/>
      <c r="FMT352"/>
      <c r="FMU352"/>
      <c r="FMV352"/>
      <c r="FMW352"/>
      <c r="FMX352"/>
      <c r="FMY352"/>
      <c r="FMZ352"/>
      <c r="FNA352"/>
      <c r="FNB352"/>
      <c r="FNC352"/>
      <c r="FND352"/>
      <c r="FNE352"/>
      <c r="FNF352"/>
      <c r="FNG352"/>
      <c r="FNH352"/>
      <c r="FNI352"/>
      <c r="FNJ352"/>
      <c r="FNK352"/>
      <c r="FNL352"/>
      <c r="FNM352"/>
      <c r="FNN352"/>
      <c r="FNO352"/>
      <c r="FNP352"/>
      <c r="FNQ352"/>
      <c r="FNR352"/>
      <c r="FNS352"/>
      <c r="FNT352"/>
      <c r="FNU352"/>
      <c r="FNV352"/>
      <c r="FNW352"/>
      <c r="FNX352"/>
      <c r="FNY352"/>
      <c r="FNZ352"/>
      <c r="FOA352"/>
      <c r="FOB352"/>
      <c r="FOC352"/>
      <c r="FOD352"/>
      <c r="FOE352"/>
      <c r="FOF352"/>
      <c r="FOG352"/>
      <c r="FOH352"/>
      <c r="FOI352"/>
      <c r="FOJ352"/>
      <c r="FOK352"/>
      <c r="FOL352"/>
      <c r="FOM352"/>
      <c r="FON352"/>
      <c r="FOO352"/>
      <c r="FOP352"/>
      <c r="FOQ352"/>
      <c r="FOR352"/>
      <c r="FOS352"/>
      <c r="FOT352"/>
      <c r="FOU352"/>
      <c r="FOV352"/>
      <c r="FOW352"/>
      <c r="FOX352"/>
      <c r="FOY352"/>
      <c r="FOZ352"/>
      <c r="FPA352"/>
      <c r="FPB352"/>
      <c r="FPC352"/>
      <c r="FPD352"/>
      <c r="FPE352"/>
      <c r="FPF352"/>
      <c r="FPG352"/>
      <c r="FPH352"/>
      <c r="FPI352"/>
      <c r="FPJ352"/>
      <c r="FPK352"/>
      <c r="FPL352"/>
      <c r="FPM352"/>
      <c r="FPN352"/>
      <c r="FPO352"/>
      <c r="FPP352"/>
      <c r="FPQ352"/>
      <c r="FPR352"/>
      <c r="FPS352"/>
      <c r="FPT352"/>
      <c r="FPU352"/>
      <c r="FPV352"/>
      <c r="FPW352"/>
      <c r="FPX352"/>
      <c r="FPY352"/>
      <c r="FPZ352"/>
      <c r="FQA352"/>
      <c r="FQB352"/>
      <c r="FQC352"/>
      <c r="FQD352"/>
      <c r="FQE352"/>
      <c r="FQF352"/>
      <c r="FQG352"/>
      <c r="FQH352"/>
      <c r="FQI352"/>
      <c r="FQJ352"/>
      <c r="FQK352"/>
      <c r="FQL352"/>
      <c r="FQM352"/>
      <c r="FQN352"/>
      <c r="FQO352"/>
      <c r="FQP352"/>
      <c r="FQQ352"/>
      <c r="FQR352"/>
      <c r="FQS352"/>
      <c r="FQT352"/>
      <c r="FQU352"/>
      <c r="FQV352"/>
      <c r="FQW352"/>
      <c r="FQX352"/>
      <c r="FQY352"/>
      <c r="FQZ352"/>
      <c r="FRA352"/>
      <c r="FRB352"/>
      <c r="FRC352"/>
      <c r="FRD352"/>
      <c r="FRE352"/>
      <c r="FRF352"/>
      <c r="FRG352"/>
      <c r="FRH352"/>
      <c r="FRI352"/>
      <c r="FRJ352"/>
      <c r="FRK352"/>
      <c r="FRL352"/>
      <c r="FRM352"/>
      <c r="FRN352"/>
      <c r="FRO352"/>
      <c r="FRP352"/>
      <c r="FRQ352"/>
      <c r="FRR352"/>
      <c r="FRS352"/>
      <c r="FRT352"/>
      <c r="FRU352"/>
      <c r="FRV352"/>
      <c r="FRW352"/>
      <c r="FRX352"/>
      <c r="FRY352"/>
      <c r="FRZ352"/>
      <c r="FSA352"/>
      <c r="FSB352"/>
      <c r="FSC352"/>
      <c r="FSD352"/>
      <c r="FSE352"/>
      <c r="FSF352"/>
      <c r="FSG352"/>
      <c r="FSH352"/>
      <c r="FSI352"/>
      <c r="FSJ352"/>
      <c r="FSK352"/>
      <c r="FSL352"/>
      <c r="FSM352"/>
      <c r="FSN352"/>
      <c r="FSO352"/>
      <c r="FSP352"/>
      <c r="FSQ352"/>
      <c r="FSR352"/>
      <c r="FSS352"/>
      <c r="FST352"/>
      <c r="FSU352"/>
      <c r="FSV352"/>
      <c r="FSW352"/>
      <c r="FSX352"/>
      <c r="FSY352"/>
      <c r="FSZ352"/>
      <c r="FTA352"/>
      <c r="FTB352"/>
      <c r="FTC352"/>
      <c r="FTD352"/>
      <c r="FTE352"/>
      <c r="FTF352"/>
      <c r="FTG352"/>
      <c r="FTH352"/>
      <c r="FTI352"/>
      <c r="FTJ352"/>
      <c r="FTK352"/>
      <c r="FTL352"/>
      <c r="FTM352"/>
      <c r="FTN352"/>
      <c r="FTO352"/>
      <c r="FTP352"/>
      <c r="FTQ352"/>
      <c r="FTR352"/>
      <c r="FTS352"/>
      <c r="FTT352"/>
      <c r="FTU352"/>
      <c r="FTV352"/>
      <c r="FTW352"/>
      <c r="FTX352"/>
      <c r="FTY352"/>
      <c r="FTZ352"/>
      <c r="FUA352"/>
      <c r="FUB352"/>
      <c r="FUC352"/>
      <c r="FUD352"/>
      <c r="FUE352"/>
      <c r="FUF352"/>
      <c r="FUG352"/>
      <c r="FUH352"/>
      <c r="FUI352"/>
      <c r="FUJ352"/>
      <c r="FUK352"/>
      <c r="FUL352"/>
      <c r="FUM352"/>
      <c r="FUN352"/>
      <c r="FUO352"/>
      <c r="FUP352"/>
      <c r="FUQ352"/>
      <c r="FUR352"/>
      <c r="FUS352"/>
      <c r="FUT352"/>
      <c r="FUU352"/>
      <c r="FUV352"/>
      <c r="FUW352"/>
      <c r="FUX352"/>
      <c r="FUY352"/>
      <c r="FUZ352"/>
      <c r="FVA352"/>
      <c r="FVB352"/>
      <c r="FVC352"/>
      <c r="FVD352"/>
      <c r="FVE352"/>
      <c r="FVF352"/>
      <c r="FVG352"/>
      <c r="FVH352"/>
      <c r="FVI352"/>
      <c r="FVJ352"/>
      <c r="FVK352"/>
      <c r="FVL352"/>
      <c r="FVM352"/>
      <c r="FVN352"/>
      <c r="FVO352"/>
      <c r="FVP352"/>
      <c r="FVQ352"/>
      <c r="FVR352"/>
      <c r="FVS352"/>
      <c r="FVT352"/>
      <c r="FVU352"/>
      <c r="FVV352"/>
      <c r="FVW352"/>
      <c r="FVX352"/>
      <c r="FVY352"/>
      <c r="FVZ352"/>
      <c r="FWA352"/>
      <c r="FWB352"/>
      <c r="FWC352"/>
      <c r="FWD352"/>
      <c r="FWE352"/>
      <c r="FWF352"/>
      <c r="FWG352"/>
      <c r="FWH352"/>
      <c r="FWI352"/>
      <c r="FWJ352"/>
      <c r="FWK352"/>
      <c r="FWL352"/>
      <c r="FWM352"/>
      <c r="FWN352"/>
      <c r="FWO352"/>
      <c r="FWP352"/>
      <c r="FWQ352"/>
      <c r="FWR352"/>
      <c r="FWS352"/>
      <c r="FWT352"/>
      <c r="FWU352"/>
      <c r="FWV352"/>
      <c r="FWW352"/>
      <c r="FWX352"/>
      <c r="FWY352"/>
      <c r="FWZ352"/>
      <c r="FXA352"/>
      <c r="FXB352"/>
      <c r="FXC352"/>
      <c r="FXD352"/>
      <c r="FXE352"/>
      <c r="FXF352"/>
      <c r="FXG352"/>
      <c r="FXH352"/>
      <c r="FXI352"/>
      <c r="FXJ352"/>
      <c r="FXK352"/>
      <c r="FXL352"/>
      <c r="FXM352"/>
      <c r="FXN352"/>
      <c r="FXO352"/>
      <c r="FXP352"/>
      <c r="FXQ352"/>
      <c r="FXR352"/>
      <c r="FXS352"/>
      <c r="FXT352"/>
      <c r="FXU352"/>
      <c r="FXV352"/>
      <c r="FXW352"/>
      <c r="FXX352"/>
      <c r="FXY352"/>
      <c r="FXZ352"/>
      <c r="FYA352"/>
      <c r="FYB352"/>
      <c r="FYC352"/>
      <c r="FYD352"/>
      <c r="FYE352"/>
      <c r="FYF352"/>
      <c r="FYG352"/>
      <c r="FYH352"/>
      <c r="FYI352"/>
      <c r="FYJ352"/>
      <c r="FYK352"/>
      <c r="FYL352"/>
      <c r="FYM352"/>
      <c r="FYN352"/>
      <c r="FYO352"/>
      <c r="FYP352"/>
      <c r="FYQ352"/>
      <c r="FYR352"/>
      <c r="FYS352"/>
      <c r="FYT352"/>
      <c r="FYU352"/>
      <c r="FYV352"/>
      <c r="FYW352"/>
      <c r="FYX352"/>
      <c r="FYY352"/>
      <c r="FYZ352"/>
      <c r="FZA352"/>
      <c r="FZB352"/>
      <c r="FZC352"/>
      <c r="FZD352"/>
      <c r="FZE352"/>
      <c r="FZF352"/>
      <c r="FZG352"/>
      <c r="FZH352"/>
      <c r="FZI352"/>
      <c r="FZJ352"/>
      <c r="FZK352"/>
      <c r="FZL352"/>
      <c r="FZM352"/>
      <c r="FZN352"/>
      <c r="FZO352"/>
      <c r="FZP352"/>
      <c r="FZQ352"/>
      <c r="FZR352"/>
      <c r="FZS352"/>
      <c r="FZT352"/>
      <c r="FZU352"/>
      <c r="FZV352"/>
      <c r="FZW352"/>
      <c r="FZX352"/>
      <c r="FZY352"/>
      <c r="FZZ352"/>
      <c r="GAA352"/>
      <c r="GAB352"/>
      <c r="GAC352"/>
      <c r="GAD352"/>
      <c r="GAE352"/>
      <c r="GAF352"/>
      <c r="GAG352"/>
      <c r="GAH352"/>
      <c r="GAI352"/>
      <c r="GAJ352"/>
      <c r="GAK352"/>
      <c r="GAL352"/>
      <c r="GAM352"/>
      <c r="GAN352"/>
      <c r="GAO352"/>
      <c r="GAP352"/>
      <c r="GAQ352"/>
      <c r="GAR352"/>
      <c r="GAS352"/>
      <c r="GAT352"/>
      <c r="GAU352"/>
      <c r="GAV352"/>
      <c r="GAW352"/>
      <c r="GAX352"/>
      <c r="GAY352"/>
      <c r="GAZ352"/>
      <c r="GBA352"/>
      <c r="GBB352"/>
      <c r="GBC352"/>
      <c r="GBD352"/>
      <c r="GBE352"/>
      <c r="GBF352"/>
      <c r="GBG352"/>
      <c r="GBH352"/>
      <c r="GBI352"/>
      <c r="GBJ352"/>
      <c r="GBK352"/>
      <c r="GBL352"/>
      <c r="GBM352"/>
      <c r="GBN352"/>
      <c r="GBO352"/>
      <c r="GBP352"/>
      <c r="GBQ352"/>
      <c r="GBR352"/>
      <c r="GBS352"/>
      <c r="GBT352"/>
      <c r="GBU352"/>
      <c r="GBV352"/>
      <c r="GBW352"/>
      <c r="GBX352"/>
      <c r="GBY352"/>
      <c r="GBZ352"/>
      <c r="GCA352"/>
      <c r="GCB352"/>
      <c r="GCC352"/>
      <c r="GCD352"/>
      <c r="GCE352"/>
      <c r="GCF352"/>
      <c r="GCG352"/>
      <c r="GCH352"/>
      <c r="GCI352"/>
      <c r="GCJ352"/>
      <c r="GCK352"/>
      <c r="GCL352"/>
      <c r="GCM352"/>
      <c r="GCN352"/>
      <c r="GCO352"/>
      <c r="GCP352"/>
      <c r="GCQ352"/>
      <c r="GCR352"/>
      <c r="GCS352"/>
      <c r="GCT352"/>
      <c r="GCU352"/>
      <c r="GCV352"/>
      <c r="GCW352"/>
      <c r="GCX352"/>
      <c r="GCY352"/>
      <c r="GCZ352"/>
      <c r="GDA352"/>
      <c r="GDB352"/>
      <c r="GDC352"/>
      <c r="GDD352"/>
      <c r="GDE352"/>
      <c r="GDF352"/>
      <c r="GDG352"/>
      <c r="GDH352"/>
      <c r="GDI352"/>
      <c r="GDJ352"/>
      <c r="GDK352"/>
      <c r="GDL352"/>
      <c r="GDM352"/>
      <c r="GDN352"/>
      <c r="GDO352"/>
      <c r="GDP352"/>
      <c r="GDQ352"/>
      <c r="GDR352"/>
      <c r="GDS352"/>
      <c r="GDT352"/>
      <c r="GDU352"/>
      <c r="GDV352"/>
      <c r="GDW352"/>
      <c r="GDX352"/>
      <c r="GDY352"/>
      <c r="GDZ352"/>
      <c r="GEA352"/>
      <c r="GEB352"/>
      <c r="GEC352"/>
      <c r="GED352"/>
      <c r="GEE352"/>
      <c r="GEF352"/>
      <c r="GEG352"/>
      <c r="GEH352"/>
      <c r="GEI352"/>
      <c r="GEJ352"/>
      <c r="GEK352"/>
      <c r="GEL352"/>
      <c r="GEM352"/>
      <c r="GEN352"/>
      <c r="GEO352"/>
      <c r="GEP352"/>
      <c r="GEQ352"/>
      <c r="GER352"/>
      <c r="GES352"/>
      <c r="GET352"/>
      <c r="GEU352"/>
      <c r="GEV352"/>
      <c r="GEW352"/>
      <c r="GEX352"/>
      <c r="GEY352"/>
      <c r="GEZ352"/>
      <c r="GFA352"/>
      <c r="GFB352"/>
      <c r="GFC352"/>
      <c r="GFD352"/>
      <c r="GFE352"/>
      <c r="GFF352"/>
      <c r="GFG352"/>
      <c r="GFH352"/>
      <c r="GFI352"/>
      <c r="GFJ352"/>
      <c r="GFK352"/>
      <c r="GFL352"/>
      <c r="GFM352"/>
      <c r="GFN352"/>
      <c r="GFO352"/>
      <c r="GFP352"/>
      <c r="GFQ352"/>
      <c r="GFR352"/>
      <c r="GFS352"/>
      <c r="GFT352"/>
      <c r="GFU352"/>
      <c r="GFV352"/>
      <c r="GFW352"/>
      <c r="GFX352"/>
      <c r="GFY352"/>
      <c r="GFZ352"/>
      <c r="GGA352"/>
      <c r="GGB352"/>
      <c r="GGC352"/>
      <c r="GGD352"/>
      <c r="GGE352"/>
      <c r="GGF352"/>
      <c r="GGG352"/>
      <c r="GGH352"/>
      <c r="GGI352"/>
      <c r="GGJ352"/>
      <c r="GGK352"/>
      <c r="GGL352"/>
      <c r="GGM352"/>
      <c r="GGN352"/>
      <c r="GGO352"/>
      <c r="GGP352"/>
      <c r="GGQ352"/>
      <c r="GGR352"/>
      <c r="GGS352"/>
      <c r="GGT352"/>
      <c r="GGU352"/>
      <c r="GGV352"/>
      <c r="GGW352"/>
      <c r="GGX352"/>
      <c r="GGY352"/>
      <c r="GGZ352"/>
      <c r="GHA352"/>
      <c r="GHB352"/>
      <c r="GHC352"/>
      <c r="GHD352"/>
      <c r="GHE352"/>
      <c r="GHF352"/>
      <c r="GHG352"/>
      <c r="GHH352"/>
      <c r="GHI352"/>
      <c r="GHJ352"/>
      <c r="GHK352"/>
      <c r="GHL352"/>
      <c r="GHM352"/>
      <c r="GHN352"/>
      <c r="GHO352"/>
      <c r="GHP352"/>
      <c r="GHQ352"/>
      <c r="GHR352"/>
      <c r="GHS352"/>
      <c r="GHT352"/>
      <c r="GHU352"/>
      <c r="GHV352"/>
      <c r="GHW352"/>
      <c r="GHX352"/>
      <c r="GHY352"/>
      <c r="GHZ352"/>
      <c r="GIA352"/>
      <c r="GIB352"/>
      <c r="GIC352"/>
      <c r="GID352"/>
      <c r="GIE352"/>
      <c r="GIF352"/>
      <c r="GIG352"/>
      <c r="GIH352"/>
      <c r="GII352"/>
      <c r="GIJ352"/>
      <c r="GIK352"/>
      <c r="GIL352"/>
      <c r="GIM352"/>
      <c r="GIN352"/>
      <c r="GIO352"/>
      <c r="GIP352"/>
      <c r="GIQ352"/>
      <c r="GIR352"/>
      <c r="GIS352"/>
      <c r="GIT352"/>
      <c r="GIU352"/>
      <c r="GIV352"/>
      <c r="GIW352"/>
      <c r="GIX352"/>
      <c r="GIY352"/>
      <c r="GIZ352"/>
      <c r="GJA352"/>
      <c r="GJB352"/>
      <c r="GJC352"/>
      <c r="GJD352"/>
      <c r="GJE352"/>
      <c r="GJF352"/>
      <c r="GJG352"/>
      <c r="GJH352"/>
      <c r="GJI352"/>
      <c r="GJJ352"/>
      <c r="GJK352"/>
      <c r="GJL352"/>
      <c r="GJM352"/>
      <c r="GJN352"/>
      <c r="GJO352"/>
      <c r="GJP352"/>
      <c r="GJQ352"/>
      <c r="GJR352"/>
      <c r="GJS352"/>
      <c r="GJT352"/>
      <c r="GJU352"/>
      <c r="GJV352"/>
      <c r="GJW352"/>
      <c r="GJX352"/>
      <c r="GJY352"/>
      <c r="GJZ352"/>
      <c r="GKA352"/>
      <c r="GKB352"/>
      <c r="GKC352"/>
      <c r="GKD352"/>
      <c r="GKE352"/>
      <c r="GKF352"/>
      <c r="GKG352"/>
      <c r="GKH352"/>
      <c r="GKI352"/>
      <c r="GKJ352"/>
      <c r="GKK352"/>
      <c r="GKL352"/>
      <c r="GKM352"/>
      <c r="GKN352"/>
      <c r="GKO352"/>
      <c r="GKP352"/>
      <c r="GKQ352"/>
      <c r="GKR352"/>
      <c r="GKS352"/>
      <c r="GKT352"/>
      <c r="GKU352"/>
      <c r="GKV352"/>
      <c r="GKW352"/>
      <c r="GKX352"/>
      <c r="GKY352"/>
      <c r="GKZ352"/>
      <c r="GLA352"/>
      <c r="GLB352"/>
      <c r="GLC352"/>
      <c r="GLD352"/>
      <c r="GLE352"/>
      <c r="GLF352"/>
      <c r="GLG352"/>
      <c r="GLH352"/>
      <c r="GLI352"/>
      <c r="GLJ352"/>
      <c r="GLK352"/>
      <c r="GLL352"/>
      <c r="GLM352"/>
      <c r="GLN352"/>
      <c r="GLO352"/>
      <c r="GLP352"/>
      <c r="GLQ352"/>
      <c r="GLR352"/>
      <c r="GLS352"/>
      <c r="GLT352"/>
      <c r="GLU352"/>
      <c r="GLV352"/>
      <c r="GLW352"/>
      <c r="GLX352"/>
      <c r="GLY352"/>
      <c r="GLZ352"/>
      <c r="GMA352"/>
      <c r="GMB352"/>
      <c r="GMC352"/>
      <c r="GMD352"/>
      <c r="GME352"/>
      <c r="GMF352"/>
      <c r="GMG352"/>
      <c r="GMH352"/>
      <c r="GMI352"/>
      <c r="GMJ352"/>
      <c r="GMK352"/>
      <c r="GML352"/>
      <c r="GMM352"/>
      <c r="GMN352"/>
      <c r="GMO352"/>
      <c r="GMP352"/>
      <c r="GMQ352"/>
      <c r="GMR352"/>
      <c r="GMS352"/>
      <c r="GMT352"/>
      <c r="GMU352"/>
      <c r="GMV352"/>
      <c r="GMW352"/>
      <c r="GMX352"/>
      <c r="GMY352"/>
      <c r="GMZ352"/>
      <c r="GNA352"/>
      <c r="GNB352"/>
      <c r="GNC352"/>
      <c r="GND352"/>
      <c r="GNE352"/>
      <c r="GNF352"/>
      <c r="GNG352"/>
      <c r="GNH352"/>
      <c r="GNI352"/>
      <c r="GNJ352"/>
      <c r="GNK352"/>
      <c r="GNL352"/>
      <c r="GNM352"/>
      <c r="GNN352"/>
      <c r="GNO352"/>
      <c r="GNP352"/>
      <c r="GNQ352"/>
      <c r="GNR352"/>
      <c r="GNS352"/>
      <c r="GNT352"/>
      <c r="GNU352"/>
      <c r="GNV352"/>
      <c r="GNW352"/>
      <c r="GNX352"/>
      <c r="GNY352"/>
      <c r="GNZ352"/>
      <c r="GOA352"/>
      <c r="GOB352"/>
      <c r="GOC352"/>
      <c r="GOD352"/>
      <c r="GOE352"/>
      <c r="GOF352"/>
      <c r="GOG352"/>
      <c r="GOH352"/>
      <c r="GOI352"/>
      <c r="GOJ352"/>
      <c r="GOK352"/>
      <c r="GOL352"/>
      <c r="GOM352"/>
      <c r="GON352"/>
      <c r="GOO352"/>
      <c r="GOP352"/>
      <c r="GOQ352"/>
      <c r="GOR352"/>
      <c r="GOS352"/>
      <c r="GOT352"/>
      <c r="GOU352"/>
      <c r="GOV352"/>
      <c r="GOW352"/>
      <c r="GOX352"/>
      <c r="GOY352"/>
      <c r="GOZ352"/>
      <c r="GPA352"/>
      <c r="GPB352"/>
      <c r="GPC352"/>
      <c r="GPD352"/>
      <c r="GPE352"/>
      <c r="GPF352"/>
      <c r="GPG352"/>
      <c r="GPH352"/>
      <c r="GPI352"/>
      <c r="GPJ352"/>
      <c r="GPK352"/>
      <c r="GPL352"/>
      <c r="GPM352"/>
      <c r="GPN352"/>
      <c r="GPO352"/>
      <c r="GPP352"/>
      <c r="GPQ352"/>
      <c r="GPR352"/>
      <c r="GPS352"/>
      <c r="GPT352"/>
      <c r="GPU352"/>
      <c r="GPV352"/>
      <c r="GPW352"/>
      <c r="GPX352"/>
      <c r="GPY352"/>
      <c r="GPZ352"/>
      <c r="GQA352"/>
      <c r="GQB352"/>
      <c r="GQC352"/>
      <c r="GQD352"/>
      <c r="GQE352"/>
      <c r="GQF352"/>
      <c r="GQG352"/>
      <c r="GQH352"/>
      <c r="GQI352"/>
      <c r="GQJ352"/>
      <c r="GQK352"/>
      <c r="GQL352"/>
      <c r="GQM352"/>
      <c r="GQN352"/>
      <c r="GQO352"/>
      <c r="GQP352"/>
      <c r="GQQ352"/>
      <c r="GQR352"/>
      <c r="GQS352"/>
      <c r="GQT352"/>
      <c r="GQU352"/>
      <c r="GQV352"/>
      <c r="GQW352"/>
      <c r="GQX352"/>
      <c r="GQY352"/>
      <c r="GQZ352"/>
      <c r="GRA352"/>
      <c r="GRB352"/>
      <c r="GRC352"/>
      <c r="GRD352"/>
      <c r="GRE352"/>
      <c r="GRF352"/>
      <c r="GRG352"/>
      <c r="GRH352"/>
      <c r="GRI352"/>
      <c r="GRJ352"/>
      <c r="GRK352"/>
      <c r="GRL352"/>
      <c r="GRM352"/>
      <c r="GRN352"/>
      <c r="GRO352"/>
      <c r="GRP352"/>
      <c r="GRQ352"/>
      <c r="GRR352"/>
      <c r="GRS352"/>
      <c r="GRT352"/>
      <c r="GRU352"/>
      <c r="GRV352"/>
      <c r="GRW352"/>
      <c r="GRX352"/>
      <c r="GRY352"/>
      <c r="GRZ352"/>
      <c r="GSA352"/>
      <c r="GSB352"/>
      <c r="GSC352"/>
      <c r="GSD352"/>
      <c r="GSE352"/>
      <c r="GSF352"/>
      <c r="GSG352"/>
      <c r="GSH352"/>
      <c r="GSI352"/>
      <c r="GSJ352"/>
      <c r="GSK352"/>
      <c r="GSL352"/>
      <c r="GSM352"/>
      <c r="GSN352"/>
      <c r="GSO352"/>
      <c r="GSP352"/>
      <c r="GSQ352"/>
      <c r="GSR352"/>
      <c r="GSS352"/>
      <c r="GST352"/>
      <c r="GSU352"/>
      <c r="GSV352"/>
      <c r="GSW352"/>
      <c r="GSX352"/>
      <c r="GSY352"/>
      <c r="GSZ352"/>
      <c r="GTA352"/>
      <c r="GTB352"/>
      <c r="GTC352"/>
      <c r="GTD352"/>
      <c r="GTE352"/>
      <c r="GTF352"/>
      <c r="GTG352"/>
      <c r="GTH352"/>
      <c r="GTI352"/>
      <c r="GTJ352"/>
      <c r="GTK352"/>
      <c r="GTL352"/>
      <c r="GTM352"/>
      <c r="GTN352"/>
      <c r="GTO352"/>
      <c r="GTP352"/>
      <c r="GTQ352"/>
      <c r="GTR352"/>
      <c r="GTS352"/>
      <c r="GTT352"/>
      <c r="GTU352"/>
      <c r="GTV352"/>
      <c r="GTW352"/>
      <c r="GTX352"/>
      <c r="GTY352"/>
      <c r="GTZ352"/>
      <c r="GUA352"/>
      <c r="GUB352"/>
      <c r="GUC352"/>
      <c r="GUD352"/>
      <c r="GUE352"/>
      <c r="GUF352"/>
      <c r="GUG352"/>
      <c r="GUH352"/>
      <c r="GUI352"/>
      <c r="GUJ352"/>
      <c r="GUK352"/>
      <c r="GUL352"/>
      <c r="GUM352"/>
      <c r="GUN352"/>
      <c r="GUO352"/>
      <c r="GUP352"/>
      <c r="GUQ352"/>
      <c r="GUR352"/>
      <c r="GUS352"/>
      <c r="GUT352"/>
      <c r="GUU352"/>
      <c r="GUV352"/>
      <c r="GUW352"/>
      <c r="GUX352"/>
      <c r="GUY352"/>
      <c r="GUZ352"/>
      <c r="GVA352"/>
      <c r="GVB352"/>
      <c r="GVC352"/>
      <c r="GVD352"/>
      <c r="GVE352"/>
      <c r="GVF352"/>
      <c r="GVG352"/>
      <c r="GVH352"/>
      <c r="GVI352"/>
      <c r="GVJ352"/>
      <c r="GVK352"/>
      <c r="GVL352"/>
      <c r="GVM352"/>
      <c r="GVN352"/>
      <c r="GVO352"/>
      <c r="GVP352"/>
      <c r="GVQ352"/>
      <c r="GVR352"/>
      <c r="GVS352"/>
      <c r="GVT352"/>
      <c r="GVU352"/>
      <c r="GVV352"/>
      <c r="GVW352"/>
      <c r="GVX352"/>
      <c r="GVY352"/>
      <c r="GVZ352"/>
      <c r="GWA352"/>
      <c r="GWB352"/>
      <c r="GWC352"/>
      <c r="GWD352"/>
      <c r="GWE352"/>
      <c r="GWF352"/>
      <c r="GWG352"/>
      <c r="GWH352"/>
      <c r="GWI352"/>
      <c r="GWJ352"/>
      <c r="GWK352"/>
      <c r="GWL352"/>
      <c r="GWM352"/>
      <c r="GWN352"/>
      <c r="GWO352"/>
      <c r="GWP352"/>
      <c r="GWQ352"/>
      <c r="GWR352"/>
      <c r="GWS352"/>
      <c r="GWT352"/>
      <c r="GWU352"/>
      <c r="GWV352"/>
      <c r="GWW352"/>
      <c r="GWX352"/>
      <c r="GWY352"/>
      <c r="GWZ352"/>
      <c r="GXA352"/>
      <c r="GXB352"/>
      <c r="GXC352"/>
      <c r="GXD352"/>
      <c r="GXE352"/>
      <c r="GXF352"/>
      <c r="GXG352"/>
      <c r="GXH352"/>
      <c r="GXI352"/>
      <c r="GXJ352"/>
      <c r="GXK352"/>
      <c r="GXL352"/>
      <c r="GXM352"/>
      <c r="GXN352"/>
      <c r="GXO352"/>
      <c r="GXP352"/>
      <c r="GXQ352"/>
      <c r="GXR352"/>
      <c r="GXS352"/>
      <c r="GXT352"/>
      <c r="GXU352"/>
      <c r="GXV352"/>
      <c r="GXW352"/>
      <c r="GXX352"/>
      <c r="GXY352"/>
      <c r="GXZ352"/>
      <c r="GYA352"/>
      <c r="GYB352"/>
      <c r="GYC352"/>
      <c r="GYD352"/>
      <c r="GYE352"/>
      <c r="GYF352"/>
      <c r="GYG352"/>
      <c r="GYH352"/>
      <c r="GYI352"/>
      <c r="GYJ352"/>
      <c r="GYK352"/>
      <c r="GYL352"/>
      <c r="GYM352"/>
      <c r="GYN352"/>
      <c r="GYO352"/>
      <c r="GYP352"/>
      <c r="GYQ352"/>
      <c r="GYR352"/>
      <c r="GYS352"/>
      <c r="GYT352"/>
      <c r="GYU352"/>
      <c r="GYV352"/>
      <c r="GYW352"/>
      <c r="GYX352"/>
      <c r="GYY352"/>
      <c r="GYZ352"/>
      <c r="GZA352"/>
      <c r="GZB352"/>
      <c r="GZC352"/>
      <c r="GZD352"/>
      <c r="GZE352"/>
      <c r="GZF352"/>
      <c r="GZG352"/>
      <c r="GZH352"/>
      <c r="GZI352"/>
      <c r="GZJ352"/>
      <c r="GZK352"/>
      <c r="GZL352"/>
      <c r="GZM352"/>
      <c r="GZN352"/>
      <c r="GZO352"/>
      <c r="GZP352"/>
      <c r="GZQ352"/>
      <c r="GZR352"/>
      <c r="GZS352"/>
      <c r="GZT352"/>
      <c r="GZU352"/>
      <c r="GZV352"/>
      <c r="GZW352"/>
      <c r="GZX352"/>
      <c r="GZY352"/>
      <c r="GZZ352"/>
      <c r="HAA352"/>
      <c r="HAB352"/>
      <c r="HAC352"/>
      <c r="HAD352"/>
      <c r="HAE352"/>
      <c r="HAF352"/>
      <c r="HAG352"/>
      <c r="HAH352"/>
      <c r="HAI352"/>
      <c r="HAJ352"/>
      <c r="HAK352"/>
      <c r="HAL352"/>
      <c r="HAM352"/>
      <c r="HAN352"/>
      <c r="HAO352"/>
      <c r="HAP352"/>
      <c r="HAQ352"/>
      <c r="HAR352"/>
      <c r="HAS352"/>
      <c r="HAT352"/>
      <c r="HAU352"/>
      <c r="HAV352"/>
      <c r="HAW352"/>
      <c r="HAX352"/>
      <c r="HAY352"/>
      <c r="HAZ352"/>
      <c r="HBA352"/>
      <c r="HBB352"/>
      <c r="HBC352"/>
      <c r="HBD352"/>
      <c r="HBE352"/>
      <c r="HBF352"/>
      <c r="HBG352"/>
      <c r="HBH352"/>
      <c r="HBI352"/>
      <c r="HBJ352"/>
      <c r="HBK352"/>
      <c r="HBL352"/>
      <c r="HBM352"/>
      <c r="HBN352"/>
      <c r="HBO352"/>
      <c r="HBP352"/>
      <c r="HBQ352"/>
      <c r="HBR352"/>
      <c r="HBS352"/>
      <c r="HBT352"/>
      <c r="HBU352"/>
      <c r="HBV352"/>
      <c r="HBW352"/>
      <c r="HBX352"/>
      <c r="HBY352"/>
      <c r="HBZ352"/>
      <c r="HCA352"/>
      <c r="HCB352"/>
      <c r="HCC352"/>
      <c r="HCD352"/>
      <c r="HCE352"/>
      <c r="HCF352"/>
      <c r="HCG352"/>
      <c r="HCH352"/>
      <c r="HCI352"/>
      <c r="HCJ352"/>
      <c r="HCK352"/>
      <c r="HCL352"/>
      <c r="HCM352"/>
      <c r="HCN352"/>
      <c r="HCO352"/>
      <c r="HCP352"/>
      <c r="HCQ352"/>
      <c r="HCR352"/>
      <c r="HCS352"/>
      <c r="HCT352"/>
      <c r="HCU352"/>
      <c r="HCV352"/>
      <c r="HCW352"/>
      <c r="HCX352"/>
      <c r="HCY352"/>
      <c r="HCZ352"/>
      <c r="HDA352"/>
      <c r="HDB352"/>
      <c r="HDC352"/>
      <c r="HDD352"/>
      <c r="HDE352"/>
      <c r="HDF352"/>
      <c r="HDG352"/>
      <c r="HDH352"/>
      <c r="HDI352"/>
      <c r="HDJ352"/>
      <c r="HDK352"/>
      <c r="HDL352"/>
      <c r="HDM352"/>
      <c r="HDN352"/>
      <c r="HDO352"/>
      <c r="HDP352"/>
      <c r="HDQ352"/>
      <c r="HDR352"/>
      <c r="HDS352"/>
      <c r="HDT352"/>
      <c r="HDU352"/>
      <c r="HDV352"/>
      <c r="HDW352"/>
      <c r="HDX352"/>
      <c r="HDY352"/>
      <c r="HDZ352"/>
      <c r="HEA352"/>
      <c r="HEB352"/>
      <c r="HEC352"/>
      <c r="HED352"/>
      <c r="HEE352"/>
      <c r="HEF352"/>
      <c r="HEG352"/>
      <c r="HEH352"/>
      <c r="HEI352"/>
      <c r="HEJ352"/>
      <c r="HEK352"/>
      <c r="HEL352"/>
      <c r="HEM352"/>
      <c r="HEN352"/>
      <c r="HEO352"/>
      <c r="HEP352"/>
      <c r="HEQ352"/>
      <c r="HER352"/>
      <c r="HES352"/>
      <c r="HET352"/>
      <c r="HEU352"/>
      <c r="HEV352"/>
      <c r="HEW352"/>
      <c r="HEX352"/>
      <c r="HEY352"/>
      <c r="HEZ352"/>
      <c r="HFA352"/>
      <c r="HFB352"/>
      <c r="HFC352"/>
      <c r="HFD352"/>
      <c r="HFE352"/>
      <c r="HFF352"/>
      <c r="HFG352"/>
      <c r="HFH352"/>
      <c r="HFI352"/>
      <c r="HFJ352"/>
      <c r="HFK352"/>
      <c r="HFL352"/>
      <c r="HFM352"/>
      <c r="HFN352"/>
      <c r="HFO352"/>
      <c r="HFP352"/>
      <c r="HFQ352"/>
      <c r="HFR352"/>
      <c r="HFS352"/>
      <c r="HFT352"/>
      <c r="HFU352"/>
      <c r="HFV352"/>
      <c r="HFW352"/>
      <c r="HFX352"/>
      <c r="HFY352"/>
      <c r="HFZ352"/>
      <c r="HGA352"/>
      <c r="HGB352"/>
      <c r="HGC352"/>
      <c r="HGD352"/>
      <c r="HGE352"/>
      <c r="HGF352"/>
      <c r="HGG352"/>
      <c r="HGH352"/>
      <c r="HGI352"/>
      <c r="HGJ352"/>
      <c r="HGK352"/>
      <c r="HGL352"/>
      <c r="HGM352"/>
      <c r="HGN352"/>
      <c r="HGO352"/>
      <c r="HGP352"/>
      <c r="HGQ352"/>
      <c r="HGR352"/>
      <c r="HGS352"/>
      <c r="HGT352"/>
      <c r="HGU352"/>
      <c r="HGV352"/>
      <c r="HGW352"/>
      <c r="HGX352"/>
      <c r="HGY352"/>
      <c r="HGZ352"/>
      <c r="HHA352"/>
      <c r="HHB352"/>
      <c r="HHC352"/>
      <c r="HHD352"/>
      <c r="HHE352"/>
      <c r="HHF352"/>
      <c r="HHG352"/>
      <c r="HHH352"/>
      <c r="HHI352"/>
      <c r="HHJ352"/>
      <c r="HHK352"/>
      <c r="HHL352"/>
      <c r="HHM352"/>
      <c r="HHN352"/>
      <c r="HHO352"/>
      <c r="HHP352"/>
      <c r="HHQ352"/>
      <c r="HHR352"/>
      <c r="HHS352"/>
      <c r="HHT352"/>
      <c r="HHU352"/>
      <c r="HHV352"/>
      <c r="HHW352"/>
      <c r="HHX352"/>
      <c r="HHY352"/>
      <c r="HHZ352"/>
      <c r="HIA352"/>
      <c r="HIB352"/>
      <c r="HIC352"/>
      <c r="HID352"/>
      <c r="HIE352"/>
      <c r="HIF352"/>
      <c r="HIG352"/>
      <c r="HIH352"/>
      <c r="HII352"/>
      <c r="HIJ352"/>
      <c r="HIK352"/>
      <c r="HIL352"/>
      <c r="HIM352"/>
      <c r="HIN352"/>
      <c r="HIO352"/>
      <c r="HIP352"/>
      <c r="HIQ352"/>
      <c r="HIR352"/>
      <c r="HIS352"/>
      <c r="HIT352"/>
      <c r="HIU352"/>
      <c r="HIV352"/>
      <c r="HIW352"/>
      <c r="HIX352"/>
      <c r="HIY352"/>
      <c r="HIZ352"/>
      <c r="HJA352"/>
      <c r="HJB352"/>
      <c r="HJC352"/>
      <c r="HJD352"/>
      <c r="HJE352"/>
      <c r="HJF352"/>
      <c r="HJG352"/>
      <c r="HJH352"/>
      <c r="HJI352"/>
      <c r="HJJ352"/>
      <c r="HJK352"/>
      <c r="HJL352"/>
      <c r="HJM352"/>
      <c r="HJN352"/>
      <c r="HJO352"/>
      <c r="HJP352"/>
      <c r="HJQ352"/>
      <c r="HJR352"/>
      <c r="HJS352"/>
      <c r="HJT352"/>
      <c r="HJU352"/>
      <c r="HJV352"/>
      <c r="HJW352"/>
      <c r="HJX352"/>
      <c r="HJY352"/>
      <c r="HJZ352"/>
      <c r="HKA352"/>
      <c r="HKB352"/>
      <c r="HKC352"/>
      <c r="HKD352"/>
      <c r="HKE352"/>
      <c r="HKF352"/>
      <c r="HKG352"/>
      <c r="HKH352"/>
      <c r="HKI352"/>
      <c r="HKJ352"/>
      <c r="HKK352"/>
      <c r="HKL352"/>
      <c r="HKM352"/>
      <c r="HKN352"/>
      <c r="HKO352"/>
      <c r="HKP352"/>
      <c r="HKQ352"/>
      <c r="HKR352"/>
      <c r="HKS352"/>
      <c r="HKT352"/>
      <c r="HKU352"/>
      <c r="HKV352"/>
      <c r="HKW352"/>
      <c r="HKX352"/>
      <c r="HKY352"/>
      <c r="HKZ352"/>
      <c r="HLA352"/>
      <c r="HLB352"/>
      <c r="HLC352"/>
      <c r="HLD352"/>
      <c r="HLE352"/>
      <c r="HLF352"/>
      <c r="HLG352"/>
      <c r="HLH352"/>
      <c r="HLI352"/>
      <c r="HLJ352"/>
      <c r="HLK352"/>
      <c r="HLL352"/>
      <c r="HLM352"/>
      <c r="HLN352"/>
      <c r="HLO352"/>
      <c r="HLP352"/>
      <c r="HLQ352"/>
      <c r="HLR352"/>
      <c r="HLS352"/>
      <c r="HLT352"/>
      <c r="HLU352"/>
      <c r="HLV352"/>
      <c r="HLW352"/>
      <c r="HLX352"/>
      <c r="HLY352"/>
      <c r="HLZ352"/>
      <c r="HMA352"/>
      <c r="HMB352"/>
      <c r="HMC352"/>
      <c r="HMD352"/>
      <c r="HME352"/>
      <c r="HMF352"/>
      <c r="HMG352"/>
      <c r="HMH352"/>
      <c r="HMI352"/>
      <c r="HMJ352"/>
      <c r="HMK352"/>
      <c r="HML352"/>
      <c r="HMM352"/>
      <c r="HMN352"/>
      <c r="HMO352"/>
      <c r="HMP352"/>
      <c r="HMQ352"/>
      <c r="HMR352"/>
      <c r="HMS352"/>
      <c r="HMT352"/>
      <c r="HMU352"/>
      <c r="HMV352"/>
      <c r="HMW352"/>
      <c r="HMX352"/>
      <c r="HMY352"/>
      <c r="HMZ352"/>
      <c r="HNA352"/>
      <c r="HNB352"/>
      <c r="HNC352"/>
      <c r="HND352"/>
      <c r="HNE352"/>
      <c r="HNF352"/>
      <c r="HNG352"/>
      <c r="HNH352"/>
      <c r="HNI352"/>
      <c r="HNJ352"/>
      <c r="HNK352"/>
      <c r="HNL352"/>
      <c r="HNM352"/>
      <c r="HNN352"/>
      <c r="HNO352"/>
      <c r="HNP352"/>
      <c r="HNQ352"/>
      <c r="HNR352"/>
      <c r="HNS352"/>
      <c r="HNT352"/>
      <c r="HNU352"/>
      <c r="HNV352"/>
      <c r="HNW352"/>
      <c r="HNX352"/>
      <c r="HNY352"/>
      <c r="HNZ352"/>
      <c r="HOA352"/>
      <c r="HOB352"/>
      <c r="HOC352"/>
      <c r="HOD352"/>
      <c r="HOE352"/>
      <c r="HOF352"/>
      <c r="HOG352"/>
      <c r="HOH352"/>
      <c r="HOI352"/>
      <c r="HOJ352"/>
      <c r="HOK352"/>
      <c r="HOL352"/>
      <c r="HOM352"/>
      <c r="HON352"/>
      <c r="HOO352"/>
      <c r="HOP352"/>
      <c r="HOQ352"/>
      <c r="HOR352"/>
      <c r="HOS352"/>
      <c r="HOT352"/>
      <c r="HOU352"/>
      <c r="HOV352"/>
      <c r="HOW352"/>
      <c r="HOX352"/>
      <c r="HOY352"/>
      <c r="HOZ352"/>
      <c r="HPA352"/>
      <c r="HPB352"/>
      <c r="HPC352"/>
      <c r="HPD352"/>
      <c r="HPE352"/>
      <c r="HPF352"/>
      <c r="HPG352"/>
      <c r="HPH352"/>
      <c r="HPI352"/>
      <c r="HPJ352"/>
      <c r="HPK352"/>
      <c r="HPL352"/>
      <c r="HPM352"/>
      <c r="HPN352"/>
      <c r="HPO352"/>
      <c r="HPP352"/>
      <c r="HPQ352"/>
      <c r="HPR352"/>
      <c r="HPS352"/>
      <c r="HPT352"/>
      <c r="HPU352"/>
      <c r="HPV352"/>
      <c r="HPW352"/>
      <c r="HPX352"/>
      <c r="HPY352"/>
      <c r="HPZ352"/>
      <c r="HQA352"/>
      <c r="HQB352"/>
      <c r="HQC352"/>
      <c r="HQD352"/>
      <c r="HQE352"/>
      <c r="HQF352"/>
      <c r="HQG352"/>
      <c r="HQH352"/>
      <c r="HQI352"/>
      <c r="HQJ352"/>
      <c r="HQK352"/>
      <c r="HQL352"/>
      <c r="HQM352"/>
      <c r="HQN352"/>
      <c r="HQO352"/>
      <c r="HQP352"/>
      <c r="HQQ352"/>
      <c r="HQR352"/>
      <c r="HQS352"/>
      <c r="HQT352"/>
      <c r="HQU352"/>
      <c r="HQV352"/>
      <c r="HQW352"/>
      <c r="HQX352"/>
      <c r="HQY352"/>
      <c r="HQZ352"/>
      <c r="HRA352"/>
      <c r="HRB352"/>
      <c r="HRC352"/>
      <c r="HRD352"/>
      <c r="HRE352"/>
      <c r="HRF352"/>
      <c r="HRG352"/>
      <c r="HRH352"/>
      <c r="HRI352"/>
      <c r="HRJ352"/>
      <c r="HRK352"/>
      <c r="HRL352"/>
      <c r="HRM352"/>
      <c r="HRN352"/>
      <c r="HRO352"/>
      <c r="HRP352"/>
      <c r="HRQ352"/>
      <c r="HRR352"/>
      <c r="HRS352"/>
      <c r="HRT352"/>
      <c r="HRU352"/>
      <c r="HRV352"/>
      <c r="HRW352"/>
      <c r="HRX352"/>
      <c r="HRY352"/>
      <c r="HRZ352"/>
      <c r="HSA352"/>
      <c r="HSB352"/>
      <c r="HSC352"/>
      <c r="HSD352"/>
      <c r="HSE352"/>
      <c r="HSF352"/>
      <c r="HSG352"/>
      <c r="HSH352"/>
      <c r="HSI352"/>
      <c r="HSJ352"/>
      <c r="HSK352"/>
      <c r="HSL352"/>
      <c r="HSM352"/>
      <c r="HSN352"/>
      <c r="HSO352"/>
      <c r="HSP352"/>
      <c r="HSQ352"/>
      <c r="HSR352"/>
      <c r="HSS352"/>
      <c r="HST352"/>
      <c r="HSU352"/>
      <c r="HSV352"/>
      <c r="HSW352"/>
      <c r="HSX352"/>
      <c r="HSY352"/>
      <c r="HSZ352"/>
      <c r="HTA352"/>
      <c r="HTB352"/>
      <c r="HTC352"/>
      <c r="HTD352"/>
      <c r="HTE352"/>
      <c r="HTF352"/>
      <c r="HTG352"/>
      <c r="HTH352"/>
      <c r="HTI352"/>
      <c r="HTJ352"/>
      <c r="HTK352"/>
      <c r="HTL352"/>
      <c r="HTM352"/>
      <c r="HTN352"/>
      <c r="HTO352"/>
      <c r="HTP352"/>
      <c r="HTQ352"/>
      <c r="HTR352"/>
      <c r="HTS352"/>
      <c r="HTT352"/>
      <c r="HTU352"/>
      <c r="HTV352"/>
      <c r="HTW352"/>
      <c r="HTX352"/>
      <c r="HTY352"/>
      <c r="HTZ352"/>
      <c r="HUA352"/>
      <c r="HUB352"/>
      <c r="HUC352"/>
      <c r="HUD352"/>
      <c r="HUE352"/>
      <c r="HUF352"/>
      <c r="HUG352"/>
      <c r="HUH352"/>
      <c r="HUI352"/>
      <c r="HUJ352"/>
      <c r="HUK352"/>
      <c r="HUL352"/>
      <c r="HUM352"/>
      <c r="HUN352"/>
      <c r="HUO352"/>
      <c r="HUP352"/>
      <c r="HUQ352"/>
      <c r="HUR352"/>
      <c r="HUS352"/>
      <c r="HUT352"/>
      <c r="HUU352"/>
      <c r="HUV352"/>
      <c r="HUW352"/>
      <c r="HUX352"/>
      <c r="HUY352"/>
      <c r="HUZ352"/>
      <c r="HVA352"/>
      <c r="HVB352"/>
      <c r="HVC352"/>
      <c r="HVD352"/>
      <c r="HVE352"/>
      <c r="HVF352"/>
      <c r="HVG352"/>
      <c r="HVH352"/>
      <c r="HVI352"/>
      <c r="HVJ352"/>
      <c r="HVK352"/>
      <c r="HVL352"/>
      <c r="HVM352"/>
      <c r="HVN352"/>
      <c r="HVO352"/>
      <c r="HVP352"/>
      <c r="HVQ352"/>
      <c r="HVR352"/>
      <c r="HVS352"/>
      <c r="HVT352"/>
      <c r="HVU352"/>
      <c r="HVV352"/>
      <c r="HVW352"/>
      <c r="HVX352"/>
      <c r="HVY352"/>
      <c r="HVZ352"/>
      <c r="HWA352"/>
      <c r="HWB352"/>
      <c r="HWC352"/>
      <c r="HWD352"/>
      <c r="HWE352"/>
      <c r="HWF352"/>
      <c r="HWG352"/>
      <c r="HWH352"/>
      <c r="HWI352"/>
      <c r="HWJ352"/>
      <c r="HWK352"/>
      <c r="HWL352"/>
      <c r="HWM352"/>
      <c r="HWN352"/>
      <c r="HWO352"/>
      <c r="HWP352"/>
      <c r="HWQ352"/>
      <c r="HWR352"/>
      <c r="HWS352"/>
      <c r="HWT352"/>
      <c r="HWU352"/>
      <c r="HWV352"/>
      <c r="HWW352"/>
      <c r="HWX352"/>
      <c r="HWY352"/>
      <c r="HWZ352"/>
      <c r="HXA352"/>
      <c r="HXB352"/>
      <c r="HXC352"/>
      <c r="HXD352"/>
      <c r="HXE352"/>
      <c r="HXF352"/>
      <c r="HXG352"/>
      <c r="HXH352"/>
      <c r="HXI352"/>
      <c r="HXJ352"/>
      <c r="HXK352"/>
      <c r="HXL352"/>
      <c r="HXM352"/>
      <c r="HXN352"/>
      <c r="HXO352"/>
      <c r="HXP352"/>
      <c r="HXQ352"/>
      <c r="HXR352"/>
      <c r="HXS352"/>
      <c r="HXT352"/>
      <c r="HXU352"/>
      <c r="HXV352"/>
      <c r="HXW352"/>
      <c r="HXX352"/>
      <c r="HXY352"/>
      <c r="HXZ352"/>
      <c r="HYA352"/>
      <c r="HYB352"/>
      <c r="HYC352"/>
      <c r="HYD352"/>
      <c r="HYE352"/>
      <c r="HYF352"/>
      <c r="HYG352"/>
      <c r="HYH352"/>
      <c r="HYI352"/>
      <c r="HYJ352"/>
      <c r="HYK352"/>
      <c r="HYL352"/>
      <c r="HYM352"/>
      <c r="HYN352"/>
      <c r="HYO352"/>
      <c r="HYP352"/>
      <c r="HYQ352"/>
      <c r="HYR352"/>
      <c r="HYS352"/>
      <c r="HYT352"/>
      <c r="HYU352"/>
      <c r="HYV352"/>
      <c r="HYW352"/>
      <c r="HYX352"/>
      <c r="HYY352"/>
      <c r="HYZ352"/>
      <c r="HZA352"/>
      <c r="HZB352"/>
      <c r="HZC352"/>
      <c r="HZD352"/>
      <c r="HZE352"/>
      <c r="HZF352"/>
      <c r="HZG352"/>
      <c r="HZH352"/>
      <c r="HZI352"/>
      <c r="HZJ352"/>
      <c r="HZK352"/>
      <c r="HZL352"/>
      <c r="HZM352"/>
      <c r="HZN352"/>
      <c r="HZO352"/>
      <c r="HZP352"/>
      <c r="HZQ352"/>
      <c r="HZR352"/>
      <c r="HZS352"/>
      <c r="HZT352"/>
      <c r="HZU352"/>
      <c r="HZV352"/>
      <c r="HZW352"/>
      <c r="HZX352"/>
      <c r="HZY352"/>
      <c r="HZZ352"/>
      <c r="IAA352"/>
      <c r="IAB352"/>
      <c r="IAC352"/>
      <c r="IAD352"/>
      <c r="IAE352"/>
      <c r="IAF352"/>
      <c r="IAG352"/>
      <c r="IAH352"/>
      <c r="IAI352"/>
      <c r="IAJ352"/>
      <c r="IAK352"/>
      <c r="IAL352"/>
      <c r="IAM352"/>
      <c r="IAN352"/>
      <c r="IAO352"/>
      <c r="IAP352"/>
      <c r="IAQ352"/>
      <c r="IAR352"/>
      <c r="IAS352"/>
      <c r="IAT352"/>
      <c r="IAU352"/>
      <c r="IAV352"/>
      <c r="IAW352"/>
      <c r="IAX352"/>
      <c r="IAY352"/>
      <c r="IAZ352"/>
      <c r="IBA352"/>
      <c r="IBB352"/>
      <c r="IBC352"/>
      <c r="IBD352"/>
      <c r="IBE352"/>
      <c r="IBF352"/>
      <c r="IBG352"/>
      <c r="IBH352"/>
      <c r="IBI352"/>
      <c r="IBJ352"/>
      <c r="IBK352"/>
      <c r="IBL352"/>
      <c r="IBM352"/>
      <c r="IBN352"/>
      <c r="IBO352"/>
      <c r="IBP352"/>
      <c r="IBQ352"/>
      <c r="IBR352"/>
      <c r="IBS352"/>
      <c r="IBT352"/>
      <c r="IBU352"/>
      <c r="IBV352"/>
      <c r="IBW352"/>
      <c r="IBX352"/>
      <c r="IBY352"/>
      <c r="IBZ352"/>
      <c r="ICA352"/>
      <c r="ICB352"/>
      <c r="ICC352"/>
      <c r="ICD352"/>
      <c r="ICE352"/>
      <c r="ICF352"/>
      <c r="ICG352"/>
      <c r="ICH352"/>
      <c r="ICI352"/>
      <c r="ICJ352"/>
      <c r="ICK352"/>
      <c r="ICL352"/>
      <c r="ICM352"/>
      <c r="ICN352"/>
      <c r="ICO352"/>
      <c r="ICP352"/>
      <c r="ICQ352"/>
      <c r="ICR352"/>
      <c r="ICS352"/>
      <c r="ICT352"/>
      <c r="ICU352"/>
      <c r="ICV352"/>
      <c r="ICW352"/>
      <c r="ICX352"/>
      <c r="ICY352"/>
      <c r="ICZ352"/>
      <c r="IDA352"/>
      <c r="IDB352"/>
      <c r="IDC352"/>
      <c r="IDD352"/>
      <c r="IDE352"/>
      <c r="IDF352"/>
      <c r="IDG352"/>
      <c r="IDH352"/>
      <c r="IDI352"/>
      <c r="IDJ352"/>
      <c r="IDK352"/>
      <c r="IDL352"/>
      <c r="IDM352"/>
      <c r="IDN352"/>
      <c r="IDO352"/>
      <c r="IDP352"/>
      <c r="IDQ352"/>
      <c r="IDR352"/>
      <c r="IDS352"/>
      <c r="IDT352"/>
      <c r="IDU352"/>
      <c r="IDV352"/>
      <c r="IDW352"/>
      <c r="IDX352"/>
      <c r="IDY352"/>
      <c r="IDZ352"/>
      <c r="IEA352"/>
      <c r="IEB352"/>
      <c r="IEC352"/>
      <c r="IED352"/>
      <c r="IEE352"/>
      <c r="IEF352"/>
      <c r="IEG352"/>
      <c r="IEH352"/>
      <c r="IEI352"/>
      <c r="IEJ352"/>
      <c r="IEK352"/>
      <c r="IEL352"/>
      <c r="IEM352"/>
      <c r="IEN352"/>
      <c r="IEO352"/>
      <c r="IEP352"/>
      <c r="IEQ352"/>
      <c r="IER352"/>
      <c r="IES352"/>
      <c r="IET352"/>
      <c r="IEU352"/>
      <c r="IEV352"/>
      <c r="IEW352"/>
      <c r="IEX352"/>
      <c r="IEY352"/>
      <c r="IEZ352"/>
      <c r="IFA352"/>
      <c r="IFB352"/>
      <c r="IFC352"/>
      <c r="IFD352"/>
      <c r="IFE352"/>
      <c r="IFF352"/>
      <c r="IFG352"/>
      <c r="IFH352"/>
      <c r="IFI352"/>
      <c r="IFJ352"/>
      <c r="IFK352"/>
      <c r="IFL352"/>
      <c r="IFM352"/>
      <c r="IFN352"/>
      <c r="IFO352"/>
      <c r="IFP352"/>
      <c r="IFQ352"/>
      <c r="IFR352"/>
      <c r="IFS352"/>
      <c r="IFT352"/>
      <c r="IFU352"/>
      <c r="IFV352"/>
      <c r="IFW352"/>
      <c r="IFX352"/>
      <c r="IFY352"/>
      <c r="IFZ352"/>
      <c r="IGA352"/>
      <c r="IGB352"/>
      <c r="IGC352"/>
      <c r="IGD352"/>
      <c r="IGE352"/>
      <c r="IGF352"/>
      <c r="IGG352"/>
      <c r="IGH352"/>
      <c r="IGI352"/>
      <c r="IGJ352"/>
      <c r="IGK352"/>
      <c r="IGL352"/>
      <c r="IGM352"/>
      <c r="IGN352"/>
      <c r="IGO352"/>
      <c r="IGP352"/>
      <c r="IGQ352"/>
      <c r="IGR352"/>
      <c r="IGS352"/>
      <c r="IGT352"/>
      <c r="IGU352"/>
      <c r="IGV352"/>
      <c r="IGW352"/>
      <c r="IGX352"/>
      <c r="IGY352"/>
      <c r="IGZ352"/>
      <c r="IHA352"/>
      <c r="IHB352"/>
      <c r="IHC352"/>
      <c r="IHD352"/>
      <c r="IHE352"/>
      <c r="IHF352"/>
      <c r="IHG352"/>
      <c r="IHH352"/>
      <c r="IHI352"/>
      <c r="IHJ352"/>
      <c r="IHK352"/>
      <c r="IHL352"/>
      <c r="IHM352"/>
      <c r="IHN352"/>
      <c r="IHO352"/>
      <c r="IHP352"/>
      <c r="IHQ352"/>
      <c r="IHR352"/>
      <c r="IHS352"/>
      <c r="IHT352"/>
      <c r="IHU352"/>
      <c r="IHV352"/>
      <c r="IHW352"/>
      <c r="IHX352"/>
      <c r="IHY352"/>
      <c r="IHZ352"/>
      <c r="IIA352"/>
      <c r="IIB352"/>
      <c r="IIC352"/>
      <c r="IID352"/>
      <c r="IIE352"/>
      <c r="IIF352"/>
      <c r="IIG352"/>
      <c r="IIH352"/>
      <c r="III352"/>
      <c r="IIJ352"/>
      <c r="IIK352"/>
      <c r="IIL352"/>
      <c r="IIM352"/>
      <c r="IIN352"/>
      <c r="IIO352"/>
      <c r="IIP352"/>
      <c r="IIQ352"/>
      <c r="IIR352"/>
      <c r="IIS352"/>
      <c r="IIT352"/>
      <c r="IIU352"/>
      <c r="IIV352"/>
      <c r="IIW352"/>
      <c r="IIX352"/>
      <c r="IIY352"/>
      <c r="IIZ352"/>
      <c r="IJA352"/>
      <c r="IJB352"/>
      <c r="IJC352"/>
      <c r="IJD352"/>
      <c r="IJE352"/>
      <c r="IJF352"/>
      <c r="IJG352"/>
      <c r="IJH352"/>
      <c r="IJI352"/>
      <c r="IJJ352"/>
      <c r="IJK352"/>
      <c r="IJL352"/>
      <c r="IJM352"/>
      <c r="IJN352"/>
      <c r="IJO352"/>
      <c r="IJP352"/>
      <c r="IJQ352"/>
      <c r="IJR352"/>
      <c r="IJS352"/>
      <c r="IJT352"/>
      <c r="IJU352"/>
      <c r="IJV352"/>
      <c r="IJW352"/>
      <c r="IJX352"/>
      <c r="IJY352"/>
      <c r="IJZ352"/>
      <c r="IKA352"/>
      <c r="IKB352"/>
      <c r="IKC352"/>
      <c r="IKD352"/>
      <c r="IKE352"/>
      <c r="IKF352"/>
      <c r="IKG352"/>
      <c r="IKH352"/>
      <c r="IKI352"/>
      <c r="IKJ352"/>
      <c r="IKK352"/>
      <c r="IKL352"/>
      <c r="IKM352"/>
      <c r="IKN352"/>
      <c r="IKO352"/>
      <c r="IKP352"/>
      <c r="IKQ352"/>
      <c r="IKR352"/>
      <c r="IKS352"/>
      <c r="IKT352"/>
      <c r="IKU352"/>
      <c r="IKV352"/>
      <c r="IKW352"/>
      <c r="IKX352"/>
      <c r="IKY352"/>
      <c r="IKZ352"/>
      <c r="ILA352"/>
      <c r="ILB352"/>
      <c r="ILC352"/>
      <c r="ILD352"/>
      <c r="ILE352"/>
      <c r="ILF352"/>
      <c r="ILG352"/>
      <c r="ILH352"/>
      <c r="ILI352"/>
      <c r="ILJ352"/>
      <c r="ILK352"/>
      <c r="ILL352"/>
      <c r="ILM352"/>
      <c r="ILN352"/>
      <c r="ILO352"/>
      <c r="ILP352"/>
      <c r="ILQ352"/>
      <c r="ILR352"/>
      <c r="ILS352"/>
      <c r="ILT352"/>
      <c r="ILU352"/>
      <c r="ILV352"/>
      <c r="ILW352"/>
      <c r="ILX352"/>
      <c r="ILY352"/>
      <c r="ILZ352"/>
      <c r="IMA352"/>
      <c r="IMB352"/>
      <c r="IMC352"/>
      <c r="IMD352"/>
      <c r="IME352"/>
      <c r="IMF352"/>
      <c r="IMG352"/>
      <c r="IMH352"/>
      <c r="IMI352"/>
      <c r="IMJ352"/>
      <c r="IMK352"/>
      <c r="IML352"/>
      <c r="IMM352"/>
      <c r="IMN352"/>
      <c r="IMO352"/>
      <c r="IMP352"/>
      <c r="IMQ352"/>
      <c r="IMR352"/>
      <c r="IMS352"/>
      <c r="IMT352"/>
      <c r="IMU352"/>
      <c r="IMV352"/>
      <c r="IMW352"/>
      <c r="IMX352"/>
      <c r="IMY352"/>
      <c r="IMZ352"/>
      <c r="INA352"/>
      <c r="INB352"/>
      <c r="INC352"/>
      <c r="IND352"/>
      <c r="INE352"/>
      <c r="INF352"/>
      <c r="ING352"/>
      <c r="INH352"/>
      <c r="INI352"/>
      <c r="INJ352"/>
      <c r="INK352"/>
      <c r="INL352"/>
      <c r="INM352"/>
      <c r="INN352"/>
      <c r="INO352"/>
      <c r="INP352"/>
      <c r="INQ352"/>
      <c r="INR352"/>
      <c r="INS352"/>
      <c r="INT352"/>
      <c r="INU352"/>
      <c r="INV352"/>
      <c r="INW352"/>
      <c r="INX352"/>
      <c r="INY352"/>
      <c r="INZ352"/>
      <c r="IOA352"/>
      <c r="IOB352"/>
      <c r="IOC352"/>
      <c r="IOD352"/>
      <c r="IOE352"/>
      <c r="IOF352"/>
      <c r="IOG352"/>
      <c r="IOH352"/>
      <c r="IOI352"/>
      <c r="IOJ352"/>
      <c r="IOK352"/>
      <c r="IOL352"/>
      <c r="IOM352"/>
      <c r="ION352"/>
      <c r="IOO352"/>
      <c r="IOP352"/>
      <c r="IOQ352"/>
      <c r="IOR352"/>
      <c r="IOS352"/>
      <c r="IOT352"/>
      <c r="IOU352"/>
      <c r="IOV352"/>
      <c r="IOW352"/>
      <c r="IOX352"/>
      <c r="IOY352"/>
      <c r="IOZ352"/>
      <c r="IPA352"/>
      <c r="IPB352"/>
      <c r="IPC352"/>
      <c r="IPD352"/>
      <c r="IPE352"/>
      <c r="IPF352"/>
      <c r="IPG352"/>
      <c r="IPH352"/>
      <c r="IPI352"/>
      <c r="IPJ352"/>
      <c r="IPK352"/>
      <c r="IPL352"/>
      <c r="IPM352"/>
      <c r="IPN352"/>
      <c r="IPO352"/>
      <c r="IPP352"/>
      <c r="IPQ352"/>
      <c r="IPR352"/>
      <c r="IPS352"/>
      <c r="IPT352"/>
      <c r="IPU352"/>
      <c r="IPV352"/>
      <c r="IPW352"/>
      <c r="IPX352"/>
      <c r="IPY352"/>
      <c r="IPZ352"/>
      <c r="IQA352"/>
      <c r="IQB352"/>
      <c r="IQC352"/>
      <c r="IQD352"/>
      <c r="IQE352"/>
      <c r="IQF352"/>
      <c r="IQG352"/>
      <c r="IQH352"/>
      <c r="IQI352"/>
      <c r="IQJ352"/>
      <c r="IQK352"/>
      <c r="IQL352"/>
      <c r="IQM352"/>
      <c r="IQN352"/>
      <c r="IQO352"/>
      <c r="IQP352"/>
      <c r="IQQ352"/>
      <c r="IQR352"/>
      <c r="IQS352"/>
      <c r="IQT352"/>
      <c r="IQU352"/>
      <c r="IQV352"/>
      <c r="IQW352"/>
      <c r="IQX352"/>
      <c r="IQY352"/>
      <c r="IQZ352"/>
      <c r="IRA352"/>
      <c r="IRB352"/>
      <c r="IRC352"/>
      <c r="IRD352"/>
      <c r="IRE352"/>
      <c r="IRF352"/>
      <c r="IRG352"/>
      <c r="IRH352"/>
      <c r="IRI352"/>
      <c r="IRJ352"/>
      <c r="IRK352"/>
      <c r="IRL352"/>
      <c r="IRM352"/>
      <c r="IRN352"/>
      <c r="IRO352"/>
      <c r="IRP352"/>
      <c r="IRQ352"/>
      <c r="IRR352"/>
      <c r="IRS352"/>
      <c r="IRT352"/>
      <c r="IRU352"/>
      <c r="IRV352"/>
      <c r="IRW352"/>
      <c r="IRX352"/>
      <c r="IRY352"/>
      <c r="IRZ352"/>
      <c r="ISA352"/>
      <c r="ISB352"/>
      <c r="ISC352"/>
      <c r="ISD352"/>
      <c r="ISE352"/>
      <c r="ISF352"/>
      <c r="ISG352"/>
      <c r="ISH352"/>
      <c r="ISI352"/>
      <c r="ISJ352"/>
      <c r="ISK352"/>
      <c r="ISL352"/>
      <c r="ISM352"/>
      <c r="ISN352"/>
      <c r="ISO352"/>
      <c r="ISP352"/>
      <c r="ISQ352"/>
      <c r="ISR352"/>
      <c r="ISS352"/>
      <c r="IST352"/>
      <c r="ISU352"/>
      <c r="ISV352"/>
      <c r="ISW352"/>
      <c r="ISX352"/>
      <c r="ISY352"/>
      <c r="ISZ352"/>
      <c r="ITA352"/>
      <c r="ITB352"/>
      <c r="ITC352"/>
      <c r="ITD352"/>
      <c r="ITE352"/>
      <c r="ITF352"/>
      <c r="ITG352"/>
      <c r="ITH352"/>
      <c r="ITI352"/>
      <c r="ITJ352"/>
      <c r="ITK352"/>
      <c r="ITL352"/>
      <c r="ITM352"/>
      <c r="ITN352"/>
      <c r="ITO352"/>
      <c r="ITP352"/>
      <c r="ITQ352"/>
      <c r="ITR352"/>
      <c r="ITS352"/>
      <c r="ITT352"/>
      <c r="ITU352"/>
      <c r="ITV352"/>
      <c r="ITW352"/>
      <c r="ITX352"/>
      <c r="ITY352"/>
      <c r="ITZ352"/>
      <c r="IUA352"/>
      <c r="IUB352"/>
      <c r="IUC352"/>
      <c r="IUD352"/>
      <c r="IUE352"/>
      <c r="IUF352"/>
      <c r="IUG352"/>
      <c r="IUH352"/>
      <c r="IUI352"/>
      <c r="IUJ352"/>
      <c r="IUK352"/>
      <c r="IUL352"/>
      <c r="IUM352"/>
      <c r="IUN352"/>
      <c r="IUO352"/>
      <c r="IUP352"/>
      <c r="IUQ352"/>
      <c r="IUR352"/>
      <c r="IUS352"/>
      <c r="IUT352"/>
      <c r="IUU352"/>
      <c r="IUV352"/>
      <c r="IUW352"/>
      <c r="IUX352"/>
      <c r="IUY352"/>
      <c r="IUZ352"/>
      <c r="IVA352"/>
      <c r="IVB352"/>
      <c r="IVC352"/>
      <c r="IVD352"/>
      <c r="IVE352"/>
      <c r="IVF352"/>
      <c r="IVG352"/>
      <c r="IVH352"/>
      <c r="IVI352"/>
      <c r="IVJ352"/>
      <c r="IVK352"/>
      <c r="IVL352"/>
      <c r="IVM352"/>
      <c r="IVN352"/>
      <c r="IVO352"/>
      <c r="IVP352"/>
      <c r="IVQ352"/>
      <c r="IVR352"/>
      <c r="IVS352"/>
      <c r="IVT352"/>
      <c r="IVU352"/>
      <c r="IVV352"/>
      <c r="IVW352"/>
      <c r="IVX352"/>
      <c r="IVY352"/>
      <c r="IVZ352"/>
      <c r="IWA352"/>
      <c r="IWB352"/>
      <c r="IWC352"/>
      <c r="IWD352"/>
      <c r="IWE352"/>
      <c r="IWF352"/>
      <c r="IWG352"/>
      <c r="IWH352"/>
      <c r="IWI352"/>
      <c r="IWJ352"/>
      <c r="IWK352"/>
      <c r="IWL352"/>
      <c r="IWM352"/>
      <c r="IWN352"/>
      <c r="IWO352"/>
      <c r="IWP352"/>
      <c r="IWQ352"/>
      <c r="IWR352"/>
      <c r="IWS352"/>
      <c r="IWT352"/>
      <c r="IWU352"/>
      <c r="IWV352"/>
      <c r="IWW352"/>
      <c r="IWX352"/>
      <c r="IWY352"/>
      <c r="IWZ352"/>
      <c r="IXA352"/>
      <c r="IXB352"/>
      <c r="IXC352"/>
      <c r="IXD352"/>
      <c r="IXE352"/>
      <c r="IXF352"/>
      <c r="IXG352"/>
      <c r="IXH352"/>
      <c r="IXI352"/>
      <c r="IXJ352"/>
      <c r="IXK352"/>
      <c r="IXL352"/>
      <c r="IXM352"/>
      <c r="IXN352"/>
      <c r="IXO352"/>
      <c r="IXP352"/>
      <c r="IXQ352"/>
      <c r="IXR352"/>
      <c r="IXS352"/>
      <c r="IXT352"/>
      <c r="IXU352"/>
      <c r="IXV352"/>
      <c r="IXW352"/>
      <c r="IXX352"/>
      <c r="IXY352"/>
      <c r="IXZ352"/>
      <c r="IYA352"/>
      <c r="IYB352"/>
      <c r="IYC352"/>
      <c r="IYD352"/>
      <c r="IYE352"/>
      <c r="IYF352"/>
      <c r="IYG352"/>
      <c r="IYH352"/>
      <c r="IYI352"/>
      <c r="IYJ352"/>
      <c r="IYK352"/>
      <c r="IYL352"/>
      <c r="IYM352"/>
      <c r="IYN352"/>
      <c r="IYO352"/>
      <c r="IYP352"/>
      <c r="IYQ352"/>
      <c r="IYR352"/>
      <c r="IYS352"/>
      <c r="IYT352"/>
      <c r="IYU352"/>
      <c r="IYV352"/>
      <c r="IYW352"/>
      <c r="IYX352"/>
      <c r="IYY352"/>
      <c r="IYZ352"/>
      <c r="IZA352"/>
      <c r="IZB352"/>
      <c r="IZC352"/>
      <c r="IZD352"/>
      <c r="IZE352"/>
      <c r="IZF352"/>
      <c r="IZG352"/>
      <c r="IZH352"/>
      <c r="IZI352"/>
      <c r="IZJ352"/>
      <c r="IZK352"/>
      <c r="IZL352"/>
      <c r="IZM352"/>
      <c r="IZN352"/>
      <c r="IZO352"/>
      <c r="IZP352"/>
      <c r="IZQ352"/>
      <c r="IZR352"/>
      <c r="IZS352"/>
      <c r="IZT352"/>
      <c r="IZU352"/>
      <c r="IZV352"/>
      <c r="IZW352"/>
      <c r="IZX352"/>
      <c r="IZY352"/>
      <c r="IZZ352"/>
      <c r="JAA352"/>
      <c r="JAB352"/>
      <c r="JAC352"/>
      <c r="JAD352"/>
      <c r="JAE352"/>
      <c r="JAF352"/>
      <c r="JAG352"/>
      <c r="JAH352"/>
      <c r="JAI352"/>
      <c r="JAJ352"/>
      <c r="JAK352"/>
      <c r="JAL352"/>
      <c r="JAM352"/>
      <c r="JAN352"/>
      <c r="JAO352"/>
      <c r="JAP352"/>
      <c r="JAQ352"/>
      <c r="JAR352"/>
      <c r="JAS352"/>
      <c r="JAT352"/>
      <c r="JAU352"/>
      <c r="JAV352"/>
      <c r="JAW352"/>
      <c r="JAX352"/>
      <c r="JAY352"/>
      <c r="JAZ352"/>
      <c r="JBA352"/>
      <c r="JBB352"/>
      <c r="JBC352"/>
      <c r="JBD352"/>
      <c r="JBE352"/>
      <c r="JBF352"/>
      <c r="JBG352"/>
      <c r="JBH352"/>
      <c r="JBI352"/>
      <c r="JBJ352"/>
      <c r="JBK352"/>
      <c r="JBL352"/>
      <c r="JBM352"/>
      <c r="JBN352"/>
      <c r="JBO352"/>
      <c r="JBP352"/>
      <c r="JBQ352"/>
      <c r="JBR352"/>
      <c r="JBS352"/>
      <c r="JBT352"/>
      <c r="JBU352"/>
      <c r="JBV352"/>
      <c r="JBW352"/>
      <c r="JBX352"/>
      <c r="JBY352"/>
      <c r="JBZ352"/>
      <c r="JCA352"/>
      <c r="JCB352"/>
      <c r="JCC352"/>
      <c r="JCD352"/>
      <c r="JCE352"/>
      <c r="JCF352"/>
      <c r="JCG352"/>
      <c r="JCH352"/>
      <c r="JCI352"/>
      <c r="JCJ352"/>
      <c r="JCK352"/>
      <c r="JCL352"/>
      <c r="JCM352"/>
      <c r="JCN352"/>
      <c r="JCO352"/>
      <c r="JCP352"/>
      <c r="JCQ352"/>
      <c r="JCR352"/>
      <c r="JCS352"/>
      <c r="JCT352"/>
      <c r="JCU352"/>
      <c r="JCV352"/>
      <c r="JCW352"/>
      <c r="JCX352"/>
      <c r="JCY352"/>
      <c r="JCZ352"/>
      <c r="JDA352"/>
      <c r="JDB352"/>
      <c r="JDC352"/>
      <c r="JDD352"/>
      <c r="JDE352"/>
      <c r="JDF352"/>
      <c r="JDG352"/>
      <c r="JDH352"/>
      <c r="JDI352"/>
      <c r="JDJ352"/>
      <c r="JDK352"/>
      <c r="JDL352"/>
      <c r="JDM352"/>
      <c r="JDN352"/>
      <c r="JDO352"/>
      <c r="JDP352"/>
      <c r="JDQ352"/>
      <c r="JDR352"/>
      <c r="JDS352"/>
      <c r="JDT352"/>
      <c r="JDU352"/>
      <c r="JDV352"/>
      <c r="JDW352"/>
      <c r="JDX352"/>
      <c r="JDY352"/>
      <c r="JDZ352"/>
      <c r="JEA352"/>
      <c r="JEB352"/>
      <c r="JEC352"/>
      <c r="JED352"/>
      <c r="JEE352"/>
      <c r="JEF352"/>
      <c r="JEG352"/>
      <c r="JEH352"/>
      <c r="JEI352"/>
      <c r="JEJ352"/>
      <c r="JEK352"/>
      <c r="JEL352"/>
      <c r="JEM352"/>
      <c r="JEN352"/>
      <c r="JEO352"/>
      <c r="JEP352"/>
      <c r="JEQ352"/>
      <c r="JER352"/>
      <c r="JES352"/>
      <c r="JET352"/>
      <c r="JEU352"/>
      <c r="JEV352"/>
      <c r="JEW352"/>
      <c r="JEX352"/>
      <c r="JEY352"/>
      <c r="JEZ352"/>
      <c r="JFA352"/>
      <c r="JFB352"/>
      <c r="JFC352"/>
      <c r="JFD352"/>
      <c r="JFE352"/>
      <c r="JFF352"/>
      <c r="JFG352"/>
      <c r="JFH352"/>
      <c r="JFI352"/>
      <c r="JFJ352"/>
      <c r="JFK352"/>
      <c r="JFL352"/>
      <c r="JFM352"/>
      <c r="JFN352"/>
      <c r="JFO352"/>
      <c r="JFP352"/>
      <c r="JFQ352"/>
      <c r="JFR352"/>
      <c r="JFS352"/>
      <c r="JFT352"/>
      <c r="JFU352"/>
      <c r="JFV352"/>
      <c r="JFW352"/>
      <c r="JFX352"/>
      <c r="JFY352"/>
      <c r="JFZ352"/>
      <c r="JGA352"/>
      <c r="JGB352"/>
      <c r="JGC352"/>
      <c r="JGD352"/>
      <c r="JGE352"/>
      <c r="JGF352"/>
      <c r="JGG352"/>
      <c r="JGH352"/>
      <c r="JGI352"/>
      <c r="JGJ352"/>
      <c r="JGK352"/>
      <c r="JGL352"/>
      <c r="JGM352"/>
      <c r="JGN352"/>
      <c r="JGO352"/>
      <c r="JGP352"/>
      <c r="JGQ352"/>
      <c r="JGR352"/>
      <c r="JGS352"/>
      <c r="JGT352"/>
      <c r="JGU352"/>
      <c r="JGV352"/>
      <c r="JGW352"/>
      <c r="JGX352"/>
      <c r="JGY352"/>
      <c r="JGZ352"/>
      <c r="JHA352"/>
      <c r="JHB352"/>
      <c r="JHC352"/>
      <c r="JHD352"/>
      <c r="JHE352"/>
      <c r="JHF352"/>
      <c r="JHG352"/>
      <c r="JHH352"/>
      <c r="JHI352"/>
      <c r="JHJ352"/>
      <c r="JHK352"/>
      <c r="JHL352"/>
      <c r="JHM352"/>
      <c r="JHN352"/>
      <c r="JHO352"/>
      <c r="JHP352"/>
      <c r="JHQ352"/>
      <c r="JHR352"/>
      <c r="JHS352"/>
      <c r="JHT352"/>
      <c r="JHU352"/>
      <c r="JHV352"/>
      <c r="JHW352"/>
      <c r="JHX352"/>
      <c r="JHY352"/>
      <c r="JHZ352"/>
      <c r="JIA352"/>
      <c r="JIB352"/>
      <c r="JIC352"/>
      <c r="JID352"/>
      <c r="JIE352"/>
      <c r="JIF352"/>
      <c r="JIG352"/>
      <c r="JIH352"/>
      <c r="JII352"/>
      <c r="JIJ352"/>
      <c r="JIK352"/>
      <c r="JIL352"/>
      <c r="JIM352"/>
      <c r="JIN352"/>
      <c r="JIO352"/>
      <c r="JIP352"/>
      <c r="JIQ352"/>
      <c r="JIR352"/>
      <c r="JIS352"/>
      <c r="JIT352"/>
      <c r="JIU352"/>
      <c r="JIV352"/>
      <c r="JIW352"/>
      <c r="JIX352"/>
      <c r="JIY352"/>
      <c r="JIZ352"/>
      <c r="JJA352"/>
      <c r="JJB352"/>
      <c r="JJC352"/>
      <c r="JJD352"/>
      <c r="JJE352"/>
      <c r="JJF352"/>
      <c r="JJG352"/>
      <c r="JJH352"/>
      <c r="JJI352"/>
      <c r="JJJ352"/>
      <c r="JJK352"/>
      <c r="JJL352"/>
      <c r="JJM352"/>
      <c r="JJN352"/>
      <c r="JJO352"/>
      <c r="JJP352"/>
      <c r="JJQ352"/>
      <c r="JJR352"/>
      <c r="JJS352"/>
      <c r="JJT352"/>
      <c r="JJU352"/>
      <c r="JJV352"/>
      <c r="JJW352"/>
      <c r="JJX352"/>
      <c r="JJY352"/>
      <c r="JJZ352"/>
      <c r="JKA352"/>
      <c r="JKB352"/>
      <c r="JKC352"/>
      <c r="JKD352"/>
      <c r="JKE352"/>
      <c r="JKF352"/>
      <c r="JKG352"/>
      <c r="JKH352"/>
      <c r="JKI352"/>
      <c r="JKJ352"/>
      <c r="JKK352"/>
      <c r="JKL352"/>
      <c r="JKM352"/>
      <c r="JKN352"/>
      <c r="JKO352"/>
      <c r="JKP352"/>
      <c r="JKQ352"/>
      <c r="JKR352"/>
      <c r="JKS352"/>
      <c r="JKT352"/>
      <c r="JKU352"/>
      <c r="JKV352"/>
      <c r="JKW352"/>
      <c r="JKX352"/>
      <c r="JKY352"/>
      <c r="JKZ352"/>
      <c r="JLA352"/>
      <c r="JLB352"/>
      <c r="JLC352"/>
      <c r="JLD352"/>
      <c r="JLE352"/>
      <c r="JLF352"/>
      <c r="JLG352"/>
      <c r="JLH352"/>
      <c r="JLI352"/>
      <c r="JLJ352"/>
      <c r="JLK352"/>
      <c r="JLL352"/>
      <c r="JLM352"/>
      <c r="JLN352"/>
      <c r="JLO352"/>
      <c r="JLP352"/>
      <c r="JLQ352"/>
      <c r="JLR352"/>
      <c r="JLS352"/>
      <c r="JLT352"/>
      <c r="JLU352"/>
      <c r="JLV352"/>
      <c r="JLW352"/>
      <c r="JLX352"/>
      <c r="JLY352"/>
      <c r="JLZ352"/>
      <c r="JMA352"/>
      <c r="JMB352"/>
      <c r="JMC352"/>
      <c r="JMD352"/>
      <c r="JME352"/>
      <c r="JMF352"/>
      <c r="JMG352"/>
      <c r="JMH352"/>
      <c r="JMI352"/>
      <c r="JMJ352"/>
      <c r="JMK352"/>
      <c r="JML352"/>
      <c r="JMM352"/>
      <c r="JMN352"/>
      <c r="JMO352"/>
      <c r="JMP352"/>
      <c r="JMQ352"/>
      <c r="JMR352"/>
      <c r="JMS352"/>
      <c r="JMT352"/>
      <c r="JMU352"/>
      <c r="JMV352"/>
      <c r="JMW352"/>
      <c r="JMX352"/>
      <c r="JMY352"/>
      <c r="JMZ352"/>
      <c r="JNA352"/>
      <c r="JNB352"/>
      <c r="JNC352"/>
      <c r="JND352"/>
      <c r="JNE352"/>
      <c r="JNF352"/>
      <c r="JNG352"/>
      <c r="JNH352"/>
      <c r="JNI352"/>
      <c r="JNJ352"/>
      <c r="JNK352"/>
      <c r="JNL352"/>
      <c r="JNM352"/>
      <c r="JNN352"/>
      <c r="JNO352"/>
      <c r="JNP352"/>
      <c r="JNQ352"/>
      <c r="JNR352"/>
      <c r="JNS352"/>
      <c r="JNT352"/>
      <c r="JNU352"/>
      <c r="JNV352"/>
      <c r="JNW352"/>
      <c r="JNX352"/>
      <c r="JNY352"/>
      <c r="JNZ352"/>
      <c r="JOA352"/>
      <c r="JOB352"/>
      <c r="JOC352"/>
      <c r="JOD352"/>
      <c r="JOE352"/>
      <c r="JOF352"/>
      <c r="JOG352"/>
      <c r="JOH352"/>
      <c r="JOI352"/>
      <c r="JOJ352"/>
      <c r="JOK352"/>
      <c r="JOL352"/>
      <c r="JOM352"/>
      <c r="JON352"/>
      <c r="JOO352"/>
      <c r="JOP352"/>
      <c r="JOQ352"/>
      <c r="JOR352"/>
      <c r="JOS352"/>
      <c r="JOT352"/>
      <c r="JOU352"/>
      <c r="JOV352"/>
      <c r="JOW352"/>
      <c r="JOX352"/>
      <c r="JOY352"/>
      <c r="JOZ352"/>
      <c r="JPA352"/>
      <c r="JPB352"/>
      <c r="JPC352"/>
      <c r="JPD352"/>
      <c r="JPE352"/>
      <c r="JPF352"/>
      <c r="JPG352"/>
      <c r="JPH352"/>
      <c r="JPI352"/>
      <c r="JPJ352"/>
      <c r="JPK352"/>
      <c r="JPL352"/>
      <c r="JPM352"/>
      <c r="JPN352"/>
      <c r="JPO352"/>
      <c r="JPP352"/>
      <c r="JPQ352"/>
      <c r="JPR352"/>
      <c r="JPS352"/>
      <c r="JPT352"/>
      <c r="JPU352"/>
      <c r="JPV352"/>
      <c r="JPW352"/>
      <c r="JPX352"/>
      <c r="JPY352"/>
      <c r="JPZ352"/>
      <c r="JQA352"/>
      <c r="JQB352"/>
      <c r="JQC352"/>
      <c r="JQD352"/>
      <c r="JQE352"/>
      <c r="JQF352"/>
      <c r="JQG352"/>
      <c r="JQH352"/>
      <c r="JQI352"/>
      <c r="JQJ352"/>
      <c r="JQK352"/>
      <c r="JQL352"/>
      <c r="JQM352"/>
      <c r="JQN352"/>
      <c r="JQO352"/>
      <c r="JQP352"/>
      <c r="JQQ352"/>
      <c r="JQR352"/>
      <c r="JQS352"/>
      <c r="JQT352"/>
      <c r="JQU352"/>
      <c r="JQV352"/>
      <c r="JQW352"/>
      <c r="JQX352"/>
      <c r="JQY352"/>
      <c r="JQZ352"/>
      <c r="JRA352"/>
      <c r="JRB352"/>
      <c r="JRC352"/>
      <c r="JRD352"/>
      <c r="JRE352"/>
      <c r="JRF352"/>
      <c r="JRG352"/>
      <c r="JRH352"/>
      <c r="JRI352"/>
      <c r="JRJ352"/>
      <c r="JRK352"/>
      <c r="JRL352"/>
      <c r="JRM352"/>
      <c r="JRN352"/>
      <c r="JRO352"/>
      <c r="JRP352"/>
      <c r="JRQ352"/>
      <c r="JRR352"/>
      <c r="JRS352"/>
      <c r="JRT352"/>
      <c r="JRU352"/>
      <c r="JRV352"/>
      <c r="JRW352"/>
      <c r="JRX352"/>
      <c r="JRY352"/>
      <c r="JRZ352"/>
      <c r="JSA352"/>
      <c r="JSB352"/>
      <c r="JSC352"/>
      <c r="JSD352"/>
      <c r="JSE352"/>
      <c r="JSF352"/>
      <c r="JSG352"/>
      <c r="JSH352"/>
      <c r="JSI352"/>
      <c r="JSJ352"/>
      <c r="JSK352"/>
      <c r="JSL352"/>
      <c r="JSM352"/>
      <c r="JSN352"/>
      <c r="JSO352"/>
      <c r="JSP352"/>
      <c r="JSQ352"/>
      <c r="JSR352"/>
      <c r="JSS352"/>
      <c r="JST352"/>
      <c r="JSU352"/>
      <c r="JSV352"/>
      <c r="JSW352"/>
      <c r="JSX352"/>
      <c r="JSY352"/>
      <c r="JSZ352"/>
      <c r="JTA352"/>
      <c r="JTB352"/>
      <c r="JTC352"/>
      <c r="JTD352"/>
      <c r="JTE352"/>
      <c r="JTF352"/>
      <c r="JTG352"/>
      <c r="JTH352"/>
      <c r="JTI352"/>
      <c r="JTJ352"/>
      <c r="JTK352"/>
      <c r="JTL352"/>
      <c r="JTM352"/>
      <c r="JTN352"/>
      <c r="JTO352"/>
      <c r="JTP352"/>
      <c r="JTQ352"/>
      <c r="JTR352"/>
      <c r="JTS352"/>
      <c r="JTT352"/>
      <c r="JTU352"/>
      <c r="JTV352"/>
      <c r="JTW352"/>
      <c r="JTX352"/>
      <c r="JTY352"/>
      <c r="JTZ352"/>
      <c r="JUA352"/>
      <c r="JUB352"/>
      <c r="JUC352"/>
      <c r="JUD352"/>
      <c r="JUE352"/>
      <c r="JUF352"/>
      <c r="JUG352"/>
      <c r="JUH352"/>
      <c r="JUI352"/>
      <c r="JUJ352"/>
      <c r="JUK352"/>
      <c r="JUL352"/>
      <c r="JUM352"/>
      <c r="JUN352"/>
      <c r="JUO352"/>
      <c r="JUP352"/>
      <c r="JUQ352"/>
      <c r="JUR352"/>
      <c r="JUS352"/>
      <c r="JUT352"/>
      <c r="JUU352"/>
      <c r="JUV352"/>
      <c r="JUW352"/>
      <c r="JUX352"/>
      <c r="JUY352"/>
      <c r="JUZ352"/>
      <c r="JVA352"/>
      <c r="JVB352"/>
      <c r="JVC352"/>
      <c r="JVD352"/>
      <c r="JVE352"/>
      <c r="JVF352"/>
      <c r="JVG352"/>
      <c r="JVH352"/>
      <c r="JVI352"/>
      <c r="JVJ352"/>
      <c r="JVK352"/>
      <c r="JVL352"/>
      <c r="JVM352"/>
      <c r="JVN352"/>
      <c r="JVO352"/>
      <c r="JVP352"/>
      <c r="JVQ352"/>
      <c r="JVR352"/>
      <c r="JVS352"/>
      <c r="JVT352"/>
      <c r="JVU352"/>
      <c r="JVV352"/>
      <c r="JVW352"/>
      <c r="JVX352"/>
      <c r="JVY352"/>
      <c r="JVZ352"/>
      <c r="JWA352"/>
      <c r="JWB352"/>
      <c r="JWC352"/>
      <c r="JWD352"/>
      <c r="JWE352"/>
      <c r="JWF352"/>
      <c r="JWG352"/>
      <c r="JWH352"/>
      <c r="JWI352"/>
      <c r="JWJ352"/>
      <c r="JWK352"/>
      <c r="JWL352"/>
      <c r="JWM352"/>
      <c r="JWN352"/>
      <c r="JWO352"/>
      <c r="JWP352"/>
      <c r="JWQ352"/>
      <c r="JWR352"/>
      <c r="JWS352"/>
      <c r="JWT352"/>
      <c r="JWU352"/>
      <c r="JWV352"/>
      <c r="JWW352"/>
      <c r="JWX352"/>
      <c r="JWY352"/>
      <c r="JWZ352"/>
      <c r="JXA352"/>
      <c r="JXB352"/>
      <c r="JXC352"/>
      <c r="JXD352"/>
      <c r="JXE352"/>
      <c r="JXF352"/>
      <c r="JXG352"/>
      <c r="JXH352"/>
      <c r="JXI352"/>
      <c r="JXJ352"/>
      <c r="JXK352"/>
      <c r="JXL352"/>
      <c r="JXM352"/>
      <c r="JXN352"/>
      <c r="JXO352"/>
      <c r="JXP352"/>
      <c r="JXQ352"/>
      <c r="JXR352"/>
      <c r="JXS352"/>
      <c r="JXT352"/>
      <c r="JXU352"/>
      <c r="JXV352"/>
      <c r="JXW352"/>
      <c r="JXX352"/>
      <c r="JXY352"/>
      <c r="JXZ352"/>
      <c r="JYA352"/>
      <c r="JYB352"/>
      <c r="JYC352"/>
      <c r="JYD352"/>
      <c r="JYE352"/>
      <c r="JYF352"/>
      <c r="JYG352"/>
      <c r="JYH352"/>
      <c r="JYI352"/>
      <c r="JYJ352"/>
      <c r="JYK352"/>
      <c r="JYL352"/>
      <c r="JYM352"/>
      <c r="JYN352"/>
      <c r="JYO352"/>
      <c r="JYP352"/>
      <c r="JYQ352"/>
      <c r="JYR352"/>
      <c r="JYS352"/>
      <c r="JYT352"/>
      <c r="JYU352"/>
      <c r="JYV352"/>
      <c r="JYW352"/>
      <c r="JYX352"/>
      <c r="JYY352"/>
      <c r="JYZ352"/>
      <c r="JZA352"/>
      <c r="JZB352"/>
      <c r="JZC352"/>
      <c r="JZD352"/>
      <c r="JZE352"/>
      <c r="JZF352"/>
      <c r="JZG352"/>
      <c r="JZH352"/>
      <c r="JZI352"/>
      <c r="JZJ352"/>
      <c r="JZK352"/>
      <c r="JZL352"/>
      <c r="JZM352"/>
      <c r="JZN352"/>
      <c r="JZO352"/>
      <c r="JZP352"/>
      <c r="JZQ352"/>
      <c r="JZR352"/>
      <c r="JZS352"/>
      <c r="JZT352"/>
      <c r="JZU352"/>
      <c r="JZV352"/>
      <c r="JZW352"/>
      <c r="JZX352"/>
      <c r="JZY352"/>
      <c r="JZZ352"/>
      <c r="KAA352"/>
      <c r="KAB352"/>
      <c r="KAC352"/>
      <c r="KAD352"/>
      <c r="KAE352"/>
      <c r="KAF352"/>
      <c r="KAG352"/>
      <c r="KAH352"/>
      <c r="KAI352"/>
      <c r="KAJ352"/>
      <c r="KAK352"/>
      <c r="KAL352"/>
      <c r="KAM352"/>
      <c r="KAN352"/>
      <c r="KAO352"/>
      <c r="KAP352"/>
      <c r="KAQ352"/>
      <c r="KAR352"/>
      <c r="KAS352"/>
      <c r="KAT352"/>
      <c r="KAU352"/>
      <c r="KAV352"/>
      <c r="KAW352"/>
      <c r="KAX352"/>
      <c r="KAY352"/>
      <c r="KAZ352"/>
      <c r="KBA352"/>
      <c r="KBB352"/>
      <c r="KBC352"/>
      <c r="KBD352"/>
      <c r="KBE352"/>
      <c r="KBF352"/>
      <c r="KBG352"/>
      <c r="KBH352"/>
      <c r="KBI352"/>
      <c r="KBJ352"/>
      <c r="KBK352"/>
      <c r="KBL352"/>
      <c r="KBM352"/>
      <c r="KBN352"/>
      <c r="KBO352"/>
      <c r="KBP352"/>
      <c r="KBQ352"/>
      <c r="KBR352"/>
      <c r="KBS352"/>
      <c r="KBT352"/>
      <c r="KBU352"/>
      <c r="KBV352"/>
      <c r="KBW352"/>
      <c r="KBX352"/>
      <c r="KBY352"/>
      <c r="KBZ352"/>
      <c r="KCA352"/>
      <c r="KCB352"/>
      <c r="KCC352"/>
      <c r="KCD352"/>
      <c r="KCE352"/>
      <c r="KCF352"/>
      <c r="KCG352"/>
      <c r="KCH352"/>
      <c r="KCI352"/>
      <c r="KCJ352"/>
      <c r="KCK352"/>
      <c r="KCL352"/>
      <c r="KCM352"/>
      <c r="KCN352"/>
      <c r="KCO352"/>
      <c r="KCP352"/>
      <c r="KCQ352"/>
      <c r="KCR352"/>
      <c r="KCS352"/>
      <c r="KCT352"/>
      <c r="KCU352"/>
      <c r="KCV352"/>
      <c r="KCW352"/>
      <c r="KCX352"/>
      <c r="KCY352"/>
      <c r="KCZ352"/>
      <c r="KDA352"/>
      <c r="KDB352"/>
      <c r="KDC352"/>
      <c r="KDD352"/>
      <c r="KDE352"/>
      <c r="KDF352"/>
      <c r="KDG352"/>
      <c r="KDH352"/>
      <c r="KDI352"/>
      <c r="KDJ352"/>
      <c r="KDK352"/>
      <c r="KDL352"/>
      <c r="KDM352"/>
      <c r="KDN352"/>
      <c r="KDO352"/>
      <c r="KDP352"/>
      <c r="KDQ352"/>
      <c r="KDR352"/>
      <c r="KDS352"/>
      <c r="KDT352"/>
      <c r="KDU352"/>
      <c r="KDV352"/>
      <c r="KDW352"/>
      <c r="KDX352"/>
      <c r="KDY352"/>
      <c r="KDZ352"/>
      <c r="KEA352"/>
      <c r="KEB352"/>
      <c r="KEC352"/>
      <c r="KED352"/>
      <c r="KEE352"/>
      <c r="KEF352"/>
      <c r="KEG352"/>
      <c r="KEH352"/>
      <c r="KEI352"/>
      <c r="KEJ352"/>
      <c r="KEK352"/>
      <c r="KEL352"/>
      <c r="KEM352"/>
      <c r="KEN352"/>
      <c r="KEO352"/>
      <c r="KEP352"/>
      <c r="KEQ352"/>
      <c r="KER352"/>
      <c r="KES352"/>
      <c r="KET352"/>
      <c r="KEU352"/>
      <c r="KEV352"/>
      <c r="KEW352"/>
      <c r="KEX352"/>
      <c r="KEY352"/>
      <c r="KEZ352"/>
      <c r="KFA352"/>
      <c r="KFB352"/>
      <c r="KFC352"/>
      <c r="KFD352"/>
      <c r="KFE352"/>
      <c r="KFF352"/>
      <c r="KFG352"/>
      <c r="KFH352"/>
      <c r="KFI352"/>
      <c r="KFJ352"/>
      <c r="KFK352"/>
      <c r="KFL352"/>
      <c r="KFM352"/>
      <c r="KFN352"/>
      <c r="KFO352"/>
      <c r="KFP352"/>
      <c r="KFQ352"/>
      <c r="KFR352"/>
      <c r="KFS352"/>
      <c r="KFT352"/>
      <c r="KFU352"/>
      <c r="KFV352"/>
      <c r="KFW352"/>
      <c r="KFX352"/>
      <c r="KFY352"/>
      <c r="KFZ352"/>
      <c r="KGA352"/>
      <c r="KGB352"/>
      <c r="KGC352"/>
      <c r="KGD352"/>
      <c r="KGE352"/>
      <c r="KGF352"/>
      <c r="KGG352"/>
      <c r="KGH352"/>
      <c r="KGI352"/>
      <c r="KGJ352"/>
      <c r="KGK352"/>
      <c r="KGL352"/>
      <c r="KGM352"/>
      <c r="KGN352"/>
      <c r="KGO352"/>
      <c r="KGP352"/>
      <c r="KGQ352"/>
      <c r="KGR352"/>
      <c r="KGS352"/>
      <c r="KGT352"/>
      <c r="KGU352"/>
      <c r="KGV352"/>
      <c r="KGW352"/>
      <c r="KGX352"/>
      <c r="KGY352"/>
      <c r="KGZ352"/>
      <c r="KHA352"/>
      <c r="KHB352"/>
      <c r="KHC352"/>
      <c r="KHD352"/>
      <c r="KHE352"/>
      <c r="KHF352"/>
      <c r="KHG352"/>
      <c r="KHH352"/>
      <c r="KHI352"/>
      <c r="KHJ352"/>
      <c r="KHK352"/>
      <c r="KHL352"/>
      <c r="KHM352"/>
      <c r="KHN352"/>
      <c r="KHO352"/>
      <c r="KHP352"/>
      <c r="KHQ352"/>
      <c r="KHR352"/>
      <c r="KHS352"/>
      <c r="KHT352"/>
      <c r="KHU352"/>
      <c r="KHV352"/>
      <c r="KHW352"/>
      <c r="KHX352"/>
      <c r="KHY352"/>
      <c r="KHZ352"/>
      <c r="KIA352"/>
      <c r="KIB352"/>
      <c r="KIC352"/>
      <c r="KID352"/>
      <c r="KIE352"/>
      <c r="KIF352"/>
      <c r="KIG352"/>
      <c r="KIH352"/>
      <c r="KII352"/>
      <c r="KIJ352"/>
      <c r="KIK352"/>
      <c r="KIL352"/>
      <c r="KIM352"/>
      <c r="KIN352"/>
      <c r="KIO352"/>
      <c r="KIP352"/>
      <c r="KIQ352"/>
      <c r="KIR352"/>
      <c r="KIS352"/>
      <c r="KIT352"/>
      <c r="KIU352"/>
      <c r="KIV352"/>
      <c r="KIW352"/>
      <c r="KIX352"/>
      <c r="KIY352"/>
      <c r="KIZ352"/>
      <c r="KJA352"/>
      <c r="KJB352"/>
      <c r="KJC352"/>
      <c r="KJD352"/>
      <c r="KJE352"/>
      <c r="KJF352"/>
      <c r="KJG352"/>
      <c r="KJH352"/>
      <c r="KJI352"/>
      <c r="KJJ352"/>
      <c r="KJK352"/>
      <c r="KJL352"/>
      <c r="KJM352"/>
      <c r="KJN352"/>
      <c r="KJO352"/>
      <c r="KJP352"/>
      <c r="KJQ352"/>
      <c r="KJR352"/>
      <c r="KJS352"/>
      <c r="KJT352"/>
      <c r="KJU352"/>
      <c r="KJV352"/>
      <c r="KJW352"/>
      <c r="KJX352"/>
      <c r="KJY352"/>
      <c r="KJZ352"/>
      <c r="KKA352"/>
      <c r="KKB352"/>
      <c r="KKC352"/>
      <c r="KKD352"/>
      <c r="KKE352"/>
      <c r="KKF352"/>
      <c r="KKG352"/>
      <c r="KKH352"/>
      <c r="KKI352"/>
      <c r="KKJ352"/>
      <c r="KKK352"/>
      <c r="KKL352"/>
      <c r="KKM352"/>
      <c r="KKN352"/>
      <c r="KKO352"/>
      <c r="KKP352"/>
      <c r="KKQ352"/>
      <c r="KKR352"/>
      <c r="KKS352"/>
      <c r="KKT352"/>
      <c r="KKU352"/>
      <c r="KKV352"/>
      <c r="KKW352"/>
      <c r="KKX352"/>
      <c r="KKY352"/>
      <c r="KKZ352"/>
      <c r="KLA352"/>
      <c r="KLB352"/>
      <c r="KLC352"/>
      <c r="KLD352"/>
      <c r="KLE352"/>
      <c r="KLF352"/>
      <c r="KLG352"/>
      <c r="KLH352"/>
      <c r="KLI352"/>
      <c r="KLJ352"/>
      <c r="KLK352"/>
      <c r="KLL352"/>
      <c r="KLM352"/>
      <c r="KLN352"/>
      <c r="KLO352"/>
      <c r="KLP352"/>
      <c r="KLQ352"/>
      <c r="KLR352"/>
      <c r="KLS352"/>
      <c r="KLT352"/>
      <c r="KLU352"/>
      <c r="KLV352"/>
      <c r="KLW352"/>
      <c r="KLX352"/>
      <c r="KLY352"/>
      <c r="KLZ352"/>
      <c r="KMA352"/>
      <c r="KMB352"/>
      <c r="KMC352"/>
      <c r="KMD352"/>
      <c r="KME352"/>
      <c r="KMF352"/>
      <c r="KMG352"/>
      <c r="KMH352"/>
      <c r="KMI352"/>
      <c r="KMJ352"/>
      <c r="KMK352"/>
      <c r="KML352"/>
      <c r="KMM352"/>
      <c r="KMN352"/>
      <c r="KMO352"/>
      <c r="KMP352"/>
      <c r="KMQ352"/>
      <c r="KMR352"/>
      <c r="KMS352"/>
      <c r="KMT352"/>
      <c r="KMU352"/>
      <c r="KMV352"/>
      <c r="KMW352"/>
      <c r="KMX352"/>
      <c r="KMY352"/>
      <c r="KMZ352"/>
      <c r="KNA352"/>
      <c r="KNB352"/>
      <c r="KNC352"/>
      <c r="KND352"/>
      <c r="KNE352"/>
      <c r="KNF352"/>
      <c r="KNG352"/>
      <c r="KNH352"/>
      <c r="KNI352"/>
      <c r="KNJ352"/>
      <c r="KNK352"/>
      <c r="KNL352"/>
      <c r="KNM352"/>
      <c r="KNN352"/>
      <c r="KNO352"/>
      <c r="KNP352"/>
      <c r="KNQ352"/>
      <c r="KNR352"/>
      <c r="KNS352"/>
      <c r="KNT352"/>
      <c r="KNU352"/>
      <c r="KNV352"/>
      <c r="KNW352"/>
      <c r="KNX352"/>
      <c r="KNY352"/>
      <c r="KNZ352"/>
      <c r="KOA352"/>
      <c r="KOB352"/>
      <c r="KOC352"/>
      <c r="KOD352"/>
      <c r="KOE352"/>
      <c r="KOF352"/>
      <c r="KOG352"/>
      <c r="KOH352"/>
      <c r="KOI352"/>
      <c r="KOJ352"/>
      <c r="KOK352"/>
      <c r="KOL352"/>
      <c r="KOM352"/>
      <c r="KON352"/>
      <c r="KOO352"/>
      <c r="KOP352"/>
      <c r="KOQ352"/>
      <c r="KOR352"/>
      <c r="KOS352"/>
      <c r="KOT352"/>
      <c r="KOU352"/>
      <c r="KOV352"/>
      <c r="KOW352"/>
      <c r="KOX352"/>
      <c r="KOY352"/>
      <c r="KOZ352"/>
      <c r="KPA352"/>
      <c r="KPB352"/>
      <c r="KPC352"/>
      <c r="KPD352"/>
      <c r="KPE352"/>
      <c r="KPF352"/>
      <c r="KPG352"/>
      <c r="KPH352"/>
      <c r="KPI352"/>
      <c r="KPJ352"/>
      <c r="KPK352"/>
      <c r="KPL352"/>
      <c r="KPM352"/>
      <c r="KPN352"/>
      <c r="KPO352"/>
      <c r="KPP352"/>
      <c r="KPQ352"/>
      <c r="KPR352"/>
      <c r="KPS352"/>
      <c r="KPT352"/>
      <c r="KPU352"/>
      <c r="KPV352"/>
      <c r="KPW352"/>
      <c r="KPX352"/>
      <c r="KPY352"/>
      <c r="KPZ352"/>
      <c r="KQA352"/>
      <c r="KQB352"/>
      <c r="KQC352"/>
      <c r="KQD352"/>
      <c r="KQE352"/>
      <c r="KQF352"/>
      <c r="KQG352"/>
      <c r="KQH352"/>
      <c r="KQI352"/>
      <c r="KQJ352"/>
      <c r="KQK352"/>
      <c r="KQL352"/>
      <c r="KQM352"/>
      <c r="KQN352"/>
      <c r="KQO352"/>
      <c r="KQP352"/>
      <c r="KQQ352"/>
      <c r="KQR352"/>
      <c r="KQS352"/>
      <c r="KQT352"/>
      <c r="KQU352"/>
      <c r="KQV352"/>
      <c r="KQW352"/>
      <c r="KQX352"/>
      <c r="KQY352"/>
      <c r="KQZ352"/>
      <c r="KRA352"/>
      <c r="KRB352"/>
      <c r="KRC352"/>
      <c r="KRD352"/>
      <c r="KRE352"/>
      <c r="KRF352"/>
      <c r="KRG352"/>
      <c r="KRH352"/>
      <c r="KRI352"/>
      <c r="KRJ352"/>
      <c r="KRK352"/>
      <c r="KRL352"/>
      <c r="KRM352"/>
      <c r="KRN352"/>
      <c r="KRO352"/>
      <c r="KRP352"/>
      <c r="KRQ352"/>
      <c r="KRR352"/>
      <c r="KRS352"/>
      <c r="KRT352"/>
      <c r="KRU352"/>
      <c r="KRV352"/>
      <c r="KRW352"/>
      <c r="KRX352"/>
      <c r="KRY352"/>
      <c r="KRZ352"/>
      <c r="KSA352"/>
      <c r="KSB352"/>
      <c r="KSC352"/>
      <c r="KSD352"/>
      <c r="KSE352"/>
      <c r="KSF352"/>
      <c r="KSG352"/>
      <c r="KSH352"/>
      <c r="KSI352"/>
      <c r="KSJ352"/>
      <c r="KSK352"/>
      <c r="KSL352"/>
      <c r="KSM352"/>
      <c r="KSN352"/>
      <c r="KSO352"/>
      <c r="KSP352"/>
      <c r="KSQ352"/>
      <c r="KSR352"/>
      <c r="KSS352"/>
      <c r="KST352"/>
      <c r="KSU352"/>
      <c r="KSV352"/>
      <c r="KSW352"/>
      <c r="KSX352"/>
      <c r="KSY352"/>
      <c r="KSZ352"/>
      <c r="KTA352"/>
      <c r="KTB352"/>
      <c r="KTC352"/>
      <c r="KTD352"/>
      <c r="KTE352"/>
      <c r="KTF352"/>
      <c r="KTG352"/>
      <c r="KTH352"/>
      <c r="KTI352"/>
      <c r="KTJ352"/>
      <c r="KTK352"/>
      <c r="KTL352"/>
      <c r="KTM352"/>
      <c r="KTN352"/>
      <c r="KTO352"/>
      <c r="KTP352"/>
      <c r="KTQ352"/>
      <c r="KTR352"/>
      <c r="KTS352"/>
      <c r="KTT352"/>
      <c r="KTU352"/>
      <c r="KTV352"/>
      <c r="KTW352"/>
      <c r="KTX352"/>
      <c r="KTY352"/>
      <c r="KTZ352"/>
      <c r="KUA352"/>
      <c r="KUB352"/>
      <c r="KUC352"/>
      <c r="KUD352"/>
      <c r="KUE352"/>
      <c r="KUF352"/>
      <c r="KUG352"/>
      <c r="KUH352"/>
      <c r="KUI352"/>
      <c r="KUJ352"/>
      <c r="KUK352"/>
      <c r="KUL352"/>
      <c r="KUM352"/>
      <c r="KUN352"/>
      <c r="KUO352"/>
      <c r="KUP352"/>
      <c r="KUQ352"/>
      <c r="KUR352"/>
      <c r="KUS352"/>
      <c r="KUT352"/>
      <c r="KUU352"/>
      <c r="KUV352"/>
      <c r="KUW352"/>
      <c r="KUX352"/>
      <c r="KUY352"/>
      <c r="KUZ352"/>
      <c r="KVA352"/>
      <c r="KVB352"/>
      <c r="KVC352"/>
      <c r="KVD352"/>
      <c r="KVE352"/>
      <c r="KVF352"/>
      <c r="KVG352"/>
      <c r="KVH352"/>
      <c r="KVI352"/>
      <c r="KVJ352"/>
      <c r="KVK352"/>
      <c r="KVL352"/>
      <c r="KVM352"/>
      <c r="KVN352"/>
      <c r="KVO352"/>
      <c r="KVP352"/>
      <c r="KVQ352"/>
      <c r="KVR352"/>
      <c r="KVS352"/>
      <c r="KVT352"/>
      <c r="KVU352"/>
      <c r="KVV352"/>
      <c r="KVW352"/>
      <c r="KVX352"/>
      <c r="KVY352"/>
      <c r="KVZ352"/>
      <c r="KWA352"/>
      <c r="KWB352"/>
      <c r="KWC352"/>
      <c r="KWD352"/>
      <c r="KWE352"/>
      <c r="KWF352"/>
      <c r="KWG352"/>
      <c r="KWH352"/>
      <c r="KWI352"/>
      <c r="KWJ352"/>
      <c r="KWK352"/>
      <c r="KWL352"/>
      <c r="KWM352"/>
      <c r="KWN352"/>
      <c r="KWO352"/>
      <c r="KWP352"/>
      <c r="KWQ352"/>
      <c r="KWR352"/>
      <c r="KWS352"/>
      <c r="KWT352"/>
      <c r="KWU352"/>
      <c r="KWV352"/>
      <c r="KWW352"/>
      <c r="KWX352"/>
      <c r="KWY352"/>
      <c r="KWZ352"/>
      <c r="KXA352"/>
      <c r="KXB352"/>
      <c r="KXC352"/>
      <c r="KXD352"/>
      <c r="KXE352"/>
      <c r="KXF352"/>
      <c r="KXG352"/>
      <c r="KXH352"/>
      <c r="KXI352"/>
      <c r="KXJ352"/>
      <c r="KXK352"/>
      <c r="KXL352"/>
      <c r="KXM352"/>
      <c r="KXN352"/>
      <c r="KXO352"/>
      <c r="KXP352"/>
      <c r="KXQ352"/>
      <c r="KXR352"/>
      <c r="KXS352"/>
      <c r="KXT352"/>
      <c r="KXU352"/>
      <c r="KXV352"/>
      <c r="KXW352"/>
      <c r="KXX352"/>
      <c r="KXY352"/>
      <c r="KXZ352"/>
      <c r="KYA352"/>
      <c r="KYB352"/>
      <c r="KYC352"/>
      <c r="KYD352"/>
      <c r="KYE352"/>
      <c r="KYF352"/>
      <c r="KYG352"/>
      <c r="KYH352"/>
      <c r="KYI352"/>
      <c r="KYJ352"/>
      <c r="KYK352"/>
      <c r="KYL352"/>
      <c r="KYM352"/>
      <c r="KYN352"/>
      <c r="KYO352"/>
      <c r="KYP352"/>
      <c r="KYQ352"/>
      <c r="KYR352"/>
      <c r="KYS352"/>
      <c r="KYT352"/>
      <c r="KYU352"/>
      <c r="KYV352"/>
      <c r="KYW352"/>
      <c r="KYX352"/>
      <c r="KYY352"/>
      <c r="KYZ352"/>
      <c r="KZA352"/>
      <c r="KZB352"/>
      <c r="KZC352"/>
      <c r="KZD352"/>
      <c r="KZE352"/>
      <c r="KZF352"/>
      <c r="KZG352"/>
      <c r="KZH352"/>
      <c r="KZI352"/>
      <c r="KZJ352"/>
      <c r="KZK352"/>
      <c r="KZL352"/>
      <c r="KZM352"/>
      <c r="KZN352"/>
      <c r="KZO352"/>
      <c r="KZP352"/>
      <c r="KZQ352"/>
      <c r="KZR352"/>
      <c r="KZS352"/>
      <c r="KZT352"/>
      <c r="KZU352"/>
      <c r="KZV352"/>
      <c r="KZW352"/>
      <c r="KZX352"/>
      <c r="KZY352"/>
      <c r="KZZ352"/>
      <c r="LAA352"/>
      <c r="LAB352"/>
      <c r="LAC352"/>
      <c r="LAD352"/>
      <c r="LAE352"/>
      <c r="LAF352"/>
      <c r="LAG352"/>
      <c r="LAH352"/>
      <c r="LAI352"/>
      <c r="LAJ352"/>
      <c r="LAK352"/>
      <c r="LAL352"/>
      <c r="LAM352"/>
      <c r="LAN352"/>
      <c r="LAO352"/>
      <c r="LAP352"/>
      <c r="LAQ352"/>
      <c r="LAR352"/>
      <c r="LAS352"/>
      <c r="LAT352"/>
      <c r="LAU352"/>
      <c r="LAV352"/>
      <c r="LAW352"/>
      <c r="LAX352"/>
      <c r="LAY352"/>
      <c r="LAZ352"/>
      <c r="LBA352"/>
      <c r="LBB352"/>
      <c r="LBC352"/>
      <c r="LBD352"/>
      <c r="LBE352"/>
      <c r="LBF352"/>
      <c r="LBG352"/>
      <c r="LBH352"/>
      <c r="LBI352"/>
      <c r="LBJ352"/>
      <c r="LBK352"/>
      <c r="LBL352"/>
      <c r="LBM352"/>
      <c r="LBN352"/>
      <c r="LBO352"/>
      <c r="LBP352"/>
      <c r="LBQ352"/>
      <c r="LBR352"/>
      <c r="LBS352"/>
      <c r="LBT352"/>
      <c r="LBU352"/>
      <c r="LBV352"/>
      <c r="LBW352"/>
      <c r="LBX352"/>
      <c r="LBY352"/>
      <c r="LBZ352"/>
      <c r="LCA352"/>
      <c r="LCB352"/>
      <c r="LCC352"/>
      <c r="LCD352"/>
      <c r="LCE352"/>
      <c r="LCF352"/>
      <c r="LCG352"/>
      <c r="LCH352"/>
      <c r="LCI352"/>
      <c r="LCJ352"/>
      <c r="LCK352"/>
      <c r="LCL352"/>
      <c r="LCM352"/>
      <c r="LCN352"/>
      <c r="LCO352"/>
      <c r="LCP352"/>
      <c r="LCQ352"/>
      <c r="LCR352"/>
      <c r="LCS352"/>
      <c r="LCT352"/>
      <c r="LCU352"/>
      <c r="LCV352"/>
      <c r="LCW352"/>
      <c r="LCX352"/>
      <c r="LCY352"/>
      <c r="LCZ352"/>
      <c r="LDA352"/>
      <c r="LDB352"/>
      <c r="LDC352"/>
      <c r="LDD352"/>
      <c r="LDE352"/>
      <c r="LDF352"/>
      <c r="LDG352"/>
      <c r="LDH352"/>
      <c r="LDI352"/>
      <c r="LDJ352"/>
      <c r="LDK352"/>
      <c r="LDL352"/>
      <c r="LDM352"/>
      <c r="LDN352"/>
      <c r="LDO352"/>
      <c r="LDP352"/>
      <c r="LDQ352"/>
      <c r="LDR352"/>
      <c r="LDS352"/>
      <c r="LDT352"/>
      <c r="LDU352"/>
      <c r="LDV352"/>
      <c r="LDW352"/>
      <c r="LDX352"/>
      <c r="LDY352"/>
      <c r="LDZ352"/>
      <c r="LEA352"/>
      <c r="LEB352"/>
      <c r="LEC352"/>
      <c r="LED352"/>
      <c r="LEE352"/>
      <c r="LEF352"/>
      <c r="LEG352"/>
      <c r="LEH352"/>
      <c r="LEI352"/>
      <c r="LEJ352"/>
      <c r="LEK352"/>
      <c r="LEL352"/>
      <c r="LEM352"/>
      <c r="LEN352"/>
      <c r="LEO352"/>
      <c r="LEP352"/>
      <c r="LEQ352"/>
      <c r="LER352"/>
      <c r="LES352"/>
      <c r="LET352"/>
      <c r="LEU352"/>
      <c r="LEV352"/>
      <c r="LEW352"/>
      <c r="LEX352"/>
      <c r="LEY352"/>
      <c r="LEZ352"/>
      <c r="LFA352"/>
      <c r="LFB352"/>
      <c r="LFC352"/>
      <c r="LFD352"/>
      <c r="LFE352"/>
      <c r="LFF352"/>
      <c r="LFG352"/>
      <c r="LFH352"/>
      <c r="LFI352"/>
      <c r="LFJ352"/>
      <c r="LFK352"/>
      <c r="LFL352"/>
      <c r="LFM352"/>
      <c r="LFN352"/>
      <c r="LFO352"/>
      <c r="LFP352"/>
      <c r="LFQ352"/>
      <c r="LFR352"/>
      <c r="LFS352"/>
      <c r="LFT352"/>
      <c r="LFU352"/>
      <c r="LFV352"/>
      <c r="LFW352"/>
      <c r="LFX352"/>
      <c r="LFY352"/>
      <c r="LFZ352"/>
      <c r="LGA352"/>
      <c r="LGB352"/>
      <c r="LGC352"/>
      <c r="LGD352"/>
      <c r="LGE352"/>
      <c r="LGF352"/>
      <c r="LGG352"/>
      <c r="LGH352"/>
      <c r="LGI352"/>
      <c r="LGJ352"/>
      <c r="LGK352"/>
      <c r="LGL352"/>
      <c r="LGM352"/>
      <c r="LGN352"/>
      <c r="LGO352"/>
      <c r="LGP352"/>
      <c r="LGQ352"/>
      <c r="LGR352"/>
      <c r="LGS352"/>
      <c r="LGT352"/>
      <c r="LGU352"/>
      <c r="LGV352"/>
      <c r="LGW352"/>
      <c r="LGX352"/>
      <c r="LGY352"/>
      <c r="LGZ352"/>
      <c r="LHA352"/>
      <c r="LHB352"/>
      <c r="LHC352"/>
      <c r="LHD352"/>
      <c r="LHE352"/>
      <c r="LHF352"/>
      <c r="LHG352"/>
      <c r="LHH352"/>
      <c r="LHI352"/>
      <c r="LHJ352"/>
      <c r="LHK352"/>
      <c r="LHL352"/>
      <c r="LHM352"/>
      <c r="LHN352"/>
      <c r="LHO352"/>
      <c r="LHP352"/>
      <c r="LHQ352"/>
      <c r="LHR352"/>
      <c r="LHS352"/>
      <c r="LHT352"/>
      <c r="LHU352"/>
      <c r="LHV352"/>
      <c r="LHW352"/>
      <c r="LHX352"/>
      <c r="LHY352"/>
      <c r="LHZ352"/>
      <c r="LIA352"/>
      <c r="LIB352"/>
      <c r="LIC352"/>
      <c r="LID352"/>
      <c r="LIE352"/>
      <c r="LIF352"/>
      <c r="LIG352"/>
      <c r="LIH352"/>
      <c r="LII352"/>
      <c r="LIJ352"/>
      <c r="LIK352"/>
      <c r="LIL352"/>
      <c r="LIM352"/>
      <c r="LIN352"/>
      <c r="LIO352"/>
      <c r="LIP352"/>
      <c r="LIQ352"/>
      <c r="LIR352"/>
      <c r="LIS352"/>
      <c r="LIT352"/>
      <c r="LIU352"/>
      <c r="LIV352"/>
      <c r="LIW352"/>
      <c r="LIX352"/>
      <c r="LIY352"/>
      <c r="LIZ352"/>
      <c r="LJA352"/>
      <c r="LJB352"/>
      <c r="LJC352"/>
      <c r="LJD352"/>
      <c r="LJE352"/>
      <c r="LJF352"/>
      <c r="LJG352"/>
      <c r="LJH352"/>
      <c r="LJI352"/>
      <c r="LJJ352"/>
      <c r="LJK352"/>
      <c r="LJL352"/>
      <c r="LJM352"/>
      <c r="LJN352"/>
      <c r="LJO352"/>
      <c r="LJP352"/>
      <c r="LJQ352"/>
      <c r="LJR352"/>
      <c r="LJS352"/>
      <c r="LJT352"/>
      <c r="LJU352"/>
      <c r="LJV352"/>
      <c r="LJW352"/>
      <c r="LJX352"/>
      <c r="LJY352"/>
      <c r="LJZ352"/>
      <c r="LKA352"/>
      <c r="LKB352"/>
      <c r="LKC352"/>
      <c r="LKD352"/>
      <c r="LKE352"/>
      <c r="LKF352"/>
      <c r="LKG352"/>
      <c r="LKH352"/>
      <c r="LKI352"/>
      <c r="LKJ352"/>
      <c r="LKK352"/>
      <c r="LKL352"/>
      <c r="LKM352"/>
      <c r="LKN352"/>
      <c r="LKO352"/>
      <c r="LKP352"/>
      <c r="LKQ352"/>
      <c r="LKR352"/>
      <c r="LKS352"/>
      <c r="LKT352"/>
      <c r="LKU352"/>
      <c r="LKV352"/>
      <c r="LKW352"/>
      <c r="LKX352"/>
      <c r="LKY352"/>
      <c r="LKZ352"/>
      <c r="LLA352"/>
      <c r="LLB352"/>
      <c r="LLC352"/>
      <c r="LLD352"/>
      <c r="LLE352"/>
      <c r="LLF352"/>
      <c r="LLG352"/>
      <c r="LLH352"/>
      <c r="LLI352"/>
      <c r="LLJ352"/>
      <c r="LLK352"/>
      <c r="LLL352"/>
      <c r="LLM352"/>
      <c r="LLN352"/>
      <c r="LLO352"/>
      <c r="LLP352"/>
      <c r="LLQ352"/>
      <c r="LLR352"/>
      <c r="LLS352"/>
      <c r="LLT352"/>
      <c r="LLU352"/>
      <c r="LLV352"/>
      <c r="LLW352"/>
      <c r="LLX352"/>
      <c r="LLY352"/>
      <c r="LLZ352"/>
      <c r="LMA352"/>
      <c r="LMB352"/>
      <c r="LMC352"/>
      <c r="LMD352"/>
      <c r="LME352"/>
      <c r="LMF352"/>
      <c r="LMG352"/>
      <c r="LMH352"/>
      <c r="LMI352"/>
      <c r="LMJ352"/>
      <c r="LMK352"/>
      <c r="LML352"/>
      <c r="LMM352"/>
      <c r="LMN352"/>
      <c r="LMO352"/>
      <c r="LMP352"/>
      <c r="LMQ352"/>
      <c r="LMR352"/>
      <c r="LMS352"/>
      <c r="LMT352"/>
      <c r="LMU352"/>
      <c r="LMV352"/>
      <c r="LMW352"/>
      <c r="LMX352"/>
      <c r="LMY352"/>
      <c r="LMZ352"/>
      <c r="LNA352"/>
      <c r="LNB352"/>
      <c r="LNC352"/>
      <c r="LND352"/>
      <c r="LNE352"/>
      <c r="LNF352"/>
      <c r="LNG352"/>
      <c r="LNH352"/>
      <c r="LNI352"/>
      <c r="LNJ352"/>
      <c r="LNK352"/>
      <c r="LNL352"/>
      <c r="LNM352"/>
      <c r="LNN352"/>
      <c r="LNO352"/>
      <c r="LNP352"/>
      <c r="LNQ352"/>
      <c r="LNR352"/>
      <c r="LNS352"/>
      <c r="LNT352"/>
      <c r="LNU352"/>
      <c r="LNV352"/>
      <c r="LNW352"/>
      <c r="LNX352"/>
      <c r="LNY352"/>
      <c r="LNZ352"/>
      <c r="LOA352"/>
      <c r="LOB352"/>
      <c r="LOC352"/>
      <c r="LOD352"/>
      <c r="LOE352"/>
      <c r="LOF352"/>
      <c r="LOG352"/>
      <c r="LOH352"/>
      <c r="LOI352"/>
      <c r="LOJ352"/>
      <c r="LOK352"/>
      <c r="LOL352"/>
      <c r="LOM352"/>
      <c r="LON352"/>
      <c r="LOO352"/>
      <c r="LOP352"/>
      <c r="LOQ352"/>
      <c r="LOR352"/>
      <c r="LOS352"/>
      <c r="LOT352"/>
      <c r="LOU352"/>
      <c r="LOV352"/>
      <c r="LOW352"/>
      <c r="LOX352"/>
      <c r="LOY352"/>
      <c r="LOZ352"/>
      <c r="LPA352"/>
      <c r="LPB352"/>
      <c r="LPC352"/>
      <c r="LPD352"/>
      <c r="LPE352"/>
      <c r="LPF352"/>
      <c r="LPG352"/>
      <c r="LPH352"/>
      <c r="LPI352"/>
      <c r="LPJ352"/>
      <c r="LPK352"/>
      <c r="LPL352"/>
      <c r="LPM352"/>
      <c r="LPN352"/>
      <c r="LPO352"/>
      <c r="LPP352"/>
      <c r="LPQ352"/>
      <c r="LPR352"/>
      <c r="LPS352"/>
      <c r="LPT352"/>
      <c r="LPU352"/>
      <c r="LPV352"/>
      <c r="LPW352"/>
      <c r="LPX352"/>
      <c r="LPY352"/>
      <c r="LPZ352"/>
      <c r="LQA352"/>
      <c r="LQB352"/>
      <c r="LQC352"/>
      <c r="LQD352"/>
      <c r="LQE352"/>
      <c r="LQF352"/>
      <c r="LQG352"/>
      <c r="LQH352"/>
      <c r="LQI352"/>
      <c r="LQJ352"/>
      <c r="LQK352"/>
      <c r="LQL352"/>
      <c r="LQM352"/>
      <c r="LQN352"/>
      <c r="LQO352"/>
      <c r="LQP352"/>
      <c r="LQQ352"/>
      <c r="LQR352"/>
      <c r="LQS352"/>
      <c r="LQT352"/>
      <c r="LQU352"/>
      <c r="LQV352"/>
      <c r="LQW352"/>
      <c r="LQX352"/>
      <c r="LQY352"/>
      <c r="LQZ352"/>
      <c r="LRA352"/>
      <c r="LRB352"/>
      <c r="LRC352"/>
      <c r="LRD352"/>
      <c r="LRE352"/>
      <c r="LRF352"/>
      <c r="LRG352"/>
      <c r="LRH352"/>
      <c r="LRI352"/>
      <c r="LRJ352"/>
      <c r="LRK352"/>
      <c r="LRL352"/>
      <c r="LRM352"/>
      <c r="LRN352"/>
      <c r="LRO352"/>
      <c r="LRP352"/>
      <c r="LRQ352"/>
      <c r="LRR352"/>
      <c r="LRS352"/>
      <c r="LRT352"/>
      <c r="LRU352"/>
      <c r="LRV352"/>
      <c r="LRW352"/>
      <c r="LRX352"/>
      <c r="LRY352"/>
      <c r="LRZ352"/>
      <c r="LSA352"/>
      <c r="LSB352"/>
      <c r="LSC352"/>
      <c r="LSD352"/>
      <c r="LSE352"/>
      <c r="LSF352"/>
      <c r="LSG352"/>
      <c r="LSH352"/>
      <c r="LSI352"/>
      <c r="LSJ352"/>
      <c r="LSK352"/>
      <c r="LSL352"/>
      <c r="LSM352"/>
      <c r="LSN352"/>
      <c r="LSO352"/>
      <c r="LSP352"/>
      <c r="LSQ352"/>
      <c r="LSR352"/>
      <c r="LSS352"/>
      <c r="LST352"/>
      <c r="LSU352"/>
      <c r="LSV352"/>
      <c r="LSW352"/>
      <c r="LSX352"/>
      <c r="LSY352"/>
      <c r="LSZ352"/>
      <c r="LTA352"/>
      <c r="LTB352"/>
      <c r="LTC352"/>
      <c r="LTD352"/>
      <c r="LTE352"/>
      <c r="LTF352"/>
      <c r="LTG352"/>
      <c r="LTH352"/>
      <c r="LTI352"/>
      <c r="LTJ352"/>
      <c r="LTK352"/>
      <c r="LTL352"/>
      <c r="LTM352"/>
      <c r="LTN352"/>
      <c r="LTO352"/>
      <c r="LTP352"/>
      <c r="LTQ352"/>
      <c r="LTR352"/>
      <c r="LTS352"/>
      <c r="LTT352"/>
      <c r="LTU352"/>
      <c r="LTV352"/>
      <c r="LTW352"/>
      <c r="LTX352"/>
      <c r="LTY352"/>
      <c r="LTZ352"/>
      <c r="LUA352"/>
      <c r="LUB352"/>
      <c r="LUC352"/>
      <c r="LUD352"/>
      <c r="LUE352"/>
      <c r="LUF352"/>
      <c r="LUG352"/>
      <c r="LUH352"/>
      <c r="LUI352"/>
      <c r="LUJ352"/>
      <c r="LUK352"/>
      <c r="LUL352"/>
      <c r="LUM352"/>
      <c r="LUN352"/>
      <c r="LUO352"/>
      <c r="LUP352"/>
      <c r="LUQ352"/>
      <c r="LUR352"/>
      <c r="LUS352"/>
      <c r="LUT352"/>
      <c r="LUU352"/>
      <c r="LUV352"/>
      <c r="LUW352"/>
      <c r="LUX352"/>
      <c r="LUY352"/>
      <c r="LUZ352"/>
      <c r="LVA352"/>
      <c r="LVB352"/>
      <c r="LVC352"/>
      <c r="LVD352"/>
      <c r="LVE352"/>
      <c r="LVF352"/>
      <c r="LVG352"/>
      <c r="LVH352"/>
      <c r="LVI352"/>
      <c r="LVJ352"/>
      <c r="LVK352"/>
      <c r="LVL352"/>
      <c r="LVM352"/>
      <c r="LVN352"/>
      <c r="LVO352"/>
      <c r="LVP352"/>
      <c r="LVQ352"/>
      <c r="LVR352"/>
      <c r="LVS352"/>
      <c r="LVT352"/>
      <c r="LVU352"/>
      <c r="LVV352"/>
      <c r="LVW352"/>
      <c r="LVX352"/>
      <c r="LVY352"/>
      <c r="LVZ352"/>
      <c r="LWA352"/>
      <c r="LWB352"/>
      <c r="LWC352"/>
      <c r="LWD352"/>
      <c r="LWE352"/>
      <c r="LWF352"/>
      <c r="LWG352"/>
      <c r="LWH352"/>
      <c r="LWI352"/>
      <c r="LWJ352"/>
      <c r="LWK352"/>
      <c r="LWL352"/>
      <c r="LWM352"/>
      <c r="LWN352"/>
      <c r="LWO352"/>
      <c r="LWP352"/>
      <c r="LWQ352"/>
      <c r="LWR352"/>
      <c r="LWS352"/>
      <c r="LWT352"/>
      <c r="LWU352"/>
      <c r="LWV352"/>
      <c r="LWW352"/>
      <c r="LWX352"/>
      <c r="LWY352"/>
      <c r="LWZ352"/>
      <c r="LXA352"/>
      <c r="LXB352"/>
      <c r="LXC352"/>
      <c r="LXD352"/>
      <c r="LXE352"/>
      <c r="LXF352"/>
      <c r="LXG352"/>
      <c r="LXH352"/>
      <c r="LXI352"/>
      <c r="LXJ352"/>
      <c r="LXK352"/>
      <c r="LXL352"/>
      <c r="LXM352"/>
      <c r="LXN352"/>
      <c r="LXO352"/>
      <c r="LXP352"/>
      <c r="LXQ352"/>
      <c r="LXR352"/>
      <c r="LXS352"/>
      <c r="LXT352"/>
      <c r="LXU352"/>
      <c r="LXV352"/>
      <c r="LXW352"/>
      <c r="LXX352"/>
      <c r="LXY352"/>
      <c r="LXZ352"/>
      <c r="LYA352"/>
      <c r="LYB352"/>
      <c r="LYC352"/>
      <c r="LYD352"/>
      <c r="LYE352"/>
      <c r="LYF352"/>
      <c r="LYG352"/>
      <c r="LYH352"/>
      <c r="LYI352"/>
      <c r="LYJ352"/>
      <c r="LYK352"/>
      <c r="LYL352"/>
      <c r="LYM352"/>
      <c r="LYN352"/>
      <c r="LYO352"/>
      <c r="LYP352"/>
      <c r="LYQ352"/>
      <c r="LYR352"/>
      <c r="LYS352"/>
      <c r="LYT352"/>
      <c r="LYU352"/>
      <c r="LYV352"/>
      <c r="LYW352"/>
      <c r="LYX352"/>
      <c r="LYY352"/>
      <c r="LYZ352"/>
      <c r="LZA352"/>
      <c r="LZB352"/>
      <c r="LZC352"/>
      <c r="LZD352"/>
      <c r="LZE352"/>
      <c r="LZF352"/>
      <c r="LZG352"/>
      <c r="LZH352"/>
      <c r="LZI352"/>
      <c r="LZJ352"/>
      <c r="LZK352"/>
      <c r="LZL352"/>
      <c r="LZM352"/>
      <c r="LZN352"/>
      <c r="LZO352"/>
      <c r="LZP352"/>
      <c r="LZQ352"/>
      <c r="LZR352"/>
      <c r="LZS352"/>
      <c r="LZT352"/>
      <c r="LZU352"/>
      <c r="LZV352"/>
      <c r="LZW352"/>
      <c r="LZX352"/>
      <c r="LZY352"/>
      <c r="LZZ352"/>
      <c r="MAA352"/>
      <c r="MAB352"/>
      <c r="MAC352"/>
      <c r="MAD352"/>
      <c r="MAE352"/>
      <c r="MAF352"/>
      <c r="MAG352"/>
      <c r="MAH352"/>
      <c r="MAI352"/>
      <c r="MAJ352"/>
      <c r="MAK352"/>
      <c r="MAL352"/>
      <c r="MAM352"/>
      <c r="MAN352"/>
      <c r="MAO352"/>
      <c r="MAP352"/>
      <c r="MAQ352"/>
      <c r="MAR352"/>
      <c r="MAS352"/>
      <c r="MAT352"/>
      <c r="MAU352"/>
      <c r="MAV352"/>
      <c r="MAW352"/>
      <c r="MAX352"/>
      <c r="MAY352"/>
      <c r="MAZ352"/>
      <c r="MBA352"/>
      <c r="MBB352"/>
      <c r="MBC352"/>
      <c r="MBD352"/>
      <c r="MBE352"/>
      <c r="MBF352"/>
      <c r="MBG352"/>
      <c r="MBH352"/>
      <c r="MBI352"/>
      <c r="MBJ352"/>
      <c r="MBK352"/>
      <c r="MBL352"/>
      <c r="MBM352"/>
      <c r="MBN352"/>
      <c r="MBO352"/>
      <c r="MBP352"/>
      <c r="MBQ352"/>
      <c r="MBR352"/>
      <c r="MBS352"/>
      <c r="MBT352"/>
      <c r="MBU352"/>
      <c r="MBV352"/>
      <c r="MBW352"/>
      <c r="MBX352"/>
      <c r="MBY352"/>
      <c r="MBZ352"/>
      <c r="MCA352"/>
      <c r="MCB352"/>
      <c r="MCC352"/>
      <c r="MCD352"/>
      <c r="MCE352"/>
      <c r="MCF352"/>
      <c r="MCG352"/>
      <c r="MCH352"/>
      <c r="MCI352"/>
      <c r="MCJ352"/>
      <c r="MCK352"/>
      <c r="MCL352"/>
      <c r="MCM352"/>
      <c r="MCN352"/>
      <c r="MCO352"/>
      <c r="MCP352"/>
      <c r="MCQ352"/>
      <c r="MCR352"/>
      <c r="MCS352"/>
      <c r="MCT352"/>
      <c r="MCU352"/>
      <c r="MCV352"/>
      <c r="MCW352"/>
      <c r="MCX352"/>
      <c r="MCY352"/>
      <c r="MCZ352"/>
      <c r="MDA352"/>
      <c r="MDB352"/>
      <c r="MDC352"/>
      <c r="MDD352"/>
      <c r="MDE352"/>
      <c r="MDF352"/>
      <c r="MDG352"/>
      <c r="MDH352"/>
      <c r="MDI352"/>
      <c r="MDJ352"/>
      <c r="MDK352"/>
      <c r="MDL352"/>
      <c r="MDM352"/>
      <c r="MDN352"/>
      <c r="MDO352"/>
      <c r="MDP352"/>
      <c r="MDQ352"/>
      <c r="MDR352"/>
      <c r="MDS352"/>
      <c r="MDT352"/>
      <c r="MDU352"/>
      <c r="MDV352"/>
      <c r="MDW352"/>
      <c r="MDX352"/>
      <c r="MDY352"/>
      <c r="MDZ352"/>
      <c r="MEA352"/>
      <c r="MEB352"/>
      <c r="MEC352"/>
      <c r="MED352"/>
      <c r="MEE352"/>
      <c r="MEF352"/>
      <c r="MEG352"/>
      <c r="MEH352"/>
      <c r="MEI352"/>
      <c r="MEJ352"/>
      <c r="MEK352"/>
      <c r="MEL352"/>
      <c r="MEM352"/>
      <c r="MEN352"/>
      <c r="MEO352"/>
      <c r="MEP352"/>
      <c r="MEQ352"/>
      <c r="MER352"/>
      <c r="MES352"/>
      <c r="MET352"/>
      <c r="MEU352"/>
      <c r="MEV352"/>
      <c r="MEW352"/>
      <c r="MEX352"/>
      <c r="MEY352"/>
      <c r="MEZ352"/>
      <c r="MFA352"/>
      <c r="MFB352"/>
      <c r="MFC352"/>
      <c r="MFD352"/>
      <c r="MFE352"/>
      <c r="MFF352"/>
      <c r="MFG352"/>
      <c r="MFH352"/>
      <c r="MFI352"/>
      <c r="MFJ352"/>
      <c r="MFK352"/>
      <c r="MFL352"/>
      <c r="MFM352"/>
      <c r="MFN352"/>
      <c r="MFO352"/>
      <c r="MFP352"/>
      <c r="MFQ352"/>
      <c r="MFR352"/>
      <c r="MFS352"/>
      <c r="MFT352"/>
      <c r="MFU352"/>
      <c r="MFV352"/>
      <c r="MFW352"/>
      <c r="MFX352"/>
      <c r="MFY352"/>
      <c r="MFZ352"/>
      <c r="MGA352"/>
      <c r="MGB352"/>
      <c r="MGC352"/>
      <c r="MGD352"/>
      <c r="MGE352"/>
      <c r="MGF352"/>
      <c r="MGG352"/>
      <c r="MGH352"/>
      <c r="MGI352"/>
      <c r="MGJ352"/>
      <c r="MGK352"/>
      <c r="MGL352"/>
      <c r="MGM352"/>
      <c r="MGN352"/>
      <c r="MGO352"/>
      <c r="MGP352"/>
      <c r="MGQ352"/>
      <c r="MGR352"/>
      <c r="MGS352"/>
      <c r="MGT352"/>
      <c r="MGU352"/>
      <c r="MGV352"/>
      <c r="MGW352"/>
      <c r="MGX352"/>
      <c r="MGY352"/>
      <c r="MGZ352"/>
      <c r="MHA352"/>
      <c r="MHB352"/>
      <c r="MHC352"/>
      <c r="MHD352"/>
      <c r="MHE352"/>
      <c r="MHF352"/>
      <c r="MHG352"/>
      <c r="MHH352"/>
      <c r="MHI352"/>
      <c r="MHJ352"/>
      <c r="MHK352"/>
      <c r="MHL352"/>
      <c r="MHM352"/>
      <c r="MHN352"/>
      <c r="MHO352"/>
      <c r="MHP352"/>
      <c r="MHQ352"/>
      <c r="MHR352"/>
      <c r="MHS352"/>
      <c r="MHT352"/>
      <c r="MHU352"/>
      <c r="MHV352"/>
      <c r="MHW352"/>
      <c r="MHX352"/>
      <c r="MHY352"/>
      <c r="MHZ352"/>
      <c r="MIA352"/>
      <c r="MIB352"/>
      <c r="MIC352"/>
      <c r="MID352"/>
      <c r="MIE352"/>
      <c r="MIF352"/>
      <c r="MIG352"/>
      <c r="MIH352"/>
      <c r="MII352"/>
      <c r="MIJ352"/>
      <c r="MIK352"/>
      <c r="MIL352"/>
      <c r="MIM352"/>
      <c r="MIN352"/>
      <c r="MIO352"/>
      <c r="MIP352"/>
      <c r="MIQ352"/>
      <c r="MIR352"/>
      <c r="MIS352"/>
      <c r="MIT352"/>
      <c r="MIU352"/>
      <c r="MIV352"/>
      <c r="MIW352"/>
      <c r="MIX352"/>
      <c r="MIY352"/>
      <c r="MIZ352"/>
      <c r="MJA352"/>
      <c r="MJB352"/>
      <c r="MJC352"/>
      <c r="MJD352"/>
      <c r="MJE352"/>
      <c r="MJF352"/>
      <c r="MJG352"/>
      <c r="MJH352"/>
      <c r="MJI352"/>
      <c r="MJJ352"/>
      <c r="MJK352"/>
      <c r="MJL352"/>
      <c r="MJM352"/>
      <c r="MJN352"/>
      <c r="MJO352"/>
      <c r="MJP352"/>
      <c r="MJQ352"/>
      <c r="MJR352"/>
      <c r="MJS352"/>
      <c r="MJT352"/>
      <c r="MJU352"/>
      <c r="MJV352"/>
      <c r="MJW352"/>
      <c r="MJX352"/>
      <c r="MJY352"/>
      <c r="MJZ352"/>
      <c r="MKA352"/>
      <c r="MKB352"/>
      <c r="MKC352"/>
      <c r="MKD352"/>
      <c r="MKE352"/>
      <c r="MKF352"/>
      <c r="MKG352"/>
      <c r="MKH352"/>
      <c r="MKI352"/>
      <c r="MKJ352"/>
      <c r="MKK352"/>
      <c r="MKL352"/>
      <c r="MKM352"/>
      <c r="MKN352"/>
      <c r="MKO352"/>
      <c r="MKP352"/>
      <c r="MKQ352"/>
      <c r="MKR352"/>
      <c r="MKS352"/>
      <c r="MKT352"/>
      <c r="MKU352"/>
      <c r="MKV352"/>
      <c r="MKW352"/>
      <c r="MKX352"/>
      <c r="MKY352"/>
      <c r="MKZ352"/>
      <c r="MLA352"/>
      <c r="MLB352"/>
      <c r="MLC352"/>
      <c r="MLD352"/>
      <c r="MLE352"/>
      <c r="MLF352"/>
      <c r="MLG352"/>
      <c r="MLH352"/>
      <c r="MLI352"/>
      <c r="MLJ352"/>
      <c r="MLK352"/>
      <c r="MLL352"/>
      <c r="MLM352"/>
      <c r="MLN352"/>
      <c r="MLO352"/>
      <c r="MLP352"/>
      <c r="MLQ352"/>
      <c r="MLR352"/>
      <c r="MLS352"/>
      <c r="MLT352"/>
      <c r="MLU352"/>
      <c r="MLV352"/>
      <c r="MLW352"/>
      <c r="MLX352"/>
      <c r="MLY352"/>
      <c r="MLZ352"/>
      <c r="MMA352"/>
      <c r="MMB352"/>
      <c r="MMC352"/>
      <c r="MMD352"/>
      <c r="MME352"/>
      <c r="MMF352"/>
      <c r="MMG352"/>
      <c r="MMH352"/>
      <c r="MMI352"/>
      <c r="MMJ352"/>
      <c r="MMK352"/>
      <c r="MML352"/>
      <c r="MMM352"/>
      <c r="MMN352"/>
      <c r="MMO352"/>
      <c r="MMP352"/>
      <c r="MMQ352"/>
      <c r="MMR352"/>
      <c r="MMS352"/>
      <c r="MMT352"/>
      <c r="MMU352"/>
      <c r="MMV352"/>
      <c r="MMW352"/>
      <c r="MMX352"/>
      <c r="MMY352"/>
      <c r="MMZ352"/>
      <c r="MNA352"/>
      <c r="MNB352"/>
      <c r="MNC352"/>
      <c r="MND352"/>
      <c r="MNE352"/>
      <c r="MNF352"/>
      <c r="MNG352"/>
      <c r="MNH352"/>
      <c r="MNI352"/>
      <c r="MNJ352"/>
      <c r="MNK352"/>
      <c r="MNL352"/>
      <c r="MNM352"/>
      <c r="MNN352"/>
      <c r="MNO352"/>
      <c r="MNP352"/>
      <c r="MNQ352"/>
      <c r="MNR352"/>
      <c r="MNS352"/>
      <c r="MNT352"/>
      <c r="MNU352"/>
      <c r="MNV352"/>
      <c r="MNW352"/>
      <c r="MNX352"/>
      <c r="MNY352"/>
      <c r="MNZ352"/>
      <c r="MOA352"/>
      <c r="MOB352"/>
      <c r="MOC352"/>
      <c r="MOD352"/>
      <c r="MOE352"/>
      <c r="MOF352"/>
      <c r="MOG352"/>
      <c r="MOH352"/>
      <c r="MOI352"/>
      <c r="MOJ352"/>
      <c r="MOK352"/>
      <c r="MOL352"/>
      <c r="MOM352"/>
      <c r="MON352"/>
      <c r="MOO352"/>
      <c r="MOP352"/>
      <c r="MOQ352"/>
      <c r="MOR352"/>
      <c r="MOS352"/>
      <c r="MOT352"/>
      <c r="MOU352"/>
      <c r="MOV352"/>
      <c r="MOW352"/>
      <c r="MOX352"/>
      <c r="MOY352"/>
      <c r="MOZ352"/>
      <c r="MPA352"/>
      <c r="MPB352"/>
      <c r="MPC352"/>
      <c r="MPD352"/>
      <c r="MPE352"/>
      <c r="MPF352"/>
      <c r="MPG352"/>
      <c r="MPH352"/>
      <c r="MPI352"/>
      <c r="MPJ352"/>
      <c r="MPK352"/>
      <c r="MPL352"/>
      <c r="MPM352"/>
      <c r="MPN352"/>
      <c r="MPO352"/>
      <c r="MPP352"/>
      <c r="MPQ352"/>
      <c r="MPR352"/>
      <c r="MPS352"/>
      <c r="MPT352"/>
      <c r="MPU352"/>
      <c r="MPV352"/>
      <c r="MPW352"/>
      <c r="MPX352"/>
      <c r="MPY352"/>
      <c r="MPZ352"/>
      <c r="MQA352"/>
      <c r="MQB352"/>
      <c r="MQC352"/>
      <c r="MQD352"/>
      <c r="MQE352"/>
      <c r="MQF352"/>
      <c r="MQG352"/>
      <c r="MQH352"/>
      <c r="MQI352"/>
      <c r="MQJ352"/>
      <c r="MQK352"/>
      <c r="MQL352"/>
      <c r="MQM352"/>
      <c r="MQN352"/>
      <c r="MQO352"/>
      <c r="MQP352"/>
      <c r="MQQ352"/>
      <c r="MQR352"/>
      <c r="MQS352"/>
      <c r="MQT352"/>
      <c r="MQU352"/>
      <c r="MQV352"/>
      <c r="MQW352"/>
      <c r="MQX352"/>
      <c r="MQY352"/>
      <c r="MQZ352"/>
      <c r="MRA352"/>
      <c r="MRB352"/>
      <c r="MRC352"/>
      <c r="MRD352"/>
      <c r="MRE352"/>
      <c r="MRF352"/>
      <c r="MRG352"/>
      <c r="MRH352"/>
      <c r="MRI352"/>
      <c r="MRJ352"/>
      <c r="MRK352"/>
      <c r="MRL352"/>
      <c r="MRM352"/>
      <c r="MRN352"/>
      <c r="MRO352"/>
      <c r="MRP352"/>
      <c r="MRQ352"/>
      <c r="MRR352"/>
      <c r="MRS352"/>
      <c r="MRT352"/>
      <c r="MRU352"/>
      <c r="MRV352"/>
      <c r="MRW352"/>
      <c r="MRX352"/>
      <c r="MRY352"/>
      <c r="MRZ352"/>
      <c r="MSA352"/>
      <c r="MSB352"/>
      <c r="MSC352"/>
      <c r="MSD352"/>
      <c r="MSE352"/>
      <c r="MSF352"/>
      <c r="MSG352"/>
      <c r="MSH352"/>
      <c r="MSI352"/>
      <c r="MSJ352"/>
      <c r="MSK352"/>
      <c r="MSL352"/>
      <c r="MSM352"/>
      <c r="MSN352"/>
      <c r="MSO352"/>
      <c r="MSP352"/>
      <c r="MSQ352"/>
      <c r="MSR352"/>
      <c r="MSS352"/>
      <c r="MST352"/>
      <c r="MSU352"/>
      <c r="MSV352"/>
      <c r="MSW352"/>
      <c r="MSX352"/>
      <c r="MSY352"/>
      <c r="MSZ352"/>
      <c r="MTA352"/>
      <c r="MTB352"/>
      <c r="MTC352"/>
      <c r="MTD352"/>
      <c r="MTE352"/>
      <c r="MTF352"/>
      <c r="MTG352"/>
      <c r="MTH352"/>
      <c r="MTI352"/>
      <c r="MTJ352"/>
      <c r="MTK352"/>
      <c r="MTL352"/>
      <c r="MTM352"/>
      <c r="MTN352"/>
      <c r="MTO352"/>
      <c r="MTP352"/>
      <c r="MTQ352"/>
      <c r="MTR352"/>
      <c r="MTS352"/>
      <c r="MTT352"/>
      <c r="MTU352"/>
      <c r="MTV352"/>
      <c r="MTW352"/>
      <c r="MTX352"/>
      <c r="MTY352"/>
      <c r="MTZ352"/>
      <c r="MUA352"/>
      <c r="MUB352"/>
      <c r="MUC352"/>
      <c r="MUD352"/>
      <c r="MUE352"/>
      <c r="MUF352"/>
      <c r="MUG352"/>
      <c r="MUH352"/>
      <c r="MUI352"/>
      <c r="MUJ352"/>
      <c r="MUK352"/>
      <c r="MUL352"/>
      <c r="MUM352"/>
      <c r="MUN352"/>
      <c r="MUO352"/>
      <c r="MUP352"/>
      <c r="MUQ352"/>
      <c r="MUR352"/>
      <c r="MUS352"/>
      <c r="MUT352"/>
      <c r="MUU352"/>
      <c r="MUV352"/>
      <c r="MUW352"/>
      <c r="MUX352"/>
      <c r="MUY352"/>
      <c r="MUZ352"/>
      <c r="MVA352"/>
      <c r="MVB352"/>
      <c r="MVC352"/>
      <c r="MVD352"/>
      <c r="MVE352"/>
      <c r="MVF352"/>
      <c r="MVG352"/>
      <c r="MVH352"/>
      <c r="MVI352"/>
      <c r="MVJ352"/>
      <c r="MVK352"/>
      <c r="MVL352"/>
      <c r="MVM352"/>
      <c r="MVN352"/>
      <c r="MVO352"/>
      <c r="MVP352"/>
      <c r="MVQ352"/>
      <c r="MVR352"/>
      <c r="MVS352"/>
      <c r="MVT352"/>
      <c r="MVU352"/>
      <c r="MVV352"/>
      <c r="MVW352"/>
      <c r="MVX352"/>
      <c r="MVY352"/>
      <c r="MVZ352"/>
      <c r="MWA352"/>
      <c r="MWB352"/>
      <c r="MWC352"/>
      <c r="MWD352"/>
      <c r="MWE352"/>
      <c r="MWF352"/>
      <c r="MWG352"/>
      <c r="MWH352"/>
      <c r="MWI352"/>
      <c r="MWJ352"/>
      <c r="MWK352"/>
      <c r="MWL352"/>
      <c r="MWM352"/>
      <c r="MWN352"/>
      <c r="MWO352"/>
      <c r="MWP352"/>
      <c r="MWQ352"/>
      <c r="MWR352"/>
      <c r="MWS352"/>
      <c r="MWT352"/>
      <c r="MWU352"/>
      <c r="MWV352"/>
      <c r="MWW352"/>
      <c r="MWX352"/>
      <c r="MWY352"/>
      <c r="MWZ352"/>
      <c r="MXA352"/>
      <c r="MXB352"/>
      <c r="MXC352"/>
      <c r="MXD352"/>
      <c r="MXE352"/>
      <c r="MXF352"/>
      <c r="MXG352"/>
      <c r="MXH352"/>
      <c r="MXI352"/>
      <c r="MXJ352"/>
      <c r="MXK352"/>
      <c r="MXL352"/>
      <c r="MXM352"/>
      <c r="MXN352"/>
      <c r="MXO352"/>
      <c r="MXP352"/>
      <c r="MXQ352"/>
      <c r="MXR352"/>
      <c r="MXS352"/>
      <c r="MXT352"/>
      <c r="MXU352"/>
      <c r="MXV352"/>
      <c r="MXW352"/>
      <c r="MXX352"/>
      <c r="MXY352"/>
      <c r="MXZ352"/>
      <c r="MYA352"/>
      <c r="MYB352"/>
      <c r="MYC352"/>
      <c r="MYD352"/>
      <c r="MYE352"/>
      <c r="MYF352"/>
      <c r="MYG352"/>
      <c r="MYH352"/>
      <c r="MYI352"/>
      <c r="MYJ352"/>
      <c r="MYK352"/>
      <c r="MYL352"/>
      <c r="MYM352"/>
      <c r="MYN352"/>
      <c r="MYO352"/>
      <c r="MYP352"/>
      <c r="MYQ352"/>
      <c r="MYR352"/>
      <c r="MYS352"/>
      <c r="MYT352"/>
      <c r="MYU352"/>
      <c r="MYV352"/>
      <c r="MYW352"/>
      <c r="MYX352"/>
      <c r="MYY352"/>
      <c r="MYZ352"/>
      <c r="MZA352"/>
      <c r="MZB352"/>
      <c r="MZC352"/>
      <c r="MZD352"/>
      <c r="MZE352"/>
      <c r="MZF352"/>
      <c r="MZG352"/>
      <c r="MZH352"/>
      <c r="MZI352"/>
      <c r="MZJ352"/>
      <c r="MZK352"/>
      <c r="MZL352"/>
      <c r="MZM352"/>
      <c r="MZN352"/>
      <c r="MZO352"/>
      <c r="MZP352"/>
      <c r="MZQ352"/>
      <c r="MZR352"/>
      <c r="MZS352"/>
      <c r="MZT352"/>
      <c r="MZU352"/>
      <c r="MZV352"/>
      <c r="MZW352"/>
      <c r="MZX352"/>
      <c r="MZY352"/>
      <c r="MZZ352"/>
      <c r="NAA352"/>
      <c r="NAB352"/>
      <c r="NAC352"/>
      <c r="NAD352"/>
      <c r="NAE352"/>
      <c r="NAF352"/>
      <c r="NAG352"/>
      <c r="NAH352"/>
      <c r="NAI352"/>
      <c r="NAJ352"/>
      <c r="NAK352"/>
      <c r="NAL352"/>
      <c r="NAM352"/>
      <c r="NAN352"/>
      <c r="NAO352"/>
      <c r="NAP352"/>
      <c r="NAQ352"/>
      <c r="NAR352"/>
      <c r="NAS352"/>
      <c r="NAT352"/>
      <c r="NAU352"/>
      <c r="NAV352"/>
      <c r="NAW352"/>
      <c r="NAX352"/>
      <c r="NAY352"/>
      <c r="NAZ352"/>
      <c r="NBA352"/>
      <c r="NBB352"/>
      <c r="NBC352"/>
      <c r="NBD352"/>
      <c r="NBE352"/>
      <c r="NBF352"/>
      <c r="NBG352"/>
      <c r="NBH352"/>
      <c r="NBI352"/>
      <c r="NBJ352"/>
      <c r="NBK352"/>
      <c r="NBL352"/>
      <c r="NBM352"/>
      <c r="NBN352"/>
      <c r="NBO352"/>
      <c r="NBP352"/>
      <c r="NBQ352"/>
      <c r="NBR352"/>
      <c r="NBS352"/>
      <c r="NBT352"/>
      <c r="NBU352"/>
      <c r="NBV352"/>
      <c r="NBW352"/>
      <c r="NBX352"/>
      <c r="NBY352"/>
      <c r="NBZ352"/>
      <c r="NCA352"/>
      <c r="NCB352"/>
      <c r="NCC352"/>
      <c r="NCD352"/>
      <c r="NCE352"/>
      <c r="NCF352"/>
      <c r="NCG352"/>
      <c r="NCH352"/>
      <c r="NCI352"/>
      <c r="NCJ352"/>
      <c r="NCK352"/>
      <c r="NCL352"/>
      <c r="NCM352"/>
      <c r="NCN352"/>
      <c r="NCO352"/>
      <c r="NCP352"/>
      <c r="NCQ352"/>
      <c r="NCR352"/>
      <c r="NCS352"/>
      <c r="NCT352"/>
      <c r="NCU352"/>
      <c r="NCV352"/>
      <c r="NCW352"/>
      <c r="NCX352"/>
      <c r="NCY352"/>
      <c r="NCZ352"/>
      <c r="NDA352"/>
      <c r="NDB352"/>
      <c r="NDC352"/>
      <c r="NDD352"/>
      <c r="NDE352"/>
      <c r="NDF352"/>
      <c r="NDG352"/>
      <c r="NDH352"/>
      <c r="NDI352"/>
      <c r="NDJ352"/>
      <c r="NDK352"/>
      <c r="NDL352"/>
      <c r="NDM352"/>
      <c r="NDN352"/>
      <c r="NDO352"/>
      <c r="NDP352"/>
      <c r="NDQ352"/>
      <c r="NDR352"/>
      <c r="NDS352"/>
      <c r="NDT352"/>
      <c r="NDU352"/>
      <c r="NDV352"/>
      <c r="NDW352"/>
      <c r="NDX352"/>
      <c r="NDY352"/>
      <c r="NDZ352"/>
      <c r="NEA352"/>
      <c r="NEB352"/>
      <c r="NEC352"/>
      <c r="NED352"/>
      <c r="NEE352"/>
      <c r="NEF352"/>
      <c r="NEG352"/>
      <c r="NEH352"/>
      <c r="NEI352"/>
      <c r="NEJ352"/>
      <c r="NEK352"/>
      <c r="NEL352"/>
      <c r="NEM352"/>
      <c r="NEN352"/>
      <c r="NEO352"/>
      <c r="NEP352"/>
      <c r="NEQ352"/>
      <c r="NER352"/>
      <c r="NES352"/>
      <c r="NET352"/>
      <c r="NEU352"/>
      <c r="NEV352"/>
      <c r="NEW352"/>
      <c r="NEX352"/>
      <c r="NEY352"/>
      <c r="NEZ352"/>
      <c r="NFA352"/>
      <c r="NFB352"/>
      <c r="NFC352"/>
      <c r="NFD352"/>
      <c r="NFE352"/>
      <c r="NFF352"/>
      <c r="NFG352"/>
      <c r="NFH352"/>
      <c r="NFI352"/>
      <c r="NFJ352"/>
      <c r="NFK352"/>
      <c r="NFL352"/>
      <c r="NFM352"/>
      <c r="NFN352"/>
      <c r="NFO352"/>
      <c r="NFP352"/>
      <c r="NFQ352"/>
      <c r="NFR352"/>
      <c r="NFS352"/>
      <c r="NFT352"/>
      <c r="NFU352"/>
      <c r="NFV352"/>
      <c r="NFW352"/>
      <c r="NFX352"/>
      <c r="NFY352"/>
      <c r="NFZ352"/>
      <c r="NGA352"/>
      <c r="NGB352"/>
      <c r="NGC352"/>
      <c r="NGD352"/>
      <c r="NGE352"/>
      <c r="NGF352"/>
      <c r="NGG352"/>
      <c r="NGH352"/>
      <c r="NGI352"/>
      <c r="NGJ352"/>
      <c r="NGK352"/>
      <c r="NGL352"/>
      <c r="NGM352"/>
      <c r="NGN352"/>
      <c r="NGO352"/>
      <c r="NGP352"/>
      <c r="NGQ352"/>
      <c r="NGR352"/>
      <c r="NGS352"/>
      <c r="NGT352"/>
      <c r="NGU352"/>
      <c r="NGV352"/>
      <c r="NGW352"/>
      <c r="NGX352"/>
      <c r="NGY352"/>
      <c r="NGZ352"/>
      <c r="NHA352"/>
      <c r="NHB352"/>
      <c r="NHC352"/>
      <c r="NHD352"/>
      <c r="NHE352"/>
      <c r="NHF352"/>
      <c r="NHG352"/>
      <c r="NHH352"/>
      <c r="NHI352"/>
      <c r="NHJ352"/>
      <c r="NHK352"/>
      <c r="NHL352"/>
      <c r="NHM352"/>
      <c r="NHN352"/>
      <c r="NHO352"/>
      <c r="NHP352"/>
      <c r="NHQ352"/>
      <c r="NHR352"/>
      <c r="NHS352"/>
      <c r="NHT352"/>
      <c r="NHU352"/>
      <c r="NHV352"/>
      <c r="NHW352"/>
      <c r="NHX352"/>
      <c r="NHY352"/>
      <c r="NHZ352"/>
      <c r="NIA352"/>
      <c r="NIB352"/>
      <c r="NIC352"/>
      <c r="NID352"/>
      <c r="NIE352"/>
      <c r="NIF352"/>
      <c r="NIG352"/>
      <c r="NIH352"/>
      <c r="NII352"/>
      <c r="NIJ352"/>
      <c r="NIK352"/>
      <c r="NIL352"/>
      <c r="NIM352"/>
      <c r="NIN352"/>
      <c r="NIO352"/>
      <c r="NIP352"/>
      <c r="NIQ352"/>
      <c r="NIR352"/>
      <c r="NIS352"/>
      <c r="NIT352"/>
      <c r="NIU352"/>
      <c r="NIV352"/>
      <c r="NIW352"/>
      <c r="NIX352"/>
      <c r="NIY352"/>
      <c r="NIZ352"/>
      <c r="NJA352"/>
      <c r="NJB352"/>
      <c r="NJC352"/>
      <c r="NJD352"/>
      <c r="NJE352"/>
      <c r="NJF352"/>
      <c r="NJG352"/>
      <c r="NJH352"/>
      <c r="NJI352"/>
      <c r="NJJ352"/>
      <c r="NJK352"/>
      <c r="NJL352"/>
      <c r="NJM352"/>
      <c r="NJN352"/>
      <c r="NJO352"/>
      <c r="NJP352"/>
      <c r="NJQ352"/>
      <c r="NJR352"/>
      <c r="NJS352"/>
      <c r="NJT352"/>
      <c r="NJU352"/>
      <c r="NJV352"/>
      <c r="NJW352"/>
      <c r="NJX352"/>
      <c r="NJY352"/>
      <c r="NJZ352"/>
      <c r="NKA352"/>
      <c r="NKB352"/>
      <c r="NKC352"/>
      <c r="NKD352"/>
      <c r="NKE352"/>
      <c r="NKF352"/>
      <c r="NKG352"/>
      <c r="NKH352"/>
      <c r="NKI352"/>
      <c r="NKJ352"/>
      <c r="NKK352"/>
      <c r="NKL352"/>
      <c r="NKM352"/>
      <c r="NKN352"/>
      <c r="NKO352"/>
      <c r="NKP352"/>
      <c r="NKQ352"/>
      <c r="NKR352"/>
      <c r="NKS352"/>
      <c r="NKT352"/>
      <c r="NKU352"/>
      <c r="NKV352"/>
      <c r="NKW352"/>
      <c r="NKX352"/>
      <c r="NKY352"/>
      <c r="NKZ352"/>
      <c r="NLA352"/>
      <c r="NLB352"/>
      <c r="NLC352"/>
      <c r="NLD352"/>
      <c r="NLE352"/>
      <c r="NLF352"/>
      <c r="NLG352"/>
      <c r="NLH352"/>
      <c r="NLI352"/>
      <c r="NLJ352"/>
      <c r="NLK352"/>
      <c r="NLL352"/>
      <c r="NLM352"/>
      <c r="NLN352"/>
      <c r="NLO352"/>
      <c r="NLP352"/>
      <c r="NLQ352"/>
      <c r="NLR352"/>
      <c r="NLS352"/>
      <c r="NLT352"/>
      <c r="NLU352"/>
      <c r="NLV352"/>
      <c r="NLW352"/>
      <c r="NLX352"/>
      <c r="NLY352"/>
      <c r="NLZ352"/>
      <c r="NMA352"/>
      <c r="NMB352"/>
      <c r="NMC352"/>
      <c r="NMD352"/>
      <c r="NME352"/>
      <c r="NMF352"/>
      <c r="NMG352"/>
      <c r="NMH352"/>
      <c r="NMI352"/>
      <c r="NMJ352"/>
      <c r="NMK352"/>
      <c r="NML352"/>
      <c r="NMM352"/>
      <c r="NMN352"/>
      <c r="NMO352"/>
      <c r="NMP352"/>
      <c r="NMQ352"/>
      <c r="NMR352"/>
      <c r="NMS352"/>
      <c r="NMT352"/>
      <c r="NMU352"/>
      <c r="NMV352"/>
      <c r="NMW352"/>
      <c r="NMX352"/>
      <c r="NMY352"/>
      <c r="NMZ352"/>
      <c r="NNA352"/>
      <c r="NNB352"/>
      <c r="NNC352"/>
      <c r="NND352"/>
      <c r="NNE352"/>
      <c r="NNF352"/>
      <c r="NNG352"/>
      <c r="NNH352"/>
      <c r="NNI352"/>
      <c r="NNJ352"/>
      <c r="NNK352"/>
      <c r="NNL352"/>
      <c r="NNM352"/>
      <c r="NNN352"/>
      <c r="NNO352"/>
      <c r="NNP352"/>
      <c r="NNQ352"/>
      <c r="NNR352"/>
      <c r="NNS352"/>
      <c r="NNT352"/>
      <c r="NNU352"/>
      <c r="NNV352"/>
      <c r="NNW352"/>
      <c r="NNX352"/>
      <c r="NNY352"/>
      <c r="NNZ352"/>
      <c r="NOA352"/>
      <c r="NOB352"/>
      <c r="NOC352"/>
      <c r="NOD352"/>
      <c r="NOE352"/>
      <c r="NOF352"/>
      <c r="NOG352"/>
      <c r="NOH352"/>
      <c r="NOI352"/>
      <c r="NOJ352"/>
      <c r="NOK352"/>
      <c r="NOL352"/>
      <c r="NOM352"/>
      <c r="NON352"/>
      <c r="NOO352"/>
      <c r="NOP352"/>
      <c r="NOQ352"/>
      <c r="NOR352"/>
      <c r="NOS352"/>
      <c r="NOT352"/>
      <c r="NOU352"/>
      <c r="NOV352"/>
      <c r="NOW352"/>
      <c r="NOX352"/>
      <c r="NOY352"/>
      <c r="NOZ352"/>
      <c r="NPA352"/>
      <c r="NPB352"/>
      <c r="NPC352"/>
      <c r="NPD352"/>
      <c r="NPE352"/>
      <c r="NPF352"/>
      <c r="NPG352"/>
      <c r="NPH352"/>
      <c r="NPI352"/>
      <c r="NPJ352"/>
      <c r="NPK352"/>
      <c r="NPL352"/>
      <c r="NPM352"/>
      <c r="NPN352"/>
      <c r="NPO352"/>
      <c r="NPP352"/>
      <c r="NPQ352"/>
      <c r="NPR352"/>
      <c r="NPS352"/>
      <c r="NPT352"/>
      <c r="NPU352"/>
      <c r="NPV352"/>
      <c r="NPW352"/>
      <c r="NPX352"/>
      <c r="NPY352"/>
      <c r="NPZ352"/>
      <c r="NQA352"/>
      <c r="NQB352"/>
      <c r="NQC352"/>
      <c r="NQD352"/>
      <c r="NQE352"/>
      <c r="NQF352"/>
      <c r="NQG352"/>
      <c r="NQH352"/>
      <c r="NQI352"/>
      <c r="NQJ352"/>
      <c r="NQK352"/>
      <c r="NQL352"/>
      <c r="NQM352"/>
      <c r="NQN352"/>
      <c r="NQO352"/>
      <c r="NQP352"/>
      <c r="NQQ352"/>
      <c r="NQR352"/>
      <c r="NQS352"/>
      <c r="NQT352"/>
      <c r="NQU352"/>
      <c r="NQV352"/>
      <c r="NQW352"/>
      <c r="NQX352"/>
      <c r="NQY352"/>
      <c r="NQZ352"/>
      <c r="NRA352"/>
      <c r="NRB352"/>
      <c r="NRC352"/>
      <c r="NRD352"/>
      <c r="NRE352"/>
      <c r="NRF352"/>
      <c r="NRG352"/>
      <c r="NRH352"/>
      <c r="NRI352"/>
      <c r="NRJ352"/>
      <c r="NRK352"/>
      <c r="NRL352"/>
      <c r="NRM352"/>
      <c r="NRN352"/>
      <c r="NRO352"/>
      <c r="NRP352"/>
      <c r="NRQ352"/>
      <c r="NRR352"/>
      <c r="NRS352"/>
      <c r="NRT352"/>
      <c r="NRU352"/>
      <c r="NRV352"/>
      <c r="NRW352"/>
      <c r="NRX352"/>
      <c r="NRY352"/>
      <c r="NRZ352"/>
      <c r="NSA352"/>
      <c r="NSB352"/>
      <c r="NSC352"/>
      <c r="NSD352"/>
      <c r="NSE352"/>
      <c r="NSF352"/>
      <c r="NSG352"/>
      <c r="NSH352"/>
      <c r="NSI352"/>
      <c r="NSJ352"/>
      <c r="NSK352"/>
      <c r="NSL352"/>
      <c r="NSM352"/>
      <c r="NSN352"/>
      <c r="NSO352"/>
      <c r="NSP352"/>
      <c r="NSQ352"/>
      <c r="NSR352"/>
      <c r="NSS352"/>
      <c r="NST352"/>
      <c r="NSU352"/>
      <c r="NSV352"/>
      <c r="NSW352"/>
      <c r="NSX352"/>
      <c r="NSY352"/>
      <c r="NSZ352"/>
      <c r="NTA352"/>
      <c r="NTB352"/>
      <c r="NTC352"/>
      <c r="NTD352"/>
      <c r="NTE352"/>
      <c r="NTF352"/>
      <c r="NTG352"/>
      <c r="NTH352"/>
      <c r="NTI352"/>
      <c r="NTJ352"/>
      <c r="NTK352"/>
      <c r="NTL352"/>
      <c r="NTM352"/>
      <c r="NTN352"/>
      <c r="NTO352"/>
      <c r="NTP352"/>
      <c r="NTQ352"/>
      <c r="NTR352"/>
      <c r="NTS352"/>
      <c r="NTT352"/>
      <c r="NTU352"/>
      <c r="NTV352"/>
      <c r="NTW352"/>
      <c r="NTX352"/>
      <c r="NTY352"/>
      <c r="NTZ352"/>
      <c r="NUA352"/>
      <c r="NUB352"/>
      <c r="NUC352"/>
      <c r="NUD352"/>
      <c r="NUE352"/>
      <c r="NUF352"/>
      <c r="NUG352"/>
      <c r="NUH352"/>
      <c r="NUI352"/>
      <c r="NUJ352"/>
      <c r="NUK352"/>
      <c r="NUL352"/>
      <c r="NUM352"/>
      <c r="NUN352"/>
      <c r="NUO352"/>
      <c r="NUP352"/>
      <c r="NUQ352"/>
      <c r="NUR352"/>
      <c r="NUS352"/>
      <c r="NUT352"/>
      <c r="NUU352"/>
      <c r="NUV352"/>
      <c r="NUW352"/>
      <c r="NUX352"/>
      <c r="NUY352"/>
      <c r="NUZ352"/>
      <c r="NVA352"/>
      <c r="NVB352"/>
      <c r="NVC352"/>
      <c r="NVD352"/>
      <c r="NVE352"/>
      <c r="NVF352"/>
      <c r="NVG352"/>
      <c r="NVH352"/>
      <c r="NVI352"/>
      <c r="NVJ352"/>
      <c r="NVK352"/>
      <c r="NVL352"/>
      <c r="NVM352"/>
      <c r="NVN352"/>
      <c r="NVO352"/>
      <c r="NVP352"/>
      <c r="NVQ352"/>
      <c r="NVR352"/>
      <c r="NVS352"/>
      <c r="NVT352"/>
      <c r="NVU352"/>
      <c r="NVV352"/>
      <c r="NVW352"/>
      <c r="NVX352"/>
      <c r="NVY352"/>
      <c r="NVZ352"/>
      <c r="NWA352"/>
      <c r="NWB352"/>
      <c r="NWC352"/>
      <c r="NWD352"/>
      <c r="NWE352"/>
      <c r="NWF352"/>
      <c r="NWG352"/>
      <c r="NWH352"/>
      <c r="NWI352"/>
      <c r="NWJ352"/>
      <c r="NWK352"/>
      <c r="NWL352"/>
      <c r="NWM352"/>
      <c r="NWN352"/>
      <c r="NWO352"/>
      <c r="NWP352"/>
      <c r="NWQ352"/>
      <c r="NWR352"/>
      <c r="NWS352"/>
      <c r="NWT352"/>
      <c r="NWU352"/>
      <c r="NWV352"/>
      <c r="NWW352"/>
      <c r="NWX352"/>
      <c r="NWY352"/>
      <c r="NWZ352"/>
      <c r="NXA352"/>
      <c r="NXB352"/>
      <c r="NXC352"/>
      <c r="NXD352"/>
      <c r="NXE352"/>
      <c r="NXF352"/>
      <c r="NXG352"/>
      <c r="NXH352"/>
      <c r="NXI352"/>
      <c r="NXJ352"/>
      <c r="NXK352"/>
      <c r="NXL352"/>
      <c r="NXM352"/>
      <c r="NXN352"/>
      <c r="NXO352"/>
      <c r="NXP352"/>
      <c r="NXQ352"/>
      <c r="NXR352"/>
      <c r="NXS352"/>
      <c r="NXT352"/>
      <c r="NXU352"/>
      <c r="NXV352"/>
      <c r="NXW352"/>
      <c r="NXX352"/>
      <c r="NXY352"/>
      <c r="NXZ352"/>
      <c r="NYA352"/>
      <c r="NYB352"/>
      <c r="NYC352"/>
      <c r="NYD352"/>
      <c r="NYE352"/>
      <c r="NYF352"/>
      <c r="NYG352"/>
      <c r="NYH352"/>
      <c r="NYI352"/>
      <c r="NYJ352"/>
      <c r="NYK352"/>
      <c r="NYL352"/>
      <c r="NYM352"/>
      <c r="NYN352"/>
      <c r="NYO352"/>
      <c r="NYP352"/>
      <c r="NYQ352"/>
      <c r="NYR352"/>
      <c r="NYS352"/>
      <c r="NYT352"/>
      <c r="NYU352"/>
      <c r="NYV352"/>
      <c r="NYW352"/>
      <c r="NYX352"/>
      <c r="NYY352"/>
      <c r="NYZ352"/>
      <c r="NZA352"/>
      <c r="NZB352"/>
      <c r="NZC352"/>
      <c r="NZD352"/>
      <c r="NZE352"/>
      <c r="NZF352"/>
      <c r="NZG352"/>
      <c r="NZH352"/>
      <c r="NZI352"/>
      <c r="NZJ352"/>
      <c r="NZK352"/>
      <c r="NZL352"/>
      <c r="NZM352"/>
      <c r="NZN352"/>
      <c r="NZO352"/>
      <c r="NZP352"/>
      <c r="NZQ352"/>
      <c r="NZR352"/>
      <c r="NZS352"/>
      <c r="NZT352"/>
      <c r="NZU352"/>
      <c r="NZV352"/>
      <c r="NZW352"/>
      <c r="NZX352"/>
      <c r="NZY352"/>
      <c r="NZZ352"/>
      <c r="OAA352"/>
      <c r="OAB352"/>
      <c r="OAC352"/>
      <c r="OAD352"/>
      <c r="OAE352"/>
      <c r="OAF352"/>
      <c r="OAG352"/>
      <c r="OAH352"/>
      <c r="OAI352"/>
      <c r="OAJ352"/>
      <c r="OAK352"/>
      <c r="OAL352"/>
      <c r="OAM352"/>
      <c r="OAN352"/>
      <c r="OAO352"/>
      <c r="OAP352"/>
      <c r="OAQ352"/>
      <c r="OAR352"/>
      <c r="OAS352"/>
      <c r="OAT352"/>
      <c r="OAU352"/>
      <c r="OAV352"/>
      <c r="OAW352"/>
      <c r="OAX352"/>
      <c r="OAY352"/>
      <c r="OAZ352"/>
      <c r="OBA352"/>
      <c r="OBB352"/>
      <c r="OBC352"/>
      <c r="OBD352"/>
      <c r="OBE352"/>
      <c r="OBF352"/>
      <c r="OBG352"/>
      <c r="OBH352"/>
      <c r="OBI352"/>
      <c r="OBJ352"/>
      <c r="OBK352"/>
      <c r="OBL352"/>
      <c r="OBM352"/>
      <c r="OBN352"/>
      <c r="OBO352"/>
      <c r="OBP352"/>
      <c r="OBQ352"/>
      <c r="OBR352"/>
      <c r="OBS352"/>
      <c r="OBT352"/>
      <c r="OBU352"/>
      <c r="OBV352"/>
      <c r="OBW352"/>
      <c r="OBX352"/>
      <c r="OBY352"/>
      <c r="OBZ352"/>
      <c r="OCA352"/>
      <c r="OCB352"/>
      <c r="OCC352"/>
      <c r="OCD352"/>
      <c r="OCE352"/>
      <c r="OCF352"/>
      <c r="OCG352"/>
      <c r="OCH352"/>
      <c r="OCI352"/>
      <c r="OCJ352"/>
      <c r="OCK352"/>
      <c r="OCL352"/>
      <c r="OCM352"/>
      <c r="OCN352"/>
      <c r="OCO352"/>
      <c r="OCP352"/>
      <c r="OCQ352"/>
      <c r="OCR352"/>
      <c r="OCS352"/>
      <c r="OCT352"/>
      <c r="OCU352"/>
      <c r="OCV352"/>
      <c r="OCW352"/>
      <c r="OCX352"/>
      <c r="OCY352"/>
      <c r="OCZ352"/>
      <c r="ODA352"/>
      <c r="ODB352"/>
      <c r="ODC352"/>
      <c r="ODD352"/>
      <c r="ODE352"/>
      <c r="ODF352"/>
      <c r="ODG352"/>
      <c r="ODH352"/>
      <c r="ODI352"/>
      <c r="ODJ352"/>
      <c r="ODK352"/>
      <c r="ODL352"/>
      <c r="ODM352"/>
      <c r="ODN352"/>
      <c r="ODO352"/>
      <c r="ODP352"/>
      <c r="ODQ352"/>
      <c r="ODR352"/>
      <c r="ODS352"/>
      <c r="ODT352"/>
      <c r="ODU352"/>
      <c r="ODV352"/>
      <c r="ODW352"/>
      <c r="ODX352"/>
      <c r="ODY352"/>
      <c r="ODZ352"/>
      <c r="OEA352"/>
      <c r="OEB352"/>
      <c r="OEC352"/>
      <c r="OED352"/>
      <c r="OEE352"/>
      <c r="OEF352"/>
      <c r="OEG352"/>
      <c r="OEH352"/>
      <c r="OEI352"/>
      <c r="OEJ352"/>
      <c r="OEK352"/>
      <c r="OEL352"/>
      <c r="OEM352"/>
      <c r="OEN352"/>
      <c r="OEO352"/>
      <c r="OEP352"/>
      <c r="OEQ352"/>
      <c r="OER352"/>
      <c r="OES352"/>
      <c r="OET352"/>
      <c r="OEU352"/>
      <c r="OEV352"/>
      <c r="OEW352"/>
      <c r="OEX352"/>
      <c r="OEY352"/>
      <c r="OEZ352"/>
      <c r="OFA352"/>
      <c r="OFB352"/>
      <c r="OFC352"/>
      <c r="OFD352"/>
      <c r="OFE352"/>
      <c r="OFF352"/>
      <c r="OFG352"/>
      <c r="OFH352"/>
      <c r="OFI352"/>
      <c r="OFJ352"/>
      <c r="OFK352"/>
      <c r="OFL352"/>
      <c r="OFM352"/>
      <c r="OFN352"/>
      <c r="OFO352"/>
      <c r="OFP352"/>
      <c r="OFQ352"/>
      <c r="OFR352"/>
      <c r="OFS352"/>
      <c r="OFT352"/>
      <c r="OFU352"/>
      <c r="OFV352"/>
      <c r="OFW352"/>
      <c r="OFX352"/>
      <c r="OFY352"/>
      <c r="OFZ352"/>
      <c r="OGA352"/>
      <c r="OGB352"/>
      <c r="OGC352"/>
      <c r="OGD352"/>
      <c r="OGE352"/>
      <c r="OGF352"/>
      <c r="OGG352"/>
      <c r="OGH352"/>
      <c r="OGI352"/>
      <c r="OGJ352"/>
      <c r="OGK352"/>
      <c r="OGL352"/>
      <c r="OGM352"/>
      <c r="OGN352"/>
      <c r="OGO352"/>
      <c r="OGP352"/>
      <c r="OGQ352"/>
      <c r="OGR352"/>
      <c r="OGS352"/>
      <c r="OGT352"/>
      <c r="OGU352"/>
      <c r="OGV352"/>
      <c r="OGW352"/>
      <c r="OGX352"/>
      <c r="OGY352"/>
      <c r="OGZ352"/>
      <c r="OHA352"/>
      <c r="OHB352"/>
      <c r="OHC352"/>
      <c r="OHD352"/>
      <c r="OHE352"/>
      <c r="OHF352"/>
      <c r="OHG352"/>
      <c r="OHH352"/>
      <c r="OHI352"/>
      <c r="OHJ352"/>
      <c r="OHK352"/>
      <c r="OHL352"/>
      <c r="OHM352"/>
      <c r="OHN352"/>
      <c r="OHO352"/>
      <c r="OHP352"/>
      <c r="OHQ352"/>
      <c r="OHR352"/>
      <c r="OHS352"/>
      <c r="OHT352"/>
      <c r="OHU352"/>
      <c r="OHV352"/>
      <c r="OHW352"/>
      <c r="OHX352"/>
      <c r="OHY352"/>
      <c r="OHZ352"/>
      <c r="OIA352"/>
      <c r="OIB352"/>
      <c r="OIC352"/>
      <c r="OID352"/>
      <c r="OIE352"/>
      <c r="OIF352"/>
      <c r="OIG352"/>
      <c r="OIH352"/>
      <c r="OII352"/>
      <c r="OIJ352"/>
      <c r="OIK352"/>
      <c r="OIL352"/>
      <c r="OIM352"/>
      <c r="OIN352"/>
      <c r="OIO352"/>
      <c r="OIP352"/>
      <c r="OIQ352"/>
      <c r="OIR352"/>
      <c r="OIS352"/>
      <c r="OIT352"/>
      <c r="OIU352"/>
      <c r="OIV352"/>
      <c r="OIW352"/>
      <c r="OIX352"/>
      <c r="OIY352"/>
      <c r="OIZ352"/>
      <c r="OJA352"/>
      <c r="OJB352"/>
      <c r="OJC352"/>
      <c r="OJD352"/>
      <c r="OJE352"/>
      <c r="OJF352"/>
      <c r="OJG352"/>
      <c r="OJH352"/>
      <c r="OJI352"/>
      <c r="OJJ352"/>
      <c r="OJK352"/>
      <c r="OJL352"/>
      <c r="OJM352"/>
      <c r="OJN352"/>
      <c r="OJO352"/>
      <c r="OJP352"/>
      <c r="OJQ352"/>
      <c r="OJR352"/>
      <c r="OJS352"/>
      <c r="OJT352"/>
      <c r="OJU352"/>
      <c r="OJV352"/>
      <c r="OJW352"/>
      <c r="OJX352"/>
      <c r="OJY352"/>
      <c r="OJZ352"/>
      <c r="OKA352"/>
      <c r="OKB352"/>
      <c r="OKC352"/>
      <c r="OKD352"/>
      <c r="OKE352"/>
      <c r="OKF352"/>
      <c r="OKG352"/>
      <c r="OKH352"/>
      <c r="OKI352"/>
      <c r="OKJ352"/>
      <c r="OKK352"/>
      <c r="OKL352"/>
      <c r="OKM352"/>
      <c r="OKN352"/>
      <c r="OKO352"/>
      <c r="OKP352"/>
      <c r="OKQ352"/>
      <c r="OKR352"/>
      <c r="OKS352"/>
      <c r="OKT352"/>
      <c r="OKU352"/>
      <c r="OKV352"/>
      <c r="OKW352"/>
      <c r="OKX352"/>
      <c r="OKY352"/>
      <c r="OKZ352"/>
      <c r="OLA352"/>
      <c r="OLB352"/>
      <c r="OLC352"/>
      <c r="OLD352"/>
      <c r="OLE352"/>
      <c r="OLF352"/>
      <c r="OLG352"/>
      <c r="OLH352"/>
      <c r="OLI352"/>
      <c r="OLJ352"/>
      <c r="OLK352"/>
      <c r="OLL352"/>
      <c r="OLM352"/>
      <c r="OLN352"/>
      <c r="OLO352"/>
      <c r="OLP352"/>
      <c r="OLQ352"/>
      <c r="OLR352"/>
      <c r="OLS352"/>
      <c r="OLT352"/>
      <c r="OLU352"/>
      <c r="OLV352"/>
      <c r="OLW352"/>
      <c r="OLX352"/>
      <c r="OLY352"/>
      <c r="OLZ352"/>
      <c r="OMA352"/>
      <c r="OMB352"/>
      <c r="OMC352"/>
      <c r="OMD352"/>
      <c r="OME352"/>
      <c r="OMF352"/>
      <c r="OMG352"/>
      <c r="OMH352"/>
      <c r="OMI352"/>
      <c r="OMJ352"/>
      <c r="OMK352"/>
      <c r="OML352"/>
      <c r="OMM352"/>
      <c r="OMN352"/>
      <c r="OMO352"/>
      <c r="OMP352"/>
      <c r="OMQ352"/>
      <c r="OMR352"/>
      <c r="OMS352"/>
      <c r="OMT352"/>
      <c r="OMU352"/>
      <c r="OMV352"/>
      <c r="OMW352"/>
      <c r="OMX352"/>
      <c r="OMY352"/>
      <c r="OMZ352"/>
      <c r="ONA352"/>
      <c r="ONB352"/>
      <c r="ONC352"/>
      <c r="OND352"/>
      <c r="ONE352"/>
      <c r="ONF352"/>
      <c r="ONG352"/>
      <c r="ONH352"/>
      <c r="ONI352"/>
      <c r="ONJ352"/>
      <c r="ONK352"/>
      <c r="ONL352"/>
      <c r="ONM352"/>
      <c r="ONN352"/>
      <c r="ONO352"/>
      <c r="ONP352"/>
      <c r="ONQ352"/>
      <c r="ONR352"/>
      <c r="ONS352"/>
      <c r="ONT352"/>
      <c r="ONU352"/>
      <c r="ONV352"/>
      <c r="ONW352"/>
      <c r="ONX352"/>
      <c r="ONY352"/>
      <c r="ONZ352"/>
      <c r="OOA352"/>
      <c r="OOB352"/>
      <c r="OOC352"/>
      <c r="OOD352"/>
      <c r="OOE352"/>
      <c r="OOF352"/>
      <c r="OOG352"/>
      <c r="OOH352"/>
      <c r="OOI352"/>
      <c r="OOJ352"/>
      <c r="OOK352"/>
      <c r="OOL352"/>
      <c r="OOM352"/>
      <c r="OON352"/>
      <c r="OOO352"/>
      <c r="OOP352"/>
      <c r="OOQ352"/>
      <c r="OOR352"/>
      <c r="OOS352"/>
      <c r="OOT352"/>
      <c r="OOU352"/>
      <c r="OOV352"/>
      <c r="OOW352"/>
      <c r="OOX352"/>
      <c r="OOY352"/>
      <c r="OOZ352"/>
      <c r="OPA352"/>
      <c r="OPB352"/>
      <c r="OPC352"/>
      <c r="OPD352"/>
      <c r="OPE352"/>
      <c r="OPF352"/>
      <c r="OPG352"/>
      <c r="OPH352"/>
      <c r="OPI352"/>
      <c r="OPJ352"/>
      <c r="OPK352"/>
      <c r="OPL352"/>
      <c r="OPM352"/>
      <c r="OPN352"/>
      <c r="OPO352"/>
      <c r="OPP352"/>
      <c r="OPQ352"/>
      <c r="OPR352"/>
      <c r="OPS352"/>
      <c r="OPT352"/>
      <c r="OPU352"/>
      <c r="OPV352"/>
      <c r="OPW352"/>
      <c r="OPX352"/>
      <c r="OPY352"/>
      <c r="OPZ352"/>
      <c r="OQA352"/>
      <c r="OQB352"/>
      <c r="OQC352"/>
      <c r="OQD352"/>
      <c r="OQE352"/>
      <c r="OQF352"/>
      <c r="OQG352"/>
      <c r="OQH352"/>
      <c r="OQI352"/>
      <c r="OQJ352"/>
      <c r="OQK352"/>
      <c r="OQL352"/>
      <c r="OQM352"/>
      <c r="OQN352"/>
      <c r="OQO352"/>
      <c r="OQP352"/>
      <c r="OQQ352"/>
      <c r="OQR352"/>
      <c r="OQS352"/>
      <c r="OQT352"/>
      <c r="OQU352"/>
      <c r="OQV352"/>
      <c r="OQW352"/>
      <c r="OQX352"/>
      <c r="OQY352"/>
      <c r="OQZ352"/>
      <c r="ORA352"/>
      <c r="ORB352"/>
      <c r="ORC352"/>
      <c r="ORD352"/>
      <c r="ORE352"/>
      <c r="ORF352"/>
      <c r="ORG352"/>
      <c r="ORH352"/>
      <c r="ORI352"/>
      <c r="ORJ352"/>
      <c r="ORK352"/>
      <c r="ORL352"/>
      <c r="ORM352"/>
      <c r="ORN352"/>
      <c r="ORO352"/>
      <c r="ORP352"/>
      <c r="ORQ352"/>
      <c r="ORR352"/>
      <c r="ORS352"/>
      <c r="ORT352"/>
      <c r="ORU352"/>
      <c r="ORV352"/>
      <c r="ORW352"/>
      <c r="ORX352"/>
      <c r="ORY352"/>
      <c r="ORZ352"/>
      <c r="OSA352"/>
      <c r="OSB352"/>
      <c r="OSC352"/>
      <c r="OSD352"/>
      <c r="OSE352"/>
      <c r="OSF352"/>
      <c r="OSG352"/>
      <c r="OSH352"/>
      <c r="OSI352"/>
      <c r="OSJ352"/>
      <c r="OSK352"/>
      <c r="OSL352"/>
      <c r="OSM352"/>
      <c r="OSN352"/>
      <c r="OSO352"/>
      <c r="OSP352"/>
      <c r="OSQ352"/>
      <c r="OSR352"/>
      <c r="OSS352"/>
      <c r="OST352"/>
      <c r="OSU352"/>
      <c r="OSV352"/>
      <c r="OSW352"/>
      <c r="OSX352"/>
      <c r="OSY352"/>
      <c r="OSZ352"/>
      <c r="OTA352"/>
      <c r="OTB352"/>
      <c r="OTC352"/>
      <c r="OTD352"/>
      <c r="OTE352"/>
      <c r="OTF352"/>
      <c r="OTG352"/>
      <c r="OTH352"/>
      <c r="OTI352"/>
      <c r="OTJ352"/>
      <c r="OTK352"/>
      <c r="OTL352"/>
      <c r="OTM352"/>
      <c r="OTN352"/>
      <c r="OTO352"/>
      <c r="OTP352"/>
      <c r="OTQ352"/>
      <c r="OTR352"/>
      <c r="OTS352"/>
      <c r="OTT352"/>
      <c r="OTU352"/>
      <c r="OTV352"/>
      <c r="OTW352"/>
      <c r="OTX352"/>
      <c r="OTY352"/>
      <c r="OTZ352"/>
      <c r="OUA352"/>
      <c r="OUB352"/>
      <c r="OUC352"/>
      <c r="OUD352"/>
      <c r="OUE352"/>
      <c r="OUF352"/>
      <c r="OUG352"/>
      <c r="OUH352"/>
      <c r="OUI352"/>
      <c r="OUJ352"/>
      <c r="OUK352"/>
      <c r="OUL352"/>
      <c r="OUM352"/>
      <c r="OUN352"/>
      <c r="OUO352"/>
      <c r="OUP352"/>
      <c r="OUQ352"/>
      <c r="OUR352"/>
      <c r="OUS352"/>
      <c r="OUT352"/>
      <c r="OUU352"/>
      <c r="OUV352"/>
      <c r="OUW352"/>
      <c r="OUX352"/>
      <c r="OUY352"/>
      <c r="OUZ352"/>
      <c r="OVA352"/>
      <c r="OVB352"/>
      <c r="OVC352"/>
      <c r="OVD352"/>
      <c r="OVE352"/>
      <c r="OVF352"/>
      <c r="OVG352"/>
      <c r="OVH352"/>
      <c r="OVI352"/>
      <c r="OVJ352"/>
      <c r="OVK352"/>
      <c r="OVL352"/>
      <c r="OVM352"/>
      <c r="OVN352"/>
      <c r="OVO352"/>
      <c r="OVP352"/>
      <c r="OVQ352"/>
      <c r="OVR352"/>
      <c r="OVS352"/>
      <c r="OVT352"/>
      <c r="OVU352"/>
      <c r="OVV352"/>
      <c r="OVW352"/>
      <c r="OVX352"/>
      <c r="OVY352"/>
      <c r="OVZ352"/>
      <c r="OWA352"/>
      <c r="OWB352"/>
      <c r="OWC352"/>
      <c r="OWD352"/>
      <c r="OWE352"/>
      <c r="OWF352"/>
      <c r="OWG352"/>
      <c r="OWH352"/>
      <c r="OWI352"/>
      <c r="OWJ352"/>
      <c r="OWK352"/>
      <c r="OWL352"/>
      <c r="OWM352"/>
      <c r="OWN352"/>
      <c r="OWO352"/>
      <c r="OWP352"/>
      <c r="OWQ352"/>
      <c r="OWR352"/>
      <c r="OWS352"/>
      <c r="OWT352"/>
      <c r="OWU352"/>
      <c r="OWV352"/>
      <c r="OWW352"/>
      <c r="OWX352"/>
      <c r="OWY352"/>
      <c r="OWZ352"/>
      <c r="OXA352"/>
      <c r="OXB352"/>
      <c r="OXC352"/>
      <c r="OXD352"/>
      <c r="OXE352"/>
      <c r="OXF352"/>
      <c r="OXG352"/>
      <c r="OXH352"/>
      <c r="OXI352"/>
      <c r="OXJ352"/>
      <c r="OXK352"/>
      <c r="OXL352"/>
      <c r="OXM352"/>
      <c r="OXN352"/>
      <c r="OXO352"/>
      <c r="OXP352"/>
      <c r="OXQ352"/>
      <c r="OXR352"/>
      <c r="OXS352"/>
      <c r="OXT352"/>
      <c r="OXU352"/>
      <c r="OXV352"/>
      <c r="OXW352"/>
      <c r="OXX352"/>
      <c r="OXY352"/>
      <c r="OXZ352"/>
      <c r="OYA352"/>
      <c r="OYB352"/>
      <c r="OYC352"/>
      <c r="OYD352"/>
      <c r="OYE352"/>
      <c r="OYF352"/>
      <c r="OYG352"/>
      <c r="OYH352"/>
      <c r="OYI352"/>
      <c r="OYJ352"/>
      <c r="OYK352"/>
      <c r="OYL352"/>
      <c r="OYM352"/>
      <c r="OYN352"/>
      <c r="OYO352"/>
      <c r="OYP352"/>
      <c r="OYQ352"/>
      <c r="OYR352"/>
      <c r="OYS352"/>
      <c r="OYT352"/>
      <c r="OYU352"/>
      <c r="OYV352"/>
      <c r="OYW352"/>
      <c r="OYX352"/>
      <c r="OYY352"/>
      <c r="OYZ352"/>
      <c r="OZA352"/>
      <c r="OZB352"/>
      <c r="OZC352"/>
      <c r="OZD352"/>
      <c r="OZE352"/>
      <c r="OZF352"/>
      <c r="OZG352"/>
      <c r="OZH352"/>
      <c r="OZI352"/>
      <c r="OZJ352"/>
      <c r="OZK352"/>
      <c r="OZL352"/>
      <c r="OZM352"/>
      <c r="OZN352"/>
      <c r="OZO352"/>
      <c r="OZP352"/>
      <c r="OZQ352"/>
      <c r="OZR352"/>
      <c r="OZS352"/>
      <c r="OZT352"/>
      <c r="OZU352"/>
      <c r="OZV352"/>
      <c r="OZW352"/>
      <c r="OZX352"/>
      <c r="OZY352"/>
      <c r="OZZ352"/>
      <c r="PAA352"/>
      <c r="PAB352"/>
      <c r="PAC352"/>
      <c r="PAD352"/>
      <c r="PAE352"/>
      <c r="PAF352"/>
      <c r="PAG352"/>
      <c r="PAH352"/>
      <c r="PAI352"/>
      <c r="PAJ352"/>
      <c r="PAK352"/>
      <c r="PAL352"/>
      <c r="PAM352"/>
      <c r="PAN352"/>
      <c r="PAO352"/>
      <c r="PAP352"/>
      <c r="PAQ352"/>
      <c r="PAR352"/>
      <c r="PAS352"/>
      <c r="PAT352"/>
      <c r="PAU352"/>
      <c r="PAV352"/>
      <c r="PAW352"/>
      <c r="PAX352"/>
      <c r="PAY352"/>
      <c r="PAZ352"/>
      <c r="PBA352"/>
      <c r="PBB352"/>
      <c r="PBC352"/>
      <c r="PBD352"/>
      <c r="PBE352"/>
      <c r="PBF352"/>
      <c r="PBG352"/>
      <c r="PBH352"/>
      <c r="PBI352"/>
      <c r="PBJ352"/>
      <c r="PBK352"/>
      <c r="PBL352"/>
      <c r="PBM352"/>
      <c r="PBN352"/>
      <c r="PBO352"/>
      <c r="PBP352"/>
      <c r="PBQ352"/>
      <c r="PBR352"/>
      <c r="PBS352"/>
      <c r="PBT352"/>
      <c r="PBU352"/>
      <c r="PBV352"/>
      <c r="PBW352"/>
      <c r="PBX352"/>
      <c r="PBY352"/>
      <c r="PBZ352"/>
      <c r="PCA352"/>
      <c r="PCB352"/>
      <c r="PCC352"/>
      <c r="PCD352"/>
      <c r="PCE352"/>
      <c r="PCF352"/>
      <c r="PCG352"/>
      <c r="PCH352"/>
      <c r="PCI352"/>
      <c r="PCJ352"/>
      <c r="PCK352"/>
      <c r="PCL352"/>
      <c r="PCM352"/>
      <c r="PCN352"/>
      <c r="PCO352"/>
      <c r="PCP352"/>
      <c r="PCQ352"/>
      <c r="PCR352"/>
      <c r="PCS352"/>
      <c r="PCT352"/>
      <c r="PCU352"/>
      <c r="PCV352"/>
      <c r="PCW352"/>
      <c r="PCX352"/>
      <c r="PCY352"/>
      <c r="PCZ352"/>
      <c r="PDA352"/>
      <c r="PDB352"/>
      <c r="PDC352"/>
      <c r="PDD352"/>
      <c r="PDE352"/>
      <c r="PDF352"/>
      <c r="PDG352"/>
      <c r="PDH352"/>
      <c r="PDI352"/>
      <c r="PDJ352"/>
      <c r="PDK352"/>
      <c r="PDL352"/>
      <c r="PDM352"/>
      <c r="PDN352"/>
      <c r="PDO352"/>
      <c r="PDP352"/>
      <c r="PDQ352"/>
      <c r="PDR352"/>
      <c r="PDS352"/>
      <c r="PDT352"/>
      <c r="PDU352"/>
      <c r="PDV352"/>
      <c r="PDW352"/>
      <c r="PDX352"/>
      <c r="PDY352"/>
      <c r="PDZ352"/>
      <c r="PEA352"/>
      <c r="PEB352"/>
      <c r="PEC352"/>
      <c r="PED352"/>
      <c r="PEE352"/>
      <c r="PEF352"/>
      <c r="PEG352"/>
      <c r="PEH352"/>
      <c r="PEI352"/>
      <c r="PEJ352"/>
      <c r="PEK352"/>
      <c r="PEL352"/>
      <c r="PEM352"/>
      <c r="PEN352"/>
      <c r="PEO352"/>
      <c r="PEP352"/>
      <c r="PEQ352"/>
      <c r="PER352"/>
      <c r="PES352"/>
      <c r="PET352"/>
      <c r="PEU352"/>
      <c r="PEV352"/>
      <c r="PEW352"/>
      <c r="PEX352"/>
      <c r="PEY352"/>
      <c r="PEZ352"/>
      <c r="PFA352"/>
      <c r="PFB352"/>
      <c r="PFC352"/>
      <c r="PFD352"/>
      <c r="PFE352"/>
      <c r="PFF352"/>
      <c r="PFG352"/>
      <c r="PFH352"/>
      <c r="PFI352"/>
      <c r="PFJ352"/>
      <c r="PFK352"/>
      <c r="PFL352"/>
      <c r="PFM352"/>
      <c r="PFN352"/>
      <c r="PFO352"/>
      <c r="PFP352"/>
      <c r="PFQ352"/>
      <c r="PFR352"/>
      <c r="PFS352"/>
      <c r="PFT352"/>
      <c r="PFU352"/>
      <c r="PFV352"/>
      <c r="PFW352"/>
      <c r="PFX352"/>
      <c r="PFY352"/>
      <c r="PFZ352"/>
      <c r="PGA352"/>
      <c r="PGB352"/>
      <c r="PGC352"/>
      <c r="PGD352"/>
      <c r="PGE352"/>
      <c r="PGF352"/>
      <c r="PGG352"/>
      <c r="PGH352"/>
      <c r="PGI352"/>
      <c r="PGJ352"/>
      <c r="PGK352"/>
      <c r="PGL352"/>
      <c r="PGM352"/>
      <c r="PGN352"/>
      <c r="PGO352"/>
      <c r="PGP352"/>
      <c r="PGQ352"/>
      <c r="PGR352"/>
      <c r="PGS352"/>
      <c r="PGT352"/>
      <c r="PGU352"/>
      <c r="PGV352"/>
      <c r="PGW352"/>
      <c r="PGX352"/>
      <c r="PGY352"/>
      <c r="PGZ352"/>
      <c r="PHA352"/>
      <c r="PHB352"/>
      <c r="PHC352"/>
      <c r="PHD352"/>
      <c r="PHE352"/>
      <c r="PHF352"/>
      <c r="PHG352"/>
      <c r="PHH352"/>
      <c r="PHI352"/>
      <c r="PHJ352"/>
      <c r="PHK352"/>
      <c r="PHL352"/>
      <c r="PHM352"/>
      <c r="PHN352"/>
      <c r="PHO352"/>
      <c r="PHP352"/>
      <c r="PHQ352"/>
      <c r="PHR352"/>
      <c r="PHS352"/>
      <c r="PHT352"/>
      <c r="PHU352"/>
      <c r="PHV352"/>
      <c r="PHW352"/>
      <c r="PHX352"/>
      <c r="PHY352"/>
      <c r="PHZ352"/>
      <c r="PIA352"/>
      <c r="PIB352"/>
      <c r="PIC352"/>
      <c r="PID352"/>
      <c r="PIE352"/>
      <c r="PIF352"/>
      <c r="PIG352"/>
      <c r="PIH352"/>
      <c r="PII352"/>
      <c r="PIJ352"/>
      <c r="PIK352"/>
      <c r="PIL352"/>
      <c r="PIM352"/>
      <c r="PIN352"/>
      <c r="PIO352"/>
      <c r="PIP352"/>
      <c r="PIQ352"/>
      <c r="PIR352"/>
      <c r="PIS352"/>
      <c r="PIT352"/>
      <c r="PIU352"/>
      <c r="PIV352"/>
      <c r="PIW352"/>
      <c r="PIX352"/>
      <c r="PIY352"/>
      <c r="PIZ352"/>
      <c r="PJA352"/>
      <c r="PJB352"/>
      <c r="PJC352"/>
      <c r="PJD352"/>
      <c r="PJE352"/>
      <c r="PJF352"/>
      <c r="PJG352"/>
      <c r="PJH352"/>
      <c r="PJI352"/>
      <c r="PJJ352"/>
      <c r="PJK352"/>
      <c r="PJL352"/>
      <c r="PJM352"/>
      <c r="PJN352"/>
      <c r="PJO352"/>
      <c r="PJP352"/>
      <c r="PJQ352"/>
      <c r="PJR352"/>
      <c r="PJS352"/>
      <c r="PJT352"/>
      <c r="PJU352"/>
      <c r="PJV352"/>
      <c r="PJW352"/>
      <c r="PJX352"/>
      <c r="PJY352"/>
      <c r="PJZ352"/>
      <c r="PKA352"/>
      <c r="PKB352"/>
      <c r="PKC352"/>
      <c r="PKD352"/>
      <c r="PKE352"/>
      <c r="PKF352"/>
      <c r="PKG352"/>
      <c r="PKH352"/>
      <c r="PKI352"/>
      <c r="PKJ352"/>
      <c r="PKK352"/>
      <c r="PKL352"/>
      <c r="PKM352"/>
      <c r="PKN352"/>
      <c r="PKO352"/>
      <c r="PKP352"/>
      <c r="PKQ352"/>
      <c r="PKR352"/>
      <c r="PKS352"/>
      <c r="PKT352"/>
      <c r="PKU352"/>
      <c r="PKV352"/>
      <c r="PKW352"/>
      <c r="PKX352"/>
      <c r="PKY352"/>
      <c r="PKZ352"/>
      <c r="PLA352"/>
      <c r="PLB352"/>
      <c r="PLC352"/>
      <c r="PLD352"/>
      <c r="PLE352"/>
      <c r="PLF352"/>
      <c r="PLG352"/>
      <c r="PLH352"/>
      <c r="PLI352"/>
      <c r="PLJ352"/>
      <c r="PLK352"/>
      <c r="PLL352"/>
      <c r="PLM352"/>
      <c r="PLN352"/>
      <c r="PLO352"/>
      <c r="PLP352"/>
      <c r="PLQ352"/>
      <c r="PLR352"/>
      <c r="PLS352"/>
      <c r="PLT352"/>
      <c r="PLU352"/>
      <c r="PLV352"/>
      <c r="PLW352"/>
      <c r="PLX352"/>
      <c r="PLY352"/>
      <c r="PLZ352"/>
      <c r="PMA352"/>
      <c r="PMB352"/>
      <c r="PMC352"/>
      <c r="PMD352"/>
      <c r="PME352"/>
      <c r="PMF352"/>
      <c r="PMG352"/>
      <c r="PMH352"/>
      <c r="PMI352"/>
      <c r="PMJ352"/>
      <c r="PMK352"/>
      <c r="PML352"/>
      <c r="PMM352"/>
      <c r="PMN352"/>
      <c r="PMO352"/>
      <c r="PMP352"/>
      <c r="PMQ352"/>
      <c r="PMR352"/>
      <c r="PMS352"/>
      <c r="PMT352"/>
      <c r="PMU352"/>
      <c r="PMV352"/>
      <c r="PMW352"/>
      <c r="PMX352"/>
      <c r="PMY352"/>
      <c r="PMZ352"/>
      <c r="PNA352"/>
      <c r="PNB352"/>
      <c r="PNC352"/>
      <c r="PND352"/>
      <c r="PNE352"/>
      <c r="PNF352"/>
      <c r="PNG352"/>
      <c r="PNH352"/>
      <c r="PNI352"/>
      <c r="PNJ352"/>
      <c r="PNK352"/>
      <c r="PNL352"/>
      <c r="PNM352"/>
      <c r="PNN352"/>
      <c r="PNO352"/>
      <c r="PNP352"/>
      <c r="PNQ352"/>
      <c r="PNR352"/>
      <c r="PNS352"/>
      <c r="PNT352"/>
      <c r="PNU352"/>
      <c r="PNV352"/>
      <c r="PNW352"/>
      <c r="PNX352"/>
      <c r="PNY352"/>
      <c r="PNZ352"/>
      <c r="POA352"/>
      <c r="POB352"/>
      <c r="POC352"/>
      <c r="POD352"/>
      <c r="POE352"/>
      <c r="POF352"/>
      <c r="POG352"/>
      <c r="POH352"/>
      <c r="POI352"/>
      <c r="POJ352"/>
      <c r="POK352"/>
      <c r="POL352"/>
      <c r="POM352"/>
      <c r="PON352"/>
      <c r="POO352"/>
      <c r="POP352"/>
      <c r="POQ352"/>
      <c r="POR352"/>
      <c r="POS352"/>
      <c r="POT352"/>
      <c r="POU352"/>
      <c r="POV352"/>
      <c r="POW352"/>
      <c r="POX352"/>
      <c r="POY352"/>
      <c r="POZ352"/>
      <c r="PPA352"/>
      <c r="PPB352"/>
      <c r="PPC352"/>
      <c r="PPD352"/>
      <c r="PPE352"/>
      <c r="PPF352"/>
      <c r="PPG352"/>
      <c r="PPH352"/>
      <c r="PPI352"/>
      <c r="PPJ352"/>
      <c r="PPK352"/>
      <c r="PPL352"/>
      <c r="PPM352"/>
      <c r="PPN352"/>
      <c r="PPO352"/>
      <c r="PPP352"/>
      <c r="PPQ352"/>
      <c r="PPR352"/>
      <c r="PPS352"/>
      <c r="PPT352"/>
      <c r="PPU352"/>
      <c r="PPV352"/>
      <c r="PPW352"/>
      <c r="PPX352"/>
      <c r="PPY352"/>
      <c r="PPZ352"/>
      <c r="PQA352"/>
      <c r="PQB352"/>
      <c r="PQC352"/>
      <c r="PQD352"/>
      <c r="PQE352"/>
      <c r="PQF352"/>
      <c r="PQG352"/>
      <c r="PQH352"/>
      <c r="PQI352"/>
      <c r="PQJ352"/>
      <c r="PQK352"/>
      <c r="PQL352"/>
      <c r="PQM352"/>
      <c r="PQN352"/>
      <c r="PQO352"/>
      <c r="PQP352"/>
      <c r="PQQ352"/>
      <c r="PQR352"/>
      <c r="PQS352"/>
      <c r="PQT352"/>
      <c r="PQU352"/>
      <c r="PQV352"/>
      <c r="PQW352"/>
      <c r="PQX352"/>
      <c r="PQY352"/>
      <c r="PQZ352"/>
      <c r="PRA352"/>
      <c r="PRB352"/>
      <c r="PRC352"/>
      <c r="PRD352"/>
      <c r="PRE352"/>
      <c r="PRF352"/>
      <c r="PRG352"/>
      <c r="PRH352"/>
      <c r="PRI352"/>
      <c r="PRJ352"/>
      <c r="PRK352"/>
      <c r="PRL352"/>
      <c r="PRM352"/>
      <c r="PRN352"/>
      <c r="PRO352"/>
      <c r="PRP352"/>
      <c r="PRQ352"/>
      <c r="PRR352"/>
      <c r="PRS352"/>
      <c r="PRT352"/>
      <c r="PRU352"/>
      <c r="PRV352"/>
      <c r="PRW352"/>
      <c r="PRX352"/>
      <c r="PRY352"/>
      <c r="PRZ352"/>
      <c r="PSA352"/>
      <c r="PSB352"/>
      <c r="PSC352"/>
      <c r="PSD352"/>
      <c r="PSE352"/>
      <c r="PSF352"/>
      <c r="PSG352"/>
      <c r="PSH352"/>
      <c r="PSI352"/>
      <c r="PSJ352"/>
      <c r="PSK352"/>
      <c r="PSL352"/>
      <c r="PSM352"/>
      <c r="PSN352"/>
      <c r="PSO352"/>
      <c r="PSP352"/>
      <c r="PSQ352"/>
      <c r="PSR352"/>
      <c r="PSS352"/>
      <c r="PST352"/>
      <c r="PSU352"/>
      <c r="PSV352"/>
      <c r="PSW352"/>
      <c r="PSX352"/>
      <c r="PSY352"/>
      <c r="PSZ352"/>
      <c r="PTA352"/>
      <c r="PTB352"/>
      <c r="PTC352"/>
      <c r="PTD352"/>
      <c r="PTE352"/>
      <c r="PTF352"/>
      <c r="PTG352"/>
      <c r="PTH352"/>
      <c r="PTI352"/>
      <c r="PTJ352"/>
      <c r="PTK352"/>
      <c r="PTL352"/>
      <c r="PTM352"/>
      <c r="PTN352"/>
      <c r="PTO352"/>
      <c r="PTP352"/>
      <c r="PTQ352"/>
      <c r="PTR352"/>
      <c r="PTS352"/>
      <c r="PTT352"/>
      <c r="PTU352"/>
      <c r="PTV352"/>
      <c r="PTW352"/>
      <c r="PTX352"/>
      <c r="PTY352"/>
      <c r="PTZ352"/>
      <c r="PUA352"/>
      <c r="PUB352"/>
      <c r="PUC352"/>
      <c r="PUD352"/>
      <c r="PUE352"/>
      <c r="PUF352"/>
      <c r="PUG352"/>
      <c r="PUH352"/>
      <c r="PUI352"/>
      <c r="PUJ352"/>
      <c r="PUK352"/>
      <c r="PUL352"/>
      <c r="PUM352"/>
      <c r="PUN352"/>
      <c r="PUO352"/>
      <c r="PUP352"/>
      <c r="PUQ352"/>
      <c r="PUR352"/>
      <c r="PUS352"/>
      <c r="PUT352"/>
      <c r="PUU352"/>
      <c r="PUV352"/>
      <c r="PUW352"/>
      <c r="PUX352"/>
      <c r="PUY352"/>
      <c r="PUZ352"/>
      <c r="PVA352"/>
      <c r="PVB352"/>
      <c r="PVC352"/>
      <c r="PVD352"/>
      <c r="PVE352"/>
      <c r="PVF352"/>
      <c r="PVG352"/>
      <c r="PVH352"/>
      <c r="PVI352"/>
      <c r="PVJ352"/>
      <c r="PVK352"/>
      <c r="PVL352"/>
      <c r="PVM352"/>
      <c r="PVN352"/>
      <c r="PVO352"/>
      <c r="PVP352"/>
      <c r="PVQ352"/>
      <c r="PVR352"/>
      <c r="PVS352"/>
      <c r="PVT352"/>
      <c r="PVU352"/>
      <c r="PVV352"/>
      <c r="PVW352"/>
      <c r="PVX352"/>
      <c r="PVY352"/>
      <c r="PVZ352"/>
      <c r="PWA352"/>
      <c r="PWB352"/>
      <c r="PWC352"/>
      <c r="PWD352"/>
      <c r="PWE352"/>
      <c r="PWF352"/>
      <c r="PWG352"/>
      <c r="PWH352"/>
      <c r="PWI352"/>
      <c r="PWJ352"/>
      <c r="PWK352"/>
      <c r="PWL352"/>
      <c r="PWM352"/>
      <c r="PWN352"/>
      <c r="PWO352"/>
      <c r="PWP352"/>
      <c r="PWQ352"/>
      <c r="PWR352"/>
      <c r="PWS352"/>
      <c r="PWT352"/>
      <c r="PWU352"/>
      <c r="PWV352"/>
      <c r="PWW352"/>
      <c r="PWX352"/>
      <c r="PWY352"/>
      <c r="PWZ352"/>
      <c r="PXA352"/>
      <c r="PXB352"/>
      <c r="PXC352"/>
      <c r="PXD352"/>
      <c r="PXE352"/>
      <c r="PXF352"/>
      <c r="PXG352"/>
      <c r="PXH352"/>
      <c r="PXI352"/>
      <c r="PXJ352"/>
      <c r="PXK352"/>
      <c r="PXL352"/>
      <c r="PXM352"/>
      <c r="PXN352"/>
      <c r="PXO352"/>
      <c r="PXP352"/>
      <c r="PXQ352"/>
      <c r="PXR352"/>
      <c r="PXS352"/>
      <c r="PXT352"/>
      <c r="PXU352"/>
      <c r="PXV352"/>
      <c r="PXW352"/>
      <c r="PXX352"/>
      <c r="PXY352"/>
      <c r="PXZ352"/>
      <c r="PYA352"/>
      <c r="PYB352"/>
      <c r="PYC352"/>
      <c r="PYD352"/>
      <c r="PYE352"/>
      <c r="PYF352"/>
      <c r="PYG352"/>
      <c r="PYH352"/>
      <c r="PYI352"/>
      <c r="PYJ352"/>
      <c r="PYK352"/>
      <c r="PYL352"/>
      <c r="PYM352"/>
      <c r="PYN352"/>
      <c r="PYO352"/>
      <c r="PYP352"/>
      <c r="PYQ352"/>
      <c r="PYR352"/>
      <c r="PYS352"/>
      <c r="PYT352"/>
      <c r="PYU352"/>
      <c r="PYV352"/>
      <c r="PYW352"/>
      <c r="PYX352"/>
      <c r="PYY352"/>
      <c r="PYZ352"/>
      <c r="PZA352"/>
      <c r="PZB352"/>
      <c r="PZC352"/>
      <c r="PZD352"/>
      <c r="PZE352"/>
      <c r="PZF352"/>
      <c r="PZG352"/>
      <c r="PZH352"/>
      <c r="PZI352"/>
      <c r="PZJ352"/>
      <c r="PZK352"/>
      <c r="PZL352"/>
      <c r="PZM352"/>
      <c r="PZN352"/>
      <c r="PZO352"/>
      <c r="PZP352"/>
      <c r="PZQ352"/>
      <c r="PZR352"/>
      <c r="PZS352"/>
      <c r="PZT352"/>
      <c r="PZU352"/>
      <c r="PZV352"/>
      <c r="PZW352"/>
      <c r="PZX352"/>
      <c r="PZY352"/>
      <c r="PZZ352"/>
      <c r="QAA352"/>
      <c r="QAB352"/>
      <c r="QAC352"/>
      <c r="QAD352"/>
      <c r="QAE352"/>
      <c r="QAF352"/>
      <c r="QAG352"/>
      <c r="QAH352"/>
      <c r="QAI352"/>
      <c r="QAJ352"/>
      <c r="QAK352"/>
      <c r="QAL352"/>
      <c r="QAM352"/>
      <c r="QAN352"/>
      <c r="QAO352"/>
      <c r="QAP352"/>
      <c r="QAQ352"/>
      <c r="QAR352"/>
      <c r="QAS352"/>
      <c r="QAT352"/>
      <c r="QAU352"/>
      <c r="QAV352"/>
      <c r="QAW352"/>
      <c r="QAX352"/>
      <c r="QAY352"/>
      <c r="QAZ352"/>
      <c r="QBA352"/>
      <c r="QBB352"/>
      <c r="QBC352"/>
      <c r="QBD352"/>
      <c r="QBE352"/>
      <c r="QBF352"/>
      <c r="QBG352"/>
      <c r="QBH352"/>
      <c r="QBI352"/>
      <c r="QBJ352"/>
      <c r="QBK352"/>
      <c r="QBL352"/>
      <c r="QBM352"/>
      <c r="QBN352"/>
      <c r="QBO352"/>
      <c r="QBP352"/>
      <c r="QBQ352"/>
      <c r="QBR352"/>
      <c r="QBS352"/>
      <c r="QBT352"/>
      <c r="QBU352"/>
      <c r="QBV352"/>
      <c r="QBW352"/>
      <c r="QBX352"/>
      <c r="QBY352"/>
      <c r="QBZ352"/>
      <c r="QCA352"/>
      <c r="QCB352"/>
      <c r="QCC352"/>
      <c r="QCD352"/>
      <c r="QCE352"/>
      <c r="QCF352"/>
      <c r="QCG352"/>
      <c r="QCH352"/>
      <c r="QCI352"/>
      <c r="QCJ352"/>
      <c r="QCK352"/>
      <c r="QCL352"/>
      <c r="QCM352"/>
      <c r="QCN352"/>
      <c r="QCO352"/>
      <c r="QCP352"/>
      <c r="QCQ352"/>
      <c r="QCR352"/>
      <c r="QCS352"/>
      <c r="QCT352"/>
      <c r="QCU352"/>
      <c r="QCV352"/>
      <c r="QCW352"/>
      <c r="QCX352"/>
      <c r="QCY352"/>
      <c r="QCZ352"/>
      <c r="QDA352"/>
      <c r="QDB352"/>
      <c r="QDC352"/>
      <c r="QDD352"/>
      <c r="QDE352"/>
      <c r="QDF352"/>
      <c r="QDG352"/>
      <c r="QDH352"/>
      <c r="QDI352"/>
      <c r="QDJ352"/>
      <c r="QDK352"/>
      <c r="QDL352"/>
      <c r="QDM352"/>
      <c r="QDN352"/>
      <c r="QDO352"/>
      <c r="QDP352"/>
      <c r="QDQ352"/>
      <c r="QDR352"/>
      <c r="QDS352"/>
      <c r="QDT352"/>
      <c r="QDU352"/>
      <c r="QDV352"/>
      <c r="QDW352"/>
      <c r="QDX352"/>
      <c r="QDY352"/>
      <c r="QDZ352"/>
      <c r="QEA352"/>
      <c r="QEB352"/>
      <c r="QEC352"/>
      <c r="QED352"/>
      <c r="QEE352"/>
      <c r="QEF352"/>
      <c r="QEG352"/>
      <c r="QEH352"/>
      <c r="QEI352"/>
      <c r="QEJ352"/>
      <c r="QEK352"/>
      <c r="QEL352"/>
      <c r="QEM352"/>
      <c r="QEN352"/>
      <c r="QEO352"/>
      <c r="QEP352"/>
      <c r="QEQ352"/>
      <c r="QER352"/>
      <c r="QES352"/>
      <c r="QET352"/>
      <c r="QEU352"/>
      <c r="QEV352"/>
      <c r="QEW352"/>
      <c r="QEX352"/>
      <c r="QEY352"/>
      <c r="QEZ352"/>
      <c r="QFA352"/>
      <c r="QFB352"/>
      <c r="QFC352"/>
      <c r="QFD352"/>
      <c r="QFE352"/>
      <c r="QFF352"/>
      <c r="QFG352"/>
      <c r="QFH352"/>
      <c r="QFI352"/>
      <c r="QFJ352"/>
      <c r="QFK352"/>
      <c r="QFL352"/>
      <c r="QFM352"/>
      <c r="QFN352"/>
      <c r="QFO352"/>
      <c r="QFP352"/>
      <c r="QFQ352"/>
      <c r="QFR352"/>
      <c r="QFS352"/>
      <c r="QFT352"/>
      <c r="QFU352"/>
      <c r="QFV352"/>
      <c r="QFW352"/>
      <c r="QFX352"/>
      <c r="QFY352"/>
      <c r="QFZ352"/>
      <c r="QGA352"/>
      <c r="QGB352"/>
      <c r="QGC352"/>
      <c r="QGD352"/>
      <c r="QGE352"/>
      <c r="QGF352"/>
      <c r="QGG352"/>
      <c r="QGH352"/>
      <c r="QGI352"/>
      <c r="QGJ352"/>
      <c r="QGK352"/>
      <c r="QGL352"/>
      <c r="QGM352"/>
      <c r="QGN352"/>
      <c r="QGO352"/>
      <c r="QGP352"/>
      <c r="QGQ352"/>
      <c r="QGR352"/>
      <c r="QGS352"/>
      <c r="QGT352"/>
      <c r="QGU352"/>
      <c r="QGV352"/>
      <c r="QGW352"/>
      <c r="QGX352"/>
      <c r="QGY352"/>
      <c r="QGZ352"/>
      <c r="QHA352"/>
      <c r="QHB352"/>
      <c r="QHC352"/>
      <c r="QHD352"/>
      <c r="QHE352"/>
      <c r="QHF352"/>
      <c r="QHG352"/>
      <c r="QHH352"/>
      <c r="QHI352"/>
      <c r="QHJ352"/>
      <c r="QHK352"/>
      <c r="QHL352"/>
      <c r="QHM352"/>
      <c r="QHN352"/>
      <c r="QHO352"/>
      <c r="QHP352"/>
      <c r="QHQ352"/>
      <c r="QHR352"/>
      <c r="QHS352"/>
      <c r="QHT352"/>
      <c r="QHU352"/>
      <c r="QHV352"/>
      <c r="QHW352"/>
      <c r="QHX352"/>
      <c r="QHY352"/>
      <c r="QHZ352"/>
      <c r="QIA352"/>
      <c r="QIB352"/>
      <c r="QIC352"/>
      <c r="QID352"/>
      <c r="QIE352"/>
      <c r="QIF352"/>
      <c r="QIG352"/>
      <c r="QIH352"/>
      <c r="QII352"/>
      <c r="QIJ352"/>
      <c r="QIK352"/>
      <c r="QIL352"/>
      <c r="QIM352"/>
      <c r="QIN352"/>
      <c r="QIO352"/>
      <c r="QIP352"/>
      <c r="QIQ352"/>
      <c r="QIR352"/>
      <c r="QIS352"/>
      <c r="QIT352"/>
      <c r="QIU352"/>
      <c r="QIV352"/>
      <c r="QIW352"/>
      <c r="QIX352"/>
      <c r="QIY352"/>
      <c r="QIZ352"/>
      <c r="QJA352"/>
      <c r="QJB352"/>
      <c r="QJC352"/>
      <c r="QJD352"/>
      <c r="QJE352"/>
      <c r="QJF352"/>
      <c r="QJG352"/>
      <c r="QJH352"/>
      <c r="QJI352"/>
      <c r="QJJ352"/>
      <c r="QJK352"/>
      <c r="QJL352"/>
      <c r="QJM352"/>
      <c r="QJN352"/>
      <c r="QJO352"/>
      <c r="QJP352"/>
      <c r="QJQ352"/>
      <c r="QJR352"/>
      <c r="QJS352"/>
      <c r="QJT352"/>
      <c r="QJU352"/>
      <c r="QJV352"/>
      <c r="QJW352"/>
      <c r="QJX352"/>
      <c r="QJY352"/>
      <c r="QJZ352"/>
      <c r="QKA352"/>
      <c r="QKB352"/>
      <c r="QKC352"/>
      <c r="QKD352"/>
      <c r="QKE352"/>
      <c r="QKF352"/>
      <c r="QKG352"/>
      <c r="QKH352"/>
      <c r="QKI352"/>
      <c r="QKJ352"/>
      <c r="QKK352"/>
      <c r="QKL352"/>
      <c r="QKM352"/>
      <c r="QKN352"/>
      <c r="QKO352"/>
      <c r="QKP352"/>
      <c r="QKQ352"/>
      <c r="QKR352"/>
      <c r="QKS352"/>
      <c r="QKT352"/>
      <c r="QKU352"/>
      <c r="QKV352"/>
      <c r="QKW352"/>
      <c r="QKX352"/>
      <c r="QKY352"/>
      <c r="QKZ352"/>
      <c r="QLA352"/>
      <c r="QLB352"/>
      <c r="QLC352"/>
      <c r="QLD352"/>
      <c r="QLE352"/>
      <c r="QLF352"/>
      <c r="QLG352"/>
      <c r="QLH352"/>
      <c r="QLI352"/>
      <c r="QLJ352"/>
      <c r="QLK352"/>
      <c r="QLL352"/>
      <c r="QLM352"/>
      <c r="QLN352"/>
      <c r="QLO352"/>
      <c r="QLP352"/>
      <c r="QLQ352"/>
      <c r="QLR352"/>
      <c r="QLS352"/>
      <c r="QLT352"/>
      <c r="QLU352"/>
      <c r="QLV352"/>
      <c r="QLW352"/>
      <c r="QLX352"/>
      <c r="QLY352"/>
      <c r="QLZ352"/>
      <c r="QMA352"/>
      <c r="QMB352"/>
      <c r="QMC352"/>
      <c r="QMD352"/>
      <c r="QME352"/>
      <c r="QMF352"/>
      <c r="QMG352"/>
      <c r="QMH352"/>
      <c r="QMI352"/>
      <c r="QMJ352"/>
      <c r="QMK352"/>
      <c r="QML352"/>
      <c r="QMM352"/>
      <c r="QMN352"/>
      <c r="QMO352"/>
      <c r="QMP352"/>
      <c r="QMQ352"/>
      <c r="QMR352"/>
      <c r="QMS352"/>
      <c r="QMT352"/>
      <c r="QMU352"/>
      <c r="QMV352"/>
      <c r="QMW352"/>
      <c r="QMX352"/>
      <c r="QMY352"/>
      <c r="QMZ352"/>
      <c r="QNA352"/>
      <c r="QNB352"/>
      <c r="QNC352"/>
      <c r="QND352"/>
      <c r="QNE352"/>
      <c r="QNF352"/>
      <c r="QNG352"/>
      <c r="QNH352"/>
      <c r="QNI352"/>
      <c r="QNJ352"/>
      <c r="QNK352"/>
      <c r="QNL352"/>
      <c r="QNM352"/>
      <c r="QNN352"/>
      <c r="QNO352"/>
      <c r="QNP352"/>
      <c r="QNQ352"/>
      <c r="QNR352"/>
      <c r="QNS352"/>
      <c r="QNT352"/>
      <c r="QNU352"/>
      <c r="QNV352"/>
      <c r="QNW352"/>
      <c r="QNX352"/>
      <c r="QNY352"/>
      <c r="QNZ352"/>
      <c r="QOA352"/>
      <c r="QOB352"/>
      <c r="QOC352"/>
      <c r="QOD352"/>
      <c r="QOE352"/>
      <c r="QOF352"/>
      <c r="QOG352"/>
      <c r="QOH352"/>
      <c r="QOI352"/>
      <c r="QOJ352"/>
      <c r="QOK352"/>
      <c r="QOL352"/>
      <c r="QOM352"/>
      <c r="QON352"/>
      <c r="QOO352"/>
      <c r="QOP352"/>
      <c r="QOQ352"/>
      <c r="QOR352"/>
      <c r="QOS352"/>
      <c r="QOT352"/>
      <c r="QOU352"/>
      <c r="QOV352"/>
      <c r="QOW352"/>
      <c r="QOX352"/>
      <c r="QOY352"/>
      <c r="QOZ352"/>
      <c r="QPA352"/>
      <c r="QPB352"/>
      <c r="QPC352"/>
      <c r="QPD352"/>
      <c r="QPE352"/>
      <c r="QPF352"/>
      <c r="QPG352"/>
      <c r="QPH352"/>
      <c r="QPI352"/>
      <c r="QPJ352"/>
      <c r="QPK352"/>
      <c r="QPL352"/>
      <c r="QPM352"/>
      <c r="QPN352"/>
      <c r="QPO352"/>
      <c r="QPP352"/>
      <c r="QPQ352"/>
      <c r="QPR352"/>
      <c r="QPS352"/>
      <c r="QPT352"/>
      <c r="QPU352"/>
      <c r="QPV352"/>
      <c r="QPW352"/>
      <c r="QPX352"/>
      <c r="QPY352"/>
      <c r="QPZ352"/>
      <c r="QQA352"/>
      <c r="QQB352"/>
      <c r="QQC352"/>
      <c r="QQD352"/>
      <c r="QQE352"/>
      <c r="QQF352"/>
      <c r="QQG352"/>
      <c r="QQH352"/>
      <c r="QQI352"/>
      <c r="QQJ352"/>
      <c r="QQK352"/>
      <c r="QQL352"/>
      <c r="QQM352"/>
      <c r="QQN352"/>
      <c r="QQO352"/>
      <c r="QQP352"/>
      <c r="QQQ352"/>
      <c r="QQR352"/>
      <c r="QQS352"/>
      <c r="QQT352"/>
      <c r="QQU352"/>
      <c r="QQV352"/>
      <c r="QQW352"/>
      <c r="QQX352"/>
      <c r="QQY352"/>
      <c r="QQZ352"/>
      <c r="QRA352"/>
      <c r="QRB352"/>
      <c r="QRC352"/>
      <c r="QRD352"/>
      <c r="QRE352"/>
      <c r="QRF352"/>
      <c r="QRG352"/>
      <c r="QRH352"/>
      <c r="QRI352"/>
      <c r="QRJ352"/>
      <c r="QRK352"/>
      <c r="QRL352"/>
      <c r="QRM352"/>
      <c r="QRN352"/>
      <c r="QRO352"/>
      <c r="QRP352"/>
      <c r="QRQ352"/>
      <c r="QRR352"/>
      <c r="QRS352"/>
      <c r="QRT352"/>
      <c r="QRU352"/>
      <c r="QRV352"/>
      <c r="QRW352"/>
      <c r="QRX352"/>
      <c r="QRY352"/>
      <c r="QRZ352"/>
      <c r="QSA352"/>
      <c r="QSB352"/>
      <c r="QSC352"/>
      <c r="QSD352"/>
      <c r="QSE352"/>
      <c r="QSF352"/>
      <c r="QSG352"/>
      <c r="QSH352"/>
      <c r="QSI352"/>
      <c r="QSJ352"/>
      <c r="QSK352"/>
      <c r="QSL352"/>
      <c r="QSM352"/>
      <c r="QSN352"/>
      <c r="QSO352"/>
      <c r="QSP352"/>
      <c r="QSQ352"/>
      <c r="QSR352"/>
      <c r="QSS352"/>
      <c r="QST352"/>
      <c r="QSU352"/>
      <c r="QSV352"/>
      <c r="QSW352"/>
      <c r="QSX352"/>
      <c r="QSY352"/>
      <c r="QSZ352"/>
      <c r="QTA352"/>
      <c r="QTB352"/>
      <c r="QTC352"/>
      <c r="QTD352"/>
      <c r="QTE352"/>
      <c r="QTF352"/>
      <c r="QTG352"/>
      <c r="QTH352"/>
      <c r="QTI352"/>
      <c r="QTJ352"/>
      <c r="QTK352"/>
      <c r="QTL352"/>
      <c r="QTM352"/>
      <c r="QTN352"/>
      <c r="QTO352"/>
      <c r="QTP352"/>
      <c r="QTQ352"/>
      <c r="QTR352"/>
      <c r="QTS352"/>
      <c r="QTT352"/>
      <c r="QTU352"/>
      <c r="QTV352"/>
      <c r="QTW352"/>
      <c r="QTX352"/>
      <c r="QTY352"/>
      <c r="QTZ352"/>
      <c r="QUA352"/>
      <c r="QUB352"/>
      <c r="QUC352"/>
      <c r="QUD352"/>
      <c r="QUE352"/>
      <c r="QUF352"/>
      <c r="QUG352"/>
      <c r="QUH352"/>
      <c r="QUI352"/>
      <c r="QUJ352"/>
      <c r="QUK352"/>
      <c r="QUL352"/>
      <c r="QUM352"/>
      <c r="QUN352"/>
      <c r="QUO352"/>
      <c r="QUP352"/>
      <c r="QUQ352"/>
      <c r="QUR352"/>
      <c r="QUS352"/>
      <c r="QUT352"/>
      <c r="QUU352"/>
      <c r="QUV352"/>
      <c r="QUW352"/>
      <c r="QUX352"/>
      <c r="QUY352"/>
      <c r="QUZ352"/>
      <c r="QVA352"/>
      <c r="QVB352"/>
      <c r="QVC352"/>
      <c r="QVD352"/>
      <c r="QVE352"/>
      <c r="QVF352"/>
      <c r="QVG352"/>
      <c r="QVH352"/>
      <c r="QVI352"/>
      <c r="QVJ352"/>
      <c r="QVK352"/>
      <c r="QVL352"/>
      <c r="QVM352"/>
      <c r="QVN352"/>
      <c r="QVO352"/>
      <c r="QVP352"/>
      <c r="QVQ352"/>
      <c r="QVR352"/>
      <c r="QVS352"/>
      <c r="QVT352"/>
      <c r="QVU352"/>
      <c r="QVV352"/>
      <c r="QVW352"/>
      <c r="QVX352"/>
      <c r="QVY352"/>
      <c r="QVZ352"/>
      <c r="QWA352"/>
      <c r="QWB352"/>
      <c r="QWC352"/>
      <c r="QWD352"/>
      <c r="QWE352"/>
      <c r="QWF352"/>
      <c r="QWG352"/>
      <c r="QWH352"/>
      <c r="QWI352"/>
      <c r="QWJ352"/>
      <c r="QWK352"/>
      <c r="QWL352"/>
      <c r="QWM352"/>
      <c r="QWN352"/>
      <c r="QWO352"/>
      <c r="QWP352"/>
      <c r="QWQ352"/>
      <c r="QWR352"/>
      <c r="QWS352"/>
      <c r="QWT352"/>
      <c r="QWU352"/>
      <c r="QWV352"/>
      <c r="QWW352"/>
      <c r="QWX352"/>
      <c r="QWY352"/>
      <c r="QWZ352"/>
      <c r="QXA352"/>
      <c r="QXB352"/>
      <c r="QXC352"/>
      <c r="QXD352"/>
      <c r="QXE352"/>
      <c r="QXF352"/>
      <c r="QXG352"/>
      <c r="QXH352"/>
      <c r="QXI352"/>
      <c r="QXJ352"/>
      <c r="QXK352"/>
      <c r="QXL352"/>
      <c r="QXM352"/>
      <c r="QXN352"/>
      <c r="QXO352"/>
      <c r="QXP352"/>
      <c r="QXQ352"/>
      <c r="QXR352"/>
      <c r="QXS352"/>
      <c r="QXT352"/>
      <c r="QXU352"/>
      <c r="QXV352"/>
      <c r="QXW352"/>
      <c r="QXX352"/>
      <c r="QXY352"/>
      <c r="QXZ352"/>
      <c r="QYA352"/>
      <c r="QYB352"/>
      <c r="QYC352"/>
      <c r="QYD352"/>
      <c r="QYE352"/>
      <c r="QYF352"/>
      <c r="QYG352"/>
      <c r="QYH352"/>
      <c r="QYI352"/>
      <c r="QYJ352"/>
      <c r="QYK352"/>
      <c r="QYL352"/>
      <c r="QYM352"/>
      <c r="QYN352"/>
      <c r="QYO352"/>
      <c r="QYP352"/>
      <c r="QYQ352"/>
      <c r="QYR352"/>
      <c r="QYS352"/>
      <c r="QYT352"/>
      <c r="QYU352"/>
      <c r="QYV352"/>
      <c r="QYW352"/>
      <c r="QYX352"/>
      <c r="QYY352"/>
      <c r="QYZ352"/>
      <c r="QZA352"/>
      <c r="QZB352"/>
      <c r="QZC352"/>
      <c r="QZD352"/>
      <c r="QZE352"/>
      <c r="QZF352"/>
      <c r="QZG352"/>
      <c r="QZH352"/>
      <c r="QZI352"/>
      <c r="QZJ352"/>
      <c r="QZK352"/>
      <c r="QZL352"/>
      <c r="QZM352"/>
      <c r="QZN352"/>
      <c r="QZO352"/>
      <c r="QZP352"/>
      <c r="QZQ352"/>
      <c r="QZR352"/>
      <c r="QZS352"/>
      <c r="QZT352"/>
      <c r="QZU352"/>
      <c r="QZV352"/>
      <c r="QZW352"/>
      <c r="QZX352"/>
      <c r="QZY352"/>
      <c r="QZZ352"/>
      <c r="RAA352"/>
      <c r="RAB352"/>
      <c r="RAC352"/>
      <c r="RAD352"/>
      <c r="RAE352"/>
      <c r="RAF352"/>
      <c r="RAG352"/>
      <c r="RAH352"/>
      <c r="RAI352"/>
      <c r="RAJ352"/>
      <c r="RAK352"/>
      <c r="RAL352"/>
      <c r="RAM352"/>
      <c r="RAN352"/>
      <c r="RAO352"/>
      <c r="RAP352"/>
      <c r="RAQ352"/>
      <c r="RAR352"/>
      <c r="RAS352"/>
      <c r="RAT352"/>
      <c r="RAU352"/>
      <c r="RAV352"/>
      <c r="RAW352"/>
      <c r="RAX352"/>
      <c r="RAY352"/>
      <c r="RAZ352"/>
      <c r="RBA352"/>
      <c r="RBB352"/>
      <c r="RBC352"/>
      <c r="RBD352"/>
      <c r="RBE352"/>
      <c r="RBF352"/>
      <c r="RBG352"/>
      <c r="RBH352"/>
      <c r="RBI352"/>
      <c r="RBJ352"/>
      <c r="RBK352"/>
      <c r="RBL352"/>
      <c r="RBM352"/>
      <c r="RBN352"/>
      <c r="RBO352"/>
      <c r="RBP352"/>
      <c r="RBQ352"/>
      <c r="RBR352"/>
      <c r="RBS352"/>
      <c r="RBT352"/>
      <c r="RBU352"/>
      <c r="RBV352"/>
      <c r="RBW352"/>
      <c r="RBX352"/>
      <c r="RBY352"/>
      <c r="RBZ352"/>
      <c r="RCA352"/>
      <c r="RCB352"/>
      <c r="RCC352"/>
      <c r="RCD352"/>
      <c r="RCE352"/>
      <c r="RCF352"/>
      <c r="RCG352"/>
      <c r="RCH352"/>
      <c r="RCI352"/>
      <c r="RCJ352"/>
      <c r="RCK352"/>
      <c r="RCL352"/>
      <c r="RCM352"/>
      <c r="RCN352"/>
      <c r="RCO352"/>
      <c r="RCP352"/>
      <c r="RCQ352"/>
      <c r="RCR352"/>
      <c r="RCS352"/>
      <c r="RCT352"/>
      <c r="RCU352"/>
      <c r="RCV352"/>
      <c r="RCW352"/>
      <c r="RCX352"/>
      <c r="RCY352"/>
      <c r="RCZ352"/>
      <c r="RDA352"/>
      <c r="RDB352"/>
      <c r="RDC352"/>
      <c r="RDD352"/>
      <c r="RDE352"/>
      <c r="RDF352"/>
      <c r="RDG352"/>
      <c r="RDH352"/>
      <c r="RDI352"/>
      <c r="RDJ352"/>
      <c r="RDK352"/>
      <c r="RDL352"/>
      <c r="RDM352"/>
      <c r="RDN352"/>
      <c r="RDO352"/>
      <c r="RDP352"/>
      <c r="RDQ352"/>
      <c r="RDR352"/>
      <c r="RDS352"/>
      <c r="RDT352"/>
      <c r="RDU352"/>
      <c r="RDV352"/>
      <c r="RDW352"/>
      <c r="RDX352"/>
      <c r="RDY352"/>
      <c r="RDZ352"/>
      <c r="REA352"/>
      <c r="REB352"/>
      <c r="REC352"/>
      <c r="RED352"/>
      <c r="REE352"/>
      <c r="REF352"/>
      <c r="REG352"/>
      <c r="REH352"/>
      <c r="REI352"/>
      <c r="REJ352"/>
      <c r="REK352"/>
      <c r="REL352"/>
      <c r="REM352"/>
      <c r="REN352"/>
      <c r="REO352"/>
      <c r="REP352"/>
      <c r="REQ352"/>
      <c r="RER352"/>
      <c r="RES352"/>
      <c r="RET352"/>
      <c r="REU352"/>
      <c r="REV352"/>
      <c r="REW352"/>
      <c r="REX352"/>
      <c r="REY352"/>
      <c r="REZ352"/>
      <c r="RFA352"/>
      <c r="RFB352"/>
      <c r="RFC352"/>
      <c r="RFD352"/>
      <c r="RFE352"/>
      <c r="RFF352"/>
      <c r="RFG352"/>
      <c r="RFH352"/>
      <c r="RFI352"/>
      <c r="RFJ352"/>
      <c r="RFK352"/>
      <c r="RFL352"/>
      <c r="RFM352"/>
      <c r="RFN352"/>
      <c r="RFO352"/>
      <c r="RFP352"/>
      <c r="RFQ352"/>
      <c r="RFR352"/>
      <c r="RFS352"/>
      <c r="RFT352"/>
      <c r="RFU352"/>
      <c r="RFV352"/>
      <c r="RFW352"/>
      <c r="RFX352"/>
      <c r="RFY352"/>
      <c r="RFZ352"/>
      <c r="RGA352"/>
      <c r="RGB352"/>
      <c r="RGC352"/>
      <c r="RGD352"/>
      <c r="RGE352"/>
      <c r="RGF352"/>
      <c r="RGG352"/>
      <c r="RGH352"/>
      <c r="RGI352"/>
      <c r="RGJ352"/>
      <c r="RGK352"/>
      <c r="RGL352"/>
      <c r="RGM352"/>
      <c r="RGN352"/>
      <c r="RGO352"/>
      <c r="RGP352"/>
      <c r="RGQ352"/>
      <c r="RGR352"/>
      <c r="RGS352"/>
      <c r="RGT352"/>
      <c r="RGU352"/>
      <c r="RGV352"/>
      <c r="RGW352"/>
      <c r="RGX352"/>
      <c r="RGY352"/>
      <c r="RGZ352"/>
      <c r="RHA352"/>
      <c r="RHB352"/>
      <c r="RHC352"/>
      <c r="RHD352"/>
      <c r="RHE352"/>
      <c r="RHF352"/>
      <c r="RHG352"/>
      <c r="RHH352"/>
      <c r="RHI352"/>
      <c r="RHJ352"/>
      <c r="RHK352"/>
      <c r="RHL352"/>
      <c r="RHM352"/>
      <c r="RHN352"/>
      <c r="RHO352"/>
      <c r="RHP352"/>
      <c r="RHQ352"/>
      <c r="RHR352"/>
      <c r="RHS352"/>
      <c r="RHT352"/>
      <c r="RHU352"/>
      <c r="RHV352"/>
      <c r="RHW352"/>
      <c r="RHX352"/>
      <c r="RHY352"/>
      <c r="RHZ352"/>
      <c r="RIA352"/>
      <c r="RIB352"/>
      <c r="RIC352"/>
      <c r="RID352"/>
      <c r="RIE352"/>
      <c r="RIF352"/>
      <c r="RIG352"/>
      <c r="RIH352"/>
      <c r="RII352"/>
      <c r="RIJ352"/>
      <c r="RIK352"/>
      <c r="RIL352"/>
      <c r="RIM352"/>
      <c r="RIN352"/>
      <c r="RIO352"/>
      <c r="RIP352"/>
      <c r="RIQ352"/>
      <c r="RIR352"/>
      <c r="RIS352"/>
      <c r="RIT352"/>
      <c r="RIU352"/>
      <c r="RIV352"/>
      <c r="RIW352"/>
      <c r="RIX352"/>
      <c r="RIY352"/>
      <c r="RIZ352"/>
      <c r="RJA352"/>
      <c r="RJB352"/>
      <c r="RJC352"/>
      <c r="RJD352"/>
      <c r="RJE352"/>
      <c r="RJF352"/>
      <c r="RJG352"/>
      <c r="RJH352"/>
      <c r="RJI352"/>
      <c r="RJJ352"/>
      <c r="RJK352"/>
      <c r="RJL352"/>
      <c r="RJM352"/>
      <c r="RJN352"/>
      <c r="RJO352"/>
      <c r="RJP352"/>
      <c r="RJQ352"/>
      <c r="RJR352"/>
      <c r="RJS352"/>
      <c r="RJT352"/>
      <c r="RJU352"/>
      <c r="RJV352"/>
      <c r="RJW352"/>
      <c r="RJX352"/>
      <c r="RJY352"/>
      <c r="RJZ352"/>
      <c r="RKA352"/>
      <c r="RKB352"/>
      <c r="RKC352"/>
      <c r="RKD352"/>
      <c r="RKE352"/>
      <c r="RKF352"/>
      <c r="RKG352"/>
      <c r="RKH352"/>
      <c r="RKI352"/>
      <c r="RKJ352"/>
      <c r="RKK352"/>
      <c r="RKL352"/>
      <c r="RKM352"/>
      <c r="RKN352"/>
      <c r="RKO352"/>
      <c r="RKP352"/>
      <c r="RKQ352"/>
      <c r="RKR352"/>
      <c r="RKS352"/>
      <c r="RKT352"/>
      <c r="RKU352"/>
      <c r="RKV352"/>
      <c r="RKW352"/>
      <c r="RKX352"/>
      <c r="RKY352"/>
      <c r="RKZ352"/>
      <c r="RLA352"/>
      <c r="RLB352"/>
      <c r="RLC352"/>
      <c r="RLD352"/>
      <c r="RLE352"/>
      <c r="RLF352"/>
      <c r="RLG352"/>
      <c r="RLH352"/>
      <c r="RLI352"/>
      <c r="RLJ352"/>
      <c r="RLK352"/>
      <c r="RLL352"/>
      <c r="RLM352"/>
      <c r="RLN352"/>
      <c r="RLO352"/>
      <c r="RLP352"/>
      <c r="RLQ352"/>
      <c r="RLR352"/>
      <c r="RLS352"/>
      <c r="RLT352"/>
      <c r="RLU352"/>
      <c r="RLV352"/>
      <c r="RLW352"/>
      <c r="RLX352"/>
      <c r="RLY352"/>
      <c r="RLZ352"/>
      <c r="RMA352"/>
      <c r="RMB352"/>
      <c r="RMC352"/>
      <c r="RMD352"/>
      <c r="RME352"/>
      <c r="RMF352"/>
      <c r="RMG352"/>
      <c r="RMH352"/>
      <c r="RMI352"/>
      <c r="RMJ352"/>
      <c r="RMK352"/>
      <c r="RML352"/>
      <c r="RMM352"/>
      <c r="RMN352"/>
      <c r="RMO352"/>
      <c r="RMP352"/>
      <c r="RMQ352"/>
      <c r="RMR352"/>
      <c r="RMS352"/>
      <c r="RMT352"/>
      <c r="RMU352"/>
      <c r="RMV352"/>
      <c r="RMW352"/>
      <c r="RMX352"/>
      <c r="RMY352"/>
      <c r="RMZ352"/>
      <c r="RNA352"/>
      <c r="RNB352"/>
      <c r="RNC352"/>
      <c r="RND352"/>
      <c r="RNE352"/>
      <c r="RNF352"/>
      <c r="RNG352"/>
      <c r="RNH352"/>
      <c r="RNI352"/>
      <c r="RNJ352"/>
      <c r="RNK352"/>
      <c r="RNL352"/>
      <c r="RNM352"/>
      <c r="RNN352"/>
      <c r="RNO352"/>
      <c r="RNP352"/>
      <c r="RNQ352"/>
      <c r="RNR352"/>
      <c r="RNS352"/>
      <c r="RNT352"/>
      <c r="RNU352"/>
      <c r="RNV352"/>
      <c r="RNW352"/>
      <c r="RNX352"/>
      <c r="RNY352"/>
      <c r="RNZ352"/>
      <c r="ROA352"/>
      <c r="ROB352"/>
      <c r="ROC352"/>
      <c r="ROD352"/>
      <c r="ROE352"/>
      <c r="ROF352"/>
      <c r="ROG352"/>
      <c r="ROH352"/>
      <c r="ROI352"/>
      <c r="ROJ352"/>
      <c r="ROK352"/>
      <c r="ROL352"/>
      <c r="ROM352"/>
      <c r="RON352"/>
      <c r="ROO352"/>
      <c r="ROP352"/>
      <c r="ROQ352"/>
      <c r="ROR352"/>
      <c r="ROS352"/>
      <c r="ROT352"/>
      <c r="ROU352"/>
      <c r="ROV352"/>
      <c r="ROW352"/>
      <c r="ROX352"/>
      <c r="ROY352"/>
      <c r="ROZ352"/>
      <c r="RPA352"/>
      <c r="RPB352"/>
      <c r="RPC352"/>
      <c r="RPD352"/>
      <c r="RPE352"/>
      <c r="RPF352"/>
      <c r="RPG352"/>
      <c r="RPH352"/>
      <c r="RPI352"/>
      <c r="RPJ352"/>
      <c r="RPK352"/>
      <c r="RPL352"/>
      <c r="RPM352"/>
      <c r="RPN352"/>
      <c r="RPO352"/>
      <c r="RPP352"/>
      <c r="RPQ352"/>
      <c r="RPR352"/>
      <c r="RPS352"/>
      <c r="RPT352"/>
      <c r="RPU352"/>
      <c r="RPV352"/>
      <c r="RPW352"/>
      <c r="RPX352"/>
      <c r="RPY352"/>
      <c r="RPZ352"/>
      <c r="RQA352"/>
      <c r="RQB352"/>
      <c r="RQC352"/>
      <c r="RQD352"/>
      <c r="RQE352"/>
      <c r="RQF352"/>
      <c r="RQG352"/>
      <c r="RQH352"/>
      <c r="RQI352"/>
      <c r="RQJ352"/>
      <c r="RQK352"/>
      <c r="RQL352"/>
      <c r="RQM352"/>
      <c r="RQN352"/>
      <c r="RQO352"/>
      <c r="RQP352"/>
      <c r="RQQ352"/>
      <c r="RQR352"/>
      <c r="RQS352"/>
      <c r="RQT352"/>
      <c r="RQU352"/>
      <c r="RQV352"/>
      <c r="RQW352"/>
      <c r="RQX352"/>
      <c r="RQY352"/>
      <c r="RQZ352"/>
      <c r="RRA352"/>
      <c r="RRB352"/>
      <c r="RRC352"/>
      <c r="RRD352"/>
      <c r="RRE352"/>
      <c r="RRF352"/>
      <c r="RRG352"/>
      <c r="RRH352"/>
      <c r="RRI352"/>
      <c r="RRJ352"/>
      <c r="RRK352"/>
      <c r="RRL352"/>
      <c r="RRM352"/>
      <c r="RRN352"/>
      <c r="RRO352"/>
      <c r="RRP352"/>
      <c r="RRQ352"/>
      <c r="RRR352"/>
      <c r="RRS352"/>
      <c r="RRT352"/>
      <c r="RRU352"/>
      <c r="RRV352"/>
      <c r="RRW352"/>
      <c r="RRX352"/>
      <c r="RRY352"/>
      <c r="RRZ352"/>
      <c r="RSA352"/>
      <c r="RSB352"/>
      <c r="RSC352"/>
      <c r="RSD352"/>
      <c r="RSE352"/>
      <c r="RSF352"/>
      <c r="RSG352"/>
      <c r="RSH352"/>
      <c r="RSI352"/>
      <c r="RSJ352"/>
      <c r="RSK352"/>
      <c r="RSL352"/>
      <c r="RSM352"/>
      <c r="RSN352"/>
      <c r="RSO352"/>
      <c r="RSP352"/>
      <c r="RSQ352"/>
      <c r="RSR352"/>
      <c r="RSS352"/>
      <c r="RST352"/>
      <c r="RSU352"/>
      <c r="RSV352"/>
      <c r="RSW352"/>
      <c r="RSX352"/>
      <c r="RSY352"/>
      <c r="RSZ352"/>
      <c r="RTA352"/>
      <c r="RTB352"/>
      <c r="RTC352"/>
      <c r="RTD352"/>
      <c r="RTE352"/>
      <c r="RTF352"/>
      <c r="RTG352"/>
      <c r="RTH352"/>
      <c r="RTI352"/>
      <c r="RTJ352"/>
      <c r="RTK352"/>
      <c r="RTL352"/>
      <c r="RTM352"/>
      <c r="RTN352"/>
      <c r="RTO352"/>
      <c r="RTP352"/>
      <c r="RTQ352"/>
      <c r="RTR352"/>
      <c r="RTS352"/>
      <c r="RTT352"/>
      <c r="RTU352"/>
      <c r="RTV352"/>
      <c r="RTW352"/>
      <c r="RTX352"/>
      <c r="RTY352"/>
      <c r="RTZ352"/>
      <c r="RUA352"/>
      <c r="RUB352"/>
      <c r="RUC352"/>
      <c r="RUD352"/>
      <c r="RUE352"/>
      <c r="RUF352"/>
      <c r="RUG352"/>
      <c r="RUH352"/>
      <c r="RUI352"/>
      <c r="RUJ352"/>
      <c r="RUK352"/>
      <c r="RUL352"/>
      <c r="RUM352"/>
      <c r="RUN352"/>
      <c r="RUO352"/>
      <c r="RUP352"/>
      <c r="RUQ352"/>
      <c r="RUR352"/>
      <c r="RUS352"/>
      <c r="RUT352"/>
      <c r="RUU352"/>
      <c r="RUV352"/>
      <c r="RUW352"/>
      <c r="RUX352"/>
      <c r="RUY352"/>
      <c r="RUZ352"/>
      <c r="RVA352"/>
      <c r="RVB352"/>
      <c r="RVC352"/>
      <c r="RVD352"/>
      <c r="RVE352"/>
      <c r="RVF352"/>
      <c r="RVG352"/>
      <c r="RVH352"/>
      <c r="RVI352"/>
      <c r="RVJ352"/>
      <c r="RVK352"/>
      <c r="RVL352"/>
      <c r="RVM352"/>
      <c r="RVN352"/>
      <c r="RVO352"/>
      <c r="RVP352"/>
      <c r="RVQ352"/>
      <c r="RVR352"/>
      <c r="RVS352"/>
      <c r="RVT352"/>
      <c r="RVU352"/>
      <c r="RVV352"/>
      <c r="RVW352"/>
      <c r="RVX352"/>
      <c r="RVY352"/>
      <c r="RVZ352"/>
      <c r="RWA352"/>
      <c r="RWB352"/>
      <c r="RWC352"/>
      <c r="RWD352"/>
      <c r="RWE352"/>
      <c r="RWF352"/>
      <c r="RWG352"/>
      <c r="RWH352"/>
      <c r="RWI352"/>
      <c r="RWJ352"/>
      <c r="RWK352"/>
      <c r="RWL352"/>
      <c r="RWM352"/>
      <c r="RWN352"/>
      <c r="RWO352"/>
      <c r="RWP352"/>
      <c r="RWQ352"/>
      <c r="RWR352"/>
      <c r="RWS352"/>
      <c r="RWT352"/>
      <c r="RWU352"/>
      <c r="RWV352"/>
      <c r="RWW352"/>
      <c r="RWX352"/>
      <c r="RWY352"/>
      <c r="RWZ352"/>
      <c r="RXA352"/>
      <c r="RXB352"/>
      <c r="RXC352"/>
      <c r="RXD352"/>
      <c r="RXE352"/>
      <c r="RXF352"/>
      <c r="RXG352"/>
      <c r="RXH352"/>
      <c r="RXI352"/>
      <c r="RXJ352"/>
      <c r="RXK352"/>
      <c r="RXL352"/>
      <c r="RXM352"/>
      <c r="RXN352"/>
      <c r="RXO352"/>
      <c r="RXP352"/>
      <c r="RXQ352"/>
      <c r="RXR352"/>
      <c r="RXS352"/>
      <c r="RXT352"/>
      <c r="RXU352"/>
      <c r="RXV352"/>
      <c r="RXW352"/>
      <c r="RXX352"/>
      <c r="RXY352"/>
      <c r="RXZ352"/>
      <c r="RYA352"/>
      <c r="RYB352"/>
      <c r="RYC352"/>
      <c r="RYD352"/>
      <c r="RYE352"/>
      <c r="RYF352"/>
      <c r="RYG352"/>
      <c r="RYH352"/>
      <c r="RYI352"/>
      <c r="RYJ352"/>
      <c r="RYK352"/>
      <c r="RYL352"/>
      <c r="RYM352"/>
      <c r="RYN352"/>
      <c r="RYO352"/>
      <c r="RYP352"/>
      <c r="RYQ352"/>
      <c r="RYR352"/>
      <c r="RYS352"/>
      <c r="RYT352"/>
      <c r="RYU352"/>
      <c r="RYV352"/>
      <c r="RYW352"/>
      <c r="RYX352"/>
      <c r="RYY352"/>
      <c r="RYZ352"/>
      <c r="RZA352"/>
      <c r="RZB352"/>
      <c r="RZC352"/>
      <c r="RZD352"/>
      <c r="RZE352"/>
      <c r="RZF352"/>
      <c r="RZG352"/>
      <c r="RZH352"/>
      <c r="RZI352"/>
      <c r="RZJ352"/>
      <c r="RZK352"/>
      <c r="RZL352"/>
      <c r="RZM352"/>
      <c r="RZN352"/>
      <c r="RZO352"/>
      <c r="RZP352"/>
      <c r="RZQ352"/>
      <c r="RZR352"/>
      <c r="RZS352"/>
      <c r="RZT352"/>
      <c r="RZU352"/>
      <c r="RZV352"/>
      <c r="RZW352"/>
      <c r="RZX352"/>
      <c r="RZY352"/>
      <c r="RZZ352"/>
      <c r="SAA352"/>
      <c r="SAB352"/>
      <c r="SAC352"/>
      <c r="SAD352"/>
      <c r="SAE352"/>
      <c r="SAF352"/>
      <c r="SAG352"/>
      <c r="SAH352"/>
      <c r="SAI352"/>
      <c r="SAJ352"/>
      <c r="SAK352"/>
      <c r="SAL352"/>
      <c r="SAM352"/>
      <c r="SAN352"/>
      <c r="SAO352"/>
      <c r="SAP352"/>
      <c r="SAQ352"/>
      <c r="SAR352"/>
      <c r="SAS352"/>
      <c r="SAT352"/>
      <c r="SAU352"/>
      <c r="SAV352"/>
      <c r="SAW352"/>
      <c r="SAX352"/>
      <c r="SAY352"/>
      <c r="SAZ352"/>
      <c r="SBA352"/>
      <c r="SBB352"/>
      <c r="SBC352"/>
      <c r="SBD352"/>
      <c r="SBE352"/>
      <c r="SBF352"/>
      <c r="SBG352"/>
      <c r="SBH352"/>
      <c r="SBI352"/>
      <c r="SBJ352"/>
      <c r="SBK352"/>
      <c r="SBL352"/>
      <c r="SBM352"/>
      <c r="SBN352"/>
      <c r="SBO352"/>
      <c r="SBP352"/>
      <c r="SBQ352"/>
      <c r="SBR352"/>
      <c r="SBS352"/>
      <c r="SBT352"/>
      <c r="SBU352"/>
      <c r="SBV352"/>
      <c r="SBW352"/>
      <c r="SBX352"/>
      <c r="SBY352"/>
      <c r="SBZ352"/>
      <c r="SCA352"/>
      <c r="SCB352"/>
      <c r="SCC352"/>
      <c r="SCD352"/>
      <c r="SCE352"/>
      <c r="SCF352"/>
      <c r="SCG352"/>
      <c r="SCH352"/>
      <c r="SCI352"/>
      <c r="SCJ352"/>
      <c r="SCK352"/>
      <c r="SCL352"/>
      <c r="SCM352"/>
      <c r="SCN352"/>
      <c r="SCO352"/>
      <c r="SCP352"/>
      <c r="SCQ352"/>
      <c r="SCR352"/>
      <c r="SCS352"/>
      <c r="SCT352"/>
      <c r="SCU352"/>
      <c r="SCV352"/>
      <c r="SCW352"/>
      <c r="SCX352"/>
      <c r="SCY352"/>
      <c r="SCZ352"/>
      <c r="SDA352"/>
      <c r="SDB352"/>
      <c r="SDC352"/>
      <c r="SDD352"/>
      <c r="SDE352"/>
      <c r="SDF352"/>
      <c r="SDG352"/>
      <c r="SDH352"/>
      <c r="SDI352"/>
      <c r="SDJ352"/>
      <c r="SDK352"/>
      <c r="SDL352"/>
      <c r="SDM352"/>
      <c r="SDN352"/>
      <c r="SDO352"/>
      <c r="SDP352"/>
      <c r="SDQ352"/>
      <c r="SDR352"/>
      <c r="SDS352"/>
      <c r="SDT352"/>
      <c r="SDU352"/>
      <c r="SDV352"/>
      <c r="SDW352"/>
      <c r="SDX352"/>
      <c r="SDY352"/>
      <c r="SDZ352"/>
      <c r="SEA352"/>
      <c r="SEB352"/>
      <c r="SEC352"/>
      <c r="SED352"/>
      <c r="SEE352"/>
      <c r="SEF352"/>
      <c r="SEG352"/>
      <c r="SEH352"/>
      <c r="SEI352"/>
      <c r="SEJ352"/>
      <c r="SEK352"/>
      <c r="SEL352"/>
      <c r="SEM352"/>
      <c r="SEN352"/>
      <c r="SEO352"/>
      <c r="SEP352"/>
      <c r="SEQ352"/>
      <c r="SER352"/>
      <c r="SES352"/>
      <c r="SET352"/>
      <c r="SEU352"/>
      <c r="SEV352"/>
      <c r="SEW352"/>
      <c r="SEX352"/>
      <c r="SEY352"/>
      <c r="SEZ352"/>
      <c r="SFA352"/>
      <c r="SFB352"/>
      <c r="SFC352"/>
      <c r="SFD352"/>
      <c r="SFE352"/>
      <c r="SFF352"/>
      <c r="SFG352"/>
      <c r="SFH352"/>
      <c r="SFI352"/>
      <c r="SFJ352"/>
      <c r="SFK352"/>
      <c r="SFL352"/>
      <c r="SFM352"/>
      <c r="SFN352"/>
      <c r="SFO352"/>
      <c r="SFP352"/>
      <c r="SFQ352"/>
      <c r="SFR352"/>
      <c r="SFS352"/>
      <c r="SFT352"/>
      <c r="SFU352"/>
      <c r="SFV352"/>
      <c r="SFW352"/>
      <c r="SFX352"/>
      <c r="SFY352"/>
      <c r="SFZ352"/>
      <c r="SGA352"/>
      <c r="SGB352"/>
      <c r="SGC352"/>
      <c r="SGD352"/>
      <c r="SGE352"/>
      <c r="SGF352"/>
      <c r="SGG352"/>
      <c r="SGH352"/>
      <c r="SGI352"/>
      <c r="SGJ352"/>
      <c r="SGK352"/>
      <c r="SGL352"/>
      <c r="SGM352"/>
      <c r="SGN352"/>
      <c r="SGO352"/>
      <c r="SGP352"/>
      <c r="SGQ352"/>
      <c r="SGR352"/>
      <c r="SGS352"/>
      <c r="SGT352"/>
      <c r="SGU352"/>
      <c r="SGV352"/>
      <c r="SGW352"/>
      <c r="SGX352"/>
      <c r="SGY352"/>
      <c r="SGZ352"/>
      <c r="SHA352"/>
      <c r="SHB352"/>
      <c r="SHC352"/>
      <c r="SHD352"/>
      <c r="SHE352"/>
      <c r="SHF352"/>
      <c r="SHG352"/>
      <c r="SHH352"/>
      <c r="SHI352"/>
      <c r="SHJ352"/>
      <c r="SHK352"/>
      <c r="SHL352"/>
      <c r="SHM352"/>
      <c r="SHN352"/>
      <c r="SHO352"/>
      <c r="SHP352"/>
      <c r="SHQ352"/>
      <c r="SHR352"/>
      <c r="SHS352"/>
      <c r="SHT352"/>
      <c r="SHU352"/>
      <c r="SHV352"/>
      <c r="SHW352"/>
      <c r="SHX352"/>
      <c r="SHY352"/>
      <c r="SHZ352"/>
      <c r="SIA352"/>
      <c r="SIB352"/>
      <c r="SIC352"/>
      <c r="SID352"/>
      <c r="SIE352"/>
      <c r="SIF352"/>
      <c r="SIG352"/>
      <c r="SIH352"/>
      <c r="SII352"/>
      <c r="SIJ352"/>
      <c r="SIK352"/>
      <c r="SIL352"/>
      <c r="SIM352"/>
      <c r="SIN352"/>
      <c r="SIO352"/>
      <c r="SIP352"/>
      <c r="SIQ352"/>
      <c r="SIR352"/>
      <c r="SIS352"/>
      <c r="SIT352"/>
      <c r="SIU352"/>
      <c r="SIV352"/>
      <c r="SIW352"/>
      <c r="SIX352"/>
      <c r="SIY352"/>
      <c r="SIZ352"/>
      <c r="SJA352"/>
      <c r="SJB352"/>
      <c r="SJC352"/>
      <c r="SJD352"/>
      <c r="SJE352"/>
      <c r="SJF352"/>
      <c r="SJG352"/>
      <c r="SJH352"/>
      <c r="SJI352"/>
      <c r="SJJ352"/>
      <c r="SJK352"/>
      <c r="SJL352"/>
      <c r="SJM352"/>
      <c r="SJN352"/>
      <c r="SJO352"/>
      <c r="SJP352"/>
      <c r="SJQ352"/>
      <c r="SJR352"/>
      <c r="SJS352"/>
      <c r="SJT352"/>
      <c r="SJU352"/>
      <c r="SJV352"/>
      <c r="SJW352"/>
      <c r="SJX352"/>
      <c r="SJY352"/>
      <c r="SJZ352"/>
      <c r="SKA352"/>
      <c r="SKB352"/>
      <c r="SKC352"/>
      <c r="SKD352"/>
      <c r="SKE352"/>
      <c r="SKF352"/>
      <c r="SKG352"/>
      <c r="SKH352"/>
      <c r="SKI352"/>
      <c r="SKJ352"/>
      <c r="SKK352"/>
      <c r="SKL352"/>
      <c r="SKM352"/>
      <c r="SKN352"/>
      <c r="SKO352"/>
      <c r="SKP352"/>
      <c r="SKQ352"/>
      <c r="SKR352"/>
      <c r="SKS352"/>
      <c r="SKT352"/>
      <c r="SKU352"/>
      <c r="SKV352"/>
      <c r="SKW352"/>
      <c r="SKX352"/>
      <c r="SKY352"/>
      <c r="SKZ352"/>
      <c r="SLA352"/>
      <c r="SLB352"/>
      <c r="SLC352"/>
      <c r="SLD352"/>
      <c r="SLE352"/>
      <c r="SLF352"/>
      <c r="SLG352"/>
      <c r="SLH352"/>
      <c r="SLI352"/>
      <c r="SLJ352"/>
      <c r="SLK352"/>
      <c r="SLL352"/>
      <c r="SLM352"/>
      <c r="SLN352"/>
      <c r="SLO352"/>
      <c r="SLP352"/>
      <c r="SLQ352"/>
      <c r="SLR352"/>
      <c r="SLS352"/>
      <c r="SLT352"/>
      <c r="SLU352"/>
      <c r="SLV352"/>
      <c r="SLW352"/>
      <c r="SLX352"/>
      <c r="SLY352"/>
      <c r="SLZ352"/>
      <c r="SMA352"/>
      <c r="SMB352"/>
      <c r="SMC352"/>
      <c r="SMD352"/>
      <c r="SME352"/>
      <c r="SMF352"/>
      <c r="SMG352"/>
      <c r="SMH352"/>
      <c r="SMI352"/>
      <c r="SMJ352"/>
      <c r="SMK352"/>
      <c r="SML352"/>
      <c r="SMM352"/>
      <c r="SMN352"/>
      <c r="SMO352"/>
      <c r="SMP352"/>
      <c r="SMQ352"/>
      <c r="SMR352"/>
      <c r="SMS352"/>
      <c r="SMT352"/>
      <c r="SMU352"/>
      <c r="SMV352"/>
      <c r="SMW352"/>
      <c r="SMX352"/>
      <c r="SMY352"/>
      <c r="SMZ352"/>
      <c r="SNA352"/>
      <c r="SNB352"/>
      <c r="SNC352"/>
      <c r="SND352"/>
      <c r="SNE352"/>
      <c r="SNF352"/>
      <c r="SNG352"/>
      <c r="SNH352"/>
      <c r="SNI352"/>
      <c r="SNJ352"/>
      <c r="SNK352"/>
      <c r="SNL352"/>
      <c r="SNM352"/>
      <c r="SNN352"/>
      <c r="SNO352"/>
      <c r="SNP352"/>
      <c r="SNQ352"/>
      <c r="SNR352"/>
      <c r="SNS352"/>
      <c r="SNT352"/>
      <c r="SNU352"/>
      <c r="SNV352"/>
      <c r="SNW352"/>
      <c r="SNX352"/>
      <c r="SNY352"/>
      <c r="SNZ352"/>
      <c r="SOA352"/>
      <c r="SOB352"/>
      <c r="SOC352"/>
      <c r="SOD352"/>
      <c r="SOE352"/>
      <c r="SOF352"/>
      <c r="SOG352"/>
      <c r="SOH352"/>
      <c r="SOI352"/>
      <c r="SOJ352"/>
      <c r="SOK352"/>
      <c r="SOL352"/>
      <c r="SOM352"/>
      <c r="SON352"/>
      <c r="SOO352"/>
      <c r="SOP352"/>
      <c r="SOQ352"/>
      <c r="SOR352"/>
      <c r="SOS352"/>
      <c r="SOT352"/>
      <c r="SOU352"/>
      <c r="SOV352"/>
      <c r="SOW352"/>
      <c r="SOX352"/>
      <c r="SOY352"/>
      <c r="SOZ352"/>
      <c r="SPA352"/>
      <c r="SPB352"/>
      <c r="SPC352"/>
      <c r="SPD352"/>
      <c r="SPE352"/>
      <c r="SPF352"/>
      <c r="SPG352"/>
      <c r="SPH352"/>
      <c r="SPI352"/>
      <c r="SPJ352"/>
      <c r="SPK352"/>
      <c r="SPL352"/>
      <c r="SPM352"/>
      <c r="SPN352"/>
      <c r="SPO352"/>
      <c r="SPP352"/>
      <c r="SPQ352"/>
      <c r="SPR352"/>
      <c r="SPS352"/>
      <c r="SPT352"/>
      <c r="SPU352"/>
      <c r="SPV352"/>
      <c r="SPW352"/>
      <c r="SPX352"/>
      <c r="SPY352"/>
      <c r="SPZ352"/>
      <c r="SQA352"/>
      <c r="SQB352"/>
      <c r="SQC352"/>
      <c r="SQD352"/>
      <c r="SQE352"/>
      <c r="SQF352"/>
      <c r="SQG352"/>
      <c r="SQH352"/>
      <c r="SQI352"/>
      <c r="SQJ352"/>
      <c r="SQK352"/>
      <c r="SQL352"/>
      <c r="SQM352"/>
      <c r="SQN352"/>
      <c r="SQO352"/>
      <c r="SQP352"/>
      <c r="SQQ352"/>
      <c r="SQR352"/>
      <c r="SQS352"/>
      <c r="SQT352"/>
      <c r="SQU352"/>
      <c r="SQV352"/>
      <c r="SQW352"/>
      <c r="SQX352"/>
      <c r="SQY352"/>
      <c r="SQZ352"/>
      <c r="SRA352"/>
      <c r="SRB352"/>
      <c r="SRC352"/>
      <c r="SRD352"/>
      <c r="SRE352"/>
      <c r="SRF352"/>
      <c r="SRG352"/>
      <c r="SRH352"/>
      <c r="SRI352"/>
      <c r="SRJ352"/>
      <c r="SRK352"/>
      <c r="SRL352"/>
      <c r="SRM352"/>
      <c r="SRN352"/>
      <c r="SRO352"/>
      <c r="SRP352"/>
      <c r="SRQ352"/>
      <c r="SRR352"/>
      <c r="SRS352"/>
      <c r="SRT352"/>
      <c r="SRU352"/>
      <c r="SRV352"/>
      <c r="SRW352"/>
      <c r="SRX352"/>
      <c r="SRY352"/>
      <c r="SRZ352"/>
      <c r="SSA352"/>
      <c r="SSB352"/>
      <c r="SSC352"/>
      <c r="SSD352"/>
      <c r="SSE352"/>
      <c r="SSF352"/>
      <c r="SSG352"/>
      <c r="SSH352"/>
      <c r="SSI352"/>
      <c r="SSJ352"/>
      <c r="SSK352"/>
      <c r="SSL352"/>
      <c r="SSM352"/>
      <c r="SSN352"/>
      <c r="SSO352"/>
      <c r="SSP352"/>
      <c r="SSQ352"/>
      <c r="SSR352"/>
      <c r="SSS352"/>
      <c r="SST352"/>
      <c r="SSU352"/>
      <c r="SSV352"/>
      <c r="SSW352"/>
      <c r="SSX352"/>
      <c r="SSY352"/>
      <c r="SSZ352"/>
      <c r="STA352"/>
      <c r="STB352"/>
      <c r="STC352"/>
      <c r="STD352"/>
      <c r="STE352"/>
      <c r="STF352"/>
      <c r="STG352"/>
      <c r="STH352"/>
      <c r="STI352"/>
      <c r="STJ352"/>
      <c r="STK352"/>
      <c r="STL352"/>
      <c r="STM352"/>
      <c r="STN352"/>
      <c r="STO352"/>
      <c r="STP352"/>
      <c r="STQ352"/>
      <c r="STR352"/>
      <c r="STS352"/>
      <c r="STT352"/>
      <c r="STU352"/>
      <c r="STV352"/>
      <c r="STW352"/>
      <c r="STX352"/>
      <c r="STY352"/>
      <c r="STZ352"/>
      <c r="SUA352"/>
      <c r="SUB352"/>
      <c r="SUC352"/>
      <c r="SUD352"/>
      <c r="SUE352"/>
      <c r="SUF352"/>
      <c r="SUG352"/>
      <c r="SUH352"/>
      <c r="SUI352"/>
      <c r="SUJ352"/>
      <c r="SUK352"/>
      <c r="SUL352"/>
      <c r="SUM352"/>
      <c r="SUN352"/>
      <c r="SUO352"/>
      <c r="SUP352"/>
      <c r="SUQ352"/>
      <c r="SUR352"/>
      <c r="SUS352"/>
      <c r="SUT352"/>
      <c r="SUU352"/>
      <c r="SUV352"/>
      <c r="SUW352"/>
      <c r="SUX352"/>
      <c r="SUY352"/>
      <c r="SUZ352"/>
      <c r="SVA352"/>
      <c r="SVB352"/>
      <c r="SVC352"/>
      <c r="SVD352"/>
      <c r="SVE352"/>
      <c r="SVF352"/>
      <c r="SVG352"/>
      <c r="SVH352"/>
      <c r="SVI352"/>
      <c r="SVJ352"/>
      <c r="SVK352"/>
      <c r="SVL352"/>
      <c r="SVM352"/>
      <c r="SVN352"/>
      <c r="SVO352"/>
      <c r="SVP352"/>
      <c r="SVQ352"/>
      <c r="SVR352"/>
      <c r="SVS352"/>
      <c r="SVT352"/>
      <c r="SVU352"/>
      <c r="SVV352"/>
      <c r="SVW352"/>
      <c r="SVX352"/>
      <c r="SVY352"/>
      <c r="SVZ352"/>
      <c r="SWA352"/>
      <c r="SWB352"/>
      <c r="SWC352"/>
      <c r="SWD352"/>
      <c r="SWE352"/>
      <c r="SWF352"/>
      <c r="SWG352"/>
      <c r="SWH352"/>
      <c r="SWI352"/>
      <c r="SWJ352"/>
      <c r="SWK352"/>
      <c r="SWL352"/>
      <c r="SWM352"/>
      <c r="SWN352"/>
      <c r="SWO352"/>
      <c r="SWP352"/>
      <c r="SWQ352"/>
      <c r="SWR352"/>
      <c r="SWS352"/>
      <c r="SWT352"/>
      <c r="SWU352"/>
      <c r="SWV352"/>
      <c r="SWW352"/>
      <c r="SWX352"/>
      <c r="SWY352"/>
      <c r="SWZ352"/>
      <c r="SXA352"/>
      <c r="SXB352"/>
      <c r="SXC352"/>
      <c r="SXD352"/>
      <c r="SXE352"/>
      <c r="SXF352"/>
      <c r="SXG352"/>
      <c r="SXH352"/>
      <c r="SXI352"/>
      <c r="SXJ352"/>
      <c r="SXK352"/>
      <c r="SXL352"/>
      <c r="SXM352"/>
      <c r="SXN352"/>
      <c r="SXO352"/>
      <c r="SXP352"/>
      <c r="SXQ352"/>
      <c r="SXR352"/>
      <c r="SXS352"/>
      <c r="SXT352"/>
      <c r="SXU352"/>
      <c r="SXV352"/>
      <c r="SXW352"/>
      <c r="SXX352"/>
      <c r="SXY352"/>
      <c r="SXZ352"/>
      <c r="SYA352"/>
      <c r="SYB352"/>
      <c r="SYC352"/>
      <c r="SYD352"/>
      <c r="SYE352"/>
      <c r="SYF352"/>
      <c r="SYG352"/>
      <c r="SYH352"/>
      <c r="SYI352"/>
      <c r="SYJ352"/>
      <c r="SYK352"/>
      <c r="SYL352"/>
      <c r="SYM352"/>
      <c r="SYN352"/>
      <c r="SYO352"/>
      <c r="SYP352"/>
      <c r="SYQ352"/>
      <c r="SYR352"/>
      <c r="SYS352"/>
      <c r="SYT352"/>
      <c r="SYU352"/>
      <c r="SYV352"/>
      <c r="SYW352"/>
      <c r="SYX352"/>
      <c r="SYY352"/>
      <c r="SYZ352"/>
      <c r="SZA352"/>
      <c r="SZB352"/>
      <c r="SZC352"/>
      <c r="SZD352"/>
      <c r="SZE352"/>
      <c r="SZF352"/>
      <c r="SZG352"/>
      <c r="SZH352"/>
      <c r="SZI352"/>
      <c r="SZJ352"/>
      <c r="SZK352"/>
      <c r="SZL352"/>
      <c r="SZM352"/>
      <c r="SZN352"/>
      <c r="SZO352"/>
      <c r="SZP352"/>
      <c r="SZQ352"/>
      <c r="SZR352"/>
      <c r="SZS352"/>
      <c r="SZT352"/>
      <c r="SZU352"/>
      <c r="SZV352"/>
      <c r="SZW352"/>
      <c r="SZX352"/>
      <c r="SZY352"/>
      <c r="SZZ352"/>
      <c r="TAA352"/>
      <c r="TAB352"/>
      <c r="TAC352"/>
      <c r="TAD352"/>
      <c r="TAE352"/>
      <c r="TAF352"/>
      <c r="TAG352"/>
      <c r="TAH352"/>
      <c r="TAI352"/>
      <c r="TAJ352"/>
      <c r="TAK352"/>
      <c r="TAL352"/>
      <c r="TAM352"/>
      <c r="TAN352"/>
      <c r="TAO352"/>
      <c r="TAP352"/>
      <c r="TAQ352"/>
      <c r="TAR352"/>
      <c r="TAS352"/>
      <c r="TAT352"/>
      <c r="TAU352"/>
      <c r="TAV352"/>
      <c r="TAW352"/>
      <c r="TAX352"/>
      <c r="TAY352"/>
      <c r="TAZ352"/>
      <c r="TBA352"/>
      <c r="TBB352"/>
      <c r="TBC352"/>
      <c r="TBD352"/>
      <c r="TBE352"/>
      <c r="TBF352"/>
      <c r="TBG352"/>
      <c r="TBH352"/>
      <c r="TBI352"/>
      <c r="TBJ352"/>
      <c r="TBK352"/>
      <c r="TBL352"/>
      <c r="TBM352"/>
      <c r="TBN352"/>
      <c r="TBO352"/>
      <c r="TBP352"/>
      <c r="TBQ352"/>
      <c r="TBR352"/>
      <c r="TBS352"/>
      <c r="TBT352"/>
      <c r="TBU352"/>
      <c r="TBV352"/>
      <c r="TBW352"/>
      <c r="TBX352"/>
      <c r="TBY352"/>
      <c r="TBZ352"/>
      <c r="TCA352"/>
      <c r="TCB352"/>
      <c r="TCC352"/>
      <c r="TCD352"/>
      <c r="TCE352"/>
      <c r="TCF352"/>
      <c r="TCG352"/>
      <c r="TCH352"/>
      <c r="TCI352"/>
      <c r="TCJ352"/>
      <c r="TCK352"/>
      <c r="TCL352"/>
      <c r="TCM352"/>
      <c r="TCN352"/>
      <c r="TCO352"/>
      <c r="TCP352"/>
      <c r="TCQ352"/>
      <c r="TCR352"/>
      <c r="TCS352"/>
      <c r="TCT352"/>
      <c r="TCU352"/>
      <c r="TCV352"/>
      <c r="TCW352"/>
      <c r="TCX352"/>
      <c r="TCY352"/>
      <c r="TCZ352"/>
      <c r="TDA352"/>
      <c r="TDB352"/>
      <c r="TDC352"/>
      <c r="TDD352"/>
      <c r="TDE352"/>
      <c r="TDF352"/>
      <c r="TDG352"/>
      <c r="TDH352"/>
      <c r="TDI352"/>
      <c r="TDJ352"/>
      <c r="TDK352"/>
      <c r="TDL352"/>
      <c r="TDM352"/>
      <c r="TDN352"/>
      <c r="TDO352"/>
      <c r="TDP352"/>
      <c r="TDQ352"/>
      <c r="TDR352"/>
      <c r="TDS352"/>
      <c r="TDT352"/>
      <c r="TDU352"/>
      <c r="TDV352"/>
      <c r="TDW352"/>
      <c r="TDX352"/>
      <c r="TDY352"/>
      <c r="TDZ352"/>
      <c r="TEA352"/>
      <c r="TEB352"/>
      <c r="TEC352"/>
      <c r="TED352"/>
      <c r="TEE352"/>
      <c r="TEF352"/>
      <c r="TEG352"/>
      <c r="TEH352"/>
      <c r="TEI352"/>
      <c r="TEJ352"/>
      <c r="TEK352"/>
      <c r="TEL352"/>
      <c r="TEM352"/>
      <c r="TEN352"/>
      <c r="TEO352"/>
      <c r="TEP352"/>
      <c r="TEQ352"/>
      <c r="TER352"/>
      <c r="TES352"/>
      <c r="TET352"/>
      <c r="TEU352"/>
      <c r="TEV352"/>
      <c r="TEW352"/>
      <c r="TEX352"/>
      <c r="TEY352"/>
      <c r="TEZ352"/>
      <c r="TFA352"/>
      <c r="TFB352"/>
      <c r="TFC352"/>
      <c r="TFD352"/>
      <c r="TFE352"/>
      <c r="TFF352"/>
      <c r="TFG352"/>
      <c r="TFH352"/>
      <c r="TFI352"/>
      <c r="TFJ352"/>
      <c r="TFK352"/>
      <c r="TFL352"/>
      <c r="TFM352"/>
      <c r="TFN352"/>
      <c r="TFO352"/>
      <c r="TFP352"/>
      <c r="TFQ352"/>
      <c r="TFR352"/>
      <c r="TFS352"/>
      <c r="TFT352"/>
      <c r="TFU352"/>
      <c r="TFV352"/>
      <c r="TFW352"/>
      <c r="TFX352"/>
      <c r="TFY352"/>
      <c r="TFZ352"/>
      <c r="TGA352"/>
      <c r="TGB352"/>
      <c r="TGC352"/>
      <c r="TGD352"/>
      <c r="TGE352"/>
      <c r="TGF352"/>
      <c r="TGG352"/>
      <c r="TGH352"/>
      <c r="TGI352"/>
      <c r="TGJ352"/>
      <c r="TGK352"/>
      <c r="TGL352"/>
      <c r="TGM352"/>
      <c r="TGN352"/>
      <c r="TGO352"/>
      <c r="TGP352"/>
      <c r="TGQ352"/>
      <c r="TGR352"/>
      <c r="TGS352"/>
      <c r="TGT352"/>
      <c r="TGU352"/>
      <c r="TGV352"/>
      <c r="TGW352"/>
      <c r="TGX352"/>
      <c r="TGY352"/>
      <c r="TGZ352"/>
      <c r="THA352"/>
      <c r="THB352"/>
      <c r="THC352"/>
      <c r="THD352"/>
      <c r="THE352"/>
      <c r="THF352"/>
      <c r="THG352"/>
      <c r="THH352"/>
      <c r="THI352"/>
      <c r="THJ352"/>
      <c r="THK352"/>
      <c r="THL352"/>
      <c r="THM352"/>
      <c r="THN352"/>
      <c r="THO352"/>
      <c r="THP352"/>
      <c r="THQ352"/>
      <c r="THR352"/>
      <c r="THS352"/>
      <c r="THT352"/>
      <c r="THU352"/>
      <c r="THV352"/>
      <c r="THW352"/>
      <c r="THX352"/>
      <c r="THY352"/>
      <c r="THZ352"/>
      <c r="TIA352"/>
      <c r="TIB352"/>
      <c r="TIC352"/>
      <c r="TID352"/>
      <c r="TIE352"/>
      <c r="TIF352"/>
      <c r="TIG352"/>
      <c r="TIH352"/>
      <c r="TII352"/>
      <c r="TIJ352"/>
      <c r="TIK352"/>
      <c r="TIL352"/>
      <c r="TIM352"/>
      <c r="TIN352"/>
      <c r="TIO352"/>
      <c r="TIP352"/>
      <c r="TIQ352"/>
      <c r="TIR352"/>
      <c r="TIS352"/>
      <c r="TIT352"/>
      <c r="TIU352"/>
      <c r="TIV352"/>
      <c r="TIW352"/>
      <c r="TIX352"/>
      <c r="TIY352"/>
      <c r="TIZ352"/>
      <c r="TJA352"/>
      <c r="TJB352"/>
      <c r="TJC352"/>
      <c r="TJD352"/>
      <c r="TJE352"/>
      <c r="TJF352"/>
      <c r="TJG352"/>
      <c r="TJH352"/>
      <c r="TJI352"/>
      <c r="TJJ352"/>
      <c r="TJK352"/>
      <c r="TJL352"/>
      <c r="TJM352"/>
      <c r="TJN352"/>
      <c r="TJO352"/>
      <c r="TJP352"/>
      <c r="TJQ352"/>
      <c r="TJR352"/>
      <c r="TJS352"/>
      <c r="TJT352"/>
      <c r="TJU352"/>
      <c r="TJV352"/>
      <c r="TJW352"/>
      <c r="TJX352"/>
      <c r="TJY352"/>
      <c r="TJZ352"/>
      <c r="TKA352"/>
      <c r="TKB352"/>
      <c r="TKC352"/>
      <c r="TKD352"/>
      <c r="TKE352"/>
      <c r="TKF352"/>
      <c r="TKG352"/>
      <c r="TKH352"/>
      <c r="TKI352"/>
      <c r="TKJ352"/>
      <c r="TKK352"/>
      <c r="TKL352"/>
      <c r="TKM352"/>
      <c r="TKN352"/>
      <c r="TKO352"/>
      <c r="TKP352"/>
      <c r="TKQ352"/>
      <c r="TKR352"/>
      <c r="TKS352"/>
      <c r="TKT352"/>
      <c r="TKU352"/>
      <c r="TKV352"/>
      <c r="TKW352"/>
      <c r="TKX352"/>
      <c r="TKY352"/>
      <c r="TKZ352"/>
      <c r="TLA352"/>
      <c r="TLB352"/>
      <c r="TLC352"/>
      <c r="TLD352"/>
      <c r="TLE352"/>
      <c r="TLF352"/>
      <c r="TLG352"/>
      <c r="TLH352"/>
      <c r="TLI352"/>
      <c r="TLJ352"/>
      <c r="TLK352"/>
      <c r="TLL352"/>
      <c r="TLM352"/>
      <c r="TLN352"/>
      <c r="TLO352"/>
      <c r="TLP352"/>
      <c r="TLQ352"/>
      <c r="TLR352"/>
      <c r="TLS352"/>
      <c r="TLT352"/>
      <c r="TLU352"/>
      <c r="TLV352"/>
      <c r="TLW352"/>
      <c r="TLX352"/>
      <c r="TLY352"/>
      <c r="TLZ352"/>
      <c r="TMA352"/>
      <c r="TMB352"/>
      <c r="TMC352"/>
      <c r="TMD352"/>
      <c r="TME352"/>
      <c r="TMF352"/>
      <c r="TMG352"/>
      <c r="TMH352"/>
      <c r="TMI352"/>
      <c r="TMJ352"/>
      <c r="TMK352"/>
      <c r="TML352"/>
      <c r="TMM352"/>
      <c r="TMN352"/>
      <c r="TMO352"/>
      <c r="TMP352"/>
      <c r="TMQ352"/>
      <c r="TMR352"/>
      <c r="TMS352"/>
      <c r="TMT352"/>
      <c r="TMU352"/>
      <c r="TMV352"/>
      <c r="TMW352"/>
      <c r="TMX352"/>
      <c r="TMY352"/>
      <c r="TMZ352"/>
      <c r="TNA352"/>
      <c r="TNB352"/>
      <c r="TNC352"/>
      <c r="TND352"/>
      <c r="TNE352"/>
      <c r="TNF352"/>
      <c r="TNG352"/>
      <c r="TNH352"/>
      <c r="TNI352"/>
      <c r="TNJ352"/>
      <c r="TNK352"/>
      <c r="TNL352"/>
      <c r="TNM352"/>
      <c r="TNN352"/>
      <c r="TNO352"/>
      <c r="TNP352"/>
      <c r="TNQ352"/>
      <c r="TNR352"/>
      <c r="TNS352"/>
      <c r="TNT352"/>
      <c r="TNU352"/>
      <c r="TNV352"/>
      <c r="TNW352"/>
      <c r="TNX352"/>
      <c r="TNY352"/>
      <c r="TNZ352"/>
      <c r="TOA352"/>
      <c r="TOB352"/>
      <c r="TOC352"/>
      <c r="TOD352"/>
      <c r="TOE352"/>
      <c r="TOF352"/>
      <c r="TOG352"/>
      <c r="TOH352"/>
      <c r="TOI352"/>
      <c r="TOJ352"/>
      <c r="TOK352"/>
      <c r="TOL352"/>
      <c r="TOM352"/>
      <c r="TON352"/>
      <c r="TOO352"/>
      <c r="TOP352"/>
      <c r="TOQ352"/>
      <c r="TOR352"/>
      <c r="TOS352"/>
      <c r="TOT352"/>
      <c r="TOU352"/>
      <c r="TOV352"/>
      <c r="TOW352"/>
      <c r="TOX352"/>
      <c r="TOY352"/>
      <c r="TOZ352"/>
      <c r="TPA352"/>
      <c r="TPB352"/>
      <c r="TPC352"/>
      <c r="TPD352"/>
      <c r="TPE352"/>
      <c r="TPF352"/>
      <c r="TPG352"/>
      <c r="TPH352"/>
      <c r="TPI352"/>
      <c r="TPJ352"/>
      <c r="TPK352"/>
      <c r="TPL352"/>
      <c r="TPM352"/>
      <c r="TPN352"/>
      <c r="TPO352"/>
      <c r="TPP352"/>
      <c r="TPQ352"/>
      <c r="TPR352"/>
      <c r="TPS352"/>
      <c r="TPT352"/>
      <c r="TPU352"/>
      <c r="TPV352"/>
      <c r="TPW352"/>
      <c r="TPX352"/>
      <c r="TPY352"/>
      <c r="TPZ352"/>
      <c r="TQA352"/>
      <c r="TQB352"/>
      <c r="TQC352"/>
      <c r="TQD352"/>
      <c r="TQE352"/>
      <c r="TQF352"/>
      <c r="TQG352"/>
      <c r="TQH352"/>
      <c r="TQI352"/>
      <c r="TQJ352"/>
      <c r="TQK352"/>
      <c r="TQL352"/>
      <c r="TQM352"/>
      <c r="TQN352"/>
      <c r="TQO352"/>
      <c r="TQP352"/>
      <c r="TQQ352"/>
      <c r="TQR352"/>
      <c r="TQS352"/>
      <c r="TQT352"/>
      <c r="TQU352"/>
      <c r="TQV352"/>
      <c r="TQW352"/>
      <c r="TQX352"/>
      <c r="TQY352"/>
      <c r="TQZ352"/>
      <c r="TRA352"/>
      <c r="TRB352"/>
      <c r="TRC352"/>
      <c r="TRD352"/>
      <c r="TRE352"/>
      <c r="TRF352"/>
      <c r="TRG352"/>
      <c r="TRH352"/>
      <c r="TRI352"/>
      <c r="TRJ352"/>
      <c r="TRK352"/>
      <c r="TRL352"/>
      <c r="TRM352"/>
      <c r="TRN352"/>
      <c r="TRO352"/>
      <c r="TRP352"/>
      <c r="TRQ352"/>
      <c r="TRR352"/>
      <c r="TRS352"/>
      <c r="TRT352"/>
      <c r="TRU352"/>
      <c r="TRV352"/>
      <c r="TRW352"/>
      <c r="TRX352"/>
      <c r="TRY352"/>
      <c r="TRZ352"/>
      <c r="TSA352"/>
      <c r="TSB352"/>
      <c r="TSC352"/>
      <c r="TSD352"/>
      <c r="TSE352"/>
      <c r="TSF352"/>
      <c r="TSG352"/>
      <c r="TSH352"/>
      <c r="TSI352"/>
      <c r="TSJ352"/>
      <c r="TSK352"/>
      <c r="TSL352"/>
      <c r="TSM352"/>
      <c r="TSN352"/>
      <c r="TSO352"/>
      <c r="TSP352"/>
      <c r="TSQ352"/>
      <c r="TSR352"/>
      <c r="TSS352"/>
      <c r="TST352"/>
      <c r="TSU352"/>
      <c r="TSV352"/>
      <c r="TSW352"/>
      <c r="TSX352"/>
      <c r="TSY352"/>
      <c r="TSZ352"/>
      <c r="TTA352"/>
      <c r="TTB352"/>
      <c r="TTC352"/>
      <c r="TTD352"/>
      <c r="TTE352"/>
      <c r="TTF352"/>
      <c r="TTG352"/>
      <c r="TTH352"/>
      <c r="TTI352"/>
      <c r="TTJ352"/>
      <c r="TTK352"/>
      <c r="TTL352"/>
      <c r="TTM352"/>
      <c r="TTN352"/>
      <c r="TTO352"/>
      <c r="TTP352"/>
      <c r="TTQ352"/>
      <c r="TTR352"/>
      <c r="TTS352"/>
      <c r="TTT352"/>
      <c r="TTU352"/>
      <c r="TTV352"/>
      <c r="TTW352"/>
      <c r="TTX352"/>
      <c r="TTY352"/>
      <c r="TTZ352"/>
      <c r="TUA352"/>
      <c r="TUB352"/>
      <c r="TUC352"/>
      <c r="TUD352"/>
      <c r="TUE352"/>
      <c r="TUF352"/>
      <c r="TUG352"/>
      <c r="TUH352"/>
      <c r="TUI352"/>
      <c r="TUJ352"/>
      <c r="TUK352"/>
      <c r="TUL352"/>
      <c r="TUM352"/>
      <c r="TUN352"/>
      <c r="TUO352"/>
      <c r="TUP352"/>
      <c r="TUQ352"/>
      <c r="TUR352"/>
      <c r="TUS352"/>
      <c r="TUT352"/>
      <c r="TUU352"/>
      <c r="TUV352"/>
      <c r="TUW352"/>
      <c r="TUX352"/>
      <c r="TUY352"/>
      <c r="TUZ352"/>
      <c r="TVA352"/>
      <c r="TVB352"/>
      <c r="TVC352"/>
      <c r="TVD352"/>
      <c r="TVE352"/>
      <c r="TVF352"/>
      <c r="TVG352"/>
      <c r="TVH352"/>
      <c r="TVI352"/>
      <c r="TVJ352"/>
      <c r="TVK352"/>
      <c r="TVL352"/>
      <c r="TVM352"/>
      <c r="TVN352"/>
      <c r="TVO352"/>
      <c r="TVP352"/>
      <c r="TVQ352"/>
      <c r="TVR352"/>
      <c r="TVS352"/>
      <c r="TVT352"/>
      <c r="TVU352"/>
      <c r="TVV352"/>
      <c r="TVW352"/>
      <c r="TVX352"/>
      <c r="TVY352"/>
      <c r="TVZ352"/>
      <c r="TWA352"/>
      <c r="TWB352"/>
      <c r="TWC352"/>
      <c r="TWD352"/>
      <c r="TWE352"/>
      <c r="TWF352"/>
      <c r="TWG352"/>
      <c r="TWH352"/>
      <c r="TWI352"/>
      <c r="TWJ352"/>
      <c r="TWK352"/>
      <c r="TWL352"/>
      <c r="TWM352"/>
      <c r="TWN352"/>
      <c r="TWO352"/>
      <c r="TWP352"/>
      <c r="TWQ352"/>
      <c r="TWR352"/>
      <c r="TWS352"/>
      <c r="TWT352"/>
      <c r="TWU352"/>
      <c r="TWV352"/>
      <c r="TWW352"/>
      <c r="TWX352"/>
      <c r="TWY352"/>
      <c r="TWZ352"/>
      <c r="TXA352"/>
      <c r="TXB352"/>
      <c r="TXC352"/>
      <c r="TXD352"/>
      <c r="TXE352"/>
      <c r="TXF352"/>
      <c r="TXG352"/>
      <c r="TXH352"/>
      <c r="TXI352"/>
      <c r="TXJ352"/>
      <c r="TXK352"/>
      <c r="TXL352"/>
      <c r="TXM352"/>
      <c r="TXN352"/>
      <c r="TXO352"/>
      <c r="TXP352"/>
      <c r="TXQ352"/>
      <c r="TXR352"/>
      <c r="TXS352"/>
      <c r="TXT352"/>
      <c r="TXU352"/>
      <c r="TXV352"/>
      <c r="TXW352"/>
      <c r="TXX352"/>
      <c r="TXY352"/>
      <c r="TXZ352"/>
      <c r="TYA352"/>
      <c r="TYB352"/>
      <c r="TYC352"/>
      <c r="TYD352"/>
      <c r="TYE352"/>
      <c r="TYF352"/>
      <c r="TYG352"/>
      <c r="TYH352"/>
      <c r="TYI352"/>
      <c r="TYJ352"/>
      <c r="TYK352"/>
      <c r="TYL352"/>
      <c r="TYM352"/>
      <c r="TYN352"/>
      <c r="TYO352"/>
      <c r="TYP352"/>
      <c r="TYQ352"/>
      <c r="TYR352"/>
      <c r="TYS352"/>
      <c r="TYT352"/>
      <c r="TYU352"/>
      <c r="TYV352"/>
      <c r="TYW352"/>
      <c r="TYX352"/>
      <c r="TYY352"/>
      <c r="TYZ352"/>
      <c r="TZA352"/>
      <c r="TZB352"/>
      <c r="TZC352"/>
      <c r="TZD352"/>
      <c r="TZE352"/>
      <c r="TZF352"/>
      <c r="TZG352"/>
      <c r="TZH352"/>
      <c r="TZI352"/>
      <c r="TZJ352"/>
      <c r="TZK352"/>
      <c r="TZL352"/>
      <c r="TZM352"/>
      <c r="TZN352"/>
      <c r="TZO352"/>
      <c r="TZP352"/>
      <c r="TZQ352"/>
      <c r="TZR352"/>
      <c r="TZS352"/>
      <c r="TZT352"/>
      <c r="TZU352"/>
      <c r="TZV352"/>
      <c r="TZW352"/>
      <c r="TZX352"/>
      <c r="TZY352"/>
      <c r="TZZ352"/>
      <c r="UAA352"/>
      <c r="UAB352"/>
      <c r="UAC352"/>
      <c r="UAD352"/>
      <c r="UAE352"/>
      <c r="UAF352"/>
      <c r="UAG352"/>
      <c r="UAH352"/>
      <c r="UAI352"/>
      <c r="UAJ352"/>
      <c r="UAK352"/>
      <c r="UAL352"/>
      <c r="UAM352"/>
      <c r="UAN352"/>
      <c r="UAO352"/>
      <c r="UAP352"/>
      <c r="UAQ352"/>
      <c r="UAR352"/>
      <c r="UAS352"/>
      <c r="UAT352"/>
      <c r="UAU352"/>
      <c r="UAV352"/>
      <c r="UAW352"/>
      <c r="UAX352"/>
      <c r="UAY352"/>
      <c r="UAZ352"/>
      <c r="UBA352"/>
      <c r="UBB352"/>
      <c r="UBC352"/>
      <c r="UBD352"/>
      <c r="UBE352"/>
      <c r="UBF352"/>
      <c r="UBG352"/>
      <c r="UBH352"/>
      <c r="UBI352"/>
      <c r="UBJ352"/>
      <c r="UBK352"/>
      <c r="UBL352"/>
      <c r="UBM352"/>
      <c r="UBN352"/>
      <c r="UBO352"/>
      <c r="UBP352"/>
      <c r="UBQ352"/>
      <c r="UBR352"/>
      <c r="UBS352"/>
      <c r="UBT352"/>
      <c r="UBU352"/>
      <c r="UBV352"/>
      <c r="UBW352"/>
      <c r="UBX352"/>
      <c r="UBY352"/>
      <c r="UBZ352"/>
      <c r="UCA352"/>
      <c r="UCB352"/>
      <c r="UCC352"/>
      <c r="UCD352"/>
      <c r="UCE352"/>
      <c r="UCF352"/>
      <c r="UCG352"/>
      <c r="UCH352"/>
      <c r="UCI352"/>
      <c r="UCJ352"/>
      <c r="UCK352"/>
      <c r="UCL352"/>
      <c r="UCM352"/>
      <c r="UCN352"/>
      <c r="UCO352"/>
      <c r="UCP352"/>
      <c r="UCQ352"/>
      <c r="UCR352"/>
      <c r="UCS352"/>
      <c r="UCT352"/>
      <c r="UCU352"/>
      <c r="UCV352"/>
      <c r="UCW352"/>
      <c r="UCX352"/>
      <c r="UCY352"/>
      <c r="UCZ352"/>
      <c r="UDA352"/>
      <c r="UDB352"/>
      <c r="UDC352"/>
      <c r="UDD352"/>
      <c r="UDE352"/>
      <c r="UDF352"/>
      <c r="UDG352"/>
      <c r="UDH352"/>
      <c r="UDI352"/>
      <c r="UDJ352"/>
      <c r="UDK352"/>
      <c r="UDL352"/>
      <c r="UDM352"/>
      <c r="UDN352"/>
      <c r="UDO352"/>
      <c r="UDP352"/>
      <c r="UDQ352"/>
      <c r="UDR352"/>
      <c r="UDS352"/>
      <c r="UDT352"/>
      <c r="UDU352"/>
      <c r="UDV352"/>
      <c r="UDW352"/>
      <c r="UDX352"/>
      <c r="UDY352"/>
      <c r="UDZ352"/>
      <c r="UEA352"/>
      <c r="UEB352"/>
      <c r="UEC352"/>
      <c r="UED352"/>
      <c r="UEE352"/>
      <c r="UEF352"/>
      <c r="UEG352"/>
      <c r="UEH352"/>
      <c r="UEI352"/>
      <c r="UEJ352"/>
      <c r="UEK352"/>
      <c r="UEL352"/>
      <c r="UEM352"/>
      <c r="UEN352"/>
      <c r="UEO352"/>
      <c r="UEP352"/>
      <c r="UEQ352"/>
      <c r="UER352"/>
      <c r="UES352"/>
      <c r="UET352"/>
      <c r="UEU352"/>
      <c r="UEV352"/>
      <c r="UEW352"/>
      <c r="UEX352"/>
      <c r="UEY352"/>
      <c r="UEZ352"/>
      <c r="UFA352"/>
      <c r="UFB352"/>
      <c r="UFC352"/>
      <c r="UFD352"/>
      <c r="UFE352"/>
      <c r="UFF352"/>
      <c r="UFG352"/>
      <c r="UFH352"/>
      <c r="UFI352"/>
      <c r="UFJ352"/>
      <c r="UFK352"/>
      <c r="UFL352"/>
      <c r="UFM352"/>
      <c r="UFN352"/>
      <c r="UFO352"/>
      <c r="UFP352"/>
      <c r="UFQ352"/>
      <c r="UFR352"/>
      <c r="UFS352"/>
      <c r="UFT352"/>
      <c r="UFU352"/>
      <c r="UFV352"/>
      <c r="UFW352"/>
      <c r="UFX352"/>
      <c r="UFY352"/>
      <c r="UFZ352"/>
      <c r="UGA352"/>
      <c r="UGB352"/>
      <c r="UGC352"/>
      <c r="UGD352"/>
      <c r="UGE352"/>
      <c r="UGF352"/>
      <c r="UGG352"/>
      <c r="UGH352"/>
      <c r="UGI352"/>
      <c r="UGJ352"/>
      <c r="UGK352"/>
      <c r="UGL352"/>
      <c r="UGM352"/>
      <c r="UGN352"/>
      <c r="UGO352"/>
      <c r="UGP352"/>
      <c r="UGQ352"/>
      <c r="UGR352"/>
      <c r="UGS352"/>
      <c r="UGT352"/>
      <c r="UGU352"/>
      <c r="UGV352"/>
      <c r="UGW352"/>
      <c r="UGX352"/>
      <c r="UGY352"/>
      <c r="UGZ352"/>
      <c r="UHA352"/>
      <c r="UHB352"/>
      <c r="UHC352"/>
      <c r="UHD352"/>
      <c r="UHE352"/>
      <c r="UHF352"/>
      <c r="UHG352"/>
      <c r="UHH352"/>
      <c r="UHI352"/>
      <c r="UHJ352"/>
      <c r="UHK352"/>
      <c r="UHL352"/>
      <c r="UHM352"/>
      <c r="UHN352"/>
      <c r="UHO352"/>
      <c r="UHP352"/>
      <c r="UHQ352"/>
      <c r="UHR352"/>
      <c r="UHS352"/>
      <c r="UHT352"/>
      <c r="UHU352"/>
      <c r="UHV352"/>
      <c r="UHW352"/>
      <c r="UHX352"/>
      <c r="UHY352"/>
      <c r="UHZ352"/>
      <c r="UIA352"/>
      <c r="UIB352"/>
      <c r="UIC352"/>
      <c r="UID352"/>
      <c r="UIE352"/>
      <c r="UIF352"/>
      <c r="UIG352"/>
      <c r="UIH352"/>
      <c r="UII352"/>
      <c r="UIJ352"/>
      <c r="UIK352"/>
      <c r="UIL352"/>
      <c r="UIM352"/>
      <c r="UIN352"/>
      <c r="UIO352"/>
      <c r="UIP352"/>
      <c r="UIQ352"/>
      <c r="UIR352"/>
      <c r="UIS352"/>
      <c r="UIT352"/>
      <c r="UIU352"/>
      <c r="UIV352"/>
      <c r="UIW352"/>
      <c r="UIX352"/>
      <c r="UIY352"/>
      <c r="UIZ352"/>
      <c r="UJA352"/>
      <c r="UJB352"/>
      <c r="UJC352"/>
      <c r="UJD352"/>
      <c r="UJE352"/>
      <c r="UJF352"/>
      <c r="UJG352"/>
      <c r="UJH352"/>
      <c r="UJI352"/>
      <c r="UJJ352"/>
      <c r="UJK352"/>
      <c r="UJL352"/>
      <c r="UJM352"/>
      <c r="UJN352"/>
      <c r="UJO352"/>
      <c r="UJP352"/>
      <c r="UJQ352"/>
      <c r="UJR352"/>
      <c r="UJS352"/>
      <c r="UJT352"/>
      <c r="UJU352"/>
      <c r="UJV352"/>
      <c r="UJW352"/>
      <c r="UJX352"/>
      <c r="UJY352"/>
      <c r="UJZ352"/>
      <c r="UKA352"/>
      <c r="UKB352"/>
      <c r="UKC352"/>
      <c r="UKD352"/>
      <c r="UKE352"/>
      <c r="UKF352"/>
      <c r="UKG352"/>
      <c r="UKH352"/>
      <c r="UKI352"/>
      <c r="UKJ352"/>
      <c r="UKK352"/>
      <c r="UKL352"/>
      <c r="UKM352"/>
      <c r="UKN352"/>
      <c r="UKO352"/>
      <c r="UKP352"/>
      <c r="UKQ352"/>
      <c r="UKR352"/>
      <c r="UKS352"/>
      <c r="UKT352"/>
      <c r="UKU352"/>
      <c r="UKV352"/>
      <c r="UKW352"/>
      <c r="UKX352"/>
      <c r="UKY352"/>
      <c r="UKZ352"/>
      <c r="ULA352"/>
      <c r="ULB352"/>
      <c r="ULC352"/>
      <c r="ULD352"/>
      <c r="ULE352"/>
      <c r="ULF352"/>
      <c r="ULG352"/>
      <c r="ULH352"/>
      <c r="ULI352"/>
      <c r="ULJ352"/>
      <c r="ULK352"/>
      <c r="ULL352"/>
      <c r="ULM352"/>
      <c r="ULN352"/>
      <c r="ULO352"/>
      <c r="ULP352"/>
      <c r="ULQ352"/>
      <c r="ULR352"/>
      <c r="ULS352"/>
      <c r="ULT352"/>
      <c r="ULU352"/>
      <c r="ULV352"/>
      <c r="ULW352"/>
      <c r="ULX352"/>
      <c r="ULY352"/>
      <c r="ULZ352"/>
      <c r="UMA352"/>
      <c r="UMB352"/>
      <c r="UMC352"/>
      <c r="UMD352"/>
      <c r="UME352"/>
      <c r="UMF352"/>
      <c r="UMG352"/>
      <c r="UMH352"/>
      <c r="UMI352"/>
      <c r="UMJ352"/>
      <c r="UMK352"/>
      <c r="UML352"/>
      <c r="UMM352"/>
      <c r="UMN352"/>
      <c r="UMO352"/>
      <c r="UMP352"/>
      <c r="UMQ352"/>
      <c r="UMR352"/>
      <c r="UMS352"/>
      <c r="UMT352"/>
      <c r="UMU352"/>
      <c r="UMV352"/>
      <c r="UMW352"/>
      <c r="UMX352"/>
      <c r="UMY352"/>
      <c r="UMZ352"/>
      <c r="UNA352"/>
      <c r="UNB352"/>
      <c r="UNC352"/>
      <c r="UND352"/>
      <c r="UNE352"/>
      <c r="UNF352"/>
      <c r="UNG352"/>
      <c r="UNH352"/>
      <c r="UNI352"/>
      <c r="UNJ352"/>
      <c r="UNK352"/>
      <c r="UNL352"/>
      <c r="UNM352"/>
      <c r="UNN352"/>
      <c r="UNO352"/>
      <c r="UNP352"/>
      <c r="UNQ352"/>
      <c r="UNR352"/>
      <c r="UNS352"/>
      <c r="UNT352"/>
      <c r="UNU352"/>
      <c r="UNV352"/>
      <c r="UNW352"/>
      <c r="UNX352"/>
      <c r="UNY352"/>
      <c r="UNZ352"/>
      <c r="UOA352"/>
      <c r="UOB352"/>
      <c r="UOC352"/>
      <c r="UOD352"/>
      <c r="UOE352"/>
      <c r="UOF352"/>
      <c r="UOG352"/>
      <c r="UOH352"/>
      <c r="UOI352"/>
      <c r="UOJ352"/>
      <c r="UOK352"/>
      <c r="UOL352"/>
      <c r="UOM352"/>
      <c r="UON352"/>
      <c r="UOO352"/>
      <c r="UOP352"/>
      <c r="UOQ352"/>
      <c r="UOR352"/>
      <c r="UOS352"/>
      <c r="UOT352"/>
      <c r="UOU352"/>
      <c r="UOV352"/>
      <c r="UOW352"/>
      <c r="UOX352"/>
      <c r="UOY352"/>
      <c r="UOZ352"/>
      <c r="UPA352"/>
      <c r="UPB352"/>
      <c r="UPC352"/>
      <c r="UPD352"/>
      <c r="UPE352"/>
      <c r="UPF352"/>
      <c r="UPG352"/>
      <c r="UPH352"/>
      <c r="UPI352"/>
      <c r="UPJ352"/>
      <c r="UPK352"/>
      <c r="UPL352"/>
      <c r="UPM352"/>
      <c r="UPN352"/>
      <c r="UPO352"/>
      <c r="UPP352"/>
      <c r="UPQ352"/>
      <c r="UPR352"/>
      <c r="UPS352"/>
      <c r="UPT352"/>
      <c r="UPU352"/>
      <c r="UPV352"/>
      <c r="UPW352"/>
      <c r="UPX352"/>
      <c r="UPY352"/>
      <c r="UPZ352"/>
      <c r="UQA352"/>
      <c r="UQB352"/>
      <c r="UQC352"/>
      <c r="UQD352"/>
      <c r="UQE352"/>
      <c r="UQF352"/>
      <c r="UQG352"/>
      <c r="UQH352"/>
      <c r="UQI352"/>
      <c r="UQJ352"/>
      <c r="UQK352"/>
      <c r="UQL352"/>
      <c r="UQM352"/>
      <c r="UQN352"/>
      <c r="UQO352"/>
      <c r="UQP352"/>
      <c r="UQQ352"/>
      <c r="UQR352"/>
      <c r="UQS352"/>
      <c r="UQT352"/>
      <c r="UQU352"/>
      <c r="UQV352"/>
      <c r="UQW352"/>
      <c r="UQX352"/>
      <c r="UQY352"/>
      <c r="UQZ352"/>
      <c r="URA352"/>
      <c r="URB352"/>
      <c r="URC352"/>
      <c r="URD352"/>
      <c r="URE352"/>
      <c r="URF352"/>
      <c r="URG352"/>
      <c r="URH352"/>
      <c r="URI352"/>
      <c r="URJ352"/>
      <c r="URK352"/>
      <c r="URL352"/>
      <c r="URM352"/>
      <c r="URN352"/>
      <c r="URO352"/>
      <c r="URP352"/>
      <c r="URQ352"/>
      <c r="URR352"/>
      <c r="URS352"/>
      <c r="URT352"/>
      <c r="URU352"/>
      <c r="URV352"/>
      <c r="URW352"/>
      <c r="URX352"/>
      <c r="URY352"/>
      <c r="URZ352"/>
      <c r="USA352"/>
      <c r="USB352"/>
      <c r="USC352"/>
      <c r="USD352"/>
      <c r="USE352"/>
      <c r="USF352"/>
      <c r="USG352"/>
      <c r="USH352"/>
      <c r="USI352"/>
      <c r="USJ352"/>
      <c r="USK352"/>
      <c r="USL352"/>
      <c r="USM352"/>
      <c r="USN352"/>
      <c r="USO352"/>
      <c r="USP352"/>
      <c r="USQ352"/>
      <c r="USR352"/>
      <c r="USS352"/>
      <c r="UST352"/>
      <c r="USU352"/>
      <c r="USV352"/>
      <c r="USW352"/>
      <c r="USX352"/>
      <c r="USY352"/>
      <c r="USZ352"/>
      <c r="UTA352"/>
      <c r="UTB352"/>
      <c r="UTC352"/>
      <c r="UTD352"/>
      <c r="UTE352"/>
      <c r="UTF352"/>
      <c r="UTG352"/>
      <c r="UTH352"/>
      <c r="UTI352"/>
      <c r="UTJ352"/>
      <c r="UTK352"/>
      <c r="UTL352"/>
      <c r="UTM352"/>
      <c r="UTN352"/>
      <c r="UTO352"/>
      <c r="UTP352"/>
      <c r="UTQ352"/>
      <c r="UTR352"/>
      <c r="UTS352"/>
      <c r="UTT352"/>
      <c r="UTU352"/>
      <c r="UTV352"/>
      <c r="UTW352"/>
      <c r="UTX352"/>
      <c r="UTY352"/>
      <c r="UTZ352"/>
      <c r="UUA352"/>
      <c r="UUB352"/>
      <c r="UUC352"/>
      <c r="UUD352"/>
      <c r="UUE352"/>
      <c r="UUF352"/>
      <c r="UUG352"/>
      <c r="UUH352"/>
      <c r="UUI352"/>
      <c r="UUJ352"/>
      <c r="UUK352"/>
      <c r="UUL352"/>
      <c r="UUM352"/>
      <c r="UUN352"/>
      <c r="UUO352"/>
      <c r="UUP352"/>
      <c r="UUQ352"/>
      <c r="UUR352"/>
      <c r="UUS352"/>
      <c r="UUT352"/>
      <c r="UUU352"/>
      <c r="UUV352"/>
      <c r="UUW352"/>
      <c r="UUX352"/>
      <c r="UUY352"/>
      <c r="UUZ352"/>
      <c r="UVA352"/>
      <c r="UVB352"/>
      <c r="UVC352"/>
      <c r="UVD352"/>
      <c r="UVE352"/>
      <c r="UVF352"/>
      <c r="UVG352"/>
      <c r="UVH352"/>
      <c r="UVI352"/>
      <c r="UVJ352"/>
      <c r="UVK352"/>
      <c r="UVL352"/>
      <c r="UVM352"/>
      <c r="UVN352"/>
      <c r="UVO352"/>
      <c r="UVP352"/>
      <c r="UVQ352"/>
      <c r="UVR352"/>
      <c r="UVS352"/>
      <c r="UVT352"/>
      <c r="UVU352"/>
      <c r="UVV352"/>
      <c r="UVW352"/>
      <c r="UVX352"/>
      <c r="UVY352"/>
      <c r="UVZ352"/>
      <c r="UWA352"/>
      <c r="UWB352"/>
      <c r="UWC352"/>
      <c r="UWD352"/>
      <c r="UWE352"/>
      <c r="UWF352"/>
      <c r="UWG352"/>
      <c r="UWH352"/>
      <c r="UWI352"/>
      <c r="UWJ352"/>
      <c r="UWK352"/>
      <c r="UWL352"/>
      <c r="UWM352"/>
      <c r="UWN352"/>
      <c r="UWO352"/>
      <c r="UWP352"/>
      <c r="UWQ352"/>
      <c r="UWR352"/>
      <c r="UWS352"/>
      <c r="UWT352"/>
      <c r="UWU352"/>
      <c r="UWV352"/>
      <c r="UWW352"/>
      <c r="UWX352"/>
      <c r="UWY352"/>
      <c r="UWZ352"/>
      <c r="UXA352"/>
      <c r="UXB352"/>
      <c r="UXC352"/>
      <c r="UXD352"/>
      <c r="UXE352"/>
      <c r="UXF352"/>
      <c r="UXG352"/>
      <c r="UXH352"/>
      <c r="UXI352"/>
      <c r="UXJ352"/>
      <c r="UXK352"/>
      <c r="UXL352"/>
      <c r="UXM352"/>
      <c r="UXN352"/>
      <c r="UXO352"/>
      <c r="UXP352"/>
      <c r="UXQ352"/>
      <c r="UXR352"/>
      <c r="UXS352"/>
      <c r="UXT352"/>
      <c r="UXU352"/>
      <c r="UXV352"/>
      <c r="UXW352"/>
      <c r="UXX352"/>
      <c r="UXY352"/>
      <c r="UXZ352"/>
      <c r="UYA352"/>
      <c r="UYB352"/>
      <c r="UYC352"/>
      <c r="UYD352"/>
      <c r="UYE352"/>
      <c r="UYF352"/>
      <c r="UYG352"/>
      <c r="UYH352"/>
      <c r="UYI352"/>
      <c r="UYJ352"/>
      <c r="UYK352"/>
      <c r="UYL352"/>
      <c r="UYM352"/>
      <c r="UYN352"/>
      <c r="UYO352"/>
      <c r="UYP352"/>
      <c r="UYQ352"/>
      <c r="UYR352"/>
      <c r="UYS352"/>
      <c r="UYT352"/>
      <c r="UYU352"/>
      <c r="UYV352"/>
      <c r="UYW352"/>
      <c r="UYX352"/>
      <c r="UYY352"/>
      <c r="UYZ352"/>
      <c r="UZA352"/>
      <c r="UZB352"/>
      <c r="UZC352"/>
      <c r="UZD352"/>
      <c r="UZE352"/>
      <c r="UZF352"/>
      <c r="UZG352"/>
      <c r="UZH352"/>
      <c r="UZI352"/>
      <c r="UZJ352"/>
      <c r="UZK352"/>
      <c r="UZL352"/>
      <c r="UZM352"/>
      <c r="UZN352"/>
      <c r="UZO352"/>
      <c r="UZP352"/>
      <c r="UZQ352"/>
      <c r="UZR352"/>
      <c r="UZS352"/>
      <c r="UZT352"/>
      <c r="UZU352"/>
      <c r="UZV352"/>
      <c r="UZW352"/>
      <c r="UZX352"/>
      <c r="UZY352"/>
      <c r="UZZ352"/>
      <c r="VAA352"/>
      <c r="VAB352"/>
      <c r="VAC352"/>
      <c r="VAD352"/>
      <c r="VAE352"/>
      <c r="VAF352"/>
      <c r="VAG352"/>
      <c r="VAH352"/>
      <c r="VAI352"/>
      <c r="VAJ352"/>
      <c r="VAK352"/>
      <c r="VAL352"/>
      <c r="VAM352"/>
      <c r="VAN352"/>
      <c r="VAO352"/>
      <c r="VAP352"/>
      <c r="VAQ352"/>
      <c r="VAR352"/>
      <c r="VAS352"/>
      <c r="VAT352"/>
      <c r="VAU352"/>
      <c r="VAV352"/>
      <c r="VAW352"/>
      <c r="VAX352"/>
      <c r="VAY352"/>
      <c r="VAZ352"/>
      <c r="VBA352"/>
      <c r="VBB352"/>
      <c r="VBC352"/>
      <c r="VBD352"/>
      <c r="VBE352"/>
      <c r="VBF352"/>
      <c r="VBG352"/>
      <c r="VBH352"/>
      <c r="VBI352"/>
      <c r="VBJ352"/>
      <c r="VBK352"/>
      <c r="VBL352"/>
      <c r="VBM352"/>
      <c r="VBN352"/>
      <c r="VBO352"/>
      <c r="VBP352"/>
      <c r="VBQ352"/>
      <c r="VBR352"/>
      <c r="VBS352"/>
      <c r="VBT352"/>
      <c r="VBU352"/>
      <c r="VBV352"/>
      <c r="VBW352"/>
      <c r="VBX352"/>
      <c r="VBY352"/>
      <c r="VBZ352"/>
      <c r="VCA352"/>
      <c r="VCB352"/>
      <c r="VCC352"/>
      <c r="VCD352"/>
      <c r="VCE352"/>
      <c r="VCF352"/>
      <c r="VCG352"/>
      <c r="VCH352"/>
      <c r="VCI352"/>
      <c r="VCJ352"/>
      <c r="VCK352"/>
      <c r="VCL352"/>
      <c r="VCM352"/>
      <c r="VCN352"/>
      <c r="VCO352"/>
      <c r="VCP352"/>
      <c r="VCQ352"/>
      <c r="VCR352"/>
      <c r="VCS352"/>
      <c r="VCT352"/>
      <c r="VCU352"/>
      <c r="VCV352"/>
      <c r="VCW352"/>
      <c r="VCX352"/>
      <c r="VCY352"/>
      <c r="VCZ352"/>
      <c r="VDA352"/>
      <c r="VDB352"/>
      <c r="VDC352"/>
      <c r="VDD352"/>
      <c r="VDE352"/>
      <c r="VDF352"/>
      <c r="VDG352"/>
      <c r="VDH352"/>
      <c r="VDI352"/>
      <c r="VDJ352"/>
      <c r="VDK352"/>
      <c r="VDL352"/>
      <c r="VDM352"/>
      <c r="VDN352"/>
      <c r="VDO352"/>
      <c r="VDP352"/>
      <c r="VDQ352"/>
      <c r="VDR352"/>
      <c r="VDS352"/>
      <c r="VDT352"/>
      <c r="VDU352"/>
      <c r="VDV352"/>
      <c r="VDW352"/>
      <c r="VDX352"/>
      <c r="VDY352"/>
      <c r="VDZ352"/>
      <c r="VEA352"/>
      <c r="VEB352"/>
      <c r="VEC352"/>
      <c r="VED352"/>
      <c r="VEE352"/>
      <c r="VEF352"/>
      <c r="VEG352"/>
      <c r="VEH352"/>
      <c r="VEI352"/>
      <c r="VEJ352"/>
      <c r="VEK352"/>
      <c r="VEL352"/>
      <c r="VEM352"/>
      <c r="VEN352"/>
      <c r="VEO352"/>
      <c r="VEP352"/>
      <c r="VEQ352"/>
      <c r="VER352"/>
      <c r="VES352"/>
      <c r="VET352"/>
      <c r="VEU352"/>
      <c r="VEV352"/>
      <c r="VEW352"/>
      <c r="VEX352"/>
      <c r="VEY352"/>
      <c r="VEZ352"/>
      <c r="VFA352"/>
      <c r="VFB352"/>
      <c r="VFC352"/>
      <c r="VFD352"/>
      <c r="VFE352"/>
      <c r="VFF352"/>
      <c r="VFG352"/>
      <c r="VFH352"/>
      <c r="VFI352"/>
      <c r="VFJ352"/>
      <c r="VFK352"/>
      <c r="VFL352"/>
      <c r="VFM352"/>
      <c r="VFN352"/>
      <c r="VFO352"/>
      <c r="VFP352"/>
      <c r="VFQ352"/>
      <c r="VFR352"/>
      <c r="VFS352"/>
      <c r="VFT352"/>
      <c r="VFU352"/>
      <c r="VFV352"/>
      <c r="VFW352"/>
      <c r="VFX352"/>
      <c r="VFY352"/>
      <c r="VFZ352"/>
      <c r="VGA352"/>
      <c r="VGB352"/>
      <c r="VGC352"/>
      <c r="VGD352"/>
      <c r="VGE352"/>
      <c r="VGF352"/>
      <c r="VGG352"/>
      <c r="VGH352"/>
      <c r="VGI352"/>
      <c r="VGJ352"/>
      <c r="VGK352"/>
      <c r="VGL352"/>
      <c r="VGM352"/>
      <c r="VGN352"/>
      <c r="VGO352"/>
      <c r="VGP352"/>
      <c r="VGQ352"/>
      <c r="VGR352"/>
      <c r="VGS352"/>
      <c r="VGT352"/>
      <c r="VGU352"/>
      <c r="VGV352"/>
      <c r="VGW352"/>
      <c r="VGX352"/>
      <c r="VGY352"/>
      <c r="VGZ352"/>
      <c r="VHA352"/>
      <c r="VHB352"/>
      <c r="VHC352"/>
      <c r="VHD352"/>
      <c r="VHE352"/>
      <c r="VHF352"/>
      <c r="VHG352"/>
      <c r="VHH352"/>
      <c r="VHI352"/>
      <c r="VHJ352"/>
      <c r="VHK352"/>
      <c r="VHL352"/>
      <c r="VHM352"/>
      <c r="VHN352"/>
      <c r="VHO352"/>
      <c r="VHP352"/>
      <c r="VHQ352"/>
      <c r="VHR352"/>
      <c r="VHS352"/>
      <c r="VHT352"/>
      <c r="VHU352"/>
      <c r="VHV352"/>
      <c r="VHW352"/>
      <c r="VHX352"/>
      <c r="VHY352"/>
      <c r="VHZ352"/>
      <c r="VIA352"/>
      <c r="VIB352"/>
      <c r="VIC352"/>
      <c r="VID352"/>
      <c r="VIE352"/>
      <c r="VIF352"/>
      <c r="VIG352"/>
      <c r="VIH352"/>
      <c r="VII352"/>
      <c r="VIJ352"/>
      <c r="VIK352"/>
      <c r="VIL352"/>
      <c r="VIM352"/>
      <c r="VIN352"/>
      <c r="VIO352"/>
      <c r="VIP352"/>
      <c r="VIQ352"/>
      <c r="VIR352"/>
      <c r="VIS352"/>
      <c r="VIT352"/>
      <c r="VIU352"/>
      <c r="VIV352"/>
      <c r="VIW352"/>
      <c r="VIX352"/>
      <c r="VIY352"/>
      <c r="VIZ352"/>
      <c r="VJA352"/>
      <c r="VJB352"/>
      <c r="VJC352"/>
      <c r="VJD352"/>
      <c r="VJE352"/>
      <c r="VJF352"/>
      <c r="VJG352"/>
      <c r="VJH352"/>
      <c r="VJI352"/>
      <c r="VJJ352"/>
      <c r="VJK352"/>
      <c r="VJL352"/>
      <c r="VJM352"/>
      <c r="VJN352"/>
      <c r="VJO352"/>
      <c r="VJP352"/>
      <c r="VJQ352"/>
      <c r="VJR352"/>
      <c r="VJS352"/>
      <c r="VJT352"/>
      <c r="VJU352"/>
      <c r="VJV352"/>
      <c r="VJW352"/>
      <c r="VJX352"/>
      <c r="VJY352"/>
      <c r="VJZ352"/>
      <c r="VKA352"/>
      <c r="VKB352"/>
      <c r="VKC352"/>
      <c r="VKD352"/>
      <c r="VKE352"/>
      <c r="VKF352"/>
      <c r="VKG352"/>
      <c r="VKH352"/>
      <c r="VKI352"/>
      <c r="VKJ352"/>
      <c r="VKK352"/>
      <c r="VKL352"/>
      <c r="VKM352"/>
      <c r="VKN352"/>
      <c r="VKO352"/>
      <c r="VKP352"/>
      <c r="VKQ352"/>
      <c r="VKR352"/>
      <c r="VKS352"/>
      <c r="VKT352"/>
      <c r="VKU352"/>
      <c r="VKV352"/>
      <c r="VKW352"/>
      <c r="VKX352"/>
      <c r="VKY352"/>
      <c r="VKZ352"/>
      <c r="VLA352"/>
      <c r="VLB352"/>
      <c r="VLC352"/>
      <c r="VLD352"/>
      <c r="VLE352"/>
      <c r="VLF352"/>
      <c r="VLG352"/>
      <c r="VLH352"/>
      <c r="VLI352"/>
      <c r="VLJ352"/>
      <c r="VLK352"/>
      <c r="VLL352"/>
      <c r="VLM352"/>
      <c r="VLN352"/>
      <c r="VLO352"/>
      <c r="VLP352"/>
      <c r="VLQ352"/>
      <c r="VLR352"/>
      <c r="VLS352"/>
      <c r="VLT352"/>
      <c r="VLU352"/>
      <c r="VLV352"/>
      <c r="VLW352"/>
      <c r="VLX352"/>
      <c r="VLY352"/>
      <c r="VLZ352"/>
      <c r="VMA352"/>
      <c r="VMB352"/>
      <c r="VMC352"/>
      <c r="VMD352"/>
      <c r="VME352"/>
      <c r="VMF352"/>
      <c r="VMG352"/>
      <c r="VMH352"/>
      <c r="VMI352"/>
      <c r="VMJ352"/>
      <c r="VMK352"/>
      <c r="VML352"/>
      <c r="VMM352"/>
      <c r="VMN352"/>
      <c r="VMO352"/>
      <c r="VMP352"/>
      <c r="VMQ352"/>
      <c r="VMR352"/>
      <c r="VMS352"/>
      <c r="VMT352"/>
      <c r="VMU352"/>
      <c r="VMV352"/>
      <c r="VMW352"/>
      <c r="VMX352"/>
      <c r="VMY352"/>
      <c r="VMZ352"/>
      <c r="VNA352"/>
      <c r="VNB352"/>
      <c r="VNC352"/>
      <c r="VND352"/>
      <c r="VNE352"/>
      <c r="VNF352"/>
      <c r="VNG352"/>
      <c r="VNH352"/>
      <c r="VNI352"/>
      <c r="VNJ352"/>
      <c r="VNK352"/>
      <c r="VNL352"/>
      <c r="VNM352"/>
      <c r="VNN352"/>
      <c r="VNO352"/>
      <c r="VNP352"/>
      <c r="VNQ352"/>
      <c r="VNR352"/>
      <c r="VNS352"/>
      <c r="VNT352"/>
      <c r="VNU352"/>
      <c r="VNV352"/>
      <c r="VNW352"/>
      <c r="VNX352"/>
      <c r="VNY352"/>
      <c r="VNZ352"/>
      <c r="VOA352"/>
      <c r="VOB352"/>
      <c r="VOC352"/>
      <c r="VOD352"/>
      <c r="VOE352"/>
      <c r="VOF352"/>
      <c r="VOG352"/>
      <c r="VOH352"/>
      <c r="VOI352"/>
      <c r="VOJ352"/>
      <c r="VOK352"/>
      <c r="VOL352"/>
      <c r="VOM352"/>
      <c r="VON352"/>
      <c r="VOO352"/>
      <c r="VOP352"/>
      <c r="VOQ352"/>
      <c r="VOR352"/>
      <c r="VOS352"/>
      <c r="VOT352"/>
      <c r="VOU352"/>
      <c r="VOV352"/>
      <c r="VOW352"/>
      <c r="VOX352"/>
      <c r="VOY352"/>
      <c r="VOZ352"/>
      <c r="VPA352"/>
      <c r="VPB352"/>
      <c r="VPC352"/>
      <c r="VPD352"/>
      <c r="VPE352"/>
      <c r="VPF352"/>
      <c r="VPG352"/>
      <c r="VPH352"/>
      <c r="VPI352"/>
      <c r="VPJ352"/>
      <c r="VPK352"/>
      <c r="VPL352"/>
      <c r="VPM352"/>
      <c r="VPN352"/>
      <c r="VPO352"/>
      <c r="VPP352"/>
      <c r="VPQ352"/>
      <c r="VPR352"/>
      <c r="VPS352"/>
      <c r="VPT352"/>
      <c r="VPU352"/>
      <c r="VPV352"/>
      <c r="VPW352"/>
      <c r="VPX352"/>
      <c r="VPY352"/>
      <c r="VPZ352"/>
      <c r="VQA352"/>
      <c r="VQB352"/>
      <c r="VQC352"/>
      <c r="VQD352"/>
      <c r="VQE352"/>
      <c r="VQF352"/>
      <c r="VQG352"/>
      <c r="VQH352"/>
      <c r="VQI352"/>
      <c r="VQJ352"/>
      <c r="VQK352"/>
      <c r="VQL352"/>
      <c r="VQM352"/>
      <c r="VQN352"/>
      <c r="VQO352"/>
      <c r="VQP352"/>
      <c r="VQQ352"/>
      <c r="VQR352"/>
      <c r="VQS352"/>
      <c r="VQT352"/>
      <c r="VQU352"/>
      <c r="VQV352"/>
      <c r="VQW352"/>
      <c r="VQX352"/>
      <c r="VQY352"/>
      <c r="VQZ352"/>
      <c r="VRA352"/>
      <c r="VRB352"/>
      <c r="VRC352"/>
      <c r="VRD352"/>
      <c r="VRE352"/>
      <c r="VRF352"/>
      <c r="VRG352"/>
      <c r="VRH352"/>
      <c r="VRI352"/>
      <c r="VRJ352"/>
      <c r="VRK352"/>
      <c r="VRL352"/>
      <c r="VRM352"/>
      <c r="VRN352"/>
      <c r="VRO352"/>
      <c r="VRP352"/>
      <c r="VRQ352"/>
      <c r="VRR352"/>
      <c r="VRS352"/>
      <c r="VRT352"/>
      <c r="VRU352"/>
      <c r="VRV352"/>
      <c r="VRW352"/>
      <c r="VRX352"/>
      <c r="VRY352"/>
      <c r="VRZ352"/>
      <c r="VSA352"/>
      <c r="VSB352"/>
      <c r="VSC352"/>
      <c r="VSD352"/>
      <c r="VSE352"/>
      <c r="VSF352"/>
      <c r="VSG352"/>
      <c r="VSH352"/>
      <c r="VSI352"/>
      <c r="VSJ352"/>
      <c r="VSK352"/>
      <c r="VSL352"/>
      <c r="VSM352"/>
      <c r="VSN352"/>
      <c r="VSO352"/>
      <c r="VSP352"/>
      <c r="VSQ352"/>
      <c r="VSR352"/>
      <c r="VSS352"/>
      <c r="VST352"/>
      <c r="VSU352"/>
      <c r="VSV352"/>
      <c r="VSW352"/>
      <c r="VSX352"/>
      <c r="VSY352"/>
      <c r="VSZ352"/>
      <c r="VTA352"/>
      <c r="VTB352"/>
      <c r="VTC352"/>
      <c r="VTD352"/>
      <c r="VTE352"/>
      <c r="VTF352"/>
      <c r="VTG352"/>
      <c r="VTH352"/>
      <c r="VTI352"/>
      <c r="VTJ352"/>
      <c r="VTK352"/>
      <c r="VTL352"/>
      <c r="VTM352"/>
      <c r="VTN352"/>
      <c r="VTO352"/>
      <c r="VTP352"/>
      <c r="VTQ352"/>
      <c r="VTR352"/>
      <c r="VTS352"/>
      <c r="VTT352"/>
      <c r="VTU352"/>
      <c r="VTV352"/>
      <c r="VTW352"/>
      <c r="VTX352"/>
      <c r="VTY352"/>
      <c r="VTZ352"/>
      <c r="VUA352"/>
      <c r="VUB352"/>
      <c r="VUC352"/>
      <c r="VUD352"/>
      <c r="VUE352"/>
      <c r="VUF352"/>
      <c r="VUG352"/>
      <c r="VUH352"/>
      <c r="VUI352"/>
      <c r="VUJ352"/>
      <c r="VUK352"/>
      <c r="VUL352"/>
      <c r="VUM352"/>
      <c r="VUN352"/>
      <c r="VUO352"/>
      <c r="VUP352"/>
      <c r="VUQ352"/>
      <c r="VUR352"/>
      <c r="VUS352"/>
      <c r="VUT352"/>
      <c r="VUU352"/>
      <c r="VUV352"/>
      <c r="VUW352"/>
      <c r="VUX352"/>
      <c r="VUY352"/>
      <c r="VUZ352"/>
      <c r="VVA352"/>
      <c r="VVB352"/>
      <c r="VVC352"/>
      <c r="VVD352"/>
      <c r="VVE352"/>
      <c r="VVF352"/>
      <c r="VVG352"/>
      <c r="VVH352"/>
      <c r="VVI352"/>
      <c r="VVJ352"/>
      <c r="VVK352"/>
      <c r="VVL352"/>
      <c r="VVM352"/>
      <c r="VVN352"/>
      <c r="VVO352"/>
      <c r="VVP352"/>
      <c r="VVQ352"/>
      <c r="VVR352"/>
      <c r="VVS352"/>
      <c r="VVT352"/>
      <c r="VVU352"/>
      <c r="VVV352"/>
      <c r="VVW352"/>
      <c r="VVX352"/>
      <c r="VVY352"/>
      <c r="VVZ352"/>
      <c r="VWA352"/>
      <c r="VWB352"/>
      <c r="VWC352"/>
      <c r="VWD352"/>
      <c r="VWE352"/>
      <c r="VWF352"/>
      <c r="VWG352"/>
      <c r="VWH352"/>
      <c r="VWI352"/>
      <c r="VWJ352"/>
      <c r="VWK352"/>
      <c r="VWL352"/>
      <c r="VWM352"/>
      <c r="VWN352"/>
      <c r="VWO352"/>
      <c r="VWP352"/>
      <c r="VWQ352"/>
      <c r="VWR352"/>
      <c r="VWS352"/>
      <c r="VWT352"/>
      <c r="VWU352"/>
      <c r="VWV352"/>
      <c r="VWW352"/>
      <c r="VWX352"/>
      <c r="VWY352"/>
      <c r="VWZ352"/>
      <c r="VXA352"/>
      <c r="VXB352"/>
      <c r="VXC352"/>
      <c r="VXD352"/>
      <c r="VXE352"/>
      <c r="VXF352"/>
      <c r="VXG352"/>
      <c r="VXH352"/>
      <c r="VXI352"/>
      <c r="VXJ352"/>
      <c r="VXK352"/>
      <c r="VXL352"/>
      <c r="VXM352"/>
      <c r="VXN352"/>
      <c r="VXO352"/>
      <c r="VXP352"/>
      <c r="VXQ352"/>
      <c r="VXR352"/>
      <c r="VXS352"/>
      <c r="VXT352"/>
      <c r="VXU352"/>
      <c r="VXV352"/>
      <c r="VXW352"/>
      <c r="VXX352"/>
      <c r="VXY352"/>
      <c r="VXZ352"/>
      <c r="VYA352"/>
      <c r="VYB352"/>
      <c r="VYC352"/>
      <c r="VYD352"/>
      <c r="VYE352"/>
      <c r="VYF352"/>
      <c r="VYG352"/>
      <c r="VYH352"/>
      <c r="VYI352"/>
      <c r="VYJ352"/>
      <c r="VYK352"/>
      <c r="VYL352"/>
      <c r="VYM352"/>
      <c r="VYN352"/>
      <c r="VYO352"/>
      <c r="VYP352"/>
      <c r="VYQ352"/>
      <c r="VYR352"/>
      <c r="VYS352"/>
      <c r="VYT352"/>
      <c r="VYU352"/>
      <c r="VYV352"/>
      <c r="VYW352"/>
      <c r="VYX352"/>
      <c r="VYY352"/>
      <c r="VYZ352"/>
      <c r="VZA352"/>
      <c r="VZB352"/>
      <c r="VZC352"/>
      <c r="VZD352"/>
      <c r="VZE352"/>
      <c r="VZF352"/>
      <c r="VZG352"/>
      <c r="VZH352"/>
      <c r="VZI352"/>
      <c r="VZJ352"/>
      <c r="VZK352"/>
      <c r="VZL352"/>
      <c r="VZM352"/>
      <c r="VZN352"/>
      <c r="VZO352"/>
      <c r="VZP352"/>
      <c r="VZQ352"/>
      <c r="VZR352"/>
      <c r="VZS352"/>
      <c r="VZT352"/>
      <c r="VZU352"/>
      <c r="VZV352"/>
      <c r="VZW352"/>
      <c r="VZX352"/>
      <c r="VZY352"/>
      <c r="VZZ352"/>
      <c r="WAA352"/>
      <c r="WAB352"/>
      <c r="WAC352"/>
      <c r="WAD352"/>
      <c r="WAE352"/>
      <c r="WAF352"/>
      <c r="WAG352"/>
      <c r="WAH352"/>
      <c r="WAI352"/>
      <c r="WAJ352"/>
      <c r="WAK352"/>
      <c r="WAL352"/>
      <c r="WAM352"/>
      <c r="WAN352"/>
      <c r="WAO352"/>
      <c r="WAP352"/>
      <c r="WAQ352"/>
      <c r="WAR352"/>
      <c r="WAS352"/>
      <c r="WAT352"/>
      <c r="WAU352"/>
      <c r="WAV352"/>
      <c r="WAW352"/>
      <c r="WAX352"/>
      <c r="WAY352"/>
      <c r="WAZ352"/>
      <c r="WBA352"/>
      <c r="WBB352"/>
      <c r="WBC352"/>
      <c r="WBD352"/>
      <c r="WBE352"/>
      <c r="WBF352"/>
      <c r="WBG352"/>
      <c r="WBH352"/>
      <c r="WBI352"/>
      <c r="WBJ352"/>
      <c r="WBK352"/>
      <c r="WBL352"/>
      <c r="WBM352"/>
      <c r="WBN352"/>
      <c r="WBO352"/>
      <c r="WBP352"/>
      <c r="WBQ352"/>
      <c r="WBR352"/>
      <c r="WBS352"/>
      <c r="WBT352"/>
      <c r="WBU352"/>
      <c r="WBV352"/>
      <c r="WBW352"/>
      <c r="WBX352"/>
      <c r="WBY352"/>
      <c r="WBZ352"/>
      <c r="WCA352"/>
      <c r="WCB352"/>
      <c r="WCC352"/>
      <c r="WCD352"/>
      <c r="WCE352"/>
      <c r="WCF352"/>
      <c r="WCG352"/>
      <c r="WCH352"/>
      <c r="WCI352"/>
      <c r="WCJ352"/>
      <c r="WCK352"/>
      <c r="WCL352"/>
      <c r="WCM352"/>
      <c r="WCN352"/>
      <c r="WCO352"/>
      <c r="WCP352"/>
      <c r="WCQ352"/>
      <c r="WCR352"/>
      <c r="WCS352"/>
      <c r="WCT352"/>
      <c r="WCU352"/>
      <c r="WCV352"/>
      <c r="WCW352"/>
      <c r="WCX352"/>
      <c r="WCY352"/>
      <c r="WCZ352"/>
      <c r="WDA352"/>
      <c r="WDB352"/>
      <c r="WDC352"/>
      <c r="WDD352"/>
      <c r="WDE352"/>
      <c r="WDF352"/>
      <c r="WDG352"/>
      <c r="WDH352"/>
      <c r="WDI352"/>
      <c r="WDJ352"/>
      <c r="WDK352"/>
      <c r="WDL352"/>
      <c r="WDM352"/>
      <c r="WDN352"/>
      <c r="WDO352"/>
      <c r="WDP352"/>
      <c r="WDQ352"/>
      <c r="WDR352"/>
      <c r="WDS352"/>
      <c r="WDT352"/>
      <c r="WDU352"/>
      <c r="WDV352"/>
      <c r="WDW352"/>
      <c r="WDX352"/>
      <c r="WDY352"/>
      <c r="WDZ352"/>
      <c r="WEA352"/>
      <c r="WEB352"/>
      <c r="WEC352"/>
      <c r="WED352"/>
      <c r="WEE352"/>
      <c r="WEF352"/>
      <c r="WEG352"/>
      <c r="WEH352"/>
      <c r="WEI352"/>
      <c r="WEJ352"/>
      <c r="WEK352"/>
      <c r="WEL352"/>
      <c r="WEM352"/>
      <c r="WEN352"/>
      <c r="WEO352"/>
      <c r="WEP352"/>
      <c r="WEQ352"/>
      <c r="WER352"/>
      <c r="WES352"/>
      <c r="WET352"/>
      <c r="WEU352"/>
      <c r="WEV352"/>
      <c r="WEW352"/>
      <c r="WEX352"/>
      <c r="WEY352"/>
      <c r="WEZ352"/>
      <c r="WFA352"/>
      <c r="WFB352"/>
      <c r="WFC352"/>
      <c r="WFD352"/>
      <c r="WFE352"/>
      <c r="WFF352"/>
      <c r="WFG352"/>
      <c r="WFH352"/>
      <c r="WFI352"/>
      <c r="WFJ352"/>
      <c r="WFK352"/>
      <c r="WFL352"/>
      <c r="WFM352"/>
      <c r="WFN352"/>
      <c r="WFO352"/>
      <c r="WFP352"/>
      <c r="WFQ352"/>
      <c r="WFR352"/>
      <c r="WFS352"/>
      <c r="WFT352"/>
      <c r="WFU352"/>
      <c r="WFV352"/>
      <c r="WFW352"/>
      <c r="WFX352"/>
      <c r="WFY352"/>
      <c r="WFZ352"/>
      <c r="WGA352"/>
      <c r="WGB352"/>
      <c r="WGC352"/>
      <c r="WGD352"/>
      <c r="WGE352"/>
      <c r="WGF352"/>
      <c r="WGG352"/>
      <c r="WGH352"/>
      <c r="WGI352"/>
      <c r="WGJ352"/>
      <c r="WGK352"/>
      <c r="WGL352"/>
      <c r="WGM352"/>
      <c r="WGN352"/>
      <c r="WGO352"/>
      <c r="WGP352"/>
      <c r="WGQ352"/>
      <c r="WGR352"/>
      <c r="WGS352"/>
      <c r="WGT352"/>
      <c r="WGU352"/>
      <c r="WGV352"/>
      <c r="WGW352"/>
      <c r="WGX352"/>
      <c r="WGY352"/>
      <c r="WGZ352"/>
      <c r="WHA352"/>
      <c r="WHB352"/>
      <c r="WHC352"/>
      <c r="WHD352"/>
      <c r="WHE352"/>
      <c r="WHF352"/>
      <c r="WHG352"/>
      <c r="WHH352"/>
      <c r="WHI352"/>
      <c r="WHJ352"/>
      <c r="WHK352"/>
      <c r="WHL352"/>
      <c r="WHM352"/>
      <c r="WHN352"/>
      <c r="WHO352"/>
      <c r="WHP352"/>
      <c r="WHQ352"/>
      <c r="WHR352"/>
      <c r="WHS352"/>
      <c r="WHT352"/>
      <c r="WHU352"/>
      <c r="WHV352"/>
      <c r="WHW352"/>
      <c r="WHX352"/>
      <c r="WHY352"/>
      <c r="WHZ352"/>
      <c r="WIA352"/>
      <c r="WIB352"/>
      <c r="WIC352"/>
      <c r="WID352"/>
      <c r="WIE352"/>
      <c r="WIF352"/>
      <c r="WIG352"/>
      <c r="WIH352"/>
      <c r="WII352"/>
      <c r="WIJ352"/>
      <c r="WIK352"/>
      <c r="WIL352"/>
      <c r="WIM352"/>
      <c r="WIN352"/>
      <c r="WIO352"/>
      <c r="WIP352"/>
      <c r="WIQ352"/>
      <c r="WIR352"/>
      <c r="WIS352"/>
      <c r="WIT352"/>
      <c r="WIU352"/>
      <c r="WIV352"/>
      <c r="WIW352"/>
      <c r="WIX352"/>
      <c r="WIY352"/>
      <c r="WIZ352"/>
      <c r="WJA352"/>
      <c r="WJB352"/>
      <c r="WJC352"/>
      <c r="WJD352"/>
      <c r="WJE352"/>
      <c r="WJF352"/>
      <c r="WJG352"/>
      <c r="WJH352"/>
      <c r="WJI352"/>
      <c r="WJJ352"/>
      <c r="WJK352"/>
      <c r="WJL352"/>
      <c r="WJM352"/>
      <c r="WJN352"/>
      <c r="WJO352"/>
      <c r="WJP352"/>
      <c r="WJQ352"/>
      <c r="WJR352"/>
      <c r="WJS352"/>
      <c r="WJT352"/>
      <c r="WJU352"/>
      <c r="WJV352"/>
      <c r="WJW352"/>
      <c r="WJX352"/>
      <c r="WJY352"/>
      <c r="WJZ352"/>
      <c r="WKA352"/>
      <c r="WKB352"/>
      <c r="WKC352"/>
      <c r="WKD352"/>
      <c r="WKE352"/>
      <c r="WKF352"/>
      <c r="WKG352"/>
      <c r="WKH352"/>
      <c r="WKI352"/>
      <c r="WKJ352"/>
      <c r="WKK352"/>
      <c r="WKL352"/>
      <c r="WKM352"/>
      <c r="WKN352"/>
      <c r="WKO352"/>
      <c r="WKP352"/>
      <c r="WKQ352"/>
      <c r="WKR352"/>
      <c r="WKS352"/>
      <c r="WKT352"/>
      <c r="WKU352"/>
      <c r="WKV352"/>
      <c r="WKW352"/>
      <c r="WKX352"/>
      <c r="WKY352"/>
      <c r="WKZ352"/>
      <c r="WLA352"/>
      <c r="WLB352"/>
      <c r="WLC352"/>
      <c r="WLD352"/>
      <c r="WLE352"/>
      <c r="WLF352"/>
      <c r="WLG352"/>
      <c r="WLH352"/>
      <c r="WLI352"/>
      <c r="WLJ352"/>
      <c r="WLK352"/>
      <c r="WLL352"/>
      <c r="WLM352"/>
      <c r="WLN352"/>
      <c r="WLO352"/>
      <c r="WLP352"/>
      <c r="WLQ352"/>
      <c r="WLR352"/>
      <c r="WLS352"/>
      <c r="WLT352"/>
      <c r="WLU352"/>
      <c r="WLV352"/>
      <c r="WLW352"/>
      <c r="WLX352"/>
      <c r="WLY352"/>
      <c r="WLZ352"/>
      <c r="WMA352"/>
      <c r="WMB352"/>
      <c r="WMC352"/>
      <c r="WMD352"/>
      <c r="WME352"/>
      <c r="WMF352"/>
      <c r="WMG352"/>
      <c r="WMH352"/>
      <c r="WMI352"/>
      <c r="WMJ352"/>
      <c r="WMK352"/>
      <c r="WML352"/>
      <c r="WMM352"/>
      <c r="WMN352"/>
      <c r="WMO352"/>
      <c r="WMP352"/>
      <c r="WMQ352"/>
      <c r="WMR352"/>
      <c r="WMS352"/>
      <c r="WMT352"/>
      <c r="WMU352"/>
      <c r="WMV352"/>
      <c r="WMW352"/>
      <c r="WMX352"/>
      <c r="WMY352"/>
      <c r="WMZ352"/>
      <c r="WNA352"/>
      <c r="WNB352"/>
      <c r="WNC352"/>
      <c r="WND352"/>
      <c r="WNE352"/>
      <c r="WNF352"/>
      <c r="WNG352"/>
      <c r="WNH352"/>
      <c r="WNI352"/>
      <c r="WNJ352"/>
      <c r="WNK352"/>
      <c r="WNL352"/>
      <c r="WNM352"/>
      <c r="WNN352"/>
      <c r="WNO352"/>
      <c r="WNP352"/>
      <c r="WNQ352"/>
      <c r="WNR352"/>
      <c r="WNS352"/>
      <c r="WNT352"/>
      <c r="WNU352"/>
      <c r="WNV352"/>
      <c r="WNW352"/>
      <c r="WNX352"/>
      <c r="WNY352"/>
      <c r="WNZ352"/>
      <c r="WOA352"/>
      <c r="WOB352"/>
      <c r="WOC352"/>
      <c r="WOD352"/>
      <c r="WOE352"/>
      <c r="WOF352"/>
      <c r="WOG352"/>
      <c r="WOH352"/>
      <c r="WOI352"/>
      <c r="WOJ352"/>
      <c r="WOK352"/>
      <c r="WOL352"/>
      <c r="WOM352"/>
      <c r="WON352"/>
      <c r="WOO352"/>
      <c r="WOP352"/>
      <c r="WOQ352"/>
      <c r="WOR352"/>
      <c r="WOS352"/>
      <c r="WOT352"/>
      <c r="WOU352"/>
      <c r="WOV352"/>
      <c r="WOW352"/>
      <c r="WOX352"/>
      <c r="WOY352"/>
      <c r="WOZ352"/>
      <c r="WPA352"/>
      <c r="WPB352"/>
      <c r="WPC352"/>
      <c r="WPD352"/>
      <c r="WPE352"/>
      <c r="WPF352"/>
      <c r="WPG352"/>
      <c r="WPH352"/>
      <c r="WPI352"/>
      <c r="WPJ352"/>
      <c r="WPK352"/>
      <c r="WPL352"/>
      <c r="WPM352"/>
      <c r="WPN352"/>
      <c r="WPO352"/>
      <c r="WPP352"/>
      <c r="WPQ352"/>
      <c r="WPR352"/>
      <c r="WPS352"/>
      <c r="WPT352"/>
      <c r="WPU352"/>
      <c r="WPV352"/>
      <c r="WPW352"/>
      <c r="WPX352"/>
      <c r="WPY352"/>
      <c r="WPZ352"/>
      <c r="WQA352"/>
      <c r="WQB352"/>
      <c r="WQC352"/>
      <c r="WQD352"/>
      <c r="WQE352"/>
      <c r="WQF352"/>
      <c r="WQG352"/>
      <c r="WQH352"/>
      <c r="WQI352"/>
      <c r="WQJ352"/>
      <c r="WQK352"/>
      <c r="WQL352"/>
      <c r="WQM352"/>
      <c r="WQN352"/>
      <c r="WQO352"/>
      <c r="WQP352"/>
      <c r="WQQ352"/>
      <c r="WQR352"/>
      <c r="WQS352"/>
      <c r="WQT352"/>
      <c r="WQU352"/>
      <c r="WQV352"/>
      <c r="WQW352"/>
      <c r="WQX352"/>
      <c r="WQY352"/>
      <c r="WQZ352"/>
      <c r="WRA352"/>
      <c r="WRB352"/>
      <c r="WRC352"/>
      <c r="WRD352"/>
      <c r="WRE352"/>
      <c r="WRF352"/>
      <c r="WRG352"/>
      <c r="WRH352"/>
      <c r="WRI352"/>
      <c r="WRJ352"/>
      <c r="WRK352"/>
      <c r="WRL352"/>
      <c r="WRM352"/>
      <c r="WRN352"/>
      <c r="WRO352"/>
      <c r="WRP352"/>
      <c r="WRQ352"/>
      <c r="WRR352"/>
      <c r="WRS352"/>
      <c r="WRT352"/>
      <c r="WRU352"/>
      <c r="WRV352"/>
      <c r="WRW352"/>
      <c r="WRX352"/>
      <c r="WRY352"/>
      <c r="WRZ352"/>
      <c r="WSA352"/>
      <c r="WSB352"/>
      <c r="WSC352"/>
      <c r="WSD352"/>
      <c r="WSE352"/>
      <c r="WSF352"/>
      <c r="WSG352"/>
      <c r="WSH352"/>
      <c r="WSI352"/>
      <c r="WSJ352"/>
      <c r="WSK352"/>
      <c r="WSL352"/>
      <c r="WSM352"/>
      <c r="WSN352"/>
      <c r="WSO352"/>
      <c r="WSP352"/>
      <c r="WSQ352"/>
      <c r="WSR352"/>
      <c r="WSS352"/>
      <c r="WST352"/>
      <c r="WSU352"/>
      <c r="WSV352"/>
      <c r="WSW352"/>
      <c r="WSX352"/>
      <c r="WSY352"/>
      <c r="WSZ352"/>
      <c r="WTA352"/>
      <c r="WTB352"/>
      <c r="WTC352"/>
      <c r="WTD352"/>
      <c r="WTE352"/>
      <c r="WTF352"/>
      <c r="WTG352"/>
      <c r="WTH352"/>
      <c r="WTI352"/>
      <c r="WTJ352"/>
      <c r="WTK352"/>
      <c r="WTL352"/>
      <c r="WTM352"/>
      <c r="WTN352"/>
      <c r="WTO352"/>
      <c r="WTP352"/>
      <c r="WTQ352"/>
      <c r="WTR352"/>
      <c r="WTS352"/>
      <c r="WTT352"/>
      <c r="WTU352"/>
      <c r="WTV352"/>
      <c r="WTW352"/>
      <c r="WTX352"/>
      <c r="WTY352"/>
      <c r="WTZ352"/>
      <c r="WUA352"/>
      <c r="WUB352"/>
      <c r="WUC352"/>
      <c r="WUD352"/>
      <c r="WUE352"/>
      <c r="WUF352"/>
      <c r="WUG352"/>
      <c r="WUH352"/>
      <c r="WUI352"/>
      <c r="WUJ352"/>
      <c r="WUK352"/>
      <c r="WUL352"/>
      <c r="WUM352"/>
      <c r="WUN352"/>
      <c r="WUO352"/>
      <c r="WUP352"/>
      <c r="WUQ352"/>
      <c r="WUR352"/>
      <c r="WUS352"/>
      <c r="WUT352"/>
      <c r="WUU352"/>
      <c r="WUV352"/>
      <c r="WUW352"/>
      <c r="WUX352"/>
      <c r="WUY352"/>
      <c r="WUZ352"/>
      <c r="WVA352"/>
      <c r="WVB352"/>
      <c r="WVC352"/>
      <c r="WVD352"/>
      <c r="WVE352"/>
      <c r="WVF352"/>
      <c r="WVG352"/>
      <c r="WVH352"/>
      <c r="WVI352"/>
      <c r="WVJ352"/>
      <c r="WVK352"/>
      <c r="WVL352"/>
      <c r="WVM352"/>
      <c r="WVN352"/>
      <c r="WVO352"/>
      <c r="WVP352"/>
      <c r="WVQ352"/>
      <c r="WVR352"/>
      <c r="WVS352"/>
      <c r="WVT352"/>
      <c r="WVU352"/>
      <c r="WVV352"/>
      <c r="WVW352"/>
      <c r="WVX352"/>
      <c r="WVY352"/>
      <c r="WVZ352"/>
      <c r="WWA352"/>
      <c r="WWB352"/>
      <c r="WWC352"/>
      <c r="WWD352"/>
      <c r="WWE352"/>
      <c r="WWF352"/>
      <c r="WWG352"/>
      <c r="WWH352"/>
      <c r="WWI352"/>
      <c r="WWJ352"/>
      <c r="WWK352"/>
      <c r="WWL352"/>
      <c r="WWM352"/>
      <c r="WWN352"/>
      <c r="WWO352"/>
      <c r="WWP352"/>
      <c r="WWQ352"/>
      <c r="WWR352"/>
      <c r="WWS352"/>
      <c r="WWT352"/>
      <c r="WWU352"/>
      <c r="WWV352"/>
      <c r="WWW352"/>
      <c r="WWX352"/>
      <c r="WWY352"/>
      <c r="WWZ352"/>
      <c r="WXA352"/>
      <c r="WXB352"/>
      <c r="WXC352"/>
      <c r="WXD352"/>
      <c r="WXE352"/>
      <c r="WXF352"/>
      <c r="WXG352"/>
      <c r="WXH352"/>
      <c r="WXI352"/>
      <c r="WXJ352"/>
      <c r="WXK352"/>
      <c r="WXL352"/>
      <c r="WXM352"/>
      <c r="WXN352"/>
      <c r="WXO352"/>
      <c r="WXP352"/>
      <c r="WXQ352"/>
      <c r="WXR352"/>
      <c r="WXS352"/>
      <c r="WXT352"/>
      <c r="WXU352"/>
      <c r="WXV352"/>
      <c r="WXW352"/>
      <c r="WXX352"/>
      <c r="WXY352"/>
      <c r="WXZ352"/>
      <c r="WYA352"/>
      <c r="WYB352"/>
      <c r="WYC352"/>
      <c r="WYD352"/>
      <c r="WYE352"/>
      <c r="WYF352"/>
      <c r="WYG352"/>
      <c r="WYH352"/>
      <c r="WYI352"/>
      <c r="WYJ352"/>
      <c r="WYK352"/>
      <c r="WYL352"/>
      <c r="WYM352"/>
      <c r="WYN352"/>
      <c r="WYO352"/>
      <c r="WYP352"/>
      <c r="WYQ352"/>
      <c r="WYR352"/>
      <c r="WYS352"/>
      <c r="WYT352"/>
      <c r="WYU352"/>
      <c r="WYV352"/>
      <c r="WYW352"/>
      <c r="WYX352"/>
      <c r="WYY352"/>
      <c r="WYZ352"/>
      <c r="WZA352"/>
      <c r="WZB352"/>
      <c r="WZC352"/>
      <c r="WZD352"/>
      <c r="WZE352"/>
      <c r="WZF352"/>
      <c r="WZG352"/>
      <c r="WZH352"/>
      <c r="WZI352"/>
      <c r="WZJ352"/>
      <c r="WZK352"/>
      <c r="WZL352"/>
      <c r="WZM352"/>
      <c r="WZN352"/>
      <c r="WZO352"/>
      <c r="WZP352"/>
      <c r="WZQ352"/>
      <c r="WZR352"/>
      <c r="WZS352"/>
      <c r="WZT352"/>
      <c r="WZU352"/>
      <c r="WZV352"/>
      <c r="WZW352"/>
      <c r="WZX352"/>
      <c r="WZY352"/>
      <c r="WZZ352"/>
      <c r="XAA352"/>
      <c r="XAB352"/>
      <c r="XAC352"/>
      <c r="XAD352"/>
      <c r="XAE352"/>
      <c r="XAF352"/>
      <c r="XAG352"/>
      <c r="XAH352"/>
      <c r="XAI352"/>
      <c r="XAJ352"/>
      <c r="XAK352"/>
      <c r="XAL352"/>
      <c r="XAM352"/>
      <c r="XAN352"/>
      <c r="XAO352"/>
      <c r="XAP352"/>
      <c r="XAQ352"/>
      <c r="XAR352"/>
      <c r="XAS352"/>
      <c r="XAT352"/>
      <c r="XAU352"/>
      <c r="XAV352"/>
      <c r="XAW352"/>
      <c r="XAX352"/>
      <c r="XAY352"/>
      <c r="XAZ352"/>
      <c r="XBA352"/>
      <c r="XBB352"/>
      <c r="XBC352"/>
      <c r="XBD352"/>
      <c r="XBE352"/>
      <c r="XBF352"/>
      <c r="XBG352"/>
      <c r="XBH352"/>
      <c r="XBI352"/>
      <c r="XBJ352"/>
      <c r="XBK352"/>
      <c r="XBL352"/>
      <c r="XBM352"/>
      <c r="XBN352"/>
      <c r="XBO352"/>
      <c r="XBP352"/>
      <c r="XBQ352"/>
      <c r="XBR352"/>
      <c r="XBS352"/>
      <c r="XBT352"/>
      <c r="XBU352"/>
      <c r="XBV352"/>
      <c r="XBW352"/>
      <c r="XBX352"/>
      <c r="XBY352"/>
      <c r="XBZ352"/>
      <c r="XCA352"/>
      <c r="XCB352"/>
      <c r="XCC352"/>
      <c r="XCD352"/>
      <c r="XCE352"/>
      <c r="XCF352"/>
      <c r="XCG352"/>
      <c r="XCH352"/>
      <c r="XCI352"/>
      <c r="XCJ352"/>
      <c r="XCK352"/>
      <c r="XCL352"/>
      <c r="XCM352"/>
      <c r="XCN352"/>
      <c r="XCO352"/>
      <c r="XCP352"/>
      <c r="XCQ352"/>
      <c r="XCR352"/>
      <c r="XCS352"/>
      <c r="XCT352"/>
      <c r="XCU352"/>
      <c r="XCV352"/>
      <c r="XCW352"/>
      <c r="XCX352"/>
      <c r="XCY352"/>
      <c r="XCZ352"/>
      <c r="XDA352"/>
      <c r="XDB352"/>
      <c r="XDC352"/>
      <c r="XDD352"/>
      <c r="XDE352"/>
      <c r="XDF352"/>
      <c r="XDG352"/>
      <c r="XDH352"/>
      <c r="XDI352"/>
      <c r="XDJ352"/>
      <c r="XDK352"/>
      <c r="XDL352"/>
      <c r="XDM352"/>
      <c r="XDN352"/>
      <c r="XDO352"/>
      <c r="XDP352"/>
      <c r="XDQ352"/>
      <c r="XDR352"/>
      <c r="XDS352"/>
      <c r="XDT352"/>
      <c r="XDU352"/>
      <c r="XDV352"/>
      <c r="XDW352"/>
      <c r="XDX352"/>
      <c r="XDY352"/>
      <c r="XDZ352"/>
      <c r="XEA352"/>
      <c r="XEB352"/>
      <c r="XEC352"/>
      <c r="XED352"/>
      <c r="XEE352"/>
      <c r="XEF352"/>
      <c r="XEG352"/>
      <c r="XEH352"/>
      <c r="XEI352"/>
      <c r="XEJ352"/>
      <c r="XEK352"/>
      <c r="XEL352"/>
      <c r="XEM352"/>
      <c r="XEN352"/>
      <c r="XEO352"/>
      <c r="XEP352"/>
      <c r="XEQ352"/>
      <c r="XER352"/>
      <c r="XES352"/>
      <c r="XET352"/>
      <c r="XEU352"/>
      <c r="XEV352"/>
      <c r="XEW352"/>
      <c r="XEX352"/>
      <c r="XEY352"/>
      <c r="XEZ352"/>
      <c r="XFA352"/>
      <c r="XFB352"/>
      <c r="XFC352"/>
      <c r="XFD352"/>
    </row>
    <row r="353" spans="1:23" s="256" customFormat="1" ht="39.75" customHeight="1" x14ac:dyDescent="0.2">
      <c r="C353" s="391"/>
      <c r="D353" s="1492" t="s">
        <v>361</v>
      </c>
      <c r="E353" s="1492"/>
      <c r="F353" s="1492"/>
      <c r="G353" s="1492"/>
      <c r="H353" s="1492"/>
      <c r="I353" s="1492"/>
      <c r="J353" s="1492"/>
      <c r="K353" s="1492"/>
      <c r="L353" s="1492"/>
      <c r="M353" s="1492"/>
      <c r="N353" s="1492"/>
      <c r="O353" s="388"/>
      <c r="R353" s="257"/>
      <c r="S353" s="771"/>
      <c r="T353" s="689"/>
      <c r="U353" s="555"/>
      <c r="W353" s="387"/>
    </row>
    <row r="354" spans="1:23" s="256" customFormat="1" x14ac:dyDescent="0.2">
      <c r="C354" s="391"/>
      <c r="D354" s="391"/>
      <c r="E354" s="391"/>
      <c r="F354" s="391"/>
      <c r="G354" s="391"/>
      <c r="H354" s="391"/>
      <c r="I354" s="387"/>
      <c r="O354" s="388"/>
      <c r="R354" s="257"/>
      <c r="S354" s="387"/>
      <c r="T354" s="689"/>
      <c r="U354" s="555"/>
      <c r="W354" s="387"/>
    </row>
    <row r="355" spans="1:23" s="256" customFormat="1" ht="39" customHeight="1" x14ac:dyDescent="0.2">
      <c r="C355" s="331"/>
      <c r="D355" s="1492" t="s">
        <v>245</v>
      </c>
      <c r="E355" s="1509"/>
      <c r="F355" s="1509"/>
      <c r="G355" s="1509"/>
      <c r="H355" s="1509"/>
      <c r="I355" s="1509"/>
      <c r="J355" s="1509"/>
      <c r="K355" s="1509"/>
      <c r="L355" s="1509"/>
      <c r="M355" s="1509"/>
      <c r="N355" s="1509"/>
      <c r="O355" s="703"/>
      <c r="P355" s="654"/>
      <c r="Q355" s="174"/>
      <c r="R355" s="554"/>
      <c r="S355" s="556"/>
      <c r="T355" s="390"/>
      <c r="W355" s="555"/>
    </row>
    <row r="356" spans="1:23" s="257" customFormat="1" ht="11.25" customHeight="1" x14ac:dyDescent="0.2">
      <c r="C356" s="375"/>
      <c r="G356" s="414"/>
      <c r="H356" s="414"/>
      <c r="I356" s="434"/>
      <c r="K356" s="435"/>
      <c r="L356" s="435"/>
      <c r="M356" s="435"/>
      <c r="N356" s="435"/>
      <c r="O356" s="465"/>
      <c r="P356" s="175"/>
      <c r="Q356" s="175"/>
      <c r="R356" s="389"/>
      <c r="S356" s="389"/>
      <c r="T356" s="389"/>
    </row>
    <row r="357" spans="1:23" s="175" customFormat="1" ht="27.75" customHeight="1" x14ac:dyDescent="0.2">
      <c r="A357" s="257"/>
      <c r="B357" s="257"/>
      <c r="C357" s="257"/>
      <c r="D357" s="1494" t="s">
        <v>357</v>
      </c>
      <c r="E357" s="1510"/>
      <c r="F357" s="1510"/>
      <c r="G357" s="1510"/>
      <c r="H357" s="1510"/>
      <c r="I357" s="1510"/>
      <c r="J357" s="1510"/>
      <c r="K357" s="1510"/>
      <c r="L357" s="1510"/>
      <c r="M357" s="1510"/>
      <c r="N357" s="1510"/>
      <c r="O357" s="257"/>
      <c r="P357" s="655"/>
    </row>
    <row r="358" spans="1:23" s="175" customFormat="1" ht="11.25" customHeight="1" x14ac:dyDescent="0.2">
      <c r="A358" s="257"/>
      <c r="B358" s="257"/>
      <c r="C358" s="257"/>
      <c r="D358" s="639"/>
      <c r="E358" s="640"/>
      <c r="F358" s="640"/>
      <c r="G358" s="640"/>
      <c r="H358" s="640"/>
      <c r="I358" s="640"/>
      <c r="J358" s="640"/>
      <c r="K358" s="640"/>
      <c r="L358" s="640"/>
      <c r="M358" s="640"/>
      <c r="N358" s="640"/>
      <c r="O358" s="257"/>
    </row>
    <row r="359" spans="1:23" s="175" customFormat="1" ht="52.5" hidden="1" customHeight="1" x14ac:dyDescent="0.2">
      <c r="A359" s="257"/>
      <c r="B359" s="257"/>
      <c r="C359" s="257"/>
      <c r="D359" s="1494" t="s">
        <v>275</v>
      </c>
      <c r="E359" s="1494"/>
      <c r="F359" s="1494"/>
      <c r="G359" s="1494"/>
      <c r="H359" s="1494"/>
      <c r="I359" s="1494"/>
      <c r="J359" s="1494"/>
      <c r="K359" s="1494"/>
      <c r="L359" s="1494"/>
      <c r="M359" s="1494"/>
      <c r="N359" s="1494"/>
      <c r="O359" s="257"/>
    </row>
    <row r="360" spans="1:23" s="175" customFormat="1" ht="9" hidden="1" customHeight="1" x14ac:dyDescent="0.2">
      <c r="A360" s="257"/>
      <c r="B360" s="257"/>
      <c r="C360" s="257"/>
      <c r="D360" s="624"/>
      <c r="E360" s="623"/>
      <c r="F360" s="623"/>
      <c r="G360" s="623"/>
      <c r="H360" s="623"/>
      <c r="I360" s="623"/>
      <c r="J360" s="623"/>
      <c r="K360" s="623"/>
      <c r="L360" s="623"/>
      <c r="M360" s="623"/>
      <c r="N360" s="623"/>
      <c r="O360" s="257"/>
    </row>
    <row r="361" spans="1:23" s="175" customFormat="1" ht="27.75" hidden="1" customHeight="1" x14ac:dyDescent="0.2">
      <c r="A361" s="257"/>
      <c r="B361" s="257"/>
      <c r="C361" s="257"/>
      <c r="D361" s="1494" t="s">
        <v>243</v>
      </c>
      <c r="E361" s="1494"/>
      <c r="F361" s="1494"/>
      <c r="G361" s="1494"/>
      <c r="H361" s="1494"/>
      <c r="I361" s="1494"/>
      <c r="J361" s="1494"/>
      <c r="K361" s="1494"/>
      <c r="L361" s="1494"/>
      <c r="M361" s="1494"/>
      <c r="N361" s="1494"/>
      <c r="O361" s="664"/>
      <c r="P361" s="664"/>
    </row>
    <row r="362" spans="1:23" s="175" customFormat="1" ht="9" customHeight="1" x14ac:dyDescent="0.2">
      <c r="A362" s="257"/>
      <c r="B362" s="257"/>
      <c r="C362" s="257"/>
      <c r="D362" s="651"/>
      <c r="E362" s="652"/>
      <c r="F362" s="652"/>
      <c r="G362" s="652"/>
      <c r="H362" s="652"/>
      <c r="I362" s="652"/>
      <c r="J362" s="652"/>
      <c r="K362" s="652"/>
      <c r="L362" s="652"/>
      <c r="M362" s="652"/>
      <c r="N362" s="652"/>
      <c r="O362" s="257"/>
    </row>
    <row r="363" spans="1:23" s="175" customFormat="1" ht="9" customHeight="1" x14ac:dyDescent="0.2">
      <c r="A363" s="257"/>
      <c r="B363" s="257"/>
      <c r="C363" s="257"/>
      <c r="D363" s="639"/>
      <c r="E363" s="640"/>
      <c r="F363" s="640"/>
      <c r="G363" s="640"/>
      <c r="H363" s="640"/>
      <c r="I363" s="640"/>
      <c r="J363" s="640"/>
      <c r="K363" s="640"/>
      <c r="L363" s="640"/>
      <c r="M363" s="640"/>
      <c r="N363" s="640"/>
      <c r="O363" s="257"/>
    </row>
    <row r="364" spans="1:23" s="175" customFormat="1" ht="13.5" customHeight="1" x14ac:dyDescent="0.2">
      <c r="A364" s="257"/>
      <c r="B364" s="257"/>
      <c r="C364" s="257"/>
      <c r="D364" s="662"/>
      <c r="E364" s="663"/>
      <c r="F364" s="663"/>
      <c r="G364" s="663"/>
      <c r="H364" s="663"/>
      <c r="I364" s="663"/>
      <c r="J364" s="663"/>
      <c r="K364" s="663"/>
      <c r="L364" s="663"/>
      <c r="M364" s="663"/>
      <c r="N364" s="663"/>
      <c r="O364" s="257"/>
    </row>
    <row r="365" spans="1:23" s="175" customFormat="1" ht="13.5" customHeight="1" x14ac:dyDescent="0.2">
      <c r="A365" s="257"/>
      <c r="B365" s="257"/>
      <c r="C365" s="257"/>
      <c r="D365" s="662"/>
      <c r="E365" s="663"/>
      <c r="F365" s="663"/>
      <c r="G365" s="663"/>
      <c r="H365" s="663"/>
      <c r="I365" s="663"/>
      <c r="J365" s="663"/>
      <c r="K365" s="663"/>
      <c r="L365" s="663"/>
      <c r="M365" s="663"/>
      <c r="N365" s="663"/>
      <c r="O365" s="257"/>
      <c r="P365" s="655"/>
    </row>
    <row r="366" spans="1:23" s="175" customFormat="1" ht="13.5" customHeight="1" x14ac:dyDescent="0.2">
      <c r="A366" s="257"/>
      <c r="B366" s="257"/>
      <c r="C366" s="257"/>
      <c r="D366" s="662"/>
      <c r="E366" s="663"/>
      <c r="F366" s="663"/>
      <c r="G366" s="663"/>
      <c r="H366" s="663"/>
      <c r="I366" s="663"/>
      <c r="J366" s="663"/>
      <c r="K366" s="663"/>
      <c r="L366" s="663"/>
      <c r="M366" s="663"/>
      <c r="N366" s="663"/>
      <c r="O366" s="257"/>
      <c r="S366" s="729"/>
    </row>
    <row r="367" spans="1:23" s="259" customFormat="1" x14ac:dyDescent="0.2">
      <c r="A367" s="256"/>
      <c r="B367" s="256"/>
      <c r="C367" s="256"/>
      <c r="I367" s="217" t="s">
        <v>260</v>
      </c>
      <c r="P367" s="728"/>
      <c r="R367" s="260"/>
      <c r="S367" s="728"/>
    </row>
    <row r="368" spans="1:23" s="259" customFormat="1" x14ac:dyDescent="0.2">
      <c r="A368" s="256"/>
      <c r="B368" s="256"/>
      <c r="C368" s="255" t="s">
        <v>208</v>
      </c>
      <c r="R368" s="260"/>
      <c r="S368" s="728"/>
    </row>
    <row r="369" spans="1:18" s="259" customFormat="1" x14ac:dyDescent="0.2">
      <c r="A369" s="256"/>
      <c r="B369" s="256"/>
      <c r="C369" s="256"/>
      <c r="R369" s="260"/>
    </row>
    <row r="370" spans="1:18" s="259" customFormat="1" x14ac:dyDescent="0.2">
      <c r="A370" s="256"/>
      <c r="B370" s="256"/>
      <c r="C370" s="256"/>
      <c r="R370" s="260"/>
    </row>
    <row r="371" spans="1:18" s="259" customFormat="1" x14ac:dyDescent="0.2">
      <c r="A371" s="256"/>
      <c r="B371" s="256"/>
      <c r="C371" s="256"/>
      <c r="R371" s="260"/>
    </row>
    <row r="372" spans="1:18" s="259" customFormat="1" x14ac:dyDescent="0.2">
      <c r="A372" s="256"/>
      <c r="B372" s="256"/>
      <c r="C372" s="256"/>
      <c r="R372" s="260"/>
    </row>
    <row r="373" spans="1:18" s="259" customFormat="1" x14ac:dyDescent="0.2">
      <c r="A373" s="256"/>
      <c r="B373" s="256"/>
      <c r="C373" s="256"/>
      <c r="R373" s="260"/>
    </row>
    <row r="374" spans="1:18" s="259" customFormat="1" x14ac:dyDescent="0.2">
      <c r="A374" s="256"/>
      <c r="B374" s="256"/>
      <c r="C374" s="256"/>
      <c r="R374" s="260"/>
    </row>
    <row r="375" spans="1:18" s="259" customFormat="1" x14ac:dyDescent="0.2">
      <c r="A375" s="256"/>
      <c r="B375" s="256"/>
      <c r="C375" s="256"/>
      <c r="R375" s="260"/>
    </row>
    <row r="376" spans="1:18" s="259" customFormat="1" x14ac:dyDescent="0.2">
      <c r="A376" s="256"/>
      <c r="B376" s="256"/>
      <c r="C376" s="256"/>
      <c r="R376" s="260"/>
    </row>
    <row r="377" spans="1:18" s="259" customFormat="1" x14ac:dyDescent="0.2">
      <c r="A377" s="256"/>
      <c r="B377" s="256"/>
      <c r="C377" s="256"/>
      <c r="R377" s="260"/>
    </row>
    <row r="378" spans="1:18" s="259" customFormat="1" x14ac:dyDescent="0.2">
      <c r="A378" s="256"/>
      <c r="B378" s="256"/>
      <c r="C378" s="256"/>
      <c r="R378" s="260"/>
    </row>
    <row r="379" spans="1:18" s="259" customFormat="1" x14ac:dyDescent="0.2">
      <c r="A379" s="256"/>
      <c r="B379" s="256"/>
      <c r="C379" s="256"/>
      <c r="R379" s="260"/>
    </row>
    <row r="380" spans="1:18" ht="15" hidden="1" customHeight="1" x14ac:dyDescent="0.25">
      <c r="D380" s="1508" t="s">
        <v>129</v>
      </c>
      <c r="E380" s="1508"/>
      <c r="F380" s="1508"/>
      <c r="G380" s="1508"/>
      <c r="H380" s="1508"/>
      <c r="I380" s="1508"/>
      <c r="J380" s="1508"/>
      <c r="K380" s="1508"/>
      <c r="L380" s="1508"/>
      <c r="M380" s="1508"/>
      <c r="N380" s="1508"/>
    </row>
  </sheetData>
  <mergeCells count="52">
    <mergeCell ref="A4:Y4"/>
    <mergeCell ref="D124:E124"/>
    <mergeCell ref="F124:G124"/>
    <mergeCell ref="H124:I124"/>
    <mergeCell ref="J124:K124"/>
    <mergeCell ref="D77:E77"/>
    <mergeCell ref="F77:G77"/>
    <mergeCell ref="H77:I77"/>
    <mergeCell ref="J77:K77"/>
    <mergeCell ref="X77:Y77"/>
    <mergeCell ref="L77:N77"/>
    <mergeCell ref="O77:P77"/>
    <mergeCell ref="R77:S77"/>
    <mergeCell ref="T77:U77"/>
    <mergeCell ref="V77:W77"/>
    <mergeCell ref="T7:U7"/>
    <mergeCell ref="D380:N380"/>
    <mergeCell ref="D355:N355"/>
    <mergeCell ref="D357:N357"/>
    <mergeCell ref="D359:N359"/>
    <mergeCell ref="D361:N361"/>
    <mergeCell ref="R7:S7"/>
    <mergeCell ref="D7:E7"/>
    <mergeCell ref="H7:I7"/>
    <mergeCell ref="J7:K7"/>
    <mergeCell ref="L7:N7"/>
    <mergeCell ref="F7:G7"/>
    <mergeCell ref="D351:N351"/>
    <mergeCell ref="D353:N353"/>
    <mergeCell ref="A2:AB2"/>
    <mergeCell ref="A3:AB3"/>
    <mergeCell ref="A6:AB6"/>
    <mergeCell ref="D66:E66"/>
    <mergeCell ref="F66:G66"/>
    <mergeCell ref="H66:I66"/>
    <mergeCell ref="J66:K66"/>
    <mergeCell ref="L66:N66"/>
    <mergeCell ref="R66:S66"/>
    <mergeCell ref="O66:P66"/>
    <mergeCell ref="AA7:AB7"/>
    <mergeCell ref="V7:W7"/>
    <mergeCell ref="X7:Y7"/>
    <mergeCell ref="O7:P7"/>
    <mergeCell ref="V66:W66"/>
    <mergeCell ref="X66:Y66"/>
    <mergeCell ref="V124:W124"/>
    <mergeCell ref="X124:Y124"/>
    <mergeCell ref="L124:N124"/>
    <mergeCell ref="O124:P124"/>
    <mergeCell ref="R124:S124"/>
    <mergeCell ref="T124:U124"/>
    <mergeCell ref="T66:U66"/>
  </mergeCells>
  <phoneticPr fontId="9" type="noConversion"/>
  <printOptions horizontalCentered="1"/>
  <pageMargins left="0" right="0" top="0.3" bottom="0.2" header="0.5" footer="0.1"/>
  <pageSetup paperSize="5" scale="52" orientation="landscape" r:id="rId1"/>
  <headerFooter alignWithMargins="0">
    <oddFooter>&amp;R&amp;F &amp;A</oddFooter>
  </headerFooter>
  <rowBreaks count="1" manualBreakCount="1">
    <brk id="357" max="24" man="1"/>
  </rowBreaks>
  <customProperties>
    <customPr name="_pios_id" r:id="rId2"/>
    <customPr name="EpmWorksheetKeyString_GUID" r:id="rId3"/>
  </customProperties>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AB78"/>
  <sheetViews>
    <sheetView workbookViewId="0"/>
  </sheetViews>
  <sheetFormatPr defaultColWidth="8.85546875" defaultRowHeight="15" x14ac:dyDescent="0.25"/>
  <cols>
    <col min="1" max="1" width="6.7109375" style="149" customWidth="1"/>
    <col min="2" max="2" width="51.140625" style="149" customWidth="1"/>
    <col min="3" max="3" width="15.140625" style="153" bestFit="1" customWidth="1"/>
    <col min="4" max="14" width="13.42578125" style="153" bestFit="1" customWidth="1"/>
    <col min="15" max="15" width="17" style="153" bestFit="1" customWidth="1"/>
    <col min="16" max="16" width="13" style="153" customWidth="1"/>
    <col min="17" max="17" width="10.5703125" style="153" customWidth="1"/>
    <col min="18" max="18" width="13.7109375" style="150" customWidth="1"/>
    <col min="19" max="19" width="12.28515625" style="150" customWidth="1"/>
    <col min="20" max="20" width="1.7109375" style="150" customWidth="1"/>
    <col min="21" max="21" width="12.85546875" style="150" bestFit="1" customWidth="1"/>
    <col min="22" max="22" width="11.7109375" style="150" customWidth="1"/>
    <col min="23" max="23" width="1.7109375" style="150" customWidth="1"/>
    <col min="24" max="24" width="12.28515625" style="150" customWidth="1"/>
    <col min="25" max="25" width="13" style="150" customWidth="1"/>
    <col min="26" max="26" width="1.140625" style="150" customWidth="1"/>
    <col min="27" max="27" width="12.28515625" style="150" customWidth="1"/>
    <col min="28" max="28" width="11.42578125" style="150" customWidth="1"/>
    <col min="29" max="29" width="8.85546875" style="149"/>
    <col min="30" max="30" width="10.28515625" style="149" bestFit="1" customWidth="1"/>
    <col min="31" max="16384" width="8.85546875" style="149"/>
  </cols>
  <sheetData>
    <row r="1" spans="1:28" ht="18.75" x14ac:dyDescent="0.3">
      <c r="A1" s="156" t="s">
        <v>89</v>
      </c>
      <c r="B1" s="155"/>
      <c r="C1" s="154"/>
      <c r="D1" s="154"/>
      <c r="E1" s="154"/>
      <c r="F1" s="154"/>
      <c r="G1" s="154"/>
      <c r="I1" s="152"/>
      <c r="J1" s="154"/>
      <c r="K1" s="154"/>
      <c r="L1" s="154"/>
      <c r="M1" s="154"/>
      <c r="N1" s="154"/>
      <c r="O1" s="154"/>
      <c r="P1" s="154"/>
      <c r="Q1" s="154"/>
      <c r="R1" s="151"/>
      <c r="S1" s="151"/>
      <c r="T1" s="151"/>
      <c r="U1" s="151"/>
      <c r="V1" s="151"/>
      <c r="W1" s="151"/>
    </row>
    <row r="2" spans="1:28" ht="21" x14ac:dyDescent="0.35">
      <c r="A2" s="148" t="s">
        <v>300</v>
      </c>
      <c r="B2" s="155"/>
      <c r="C2" s="154"/>
      <c r="D2" s="154"/>
      <c r="E2" s="154"/>
      <c r="F2" s="154"/>
      <c r="G2" s="154"/>
      <c r="I2" s="147"/>
      <c r="J2" s="154"/>
      <c r="K2" s="154"/>
      <c r="L2" s="154"/>
      <c r="M2" s="154"/>
      <c r="N2" s="154"/>
      <c r="O2" s="154"/>
      <c r="P2" s="154"/>
      <c r="Q2" s="154"/>
      <c r="R2" s="151"/>
      <c r="S2" s="151"/>
      <c r="T2" s="151"/>
      <c r="U2" s="151"/>
      <c r="V2" s="151"/>
      <c r="W2" s="151"/>
    </row>
    <row r="3" spans="1:28" ht="18.75" x14ac:dyDescent="0.3">
      <c r="A3" s="146" t="s">
        <v>301</v>
      </c>
      <c r="B3" s="155"/>
      <c r="C3" s="154"/>
      <c r="D3" s="154"/>
      <c r="E3" s="154"/>
      <c r="F3" s="154"/>
      <c r="G3" s="145"/>
      <c r="I3" s="147"/>
      <c r="J3" s="145"/>
      <c r="K3" s="145"/>
      <c r="L3" s="145"/>
      <c r="M3" s="145"/>
      <c r="N3" s="154"/>
      <c r="O3" s="154"/>
      <c r="P3" s="154"/>
      <c r="Q3" s="154"/>
      <c r="R3" s="151"/>
      <c r="S3" s="151"/>
      <c r="T3" s="151"/>
      <c r="U3" s="151"/>
      <c r="V3" s="151"/>
      <c r="W3" s="151"/>
    </row>
    <row r="4" spans="1:28" ht="27.6" customHeight="1" x14ac:dyDescent="0.3">
      <c r="B4" s="144"/>
      <c r="C4" s="145"/>
      <c r="D4" s="145"/>
      <c r="E4" s="145"/>
      <c r="F4" s="145"/>
      <c r="G4" s="145"/>
      <c r="I4" s="147"/>
      <c r="J4" s="145"/>
      <c r="K4" s="145"/>
      <c r="L4" s="145"/>
      <c r="M4" s="145"/>
      <c r="N4" s="154"/>
      <c r="O4" s="154"/>
      <c r="P4" s="154"/>
      <c r="Q4" s="154"/>
      <c r="R4" s="151"/>
      <c r="S4" s="151"/>
      <c r="T4" s="151"/>
      <c r="U4" s="151"/>
      <c r="V4" s="151"/>
      <c r="W4" s="151"/>
    </row>
    <row r="5" spans="1:28" ht="30" customHeight="1" thickBot="1" x14ac:dyDescent="0.3">
      <c r="B5" s="155"/>
      <c r="C5" s="143"/>
      <c r="D5" s="142"/>
      <c r="E5" s="142"/>
      <c r="F5" s="142"/>
      <c r="G5" s="143"/>
      <c r="I5" s="141"/>
      <c r="J5" s="143"/>
      <c r="K5" s="143"/>
      <c r="L5" s="143"/>
      <c r="O5" s="140"/>
      <c r="P5" s="140"/>
      <c r="Q5" s="139"/>
      <c r="R5" s="138"/>
      <c r="S5" s="138"/>
      <c r="T5" s="138"/>
      <c r="U5" s="138"/>
      <c r="V5" s="138"/>
      <c r="W5" s="138"/>
    </row>
    <row r="6" spans="1:28" ht="58.5" customHeight="1" thickBot="1" x14ac:dyDescent="0.3">
      <c r="A6" s="137" t="s">
        <v>302</v>
      </c>
      <c r="B6" s="136" t="s">
        <v>303</v>
      </c>
      <c r="C6" s="135">
        <v>43952</v>
      </c>
      <c r="D6" s="135">
        <v>43983</v>
      </c>
      <c r="E6" s="135">
        <v>44013</v>
      </c>
      <c r="F6" s="135">
        <v>44044</v>
      </c>
      <c r="G6" s="134">
        <v>44075</v>
      </c>
      <c r="H6" s="134">
        <v>44105</v>
      </c>
      <c r="I6" s="134">
        <v>44136</v>
      </c>
      <c r="J6" s="134">
        <v>44166</v>
      </c>
      <c r="K6" s="134">
        <v>44197</v>
      </c>
      <c r="L6" s="134">
        <v>44228</v>
      </c>
      <c r="M6" s="134">
        <v>44256</v>
      </c>
      <c r="N6" s="135">
        <v>44287</v>
      </c>
      <c r="O6" s="133" t="s">
        <v>304</v>
      </c>
      <c r="P6" s="133" t="s">
        <v>305</v>
      </c>
      <c r="Q6" s="133" t="s">
        <v>306</v>
      </c>
      <c r="R6" s="132"/>
      <c r="S6" s="132"/>
      <c r="T6" s="132"/>
      <c r="U6" s="132"/>
      <c r="V6" s="132"/>
      <c r="W6" s="132"/>
      <c r="X6" s="131"/>
      <c r="Y6" s="132"/>
      <c r="Z6" s="130"/>
      <c r="AA6" s="132"/>
      <c r="AB6" s="132"/>
    </row>
    <row r="7" spans="1:28" ht="15.75" thickTop="1" x14ac:dyDescent="0.25">
      <c r="A7" s="129">
        <v>501</v>
      </c>
      <c r="B7" s="128" t="s">
        <v>307</v>
      </c>
      <c r="C7" s="127">
        <v>922.68688684845824</v>
      </c>
      <c r="D7" s="126">
        <v>1475.6271648484581</v>
      </c>
      <c r="E7" s="126">
        <v>3807.5846468484583</v>
      </c>
      <c r="F7" s="126">
        <v>3962.0079268484583</v>
      </c>
      <c r="G7" s="126">
        <v>3851.8110868484582</v>
      </c>
      <c r="H7" s="126">
        <v>3940.8445868484582</v>
      </c>
      <c r="I7" s="126">
        <v>3851.8110868484582</v>
      </c>
      <c r="J7" s="126">
        <v>3962.0079268484583</v>
      </c>
      <c r="K7" s="126">
        <v>3978.7763476532714</v>
      </c>
      <c r="L7" s="126">
        <v>3633.9959576532715</v>
      </c>
      <c r="M7" s="126">
        <v>3517.2017676532719</v>
      </c>
      <c r="N7" s="125">
        <v>1904.7364376532714</v>
      </c>
      <c r="O7" s="124">
        <f>SUM(C7:N7)</f>
        <v>38809.091823400755</v>
      </c>
      <c r="P7" s="123">
        <v>38804.034734400746</v>
      </c>
      <c r="Q7" s="123">
        <f>O7-P7</f>
        <v>5.0570890000090003</v>
      </c>
      <c r="R7" s="122"/>
      <c r="S7" s="122"/>
      <c r="T7" s="122"/>
      <c r="U7" s="122"/>
      <c r="V7" s="122"/>
      <c r="W7" s="122"/>
      <c r="X7" s="122"/>
      <c r="Y7" s="122"/>
      <c r="AA7" s="122"/>
      <c r="AB7" s="122"/>
    </row>
    <row r="8" spans="1:28" x14ac:dyDescent="0.25">
      <c r="A8" s="129">
        <v>547</v>
      </c>
      <c r="B8" s="121" t="s">
        <v>308</v>
      </c>
      <c r="C8" s="120">
        <v>4975.9654442324027</v>
      </c>
      <c r="D8" s="119">
        <v>6423.0905194780498</v>
      </c>
      <c r="E8" s="119">
        <v>10746.554890955802</v>
      </c>
      <c r="F8" s="119">
        <v>14912.506134712741</v>
      </c>
      <c r="G8" s="119">
        <v>16358.959450615268</v>
      </c>
      <c r="H8" s="119">
        <v>13977.849276278661</v>
      </c>
      <c r="I8" s="119">
        <v>9383.7354764114207</v>
      </c>
      <c r="J8" s="119">
        <v>14384.323350585546</v>
      </c>
      <c r="K8" s="119">
        <v>12149.23116739171</v>
      </c>
      <c r="L8" s="119">
        <v>12368.272855456638</v>
      </c>
      <c r="M8" s="119">
        <v>8797.8625255453753</v>
      </c>
      <c r="N8" s="118">
        <v>8003.5971897397949</v>
      </c>
      <c r="O8" s="117">
        <f t="shared" ref="O8:O16" si="0">SUM(C8:N8)</f>
        <v>132481.94828140343</v>
      </c>
      <c r="P8" s="116">
        <v>132793.71747831185</v>
      </c>
      <c r="Q8" s="116">
        <f t="shared" ref="Q8:Q16" si="1">O8-P8</f>
        <v>-311.76919690842624</v>
      </c>
      <c r="R8" s="122"/>
      <c r="S8" s="122"/>
      <c r="T8" s="122"/>
      <c r="U8" s="122"/>
      <c r="V8" s="122"/>
      <c r="W8" s="122"/>
      <c r="X8" s="122"/>
      <c r="Y8" s="122"/>
      <c r="AA8" s="122"/>
      <c r="AB8" s="122"/>
    </row>
    <row r="9" spans="1:28" x14ac:dyDescent="0.25">
      <c r="A9" s="129" t="s">
        <v>309</v>
      </c>
      <c r="B9" s="121" t="s">
        <v>310</v>
      </c>
      <c r="C9" s="120">
        <v>993.50139999999999</v>
      </c>
      <c r="D9" s="119">
        <v>1138.44714</v>
      </c>
      <c r="E9" s="119">
        <v>1111.98047</v>
      </c>
      <c r="F9" s="119">
        <v>1029.2182600000001</v>
      </c>
      <c r="G9" s="119">
        <v>671.1404</v>
      </c>
      <c r="H9" s="119">
        <v>475.57929999999999</v>
      </c>
      <c r="I9" s="119">
        <v>500.07186899999999</v>
      </c>
      <c r="J9" s="119">
        <v>473.50302099999999</v>
      </c>
      <c r="K9" s="119">
        <v>446.72161899999998</v>
      </c>
      <c r="L9" s="119">
        <v>501.14468399999998</v>
      </c>
      <c r="M9" s="119">
        <v>699.290344</v>
      </c>
      <c r="N9" s="118">
        <v>982.550659</v>
      </c>
      <c r="O9" s="117">
        <f t="shared" si="0"/>
        <v>9023.1491660000011</v>
      </c>
      <c r="P9" s="116">
        <v>32384.219002000002</v>
      </c>
      <c r="Q9" s="116">
        <f t="shared" si="1"/>
        <v>-23361.069836000002</v>
      </c>
      <c r="R9" s="122"/>
      <c r="S9" s="122"/>
      <c r="T9" s="122"/>
      <c r="U9" s="122"/>
      <c r="V9" s="122"/>
      <c r="W9" s="122"/>
      <c r="X9" s="122"/>
      <c r="Y9" s="122"/>
      <c r="AA9" s="122"/>
      <c r="AB9" s="122"/>
    </row>
    <row r="10" spans="1:28" x14ac:dyDescent="0.25">
      <c r="A10" s="115" t="s">
        <v>311</v>
      </c>
      <c r="B10" s="121" t="s">
        <v>312</v>
      </c>
      <c r="C10" s="120">
        <v>11116.672898201667</v>
      </c>
      <c r="D10" s="119">
        <v>11122.20732327346</v>
      </c>
      <c r="E10" s="119">
        <v>10599.149829579777</v>
      </c>
      <c r="F10" s="119">
        <v>9420.4664069349583</v>
      </c>
      <c r="G10" s="119">
        <v>8969.2605694917929</v>
      </c>
      <c r="H10" s="119">
        <v>9567.7960980776515</v>
      </c>
      <c r="I10" s="119">
        <v>10305.675672770976</v>
      </c>
      <c r="J10" s="119">
        <v>10121.242039129036</v>
      </c>
      <c r="K10" s="119">
        <v>8069.0764248491023</v>
      </c>
      <c r="L10" s="119">
        <v>7738.9049193219989</v>
      </c>
      <c r="M10" s="119">
        <v>8147.133302892983</v>
      </c>
      <c r="N10" s="118">
        <v>8381.9333709270159</v>
      </c>
      <c r="O10" s="117">
        <f t="shared" si="0"/>
        <v>113559.51885545041</v>
      </c>
      <c r="P10" s="116">
        <v>113558.83203694652</v>
      </c>
      <c r="Q10" s="116">
        <f t="shared" si="1"/>
        <v>0.68681850389111787</v>
      </c>
      <c r="R10" s="122"/>
      <c r="S10" s="122"/>
      <c r="T10" s="122"/>
      <c r="U10" s="122"/>
      <c r="V10" s="122"/>
      <c r="W10" s="122"/>
      <c r="X10" s="122"/>
      <c r="Y10" s="122"/>
      <c r="AA10" s="122"/>
      <c r="AB10" s="122"/>
    </row>
    <row r="11" spans="1:28" x14ac:dyDescent="0.25">
      <c r="A11" s="115" t="s">
        <v>313</v>
      </c>
      <c r="B11" s="121" t="s">
        <v>314</v>
      </c>
      <c r="C11" s="120">
        <v>3180.575843880551</v>
      </c>
      <c r="D11" s="119">
        <v>2457.9349982507051</v>
      </c>
      <c r="E11" s="119">
        <v>4986.147898548722</v>
      </c>
      <c r="F11" s="119">
        <v>3716.256876048803</v>
      </c>
      <c r="G11" s="119">
        <v>3109.0101027321357</v>
      </c>
      <c r="H11" s="119">
        <v>928.92405275949818</v>
      </c>
      <c r="I11" s="119">
        <v>7123.4983621157162</v>
      </c>
      <c r="J11" s="119">
        <v>12905.775296847998</v>
      </c>
      <c r="K11" s="119">
        <v>19131.42209598903</v>
      </c>
      <c r="L11" s="119">
        <v>12275.464729295913</v>
      </c>
      <c r="M11" s="119">
        <v>12543.663769053928</v>
      </c>
      <c r="N11" s="118">
        <v>8867.9150876137337</v>
      </c>
      <c r="O11" s="117">
        <f t="shared" si="0"/>
        <v>91226.589113136739</v>
      </c>
      <c r="P11" s="116">
        <v>82149.390509737146</v>
      </c>
      <c r="Q11" s="116">
        <f t="shared" si="1"/>
        <v>9077.1986033995927</v>
      </c>
      <c r="R11" s="122"/>
      <c r="S11" s="122"/>
      <c r="T11" s="122"/>
      <c r="U11" s="122"/>
      <c r="V11" s="122"/>
      <c r="W11" s="122"/>
      <c r="X11" s="122"/>
      <c r="Y11" s="122"/>
      <c r="AA11" s="122"/>
      <c r="AB11" s="122"/>
    </row>
    <row r="12" spans="1:28" x14ac:dyDescent="0.25">
      <c r="A12" s="129">
        <v>555</v>
      </c>
      <c r="B12" s="121" t="s">
        <v>315</v>
      </c>
      <c r="C12" s="120">
        <v>23211.422583</v>
      </c>
      <c r="D12" s="119">
        <v>21913.763159999999</v>
      </c>
      <c r="E12" s="119">
        <v>17401.305236</v>
      </c>
      <c r="F12" s="119">
        <v>17286.426884</v>
      </c>
      <c r="G12" s="119">
        <v>16609.771379999998</v>
      </c>
      <c r="H12" s="119">
        <v>26234.769183</v>
      </c>
      <c r="I12" s="119">
        <v>27338.407437999998</v>
      </c>
      <c r="J12" s="119">
        <v>30544.170136840035</v>
      </c>
      <c r="K12" s="119">
        <v>29227.911382000002</v>
      </c>
      <c r="L12" s="119">
        <v>26433.880869999997</v>
      </c>
      <c r="M12" s="119">
        <v>27282.661699999997</v>
      </c>
      <c r="N12" s="118">
        <v>18029.251497000001</v>
      </c>
      <c r="O12" s="117">
        <f t="shared" si="0"/>
        <v>281513.74144984002</v>
      </c>
      <c r="P12" s="116">
        <v>281513.74144984002</v>
      </c>
      <c r="Q12" s="116">
        <f t="shared" si="1"/>
        <v>0</v>
      </c>
      <c r="R12" s="122"/>
      <c r="S12" s="122"/>
      <c r="T12" s="122"/>
      <c r="U12" s="122"/>
      <c r="V12" s="122"/>
      <c r="W12" s="122"/>
      <c r="X12" s="122"/>
      <c r="Y12" s="122"/>
      <c r="AA12" s="122"/>
      <c r="AB12" s="122"/>
    </row>
    <row r="13" spans="1:28" x14ac:dyDescent="0.25">
      <c r="A13" s="129">
        <v>447</v>
      </c>
      <c r="B13" s="121" t="s">
        <v>316</v>
      </c>
      <c r="C13" s="120">
        <v>-29.411719999999999</v>
      </c>
      <c r="D13" s="119">
        <v>-567.97955300000001</v>
      </c>
      <c r="E13" s="119">
        <v>-696.10485800000004</v>
      </c>
      <c r="F13" s="119">
        <v>-1312.9527599999999</v>
      </c>
      <c r="G13" s="119">
        <v>-1425.60168</v>
      </c>
      <c r="H13" s="119">
        <v>-3307.96387</v>
      </c>
      <c r="I13" s="119">
        <v>-243.196213</v>
      </c>
      <c r="J13" s="119">
        <v>-68.257130000000004</v>
      </c>
      <c r="K13" s="119">
        <v>0</v>
      </c>
      <c r="L13" s="119">
        <v>-0.71936739999999999</v>
      </c>
      <c r="M13" s="119">
        <v>-8.4470340000000004</v>
      </c>
      <c r="N13" s="118">
        <v>-197.14240000000001</v>
      </c>
      <c r="O13" s="117">
        <f t="shared" si="0"/>
        <v>-7857.776585399999</v>
      </c>
      <c r="P13" s="116">
        <v>-9461.7265947000014</v>
      </c>
      <c r="Q13" s="116">
        <f t="shared" si="1"/>
        <v>1603.9500093000024</v>
      </c>
      <c r="R13" s="122"/>
      <c r="S13" s="122"/>
      <c r="T13" s="122"/>
      <c r="U13" s="122"/>
      <c r="V13" s="122"/>
      <c r="W13" s="122"/>
      <c r="X13" s="122"/>
      <c r="Y13" s="122"/>
      <c r="AA13" s="122"/>
      <c r="AB13" s="122"/>
    </row>
    <row r="14" spans="1:28" x14ac:dyDescent="0.25">
      <c r="A14" s="115">
        <v>565</v>
      </c>
      <c r="B14" s="121" t="s">
        <v>317</v>
      </c>
      <c r="C14" s="120">
        <v>9934.4855495403681</v>
      </c>
      <c r="D14" s="119">
        <v>9867.3042805055993</v>
      </c>
      <c r="E14" s="119">
        <v>9754.4151562253501</v>
      </c>
      <c r="F14" s="119">
        <v>9757.002068003525</v>
      </c>
      <c r="G14" s="119">
        <v>9465.8299841097414</v>
      </c>
      <c r="H14" s="119">
        <v>9521.1637625265957</v>
      </c>
      <c r="I14" s="119">
        <v>9545.9317941809768</v>
      </c>
      <c r="J14" s="119">
        <v>9902.734882108809</v>
      </c>
      <c r="K14" s="119">
        <v>9938.3067508043114</v>
      </c>
      <c r="L14" s="119">
        <v>10012.370158589907</v>
      </c>
      <c r="M14" s="119">
        <v>10032.765724789278</v>
      </c>
      <c r="N14" s="118">
        <v>9954.3683356404363</v>
      </c>
      <c r="O14" s="117">
        <f t="shared" si="0"/>
        <v>117686.6784470249</v>
      </c>
      <c r="P14" s="116">
        <v>117686.6378509691</v>
      </c>
      <c r="Q14" s="116">
        <f t="shared" si="1"/>
        <v>4.0596055798232555E-2</v>
      </c>
      <c r="R14" s="122"/>
      <c r="S14" s="122"/>
      <c r="T14" s="122"/>
      <c r="U14" s="122"/>
      <c r="V14" s="122"/>
      <c r="W14" s="122"/>
      <c r="X14" s="122"/>
      <c r="Y14" s="122"/>
      <c r="AA14" s="122"/>
      <c r="AB14" s="122"/>
    </row>
    <row r="15" spans="1:28" x14ac:dyDescent="0.25">
      <c r="A15" s="115">
        <v>456</v>
      </c>
      <c r="B15" s="121" t="s">
        <v>318</v>
      </c>
      <c r="C15" s="120">
        <v>-41.464468454516606</v>
      </c>
      <c r="D15" s="119">
        <v>-114.72385490076724</v>
      </c>
      <c r="E15" s="119">
        <v>-2268.5644846951741</v>
      </c>
      <c r="F15" s="119">
        <v>-2707.2478678318976</v>
      </c>
      <c r="G15" s="119">
        <v>-2138.541056111545</v>
      </c>
      <c r="H15" s="119">
        <v>-1547.5191219370831</v>
      </c>
      <c r="I15" s="119">
        <v>-3178.6931960360953</v>
      </c>
      <c r="J15" s="119">
        <v>-5564.2045021569356</v>
      </c>
      <c r="K15" s="119">
        <v>-5261.8214711044857</v>
      </c>
      <c r="L15" s="119">
        <v>-3546.9590466503519</v>
      </c>
      <c r="M15" s="119">
        <v>-2171.0426365316321</v>
      </c>
      <c r="N15" s="118">
        <v>-273.43917072380879</v>
      </c>
      <c r="O15" s="117">
        <f t="shared" si="0"/>
        <v>-28814.220877134292</v>
      </c>
      <c r="P15" s="116">
        <v>-28825.990497417642</v>
      </c>
      <c r="Q15" s="116">
        <f t="shared" si="1"/>
        <v>11.769620283350378</v>
      </c>
      <c r="U15" s="114"/>
      <c r="X15" s="113"/>
      <c r="Y15" s="114"/>
    </row>
    <row r="16" spans="1:28" s="110" customFormat="1" ht="15.75" thickBot="1" x14ac:dyDescent="0.3">
      <c r="A16" s="129">
        <v>557</v>
      </c>
      <c r="B16" s="121" t="s">
        <v>319</v>
      </c>
      <c r="C16" s="120">
        <v>869.67184833333329</v>
      </c>
      <c r="D16" s="119">
        <v>869.67184833333329</v>
      </c>
      <c r="E16" s="119">
        <v>869.67184833333329</v>
      </c>
      <c r="F16" s="119">
        <v>869.67184833333329</v>
      </c>
      <c r="G16" s="119">
        <v>869.67184833333329</v>
      </c>
      <c r="H16" s="119">
        <v>869.67184833333329</v>
      </c>
      <c r="I16" s="119">
        <v>869.67184833333329</v>
      </c>
      <c r="J16" s="119">
        <v>869.67184833333329</v>
      </c>
      <c r="K16" s="119">
        <v>869.67184833333329</v>
      </c>
      <c r="L16" s="119">
        <v>869.67184833333329</v>
      </c>
      <c r="M16" s="119">
        <v>869.67184833333329</v>
      </c>
      <c r="N16" s="112">
        <v>869.67184833333329</v>
      </c>
      <c r="O16" s="117">
        <f t="shared" si="0"/>
        <v>10436.062179999999</v>
      </c>
      <c r="P16" s="116">
        <v>10436.062179999999</v>
      </c>
      <c r="Q16" s="116">
        <f t="shared" si="1"/>
        <v>0</v>
      </c>
      <c r="R16" s="111"/>
      <c r="S16" s="111"/>
      <c r="T16" s="111"/>
      <c r="U16" s="111"/>
      <c r="V16" s="111"/>
      <c r="W16" s="111"/>
      <c r="X16" s="111"/>
      <c r="Y16" s="111"/>
      <c r="Z16" s="113"/>
      <c r="AA16" s="111"/>
      <c r="AB16" s="111"/>
    </row>
    <row r="17" spans="1:24" ht="16.5" thickTop="1" thickBot="1" x14ac:dyDescent="0.3">
      <c r="A17" s="129"/>
      <c r="B17" s="109" t="s">
        <v>320</v>
      </c>
      <c r="C17" s="108">
        <f t="shared" ref="C17:O17" si="2">SUM(C7:C16)</f>
        <v>55134.106265582261</v>
      </c>
      <c r="D17" s="107">
        <f t="shared" si="2"/>
        <v>54585.343026788847</v>
      </c>
      <c r="E17" s="107">
        <f t="shared" si="2"/>
        <v>56312.140633796262</v>
      </c>
      <c r="F17" s="107">
        <f t="shared" si="2"/>
        <v>56933.355777049917</v>
      </c>
      <c r="G17" s="107">
        <f t="shared" si="2"/>
        <v>56341.312086019185</v>
      </c>
      <c r="H17" s="107">
        <f t="shared" si="2"/>
        <v>60661.115115887114</v>
      </c>
      <c r="I17" s="107">
        <f t="shared" si="2"/>
        <v>65496.914138624772</v>
      </c>
      <c r="J17" s="107">
        <f t="shared" si="2"/>
        <v>77530.966869536293</v>
      </c>
      <c r="K17" s="107">
        <f t="shared" si="2"/>
        <v>78549.29616491629</v>
      </c>
      <c r="L17" s="107">
        <f t="shared" si="2"/>
        <v>70286.027608600707</v>
      </c>
      <c r="M17" s="107">
        <f t="shared" si="2"/>
        <v>69710.76131173654</v>
      </c>
      <c r="N17" s="106">
        <f t="shared" si="2"/>
        <v>56523.442855183785</v>
      </c>
      <c r="O17" s="105">
        <f t="shared" si="2"/>
        <v>758064.78185372206</v>
      </c>
      <c r="P17" s="104">
        <f>SUM(P7:P16)</f>
        <v>771038.91815008782</v>
      </c>
      <c r="Q17" s="103">
        <f>SUM(Q7:Q16)</f>
        <v>-12974.136296365785</v>
      </c>
      <c r="R17" s="102"/>
      <c r="U17" s="114"/>
      <c r="X17" s="101"/>
    </row>
    <row r="18" spans="1:24" ht="10.15" customHeight="1" thickTop="1" x14ac:dyDescent="0.25">
      <c r="A18" s="129"/>
      <c r="B18" s="121"/>
      <c r="C18" s="100"/>
      <c r="D18" s="100"/>
      <c r="E18" s="100"/>
      <c r="F18" s="100"/>
      <c r="G18" s="100"/>
      <c r="H18" s="100"/>
      <c r="I18" s="100"/>
      <c r="J18" s="100"/>
      <c r="K18" s="100"/>
      <c r="L18" s="100"/>
      <c r="M18" s="100"/>
      <c r="N18" s="100"/>
      <c r="O18" s="99"/>
      <c r="P18" s="98"/>
      <c r="Q18" s="97"/>
      <c r="R18" s="102"/>
      <c r="U18" s="114"/>
      <c r="X18" s="101"/>
    </row>
    <row r="19" spans="1:24" x14ac:dyDescent="0.25">
      <c r="A19" s="96"/>
      <c r="B19" s="95" t="s">
        <v>321</v>
      </c>
      <c r="C19" s="94">
        <v>1713634</v>
      </c>
      <c r="D19" s="94">
        <v>1641494</v>
      </c>
      <c r="E19" s="94">
        <v>1688368</v>
      </c>
      <c r="F19" s="94">
        <v>1691471</v>
      </c>
      <c r="G19" s="94">
        <v>1633727</v>
      </c>
      <c r="H19" s="94">
        <v>1835245</v>
      </c>
      <c r="I19" s="94">
        <v>2069949</v>
      </c>
      <c r="J19" s="94">
        <v>2453508</v>
      </c>
      <c r="K19" s="94">
        <v>2410070</v>
      </c>
      <c r="L19" s="94">
        <v>2068379</v>
      </c>
      <c r="M19" s="94">
        <v>2116149</v>
      </c>
      <c r="N19" s="94">
        <v>1830661</v>
      </c>
      <c r="O19" s="93">
        <f>SUM(C19:N19)</f>
        <v>23152655</v>
      </c>
      <c r="P19" s="93">
        <v>23272547</v>
      </c>
      <c r="Q19" s="93">
        <f>O19-P19</f>
        <v>-119892</v>
      </c>
      <c r="R19" s="92"/>
      <c r="U19" s="92"/>
    </row>
    <row r="20" spans="1:24" x14ac:dyDescent="0.25">
      <c r="N20" s="91"/>
      <c r="O20" s="90"/>
      <c r="P20" s="89"/>
      <c r="R20" s="102"/>
    </row>
    <row r="21" spans="1:24" s="150" customFormat="1" ht="18.75" x14ac:dyDescent="0.3">
      <c r="A21" s="88"/>
      <c r="B21" s="87"/>
      <c r="C21" s="87"/>
      <c r="D21" s="87"/>
      <c r="E21" s="87"/>
      <c r="F21" s="87"/>
      <c r="G21" s="87"/>
      <c r="H21" s="87"/>
      <c r="I21" s="87"/>
      <c r="J21" s="87"/>
      <c r="K21" s="87"/>
      <c r="L21" s="87"/>
      <c r="M21" s="87"/>
      <c r="N21" s="87"/>
      <c r="O21" s="87"/>
      <c r="P21" s="86"/>
      <c r="Q21" s="85"/>
    </row>
    <row r="22" spans="1:24" s="150" customFormat="1" ht="13.5" customHeight="1" x14ac:dyDescent="0.25">
      <c r="A22" s="88" t="s">
        <v>322</v>
      </c>
      <c r="C22" s="84"/>
      <c r="D22" s="84"/>
      <c r="E22" s="84"/>
      <c r="F22" s="84"/>
      <c r="G22" s="84"/>
      <c r="H22" s="84"/>
      <c r="I22" s="84"/>
      <c r="J22" s="84"/>
      <c r="K22" s="84"/>
      <c r="L22" s="84"/>
      <c r="M22" s="84"/>
      <c r="N22" s="84"/>
      <c r="O22" s="84"/>
      <c r="P22" s="83"/>
      <c r="Q22" s="82"/>
    </row>
    <row r="23" spans="1:24" s="150" customFormat="1" ht="13.5" customHeight="1" x14ac:dyDescent="0.25">
      <c r="A23" s="81" t="s">
        <v>323</v>
      </c>
      <c r="C23" s="80"/>
      <c r="D23" s="80"/>
      <c r="E23" s="80"/>
      <c r="F23" s="80"/>
      <c r="G23" s="80"/>
      <c r="H23" s="80"/>
      <c r="I23" s="80"/>
      <c r="J23" s="80"/>
      <c r="K23" s="80"/>
      <c r="L23" s="80"/>
      <c r="M23" s="80"/>
      <c r="N23" s="80"/>
      <c r="O23" s="79"/>
      <c r="P23" s="78"/>
      <c r="Q23" s="82"/>
    </row>
    <row r="24" spans="1:24" s="150" customFormat="1" ht="13.5" customHeight="1" x14ac:dyDescent="0.25">
      <c r="A24" s="77"/>
      <c r="B24" s="80"/>
      <c r="C24" s="80"/>
      <c r="D24" s="80"/>
      <c r="E24" s="80"/>
      <c r="F24" s="80"/>
      <c r="G24" s="80"/>
      <c r="H24" s="80"/>
      <c r="I24" s="80"/>
      <c r="J24" s="80"/>
      <c r="K24" s="80"/>
      <c r="L24" s="80"/>
      <c r="M24" s="80"/>
      <c r="N24" s="80"/>
      <c r="O24" s="84"/>
      <c r="P24" s="83"/>
      <c r="Q24" s="76"/>
    </row>
    <row r="25" spans="1:24" s="150" customFormat="1" ht="13.5" customHeight="1" x14ac:dyDescent="0.25">
      <c r="A25" s="77"/>
      <c r="B25" s="80"/>
      <c r="C25" s="131">
        <v>43952</v>
      </c>
      <c r="D25" s="131">
        <v>43983</v>
      </c>
      <c r="E25" s="131">
        <v>44013</v>
      </c>
      <c r="F25" s="131">
        <v>44044</v>
      </c>
      <c r="G25" s="83">
        <v>44075</v>
      </c>
      <c r="H25" s="83">
        <v>44105</v>
      </c>
      <c r="I25" s="83">
        <v>44136</v>
      </c>
      <c r="J25" s="83">
        <v>44166</v>
      </c>
      <c r="K25" s="83">
        <v>44197</v>
      </c>
      <c r="L25" s="83">
        <v>44228</v>
      </c>
      <c r="M25" s="83">
        <v>44256</v>
      </c>
      <c r="N25" s="131">
        <v>44287</v>
      </c>
      <c r="O25" s="75" t="s">
        <v>324</v>
      </c>
      <c r="P25" s="83"/>
      <c r="Q25" s="76"/>
    </row>
    <row r="26" spans="1:24" s="150" customFormat="1" ht="13.5" customHeight="1" x14ac:dyDescent="0.25">
      <c r="A26" s="77"/>
      <c r="B26" s="74" t="s">
        <v>325</v>
      </c>
      <c r="C26" s="73">
        <v>17670.1211</v>
      </c>
      <c r="D26" s="72">
        <v>16895.081999999999</v>
      </c>
      <c r="E26" s="72">
        <v>10391.1533</v>
      </c>
      <c r="F26" s="72">
        <v>11362.0146</v>
      </c>
      <c r="G26" s="72">
        <v>12851.551799999999</v>
      </c>
      <c r="H26" s="72">
        <v>38874.867200000001</v>
      </c>
      <c r="I26" s="72">
        <v>45602.2</v>
      </c>
      <c r="J26" s="72">
        <v>48978.8125</v>
      </c>
      <c r="K26" s="72">
        <v>51016.714800000002</v>
      </c>
      <c r="L26" s="72">
        <v>42996.57</v>
      </c>
      <c r="M26" s="72">
        <v>49242.625</v>
      </c>
      <c r="N26" s="71">
        <v>29464.3848</v>
      </c>
      <c r="O26" s="70">
        <f>SUM(C26:N26)</f>
        <v>375346.09710000001</v>
      </c>
      <c r="P26" s="83"/>
      <c r="Q26" s="76"/>
    </row>
    <row r="27" spans="1:24" s="150" customFormat="1" ht="13.5" customHeight="1" x14ac:dyDescent="0.25">
      <c r="A27" s="77"/>
      <c r="B27" s="69" t="s">
        <v>326</v>
      </c>
      <c r="C27" s="68">
        <v>0</v>
      </c>
      <c r="D27" s="67">
        <v>0</v>
      </c>
      <c r="E27" s="67">
        <v>0</v>
      </c>
      <c r="F27" s="67">
        <v>0</v>
      </c>
      <c r="G27" s="67">
        <v>0</v>
      </c>
      <c r="H27" s="67">
        <v>0</v>
      </c>
      <c r="I27" s="67">
        <v>0</v>
      </c>
      <c r="J27" s="67">
        <v>0</v>
      </c>
      <c r="K27" s="67">
        <v>9700.848</v>
      </c>
      <c r="L27" s="67">
        <v>17551.8711</v>
      </c>
      <c r="M27" s="67">
        <v>29683.040000000001</v>
      </c>
      <c r="N27" s="66">
        <v>40583.72</v>
      </c>
      <c r="O27" s="65">
        <f>SUM(C27:N27)</f>
        <v>97519.479099999997</v>
      </c>
      <c r="P27" s="64"/>
      <c r="Q27" s="76"/>
    </row>
    <row r="28" spans="1:24" s="150" customFormat="1" ht="13.5" customHeight="1" x14ac:dyDescent="0.25">
      <c r="A28" s="77"/>
      <c r="B28" s="74" t="s">
        <v>327</v>
      </c>
      <c r="C28" s="63">
        <f>C26+C27</f>
        <v>17670.1211</v>
      </c>
      <c r="D28" s="62">
        <f t="shared" ref="D28:O28" si="3">D26+D27</f>
        <v>16895.081999999999</v>
      </c>
      <c r="E28" s="62">
        <f t="shared" si="3"/>
        <v>10391.1533</v>
      </c>
      <c r="F28" s="62">
        <f t="shared" si="3"/>
        <v>11362.0146</v>
      </c>
      <c r="G28" s="62">
        <f t="shared" si="3"/>
        <v>12851.551799999999</v>
      </c>
      <c r="H28" s="62">
        <f t="shared" si="3"/>
        <v>38874.867200000001</v>
      </c>
      <c r="I28" s="62">
        <f t="shared" si="3"/>
        <v>45602.2</v>
      </c>
      <c r="J28" s="62">
        <f t="shared" si="3"/>
        <v>48978.8125</v>
      </c>
      <c r="K28" s="62">
        <f t="shared" si="3"/>
        <v>60717.5628</v>
      </c>
      <c r="L28" s="62">
        <f t="shared" si="3"/>
        <v>60548.441099999996</v>
      </c>
      <c r="M28" s="62">
        <f t="shared" si="3"/>
        <v>78925.665000000008</v>
      </c>
      <c r="N28" s="61">
        <f t="shared" si="3"/>
        <v>70048.104800000001</v>
      </c>
      <c r="O28" s="70">
        <f t="shared" si="3"/>
        <v>472865.57620000001</v>
      </c>
      <c r="P28" s="83"/>
      <c r="Q28" s="76"/>
    </row>
    <row r="29" spans="1:24" s="150" customFormat="1" ht="13.5" customHeight="1" x14ac:dyDescent="0.25">
      <c r="A29" s="77"/>
      <c r="B29" s="80"/>
      <c r="C29" s="80"/>
      <c r="D29" s="80"/>
      <c r="E29" s="80"/>
      <c r="F29" s="80"/>
      <c r="G29" s="80"/>
      <c r="H29" s="80"/>
      <c r="I29" s="80"/>
      <c r="J29" s="80"/>
      <c r="K29" s="80"/>
      <c r="L29" s="80"/>
      <c r="M29" s="80"/>
      <c r="N29" s="80"/>
      <c r="O29" s="84"/>
      <c r="P29" s="83"/>
      <c r="Q29" s="76"/>
    </row>
    <row r="30" spans="1:24" s="150" customFormat="1" x14ac:dyDescent="0.25">
      <c r="A30" s="88"/>
      <c r="B30" s="60" t="s">
        <v>328</v>
      </c>
      <c r="C30" s="73">
        <v>808408</v>
      </c>
      <c r="D30" s="72">
        <v>772950</v>
      </c>
      <c r="E30" s="72">
        <v>475395.26400000002</v>
      </c>
      <c r="F30" s="72">
        <v>519812.13400000002</v>
      </c>
      <c r="G30" s="72">
        <v>587958.5</v>
      </c>
      <c r="H30" s="72">
        <v>1778525.15</v>
      </c>
      <c r="I30" s="72">
        <v>2086300.5400000003</v>
      </c>
      <c r="J30" s="72">
        <v>2240780.7600000002</v>
      </c>
      <c r="K30" s="72">
        <v>2369216.3099999996</v>
      </c>
      <c r="L30" s="72">
        <v>1996760.74</v>
      </c>
      <c r="M30" s="72">
        <v>2286827.39</v>
      </c>
      <c r="N30" s="71">
        <v>1368326</v>
      </c>
      <c r="O30" s="59">
        <f>SUM(C30:N30)</f>
        <v>17291260.788000003</v>
      </c>
      <c r="P30" s="83"/>
      <c r="Q30" s="76"/>
    </row>
    <row r="31" spans="1:24" s="150" customFormat="1" x14ac:dyDescent="0.25">
      <c r="A31" s="58"/>
      <c r="B31" s="57" t="s">
        <v>329</v>
      </c>
      <c r="C31" s="68">
        <v>0</v>
      </c>
      <c r="D31" s="67">
        <v>0</v>
      </c>
      <c r="E31" s="67">
        <v>0</v>
      </c>
      <c r="F31" s="67">
        <v>0</v>
      </c>
      <c r="G31" s="67">
        <v>0</v>
      </c>
      <c r="H31" s="67">
        <v>0</v>
      </c>
      <c r="I31" s="67">
        <v>0</v>
      </c>
      <c r="J31" s="67">
        <v>0</v>
      </c>
      <c r="K31" s="67">
        <v>350685.63799999998</v>
      </c>
      <c r="L31" s="67">
        <v>634500.1</v>
      </c>
      <c r="M31" s="67">
        <v>1073041.8700000001</v>
      </c>
      <c r="N31" s="66">
        <v>1467101.44</v>
      </c>
      <c r="O31" s="56">
        <f>SUM(C31:N31)</f>
        <v>3525329.048</v>
      </c>
      <c r="P31" s="83"/>
      <c r="Q31" s="76"/>
    </row>
    <row r="32" spans="1:24" s="150" customFormat="1" x14ac:dyDescent="0.25">
      <c r="A32" s="88"/>
      <c r="B32" s="74" t="s">
        <v>330</v>
      </c>
      <c r="C32" s="63">
        <f>C30+C31</f>
        <v>808408</v>
      </c>
      <c r="D32" s="62">
        <f t="shared" ref="D32:O32" si="4">D30+D31</f>
        <v>772950</v>
      </c>
      <c r="E32" s="62">
        <f t="shared" si="4"/>
        <v>475395.26400000002</v>
      </c>
      <c r="F32" s="62">
        <f t="shared" si="4"/>
        <v>519812.13400000002</v>
      </c>
      <c r="G32" s="62">
        <f t="shared" si="4"/>
        <v>587958.5</v>
      </c>
      <c r="H32" s="62">
        <f t="shared" si="4"/>
        <v>1778525.15</v>
      </c>
      <c r="I32" s="62">
        <f t="shared" si="4"/>
        <v>2086300.5400000003</v>
      </c>
      <c r="J32" s="62">
        <f t="shared" si="4"/>
        <v>2240780.7600000002</v>
      </c>
      <c r="K32" s="62">
        <f t="shared" si="4"/>
        <v>2719901.9479999994</v>
      </c>
      <c r="L32" s="62">
        <f t="shared" si="4"/>
        <v>2631260.84</v>
      </c>
      <c r="M32" s="62">
        <f t="shared" si="4"/>
        <v>3359869.2600000002</v>
      </c>
      <c r="N32" s="61">
        <f t="shared" si="4"/>
        <v>2835427.44</v>
      </c>
      <c r="O32" s="59">
        <f t="shared" si="4"/>
        <v>20816589.836000003</v>
      </c>
      <c r="P32" s="83"/>
      <c r="Q32" s="76"/>
    </row>
    <row r="33" spans="1:17" s="150" customFormat="1" x14ac:dyDescent="0.25">
      <c r="A33" s="58"/>
      <c r="C33" s="58"/>
      <c r="D33" s="58"/>
      <c r="E33" s="58"/>
      <c r="F33" s="58"/>
      <c r="G33" s="58"/>
      <c r="H33" s="58"/>
      <c r="I33" s="58"/>
      <c r="J33" s="58"/>
      <c r="K33" s="58"/>
      <c r="L33" s="58"/>
      <c r="M33" s="58"/>
      <c r="N33" s="58"/>
      <c r="O33" s="84"/>
      <c r="P33" s="83"/>
      <c r="Q33" s="76"/>
    </row>
    <row r="34" spans="1:17" s="150" customFormat="1" x14ac:dyDescent="0.25">
      <c r="A34" s="58"/>
      <c r="B34" s="60" t="s">
        <v>331</v>
      </c>
      <c r="C34" s="73">
        <v>31282787.148310009</v>
      </c>
      <c r="D34" s="72">
        <v>30874751.931500003</v>
      </c>
      <c r="E34" s="72">
        <v>33842707.294799991</v>
      </c>
      <c r="F34" s="72">
        <v>35075295.174281999</v>
      </c>
      <c r="G34" s="72">
        <v>35054365.268299997</v>
      </c>
      <c r="H34" s="72">
        <v>39073141.905500002</v>
      </c>
      <c r="I34" s="72">
        <v>45284586.755600005</v>
      </c>
      <c r="J34" s="72">
        <v>59139758.744199999</v>
      </c>
      <c r="K34" s="72">
        <v>62325814.638700001</v>
      </c>
      <c r="L34" s="72">
        <v>52573141.108999997</v>
      </c>
      <c r="M34" s="72">
        <v>50784467.786899991</v>
      </c>
      <c r="N34" s="71">
        <v>36175083.702</v>
      </c>
      <c r="O34" s="59">
        <f>SUM(C34:N34)</f>
        <v>511485901.45909208</v>
      </c>
      <c r="P34" s="83"/>
      <c r="Q34" s="76"/>
    </row>
    <row r="35" spans="1:17" s="150" customFormat="1" x14ac:dyDescent="0.25">
      <c r="A35" s="88"/>
      <c r="B35" s="57" t="s">
        <v>332</v>
      </c>
      <c r="C35" s="55">
        <v>30624263.699999999</v>
      </c>
      <c r="D35" s="67">
        <v>30329375</v>
      </c>
      <c r="E35" s="67">
        <v>33571484.399999999</v>
      </c>
      <c r="F35" s="67">
        <v>34859933.599999994</v>
      </c>
      <c r="G35" s="67">
        <v>34832054.700000003</v>
      </c>
      <c r="H35" s="67">
        <v>38271830</v>
      </c>
      <c r="I35" s="67">
        <v>44310790</v>
      </c>
      <c r="J35" s="67">
        <v>58506386.700000003</v>
      </c>
      <c r="K35" s="67">
        <v>61223980</v>
      </c>
      <c r="L35" s="67">
        <v>51442386.700000003</v>
      </c>
      <c r="M35" s="67">
        <v>48878790</v>
      </c>
      <c r="N35" s="66">
        <v>34373343.800000004</v>
      </c>
      <c r="O35" s="56">
        <f>SUM(C35:N35)</f>
        <v>501224618.59999996</v>
      </c>
      <c r="P35" s="83"/>
      <c r="Q35" s="76"/>
    </row>
    <row r="36" spans="1:17" s="150" customFormat="1" x14ac:dyDescent="0.25">
      <c r="A36" s="84"/>
      <c r="B36" s="74" t="s">
        <v>333</v>
      </c>
      <c r="C36" s="63">
        <f>C34-C35</f>
        <v>658523.44831001014</v>
      </c>
      <c r="D36" s="62">
        <f t="shared" ref="D36:O36" si="5">D34-D35</f>
        <v>545376.93150000274</v>
      </c>
      <c r="E36" s="62">
        <f t="shared" si="5"/>
        <v>271222.89479999244</v>
      </c>
      <c r="F36" s="62">
        <f t="shared" si="5"/>
        <v>215361.57428200543</v>
      </c>
      <c r="G36" s="62">
        <f t="shared" si="5"/>
        <v>222310.56829999387</v>
      </c>
      <c r="H36" s="62">
        <f t="shared" si="5"/>
        <v>801311.90550000221</v>
      </c>
      <c r="I36" s="62">
        <f t="shared" si="5"/>
        <v>973796.75560000539</v>
      </c>
      <c r="J36" s="62">
        <f t="shared" si="5"/>
        <v>633372.0441999957</v>
      </c>
      <c r="K36" s="62">
        <f t="shared" si="5"/>
        <v>1101834.6387000009</v>
      </c>
      <c r="L36" s="62">
        <f t="shared" si="5"/>
        <v>1130754.4089999944</v>
      </c>
      <c r="M36" s="62">
        <f t="shared" si="5"/>
        <v>1905677.7868999913</v>
      </c>
      <c r="N36" s="61">
        <f t="shared" si="5"/>
        <v>1801739.9019999951</v>
      </c>
      <c r="O36" s="59">
        <f t="shared" si="5"/>
        <v>10261282.859092116</v>
      </c>
      <c r="P36" s="83"/>
      <c r="Q36" s="76"/>
    </row>
    <row r="37" spans="1:17" s="150" customFormat="1" ht="9.6" customHeight="1" x14ac:dyDescent="0.25">
      <c r="A37" s="84"/>
      <c r="B37" s="74"/>
      <c r="C37" s="54"/>
      <c r="D37" s="54"/>
      <c r="E37" s="54"/>
      <c r="F37" s="54"/>
      <c r="G37" s="54"/>
      <c r="H37" s="54"/>
      <c r="I37" s="54"/>
      <c r="J37" s="54"/>
      <c r="K37" s="54"/>
      <c r="L37" s="54"/>
      <c r="M37" s="54"/>
      <c r="N37" s="54"/>
      <c r="O37" s="59"/>
      <c r="P37" s="83"/>
      <c r="Q37" s="76"/>
    </row>
    <row r="38" spans="1:17" s="150" customFormat="1" x14ac:dyDescent="0.25">
      <c r="A38" s="84"/>
      <c r="B38" s="74" t="s">
        <v>334</v>
      </c>
      <c r="C38" s="53">
        <f>-($Q$10+$Q$15)/12*1000</f>
        <v>-1038.036565603458</v>
      </c>
      <c r="D38" s="52">
        <f t="shared" ref="D38:N38" si="6">-($Q$10+$Q$15)/12*1000</f>
        <v>-1038.036565603458</v>
      </c>
      <c r="E38" s="52">
        <f t="shared" si="6"/>
        <v>-1038.036565603458</v>
      </c>
      <c r="F38" s="52">
        <f t="shared" si="6"/>
        <v>-1038.036565603458</v>
      </c>
      <c r="G38" s="52">
        <f t="shared" si="6"/>
        <v>-1038.036565603458</v>
      </c>
      <c r="H38" s="52">
        <f t="shared" si="6"/>
        <v>-1038.036565603458</v>
      </c>
      <c r="I38" s="52">
        <f t="shared" si="6"/>
        <v>-1038.036565603458</v>
      </c>
      <c r="J38" s="52">
        <f t="shared" si="6"/>
        <v>-1038.036565603458</v>
      </c>
      <c r="K38" s="52">
        <f t="shared" si="6"/>
        <v>-1038.036565603458</v>
      </c>
      <c r="L38" s="52">
        <f t="shared" si="6"/>
        <v>-1038.036565603458</v>
      </c>
      <c r="M38" s="52">
        <f t="shared" si="6"/>
        <v>-1038.036565603458</v>
      </c>
      <c r="N38" s="51">
        <f t="shared" si="6"/>
        <v>-1038.036565603458</v>
      </c>
      <c r="O38" s="59">
        <f>SUM(C38:N38)</f>
        <v>-12456.438787241494</v>
      </c>
      <c r="P38" s="83"/>
      <c r="Q38" s="76"/>
    </row>
    <row r="39" spans="1:17" s="150" customFormat="1" x14ac:dyDescent="0.25">
      <c r="A39" s="84"/>
      <c r="B39" s="74" t="s">
        <v>335</v>
      </c>
      <c r="C39" s="50">
        <f>(13053000-12974288)/12</f>
        <v>6559.333333333333</v>
      </c>
      <c r="D39" s="49">
        <f t="shared" ref="D39:N39" si="7">(13053000-12974288)/12</f>
        <v>6559.333333333333</v>
      </c>
      <c r="E39" s="49">
        <f t="shared" si="7"/>
        <v>6559.333333333333</v>
      </c>
      <c r="F39" s="49">
        <f t="shared" si="7"/>
        <v>6559.333333333333</v>
      </c>
      <c r="G39" s="49">
        <f t="shared" si="7"/>
        <v>6559.333333333333</v>
      </c>
      <c r="H39" s="49">
        <f t="shared" si="7"/>
        <v>6559.333333333333</v>
      </c>
      <c r="I39" s="49">
        <f t="shared" si="7"/>
        <v>6559.333333333333</v>
      </c>
      <c r="J39" s="49">
        <f t="shared" si="7"/>
        <v>6559.333333333333</v>
      </c>
      <c r="K39" s="49">
        <f t="shared" si="7"/>
        <v>6559.333333333333</v>
      </c>
      <c r="L39" s="49">
        <f t="shared" si="7"/>
        <v>6559.333333333333</v>
      </c>
      <c r="M39" s="49">
        <f t="shared" si="7"/>
        <v>6559.333333333333</v>
      </c>
      <c r="N39" s="48">
        <f t="shared" si="7"/>
        <v>6559.333333333333</v>
      </c>
      <c r="O39" s="59">
        <f>SUM(C39:N39)</f>
        <v>78712</v>
      </c>
      <c r="P39" s="83"/>
      <c r="Q39" s="76"/>
    </row>
    <row r="40" spans="1:17" s="150" customFormat="1" ht="10.15" customHeight="1" x14ac:dyDescent="0.3">
      <c r="A40" s="77"/>
      <c r="B40" s="80"/>
      <c r="C40" s="80"/>
      <c r="D40" s="80"/>
      <c r="E40" s="80"/>
      <c r="F40" s="80"/>
      <c r="G40" s="80"/>
      <c r="H40" s="80"/>
      <c r="I40" s="80"/>
      <c r="J40" s="80"/>
      <c r="K40" s="80"/>
      <c r="L40" s="80"/>
      <c r="M40" s="80"/>
      <c r="N40" s="80"/>
      <c r="O40" s="87"/>
      <c r="P40" s="76"/>
      <c r="Q40" s="76"/>
    </row>
    <row r="41" spans="1:17" s="150" customFormat="1" x14ac:dyDescent="0.25">
      <c r="A41" s="77"/>
      <c r="B41" s="60" t="s">
        <v>336</v>
      </c>
      <c r="C41" s="53">
        <f>C32-C36-C38-C39</f>
        <v>144363.25492225998</v>
      </c>
      <c r="D41" s="52">
        <f t="shared" ref="D41:N41" si="8">D32-D36-D38-D39</f>
        <v>222051.77173226737</v>
      </c>
      <c r="E41" s="52">
        <f t="shared" si="8"/>
        <v>198651.0724322777</v>
      </c>
      <c r="F41" s="52">
        <f t="shared" si="8"/>
        <v>298929.26295026473</v>
      </c>
      <c r="G41" s="52">
        <f t="shared" si="8"/>
        <v>360126.63493227627</v>
      </c>
      <c r="H41" s="52">
        <f t="shared" si="8"/>
        <v>971691.94773226778</v>
      </c>
      <c r="I41" s="52">
        <f t="shared" si="8"/>
        <v>1106982.4876322651</v>
      </c>
      <c r="J41" s="52">
        <f t="shared" si="8"/>
        <v>1601887.4190322747</v>
      </c>
      <c r="K41" s="52">
        <f t="shared" si="8"/>
        <v>1612546.0125322687</v>
      </c>
      <c r="L41" s="52">
        <f t="shared" si="8"/>
        <v>1494985.1342322757</v>
      </c>
      <c r="M41" s="52">
        <f t="shared" si="8"/>
        <v>1448670.1763322791</v>
      </c>
      <c r="N41" s="51">
        <f t="shared" si="8"/>
        <v>1028166.2412322749</v>
      </c>
      <c r="O41" s="59">
        <f>O32-O36-O38-O39</f>
        <v>10489051.415695129</v>
      </c>
      <c r="P41" s="76"/>
      <c r="Q41" s="76"/>
    </row>
    <row r="42" spans="1:17" s="150" customFormat="1" ht="18.75" x14ac:dyDescent="0.3">
      <c r="A42" s="77"/>
      <c r="B42" s="47" t="s">
        <v>337</v>
      </c>
      <c r="C42" s="46">
        <f>C41/C28</f>
        <v>8.1699075012145776</v>
      </c>
      <c r="D42" s="45">
        <f t="shared" ref="D42:O42" si="9">D41/D28</f>
        <v>13.142982776423777</v>
      </c>
      <c r="E42" s="45">
        <f t="shared" si="9"/>
        <v>19.117326700615386</v>
      </c>
      <c r="F42" s="45">
        <f t="shared" si="9"/>
        <v>26.30952990944623</v>
      </c>
      <c r="G42" s="45">
        <f t="shared" si="9"/>
        <v>28.022035045781497</v>
      </c>
      <c r="H42" s="45">
        <f t="shared" si="9"/>
        <v>24.995376646129554</v>
      </c>
      <c r="I42" s="45">
        <f t="shared" si="9"/>
        <v>24.274760595591115</v>
      </c>
      <c r="J42" s="45">
        <f t="shared" si="9"/>
        <v>32.705721867639703</v>
      </c>
      <c r="K42" s="45">
        <f t="shared" si="9"/>
        <v>26.558147892791716</v>
      </c>
      <c r="L42" s="45">
        <f t="shared" si="9"/>
        <v>24.690728730128704</v>
      </c>
      <c r="M42" s="45">
        <f t="shared" si="9"/>
        <v>18.354868170350912</v>
      </c>
      <c r="N42" s="44">
        <f t="shared" si="9"/>
        <v>14.678002269552836</v>
      </c>
      <c r="O42" s="43">
        <f t="shared" si="9"/>
        <v>22.181888349721511</v>
      </c>
      <c r="P42" s="76"/>
      <c r="Q42" s="76"/>
    </row>
    <row r="43" spans="1:17" s="150" customFormat="1" ht="21" customHeight="1" x14ac:dyDescent="0.25">
      <c r="A43" s="77"/>
      <c r="B43" s="60"/>
      <c r="C43" s="42"/>
      <c r="D43" s="42"/>
      <c r="E43" s="42"/>
      <c r="F43" s="42"/>
      <c r="G43" s="42"/>
      <c r="H43" s="42"/>
      <c r="I43" s="42"/>
      <c r="J43" s="42"/>
      <c r="K43" s="42"/>
      <c r="L43" s="42"/>
      <c r="M43" s="42"/>
      <c r="N43" s="42"/>
      <c r="O43" s="42"/>
      <c r="P43" s="76"/>
      <c r="Q43" s="76"/>
    </row>
    <row r="44" spans="1:17" s="150" customFormat="1" ht="16.5" customHeight="1" x14ac:dyDescent="0.3">
      <c r="A44" s="77"/>
      <c r="B44" s="774" t="s">
        <v>350</v>
      </c>
      <c r="C44" s="777">
        <f>C42/1000</f>
        <v>8.1699075012145773E-3</v>
      </c>
      <c r="D44" s="775"/>
      <c r="E44" s="776"/>
      <c r="F44" s="776"/>
      <c r="G44" s="776"/>
      <c r="H44" s="776"/>
      <c r="I44" s="776"/>
      <c r="J44" s="776"/>
      <c r="K44" s="777">
        <f>K42/1000</f>
        <v>2.6558147892791716E-2</v>
      </c>
      <c r="L44" s="777">
        <f>L42/1000</f>
        <v>2.4690728730128703E-2</v>
      </c>
      <c r="M44" s="777">
        <f>M42/1000</f>
        <v>1.835486817035091E-2</v>
      </c>
      <c r="N44" s="777">
        <f>N42/1000</f>
        <v>1.4678002269552836E-2</v>
      </c>
      <c r="O44" s="42"/>
      <c r="P44" s="76"/>
      <c r="Q44" s="76"/>
    </row>
    <row r="45" spans="1:17" s="150" customFormat="1" ht="16.5" customHeight="1" x14ac:dyDescent="0.25">
      <c r="A45" s="77"/>
      <c r="B45" s="60"/>
      <c r="C45" s="42"/>
      <c r="D45" s="42"/>
      <c r="E45" s="42"/>
      <c r="F45" s="42"/>
      <c r="G45" s="42"/>
      <c r="H45" s="42"/>
      <c r="I45" s="42"/>
      <c r="J45" s="42"/>
      <c r="K45" s="42"/>
      <c r="L45" s="42"/>
      <c r="M45" s="42"/>
      <c r="N45" s="42"/>
      <c r="O45" s="42"/>
      <c r="P45" s="76"/>
      <c r="Q45" s="76"/>
    </row>
    <row r="46" spans="1:17" s="150" customFormat="1" ht="16.5" customHeight="1" x14ac:dyDescent="0.25">
      <c r="A46" s="77"/>
      <c r="B46" s="60"/>
      <c r="C46" s="42"/>
      <c r="D46" s="42"/>
      <c r="E46" s="42"/>
      <c r="F46" s="42"/>
      <c r="G46" s="42"/>
      <c r="H46" s="42"/>
      <c r="I46" s="42"/>
      <c r="J46" s="42"/>
      <c r="K46" s="42"/>
      <c r="L46" s="42"/>
      <c r="M46" s="42"/>
      <c r="N46" s="42"/>
      <c r="O46" s="42"/>
      <c r="P46" s="76"/>
      <c r="Q46" s="76"/>
    </row>
    <row r="47" spans="1:17" s="150" customFormat="1" ht="16.5" customHeight="1" x14ac:dyDescent="0.25">
      <c r="A47" s="77"/>
      <c r="B47" s="60"/>
      <c r="C47" s="42"/>
      <c r="D47" s="42"/>
      <c r="E47" s="42"/>
      <c r="F47" s="42"/>
      <c r="G47" s="42"/>
      <c r="H47" s="42"/>
      <c r="I47" s="42"/>
      <c r="J47" s="42"/>
      <c r="K47" s="42"/>
      <c r="L47" s="42"/>
      <c r="M47" s="42"/>
      <c r="N47" s="42"/>
      <c r="O47" s="42"/>
      <c r="P47" s="76"/>
      <c r="Q47" s="76"/>
    </row>
    <row r="48" spans="1:17" s="150" customFormat="1" ht="25.15" customHeight="1" x14ac:dyDescent="0.25">
      <c r="A48" s="77"/>
      <c r="B48" s="60"/>
      <c r="C48" s="42"/>
      <c r="D48" s="42"/>
      <c r="E48" s="42"/>
      <c r="F48" s="42"/>
      <c r="G48" s="42"/>
      <c r="H48" s="42"/>
      <c r="I48" s="42"/>
      <c r="J48" s="42"/>
      <c r="K48" s="42"/>
      <c r="L48" s="42"/>
      <c r="M48" s="42"/>
      <c r="N48" s="42"/>
      <c r="O48" s="42"/>
      <c r="P48" s="76"/>
      <c r="Q48" s="76"/>
    </row>
    <row r="49" spans="1:17" s="150" customFormat="1" x14ac:dyDescent="0.25">
      <c r="A49" s="77"/>
      <c r="B49" s="41" t="s">
        <v>338</v>
      </c>
      <c r="C49" s="40">
        <f>O32</f>
        <v>20816589.836000003</v>
      </c>
      <c r="D49" s="80"/>
      <c r="E49" s="80"/>
      <c r="F49" s="80"/>
      <c r="G49" s="80"/>
      <c r="H49" s="80"/>
      <c r="I49" s="80"/>
      <c r="J49" s="80"/>
      <c r="K49" s="80"/>
      <c r="L49" s="80"/>
      <c r="M49" s="80"/>
      <c r="N49" s="80"/>
      <c r="O49" s="80"/>
      <c r="P49" s="76"/>
      <c r="Q49" s="76"/>
    </row>
    <row r="50" spans="1:17" s="150" customFormat="1" x14ac:dyDescent="0.25">
      <c r="A50" s="88"/>
      <c r="B50" s="39" t="s">
        <v>339</v>
      </c>
      <c r="C50" s="38">
        <v>2544480</v>
      </c>
      <c r="D50" s="80"/>
      <c r="E50" s="80"/>
      <c r="F50" s="80"/>
      <c r="G50" s="80"/>
      <c r="H50" s="80"/>
      <c r="I50" s="80"/>
      <c r="J50" s="80"/>
      <c r="K50" s="80"/>
      <c r="L50" s="80"/>
      <c r="M50" s="80"/>
      <c r="N50" s="80"/>
      <c r="O50" s="80"/>
      <c r="P50" s="76"/>
      <c r="Q50" s="76"/>
    </row>
    <row r="51" spans="1:17" s="150" customFormat="1" x14ac:dyDescent="0.25">
      <c r="A51" s="58"/>
      <c r="B51" s="37" t="s">
        <v>340</v>
      </c>
      <c r="C51" s="36">
        <v>180981.1666004099</v>
      </c>
      <c r="D51" s="35"/>
      <c r="E51" s="35"/>
      <c r="F51" s="35"/>
      <c r="G51" s="35"/>
      <c r="H51" s="35"/>
      <c r="I51" s="35"/>
      <c r="J51" s="35"/>
      <c r="K51" s="35"/>
      <c r="L51" s="35"/>
      <c r="M51" s="35"/>
      <c r="N51" s="35"/>
      <c r="O51" s="80"/>
      <c r="P51" s="76"/>
      <c r="Q51" s="76"/>
    </row>
    <row r="52" spans="1:17" s="150" customFormat="1" x14ac:dyDescent="0.25">
      <c r="A52" s="88"/>
      <c r="B52" s="39" t="s">
        <v>341</v>
      </c>
      <c r="C52" s="38">
        <f>SUM(C49:C51)</f>
        <v>23542051.002600413</v>
      </c>
      <c r="D52" s="34"/>
      <c r="E52" s="34"/>
      <c r="F52" s="34"/>
      <c r="G52" s="34"/>
      <c r="H52" s="34"/>
      <c r="I52" s="34"/>
      <c r="J52" s="34"/>
      <c r="K52" s="34"/>
      <c r="L52" s="34"/>
      <c r="M52" s="34"/>
      <c r="N52" s="34"/>
      <c r="O52" s="80"/>
      <c r="P52" s="76"/>
      <c r="Q52" s="76"/>
    </row>
    <row r="53" spans="1:17" s="150" customFormat="1" ht="6.6" customHeight="1" x14ac:dyDescent="0.25">
      <c r="A53" s="88"/>
      <c r="B53" s="33"/>
      <c r="C53" s="32"/>
      <c r="D53" s="34"/>
      <c r="E53" s="34"/>
      <c r="F53" s="34"/>
      <c r="G53" s="34"/>
      <c r="H53" s="34"/>
      <c r="I53" s="34"/>
      <c r="J53" s="34"/>
      <c r="K53" s="34"/>
      <c r="L53" s="34"/>
      <c r="M53" s="34"/>
      <c r="N53" s="34"/>
      <c r="O53" s="35"/>
      <c r="P53" s="76"/>
      <c r="Q53" s="76"/>
    </row>
    <row r="54" spans="1:17" s="150" customFormat="1" ht="14.45" customHeight="1" x14ac:dyDescent="0.25">
      <c r="A54" s="88"/>
      <c r="B54" s="39" t="s">
        <v>342</v>
      </c>
      <c r="C54" s="38">
        <f>O41</f>
        <v>10489051.415695129</v>
      </c>
      <c r="D54" s="31"/>
      <c r="E54" s="86"/>
      <c r="F54" s="86"/>
      <c r="G54" s="86"/>
      <c r="H54" s="86"/>
      <c r="I54" s="86"/>
      <c r="J54" s="86"/>
      <c r="K54" s="86"/>
      <c r="L54" s="86"/>
      <c r="M54" s="86"/>
      <c r="N54" s="86"/>
      <c r="O54" s="34"/>
      <c r="P54" s="76"/>
      <c r="Q54" s="76"/>
    </row>
    <row r="55" spans="1:17" s="150" customFormat="1" ht="6" customHeight="1" x14ac:dyDescent="0.25">
      <c r="A55" s="84"/>
      <c r="B55" s="30"/>
      <c r="C55" s="29"/>
      <c r="D55" s="83"/>
      <c r="E55" s="83"/>
      <c r="F55" s="83"/>
      <c r="G55" s="83"/>
      <c r="H55" s="83"/>
      <c r="I55" s="83"/>
      <c r="J55" s="83"/>
      <c r="K55" s="83"/>
      <c r="L55" s="83"/>
      <c r="M55" s="83"/>
      <c r="N55" s="83"/>
      <c r="O55" s="34"/>
      <c r="P55" s="76"/>
      <c r="Q55" s="76"/>
    </row>
    <row r="56" spans="1:17" s="150" customFormat="1" ht="15.75" x14ac:dyDescent="0.25">
      <c r="A56" s="77"/>
      <c r="B56" s="28" t="s">
        <v>343</v>
      </c>
      <c r="C56" s="27">
        <f>C52-C54</f>
        <v>13052999.586905284</v>
      </c>
      <c r="D56" s="26"/>
      <c r="E56" s="26"/>
      <c r="F56" s="26"/>
      <c r="G56" s="26"/>
      <c r="H56" s="26"/>
      <c r="I56" s="26"/>
      <c r="J56" s="26"/>
      <c r="K56" s="26"/>
      <c r="L56" s="26"/>
      <c r="M56" s="26"/>
      <c r="N56" s="26"/>
      <c r="O56" s="86"/>
      <c r="P56" s="76"/>
      <c r="Q56" s="76"/>
    </row>
    <row r="57" spans="1:17" s="58" customFormat="1" ht="15.75" x14ac:dyDescent="0.25">
      <c r="A57" s="77"/>
      <c r="B57" s="25"/>
      <c r="C57" s="24"/>
      <c r="D57" s="26"/>
      <c r="E57" s="26"/>
      <c r="F57" s="26"/>
      <c r="G57" s="26"/>
      <c r="H57" s="26"/>
      <c r="I57" s="26"/>
      <c r="J57" s="26"/>
      <c r="K57" s="26"/>
      <c r="L57" s="26"/>
      <c r="M57" s="26"/>
      <c r="N57" s="26"/>
      <c r="O57" s="86"/>
      <c r="P57" s="23"/>
      <c r="Q57" s="23"/>
    </row>
    <row r="58" spans="1:17" s="58" customFormat="1" ht="15.75" x14ac:dyDescent="0.25">
      <c r="A58" s="77"/>
      <c r="B58" s="25"/>
      <c r="C58" s="24"/>
      <c r="D58" s="26"/>
      <c r="E58" s="26"/>
      <c r="F58" s="26"/>
      <c r="G58" s="26"/>
      <c r="H58" s="26"/>
      <c r="I58" s="26"/>
      <c r="J58" s="26"/>
      <c r="K58" s="26"/>
      <c r="L58" s="26"/>
      <c r="M58" s="26"/>
      <c r="N58" s="26"/>
      <c r="O58" s="86"/>
      <c r="P58" s="23"/>
      <c r="Q58" s="23"/>
    </row>
    <row r="59" spans="1:17" s="150" customFormat="1" x14ac:dyDescent="0.25">
      <c r="A59" s="77"/>
      <c r="B59" s="80"/>
      <c r="C59" s="26"/>
      <c r="D59" s="26"/>
      <c r="E59" s="26"/>
      <c r="F59" s="26"/>
      <c r="G59" s="26"/>
      <c r="H59" s="26"/>
      <c r="I59" s="26"/>
      <c r="J59" s="26"/>
      <c r="K59" s="26"/>
      <c r="L59" s="26"/>
      <c r="M59" s="26"/>
      <c r="N59" s="26"/>
      <c r="O59" s="83"/>
      <c r="P59" s="76"/>
      <c r="Q59" s="76"/>
    </row>
    <row r="60" spans="1:17" s="150" customFormat="1" ht="21" x14ac:dyDescent="0.35">
      <c r="A60" s="77"/>
      <c r="B60" s="22" t="s">
        <v>344</v>
      </c>
      <c r="C60" s="26"/>
      <c r="D60" s="26"/>
      <c r="E60" s="26"/>
      <c r="F60" s="26"/>
      <c r="G60" s="26"/>
      <c r="H60" s="21"/>
      <c r="I60" s="26"/>
      <c r="J60" s="26"/>
      <c r="K60" s="26"/>
      <c r="L60" s="26"/>
      <c r="M60" s="26"/>
      <c r="N60" s="26"/>
      <c r="O60" s="26"/>
      <c r="P60" s="76"/>
      <c r="Q60" s="76"/>
    </row>
    <row r="61" spans="1:17" s="150" customFormat="1" ht="9.6" customHeight="1" x14ac:dyDescent="0.25">
      <c r="A61" s="77"/>
      <c r="B61" s="80"/>
      <c r="C61" s="26"/>
      <c r="D61" s="26"/>
      <c r="E61" s="26"/>
      <c r="F61" s="26"/>
      <c r="G61" s="26"/>
      <c r="H61" s="26"/>
      <c r="I61" s="26"/>
      <c r="J61" s="26"/>
      <c r="K61" s="26"/>
      <c r="L61" s="26"/>
      <c r="M61" s="26"/>
      <c r="N61" s="26"/>
      <c r="O61" s="26"/>
      <c r="P61" s="76"/>
      <c r="Q61" s="76"/>
    </row>
    <row r="62" spans="1:17" s="150" customFormat="1" x14ac:dyDescent="0.25">
      <c r="A62" s="77"/>
      <c r="B62" s="60" t="s">
        <v>345</v>
      </c>
      <c r="C62" s="20">
        <v>8.1115809999999993</v>
      </c>
      <c r="D62" s="19">
        <v>11.4264641</v>
      </c>
      <c r="E62" s="19">
        <v>20.3201885</v>
      </c>
      <c r="F62" s="19">
        <v>24.128852800000001</v>
      </c>
      <c r="G62" s="19">
        <v>24.551475499999999</v>
      </c>
      <c r="H62" s="19">
        <v>22.432273899999998</v>
      </c>
      <c r="I62" s="19">
        <v>22.7476387</v>
      </c>
      <c r="J62" s="19">
        <v>29.867811199999998</v>
      </c>
      <c r="K62" s="19">
        <v>26.213857699999998</v>
      </c>
      <c r="L62" s="19">
        <v>25.248582800000001</v>
      </c>
      <c r="M62" s="19">
        <v>19.358276400000001</v>
      </c>
      <c r="N62" s="18">
        <v>15.7943058</v>
      </c>
      <c r="O62" s="26"/>
      <c r="P62" s="76"/>
      <c r="Q62" s="76"/>
    </row>
    <row r="63" spans="1:17" s="150" customFormat="1" x14ac:dyDescent="0.25">
      <c r="A63" s="77"/>
      <c r="B63" s="60" t="s">
        <v>346</v>
      </c>
      <c r="C63" s="17">
        <v>8.4230049999999999</v>
      </c>
      <c r="D63" s="16">
        <v>12.2385406</v>
      </c>
      <c r="E63" s="16">
        <v>20.906223300000001</v>
      </c>
      <c r="F63" s="16">
        <v>26.084011100000001</v>
      </c>
      <c r="G63" s="16">
        <v>26.47824</v>
      </c>
      <c r="H63" s="16">
        <v>24.1894226</v>
      </c>
      <c r="I63" s="16">
        <v>24.566123999999999</v>
      </c>
      <c r="J63" s="16">
        <v>32.752369999999999</v>
      </c>
      <c r="K63" s="16">
        <v>28.412859000000001</v>
      </c>
      <c r="L63" s="16">
        <v>26.98509</v>
      </c>
      <c r="M63" s="16">
        <v>20.317586899999998</v>
      </c>
      <c r="N63" s="15">
        <v>16.135986299999999</v>
      </c>
      <c r="O63" s="26"/>
      <c r="P63" s="76"/>
      <c r="Q63" s="76"/>
    </row>
    <row r="64" spans="1:17" s="150" customFormat="1" x14ac:dyDescent="0.25">
      <c r="A64" s="77"/>
      <c r="B64" s="80"/>
      <c r="C64" s="14"/>
      <c r="D64" s="14"/>
      <c r="E64" s="14"/>
      <c r="F64" s="14"/>
      <c r="G64" s="14"/>
      <c r="H64" s="14"/>
      <c r="I64" s="14"/>
      <c r="J64" s="14"/>
      <c r="K64" s="14"/>
      <c r="L64" s="14"/>
      <c r="M64" s="14"/>
      <c r="N64" s="14"/>
      <c r="O64" s="26"/>
      <c r="P64" s="76"/>
      <c r="Q64" s="76"/>
    </row>
    <row r="65" spans="1:17" s="150" customFormat="1" x14ac:dyDescent="0.25">
      <c r="A65" s="88"/>
      <c r="B65" s="60" t="s">
        <v>347</v>
      </c>
      <c r="C65" s="53">
        <f t="shared" ref="C65:N65" si="10">C62*C26</f>
        <v>143332.61858245908</v>
      </c>
      <c r="D65" s="52">
        <f t="shared" si="10"/>
        <v>193051.04793955619</v>
      </c>
      <c r="E65" s="52">
        <f t="shared" si="10"/>
        <v>211150.19378839707</v>
      </c>
      <c r="F65" s="52">
        <f t="shared" si="10"/>
        <v>274152.37779485091</v>
      </c>
      <c r="G65" s="52">
        <f t="shared" si="10"/>
        <v>315524.55915468087</v>
      </c>
      <c r="H65" s="52">
        <f t="shared" si="10"/>
        <v>872051.66885652603</v>
      </c>
      <c r="I65" s="52">
        <f t="shared" si="10"/>
        <v>1037342.3695251399</v>
      </c>
      <c r="J65" s="52">
        <f t="shared" si="10"/>
        <v>1462889.9245501999</v>
      </c>
      <c r="K65" s="52">
        <f t="shared" si="10"/>
        <v>1337344.902088684</v>
      </c>
      <c r="L65" s="52">
        <f t="shared" si="10"/>
        <v>1085602.457760996</v>
      </c>
      <c r="M65" s="52">
        <f t="shared" si="10"/>
        <v>953252.34541155002</v>
      </c>
      <c r="N65" s="51">
        <f t="shared" si="10"/>
        <v>465369.50374007184</v>
      </c>
      <c r="O65" s="59">
        <f>SUM(C65:N65)</f>
        <v>8351063.9691931121</v>
      </c>
      <c r="P65" s="76"/>
      <c r="Q65" s="76"/>
    </row>
    <row r="66" spans="1:17" s="150" customFormat="1" x14ac:dyDescent="0.25">
      <c r="A66" s="58"/>
      <c r="B66" s="57" t="s">
        <v>348</v>
      </c>
      <c r="C66" s="13">
        <f t="shared" ref="C66:N66" si="11">C63*C27</f>
        <v>0</v>
      </c>
      <c r="D66" s="12">
        <f t="shared" si="11"/>
        <v>0</v>
      </c>
      <c r="E66" s="12">
        <f t="shared" si="11"/>
        <v>0</v>
      </c>
      <c r="F66" s="12">
        <f t="shared" si="11"/>
        <v>0</v>
      </c>
      <c r="G66" s="12">
        <f t="shared" si="11"/>
        <v>0</v>
      </c>
      <c r="H66" s="12">
        <f t="shared" si="11"/>
        <v>0</v>
      </c>
      <c r="I66" s="12">
        <f t="shared" si="11"/>
        <v>0</v>
      </c>
      <c r="J66" s="12">
        <f t="shared" si="11"/>
        <v>0</v>
      </c>
      <c r="K66" s="12">
        <f t="shared" si="11"/>
        <v>275628.82640443201</v>
      </c>
      <c r="L66" s="12">
        <f t="shared" si="11"/>
        <v>473638.82130189898</v>
      </c>
      <c r="M66" s="12">
        <f t="shared" si="11"/>
        <v>603087.74465617596</v>
      </c>
      <c r="N66" s="11">
        <f t="shared" si="11"/>
        <v>654858.34992303594</v>
      </c>
      <c r="O66" s="56">
        <f>SUM(C66:N66)</f>
        <v>2007213.7422855431</v>
      </c>
      <c r="P66" s="76"/>
      <c r="Q66" s="76"/>
    </row>
    <row r="67" spans="1:17" s="150" customFormat="1" x14ac:dyDescent="0.25">
      <c r="A67" s="88"/>
      <c r="B67" s="74" t="s">
        <v>349</v>
      </c>
      <c r="C67" s="10">
        <f>C65+C66</f>
        <v>143332.61858245908</v>
      </c>
      <c r="D67" s="119">
        <f t="shared" ref="D67:N67" si="12">D65+D66</f>
        <v>193051.04793955619</v>
      </c>
      <c r="E67" s="119">
        <f t="shared" si="12"/>
        <v>211150.19378839707</v>
      </c>
      <c r="F67" s="119">
        <f t="shared" si="12"/>
        <v>274152.37779485091</v>
      </c>
      <c r="G67" s="119">
        <f t="shared" si="12"/>
        <v>315524.55915468087</v>
      </c>
      <c r="H67" s="119">
        <f t="shared" si="12"/>
        <v>872051.66885652603</v>
      </c>
      <c r="I67" s="119">
        <f t="shared" si="12"/>
        <v>1037342.3695251399</v>
      </c>
      <c r="J67" s="119">
        <f t="shared" si="12"/>
        <v>1462889.9245501999</v>
      </c>
      <c r="K67" s="119">
        <f t="shared" si="12"/>
        <v>1612973.7284931161</v>
      </c>
      <c r="L67" s="119">
        <f t="shared" si="12"/>
        <v>1559241.2790628949</v>
      </c>
      <c r="M67" s="119">
        <f t="shared" si="12"/>
        <v>1556340.0900677261</v>
      </c>
      <c r="N67" s="9">
        <f t="shared" si="12"/>
        <v>1120227.8536631078</v>
      </c>
      <c r="O67" s="59">
        <f>SUM(C67:N67)</f>
        <v>10358277.711478654</v>
      </c>
      <c r="P67" s="76"/>
      <c r="Q67" s="76"/>
    </row>
    <row r="68" spans="1:17" s="150" customFormat="1" x14ac:dyDescent="0.25">
      <c r="A68" s="58"/>
      <c r="B68" s="8" t="s">
        <v>337</v>
      </c>
      <c r="C68" s="7">
        <f t="shared" ref="C68:O68" si="13">C67/C28</f>
        <v>8.1115809999999993</v>
      </c>
      <c r="D68" s="6">
        <f t="shared" si="13"/>
        <v>11.4264641</v>
      </c>
      <c r="E68" s="6">
        <f t="shared" si="13"/>
        <v>20.3201885</v>
      </c>
      <c r="F68" s="6">
        <f t="shared" si="13"/>
        <v>24.128852800000001</v>
      </c>
      <c r="G68" s="6">
        <f t="shared" si="13"/>
        <v>24.551475499999999</v>
      </c>
      <c r="H68" s="6">
        <f t="shared" si="13"/>
        <v>22.432273899999998</v>
      </c>
      <c r="I68" s="6">
        <f t="shared" si="13"/>
        <v>22.7476387</v>
      </c>
      <c r="J68" s="6">
        <f t="shared" si="13"/>
        <v>29.867811199999998</v>
      </c>
      <c r="K68" s="6">
        <f t="shared" si="13"/>
        <v>26.5651922460418</v>
      </c>
      <c r="L68" s="6">
        <f t="shared" si="13"/>
        <v>25.751964059449499</v>
      </c>
      <c r="M68" s="6">
        <f t="shared" si="13"/>
        <v>19.719062108222033</v>
      </c>
      <c r="N68" s="5">
        <f t="shared" si="13"/>
        <v>15.992264985063633</v>
      </c>
      <c r="O68" s="4">
        <f t="shared" si="13"/>
        <v>21.905332578275029</v>
      </c>
      <c r="P68" s="76"/>
      <c r="Q68" s="76"/>
    </row>
    <row r="69" spans="1:17" s="150" customFormat="1" x14ac:dyDescent="0.25">
      <c r="A69" s="58"/>
      <c r="B69" s="58"/>
      <c r="C69" s="76"/>
      <c r="D69" s="76"/>
      <c r="E69" s="76"/>
      <c r="F69" s="76"/>
      <c r="G69" s="76"/>
      <c r="H69" s="76"/>
      <c r="I69" s="76"/>
      <c r="J69" s="76"/>
      <c r="K69" s="76"/>
      <c r="L69" s="76"/>
      <c r="M69" s="76"/>
      <c r="N69" s="76"/>
      <c r="O69" s="34"/>
      <c r="P69" s="76"/>
      <c r="Q69" s="76"/>
    </row>
    <row r="70" spans="1:17" s="150" customFormat="1" x14ac:dyDescent="0.25">
      <c r="A70" s="84"/>
      <c r="B70" s="60" t="s">
        <v>338</v>
      </c>
      <c r="C70" s="54">
        <f>C49</f>
        <v>20816589.836000003</v>
      </c>
      <c r="D70" s="83"/>
      <c r="E70" s="83"/>
      <c r="F70" s="83"/>
      <c r="G70" s="83"/>
      <c r="H70" s="83"/>
      <c r="I70" s="83"/>
      <c r="J70" s="83"/>
      <c r="K70" s="83"/>
      <c r="L70" s="83"/>
      <c r="M70" s="83"/>
      <c r="N70" s="83"/>
      <c r="O70" s="76"/>
      <c r="P70" s="76"/>
      <c r="Q70" s="76"/>
    </row>
    <row r="71" spans="1:17" s="150" customFormat="1" x14ac:dyDescent="0.25">
      <c r="A71" s="77"/>
      <c r="B71" s="60" t="s">
        <v>339</v>
      </c>
      <c r="C71" s="54">
        <f>C50</f>
        <v>2544480</v>
      </c>
      <c r="D71" s="26"/>
      <c r="E71" s="26"/>
      <c r="F71" s="26"/>
      <c r="G71" s="26"/>
      <c r="H71" s="26"/>
      <c r="I71" s="26"/>
      <c r="J71" s="26"/>
      <c r="K71" s="26"/>
      <c r="L71" s="26"/>
      <c r="M71" s="26"/>
      <c r="N71" s="26"/>
      <c r="O71" s="3"/>
      <c r="P71" s="76"/>
      <c r="Q71" s="76"/>
    </row>
    <row r="72" spans="1:17" s="150" customFormat="1" x14ac:dyDescent="0.25">
      <c r="A72" s="77"/>
      <c r="B72" s="57" t="s">
        <v>340</v>
      </c>
      <c r="C72" s="2">
        <f>C51</f>
        <v>180981.1666004099</v>
      </c>
      <c r="D72" s="26"/>
      <c r="E72" s="26"/>
      <c r="F72" s="26"/>
      <c r="G72" s="26"/>
      <c r="H72" s="26"/>
      <c r="I72" s="26"/>
      <c r="J72" s="26"/>
      <c r="K72" s="26"/>
      <c r="L72" s="26"/>
      <c r="M72" s="26"/>
      <c r="N72" s="26"/>
      <c r="O72" s="83"/>
      <c r="P72" s="76"/>
      <c r="Q72" s="76"/>
    </row>
    <row r="73" spans="1:17" s="150" customFormat="1" x14ac:dyDescent="0.25">
      <c r="A73" s="77"/>
      <c r="B73" s="60" t="s">
        <v>341</v>
      </c>
      <c r="C73" s="54">
        <f>SUM(C70:C72)</f>
        <v>23542051.002600413</v>
      </c>
      <c r="D73" s="26"/>
      <c r="E73" s="26"/>
      <c r="F73" s="26"/>
      <c r="G73" s="26"/>
      <c r="H73" s="26"/>
      <c r="I73" s="26"/>
      <c r="J73" s="26"/>
      <c r="K73" s="26"/>
      <c r="L73" s="26"/>
      <c r="M73" s="26"/>
      <c r="N73" s="26"/>
      <c r="O73" s="26"/>
      <c r="P73" s="76"/>
      <c r="Q73" s="76"/>
    </row>
    <row r="74" spans="1:17" s="150" customFormat="1" ht="6.6" customHeight="1" x14ac:dyDescent="0.25">
      <c r="A74" s="77"/>
      <c r="B74" s="80"/>
      <c r="C74" s="34"/>
      <c r="D74" s="26"/>
      <c r="E74" s="26"/>
      <c r="F74" s="26"/>
      <c r="G74" s="26"/>
      <c r="H74" s="26"/>
      <c r="I74" s="26"/>
      <c r="J74" s="26"/>
      <c r="K74" s="26"/>
      <c r="L74" s="26"/>
      <c r="M74" s="26"/>
      <c r="N74" s="26"/>
      <c r="O74" s="26"/>
      <c r="P74" s="76"/>
      <c r="Q74" s="76"/>
    </row>
    <row r="75" spans="1:17" s="150" customFormat="1" x14ac:dyDescent="0.25">
      <c r="A75" s="77"/>
      <c r="B75" s="60" t="s">
        <v>342</v>
      </c>
      <c r="C75" s="54">
        <f>O67</f>
        <v>10358277.711478654</v>
      </c>
      <c r="D75" s="26"/>
      <c r="E75" s="26"/>
      <c r="F75" s="26"/>
      <c r="G75" s="26"/>
      <c r="H75" s="26"/>
      <c r="I75" s="26"/>
      <c r="J75" s="26"/>
      <c r="K75" s="26"/>
      <c r="L75" s="26"/>
      <c r="M75" s="26"/>
      <c r="N75" s="26"/>
      <c r="O75" s="26"/>
      <c r="P75" s="76"/>
      <c r="Q75" s="76"/>
    </row>
    <row r="76" spans="1:17" s="150" customFormat="1" ht="6.6" customHeight="1" x14ac:dyDescent="0.25">
      <c r="A76" s="77"/>
      <c r="B76" s="84"/>
      <c r="C76" s="83"/>
      <c r="D76" s="26"/>
      <c r="E76" s="26"/>
      <c r="F76" s="26"/>
      <c r="G76" s="26"/>
      <c r="H76" s="26"/>
      <c r="I76" s="26"/>
      <c r="J76" s="26"/>
      <c r="K76" s="26"/>
      <c r="L76" s="26"/>
      <c r="M76" s="26"/>
      <c r="N76" s="26"/>
      <c r="O76" s="26"/>
      <c r="P76" s="76"/>
      <c r="Q76" s="76"/>
    </row>
    <row r="77" spans="1:17" s="150" customFormat="1" ht="15.75" x14ac:dyDescent="0.25">
      <c r="A77" s="77"/>
      <c r="B77" s="25" t="s">
        <v>343</v>
      </c>
      <c r="C77" s="1">
        <f>C73-C75</f>
        <v>13183773.291121759</v>
      </c>
      <c r="D77" s="14"/>
      <c r="E77" s="14"/>
      <c r="F77" s="14"/>
      <c r="G77" s="14"/>
      <c r="H77" s="14"/>
      <c r="I77" s="14"/>
      <c r="J77" s="14"/>
      <c r="K77" s="14"/>
      <c r="L77" s="14"/>
      <c r="M77" s="14"/>
      <c r="N77" s="14"/>
      <c r="O77" s="26"/>
      <c r="P77" s="76"/>
      <c r="Q77" s="76"/>
    </row>
    <row r="78" spans="1:17" s="150" customFormat="1" x14ac:dyDescent="0.25">
      <c r="A78" s="88"/>
      <c r="B78" s="80"/>
      <c r="C78" s="26"/>
      <c r="D78" s="26"/>
      <c r="E78" s="26"/>
      <c r="F78" s="26"/>
      <c r="G78" s="26"/>
      <c r="H78" s="26"/>
      <c r="I78" s="26"/>
      <c r="J78" s="26"/>
      <c r="K78" s="26"/>
      <c r="L78" s="26"/>
      <c r="M78" s="26"/>
      <c r="N78" s="26"/>
      <c r="O78" s="26"/>
      <c r="P78" s="76"/>
      <c r="Q78" s="76"/>
    </row>
  </sheetData>
  <printOptions horizontalCentered="1"/>
  <pageMargins left="0.3" right="0.3" top="0.75" bottom="0.75" header="0.5" footer="0.3"/>
  <pageSetup scale="56" orientation="landscape" r:id="rId1"/>
  <headerFooter>
    <oddHeader>&amp;L&amp;"Arial,Bold"&amp;14&amp;KFF0000From: N. Char in Rates Dept.</oddHeader>
    <oddFooter>&amp;L&amp;P of &amp;N&amp;C&amp;A&amp;R&amp;D</oddFooter>
  </headerFooter>
  <customProperties>
    <customPr name="_pios_id" r:id="rId2"/>
    <customPr name="EpmWorksheetKeyString_GUID" r:id="rId3"/>
  </customProperties>
  <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2:V369"/>
  <sheetViews>
    <sheetView topLeftCell="A318" workbookViewId="0">
      <selection activeCell="L328" sqref="L328"/>
    </sheetView>
  </sheetViews>
  <sheetFormatPr defaultColWidth="9.140625" defaultRowHeight="12.75" outlineLevelRow="1" x14ac:dyDescent="0.2"/>
  <cols>
    <col min="1" max="1" width="6.28515625" style="426" customWidth="1"/>
    <col min="2" max="2" width="6.140625" style="217" customWidth="1"/>
    <col min="3" max="3" width="8.140625" style="217" customWidth="1"/>
    <col min="4" max="4" width="3.7109375" style="217" customWidth="1"/>
    <col min="5" max="5" width="15.5703125" style="217" customWidth="1"/>
    <col min="6" max="6" width="17" style="217" customWidth="1"/>
    <col min="7" max="7" width="15.5703125" style="255" customWidth="1"/>
    <col min="8" max="8" width="16.140625" style="217" customWidth="1"/>
    <col min="9" max="12" width="15.5703125" style="217" customWidth="1"/>
    <col min="13" max="13" width="17.28515625" style="217" customWidth="1"/>
    <col min="14" max="14" width="15.5703125" style="217" customWidth="1"/>
    <col min="15" max="15" width="1.42578125" style="217" hidden="1" customWidth="1"/>
    <col min="16" max="16" width="17" style="217" hidden="1" customWidth="1"/>
    <col min="17" max="17" width="16" style="217" hidden="1" customWidth="1"/>
    <col min="18" max="18" width="9.140625" style="217"/>
    <col min="19" max="19" width="12.28515625" style="217" bestFit="1" customWidth="1"/>
    <col min="20" max="16384" width="9.140625" style="217"/>
  </cols>
  <sheetData>
    <row r="2" spans="1:17" ht="21.75" customHeight="1" x14ac:dyDescent="0.35">
      <c r="B2" s="1504" t="s">
        <v>89</v>
      </c>
      <c r="C2" s="1504"/>
      <c r="D2" s="1504"/>
      <c r="E2" s="1504"/>
      <c r="F2" s="1504"/>
      <c r="G2" s="1504"/>
      <c r="H2" s="1504"/>
      <c r="I2" s="1504"/>
      <c r="J2" s="1504"/>
      <c r="K2" s="1504"/>
      <c r="L2" s="1504"/>
      <c r="M2" s="1504"/>
      <c r="N2" s="1504"/>
      <c r="O2" s="1504"/>
      <c r="P2" s="1504"/>
      <c r="Q2" s="1504"/>
    </row>
    <row r="3" spans="1:17" ht="21.4" customHeight="1" x14ac:dyDescent="0.35">
      <c r="B3" s="1504" t="s">
        <v>90</v>
      </c>
      <c r="C3" s="1504"/>
      <c r="D3" s="1504"/>
      <c r="E3" s="1504"/>
      <c r="F3" s="1504"/>
      <c r="G3" s="1504"/>
      <c r="H3" s="1504"/>
      <c r="I3" s="1504"/>
      <c r="J3" s="1504"/>
      <c r="K3" s="1504"/>
      <c r="L3" s="1504"/>
      <c r="M3" s="1504"/>
      <c r="N3" s="1504"/>
      <c r="O3" s="1504"/>
      <c r="P3" s="1504"/>
      <c r="Q3" s="1504"/>
    </row>
    <row r="4" spans="1:17" ht="15.75" customHeight="1" x14ac:dyDescent="0.35">
      <c r="B4" s="614"/>
      <c r="C4" s="614"/>
      <c r="D4" s="614"/>
      <c r="E4" s="614"/>
      <c r="F4" s="614"/>
      <c r="G4" s="614"/>
      <c r="H4" s="614"/>
      <c r="I4" s="614"/>
      <c r="J4" s="614"/>
      <c r="K4" s="614"/>
      <c r="L4" s="614"/>
      <c r="M4" s="614"/>
      <c r="N4" s="614"/>
      <c r="O4" s="614"/>
      <c r="P4" s="614"/>
      <c r="Q4" s="614"/>
    </row>
    <row r="5" spans="1:17" ht="15.75" customHeight="1" x14ac:dyDescent="0.2">
      <c r="E5" s="617" t="s">
        <v>198</v>
      </c>
      <c r="F5" s="617" t="s">
        <v>115</v>
      </c>
      <c r="G5" s="618" t="s">
        <v>127</v>
      </c>
      <c r="H5" s="618" t="s">
        <v>199</v>
      </c>
      <c r="I5" s="618" t="s">
        <v>200</v>
      </c>
      <c r="J5" s="618" t="s">
        <v>113</v>
      </c>
      <c r="K5" s="618" t="s">
        <v>201</v>
      </c>
      <c r="L5" s="618" t="s">
        <v>202</v>
      </c>
      <c r="M5" s="618" t="s">
        <v>156</v>
      </c>
      <c r="N5" s="618" t="s">
        <v>203</v>
      </c>
      <c r="O5" s="473"/>
      <c r="P5" s="473"/>
      <c r="Q5" s="473"/>
    </row>
    <row r="6" spans="1:17" ht="16.5" customHeight="1" x14ac:dyDescent="0.2">
      <c r="E6" s="619"/>
      <c r="F6" s="619"/>
      <c r="G6" s="620"/>
      <c r="H6" s="620"/>
      <c r="I6" s="620" t="s">
        <v>204</v>
      </c>
      <c r="J6" s="620" t="s">
        <v>205</v>
      </c>
      <c r="K6" s="620"/>
      <c r="L6" s="620"/>
      <c r="M6" s="620" t="s">
        <v>206</v>
      </c>
      <c r="N6" s="620" t="s">
        <v>207</v>
      </c>
      <c r="O6" s="473"/>
      <c r="P6" s="473"/>
      <c r="Q6" s="473"/>
    </row>
    <row r="7" spans="1:17" ht="24.75" customHeight="1" thickBot="1" x14ac:dyDescent="0.3">
      <c r="B7" s="1505" t="s">
        <v>91</v>
      </c>
      <c r="C7" s="1505"/>
      <c r="D7" s="1505"/>
      <c r="E7" s="1505"/>
      <c r="F7" s="1505"/>
      <c r="G7" s="1505"/>
      <c r="H7" s="1505"/>
      <c r="I7" s="1505"/>
      <c r="J7" s="1505"/>
      <c r="K7" s="1505"/>
      <c r="L7" s="1505"/>
      <c r="M7" s="1505"/>
      <c r="N7" s="1505"/>
      <c r="O7" s="551"/>
      <c r="P7" s="551"/>
      <c r="Q7" s="551"/>
    </row>
    <row r="8" spans="1:17" ht="15.75" x14ac:dyDescent="0.25">
      <c r="E8" s="1500" t="s">
        <v>97</v>
      </c>
      <c r="F8" s="1501"/>
      <c r="G8" s="1500" t="s">
        <v>98</v>
      </c>
      <c r="H8" s="1501"/>
      <c r="I8" s="1500" t="s">
        <v>99</v>
      </c>
      <c r="J8" s="1501"/>
      <c r="K8" s="1500" t="s">
        <v>100</v>
      </c>
      <c r="L8" s="1501"/>
      <c r="M8" s="1500" t="s">
        <v>101</v>
      </c>
      <c r="N8" s="1501"/>
      <c r="O8" s="474"/>
      <c r="P8" s="1506" t="s">
        <v>102</v>
      </c>
      <c r="Q8" s="1507"/>
    </row>
    <row r="9" spans="1:17" s="255" customFormat="1" ht="27.75" customHeight="1" thickBot="1" x14ac:dyDescent="0.25">
      <c r="A9" s="413"/>
      <c r="B9" s="255" t="s">
        <v>232</v>
      </c>
      <c r="C9" s="475"/>
      <c r="D9" s="475"/>
      <c r="E9" s="477" t="s">
        <v>228</v>
      </c>
      <c r="F9" s="478" t="s">
        <v>229</v>
      </c>
      <c r="G9" s="477" t="s">
        <v>228</v>
      </c>
      <c r="H9" s="476" t="s">
        <v>229</v>
      </c>
      <c r="I9" s="477" t="s">
        <v>230</v>
      </c>
      <c r="J9" s="476" t="s">
        <v>231</v>
      </c>
      <c r="K9" s="477" t="s">
        <v>228</v>
      </c>
      <c r="L9" s="476" t="s">
        <v>229</v>
      </c>
      <c r="M9" s="477" t="s">
        <v>228</v>
      </c>
      <c r="N9" s="476" t="s">
        <v>229</v>
      </c>
      <c r="O9" s="480"/>
      <c r="P9" s="481" t="s">
        <v>104</v>
      </c>
      <c r="Q9" s="482" t="s">
        <v>105</v>
      </c>
    </row>
    <row r="10" spans="1:17" s="255" customFormat="1" ht="12.75" hidden="1" customHeight="1" outlineLevel="1" x14ac:dyDescent="0.2">
      <c r="A10" s="413"/>
      <c r="B10" s="413"/>
      <c r="E10" s="483"/>
      <c r="F10" s="483"/>
      <c r="G10" s="483"/>
      <c r="H10" s="483"/>
      <c r="I10" s="483"/>
      <c r="J10" s="483"/>
      <c r="K10" s="483"/>
      <c r="L10" s="483"/>
      <c r="M10" s="483"/>
      <c r="N10" s="483"/>
      <c r="P10" s="484"/>
      <c r="Q10" s="485"/>
    </row>
    <row r="11" spans="1:17" s="255" customFormat="1" hidden="1" outlineLevel="1" x14ac:dyDescent="0.2">
      <c r="A11" s="413"/>
      <c r="B11" s="413">
        <v>1</v>
      </c>
      <c r="C11" s="486">
        <v>37438</v>
      </c>
      <c r="E11" s="487">
        <f>'SEF-3 p 4 Bands'!AF15</f>
        <v>-3572898.5503520002</v>
      </c>
      <c r="F11" s="215">
        <f>E11</f>
        <v>-3572898.5503520002</v>
      </c>
      <c r="G11" s="487">
        <f>'SEF-3 p 4 Bands'!P15</f>
        <v>0</v>
      </c>
      <c r="H11" s="215">
        <v>0</v>
      </c>
      <c r="I11" s="487">
        <f t="shared" ref="I11:I22" si="0">E11+G11</f>
        <v>-3572898.5503520002</v>
      </c>
      <c r="J11" s="488">
        <f>I11</f>
        <v>-3572898.5503520002</v>
      </c>
      <c r="K11" s="487">
        <v>0</v>
      </c>
      <c r="L11" s="488">
        <v>0</v>
      </c>
      <c r="M11" s="489">
        <v>0</v>
      </c>
      <c r="N11" s="488">
        <v>0</v>
      </c>
      <c r="P11" s="490">
        <v>0</v>
      </c>
      <c r="Q11" s="488">
        <v>0</v>
      </c>
    </row>
    <row r="12" spans="1:17" s="255" customFormat="1" hidden="1" outlineLevel="1" x14ac:dyDescent="0.2">
      <c r="A12" s="413"/>
      <c r="B12" s="413">
        <v>1</v>
      </c>
      <c r="C12" s="486">
        <v>37469</v>
      </c>
      <c r="E12" s="491">
        <f>'SEF-3 p 4 Bands'!AF16</f>
        <v>-1350321.288468</v>
      </c>
      <c r="F12" s="494">
        <f t="shared" ref="F12:F22" si="1">E12+F11</f>
        <v>-4923219.8388200002</v>
      </c>
      <c r="G12" s="491">
        <f>'SEF-3 p 4 Bands'!P16</f>
        <v>0</v>
      </c>
      <c r="H12" s="494">
        <v>0</v>
      </c>
      <c r="I12" s="491">
        <f t="shared" si="0"/>
        <v>-1350321.288468</v>
      </c>
      <c r="J12" s="493">
        <f t="shared" ref="J12:J22" si="2">I12+J11</f>
        <v>-4923219.8388200002</v>
      </c>
      <c r="K12" s="495">
        <v>0</v>
      </c>
      <c r="L12" s="496">
        <v>0</v>
      </c>
      <c r="M12" s="497">
        <v>0</v>
      </c>
      <c r="N12" s="496">
        <v>0</v>
      </c>
      <c r="P12" s="495">
        <v>0</v>
      </c>
      <c r="Q12" s="496">
        <v>0</v>
      </c>
    </row>
    <row r="13" spans="1:17" s="255" customFormat="1" hidden="1" outlineLevel="1" x14ac:dyDescent="0.2">
      <c r="A13" s="413"/>
      <c r="B13" s="413">
        <v>1</v>
      </c>
      <c r="C13" s="486">
        <v>37500</v>
      </c>
      <c r="E13" s="491">
        <f>'SEF-3 p 4 Bands'!AF17</f>
        <v>6858670.8690839997</v>
      </c>
      <c r="F13" s="494">
        <f t="shared" si="1"/>
        <v>1935451.0302639995</v>
      </c>
      <c r="G13" s="491">
        <f>'SEF-3 p 4 Bands'!P17</f>
        <v>0</v>
      </c>
      <c r="H13" s="494">
        <v>0</v>
      </c>
      <c r="I13" s="491">
        <f t="shared" si="0"/>
        <v>6858670.8690839997</v>
      </c>
      <c r="J13" s="493">
        <f t="shared" si="2"/>
        <v>1935451.0302639995</v>
      </c>
      <c r="K13" s="495">
        <v>0</v>
      </c>
      <c r="L13" s="496">
        <v>0</v>
      </c>
      <c r="M13" s="497">
        <v>0</v>
      </c>
      <c r="N13" s="496">
        <v>0</v>
      </c>
      <c r="P13" s="495">
        <v>0</v>
      </c>
      <c r="Q13" s="496">
        <v>0</v>
      </c>
    </row>
    <row r="14" spans="1:17" s="255" customFormat="1" hidden="1" outlineLevel="1" x14ac:dyDescent="0.2">
      <c r="A14" s="413"/>
      <c r="B14" s="413">
        <v>1</v>
      </c>
      <c r="C14" s="486">
        <v>37530</v>
      </c>
      <c r="E14" s="491">
        <f>'SEF-3 p 4 Bands'!AF18</f>
        <v>3449128.7154040001</v>
      </c>
      <c r="F14" s="494">
        <f t="shared" si="1"/>
        <v>5384579.7456679996</v>
      </c>
      <c r="G14" s="491">
        <f>'SEF-3 p 4 Bands'!P18</f>
        <v>0</v>
      </c>
      <c r="H14" s="494">
        <v>0</v>
      </c>
      <c r="I14" s="491">
        <f t="shared" si="0"/>
        <v>3449128.7154040001</v>
      </c>
      <c r="J14" s="493">
        <f t="shared" si="2"/>
        <v>5384579.7456679996</v>
      </c>
      <c r="K14" s="495">
        <v>0</v>
      </c>
      <c r="L14" s="496">
        <v>0</v>
      </c>
      <c r="M14" s="497">
        <v>0</v>
      </c>
      <c r="N14" s="496">
        <v>0</v>
      </c>
      <c r="P14" s="495">
        <v>0</v>
      </c>
      <c r="Q14" s="496">
        <v>0</v>
      </c>
    </row>
    <row r="15" spans="1:17" s="255" customFormat="1" hidden="1" outlineLevel="1" x14ac:dyDescent="0.2">
      <c r="A15" s="413"/>
      <c r="B15" s="413">
        <v>1</v>
      </c>
      <c r="C15" s="486">
        <v>37561</v>
      </c>
      <c r="E15" s="491">
        <f>'SEF-3 p 4 Bands'!AF19</f>
        <v>-2438803.8268479998</v>
      </c>
      <c r="F15" s="494">
        <f t="shared" si="1"/>
        <v>2945775.9188199998</v>
      </c>
      <c r="G15" s="491">
        <f>'SEF-3 p 4 Bands'!P19</f>
        <v>0</v>
      </c>
      <c r="H15" s="494">
        <v>0</v>
      </c>
      <c r="I15" s="491">
        <f t="shared" si="0"/>
        <v>-2438803.8268479998</v>
      </c>
      <c r="J15" s="493">
        <f t="shared" si="2"/>
        <v>2945775.9188199998</v>
      </c>
      <c r="K15" s="495">
        <v>0</v>
      </c>
      <c r="L15" s="496">
        <v>0</v>
      </c>
      <c r="M15" s="497">
        <v>0</v>
      </c>
      <c r="N15" s="496">
        <v>0</v>
      </c>
      <c r="P15" s="495">
        <v>0</v>
      </c>
      <c r="Q15" s="496">
        <v>0</v>
      </c>
    </row>
    <row r="16" spans="1:17" s="255" customFormat="1" hidden="1" outlineLevel="1" x14ac:dyDescent="0.2">
      <c r="A16" s="413"/>
      <c r="B16" s="413">
        <v>1</v>
      </c>
      <c r="C16" s="486">
        <v>37591</v>
      </c>
      <c r="E16" s="491">
        <f>'SEF-3 p 4 Bands'!AF20</f>
        <v>2177046.7884359998</v>
      </c>
      <c r="F16" s="494">
        <f t="shared" si="1"/>
        <v>5122822.7072559996</v>
      </c>
      <c r="G16" s="491">
        <f>'SEF-3 p 4 Bands'!P20</f>
        <v>0</v>
      </c>
      <c r="H16" s="494">
        <v>0</v>
      </c>
      <c r="I16" s="491">
        <f t="shared" si="0"/>
        <v>2177046.7884359998</v>
      </c>
      <c r="J16" s="493">
        <f t="shared" si="2"/>
        <v>5122822.7072559996</v>
      </c>
      <c r="K16" s="495">
        <v>0</v>
      </c>
      <c r="L16" s="496">
        <v>0</v>
      </c>
      <c r="M16" s="497">
        <v>0</v>
      </c>
      <c r="N16" s="496">
        <v>0</v>
      </c>
      <c r="P16" s="495">
        <v>0</v>
      </c>
      <c r="Q16" s="496">
        <v>0</v>
      </c>
    </row>
    <row r="17" spans="1:17" s="255" customFormat="1" hidden="1" outlineLevel="1" x14ac:dyDescent="0.2">
      <c r="A17" s="413"/>
      <c r="B17" s="413">
        <v>1</v>
      </c>
      <c r="C17" s="486">
        <v>37622</v>
      </c>
      <c r="E17" s="491">
        <f>'SEF-3 p 4 Bands'!AF21</f>
        <v>-1379687.0227959999</v>
      </c>
      <c r="F17" s="494">
        <f t="shared" si="1"/>
        <v>3743135.6844599997</v>
      </c>
      <c r="G17" s="491">
        <f>'SEF-3 p 4 Bands'!P21</f>
        <v>0</v>
      </c>
      <c r="H17" s="494">
        <v>0</v>
      </c>
      <c r="I17" s="491">
        <f t="shared" si="0"/>
        <v>-1379687.0227959999</v>
      </c>
      <c r="J17" s="493">
        <f t="shared" si="2"/>
        <v>3743135.6844599997</v>
      </c>
      <c r="K17" s="495">
        <v>0</v>
      </c>
      <c r="L17" s="496">
        <v>0</v>
      </c>
      <c r="M17" s="497">
        <v>0</v>
      </c>
      <c r="N17" s="496">
        <v>0</v>
      </c>
      <c r="P17" s="495">
        <v>0</v>
      </c>
      <c r="Q17" s="496">
        <v>0</v>
      </c>
    </row>
    <row r="18" spans="1:17" s="255" customFormat="1" hidden="1" outlineLevel="1" x14ac:dyDescent="0.2">
      <c r="A18" s="413"/>
      <c r="B18" s="413">
        <v>1</v>
      </c>
      <c r="C18" s="486">
        <v>37653</v>
      </c>
      <c r="E18" s="491">
        <f>'SEF-3 p 4 Bands'!AF22</f>
        <v>5410150.8686360009</v>
      </c>
      <c r="F18" s="494">
        <f t="shared" si="1"/>
        <v>9153286.5530960001</v>
      </c>
      <c r="G18" s="491">
        <f>'SEF-3 p 4 Bands'!P22</f>
        <v>0</v>
      </c>
      <c r="H18" s="494">
        <v>0</v>
      </c>
      <c r="I18" s="491">
        <f t="shared" si="0"/>
        <v>5410150.8686360009</v>
      </c>
      <c r="J18" s="493">
        <f t="shared" si="2"/>
        <v>9153286.5530960001</v>
      </c>
      <c r="K18" s="495">
        <v>0</v>
      </c>
      <c r="L18" s="496">
        <v>0</v>
      </c>
      <c r="M18" s="497">
        <v>0</v>
      </c>
      <c r="N18" s="496">
        <v>0</v>
      </c>
      <c r="P18" s="495">
        <v>0</v>
      </c>
      <c r="Q18" s="496">
        <v>0</v>
      </c>
    </row>
    <row r="19" spans="1:17" s="255" customFormat="1" hidden="1" outlineLevel="1" x14ac:dyDescent="0.2">
      <c r="A19" s="413"/>
      <c r="B19" s="413">
        <v>1</v>
      </c>
      <c r="C19" s="486">
        <v>37681</v>
      </c>
      <c r="E19" s="491">
        <f>'SEF-3 p 4 Bands'!AF23</f>
        <v>7371202.1948520001</v>
      </c>
      <c r="F19" s="494">
        <f t="shared" si="1"/>
        <v>16524488.747948</v>
      </c>
      <c r="G19" s="491">
        <f>'SEF-3 p 4 Bands'!P23</f>
        <v>0</v>
      </c>
      <c r="H19" s="494">
        <v>0</v>
      </c>
      <c r="I19" s="491">
        <f t="shared" si="0"/>
        <v>7371202.1948520001</v>
      </c>
      <c r="J19" s="493">
        <f t="shared" si="2"/>
        <v>16524488.747948</v>
      </c>
      <c r="K19" s="495">
        <v>0</v>
      </c>
      <c r="L19" s="496">
        <v>0</v>
      </c>
      <c r="M19" s="497">
        <v>0</v>
      </c>
      <c r="N19" s="496">
        <v>0</v>
      </c>
      <c r="P19" s="495">
        <v>0</v>
      </c>
      <c r="Q19" s="496">
        <v>0</v>
      </c>
    </row>
    <row r="20" spans="1:17" s="255" customFormat="1" hidden="1" outlineLevel="1" x14ac:dyDescent="0.2">
      <c r="A20" s="413"/>
      <c r="B20" s="413">
        <v>1</v>
      </c>
      <c r="C20" s="486">
        <v>37712</v>
      </c>
      <c r="E20" s="491">
        <f>'SEF-3 p 4 Bands'!AF24</f>
        <v>-1629966.3063079994</v>
      </c>
      <c r="F20" s="494">
        <f t="shared" si="1"/>
        <v>14894522.441640001</v>
      </c>
      <c r="G20" s="491">
        <f>'SEF-3 p 4 Bands'!P24</f>
        <v>0</v>
      </c>
      <c r="H20" s="494">
        <v>0</v>
      </c>
      <c r="I20" s="491">
        <f t="shared" si="0"/>
        <v>-1629966.3063079994</v>
      </c>
      <c r="J20" s="493">
        <f t="shared" si="2"/>
        <v>14894522.441640001</v>
      </c>
      <c r="K20" s="495">
        <v>0</v>
      </c>
      <c r="L20" s="496">
        <v>0</v>
      </c>
      <c r="M20" s="497">
        <v>0</v>
      </c>
      <c r="N20" s="496">
        <v>0</v>
      </c>
      <c r="P20" s="495">
        <v>0</v>
      </c>
      <c r="Q20" s="496">
        <v>283872</v>
      </c>
    </row>
    <row r="21" spans="1:17" s="255" customFormat="1" hidden="1" outlineLevel="1" x14ac:dyDescent="0.2">
      <c r="A21" s="413"/>
      <c r="B21" s="413">
        <v>1</v>
      </c>
      <c r="C21" s="486">
        <v>37742</v>
      </c>
      <c r="E21" s="491">
        <f>'SEF-3 p 4 Bands'!AF25</f>
        <v>-2271770.6493159998</v>
      </c>
      <c r="F21" s="494">
        <f t="shared" si="1"/>
        <v>12622751.792324001</v>
      </c>
      <c r="G21" s="491">
        <f>'SEF-3 p 4 Bands'!P25</f>
        <v>0</v>
      </c>
      <c r="H21" s="494">
        <v>0</v>
      </c>
      <c r="I21" s="491">
        <f t="shared" si="0"/>
        <v>-2271770.6493159998</v>
      </c>
      <c r="J21" s="493">
        <f t="shared" si="2"/>
        <v>12622751.792324001</v>
      </c>
      <c r="K21" s="495">
        <v>0</v>
      </c>
      <c r="L21" s="496">
        <v>0</v>
      </c>
      <c r="M21" s="497">
        <v>0</v>
      </c>
      <c r="N21" s="496">
        <v>0</v>
      </c>
      <c r="P21" s="495">
        <v>0</v>
      </c>
      <c r="Q21" s="496">
        <v>0</v>
      </c>
    </row>
    <row r="22" spans="1:17" s="664" customFormat="1" hidden="1" outlineLevel="1" x14ac:dyDescent="0.2">
      <c r="A22" s="413"/>
      <c r="B22" s="413">
        <v>1</v>
      </c>
      <c r="C22" s="486">
        <v>37773</v>
      </c>
      <c r="D22" s="664" t="s">
        <v>112</v>
      </c>
      <c r="E22" s="498">
        <f>'SEF-3 p 4 Bands'!AF26</f>
        <v>-10794453.650140001</v>
      </c>
      <c r="F22" s="501">
        <f t="shared" si="1"/>
        <v>1828298.1421840005</v>
      </c>
      <c r="G22" s="498">
        <f>'SEF-3 p 4 Bands'!P26</f>
        <v>0</v>
      </c>
      <c r="H22" s="501">
        <v>0</v>
      </c>
      <c r="I22" s="498">
        <f t="shared" si="0"/>
        <v>-10794453.650140001</v>
      </c>
      <c r="J22" s="500">
        <f t="shared" si="2"/>
        <v>1828298.1421840005</v>
      </c>
      <c r="K22" s="503">
        <v>0</v>
      </c>
      <c r="L22" s="504">
        <v>0</v>
      </c>
      <c r="M22" s="759">
        <v>0</v>
      </c>
      <c r="N22" s="504">
        <v>0</v>
      </c>
      <c r="P22" s="495">
        <v>-22984656.66</v>
      </c>
      <c r="Q22" s="496">
        <v>-22984656.66</v>
      </c>
    </row>
    <row r="23" spans="1:17" s="255" customFormat="1" hidden="1" outlineLevel="1" x14ac:dyDescent="0.2">
      <c r="A23" s="413"/>
      <c r="B23" s="413"/>
      <c r="C23" s="505"/>
      <c r="E23" s="491"/>
      <c r="F23" s="492"/>
      <c r="G23" s="491"/>
      <c r="H23" s="494"/>
      <c r="I23" s="491"/>
      <c r="J23" s="493"/>
      <c r="K23" s="495"/>
      <c r="L23" s="507"/>
      <c r="M23" s="491"/>
      <c r="N23" s="493"/>
      <c r="P23" s="491"/>
      <c r="Q23" s="492"/>
    </row>
    <row r="24" spans="1:17" s="255" customFormat="1" ht="9.75" hidden="1" customHeight="1" outlineLevel="1" x14ac:dyDescent="0.2">
      <c r="A24" s="413"/>
      <c r="B24" s="413"/>
      <c r="C24" s="505"/>
      <c r="E24" s="498"/>
      <c r="F24" s="499"/>
      <c r="G24" s="508"/>
      <c r="H24" s="501"/>
      <c r="I24" s="498"/>
      <c r="J24" s="500"/>
      <c r="K24" s="503"/>
      <c r="L24" s="504"/>
      <c r="M24" s="501"/>
      <c r="N24" s="500"/>
      <c r="O24" s="509"/>
      <c r="P24" s="510"/>
      <c r="Q24" s="500"/>
    </row>
    <row r="25" spans="1:17" s="255" customFormat="1" hidden="1" outlineLevel="1" x14ac:dyDescent="0.2">
      <c r="A25" s="413"/>
      <c r="B25" s="413"/>
      <c r="C25" s="505"/>
      <c r="D25" s="511"/>
      <c r="E25" s="512"/>
      <c r="F25" s="492"/>
      <c r="G25" s="512"/>
      <c r="H25" s="513"/>
      <c r="I25" s="512"/>
      <c r="J25" s="514"/>
      <c r="K25" s="507"/>
      <c r="L25" s="515"/>
      <c r="M25" s="494"/>
      <c r="N25" s="513"/>
      <c r="O25" s="516"/>
      <c r="P25" s="494"/>
      <c r="Q25" s="513"/>
    </row>
    <row r="26" spans="1:17" s="255" customFormat="1" hidden="1" outlineLevel="1" x14ac:dyDescent="0.2">
      <c r="A26" s="413"/>
      <c r="B26" s="413">
        <v>2</v>
      </c>
      <c r="C26" s="486">
        <v>37803</v>
      </c>
      <c r="D26" s="511" t="s">
        <v>113</v>
      </c>
      <c r="E26" s="491">
        <f>'SEF-3 p 4 Bands'!AF28</f>
        <v>553555.29666674975</v>
      </c>
      <c r="F26" s="492">
        <f>E26+F22</f>
        <v>2381853.4388507502</v>
      </c>
      <c r="G26" s="491">
        <f>'SEF-3 p 4 Bands'!P28</f>
        <v>0</v>
      </c>
      <c r="H26" s="493">
        <v>0</v>
      </c>
      <c r="I26" s="491">
        <f t="shared" ref="I26:I37" si="3">E26+G26</f>
        <v>553555.29666674975</v>
      </c>
      <c r="J26" s="512">
        <f>I26+J22</f>
        <v>2381853.4388507502</v>
      </c>
      <c r="K26" s="491">
        <f>'SEF-3 p5 Interest'!N17+'SEF-3 p5 Interest'!N18</f>
        <v>0</v>
      </c>
      <c r="L26" s="512">
        <f>K25+L22</f>
        <v>0</v>
      </c>
      <c r="M26" s="491">
        <v>0</v>
      </c>
      <c r="N26" s="493">
        <v>0</v>
      </c>
      <c r="O26" s="511"/>
      <c r="P26" s="512">
        <v>9795.7099999999991</v>
      </c>
      <c r="Q26" s="493">
        <v>-22974860.949999999</v>
      </c>
    </row>
    <row r="27" spans="1:17" s="255" customFormat="1" hidden="1" outlineLevel="1" x14ac:dyDescent="0.2">
      <c r="A27" s="413"/>
      <c r="B27" s="413">
        <v>2</v>
      </c>
      <c r="C27" s="486">
        <v>37834</v>
      </c>
      <c r="D27" s="511" t="s">
        <v>113</v>
      </c>
      <c r="E27" s="491">
        <f>'SEF-3 p 4 Bands'!AF29</f>
        <v>1563206.7823995389</v>
      </c>
      <c r="F27" s="492">
        <f t="shared" ref="F27:F37" si="4">E27+F26</f>
        <v>3945060.2212502891</v>
      </c>
      <c r="G27" s="491">
        <f>'SEF-3 p 4 Bands'!P29</f>
        <v>0</v>
      </c>
      <c r="H27" s="493">
        <v>0</v>
      </c>
      <c r="I27" s="491">
        <f t="shared" si="3"/>
        <v>1563206.7823995389</v>
      </c>
      <c r="J27" s="512">
        <f t="shared" ref="J27:J37" si="5">I27+J26</f>
        <v>3945060.2212502891</v>
      </c>
      <c r="K27" s="491">
        <f>'SEF-3 p5 Interest'!N20+'SEF-3 p5 Interest'!N19</f>
        <v>0</v>
      </c>
      <c r="L27" s="512">
        <f t="shared" ref="L27:L37" si="6">K27+L26</f>
        <v>0</v>
      </c>
      <c r="M27" s="491">
        <v>0</v>
      </c>
      <c r="N27" s="493">
        <v>0</v>
      </c>
      <c r="P27" s="491">
        <v>9489.59</v>
      </c>
      <c r="Q27" s="493">
        <v>-22965371.359999999</v>
      </c>
    </row>
    <row r="28" spans="1:17" s="255" customFormat="1" hidden="1" outlineLevel="1" x14ac:dyDescent="0.2">
      <c r="A28" s="413"/>
      <c r="B28" s="413">
        <v>2</v>
      </c>
      <c r="C28" s="486">
        <v>37865</v>
      </c>
      <c r="D28" s="511" t="s">
        <v>113</v>
      </c>
      <c r="E28" s="491">
        <f>'SEF-3 p 4 Bands'!AF30</f>
        <v>4286450.4896373283</v>
      </c>
      <c r="F28" s="492">
        <f t="shared" si="4"/>
        <v>8231510.7108876174</v>
      </c>
      <c r="G28" s="491">
        <f>'SEF-3 p 4 Bands'!P30</f>
        <v>0</v>
      </c>
      <c r="H28" s="493">
        <v>0</v>
      </c>
      <c r="I28" s="491">
        <f t="shared" si="3"/>
        <v>4286450.4896373283</v>
      </c>
      <c r="J28" s="493">
        <f t="shared" si="5"/>
        <v>8231510.7108876174</v>
      </c>
      <c r="K28" s="491">
        <f>'SEF-3 p5 Interest'!N21+'SEF-3 p5 Interest'!N22</f>
        <v>0</v>
      </c>
      <c r="L28" s="512">
        <f t="shared" si="6"/>
        <v>0</v>
      </c>
      <c r="M28" s="491">
        <v>0</v>
      </c>
      <c r="N28" s="493">
        <v>0</v>
      </c>
      <c r="P28" s="491">
        <v>9183.4699999999993</v>
      </c>
      <c r="Q28" s="493">
        <v>-22956187.890000001</v>
      </c>
    </row>
    <row r="29" spans="1:17" s="255" customFormat="1" hidden="1" outlineLevel="1" x14ac:dyDescent="0.2">
      <c r="A29" s="413"/>
      <c r="B29" s="413">
        <v>2</v>
      </c>
      <c r="C29" s="486">
        <v>37895</v>
      </c>
      <c r="D29" s="511" t="s">
        <v>113</v>
      </c>
      <c r="E29" s="491">
        <f>'SEF-3 p 4 Bands'!AF31</f>
        <v>5975563.4745287383</v>
      </c>
      <c r="F29" s="492">
        <f t="shared" si="4"/>
        <v>14207074.185416356</v>
      </c>
      <c r="G29" s="491">
        <f>'SEF-3 p 4 Bands'!P31</f>
        <v>0</v>
      </c>
      <c r="H29" s="493">
        <v>0</v>
      </c>
      <c r="I29" s="491">
        <f t="shared" si="3"/>
        <v>5975563.4745287383</v>
      </c>
      <c r="J29" s="493">
        <f t="shared" si="5"/>
        <v>14207074.185416356</v>
      </c>
      <c r="K29" s="491">
        <f>'SEF-3 p5 Interest'!N23+'SEF-3 p5 Interest'!N24</f>
        <v>0</v>
      </c>
      <c r="L29" s="512">
        <f t="shared" si="6"/>
        <v>0</v>
      </c>
      <c r="M29" s="491">
        <v>0</v>
      </c>
      <c r="N29" s="493">
        <v>0</v>
      </c>
      <c r="P29" s="491">
        <v>9087.67</v>
      </c>
      <c r="Q29" s="493">
        <v>-22947100.219999999</v>
      </c>
    </row>
    <row r="30" spans="1:17" s="255" customFormat="1" hidden="1" outlineLevel="1" x14ac:dyDescent="0.2">
      <c r="A30" s="413"/>
      <c r="B30" s="413">
        <v>2</v>
      </c>
      <c r="C30" s="486">
        <v>37926</v>
      </c>
      <c r="D30" s="511" t="s">
        <v>113</v>
      </c>
      <c r="E30" s="491">
        <f>'SEF-3 p 4 Bands'!AF32</f>
        <v>2921160.2050545737</v>
      </c>
      <c r="F30" s="492">
        <f t="shared" si="4"/>
        <v>17128234.390470929</v>
      </c>
      <c r="G30" s="491">
        <f>'SEF-3 p 4 Bands'!P32</f>
        <v>0</v>
      </c>
      <c r="H30" s="493">
        <v>0</v>
      </c>
      <c r="I30" s="491">
        <f t="shared" si="3"/>
        <v>2921160.2050545737</v>
      </c>
      <c r="J30" s="493">
        <f t="shared" si="5"/>
        <v>17128234.390470929</v>
      </c>
      <c r="K30" s="491">
        <f>'SEF-3 p5 Interest'!N25+'SEF-3 p5 Interest'!N26</f>
        <v>0</v>
      </c>
      <c r="L30" s="512">
        <f t="shared" si="6"/>
        <v>0</v>
      </c>
      <c r="M30" s="491">
        <v>0</v>
      </c>
      <c r="N30" s="493">
        <v>0</v>
      </c>
      <c r="P30" s="491">
        <v>8794.52</v>
      </c>
      <c r="Q30" s="493">
        <v>-22938305.699999999</v>
      </c>
    </row>
    <row r="31" spans="1:17" s="255" customFormat="1" hidden="1" outlineLevel="1" x14ac:dyDescent="0.2">
      <c r="A31" s="413"/>
      <c r="B31" s="413">
        <v>2</v>
      </c>
      <c r="C31" s="486">
        <v>37956</v>
      </c>
      <c r="D31" s="511" t="s">
        <v>113</v>
      </c>
      <c r="E31" s="491">
        <f>'SEF-3 p 4 Bands'!AF33</f>
        <v>3375349.090184126</v>
      </c>
      <c r="F31" s="492">
        <f t="shared" si="4"/>
        <v>20503583.480655055</v>
      </c>
      <c r="G31" s="491">
        <f>'SEF-3 p 4 Bands'!P33</f>
        <v>0</v>
      </c>
      <c r="H31" s="493">
        <v>0</v>
      </c>
      <c r="I31" s="491">
        <f t="shared" si="3"/>
        <v>3375349.090184126</v>
      </c>
      <c r="J31" s="493">
        <f t="shared" si="5"/>
        <v>20503583.480655055</v>
      </c>
      <c r="K31" s="491">
        <f>'SEF-3 p5 Interest'!N27+'SEF-3 p5 Interest'!N28</f>
        <v>0</v>
      </c>
      <c r="L31" s="512">
        <f t="shared" si="6"/>
        <v>0</v>
      </c>
      <c r="M31" s="491">
        <v>0</v>
      </c>
      <c r="N31" s="493">
        <v>0</v>
      </c>
      <c r="P31" s="491">
        <v>881777.83603121259</v>
      </c>
      <c r="Q31" s="493">
        <v>-22056527.863968786</v>
      </c>
    </row>
    <row r="32" spans="1:17" s="255" customFormat="1" hidden="1" outlineLevel="1" x14ac:dyDescent="0.2">
      <c r="A32" s="413"/>
      <c r="B32" s="413">
        <v>2</v>
      </c>
      <c r="C32" s="486">
        <v>37987</v>
      </c>
      <c r="D32" s="511" t="s">
        <v>114</v>
      </c>
      <c r="E32" s="491">
        <f>'SEF-3 p 4 Bands'!AF34</f>
        <v>548855.20570934564</v>
      </c>
      <c r="F32" s="492">
        <f t="shared" si="4"/>
        <v>21052438.686364401</v>
      </c>
      <c r="G32" s="491">
        <f>'SEF-3 p 4 Bands'!P34</f>
        <v>0</v>
      </c>
      <c r="H32" s="493">
        <v>0</v>
      </c>
      <c r="I32" s="491">
        <f t="shared" si="3"/>
        <v>548855.20570934564</v>
      </c>
      <c r="J32" s="493">
        <f t="shared" si="5"/>
        <v>21052438.686364401</v>
      </c>
      <c r="K32" s="491">
        <f>'SEF-3 p5 Interest'!N29+'SEF-3 p5 Interest'!N30</f>
        <v>0</v>
      </c>
      <c r="L32" s="512">
        <f t="shared" si="6"/>
        <v>0</v>
      </c>
      <c r="M32" s="491">
        <v>0</v>
      </c>
      <c r="N32" s="493">
        <v>0</v>
      </c>
      <c r="P32" s="491">
        <v>1514353.4107343347</v>
      </c>
      <c r="Q32" s="493">
        <v>-20542174.453234453</v>
      </c>
    </row>
    <row r="33" spans="1:17" s="255" customFormat="1" hidden="1" outlineLevel="1" x14ac:dyDescent="0.2">
      <c r="A33" s="413"/>
      <c r="B33" s="413">
        <v>2</v>
      </c>
      <c r="C33" s="486">
        <v>38018</v>
      </c>
      <c r="D33" s="511" t="s">
        <v>114</v>
      </c>
      <c r="E33" s="491">
        <f>'SEF-3 p 4 Bands'!AF35</f>
        <v>3672077.9297594912</v>
      </c>
      <c r="F33" s="492">
        <f t="shared" si="4"/>
        <v>24724516.616123892</v>
      </c>
      <c r="G33" s="491">
        <f>'SEF-3 p 4 Bands'!P35</f>
        <v>2896218.4739398919</v>
      </c>
      <c r="H33" s="493">
        <f>G33</f>
        <v>2896218.4739398919</v>
      </c>
      <c r="I33" s="491">
        <f t="shared" si="3"/>
        <v>6568296.4036993831</v>
      </c>
      <c r="J33" s="493">
        <f t="shared" si="5"/>
        <v>27620735.090063784</v>
      </c>
      <c r="K33" s="491">
        <f>'SEF-3 p5 Interest'!N31+'SEF-3 p5 Interest'!N32</f>
        <v>317.39</v>
      </c>
      <c r="L33" s="512">
        <f t="shared" si="6"/>
        <v>317.39</v>
      </c>
      <c r="M33" s="491">
        <f>+G33+K33</f>
        <v>2896535.863939892</v>
      </c>
      <c r="N33" s="493">
        <f>M33</f>
        <v>2896535.863939892</v>
      </c>
      <c r="P33" s="491">
        <v>7456337.432761441</v>
      </c>
      <c r="Q33" s="493">
        <v>-13085837.020473011</v>
      </c>
    </row>
    <row r="34" spans="1:17" s="255" customFormat="1" hidden="1" outlineLevel="1" x14ac:dyDescent="0.2">
      <c r="A34" s="413"/>
      <c r="B34" s="413">
        <v>2</v>
      </c>
      <c r="C34" s="486">
        <v>38047</v>
      </c>
      <c r="D34" s="511" t="s">
        <v>114</v>
      </c>
      <c r="E34" s="491">
        <f>'SEF-3 p 4 Bands'!AF36</f>
        <v>2054459.922957819</v>
      </c>
      <c r="F34" s="492">
        <f t="shared" si="4"/>
        <v>26778976.539081711</v>
      </c>
      <c r="G34" s="491">
        <f>'SEF-3 p 4 Bands'!P36</f>
        <v>2054459.922957819</v>
      </c>
      <c r="H34" s="493">
        <f>G34+H33</f>
        <v>4950678.3968977109</v>
      </c>
      <c r="I34" s="491">
        <f t="shared" si="3"/>
        <v>4108919.8459156379</v>
      </c>
      <c r="J34" s="493">
        <f t="shared" si="5"/>
        <v>31729654.935979422</v>
      </c>
      <c r="K34" s="491">
        <f>'SEF-3 p5 Interest'!N33+'SEF-3 p5 Interest'!N34</f>
        <v>10064.349999999999</v>
      </c>
      <c r="L34" s="512">
        <f t="shared" si="6"/>
        <v>10381.739999999998</v>
      </c>
      <c r="M34" s="491">
        <f>K34+G34</f>
        <v>2064524.272957819</v>
      </c>
      <c r="N34" s="493">
        <f>M34+N33</f>
        <v>4961060.1368977111</v>
      </c>
      <c r="P34" s="491">
        <v>5073459.7954890151</v>
      </c>
      <c r="Q34" s="493">
        <v>-8012377.2249839958</v>
      </c>
    </row>
    <row r="35" spans="1:17" s="255" customFormat="1" hidden="1" outlineLevel="1" x14ac:dyDescent="0.2">
      <c r="A35" s="413"/>
      <c r="B35" s="413">
        <v>2</v>
      </c>
      <c r="C35" s="486">
        <v>38078</v>
      </c>
      <c r="D35" s="511" t="s">
        <v>114</v>
      </c>
      <c r="E35" s="491">
        <f>'SEF-3 p 4 Bands'!AF37</f>
        <v>1384038.6117952392</v>
      </c>
      <c r="F35" s="492">
        <f t="shared" si="4"/>
        <v>28163015.15087695</v>
      </c>
      <c r="G35" s="491">
        <f>'SEF-3 p 4 Bands'!P37</f>
        <v>1384038.611795241</v>
      </c>
      <c r="H35" s="493">
        <f>G35+H34</f>
        <v>6334717.0086929519</v>
      </c>
      <c r="I35" s="491">
        <f t="shared" si="3"/>
        <v>2768077.2235904802</v>
      </c>
      <c r="J35" s="493">
        <f t="shared" si="5"/>
        <v>34497732.159569904</v>
      </c>
      <c r="K35" s="491">
        <f>'SEF-3 p5 Interest'!N36+'SEF-3 p5 Interest'!N35</f>
        <v>16970.420000000002</v>
      </c>
      <c r="L35" s="512">
        <f t="shared" si="6"/>
        <v>27352.16</v>
      </c>
      <c r="M35" s="491">
        <f>K35+G35</f>
        <v>1401009.0317952409</v>
      </c>
      <c r="N35" s="493">
        <f>M35+N34</f>
        <v>6362069.168692952</v>
      </c>
      <c r="P35" s="491">
        <v>3629625.7061034581</v>
      </c>
      <c r="Q35" s="493">
        <v>-4382751.5188805377</v>
      </c>
    </row>
    <row r="36" spans="1:17" s="255" customFormat="1" hidden="1" outlineLevel="1" x14ac:dyDescent="0.2">
      <c r="A36" s="413"/>
      <c r="B36" s="413">
        <v>2</v>
      </c>
      <c r="C36" s="486">
        <v>38108</v>
      </c>
      <c r="D36" s="511" t="s">
        <v>114</v>
      </c>
      <c r="E36" s="491">
        <f>'SEF-3 p 4 Bands'!AF38</f>
        <v>-3053086.795793511</v>
      </c>
      <c r="F36" s="492">
        <f t="shared" si="4"/>
        <v>25109928.355083439</v>
      </c>
      <c r="G36" s="491">
        <f>'SEF-3 p 4 Bands'!P38</f>
        <v>-3053086.7957935128</v>
      </c>
      <c r="H36" s="493">
        <f>G36+H35</f>
        <v>3281630.212899439</v>
      </c>
      <c r="I36" s="491">
        <f t="shared" si="3"/>
        <v>-6106173.5915870238</v>
      </c>
      <c r="J36" s="493">
        <f t="shared" si="5"/>
        <v>28391558.567982882</v>
      </c>
      <c r="K36" s="491">
        <f>'SEF-3 p5 Interest'!N37+'SEF-3 p5 Interest'!N38</f>
        <v>21186.100000000002</v>
      </c>
      <c r="L36" s="512">
        <f t="shared" si="6"/>
        <v>48538.26</v>
      </c>
      <c r="M36" s="491">
        <f>K36+G36</f>
        <v>-3031900.6957935127</v>
      </c>
      <c r="N36" s="493">
        <f>M36+N35</f>
        <v>3330168.4728994393</v>
      </c>
      <c r="O36" s="325" t="s">
        <v>115</v>
      </c>
      <c r="P36" s="491">
        <v>-11061062</v>
      </c>
      <c r="Q36" s="493">
        <v>-15443813.518880539</v>
      </c>
    </row>
    <row r="37" spans="1:17" s="664" customFormat="1" hidden="1" outlineLevel="1" x14ac:dyDescent="0.2">
      <c r="A37" s="413"/>
      <c r="B37" s="413">
        <v>2</v>
      </c>
      <c r="C37" s="486">
        <v>38139</v>
      </c>
      <c r="D37" s="511" t="s">
        <v>114</v>
      </c>
      <c r="E37" s="498">
        <f>'SEF-3 p 4 Bands'!AF39</f>
        <v>1494031.6930277571</v>
      </c>
      <c r="F37" s="499">
        <f t="shared" si="4"/>
        <v>26603960.048111197</v>
      </c>
      <c r="G37" s="498">
        <f>'SEF-3 p 4 Bands'!P39</f>
        <v>1494031.693027759</v>
      </c>
      <c r="H37" s="500">
        <f>G37+H36</f>
        <v>4775661.905927198</v>
      </c>
      <c r="I37" s="498">
        <f t="shared" si="3"/>
        <v>2988063.3860555161</v>
      </c>
      <c r="J37" s="500">
        <f t="shared" si="5"/>
        <v>31379621.954038396</v>
      </c>
      <c r="K37" s="498">
        <f>'SEF-3 p5 Interest'!N40+'SEF-3 p5 Interest'!N39</f>
        <v>11312.28</v>
      </c>
      <c r="L37" s="508">
        <f t="shared" si="6"/>
        <v>59850.54</v>
      </c>
      <c r="M37" s="498">
        <f>K37+G37</f>
        <v>1505343.973027759</v>
      </c>
      <c r="N37" s="500">
        <f>M37+N36</f>
        <v>4835512.445927198</v>
      </c>
      <c r="O37" s="664" t="s">
        <v>115</v>
      </c>
      <c r="P37" s="491">
        <v>-336099.77346820012</v>
      </c>
      <c r="Q37" s="493">
        <v>-15779913.292348739</v>
      </c>
    </row>
    <row r="38" spans="1:17" s="255" customFormat="1" hidden="1" outlineLevel="1" x14ac:dyDescent="0.2">
      <c r="A38" s="413"/>
      <c r="B38" s="413"/>
      <c r="C38" s="505"/>
      <c r="D38" s="511"/>
      <c r="E38" s="512"/>
      <c r="F38" s="492"/>
      <c r="G38" s="512"/>
      <c r="H38" s="492"/>
      <c r="I38" s="512"/>
      <c r="J38" s="493"/>
      <c r="K38" s="507"/>
      <c r="L38" s="496"/>
      <c r="M38" s="494"/>
      <c r="N38" s="492"/>
      <c r="O38" s="516"/>
      <c r="P38" s="494"/>
      <c r="Q38" s="513"/>
    </row>
    <row r="39" spans="1:17" s="255" customFormat="1" ht="7.5" hidden="1" customHeight="1" outlineLevel="1" x14ac:dyDescent="0.2">
      <c r="A39" s="413"/>
      <c r="B39" s="413"/>
      <c r="C39" s="486"/>
      <c r="D39" s="511"/>
      <c r="E39" s="483"/>
      <c r="F39" s="509"/>
      <c r="G39" s="483"/>
      <c r="H39" s="509"/>
      <c r="I39" s="483"/>
      <c r="J39" s="509"/>
      <c r="K39" s="483"/>
      <c r="L39" s="509"/>
      <c r="M39" s="483"/>
      <c r="N39" s="509"/>
      <c r="O39" s="509"/>
      <c r="P39" s="483"/>
      <c r="Q39" s="509"/>
    </row>
    <row r="40" spans="1:17" s="255" customFormat="1" hidden="1" outlineLevel="1" x14ac:dyDescent="0.2">
      <c r="A40" s="413"/>
      <c r="B40" s="413">
        <v>3</v>
      </c>
      <c r="C40" s="486">
        <v>38169</v>
      </c>
      <c r="D40" s="255" t="s">
        <v>115</v>
      </c>
      <c r="E40" s="544">
        <f>'SEF-3 p 4 Bands'!AF41</f>
        <v>2708484.1832444817</v>
      </c>
      <c r="F40" s="493">
        <f>E40+F37</f>
        <v>29312444.231355678</v>
      </c>
      <c r="G40" s="544">
        <f>'SEF-3 p 4 Bands'!P41</f>
        <v>0</v>
      </c>
      <c r="H40" s="493">
        <f>+G40+H37</f>
        <v>4775661.905927198</v>
      </c>
      <c r="I40" s="544">
        <f t="shared" ref="I40:I51" si="7">E40+G40</f>
        <v>2708484.1832444817</v>
      </c>
      <c r="J40" s="684">
        <f t="shared" ref="J40:J51" si="8">F40+H40</f>
        <v>34088106.137282878</v>
      </c>
      <c r="K40" s="544">
        <f>'SEF-3 p5 Interest'!N41+'SEF-3 p5 Interest'!N42</f>
        <v>17238.18</v>
      </c>
      <c r="L40" s="684">
        <f>+L37+K40</f>
        <v>77088.72</v>
      </c>
      <c r="M40" s="608">
        <f t="shared" ref="M40:M51" si="9">+G40+K40</f>
        <v>17238.18</v>
      </c>
      <c r="N40" s="493">
        <f>+M40+N37</f>
        <v>4852750.6259271977</v>
      </c>
      <c r="O40" s="488"/>
      <c r="P40" s="215">
        <v>2969709</v>
      </c>
      <c r="Q40" s="488">
        <v>-12810204.292348739</v>
      </c>
    </row>
    <row r="41" spans="1:17" s="255" customFormat="1" hidden="1" outlineLevel="1" x14ac:dyDescent="0.2">
      <c r="A41" s="413"/>
      <c r="B41" s="413">
        <v>3</v>
      </c>
      <c r="C41" s="486">
        <v>38200</v>
      </c>
      <c r="D41" s="511" t="s">
        <v>115</v>
      </c>
      <c r="E41" s="491">
        <f>'SEF-3 p 4 Bands'!AF42</f>
        <v>-1027759.6405214518</v>
      </c>
      <c r="F41" s="493">
        <f t="shared" ref="F41:F51" si="10">+F40+E41</f>
        <v>28284684.590834226</v>
      </c>
      <c r="G41" s="491">
        <f>'SEF-3 p 4 Bands'!P42</f>
        <v>0</v>
      </c>
      <c r="H41" s="493">
        <f t="shared" ref="H41:H49" si="11">G41+H40</f>
        <v>4775661.905927198</v>
      </c>
      <c r="I41" s="491">
        <f t="shared" si="7"/>
        <v>-1027759.6405214518</v>
      </c>
      <c r="J41" s="512">
        <f t="shared" si="8"/>
        <v>33060346.496761426</v>
      </c>
      <c r="K41" s="491">
        <f>'SEF-3 p5 Interest'!N44+'SEF-3 p5 Interest'!N43</f>
        <v>15772.039999999999</v>
      </c>
      <c r="L41" s="512">
        <f t="shared" ref="L41:L51" si="12">+L40+K41</f>
        <v>92860.76</v>
      </c>
      <c r="M41" s="491">
        <f t="shared" si="9"/>
        <v>15772.039999999999</v>
      </c>
      <c r="N41" s="493">
        <f t="shared" ref="N41:N51" si="13">+M41+N40</f>
        <v>4868522.6659271978</v>
      </c>
      <c r="O41" s="460"/>
      <c r="P41" s="512">
        <v>-905000</v>
      </c>
      <c r="Q41" s="493">
        <v>-13715204.292348739</v>
      </c>
    </row>
    <row r="42" spans="1:17" s="255" customFormat="1" hidden="1" outlineLevel="1" x14ac:dyDescent="0.2">
      <c r="A42" s="413"/>
      <c r="B42" s="413">
        <v>3</v>
      </c>
      <c r="C42" s="486">
        <v>38231</v>
      </c>
      <c r="D42" s="511" t="s">
        <v>115</v>
      </c>
      <c r="E42" s="491">
        <f>'SEF-3 p 4 Bands'!AF43</f>
        <v>291436.92235272378</v>
      </c>
      <c r="F42" s="493">
        <f t="shared" si="10"/>
        <v>28576121.51318695</v>
      </c>
      <c r="G42" s="491">
        <f>'SEF-3 p 4 Bands'!P43</f>
        <v>0</v>
      </c>
      <c r="H42" s="493">
        <f t="shared" si="11"/>
        <v>4775661.905927198</v>
      </c>
      <c r="I42" s="491">
        <f t="shared" si="7"/>
        <v>291436.92235272378</v>
      </c>
      <c r="J42" s="512">
        <f t="shared" si="8"/>
        <v>33351783.41911415</v>
      </c>
      <c r="K42" s="491">
        <f>'SEF-3 p5 Interest'!N45+'SEF-3 p5 Interest'!N46</f>
        <v>15700.810000000001</v>
      </c>
      <c r="L42" s="512">
        <f t="shared" si="12"/>
        <v>108561.56999999999</v>
      </c>
      <c r="M42" s="491">
        <f t="shared" si="9"/>
        <v>15700.810000000001</v>
      </c>
      <c r="N42" s="493">
        <f t="shared" si="13"/>
        <v>4884223.4759271974</v>
      </c>
      <c r="O42" s="511"/>
      <c r="P42" s="512">
        <v>343993.43661769107</v>
      </c>
      <c r="Q42" s="493">
        <v>-13371210.855731048</v>
      </c>
    </row>
    <row r="43" spans="1:17" s="255" customFormat="1" hidden="1" outlineLevel="1" x14ac:dyDescent="0.2">
      <c r="A43" s="413"/>
      <c r="B43" s="413">
        <v>3</v>
      </c>
      <c r="C43" s="486">
        <v>38261</v>
      </c>
      <c r="D43" s="511" t="s">
        <v>115</v>
      </c>
      <c r="E43" s="491">
        <f>'SEF-3 p 4 Bands'!AF44</f>
        <v>4606562.9052692913</v>
      </c>
      <c r="F43" s="493">
        <f t="shared" si="10"/>
        <v>33182684.418456241</v>
      </c>
      <c r="G43" s="491">
        <f>'SEF-3 p 4 Bands'!P44</f>
        <v>0</v>
      </c>
      <c r="H43" s="493">
        <f t="shared" si="11"/>
        <v>4775661.905927198</v>
      </c>
      <c r="I43" s="491">
        <f t="shared" si="7"/>
        <v>4606562.9052692913</v>
      </c>
      <c r="J43" s="512">
        <f t="shared" si="8"/>
        <v>37958346.324383438</v>
      </c>
      <c r="K43" s="491">
        <f>'SEF-3 p5 Interest'!N47+'SEF-3 p5 Interest'!N48</f>
        <v>17116.5</v>
      </c>
      <c r="L43" s="512">
        <f t="shared" si="12"/>
        <v>125678.06999999999</v>
      </c>
      <c r="M43" s="491">
        <f t="shared" si="9"/>
        <v>17116.5</v>
      </c>
      <c r="N43" s="493">
        <f t="shared" si="13"/>
        <v>4901339.9759271974</v>
      </c>
      <c r="O43" s="461"/>
      <c r="P43" s="491">
        <v>4515551.6605098583</v>
      </c>
      <c r="Q43" s="493">
        <v>-8855659.1952211894</v>
      </c>
    </row>
    <row r="44" spans="1:17" s="255" customFormat="1" hidden="1" outlineLevel="1" x14ac:dyDescent="0.2">
      <c r="A44" s="413"/>
      <c r="B44" s="413">
        <v>3</v>
      </c>
      <c r="C44" s="486">
        <v>38292</v>
      </c>
      <c r="D44" s="511" t="s">
        <v>115</v>
      </c>
      <c r="E44" s="491">
        <f>'SEF-3 p 4 Bands'!AF45</f>
        <v>1935807.5931226164</v>
      </c>
      <c r="F44" s="493">
        <f t="shared" si="10"/>
        <v>35118492.011578858</v>
      </c>
      <c r="G44" s="491">
        <f>'SEF-3 p 4 Bands'!P45</f>
        <v>0</v>
      </c>
      <c r="H44" s="493">
        <f t="shared" si="11"/>
        <v>4775661.905927198</v>
      </c>
      <c r="I44" s="491">
        <f t="shared" si="7"/>
        <v>1935807.5931226164</v>
      </c>
      <c r="J44" s="512">
        <f t="shared" si="8"/>
        <v>39894153.917506054</v>
      </c>
      <c r="K44" s="491">
        <f>'SEF-3 p5 Interest'!N49+'SEF-3 p5 Interest'!N50</f>
        <v>16564.36</v>
      </c>
      <c r="L44" s="512">
        <f t="shared" si="12"/>
        <v>142242.43</v>
      </c>
      <c r="M44" s="491">
        <f t="shared" si="9"/>
        <v>16564.36</v>
      </c>
      <c r="N44" s="493">
        <f t="shared" si="13"/>
        <v>4917904.3359271977</v>
      </c>
      <c r="P44" s="491">
        <v>1741963.6219601855</v>
      </c>
      <c r="Q44" s="493">
        <v>-7113695.5732610039</v>
      </c>
    </row>
    <row r="45" spans="1:17" s="255" customFormat="1" hidden="1" outlineLevel="1" x14ac:dyDescent="0.2">
      <c r="A45" s="413"/>
      <c r="B45" s="413">
        <v>3</v>
      </c>
      <c r="C45" s="486">
        <v>38322</v>
      </c>
      <c r="D45" s="511" t="s">
        <v>115</v>
      </c>
      <c r="E45" s="491">
        <f>'SEF-3 p 4 Bands'!AF46</f>
        <v>2014635.2162598744</v>
      </c>
      <c r="F45" s="493">
        <f t="shared" si="10"/>
        <v>37133127.227838732</v>
      </c>
      <c r="G45" s="491">
        <f>'SEF-3 p 4 Bands'!P46</f>
        <v>0</v>
      </c>
      <c r="H45" s="493">
        <f t="shared" si="11"/>
        <v>4775661.905927198</v>
      </c>
      <c r="I45" s="491">
        <f t="shared" si="7"/>
        <v>2014635.2162598744</v>
      </c>
      <c r="J45" s="512">
        <f t="shared" si="8"/>
        <v>41908789.133765928</v>
      </c>
      <c r="K45" s="491">
        <f>'SEF-3 p5 Interest'!N51+'SEF-3 p5 Interest'!N52</f>
        <v>17116.5</v>
      </c>
      <c r="L45" s="512">
        <f t="shared" si="12"/>
        <v>159358.93</v>
      </c>
      <c r="M45" s="491">
        <f t="shared" si="9"/>
        <v>17116.5</v>
      </c>
      <c r="N45" s="493">
        <f t="shared" si="13"/>
        <v>4935020.8359271977</v>
      </c>
      <c r="O45" s="461"/>
      <c r="P45" s="491">
        <v>1756483.5407235734</v>
      </c>
      <c r="Q45" s="493">
        <v>-5357212.0325374305</v>
      </c>
    </row>
    <row r="46" spans="1:17" s="255" customFormat="1" hidden="1" outlineLevel="1" x14ac:dyDescent="0.2">
      <c r="A46" s="413"/>
      <c r="B46" s="413">
        <v>3</v>
      </c>
      <c r="C46" s="486">
        <v>38353</v>
      </c>
      <c r="D46" s="511" t="s">
        <v>116</v>
      </c>
      <c r="E46" s="491">
        <f>'SEF-3 p 4 Bands'!AF47</f>
        <v>2869091.3646612391</v>
      </c>
      <c r="F46" s="493">
        <f t="shared" si="10"/>
        <v>40002218.592499971</v>
      </c>
      <c r="G46" s="491">
        <f>'SEF-3 p 4 Bands'!P47</f>
        <v>219640.65749740321</v>
      </c>
      <c r="H46" s="493">
        <f t="shared" si="11"/>
        <v>4995302.5634246012</v>
      </c>
      <c r="I46" s="491">
        <f t="shared" si="7"/>
        <v>3088732.0221586423</v>
      </c>
      <c r="J46" s="512">
        <f t="shared" si="8"/>
        <v>44997521.155924574</v>
      </c>
      <c r="K46" s="491">
        <f>'SEF-3 p5 Interest'!N53+'SEF-3 p5 Interest'!N54</f>
        <v>19294.78</v>
      </c>
      <c r="L46" s="512">
        <f t="shared" si="12"/>
        <v>178653.71</v>
      </c>
      <c r="M46" s="491">
        <f t="shared" si="9"/>
        <v>238935.43749740321</v>
      </c>
      <c r="N46" s="493">
        <f t="shared" si="13"/>
        <v>5173956.2734246012</v>
      </c>
      <c r="O46" s="462"/>
      <c r="P46" s="487">
        <v>3183731.5781713054</v>
      </c>
      <c r="Q46" s="488">
        <v>-2173480.4543661252</v>
      </c>
    </row>
    <row r="47" spans="1:17" s="255" customFormat="1" hidden="1" outlineLevel="1" x14ac:dyDescent="0.2">
      <c r="A47" s="413"/>
      <c r="B47" s="413">
        <v>3</v>
      </c>
      <c r="C47" s="486">
        <v>38384</v>
      </c>
      <c r="D47" s="511" t="s">
        <v>115</v>
      </c>
      <c r="E47" s="491">
        <f>'SEF-3 p 4 Bands'!AF48</f>
        <v>51243.33831320703</v>
      </c>
      <c r="F47" s="493">
        <f t="shared" si="10"/>
        <v>40053461.930813178</v>
      </c>
      <c r="G47" s="491">
        <f>'SEF-3 p 4 Bands'!P48</f>
        <v>5073090.4930073181</v>
      </c>
      <c r="H47" s="493">
        <f t="shared" si="11"/>
        <v>10068393.056431919</v>
      </c>
      <c r="I47" s="491">
        <f t="shared" si="7"/>
        <v>5124333.8313205251</v>
      </c>
      <c r="J47" s="512">
        <f t="shared" si="8"/>
        <v>50121854.987245098</v>
      </c>
      <c r="K47" s="491">
        <f>'SEF-3 p5 Interest'!N55+'SEF-3 p5 Interest'!N56</f>
        <v>18862.260000000002</v>
      </c>
      <c r="L47" s="512">
        <f t="shared" si="12"/>
        <v>197515.97</v>
      </c>
      <c r="M47" s="491">
        <f t="shared" si="9"/>
        <v>5091952.7530073179</v>
      </c>
      <c r="N47" s="493">
        <f t="shared" si="13"/>
        <v>10265909.026431918</v>
      </c>
      <c r="O47" s="461"/>
      <c r="P47" s="491">
        <v>2173480.3593661189</v>
      </c>
      <c r="Q47" s="493">
        <v>0</v>
      </c>
    </row>
    <row r="48" spans="1:17" s="255" customFormat="1" hidden="1" outlineLevel="1" x14ac:dyDescent="0.2">
      <c r="A48" s="413"/>
      <c r="B48" s="413">
        <v>3</v>
      </c>
      <c r="C48" s="486">
        <v>38412</v>
      </c>
      <c r="D48" s="511" t="s">
        <v>117</v>
      </c>
      <c r="E48" s="491">
        <f>'SEF-3 p 4 Bands'!AF49</f>
        <v>21486.148189902306</v>
      </c>
      <c r="F48" s="492">
        <f t="shared" si="10"/>
        <v>40074948.079003081</v>
      </c>
      <c r="G48" s="491">
        <f>'SEF-3 p 4 Bands'!P49</f>
        <v>3017976.5229971185</v>
      </c>
      <c r="H48" s="493">
        <f t="shared" si="11"/>
        <v>13086369.579429038</v>
      </c>
      <c r="I48" s="491">
        <f t="shared" si="7"/>
        <v>3039462.6711870208</v>
      </c>
      <c r="J48" s="512">
        <f t="shared" si="8"/>
        <v>53161317.658432119</v>
      </c>
      <c r="K48" s="491">
        <f>'SEF-3 p5 Interest'!N57+'SEF-3 p5 Interest'!N58</f>
        <v>41011.129999999997</v>
      </c>
      <c r="L48" s="512">
        <f t="shared" si="12"/>
        <v>238527.1</v>
      </c>
      <c r="M48" s="491">
        <f t="shared" si="9"/>
        <v>3058987.6529971184</v>
      </c>
      <c r="N48" s="493">
        <f t="shared" si="13"/>
        <v>13324896.679429036</v>
      </c>
      <c r="P48" s="491">
        <v>0</v>
      </c>
      <c r="Q48" s="493">
        <v>0</v>
      </c>
    </row>
    <row r="49" spans="1:17" s="255" customFormat="1" ht="13.15" hidden="1" customHeight="1" outlineLevel="1" x14ac:dyDescent="0.2">
      <c r="A49" s="413"/>
      <c r="B49" s="413">
        <v>3</v>
      </c>
      <c r="C49" s="486">
        <v>38443</v>
      </c>
      <c r="D49" s="511" t="s">
        <v>115</v>
      </c>
      <c r="E49" s="491">
        <f>'SEF-3 p 4 Bands'!AF50</f>
        <v>2662.0926617383957</v>
      </c>
      <c r="F49" s="492">
        <f t="shared" si="10"/>
        <v>40077610.171664819</v>
      </c>
      <c r="G49" s="491">
        <f>'SEF-3 p 4 Bands'!P50</f>
        <v>529756.43968590908</v>
      </c>
      <c r="H49" s="493">
        <f t="shared" si="11"/>
        <v>13616126.019114947</v>
      </c>
      <c r="I49" s="491">
        <f t="shared" si="7"/>
        <v>532418.53234764747</v>
      </c>
      <c r="J49" s="512">
        <f t="shared" si="8"/>
        <v>53693736.190779768</v>
      </c>
      <c r="K49" s="491">
        <f>'SEF-3 p5 Interest'!N59+'SEF-3 p5 Interest'!N60</f>
        <v>58983.519999999997</v>
      </c>
      <c r="L49" s="512">
        <f t="shared" si="12"/>
        <v>297510.62</v>
      </c>
      <c r="M49" s="491">
        <f t="shared" si="9"/>
        <v>588739.9596859091</v>
      </c>
      <c r="N49" s="493">
        <f t="shared" si="13"/>
        <v>13913636.639114944</v>
      </c>
      <c r="P49" s="491">
        <v>0</v>
      </c>
      <c r="Q49" s="493">
        <v>0</v>
      </c>
    </row>
    <row r="50" spans="1:17" s="255" customFormat="1" ht="13.15" hidden="1" customHeight="1" outlineLevel="1" x14ac:dyDescent="0.2">
      <c r="A50" s="413"/>
      <c r="B50" s="413">
        <v>3</v>
      </c>
      <c r="C50" s="486">
        <v>38473</v>
      </c>
      <c r="D50" s="511" t="s">
        <v>115</v>
      </c>
      <c r="E50" s="491">
        <f>'SEF-3 p 4 Bands'!AF51</f>
        <v>-4333930.4070774242</v>
      </c>
      <c r="F50" s="492">
        <f t="shared" si="10"/>
        <v>35743679.764587395</v>
      </c>
      <c r="G50" s="491">
        <f>'SEF-3 p 4 Bands'!P51</f>
        <v>-8840464.1131877489</v>
      </c>
      <c r="H50" s="493">
        <f>G50+H49</f>
        <v>4775661.905927198</v>
      </c>
      <c r="I50" s="491">
        <f t="shared" si="7"/>
        <v>-13174394.520265173</v>
      </c>
      <c r="J50" s="512">
        <f t="shared" si="8"/>
        <v>40519341.670514591</v>
      </c>
      <c r="K50" s="491">
        <f>'SEF-3 p5 Interest'!N61+'SEF-3 p5 Interest'!N62</f>
        <v>60007.53</v>
      </c>
      <c r="L50" s="512">
        <f t="shared" si="12"/>
        <v>357518.15</v>
      </c>
      <c r="M50" s="491">
        <f t="shared" si="9"/>
        <v>-8780456.5831877496</v>
      </c>
      <c r="N50" s="493">
        <f t="shared" si="13"/>
        <v>5133180.0559271947</v>
      </c>
      <c r="O50" s="325"/>
      <c r="P50" s="491">
        <v>0</v>
      </c>
      <c r="Q50" s="493">
        <v>0</v>
      </c>
    </row>
    <row r="51" spans="1:17" s="664" customFormat="1" ht="13.15" hidden="1" customHeight="1" outlineLevel="1" x14ac:dyDescent="0.2">
      <c r="A51" s="413"/>
      <c r="B51" s="413">
        <v>3</v>
      </c>
      <c r="C51" s="486">
        <v>38504</v>
      </c>
      <c r="D51" s="511" t="s">
        <v>115</v>
      </c>
      <c r="E51" s="491">
        <f>'SEF-3 p 4 Bands'!AF52-0.5</f>
        <v>817840.39653750509</v>
      </c>
      <c r="F51" s="492">
        <f t="shared" si="10"/>
        <v>36561520.1611249</v>
      </c>
      <c r="G51" s="491">
        <f>'SEF-3 p 4 Bands'!P52</f>
        <v>0</v>
      </c>
      <c r="H51" s="493">
        <f>G51+H50</f>
        <v>4775661.905927198</v>
      </c>
      <c r="I51" s="491">
        <f t="shared" si="7"/>
        <v>817840.39653750509</v>
      </c>
      <c r="J51" s="512">
        <f t="shared" si="8"/>
        <v>41337182.067052096</v>
      </c>
      <c r="K51" s="491">
        <f>'SEF-3 p5 Interest'!N63+'SEF-3 p5 Interest'!N64</f>
        <v>20803.57</v>
      </c>
      <c r="L51" s="512">
        <f t="shared" si="12"/>
        <v>378321.72000000003</v>
      </c>
      <c r="M51" s="491">
        <f t="shared" si="9"/>
        <v>20803.57</v>
      </c>
      <c r="N51" s="493">
        <f t="shared" si="13"/>
        <v>5153983.625927195</v>
      </c>
      <c r="O51" s="325"/>
      <c r="P51" s="491">
        <v>0</v>
      </c>
      <c r="Q51" s="493">
        <v>0</v>
      </c>
    </row>
    <row r="52" spans="1:17" ht="6.75" hidden="1" customHeight="1" outlineLevel="1" x14ac:dyDescent="0.2">
      <c r="C52" s="518"/>
      <c r="E52" s="521"/>
      <c r="F52" s="417"/>
      <c r="G52" s="522"/>
      <c r="H52" s="418"/>
      <c r="I52" s="523"/>
      <c r="J52" s="417"/>
      <c r="K52" s="519"/>
      <c r="L52" s="519"/>
      <c r="M52" s="519"/>
      <c r="N52" s="519"/>
      <c r="O52" s="473"/>
      <c r="P52" s="473"/>
      <c r="Q52" s="473"/>
    </row>
    <row r="53" spans="1:17" hidden="1" outlineLevel="1" x14ac:dyDescent="0.2">
      <c r="B53" s="426">
        <v>4</v>
      </c>
      <c r="C53" s="518">
        <v>38534</v>
      </c>
      <c r="D53" s="473"/>
      <c r="E53" s="528">
        <f>'SEF-3 p 4 Bands'!AF54</f>
        <v>-5656190.5310666747</v>
      </c>
      <c r="F53" s="760">
        <f>E53+F51</f>
        <v>30905329.630058225</v>
      </c>
      <c r="G53" s="491">
        <f>'SEF-3 p 4 Bands'!P54</f>
        <v>0</v>
      </c>
      <c r="H53" s="681">
        <f>+G53+H51</f>
        <v>4775661.905927198</v>
      </c>
      <c r="I53" s="611">
        <f t="shared" ref="I53:I64" si="14">E53+G53</f>
        <v>-5656190.5310666747</v>
      </c>
      <c r="J53" s="681">
        <f t="shared" ref="J53:J64" si="15">F53+H53</f>
        <v>35680991.535985425</v>
      </c>
      <c r="K53" s="528">
        <f>'SEF-3 p5 Interest'!N65+'SEF-3 p5 Interest'!N66</f>
        <v>23403.360000000001</v>
      </c>
      <c r="L53" s="681">
        <f>+L51+K53</f>
        <v>401725.08</v>
      </c>
      <c r="M53" s="608">
        <f t="shared" ref="M53:M61" si="16">+G53+K53</f>
        <v>23403.360000000001</v>
      </c>
      <c r="N53" s="681">
        <f>+M53+N51</f>
        <v>5177386.9859271953</v>
      </c>
      <c r="O53" s="473"/>
      <c r="P53" s="512"/>
      <c r="Q53" s="530"/>
    </row>
    <row r="54" spans="1:17" hidden="1" outlineLevel="1" x14ac:dyDescent="0.2">
      <c r="B54" s="426">
        <v>4</v>
      </c>
      <c r="C54" s="518">
        <v>38565</v>
      </c>
      <c r="D54" s="351"/>
      <c r="E54" s="528">
        <f>'SEF-3 p 4 Bands'!AF55</f>
        <v>-778804.94292375073</v>
      </c>
      <c r="F54" s="531">
        <f t="shared" ref="F54:F61" si="17">+F53+E54</f>
        <v>30126524.687134475</v>
      </c>
      <c r="G54" s="491">
        <f>'SEF-3 p 4 Bands'!P55</f>
        <v>0</v>
      </c>
      <c r="H54" s="532">
        <f t="shared" ref="H54:H61" si="18">G54+H53</f>
        <v>4775661.905927198</v>
      </c>
      <c r="I54" s="528">
        <f t="shared" si="14"/>
        <v>-778804.94292375073</v>
      </c>
      <c r="J54" s="532">
        <f t="shared" si="15"/>
        <v>34902186.593061671</v>
      </c>
      <c r="K54" s="528">
        <f>'SEF-3 p5 Interest'!N67+'SEF-3 p5 Interest'!N68</f>
        <v>22951.23</v>
      </c>
      <c r="L54" s="532">
        <f t="shared" ref="L54:L61" si="19">+L53+K54</f>
        <v>424676.31</v>
      </c>
      <c r="M54" s="491">
        <f t="shared" si="16"/>
        <v>22951.23</v>
      </c>
      <c r="N54" s="532">
        <f t="shared" ref="N54:N61" si="20">+M54+N53</f>
        <v>5200338.2159271957</v>
      </c>
      <c r="O54" s="473"/>
      <c r="P54" s="512"/>
      <c r="Q54" s="530"/>
    </row>
    <row r="55" spans="1:17" hidden="1" outlineLevel="1" x14ac:dyDescent="0.2">
      <c r="B55" s="426">
        <v>4</v>
      </c>
      <c r="C55" s="518">
        <v>38596</v>
      </c>
      <c r="D55" s="351"/>
      <c r="E55" s="528">
        <f>'SEF-3 p 4 Bands'!AF56</f>
        <v>5337270.9880430847</v>
      </c>
      <c r="F55" s="531">
        <f t="shared" si="17"/>
        <v>35463795.675177559</v>
      </c>
      <c r="G55" s="491">
        <f>'SEF-3 p 4 Bands'!P56</f>
        <v>0</v>
      </c>
      <c r="H55" s="532">
        <f t="shared" si="18"/>
        <v>4775661.905927198</v>
      </c>
      <c r="I55" s="528">
        <f t="shared" si="14"/>
        <v>5337270.9880430847</v>
      </c>
      <c r="J55" s="532">
        <f t="shared" si="15"/>
        <v>40239457.581104755</v>
      </c>
      <c r="K55" s="528">
        <f>'SEF-3 p5 Interest'!N69+'SEF-3 p5 Interest'!N70</f>
        <v>22648.420000000002</v>
      </c>
      <c r="L55" s="532">
        <f t="shared" si="19"/>
        <v>447324.73</v>
      </c>
      <c r="M55" s="491">
        <f t="shared" si="16"/>
        <v>22648.420000000002</v>
      </c>
      <c r="N55" s="532">
        <f t="shared" si="20"/>
        <v>5222986.6359271957</v>
      </c>
      <c r="O55" s="473"/>
      <c r="P55" s="512"/>
      <c r="Q55" s="530"/>
    </row>
    <row r="56" spans="1:17" hidden="1" outlineLevel="1" x14ac:dyDescent="0.2">
      <c r="B56" s="426">
        <v>4</v>
      </c>
      <c r="C56" s="518">
        <v>38626</v>
      </c>
      <c r="D56" s="351"/>
      <c r="E56" s="528">
        <f>'SEF-3 p 4 Bands'!AF57</f>
        <v>4546659.4922349155</v>
      </c>
      <c r="F56" s="492">
        <f t="shared" si="17"/>
        <v>40010455.167412475</v>
      </c>
      <c r="G56" s="491">
        <f>'SEF-3 p 4 Bands'!P57</f>
        <v>1035111.0738349855</v>
      </c>
      <c r="H56" s="493">
        <f t="shared" si="18"/>
        <v>5810772.9797621835</v>
      </c>
      <c r="I56" s="512">
        <f t="shared" si="14"/>
        <v>5581770.566069901</v>
      </c>
      <c r="J56" s="493">
        <f t="shared" si="15"/>
        <v>45821228.147174656</v>
      </c>
      <c r="K56" s="528">
        <f>'SEF-3 p5 Interest'!N71+'SEF-3 p5 Interest'!N72</f>
        <v>25445.82</v>
      </c>
      <c r="L56" s="493">
        <f t="shared" si="19"/>
        <v>472770.55</v>
      </c>
      <c r="M56" s="512">
        <f t="shared" si="16"/>
        <v>1060556.8938349856</v>
      </c>
      <c r="N56" s="532">
        <f t="shared" si="20"/>
        <v>6283543.5297621815</v>
      </c>
      <c r="O56" s="350"/>
      <c r="P56" s="512"/>
      <c r="Q56" s="530"/>
    </row>
    <row r="57" spans="1:17" hidden="1" outlineLevel="1" x14ac:dyDescent="0.2">
      <c r="B57" s="426">
        <v>4</v>
      </c>
      <c r="C57" s="518">
        <v>38657</v>
      </c>
      <c r="D57" s="351"/>
      <c r="E57" s="528">
        <f>'SEF-3 p 4 Bands'!AF58</f>
        <v>-4905.0243228301406</v>
      </c>
      <c r="F57" s="531">
        <f t="shared" si="17"/>
        <v>40005550.143089645</v>
      </c>
      <c r="G57" s="491">
        <f>'SEF-3 p 4 Bands'!P58</f>
        <v>-485597.40796025749</v>
      </c>
      <c r="H57" s="532">
        <f t="shared" si="18"/>
        <v>5325175.571801926</v>
      </c>
      <c r="I57" s="530">
        <f t="shared" si="14"/>
        <v>-490502.43228308763</v>
      </c>
      <c r="J57" s="532">
        <f t="shared" si="15"/>
        <v>45330725.714891568</v>
      </c>
      <c r="K57" s="528">
        <f>'SEF-3 p5 Interest'!N73+'SEF-3 p5 Interest'!N74</f>
        <v>29671.46</v>
      </c>
      <c r="L57" s="532">
        <f t="shared" si="19"/>
        <v>502442.01</v>
      </c>
      <c r="M57" s="512">
        <f t="shared" si="16"/>
        <v>-455925.94796025747</v>
      </c>
      <c r="N57" s="532">
        <f t="shared" si="20"/>
        <v>5827617.5818019239</v>
      </c>
      <c r="O57" s="473"/>
      <c r="P57" s="512"/>
      <c r="Q57" s="530"/>
    </row>
    <row r="58" spans="1:17" hidden="1" outlineLevel="1" x14ac:dyDescent="0.2">
      <c r="B58" s="426">
        <v>4</v>
      </c>
      <c r="C58" s="518">
        <v>38687</v>
      </c>
      <c r="D58" s="351"/>
      <c r="E58" s="528">
        <f>'SEF-3 p 4 Bands'!AF59</f>
        <v>104262.4700652808</v>
      </c>
      <c r="F58" s="531">
        <f t="shared" si="17"/>
        <v>40109812.613154925</v>
      </c>
      <c r="G58" s="491">
        <f>'SEF-3 p 4 Bands'!P59</f>
        <v>10321984.536463212</v>
      </c>
      <c r="H58" s="532">
        <f t="shared" si="18"/>
        <v>15647160.108265139</v>
      </c>
      <c r="I58" s="530">
        <f t="shared" si="14"/>
        <v>10426247.006528493</v>
      </c>
      <c r="J58" s="532">
        <f t="shared" si="15"/>
        <v>55756972.721420065</v>
      </c>
      <c r="K58" s="528">
        <f>'SEF-3 p5 Interest'!N75+'SEF-3 p5 Interest'!N76</f>
        <v>29938.55</v>
      </c>
      <c r="L58" s="532">
        <f t="shared" si="19"/>
        <v>532380.56000000006</v>
      </c>
      <c r="M58" s="512">
        <f t="shared" si="16"/>
        <v>10351923.086463213</v>
      </c>
      <c r="N58" s="532">
        <f t="shared" si="20"/>
        <v>16179540.668265138</v>
      </c>
      <c r="O58" s="351"/>
      <c r="P58" s="512"/>
      <c r="Q58" s="530"/>
    </row>
    <row r="59" spans="1:17" hidden="1" outlineLevel="1" x14ac:dyDescent="0.2">
      <c r="B59" s="426">
        <v>4</v>
      </c>
      <c r="C59" s="518">
        <v>38718</v>
      </c>
      <c r="D59" s="351"/>
      <c r="E59" s="528">
        <f>'SEF-3 p 4 Bands'!AF60</f>
        <v>-26599.03029794246</v>
      </c>
      <c r="F59" s="531">
        <f t="shared" si="17"/>
        <v>40083213.582856983</v>
      </c>
      <c r="G59" s="491">
        <f>'SEF-3 p 4 Bands'!P60</f>
        <v>-2633303.9994967449</v>
      </c>
      <c r="H59" s="532">
        <f t="shared" si="18"/>
        <v>13013856.108768394</v>
      </c>
      <c r="I59" s="530">
        <f t="shared" si="14"/>
        <v>-2659903.0297946874</v>
      </c>
      <c r="J59" s="532">
        <f t="shared" si="15"/>
        <v>53097069.691625379</v>
      </c>
      <c r="K59" s="528">
        <f>'SEF-3 p5 Interest'!N77+'SEF-3 p5 Interest'!N78</f>
        <v>89612.78</v>
      </c>
      <c r="L59" s="532">
        <f t="shared" si="19"/>
        <v>621993.34000000008</v>
      </c>
      <c r="M59" s="512">
        <f t="shared" si="16"/>
        <v>-2543691.2194967452</v>
      </c>
      <c r="N59" s="532">
        <f t="shared" si="20"/>
        <v>13635849.448768392</v>
      </c>
      <c r="O59" s="351"/>
      <c r="P59" s="512"/>
      <c r="Q59" s="530"/>
    </row>
    <row r="60" spans="1:17" hidden="1" outlineLevel="1" x14ac:dyDescent="0.2">
      <c r="B60" s="426">
        <v>4</v>
      </c>
      <c r="C60" s="518">
        <v>38749</v>
      </c>
      <c r="D60" s="351"/>
      <c r="E60" s="528">
        <f>'SEF-3 p 4 Bands'!AF61</f>
        <v>22177.319573789835</v>
      </c>
      <c r="F60" s="531">
        <f t="shared" si="17"/>
        <v>40105390.902430773</v>
      </c>
      <c r="G60" s="491">
        <f>'SEF-3 p 4 Bands'!P61</f>
        <v>2195554.6378052663</v>
      </c>
      <c r="H60" s="532">
        <f t="shared" si="18"/>
        <v>15209410.746573661</v>
      </c>
      <c r="I60" s="530">
        <f t="shared" si="14"/>
        <v>2217731.9573790561</v>
      </c>
      <c r="J60" s="532">
        <f t="shared" si="15"/>
        <v>55314801.64900443</v>
      </c>
      <c r="K60" s="528">
        <f>'SEF-3 p5 Interest'!N79+'SEF-3 p5 Interest'!N80</f>
        <v>68094.149999999994</v>
      </c>
      <c r="L60" s="532">
        <f t="shared" si="19"/>
        <v>690087.49000000011</v>
      </c>
      <c r="M60" s="512">
        <f t="shared" si="16"/>
        <v>2263648.7878052662</v>
      </c>
      <c r="N60" s="532">
        <f t="shared" si="20"/>
        <v>15899498.236573659</v>
      </c>
      <c r="O60" s="351"/>
      <c r="P60" s="512"/>
      <c r="Q60" s="530"/>
    </row>
    <row r="61" spans="1:17" hidden="1" outlineLevel="1" x14ac:dyDescent="0.2">
      <c r="B61" s="426">
        <v>4</v>
      </c>
      <c r="C61" s="518">
        <v>38777</v>
      </c>
      <c r="D61" s="351"/>
      <c r="E61" s="528">
        <f>'SEF-3 p 4 Bands'!AF62</f>
        <v>65326.142329894006</v>
      </c>
      <c r="F61" s="531">
        <f t="shared" si="17"/>
        <v>40170717.044760667</v>
      </c>
      <c r="G61" s="491">
        <f>'SEF-3 p 4 Bands'!P62</f>
        <v>6977521.9056016635</v>
      </c>
      <c r="H61" s="532">
        <f t="shared" si="18"/>
        <v>22186932.652175322</v>
      </c>
      <c r="I61" s="528">
        <f t="shared" si="14"/>
        <v>7042848.0479315575</v>
      </c>
      <c r="J61" s="532">
        <f t="shared" si="15"/>
        <v>62357649.696935989</v>
      </c>
      <c r="K61" s="528">
        <f>'SEF-3 p5 Interest'!N81+'SEF-3 p5 Interest'!N82</f>
        <v>88877.3</v>
      </c>
      <c r="L61" s="532">
        <f t="shared" si="19"/>
        <v>778964.79000000015</v>
      </c>
      <c r="M61" s="491">
        <f t="shared" si="16"/>
        <v>7066399.2056016633</v>
      </c>
      <c r="N61" s="532">
        <f t="shared" si="20"/>
        <v>22965897.442175321</v>
      </c>
      <c r="P61" s="512"/>
      <c r="Q61" s="530"/>
    </row>
    <row r="62" spans="1:17" ht="12.75" hidden="1" customHeight="1" outlineLevel="1" x14ac:dyDescent="0.2">
      <c r="B62" s="426">
        <v>4</v>
      </c>
      <c r="C62" s="518">
        <v>38808</v>
      </c>
      <c r="D62" s="351"/>
      <c r="E62" s="528">
        <f>'SEF-3 p 4 Bands'!AF63</f>
        <v>-90070.548622705042</v>
      </c>
      <c r="F62" s="531">
        <f>+F61+E62</f>
        <v>40080646.496137962</v>
      </c>
      <c r="G62" s="491">
        <f>'SEF-3 p 4 Bands'!P63</f>
        <v>-9427218.1285901181</v>
      </c>
      <c r="H62" s="532">
        <f>G62+H61</f>
        <v>12759714.523585204</v>
      </c>
      <c r="I62" s="528">
        <f t="shared" si="14"/>
        <v>-9517288.6772128232</v>
      </c>
      <c r="J62" s="532">
        <f t="shared" si="15"/>
        <v>52840361.019723162</v>
      </c>
      <c r="K62" s="528">
        <f>'SEF-3 p5 Interest'!N83+'SEF-3 p5 Interest'!N84</f>
        <v>135673.54</v>
      </c>
      <c r="L62" s="532">
        <f>+L61+K62</f>
        <v>914638.33000000019</v>
      </c>
      <c r="M62" s="491">
        <f>+G62+K62</f>
        <v>-9291544.588590119</v>
      </c>
      <c r="N62" s="532">
        <f>+M62+N61</f>
        <v>13674352.853585202</v>
      </c>
      <c r="P62" s="512"/>
      <c r="Q62" s="530"/>
    </row>
    <row r="63" spans="1:17" s="255" customFormat="1" ht="12.75" hidden="1" customHeight="1" outlineLevel="1" x14ac:dyDescent="0.2">
      <c r="A63" s="413"/>
      <c r="B63" s="413">
        <v>4</v>
      </c>
      <c r="C63" s="518">
        <v>38838</v>
      </c>
      <c r="D63" s="351"/>
      <c r="E63" s="528">
        <f>'SEF-3 p 4 Bands'!AF64</f>
        <v>-10833902.841522168</v>
      </c>
      <c r="F63" s="531">
        <f>+F62+E63</f>
        <v>29246743.654615793</v>
      </c>
      <c r="G63" s="491">
        <f>'SEF-3 p 4 Bands'!P64</f>
        <v>-7984052.617658006</v>
      </c>
      <c r="H63" s="532">
        <f>G63+H62</f>
        <v>4775661.905927198</v>
      </c>
      <c r="I63" s="528">
        <f t="shared" si="14"/>
        <v>-18817955.459180176</v>
      </c>
      <c r="J63" s="532">
        <f t="shared" si="15"/>
        <v>34022405.560542993</v>
      </c>
      <c r="K63" s="528">
        <f>'SEF-3 p5 Interest'!N85+'SEF-3 p5 Interest'!N86</f>
        <v>69514.41</v>
      </c>
      <c r="L63" s="532">
        <f>+L62+K63</f>
        <v>984152.74000000022</v>
      </c>
      <c r="M63" s="491">
        <f>+G63+K63</f>
        <v>-7914538.2076580059</v>
      </c>
      <c r="N63" s="532">
        <f>+M63+N62</f>
        <v>5759814.6459271964</v>
      </c>
      <c r="O63" s="328"/>
      <c r="P63" s="512"/>
      <c r="Q63" s="530"/>
    </row>
    <row r="64" spans="1:17" s="664" customFormat="1" ht="12.75" hidden="1" customHeight="1" outlineLevel="1" x14ac:dyDescent="0.2">
      <c r="A64" s="413"/>
      <c r="B64" s="413">
        <v>4</v>
      </c>
      <c r="C64" s="518">
        <v>38869</v>
      </c>
      <c r="D64" s="351"/>
      <c r="E64" s="535">
        <f>'SEF-3 p 4 Bands'!AF65</f>
        <v>-5060711.3535394929</v>
      </c>
      <c r="F64" s="761">
        <f>+F63+E64</f>
        <v>24186032.3010763</v>
      </c>
      <c r="G64" s="498">
        <f>'SEF-3 p 4 Bands'!P65</f>
        <v>0</v>
      </c>
      <c r="H64" s="517">
        <f>G64+H63</f>
        <v>4775661.905927198</v>
      </c>
      <c r="I64" s="535">
        <f t="shared" si="14"/>
        <v>-5060711.3535394929</v>
      </c>
      <c r="J64" s="517">
        <f t="shared" si="15"/>
        <v>28961694.207003497</v>
      </c>
      <c r="K64" s="535">
        <f>'SEF-3 p5 Interest'!N87+'SEF-3 p5 Interest'!N88</f>
        <v>27181.97</v>
      </c>
      <c r="L64" s="517">
        <f>+L63+K64</f>
        <v>1011334.7100000002</v>
      </c>
      <c r="M64" s="498">
        <f>+G64+K64</f>
        <v>27181.97</v>
      </c>
      <c r="N64" s="517">
        <f>+M64+N63</f>
        <v>5786996.6159271961</v>
      </c>
      <c r="O64" s="328"/>
      <c r="P64" s="512"/>
      <c r="Q64" s="530"/>
    </row>
    <row r="65" spans="1:18" s="255" customFormat="1" ht="15.75" hidden="1" customHeight="1" outlineLevel="1" x14ac:dyDescent="0.2">
      <c r="A65" s="413"/>
      <c r="B65" s="536" t="s">
        <v>118</v>
      </c>
      <c r="C65" s="518"/>
      <c r="D65" s="351"/>
      <c r="E65" s="530"/>
      <c r="F65" s="494">
        <f>F64</f>
        <v>24186032.3010763</v>
      </c>
      <c r="G65" s="512"/>
      <c r="H65" s="494">
        <f>H64</f>
        <v>4775661.905927198</v>
      </c>
      <c r="I65" s="512"/>
      <c r="J65" s="494">
        <f>J64</f>
        <v>28961694.207003497</v>
      </c>
      <c r="K65" s="530"/>
      <c r="L65" s="494">
        <f>L64</f>
        <v>1011334.7100000002</v>
      </c>
      <c r="M65" s="512"/>
      <c r="N65" s="494">
        <f>N64</f>
        <v>5786996.6159271961</v>
      </c>
      <c r="O65" s="350"/>
      <c r="P65" s="512"/>
      <c r="Q65" s="530"/>
    </row>
    <row r="66" spans="1:18" s="255" customFormat="1" ht="13.15" hidden="1" customHeight="1" outlineLevel="1" thickBot="1" x14ac:dyDescent="0.25">
      <c r="A66" s="413"/>
      <c r="B66" s="413"/>
      <c r="C66" s="518"/>
      <c r="D66" s="351"/>
      <c r="E66" s="530"/>
      <c r="F66" s="494"/>
      <c r="G66" s="512"/>
      <c r="H66" s="512"/>
      <c r="I66" s="512"/>
      <c r="J66" s="512"/>
      <c r="K66" s="530"/>
      <c r="L66" s="512"/>
      <c r="M66" s="512"/>
      <c r="N66" s="530"/>
      <c r="O66" s="350"/>
      <c r="P66" s="512"/>
      <c r="Q66" s="530"/>
    </row>
    <row r="67" spans="1:18" s="255" customFormat="1" ht="15.75" hidden="1" customHeight="1" outlineLevel="1" x14ac:dyDescent="0.25">
      <c r="A67" s="413"/>
      <c r="B67" s="413"/>
      <c r="C67" s="518"/>
      <c r="D67" s="351"/>
      <c r="E67" s="1500" t="s">
        <v>97</v>
      </c>
      <c r="F67" s="1501"/>
      <c r="G67" s="1500" t="s">
        <v>98</v>
      </c>
      <c r="H67" s="1501"/>
      <c r="I67" s="1500" t="s">
        <v>99</v>
      </c>
      <c r="J67" s="1501"/>
      <c r="K67" s="1500" t="s">
        <v>100</v>
      </c>
      <c r="L67" s="1501"/>
      <c r="M67" s="1500" t="s">
        <v>101</v>
      </c>
      <c r="N67" s="1501"/>
      <c r="O67" s="350"/>
      <c r="P67" s="512"/>
      <c r="Q67" s="530"/>
      <c r="R67" s="537"/>
    </row>
    <row r="68" spans="1:18" s="255" customFormat="1" ht="13.15" hidden="1" customHeight="1" outlineLevel="1" thickBot="1" x14ac:dyDescent="0.25">
      <c r="A68" s="413"/>
      <c r="B68" s="413"/>
      <c r="C68" s="518"/>
      <c r="D68" s="351"/>
      <c r="E68" s="538" t="s">
        <v>104</v>
      </c>
      <c r="F68" s="479" t="s">
        <v>107</v>
      </c>
      <c r="G68" s="538" t="s">
        <v>104</v>
      </c>
      <c r="H68" s="479" t="s">
        <v>107</v>
      </c>
      <c r="I68" s="538" t="s">
        <v>119</v>
      </c>
      <c r="J68" s="479" t="s">
        <v>107</v>
      </c>
      <c r="K68" s="538" t="s">
        <v>104</v>
      </c>
      <c r="L68" s="479" t="s">
        <v>107</v>
      </c>
      <c r="M68" s="538" t="s">
        <v>104</v>
      </c>
      <c r="N68" s="478" t="s">
        <v>107</v>
      </c>
      <c r="O68" s="350"/>
      <c r="P68" s="512"/>
      <c r="Q68" s="530"/>
      <c r="R68" s="537"/>
    </row>
    <row r="69" spans="1:18" s="255" customFormat="1" ht="13.7" hidden="1" customHeight="1" outlineLevel="1" x14ac:dyDescent="0.2">
      <c r="A69" s="413"/>
      <c r="B69" s="413">
        <v>5</v>
      </c>
      <c r="C69" s="518">
        <v>38899</v>
      </c>
      <c r="D69" s="351"/>
      <c r="E69" s="528">
        <f>'SEF-3 p 4 Bands'!AF67</f>
        <v>-12880448.262979757</v>
      </c>
      <c r="F69" s="525">
        <f>E69</f>
        <v>-12880448.262979757</v>
      </c>
      <c r="G69" s="491">
        <f>'SEF-3 p 4 Bands'!P67</f>
        <v>-2880448.2629797561</v>
      </c>
      <c r="H69" s="514">
        <f>G69</f>
        <v>-2880448.2629797561</v>
      </c>
      <c r="I69" s="529">
        <f t="shared" ref="I69:I74" si="21">E69+G69</f>
        <v>-15760896.525959514</v>
      </c>
      <c r="J69" s="419">
        <f>I69</f>
        <v>-15760896.525959514</v>
      </c>
      <c r="K69" s="528">
        <f>'SEF-3 p5 Interest'!N89+'SEF-3 p5 Interest'!N90</f>
        <v>30782.95</v>
      </c>
      <c r="L69" s="681">
        <f>+K69</f>
        <v>30782.95</v>
      </c>
      <c r="M69" s="608">
        <f t="shared" ref="M69:M74" si="22">+G69+K69</f>
        <v>-2849665.3129797559</v>
      </c>
      <c r="N69" s="539">
        <f>+M69</f>
        <v>-2849665.3129797559</v>
      </c>
      <c r="O69" s="473"/>
      <c r="P69" s="512"/>
      <c r="Q69" s="530"/>
      <c r="R69" s="537"/>
    </row>
    <row r="70" spans="1:18" s="255" customFormat="1" ht="13.15" hidden="1" customHeight="1" outlineLevel="1" x14ac:dyDescent="0.2">
      <c r="A70" s="413"/>
      <c r="B70" s="413">
        <v>5</v>
      </c>
      <c r="C70" s="540">
        <v>38930</v>
      </c>
      <c r="D70" s="351"/>
      <c r="E70" s="528">
        <f>'SEF-3 p 4 Bands'!AF68</f>
        <v>-2403751.2690744679</v>
      </c>
      <c r="F70" s="531">
        <f>E70+F69</f>
        <v>-15284199.532054225</v>
      </c>
      <c r="G70" s="491">
        <f>'SEF-3 p 4 Bands'!P68</f>
        <v>-4677347.5255082687</v>
      </c>
      <c r="H70" s="493">
        <f>G70+H69</f>
        <v>-7557795.7884880248</v>
      </c>
      <c r="I70" s="491">
        <f t="shared" si="21"/>
        <v>-7081098.7945827367</v>
      </c>
      <c r="J70" s="420">
        <f>I70+J69</f>
        <v>-22841995.32054225</v>
      </c>
      <c r="K70" s="528">
        <f>'SEF-3 p5 Interest'!N91+'SEF-3 p5 Interest'!N92</f>
        <v>11466.71</v>
      </c>
      <c r="L70" s="493">
        <f>+L69+K70</f>
        <v>42249.66</v>
      </c>
      <c r="M70" s="491">
        <f t="shared" si="22"/>
        <v>-4665880.8155082688</v>
      </c>
      <c r="N70" s="532">
        <f>+M70+N69</f>
        <v>-7515546.1284880247</v>
      </c>
      <c r="O70" s="473"/>
      <c r="P70" s="512"/>
      <c r="Q70" s="530"/>
      <c r="R70" s="537"/>
    </row>
    <row r="71" spans="1:18" s="255" customFormat="1" ht="13.15" hidden="1" customHeight="1" outlineLevel="1" x14ac:dyDescent="0.2">
      <c r="A71" s="413"/>
      <c r="B71" s="413">
        <v>5</v>
      </c>
      <c r="C71" s="518">
        <v>38961</v>
      </c>
      <c r="D71" s="351"/>
      <c r="E71" s="528">
        <f>'SEF-3 p 4 Bands'!AF69</f>
        <v>1393824.6180717293</v>
      </c>
      <c r="F71" s="531">
        <f>E71+F70</f>
        <v>-13890374.913982496</v>
      </c>
      <c r="G71" s="491">
        <f>'SEF-3 p 4 Bands'!P69</f>
        <v>3667420.8745055292</v>
      </c>
      <c r="H71" s="493">
        <f>G71+H70</f>
        <v>-3890374.9139824957</v>
      </c>
      <c r="I71" s="491">
        <f t="shared" si="21"/>
        <v>5061245.4925772585</v>
      </c>
      <c r="J71" s="420">
        <f>I71+J70</f>
        <v>-17780749.827964991</v>
      </c>
      <c r="K71" s="528">
        <f>'SEF-3 p5 Interest'!N93+'SEF-3 p5 Interest'!N94</f>
        <v>-16921.25</v>
      </c>
      <c r="L71" s="493">
        <f>+L70+K71</f>
        <v>25328.410000000003</v>
      </c>
      <c r="M71" s="491">
        <f t="shared" si="22"/>
        <v>3650499.6245055292</v>
      </c>
      <c r="N71" s="532">
        <f>+M71+N70</f>
        <v>-3865046.5039824955</v>
      </c>
      <c r="O71" s="473"/>
      <c r="P71" s="512"/>
      <c r="Q71" s="530"/>
      <c r="R71" s="537"/>
    </row>
    <row r="72" spans="1:18" s="255" customFormat="1" ht="13.15" hidden="1" customHeight="1" outlineLevel="1" x14ac:dyDescent="0.2">
      <c r="A72" s="413"/>
      <c r="B72" s="413">
        <v>5</v>
      </c>
      <c r="C72" s="518">
        <v>38991</v>
      </c>
      <c r="D72" s="351"/>
      <c r="E72" s="528">
        <f>'SEF-3 p 4 Bands'!AF70</f>
        <v>7385789.7676736638</v>
      </c>
      <c r="F72" s="531">
        <f>E72+F71</f>
        <v>-6504585.1463088319</v>
      </c>
      <c r="G72" s="491">
        <f>'SEF-3 p 4 Bands'!P70</f>
        <v>3890374.9139824957</v>
      </c>
      <c r="H72" s="493">
        <f>G72+H71</f>
        <v>0</v>
      </c>
      <c r="I72" s="491">
        <f t="shared" si="21"/>
        <v>11276164.681656159</v>
      </c>
      <c r="J72" s="420">
        <f>I72+J71</f>
        <v>-6504585.1463088319</v>
      </c>
      <c r="K72" s="528">
        <f>'SEF-3 p5 Interest'!N95+'SEF-3 p5 Interest'!N96</f>
        <v>7013.72</v>
      </c>
      <c r="L72" s="493">
        <f>+L71+K72</f>
        <v>32342.130000000005</v>
      </c>
      <c r="M72" s="491">
        <f t="shared" si="22"/>
        <v>3897388.6339824959</v>
      </c>
      <c r="N72" s="532">
        <f>+M72+N71</f>
        <v>32342.130000000354</v>
      </c>
      <c r="O72" s="350"/>
      <c r="P72" s="512"/>
      <c r="Q72" s="530"/>
      <c r="R72" s="537"/>
    </row>
    <row r="73" spans="1:18" s="255" customFormat="1" ht="13.15" hidden="1" customHeight="1" outlineLevel="1" x14ac:dyDescent="0.2">
      <c r="A73" s="413"/>
      <c r="B73" s="413">
        <v>5</v>
      </c>
      <c r="C73" s="518">
        <v>39022</v>
      </c>
      <c r="D73" s="351"/>
      <c r="E73" s="528">
        <f>'SEF-3 p 4 Bands'!AF71</f>
        <v>-1082060.867272824</v>
      </c>
      <c r="F73" s="531">
        <f>E73+F72</f>
        <v>-7586646.0135816559</v>
      </c>
      <c r="G73" s="491">
        <f>'SEF-3 p 4 Bands'!P71</f>
        <v>0</v>
      </c>
      <c r="H73" s="493">
        <f>G73+H72</f>
        <v>0</v>
      </c>
      <c r="I73" s="491">
        <f t="shared" si="21"/>
        <v>-1082060.867272824</v>
      </c>
      <c r="J73" s="420">
        <f>I73+J72</f>
        <v>-7586646.0135816559</v>
      </c>
      <c r="K73" s="528">
        <f>'SEF-3 p5 Interest'!N97+'SEF-3 p5 Interest'!N98</f>
        <v>32068.89</v>
      </c>
      <c r="L73" s="493">
        <f>+L72+K73</f>
        <v>64411.020000000004</v>
      </c>
      <c r="M73" s="491">
        <f t="shared" si="22"/>
        <v>32068.89</v>
      </c>
      <c r="N73" s="532">
        <f>+M73+N72</f>
        <v>64411.020000000353</v>
      </c>
      <c r="O73" s="537"/>
      <c r="P73" s="512"/>
      <c r="Q73" s="512"/>
      <c r="R73" s="537"/>
    </row>
    <row r="74" spans="1:18" s="664" customFormat="1" ht="13.15" hidden="1" customHeight="1" outlineLevel="1" x14ac:dyDescent="0.2">
      <c r="A74" s="413"/>
      <c r="B74" s="413">
        <v>5</v>
      </c>
      <c r="C74" s="518">
        <v>39052</v>
      </c>
      <c r="D74" s="351"/>
      <c r="E74" s="535">
        <f>'SEF-3 p 4 Bands'!AF72</f>
        <v>6915612.8421609104</v>
      </c>
      <c r="F74" s="761">
        <f>E74+F73</f>
        <v>-671033.17142074555</v>
      </c>
      <c r="G74" s="498">
        <f>'SEF-3 p 4 Bands'!P72</f>
        <v>0</v>
      </c>
      <c r="H74" s="500">
        <f>G74+H73</f>
        <v>0</v>
      </c>
      <c r="I74" s="498">
        <f t="shared" si="21"/>
        <v>6915612.8421609104</v>
      </c>
      <c r="J74" s="421">
        <f>I74+J73</f>
        <v>-671033.17142074555</v>
      </c>
      <c r="K74" s="535">
        <f>'SEF-3 p5 Interest'!N99+'SEF-3 p5 Interest'!N100</f>
        <v>33137.86</v>
      </c>
      <c r="L74" s="500">
        <f>+L73+K74</f>
        <v>97548.88</v>
      </c>
      <c r="M74" s="498">
        <f t="shared" si="22"/>
        <v>33137.86</v>
      </c>
      <c r="N74" s="517">
        <f>+M74+N73</f>
        <v>97548.880000000354</v>
      </c>
      <c r="O74" s="537"/>
      <c r="P74" s="512"/>
      <c r="Q74" s="512"/>
      <c r="R74" s="537"/>
    </row>
    <row r="75" spans="1:18" s="255" customFormat="1" ht="13.15" hidden="1" customHeight="1" outlineLevel="1" x14ac:dyDescent="0.2">
      <c r="A75" s="413"/>
      <c r="B75" s="536" t="s">
        <v>120</v>
      </c>
      <c r="C75" s="518"/>
      <c r="D75" s="351"/>
      <c r="E75" s="530"/>
      <c r="F75" s="533">
        <f>ROUND(F65+F74,0)</f>
        <v>23514999</v>
      </c>
      <c r="G75" s="512"/>
      <c r="H75" s="533">
        <f>ROUND(H65+H74,0)</f>
        <v>4775662</v>
      </c>
      <c r="I75" s="512"/>
      <c r="J75" s="533">
        <f>ROUND(J65+J74,0)</f>
        <v>28290661</v>
      </c>
      <c r="K75" s="530"/>
      <c r="L75" s="533">
        <f>ROUND(L65+L74,0)</f>
        <v>1108884</v>
      </c>
      <c r="M75" s="512"/>
      <c r="N75" s="533">
        <f>ROUND(N65+N74,0)</f>
        <v>5884545</v>
      </c>
      <c r="O75" s="351"/>
      <c r="P75" s="512"/>
      <c r="Q75" s="530"/>
      <c r="R75" s="537"/>
    </row>
    <row r="76" spans="1:18" s="255" customFormat="1" ht="13.15" hidden="1" customHeight="1" outlineLevel="1" x14ac:dyDescent="0.2">
      <c r="A76" s="413"/>
      <c r="B76" s="413"/>
      <c r="C76" s="540"/>
      <c r="D76" s="351"/>
      <c r="E76" s="530"/>
      <c r="F76" s="533"/>
      <c r="G76" s="512"/>
      <c r="H76" s="512"/>
      <c r="I76" s="512"/>
      <c r="J76" s="422"/>
      <c r="K76" s="530"/>
      <c r="L76" s="530"/>
      <c r="M76" s="512"/>
      <c r="N76" s="530"/>
      <c r="O76" s="351"/>
      <c r="P76" s="512"/>
      <c r="Q76" s="530"/>
      <c r="R76" s="537"/>
    </row>
    <row r="77" spans="1:18" s="255" customFormat="1" ht="13.15" hidden="1" customHeight="1" outlineLevel="1" thickBot="1" x14ac:dyDescent="0.25">
      <c r="A77" s="413"/>
      <c r="B77" s="413"/>
      <c r="C77" s="540"/>
      <c r="D77" s="351"/>
      <c r="E77" s="530"/>
      <c r="F77" s="533"/>
      <c r="G77" s="512"/>
      <c r="H77" s="512"/>
      <c r="I77" s="512"/>
      <c r="J77" s="422"/>
      <c r="K77" s="530"/>
      <c r="L77" s="530"/>
      <c r="M77" s="512"/>
      <c r="N77" s="530"/>
      <c r="O77" s="351"/>
      <c r="P77" s="512"/>
      <c r="Q77" s="530"/>
      <c r="R77" s="537"/>
    </row>
    <row r="78" spans="1:18" s="255" customFormat="1" ht="15.75" hidden="1" customHeight="1" outlineLevel="1" x14ac:dyDescent="0.25">
      <c r="A78" s="413"/>
      <c r="B78" s="413"/>
      <c r="C78" s="540"/>
      <c r="D78" s="351"/>
      <c r="E78" s="1500" t="s">
        <v>97</v>
      </c>
      <c r="F78" s="1501"/>
      <c r="G78" s="1500" t="s">
        <v>98</v>
      </c>
      <c r="H78" s="1501"/>
      <c r="I78" s="1500" t="s">
        <v>99</v>
      </c>
      <c r="J78" s="1501"/>
      <c r="K78" s="1500" t="s">
        <v>100</v>
      </c>
      <c r="L78" s="1501"/>
      <c r="M78" s="1500" t="s">
        <v>101</v>
      </c>
      <c r="N78" s="1501"/>
      <c r="O78" s="351"/>
      <c r="P78" s="512"/>
      <c r="Q78" s="530"/>
      <c r="R78" s="537"/>
    </row>
    <row r="79" spans="1:18" s="255" customFormat="1" ht="27" hidden="1" customHeight="1" outlineLevel="1" thickBot="1" x14ac:dyDescent="0.25">
      <c r="A79" s="413"/>
      <c r="B79" s="542"/>
      <c r="C79" s="543"/>
      <c r="D79" s="351"/>
      <c r="E79" s="477" t="s">
        <v>108</v>
      </c>
      <c r="F79" s="479" t="s">
        <v>121</v>
      </c>
      <c r="G79" s="538" t="s">
        <v>108</v>
      </c>
      <c r="H79" s="479" t="s">
        <v>121</v>
      </c>
      <c r="I79" s="538" t="s">
        <v>122</v>
      </c>
      <c r="J79" s="479" t="s">
        <v>121</v>
      </c>
      <c r="K79" s="538" t="s">
        <v>108</v>
      </c>
      <c r="L79" s="479" t="s">
        <v>121</v>
      </c>
      <c r="M79" s="538" t="s">
        <v>108</v>
      </c>
      <c r="N79" s="478" t="s">
        <v>121</v>
      </c>
      <c r="O79" s="350"/>
      <c r="P79" s="512"/>
      <c r="Q79" s="530"/>
      <c r="R79" s="537"/>
    </row>
    <row r="80" spans="1:18" s="255" customFormat="1" ht="12.75" hidden="1" customHeight="1" outlineLevel="1" x14ac:dyDescent="0.2">
      <c r="A80" s="413"/>
      <c r="B80" s="413">
        <v>6</v>
      </c>
      <c r="C80" s="518">
        <v>39083</v>
      </c>
      <c r="D80" s="351"/>
      <c r="E80" s="528">
        <f>'SEF-3 p 4 Bands'!AF74</f>
        <v>139631.83641763031</v>
      </c>
      <c r="F80" s="757">
        <f>E80</f>
        <v>139631.83641763031</v>
      </c>
      <c r="G80" s="491">
        <f>'SEF-3 p 4 Bands'!P74</f>
        <v>0</v>
      </c>
      <c r="H80" s="514">
        <f>G80</f>
        <v>0</v>
      </c>
      <c r="I80" s="544">
        <f t="shared" ref="I80:J84" si="23">E80+G80</f>
        <v>139631.83641763031</v>
      </c>
      <c r="J80" s="685">
        <f t="shared" si="23"/>
        <v>139631.83641763031</v>
      </c>
      <c r="K80" s="528">
        <f>'SEF-3 p5 Interest'!N101+'SEF-3 p5 Interest'!N102</f>
        <v>33462.339999999997</v>
      </c>
      <c r="L80" s="684">
        <f>K80</f>
        <v>33462.339999999997</v>
      </c>
      <c r="M80" s="544">
        <f>G80+K80</f>
        <v>33462.339999999997</v>
      </c>
      <c r="N80" s="681">
        <f>M80</f>
        <v>33462.339999999997</v>
      </c>
      <c r="O80" s="350"/>
      <c r="P80" s="512"/>
      <c r="Q80" s="530"/>
      <c r="R80" s="537"/>
    </row>
    <row r="81" spans="1:18" s="255" customFormat="1" ht="12.75" hidden="1" customHeight="1" outlineLevel="1" x14ac:dyDescent="0.2">
      <c r="A81" s="413"/>
      <c r="B81" s="413">
        <v>6</v>
      </c>
      <c r="C81" s="518">
        <v>39114</v>
      </c>
      <c r="D81" s="351"/>
      <c r="E81" s="528">
        <f>'SEF-3 p 4 Bands'!AF75</f>
        <v>11880521.198698394</v>
      </c>
      <c r="F81" s="758">
        <f>F80+E81</f>
        <v>12020153.035116024</v>
      </c>
      <c r="G81" s="491">
        <f>'SEF-3 p 4 Bands'!P75</f>
        <v>0</v>
      </c>
      <c r="H81" s="493">
        <f t="shared" ref="H81:H88" si="24">G81+H80</f>
        <v>0</v>
      </c>
      <c r="I81" s="491">
        <f t="shared" si="23"/>
        <v>11880521.198698394</v>
      </c>
      <c r="J81" s="420">
        <f t="shared" si="23"/>
        <v>12020153.035116024</v>
      </c>
      <c r="K81" s="528">
        <f>'SEF-3 p5 Interest'!N103+'SEF-3 p5 Interest'!N104</f>
        <v>30224.05</v>
      </c>
      <c r="L81" s="493">
        <f t="shared" ref="L81:L88" si="25">L80+K81</f>
        <v>63686.39</v>
      </c>
      <c r="M81" s="491">
        <f>G81+K81</f>
        <v>30224.05</v>
      </c>
      <c r="N81" s="532">
        <f t="shared" ref="N81:N88" si="26">M81+N80</f>
        <v>63686.39</v>
      </c>
      <c r="O81" s="350"/>
      <c r="P81" s="512"/>
      <c r="Q81" s="530"/>
      <c r="R81" s="537"/>
    </row>
    <row r="82" spans="1:18" s="255" customFormat="1" ht="13.15" hidden="1" customHeight="1" outlineLevel="1" x14ac:dyDescent="0.2">
      <c r="A82" s="413"/>
      <c r="B82" s="413">
        <v>6</v>
      </c>
      <c r="C82" s="518">
        <v>39142</v>
      </c>
      <c r="D82" s="351"/>
      <c r="E82" s="528">
        <f>'SEF-3 p 4 Bands'!AF76</f>
        <v>571161.02817829698</v>
      </c>
      <c r="F82" s="758">
        <f>F81+E82</f>
        <v>12591314.063294321</v>
      </c>
      <c r="G82" s="491">
        <f>'SEF-3 p 4 Bands'!P76</f>
        <v>0</v>
      </c>
      <c r="H82" s="493">
        <f t="shared" si="24"/>
        <v>0</v>
      </c>
      <c r="I82" s="491">
        <f t="shared" si="23"/>
        <v>571161.02817829698</v>
      </c>
      <c r="J82" s="420">
        <f t="shared" si="23"/>
        <v>12591314.063294321</v>
      </c>
      <c r="K82" s="528">
        <f>'SEF-3 p5 Interest'!N105+'SEF-3 p5 Interest'!N106</f>
        <v>33462.339999999997</v>
      </c>
      <c r="L82" s="493">
        <f t="shared" si="25"/>
        <v>97148.73</v>
      </c>
      <c r="M82" s="491">
        <f>G82+K82</f>
        <v>33462.339999999997</v>
      </c>
      <c r="N82" s="532">
        <f t="shared" si="26"/>
        <v>97148.73</v>
      </c>
      <c r="O82" s="350"/>
      <c r="P82" s="512"/>
      <c r="Q82" s="530"/>
      <c r="R82" s="537"/>
    </row>
    <row r="83" spans="1:18" s="255" customFormat="1" ht="13.15" hidden="1" customHeight="1" outlineLevel="1" x14ac:dyDescent="0.2">
      <c r="A83" s="413"/>
      <c r="B83" s="413">
        <v>6</v>
      </c>
      <c r="C83" s="518">
        <v>39173</v>
      </c>
      <c r="D83" s="351"/>
      <c r="E83" s="528">
        <f>'SEF-3 p 4 Bands'!AF77</f>
        <v>-15673222.7355837</v>
      </c>
      <c r="F83" s="758">
        <f>F82+E83</f>
        <v>-3081908.6722893789</v>
      </c>
      <c r="G83" s="491">
        <f>'SEF-3 p 4 Bands'!P77</f>
        <v>0</v>
      </c>
      <c r="H83" s="493">
        <f t="shared" si="24"/>
        <v>0</v>
      </c>
      <c r="I83" s="491">
        <f t="shared" si="23"/>
        <v>-15673222.7355837</v>
      </c>
      <c r="J83" s="420">
        <f t="shared" si="23"/>
        <v>-3081908.6722893789</v>
      </c>
      <c r="K83" s="528">
        <f>'SEF-3 p5 Interest'!N107+'SEF-3 p5 Interest'!N108</f>
        <v>32382.91</v>
      </c>
      <c r="L83" s="493">
        <f t="shared" si="25"/>
        <v>129531.64</v>
      </c>
      <c r="M83" s="491">
        <f>G83+K83</f>
        <v>32382.91</v>
      </c>
      <c r="N83" s="532">
        <f t="shared" si="26"/>
        <v>129531.64</v>
      </c>
      <c r="O83" s="350"/>
      <c r="P83" s="512"/>
      <c r="Q83" s="530"/>
      <c r="R83" s="537"/>
    </row>
    <row r="84" spans="1:18" s="255" customFormat="1" ht="13.15" hidden="1" customHeight="1" outlineLevel="1" x14ac:dyDescent="0.2">
      <c r="A84" s="413"/>
      <c r="B84" s="413">
        <v>6</v>
      </c>
      <c r="C84" s="518">
        <v>39203</v>
      </c>
      <c r="D84" s="351"/>
      <c r="E84" s="528">
        <f>'SEF-3 p 4 Bands'!AF78</f>
        <v>-17399530.320811838</v>
      </c>
      <c r="F84" s="758">
        <f>F83+E84-0.5</f>
        <v>-20481439.493101217</v>
      </c>
      <c r="G84" s="491">
        <f>'SEF-3 p 4 Bands'!P78</f>
        <v>-481438.99310121685</v>
      </c>
      <c r="H84" s="493">
        <f t="shared" si="24"/>
        <v>-481438.99310121685</v>
      </c>
      <c r="I84" s="491">
        <f t="shared" si="23"/>
        <v>-17880969.313913055</v>
      </c>
      <c r="J84" s="420">
        <f t="shared" si="23"/>
        <v>-20962878.486202434</v>
      </c>
      <c r="K84" s="528">
        <f>'SEF-3 p5 Interest'!N109+'SEF-3 p5 Interest'!N110</f>
        <v>33353.519999999997</v>
      </c>
      <c r="L84" s="493">
        <f t="shared" si="25"/>
        <v>162885.16</v>
      </c>
      <c r="M84" s="491">
        <f>G84+K84</f>
        <v>-448085.47310121683</v>
      </c>
      <c r="N84" s="532">
        <f t="shared" si="26"/>
        <v>-318553.83310121682</v>
      </c>
      <c r="O84" s="350"/>
      <c r="P84" s="512"/>
      <c r="Q84" s="530"/>
      <c r="R84" s="537"/>
    </row>
    <row r="85" spans="1:18" s="255" customFormat="1" ht="13.15" hidden="1" customHeight="1" outlineLevel="1" x14ac:dyDescent="0.2">
      <c r="A85" s="413"/>
      <c r="B85" s="413">
        <v>6</v>
      </c>
      <c r="C85" s="518">
        <v>39234</v>
      </c>
      <c r="D85" s="351"/>
      <c r="E85" s="528">
        <f>'SEF-3 p 4 Bands'!AF79</f>
        <v>-3562727.1680413932</v>
      </c>
      <c r="F85" s="758">
        <f t="shared" ref="F85:F91" si="27">F84+E85</f>
        <v>-24044166.66114261</v>
      </c>
      <c r="G85" s="491">
        <f>'SEF-3 p 4 Bands'!P79-1</f>
        <v>-3562728.1680413913</v>
      </c>
      <c r="H85" s="493">
        <f t="shared" si="24"/>
        <v>-4044167.1611426082</v>
      </c>
      <c r="I85" s="491">
        <f>E85+G85+1</f>
        <v>-7125454.3360827845</v>
      </c>
      <c r="J85" s="420">
        <f>F85+H85+1</f>
        <v>-28088332.82228522</v>
      </c>
      <c r="K85" s="528">
        <f>'SEF-3 p5 Interest'!N111+'SEF-3 p5 Interest'!N112</f>
        <v>28313.09</v>
      </c>
      <c r="L85" s="493">
        <f t="shared" si="25"/>
        <v>191198.25</v>
      </c>
      <c r="M85" s="491">
        <f>G85+K85+1</f>
        <v>-3534414.0780413914</v>
      </c>
      <c r="N85" s="532">
        <f t="shared" si="26"/>
        <v>-3852967.9111426082</v>
      </c>
      <c r="O85" s="350"/>
      <c r="P85" s="512"/>
      <c r="Q85" s="530"/>
      <c r="R85" s="537"/>
    </row>
    <row r="86" spans="1:18" s="255" customFormat="1" ht="13.15" hidden="1" customHeight="1" outlineLevel="1" x14ac:dyDescent="0.2">
      <c r="A86" s="413"/>
      <c r="B86" s="413">
        <v>6</v>
      </c>
      <c r="C86" s="518">
        <v>39264</v>
      </c>
      <c r="D86" s="351"/>
      <c r="E86" s="528">
        <f>'SEF-3 p 4 Bands'!AF80+1</f>
        <v>-6247190.7724362202</v>
      </c>
      <c r="F86" s="758">
        <f t="shared" si="27"/>
        <v>-30291357.43357883</v>
      </c>
      <c r="G86" s="491">
        <f>'SEF-3 p 4 Bands'!P80</f>
        <v>-8578055.2410668563</v>
      </c>
      <c r="H86" s="493">
        <f t="shared" si="24"/>
        <v>-12622222.402209464</v>
      </c>
      <c r="I86" s="491">
        <f>E86+G86-1</f>
        <v>-14825247.013503077</v>
      </c>
      <c r="J86" s="420">
        <f t="shared" ref="J86:J91" si="28">F86+H86</f>
        <v>-42913579.835788295</v>
      </c>
      <c r="K86" s="528">
        <f>'SEF-3 p5 Interest'!N113+'SEF-3 p5 Interest'!N114</f>
        <v>3186.6000000000004</v>
      </c>
      <c r="L86" s="493">
        <f t="shared" si="25"/>
        <v>194384.85</v>
      </c>
      <c r="M86" s="491">
        <f t="shared" ref="M86:M91" si="29">G86+K86</f>
        <v>-8574868.6410668567</v>
      </c>
      <c r="N86" s="532">
        <f t="shared" si="26"/>
        <v>-12427836.552209465</v>
      </c>
      <c r="O86" s="350"/>
      <c r="P86" s="512"/>
      <c r="Q86" s="530"/>
      <c r="R86" s="537"/>
    </row>
    <row r="87" spans="1:18" s="255" customFormat="1" ht="13.15" hidden="1" customHeight="1" outlineLevel="1" x14ac:dyDescent="0.2">
      <c r="A87" s="413"/>
      <c r="B87" s="413">
        <v>6</v>
      </c>
      <c r="C87" s="518">
        <v>39295</v>
      </c>
      <c r="D87" s="351"/>
      <c r="E87" s="528">
        <f>'SEF-3 p 4 Bands'!AF81</f>
        <v>-345821.71356520057</v>
      </c>
      <c r="F87" s="758">
        <f t="shared" si="27"/>
        <v>-30637179.147144031</v>
      </c>
      <c r="G87" s="491">
        <f>'SEF-3 p 4 Bands'!P81</f>
        <v>-3112395.4220868051</v>
      </c>
      <c r="H87" s="493">
        <f t="shared" si="24"/>
        <v>-15734617.82429627</v>
      </c>
      <c r="I87" s="491">
        <f>E87+G87</f>
        <v>-3458217.1356520057</v>
      </c>
      <c r="J87" s="420">
        <f t="shared" si="28"/>
        <v>-46371796.9714403</v>
      </c>
      <c r="K87" s="528">
        <f>'SEF-3 p5 Interest'!N115+'SEF-3 p5 Interest'!N116</f>
        <v>-55683.149999999994</v>
      </c>
      <c r="L87" s="493">
        <f t="shared" si="25"/>
        <v>138701.70000000001</v>
      </c>
      <c r="M87" s="491">
        <f t="shared" si="29"/>
        <v>-3168078.572086805</v>
      </c>
      <c r="N87" s="532">
        <f t="shared" si="26"/>
        <v>-15595915.12429627</v>
      </c>
      <c r="O87" s="350"/>
      <c r="P87" s="512"/>
      <c r="Q87" s="530"/>
      <c r="R87" s="537"/>
    </row>
    <row r="88" spans="1:18" s="255" customFormat="1" ht="13.15" hidden="1" customHeight="1" outlineLevel="1" x14ac:dyDescent="0.2">
      <c r="A88" s="413"/>
      <c r="B88" s="413">
        <v>6</v>
      </c>
      <c r="C88" s="518">
        <v>39326</v>
      </c>
      <c r="D88" s="351"/>
      <c r="E88" s="528">
        <f>'SEF-3 p 4 Bands'!AF82</f>
        <v>189321.08992787078</v>
      </c>
      <c r="F88" s="758">
        <f t="shared" si="27"/>
        <v>-30447858.05721616</v>
      </c>
      <c r="G88" s="491">
        <f>'SEF-3 p 4 Bands'!P82</f>
        <v>1703889.809350837</v>
      </c>
      <c r="H88" s="493">
        <f t="shared" si="24"/>
        <v>-14030728.014945433</v>
      </c>
      <c r="I88" s="491">
        <f>E88+G88</f>
        <v>1893210.8992787078</v>
      </c>
      <c r="J88" s="420">
        <f t="shared" si="28"/>
        <v>-44478586.072161593</v>
      </c>
      <c r="K88" s="528">
        <f>'SEF-3 p5 Interest'!N117+'SEF-3 p5 Interest'!N118</f>
        <v>-73925.599999999991</v>
      </c>
      <c r="L88" s="493">
        <f t="shared" si="25"/>
        <v>64776.10000000002</v>
      </c>
      <c r="M88" s="491">
        <f t="shared" si="29"/>
        <v>1629964.2093508369</v>
      </c>
      <c r="N88" s="532">
        <f t="shared" si="26"/>
        <v>-13965950.914945433</v>
      </c>
      <c r="O88" s="350"/>
      <c r="P88" s="512"/>
      <c r="Q88" s="530"/>
      <c r="R88" s="537"/>
    </row>
    <row r="89" spans="1:18" s="255" customFormat="1" ht="13.15" hidden="1" customHeight="1" outlineLevel="1" x14ac:dyDescent="0.2">
      <c r="A89" s="413"/>
      <c r="B89" s="413">
        <v>6</v>
      </c>
      <c r="C89" s="518">
        <v>39356</v>
      </c>
      <c r="D89" s="351"/>
      <c r="E89" s="528">
        <f>'SEF-3 p 4 Bands'!AF83</f>
        <v>437654.72021576017</v>
      </c>
      <c r="F89" s="758">
        <f t="shared" si="27"/>
        <v>-30010203.3370004</v>
      </c>
      <c r="G89" s="491">
        <f>'SEF-3 p 4 Bands'!P83</f>
        <v>3938892.4819418266</v>
      </c>
      <c r="H89" s="493">
        <f>G89+H88</f>
        <v>-10091835.533003606</v>
      </c>
      <c r="I89" s="491">
        <f>E89+G89</f>
        <v>4376547.2021575868</v>
      </c>
      <c r="J89" s="420">
        <f t="shared" si="28"/>
        <v>-40102038.870004006</v>
      </c>
      <c r="K89" s="528">
        <f>'SEF-3 p5 Interest'!N119+'SEF-3 p5 Interest'!N120</f>
        <v>-63958.559999999998</v>
      </c>
      <c r="L89" s="493">
        <f>L88+K89</f>
        <v>817.5400000000227</v>
      </c>
      <c r="M89" s="491">
        <f t="shared" si="29"/>
        <v>3874933.9219418266</v>
      </c>
      <c r="N89" s="532">
        <f>M89+N88</f>
        <v>-10091016.993003607</v>
      </c>
      <c r="O89" s="350"/>
      <c r="P89" s="512"/>
      <c r="Q89" s="530"/>
      <c r="R89" s="537"/>
    </row>
    <row r="90" spans="1:18" s="255" customFormat="1" ht="13.15" hidden="1" customHeight="1" outlineLevel="1" x14ac:dyDescent="0.2">
      <c r="A90" s="413"/>
      <c r="B90" s="413">
        <v>6</v>
      </c>
      <c r="C90" s="518">
        <v>39387</v>
      </c>
      <c r="D90" s="351"/>
      <c r="E90" s="528">
        <f>'SEF-3 p 4 Bands'!AF84</f>
        <v>1885442.1304010451</v>
      </c>
      <c r="F90" s="758">
        <f t="shared" si="27"/>
        <v>-28124761.206599355</v>
      </c>
      <c r="G90" s="491">
        <f>'SEF-3 p 4 Bands'!P84</f>
        <v>1967072.8264042512</v>
      </c>
      <c r="H90" s="493">
        <f>G90+H89</f>
        <v>-8124762.7065993547</v>
      </c>
      <c r="I90" s="491">
        <f>E90+G90</f>
        <v>3852514.9568052962</v>
      </c>
      <c r="J90" s="420">
        <f t="shared" si="28"/>
        <v>-36249523.913198709</v>
      </c>
      <c r="K90" s="528">
        <f>'SEF-3 p5 Interest'!N121+'SEF-3 p5 Interest'!N122</f>
        <v>-35603.42</v>
      </c>
      <c r="L90" s="493">
        <f>L89+K90</f>
        <v>-34785.879999999976</v>
      </c>
      <c r="M90" s="491">
        <f t="shared" si="29"/>
        <v>1931469.4064042512</v>
      </c>
      <c r="N90" s="532">
        <f>M90+N89</f>
        <v>-8159547.5865993556</v>
      </c>
      <c r="O90" s="350"/>
      <c r="P90" s="512"/>
      <c r="Q90" s="530"/>
      <c r="R90" s="537"/>
    </row>
    <row r="91" spans="1:18" s="664" customFormat="1" ht="13.15" hidden="1" customHeight="1" outlineLevel="1" x14ac:dyDescent="0.2">
      <c r="A91" s="413"/>
      <c r="B91" s="413">
        <v>6</v>
      </c>
      <c r="C91" s="518">
        <v>39417</v>
      </c>
      <c r="D91" s="351"/>
      <c r="E91" s="535">
        <f>'SEF-3 p 4 Bands'!AF85</f>
        <v>3018426.460826423</v>
      </c>
      <c r="F91" s="762">
        <f t="shared" si="27"/>
        <v>-25106334.745772932</v>
      </c>
      <c r="G91" s="498">
        <f>'SEF-3 p 4 Bands'!P85</f>
        <v>3018426.460826423</v>
      </c>
      <c r="H91" s="500">
        <f>G91+H90</f>
        <v>-5106336.2457729317</v>
      </c>
      <c r="I91" s="498">
        <f>E91+G91</f>
        <v>6036852.921652846</v>
      </c>
      <c r="J91" s="421">
        <f t="shared" si="28"/>
        <v>-30212670.991545863</v>
      </c>
      <c r="K91" s="535">
        <f>'SEF-3 p5 Interest'!N123+'SEF-3 p5 Interest'!N124</f>
        <v>-22784.400000000001</v>
      </c>
      <c r="L91" s="500">
        <f>L90+K91</f>
        <v>-57570.279999999977</v>
      </c>
      <c r="M91" s="498">
        <f t="shared" si="29"/>
        <v>2995642.0608264231</v>
      </c>
      <c r="N91" s="517">
        <f>M91+N90</f>
        <v>-5163905.5257729329</v>
      </c>
      <c r="O91" s="350"/>
      <c r="P91" s="512"/>
      <c r="Q91" s="530"/>
      <c r="R91" s="537"/>
    </row>
    <row r="92" spans="1:18" s="255" customFormat="1" ht="13.15" hidden="1" customHeight="1" outlineLevel="1" x14ac:dyDescent="0.2">
      <c r="A92" s="413"/>
      <c r="B92" s="413"/>
      <c r="C92" s="518"/>
      <c r="D92" s="351"/>
      <c r="E92" s="512"/>
      <c r="F92" s="494"/>
      <c r="G92" s="512"/>
      <c r="H92" s="512"/>
      <c r="I92" s="512"/>
      <c r="J92" s="422"/>
      <c r="K92" s="530"/>
      <c r="L92" s="512"/>
      <c r="M92" s="512"/>
      <c r="N92" s="530"/>
      <c r="O92" s="350"/>
      <c r="P92" s="512"/>
      <c r="Q92" s="530"/>
      <c r="R92" s="537"/>
    </row>
    <row r="93" spans="1:18" s="255" customFormat="1" ht="15.75" hidden="1" customHeight="1" outlineLevel="1" x14ac:dyDescent="0.2">
      <c r="A93" s="413"/>
      <c r="B93" s="546" t="s">
        <v>123</v>
      </c>
      <c r="C93" s="540"/>
      <c r="D93" s="351"/>
      <c r="E93" s="530"/>
      <c r="F93" s="494">
        <f>F65+F74+F91</f>
        <v>-1591335.6161173768</v>
      </c>
      <c r="G93" s="512"/>
      <c r="H93" s="494">
        <f>H65+H74+H91</f>
        <v>-330674.33984573372</v>
      </c>
      <c r="I93" s="512"/>
      <c r="J93" s="494">
        <f>J65+J74+J91</f>
        <v>-1922009.9559631124</v>
      </c>
      <c r="K93" s="530"/>
      <c r="L93" s="494">
        <f>L65+L74+L91</f>
        <v>1051313.3100000003</v>
      </c>
      <c r="M93" s="512"/>
      <c r="N93" s="494">
        <f>N65+N74+N91</f>
        <v>720639.97015426308</v>
      </c>
      <c r="O93" s="350"/>
      <c r="P93" s="512"/>
      <c r="Q93" s="530"/>
    </row>
    <row r="94" spans="1:18" s="255" customFormat="1" ht="13.15" hidden="1" customHeight="1" outlineLevel="1" x14ac:dyDescent="0.2">
      <c r="A94" s="413"/>
      <c r="B94" s="413"/>
      <c r="C94" s="540"/>
      <c r="D94" s="351"/>
      <c r="E94" s="508"/>
      <c r="F94" s="501"/>
      <c r="G94" s="508"/>
      <c r="H94" s="508"/>
      <c r="I94" s="508"/>
      <c r="J94" s="439"/>
      <c r="K94" s="541"/>
      <c r="L94" s="508"/>
      <c r="M94" s="508"/>
      <c r="N94" s="541"/>
      <c r="O94" s="350"/>
      <c r="P94" s="512"/>
      <c r="Q94" s="530"/>
      <c r="R94" s="537"/>
    </row>
    <row r="95" spans="1:18" s="255" customFormat="1" ht="13.15" hidden="1" customHeight="1" outlineLevel="1" x14ac:dyDescent="0.2">
      <c r="A95" s="413"/>
      <c r="B95" s="413">
        <v>7</v>
      </c>
      <c r="C95" s="540">
        <v>39448</v>
      </c>
      <c r="D95" s="351"/>
      <c r="E95" s="528">
        <f>'SEF-3 p 4 Bands'!AF87</f>
        <v>-2275392.0149463164</v>
      </c>
      <c r="F95" s="492">
        <f>E95</f>
        <v>-2275392.0149463164</v>
      </c>
      <c r="G95" s="491">
        <f>'SEF-3 p 4 Bands'!P87</f>
        <v>0</v>
      </c>
      <c r="H95" s="493">
        <f>G95</f>
        <v>0</v>
      </c>
      <c r="I95" s="491">
        <f t="shared" ref="I95:I106" si="30">E95+G95</f>
        <v>-2275392.0149463164</v>
      </c>
      <c r="J95" s="420">
        <f t="shared" ref="J95:J106" si="31">F95+H95</f>
        <v>-2275392.0149463164</v>
      </c>
      <c r="K95" s="528">
        <f>'SEF-3 p5 Interest'!N125+'SEF-3 p5 Interest'!N126</f>
        <v>-2179.3700000000003</v>
      </c>
      <c r="L95" s="493">
        <f>K95</f>
        <v>-2179.3700000000003</v>
      </c>
      <c r="M95" s="491">
        <f t="shared" ref="M95:M103" si="32">G95+K95</f>
        <v>-2179.3700000000003</v>
      </c>
      <c r="N95" s="532">
        <f>M95</f>
        <v>-2179.3700000000003</v>
      </c>
      <c r="O95" s="350"/>
      <c r="P95" s="512"/>
      <c r="Q95" s="530"/>
      <c r="R95" s="537"/>
    </row>
    <row r="96" spans="1:18" s="255" customFormat="1" ht="13.15" hidden="1" customHeight="1" outlineLevel="1" x14ac:dyDescent="0.2">
      <c r="A96" s="413"/>
      <c r="B96" s="413">
        <v>7</v>
      </c>
      <c r="C96" s="540">
        <v>39479</v>
      </c>
      <c r="D96" s="351"/>
      <c r="E96" s="528">
        <f>'SEF-3 p 4 Bands'!AF88</f>
        <v>2459425.7192307333</v>
      </c>
      <c r="F96" s="492">
        <f t="shared" ref="F96:F103" si="33">F95+E96</f>
        <v>184033.70428441698</v>
      </c>
      <c r="G96" s="491">
        <f>'SEF-3 p 4 Bands'!P88</f>
        <v>0</v>
      </c>
      <c r="H96" s="493">
        <f t="shared" ref="H96:H103" si="34">G96+H95</f>
        <v>0</v>
      </c>
      <c r="I96" s="491">
        <f t="shared" si="30"/>
        <v>2459425.7192307333</v>
      </c>
      <c r="J96" s="420">
        <f t="shared" si="31"/>
        <v>184033.70428441698</v>
      </c>
      <c r="K96" s="528">
        <f>'SEF-3 p5 Interest'!N127+'SEF-3 p5 Interest'!N128</f>
        <v>-2038.76</v>
      </c>
      <c r="L96" s="493">
        <f t="shared" ref="L96:L106" si="35">L95+K96</f>
        <v>-4218.13</v>
      </c>
      <c r="M96" s="491">
        <f t="shared" si="32"/>
        <v>-2038.76</v>
      </c>
      <c r="N96" s="532">
        <f t="shared" ref="N96:N103" si="36">M96+N95</f>
        <v>-4218.13</v>
      </c>
      <c r="O96" s="350"/>
      <c r="P96" s="512"/>
      <c r="Q96" s="530"/>
      <c r="R96" s="537"/>
    </row>
    <row r="97" spans="1:18" s="255" customFormat="1" ht="13.15" hidden="1" customHeight="1" outlineLevel="1" x14ac:dyDescent="0.2">
      <c r="A97" s="413"/>
      <c r="B97" s="413">
        <v>7</v>
      </c>
      <c r="C97" s="540">
        <v>39508</v>
      </c>
      <c r="D97" s="351"/>
      <c r="E97" s="528">
        <f>'SEF-3 p 4 Bands'!AF89</f>
        <v>1372851.1955058365</v>
      </c>
      <c r="F97" s="492">
        <f t="shared" si="33"/>
        <v>1556884.8997902535</v>
      </c>
      <c r="G97" s="491">
        <f>'SEF-3 p 4 Bands'!P89</f>
        <v>0</v>
      </c>
      <c r="H97" s="493">
        <f t="shared" si="34"/>
        <v>0</v>
      </c>
      <c r="I97" s="491">
        <f t="shared" si="30"/>
        <v>1372851.1955058365</v>
      </c>
      <c r="J97" s="420">
        <f t="shared" si="31"/>
        <v>1556884.8997902535</v>
      </c>
      <c r="K97" s="528">
        <f>'SEF-3 p5 Interest'!N129+'SEF-3 p5 Interest'!N130</f>
        <v>-2179.3700000000003</v>
      </c>
      <c r="L97" s="493">
        <f t="shared" si="35"/>
        <v>-6397.5</v>
      </c>
      <c r="M97" s="491">
        <f t="shared" si="32"/>
        <v>-2179.3700000000003</v>
      </c>
      <c r="N97" s="532">
        <f t="shared" si="36"/>
        <v>-6397.5</v>
      </c>
      <c r="O97" s="350"/>
      <c r="P97" s="512"/>
      <c r="Q97" s="530"/>
      <c r="R97" s="537"/>
    </row>
    <row r="98" spans="1:18" s="255" customFormat="1" ht="13.15" hidden="1" customHeight="1" outlineLevel="1" x14ac:dyDescent="0.2">
      <c r="A98" s="413"/>
      <c r="B98" s="413">
        <v>7</v>
      </c>
      <c r="C98" s="540">
        <v>39539</v>
      </c>
      <c r="D98" s="351"/>
      <c r="E98" s="528">
        <f>'SEF-3 p 4 Bands'!AF90</f>
        <v>-2738636.7367859269</v>
      </c>
      <c r="F98" s="492">
        <f t="shared" si="33"/>
        <v>-1181751.8369956734</v>
      </c>
      <c r="G98" s="491">
        <f>'SEF-3 p 4 Bands'!P90</f>
        <v>0</v>
      </c>
      <c r="H98" s="493">
        <f t="shared" si="34"/>
        <v>0</v>
      </c>
      <c r="I98" s="491">
        <f t="shared" si="30"/>
        <v>-2738636.7367859269</v>
      </c>
      <c r="J98" s="420">
        <f t="shared" si="31"/>
        <v>-1181751.8369956734</v>
      </c>
      <c r="K98" s="528">
        <f>'SEF-3 p5 Interest'!N131+'SEF-3 p5 Interest'!N132</f>
        <v>-1840</v>
      </c>
      <c r="L98" s="493">
        <f t="shared" si="35"/>
        <v>-8237.5</v>
      </c>
      <c r="M98" s="491">
        <f t="shared" si="32"/>
        <v>-1840</v>
      </c>
      <c r="N98" s="532">
        <f t="shared" si="36"/>
        <v>-8237.5</v>
      </c>
      <c r="O98" s="350"/>
      <c r="P98" s="512"/>
      <c r="Q98" s="530"/>
      <c r="R98" s="537"/>
    </row>
    <row r="99" spans="1:18" s="255" customFormat="1" ht="13.15" hidden="1" customHeight="1" outlineLevel="1" x14ac:dyDescent="0.2">
      <c r="A99" s="413"/>
      <c r="B99" s="413">
        <v>7</v>
      </c>
      <c r="C99" s="540">
        <v>39569</v>
      </c>
      <c r="D99" s="351"/>
      <c r="E99" s="528">
        <f>'SEF-3 p 4 Bands'!AF91</f>
        <v>-19915497.190848339</v>
      </c>
      <c r="F99" s="492">
        <f t="shared" si="33"/>
        <v>-21097249.027844012</v>
      </c>
      <c r="G99" s="491">
        <f>'SEF-3 p 4 Bands'!P91</f>
        <v>-1097249.0278440118</v>
      </c>
      <c r="H99" s="493">
        <f t="shared" si="34"/>
        <v>-1097249.0278440118</v>
      </c>
      <c r="I99" s="491">
        <f t="shared" si="30"/>
        <v>-21012746.218692351</v>
      </c>
      <c r="J99" s="420">
        <f t="shared" si="31"/>
        <v>-22194498.055688024</v>
      </c>
      <c r="K99" s="528">
        <f>'SEF-3 p5 Interest'!N133+'SEF-3 p5 Interest'!N134</f>
        <v>-2104.85</v>
      </c>
      <c r="L99" s="493">
        <f t="shared" si="35"/>
        <v>-10342.35</v>
      </c>
      <c r="M99" s="491">
        <f t="shared" si="32"/>
        <v>-1099353.8778440119</v>
      </c>
      <c r="N99" s="532">
        <f t="shared" si="36"/>
        <v>-1107591.3778440119</v>
      </c>
      <c r="O99" s="350"/>
      <c r="P99" s="512"/>
      <c r="Q99" s="530"/>
      <c r="R99" s="537"/>
    </row>
    <row r="100" spans="1:18" s="255" customFormat="1" ht="13.15" hidden="1" customHeight="1" outlineLevel="1" x14ac:dyDescent="0.2">
      <c r="A100" s="413"/>
      <c r="B100" s="413">
        <v>7</v>
      </c>
      <c r="C100" s="540">
        <v>39600</v>
      </c>
      <c r="D100" s="351"/>
      <c r="E100" s="528">
        <f>'SEF-3 p 4 Bands'!AF92</f>
        <v>-4177912.5488511175</v>
      </c>
      <c r="F100" s="492">
        <f t="shared" si="33"/>
        <v>-25275161.576695129</v>
      </c>
      <c r="G100" s="491">
        <f>'SEF-3 p 4 Bands'!P92</f>
        <v>-4177912.5488511175</v>
      </c>
      <c r="H100" s="493">
        <f t="shared" si="34"/>
        <v>-5275161.5766951293</v>
      </c>
      <c r="I100" s="491">
        <f t="shared" si="30"/>
        <v>-8355825.097702235</v>
      </c>
      <c r="J100" s="420">
        <f t="shared" si="31"/>
        <v>-30550323.153390259</v>
      </c>
      <c r="K100" s="528">
        <f>'SEF-3 p5 Interest'!N135+'SEF-3 p5 Interest'!N136</f>
        <v>-8720.43</v>
      </c>
      <c r="L100" s="493">
        <f t="shared" si="35"/>
        <v>-19062.78</v>
      </c>
      <c r="M100" s="491">
        <f t="shared" si="32"/>
        <v>-4186632.9788511177</v>
      </c>
      <c r="N100" s="532">
        <f t="shared" si="36"/>
        <v>-5294224.3566951295</v>
      </c>
      <c r="O100" s="350"/>
      <c r="P100" s="512"/>
      <c r="Q100" s="530"/>
      <c r="R100" s="537"/>
    </row>
    <row r="101" spans="1:18" s="255" customFormat="1" ht="13.15" hidden="1" customHeight="1" outlineLevel="1" x14ac:dyDescent="0.2">
      <c r="A101" s="413"/>
      <c r="B101" s="413">
        <v>7</v>
      </c>
      <c r="C101" s="540">
        <v>39630</v>
      </c>
      <c r="D101" s="351"/>
      <c r="E101" s="528">
        <f>'SEF-3 p 4 Bands'!AF93</f>
        <v>-4614015.4698272869</v>
      </c>
      <c r="F101" s="492">
        <f t="shared" si="33"/>
        <v>-29889177.046522416</v>
      </c>
      <c r="G101" s="491">
        <f>'SEF-3 p 4 Bands'!P93</f>
        <v>-4614015.4698272869</v>
      </c>
      <c r="H101" s="493">
        <f t="shared" si="34"/>
        <v>-9889177.0465224162</v>
      </c>
      <c r="I101" s="491">
        <f t="shared" si="30"/>
        <v>-9228030.9396545738</v>
      </c>
      <c r="J101" s="420">
        <f t="shared" si="31"/>
        <v>-39778354.093044832</v>
      </c>
      <c r="K101" s="528">
        <f>'SEF-3 p5 Interest'!N137+'SEF-3 p5 Interest'!N138</f>
        <v>-25903.919999999998</v>
      </c>
      <c r="L101" s="493">
        <f t="shared" si="35"/>
        <v>-44966.7</v>
      </c>
      <c r="M101" s="491">
        <f t="shared" si="32"/>
        <v>-4639919.3898272868</v>
      </c>
      <c r="N101" s="532">
        <f t="shared" si="36"/>
        <v>-9934143.7465224154</v>
      </c>
      <c r="O101" s="350"/>
      <c r="P101" s="512"/>
      <c r="Q101" s="530"/>
      <c r="R101" s="537"/>
    </row>
    <row r="102" spans="1:18" s="255" customFormat="1" ht="13.15" hidden="1" customHeight="1" outlineLevel="1" x14ac:dyDescent="0.2">
      <c r="A102" s="413"/>
      <c r="B102" s="413">
        <v>7</v>
      </c>
      <c r="C102" s="540">
        <v>39661</v>
      </c>
      <c r="D102" s="351"/>
      <c r="E102" s="528">
        <f>'SEF-3 p 4 Bands'!AF94</f>
        <v>1426396.5385594778</v>
      </c>
      <c r="F102" s="492">
        <f t="shared" si="33"/>
        <v>-28462780.507962938</v>
      </c>
      <c r="G102" s="491">
        <f>'SEF-3 p 4 Bands'!P94</f>
        <v>1426396.5385594778</v>
      </c>
      <c r="H102" s="493">
        <f t="shared" si="34"/>
        <v>-8462780.5079629384</v>
      </c>
      <c r="I102" s="491">
        <f t="shared" si="30"/>
        <v>2852793.0771189556</v>
      </c>
      <c r="J102" s="420">
        <f t="shared" si="31"/>
        <v>-36925561.015925877</v>
      </c>
      <c r="K102" s="528">
        <f>'SEF-3 p5 Interest'!N139+'SEF-3 p5 Interest'!N140</f>
        <v>-45796.21</v>
      </c>
      <c r="L102" s="493">
        <f t="shared" si="35"/>
        <v>-90762.91</v>
      </c>
      <c r="M102" s="491">
        <f t="shared" si="32"/>
        <v>1380600.3285594778</v>
      </c>
      <c r="N102" s="532">
        <f t="shared" si="36"/>
        <v>-8553543.4179629385</v>
      </c>
      <c r="O102" s="350"/>
      <c r="P102" s="512"/>
      <c r="Q102" s="530"/>
      <c r="R102" s="537"/>
    </row>
    <row r="103" spans="1:18" s="255" customFormat="1" ht="13.15" hidden="1" customHeight="1" outlineLevel="1" x14ac:dyDescent="0.2">
      <c r="A103" s="413"/>
      <c r="B103" s="413">
        <v>7</v>
      </c>
      <c r="C103" s="540">
        <v>39692</v>
      </c>
      <c r="D103" s="351"/>
      <c r="E103" s="528">
        <f>'SEF-3 p 4 Bands'!AF95</f>
        <v>6378284.9512960985</v>
      </c>
      <c r="F103" s="492">
        <f t="shared" si="33"/>
        <v>-22084495.55666684</v>
      </c>
      <c r="G103" s="491">
        <f>'SEF-3 p 4 Bands'!P95</f>
        <v>6378284.9512960985</v>
      </c>
      <c r="H103" s="493">
        <f t="shared" si="34"/>
        <v>-2084495.5566668399</v>
      </c>
      <c r="I103" s="491">
        <f t="shared" si="30"/>
        <v>12756569.902592197</v>
      </c>
      <c r="J103" s="420">
        <f t="shared" si="31"/>
        <v>-24168991.11333368</v>
      </c>
      <c r="K103" s="528">
        <f>'SEF-3 p5 Interest'!N141+'SEF-3 p5 Interest'!N142</f>
        <v>-37379.579999999994</v>
      </c>
      <c r="L103" s="493">
        <f t="shared" si="35"/>
        <v>-128142.48999999999</v>
      </c>
      <c r="M103" s="491">
        <f t="shared" si="32"/>
        <v>6340905.3712960985</v>
      </c>
      <c r="N103" s="532">
        <f t="shared" si="36"/>
        <v>-2212638.0466668401</v>
      </c>
      <c r="O103" s="350"/>
      <c r="P103" s="512"/>
      <c r="Q103" s="530"/>
      <c r="R103" s="537"/>
    </row>
    <row r="104" spans="1:18" s="255" customFormat="1" ht="13.15" hidden="1" customHeight="1" outlineLevel="1" x14ac:dyDescent="0.2">
      <c r="A104" s="413"/>
      <c r="B104" s="413">
        <v>7</v>
      </c>
      <c r="C104" s="540">
        <v>39722</v>
      </c>
      <c r="D104" s="351"/>
      <c r="E104" s="528">
        <f>'SEF-3 p 4 Bands'!AF96</f>
        <v>4962566.9816118777</v>
      </c>
      <c r="F104" s="492">
        <f>F103+E104</f>
        <v>-17121928.575054962</v>
      </c>
      <c r="G104" s="491">
        <f>'SEF-3 p 4 Bands'!P96</f>
        <v>2084495.5566668399</v>
      </c>
      <c r="H104" s="493">
        <f>G104+H103</f>
        <v>0</v>
      </c>
      <c r="I104" s="491">
        <f t="shared" si="30"/>
        <v>7047062.5382787175</v>
      </c>
      <c r="J104" s="420">
        <f t="shared" si="31"/>
        <v>-17121928.575054962</v>
      </c>
      <c r="K104" s="528">
        <f>'SEF-3 p5 Interest'!N143+'SEF-3 p5 Interest'!N144</f>
        <v>-9970.66</v>
      </c>
      <c r="L104" s="493">
        <f t="shared" si="35"/>
        <v>-138113.15</v>
      </c>
      <c r="M104" s="491">
        <f>G104+K104</f>
        <v>2074524.89666684</v>
      </c>
      <c r="N104" s="532">
        <f>M104+N103</f>
        <v>-138113.15000000014</v>
      </c>
      <c r="O104" s="350"/>
      <c r="P104" s="512"/>
      <c r="Q104" s="530"/>
      <c r="R104" s="537"/>
    </row>
    <row r="105" spans="1:18" s="255" customFormat="1" ht="13.15" hidden="1" customHeight="1" outlineLevel="1" x14ac:dyDescent="0.2">
      <c r="A105" s="413"/>
      <c r="B105" s="413">
        <v>7</v>
      </c>
      <c r="C105" s="540">
        <v>39753</v>
      </c>
      <c r="D105" s="351"/>
      <c r="E105" s="528">
        <f>'SEF-3 p 4 Bands'!AF97</f>
        <v>2898960.882030949</v>
      </c>
      <c r="F105" s="492">
        <f>F104+E105</f>
        <v>-14222967.693024013</v>
      </c>
      <c r="G105" s="491">
        <f>'SEF-3 p 4 Bands'!P97</f>
        <v>0</v>
      </c>
      <c r="H105" s="493">
        <f>G105+H104</f>
        <v>0</v>
      </c>
      <c r="I105" s="491">
        <f t="shared" si="30"/>
        <v>2898960.882030949</v>
      </c>
      <c r="J105" s="420">
        <f t="shared" si="31"/>
        <v>-14222967.693024013</v>
      </c>
      <c r="K105" s="528">
        <f>'SEF-3 p5 Interest'!N145+'SEF-3 p5 Interest'!N146</f>
        <v>-1358.94</v>
      </c>
      <c r="L105" s="493">
        <f t="shared" si="35"/>
        <v>-139472.09</v>
      </c>
      <c r="M105" s="491">
        <f>G105+K105</f>
        <v>-1358.94</v>
      </c>
      <c r="N105" s="532">
        <f>M105+N104</f>
        <v>-139472.09000000014</v>
      </c>
      <c r="O105" s="350"/>
      <c r="P105" s="512"/>
      <c r="Q105" s="530"/>
      <c r="R105" s="537"/>
    </row>
    <row r="106" spans="1:18" s="664" customFormat="1" ht="13.15" hidden="1" customHeight="1" outlineLevel="1" x14ac:dyDescent="0.2">
      <c r="A106" s="413"/>
      <c r="B106" s="413">
        <v>7</v>
      </c>
      <c r="C106" s="540">
        <v>39783</v>
      </c>
      <c r="D106" s="351"/>
      <c r="E106" s="535">
        <f>'SEF-3 p 4 Bands'!AF98</f>
        <v>12458043.31113358</v>
      </c>
      <c r="F106" s="499">
        <f>F105+E106</f>
        <v>-1764924.3818904329</v>
      </c>
      <c r="G106" s="498">
        <f>'SEF-3 p 4 Bands'!P98</f>
        <v>0</v>
      </c>
      <c r="H106" s="500">
        <f>G106+H105</f>
        <v>0</v>
      </c>
      <c r="I106" s="498">
        <f t="shared" si="30"/>
        <v>12458043.31113358</v>
      </c>
      <c r="J106" s="421">
        <f t="shared" si="31"/>
        <v>-1764924.3818904329</v>
      </c>
      <c r="K106" s="535">
        <f>'SEF-3 p5 Interest'!N147+'SEF-3 p5 Interest'!N148</f>
        <v>-1404.24</v>
      </c>
      <c r="L106" s="500">
        <f t="shared" si="35"/>
        <v>-140876.32999999999</v>
      </c>
      <c r="M106" s="498">
        <f>G106+K106</f>
        <v>-1404.24</v>
      </c>
      <c r="N106" s="517">
        <f>M106+N105</f>
        <v>-140876.33000000013</v>
      </c>
      <c r="O106" s="350"/>
      <c r="P106" s="512"/>
      <c r="Q106" s="530"/>
      <c r="R106" s="537"/>
    </row>
    <row r="107" spans="1:18" s="255" customFormat="1" ht="12.4" hidden="1" customHeight="1" outlineLevel="1" x14ac:dyDescent="0.2">
      <c r="A107" s="413"/>
      <c r="B107" s="413"/>
      <c r="C107" s="540"/>
      <c r="D107" s="351"/>
      <c r="E107" s="530"/>
      <c r="F107" s="494"/>
      <c r="G107" s="512"/>
      <c r="H107" s="512"/>
      <c r="I107" s="512"/>
      <c r="J107" s="422"/>
      <c r="K107" s="530"/>
      <c r="L107" s="512"/>
      <c r="M107" s="512"/>
      <c r="N107" s="530"/>
      <c r="O107" s="350"/>
      <c r="P107" s="512"/>
      <c r="Q107" s="530"/>
      <c r="R107" s="537"/>
    </row>
    <row r="108" spans="1:18" s="255" customFormat="1" ht="15.75" hidden="1" customHeight="1" outlineLevel="1" x14ac:dyDescent="0.2">
      <c r="A108" s="413"/>
      <c r="B108" s="546" t="s">
        <v>124</v>
      </c>
      <c r="C108" s="540"/>
      <c r="D108" s="351"/>
      <c r="E108" s="530"/>
      <c r="F108" s="494">
        <f>F75+F91+F106</f>
        <v>-3356260.1276633646</v>
      </c>
      <c r="G108" s="512"/>
      <c r="H108" s="494">
        <f>H75+H91+H106</f>
        <v>-330674.24577293172</v>
      </c>
      <c r="I108" s="512"/>
      <c r="J108" s="494">
        <f>J75+J91+J106</f>
        <v>-3686934.3734362964</v>
      </c>
      <c r="K108" s="530"/>
      <c r="L108" s="494">
        <f>L75+L91+L106</f>
        <v>910437.39</v>
      </c>
      <c r="M108" s="512"/>
      <c r="N108" s="494">
        <f>N75+N91+N106+1</f>
        <v>579764.14422706701</v>
      </c>
      <c r="O108" s="350"/>
      <c r="P108" s="512"/>
      <c r="Q108" s="530"/>
    </row>
    <row r="109" spans="1:18" s="255" customFormat="1" ht="12.75" hidden="1" customHeight="1" outlineLevel="1" x14ac:dyDescent="0.2">
      <c r="A109" s="413"/>
      <c r="B109" s="413"/>
      <c r="C109" s="540"/>
      <c r="D109" s="351"/>
      <c r="E109" s="520"/>
      <c r="F109" s="533"/>
      <c r="G109" s="508"/>
      <c r="H109" s="512"/>
      <c r="I109" s="512"/>
      <c r="J109" s="422"/>
      <c r="K109" s="541"/>
      <c r="L109" s="512"/>
      <c r="M109" s="512"/>
      <c r="N109" s="530"/>
      <c r="O109" s="350"/>
      <c r="P109" s="512"/>
      <c r="Q109" s="530"/>
      <c r="R109" s="537"/>
    </row>
    <row r="110" spans="1:18" s="255" customFormat="1" ht="13.15" hidden="1" customHeight="1" outlineLevel="1" x14ac:dyDescent="0.2">
      <c r="A110" s="413"/>
      <c r="B110" s="413">
        <v>8</v>
      </c>
      <c r="C110" s="540">
        <v>39814</v>
      </c>
      <c r="D110" s="351"/>
      <c r="E110" s="524">
        <f>'SEF-3 p 4 Bands'!AF100</f>
        <v>-10251511.093003815</v>
      </c>
      <c r="F110" s="513">
        <f>E110</f>
        <v>-10251511.093003815</v>
      </c>
      <c r="G110" s="544">
        <f>'SEF-3 p 4 Bands'!P100</f>
        <v>0</v>
      </c>
      <c r="H110" s="514">
        <f>G110</f>
        <v>0</v>
      </c>
      <c r="I110" s="544">
        <f t="shared" ref="I110:I121" si="37">E110+G110</f>
        <v>-10251511.093003815</v>
      </c>
      <c r="J110" s="419">
        <f t="shared" ref="J110:J121" si="38">F110+H110</f>
        <v>-10251511.093003815</v>
      </c>
      <c r="K110" s="524">
        <f>'SEF-3 p5 Interest'!N149+'SEF-3 p5 Interest'!N150</f>
        <v>-1269.43</v>
      </c>
      <c r="L110" s="514">
        <f>K110</f>
        <v>-1269.43</v>
      </c>
      <c r="M110" s="544">
        <f t="shared" ref="M110:M118" si="39">G110+K110</f>
        <v>-1269.43</v>
      </c>
      <c r="N110" s="527">
        <f>M110</f>
        <v>-1269.43</v>
      </c>
      <c r="O110" s="350"/>
      <c r="P110" s="512"/>
      <c r="Q110" s="530"/>
      <c r="R110" s="537"/>
    </row>
    <row r="111" spans="1:18" s="255" customFormat="1" ht="13.15" hidden="1" customHeight="1" outlineLevel="1" x14ac:dyDescent="0.2">
      <c r="A111" s="413"/>
      <c r="B111" s="413">
        <v>8</v>
      </c>
      <c r="C111" s="540">
        <v>39845</v>
      </c>
      <c r="D111" s="351"/>
      <c r="E111" s="528">
        <f>'SEF-3 p 4 Bands'!AF101</f>
        <v>5192188.8631332237</v>
      </c>
      <c r="F111" s="492">
        <f t="shared" ref="F111:F118" si="40">F110+E111</f>
        <v>-5059322.2298705913</v>
      </c>
      <c r="G111" s="491">
        <f>'SEF-3 p 4 Bands'!P101</f>
        <v>0</v>
      </c>
      <c r="H111" s="493">
        <f t="shared" ref="H111:H118" si="41">G111+H110</f>
        <v>0</v>
      </c>
      <c r="I111" s="491">
        <f t="shared" si="37"/>
        <v>5192188.8631332237</v>
      </c>
      <c r="J111" s="420">
        <f t="shared" si="38"/>
        <v>-5059322.2298705913</v>
      </c>
      <c r="K111" s="528">
        <f>'SEF-3 p5 Interest'!N151+'SEF-3 p5 Interest'!N152</f>
        <v>-1146.5800000000002</v>
      </c>
      <c r="L111" s="493">
        <f t="shared" ref="L111:L118" si="42">L110+K111</f>
        <v>-2416.0100000000002</v>
      </c>
      <c r="M111" s="491">
        <f t="shared" si="39"/>
        <v>-1146.5800000000002</v>
      </c>
      <c r="N111" s="532">
        <f t="shared" ref="N111:N118" si="43">M111+N110</f>
        <v>-2416.0100000000002</v>
      </c>
      <c r="O111" s="350"/>
      <c r="P111" s="512"/>
      <c r="Q111" s="530"/>
      <c r="R111" s="537"/>
    </row>
    <row r="112" spans="1:18" s="255" customFormat="1" ht="13.15" hidden="1" customHeight="1" outlineLevel="1" x14ac:dyDescent="0.2">
      <c r="A112" s="413"/>
      <c r="B112" s="413">
        <v>8</v>
      </c>
      <c r="C112" s="540">
        <v>39873</v>
      </c>
      <c r="D112" s="351"/>
      <c r="E112" s="528">
        <f>'SEF-3 p 4 Bands'!AF102</f>
        <v>9025.1023387499154</v>
      </c>
      <c r="F112" s="494">
        <f t="shared" si="40"/>
        <v>-5050297.1275318414</v>
      </c>
      <c r="G112" s="491">
        <f>'SEF-3 p 4 Bands'!P102</f>
        <v>0</v>
      </c>
      <c r="H112" s="493">
        <f t="shared" si="41"/>
        <v>0</v>
      </c>
      <c r="I112" s="491">
        <f t="shared" si="37"/>
        <v>9025.1023387499154</v>
      </c>
      <c r="J112" s="420">
        <f t="shared" si="38"/>
        <v>-5050297.1275318414</v>
      </c>
      <c r="K112" s="528">
        <f>'SEF-3 p5 Interest'!N153+'SEF-3 p5 Interest'!N154</f>
        <v>-1269.43</v>
      </c>
      <c r="L112" s="493">
        <f t="shared" si="42"/>
        <v>-3685.4400000000005</v>
      </c>
      <c r="M112" s="512">
        <f t="shared" si="39"/>
        <v>-1269.43</v>
      </c>
      <c r="N112" s="532">
        <f t="shared" si="43"/>
        <v>-3685.4400000000005</v>
      </c>
      <c r="O112" s="350"/>
      <c r="P112" s="512"/>
      <c r="Q112" s="530"/>
      <c r="R112" s="537"/>
    </row>
    <row r="113" spans="1:18" s="255" customFormat="1" ht="13.15" hidden="1" customHeight="1" outlineLevel="1" x14ac:dyDescent="0.2">
      <c r="A113" s="413"/>
      <c r="B113" s="413">
        <v>8</v>
      </c>
      <c r="C113" s="540">
        <v>39904</v>
      </c>
      <c r="D113" s="351"/>
      <c r="E113" s="528">
        <f>'SEF-3 p 4 Bands'!AF103</f>
        <v>-3492891.5926520452</v>
      </c>
      <c r="F113" s="492">
        <f t="shared" si="40"/>
        <v>-8543188.7201838866</v>
      </c>
      <c r="G113" s="491">
        <f>'SEF-3 p 4 Bands'!P103</f>
        <v>0</v>
      </c>
      <c r="H113" s="493">
        <f t="shared" si="41"/>
        <v>0</v>
      </c>
      <c r="I113" s="491">
        <f t="shared" si="37"/>
        <v>-3492891.5926520452</v>
      </c>
      <c r="J113" s="420">
        <f t="shared" si="38"/>
        <v>-8543188.7201838866</v>
      </c>
      <c r="K113" s="528">
        <f>'SEF-3 p5 Interest'!N155+'SEF-3 p5 Interest'!N156</f>
        <v>-915.92</v>
      </c>
      <c r="L113" s="493">
        <f t="shared" si="42"/>
        <v>-4601.3600000000006</v>
      </c>
      <c r="M113" s="491">
        <f t="shared" si="39"/>
        <v>-915.92</v>
      </c>
      <c r="N113" s="532">
        <f t="shared" si="43"/>
        <v>-4601.3600000000006</v>
      </c>
      <c r="O113" s="350"/>
      <c r="P113" s="512"/>
      <c r="Q113" s="530"/>
      <c r="R113" s="537"/>
    </row>
    <row r="114" spans="1:18" s="255" customFormat="1" ht="13.15" hidden="1" customHeight="1" outlineLevel="1" x14ac:dyDescent="0.2">
      <c r="A114" s="413"/>
      <c r="B114" s="413">
        <v>8</v>
      </c>
      <c r="C114" s="540">
        <v>39934</v>
      </c>
      <c r="D114" s="351"/>
      <c r="E114" s="528">
        <f>'SEF-3 p 4 Bands'!AF104</f>
        <v>-12092745.370905356</v>
      </c>
      <c r="F114" s="492">
        <f t="shared" si="40"/>
        <v>-20635934.091089241</v>
      </c>
      <c r="G114" s="491">
        <f>'SEF-3 p 4 Bands'!P104</f>
        <v>-635934.09108923934</v>
      </c>
      <c r="H114" s="493">
        <f t="shared" si="41"/>
        <v>-635934.09108923934</v>
      </c>
      <c r="I114" s="491">
        <f t="shared" si="37"/>
        <v>-12728679.461994596</v>
      </c>
      <c r="J114" s="420">
        <f t="shared" si="38"/>
        <v>-21271868.182178482</v>
      </c>
      <c r="K114" s="528">
        <f>'SEF-3 p5 Interest'!N157+'SEF-3 p5 Interest'!N158</f>
        <v>-1005.17</v>
      </c>
      <c r="L114" s="493">
        <f t="shared" si="42"/>
        <v>-5606.5300000000007</v>
      </c>
      <c r="M114" s="491">
        <f t="shared" si="39"/>
        <v>-636939.26108923939</v>
      </c>
      <c r="N114" s="532">
        <f t="shared" si="43"/>
        <v>-641540.62108923937</v>
      </c>
      <c r="O114" s="350"/>
      <c r="P114" s="512"/>
      <c r="Q114" s="530"/>
      <c r="R114" s="537"/>
    </row>
    <row r="115" spans="1:18" s="255" customFormat="1" ht="13.15" hidden="1" customHeight="1" outlineLevel="1" x14ac:dyDescent="0.2">
      <c r="A115" s="413"/>
      <c r="B115" s="413">
        <v>8</v>
      </c>
      <c r="C115" s="540">
        <v>39965</v>
      </c>
      <c r="D115" s="351"/>
      <c r="E115" s="528">
        <f>'SEF-3 p 4 Bands'!AF105</f>
        <v>-548523.69778162241</v>
      </c>
      <c r="F115" s="492">
        <f t="shared" si="40"/>
        <v>-21184457.788870864</v>
      </c>
      <c r="G115" s="491">
        <f>'SEF-3 p 4 Bands'!P105</f>
        <v>-548523.69778162427</v>
      </c>
      <c r="H115" s="493">
        <f t="shared" si="41"/>
        <v>-1184457.7888708636</v>
      </c>
      <c r="I115" s="491">
        <f t="shared" si="37"/>
        <v>-1097047.3955632467</v>
      </c>
      <c r="J115" s="420">
        <f t="shared" si="38"/>
        <v>-22368915.577741727</v>
      </c>
      <c r="K115" s="528">
        <f>'SEF-3 p5 Interest'!N159+'SEF-3 p5 Interest'!N160</f>
        <v>-2728.02</v>
      </c>
      <c r="L115" s="493">
        <f t="shared" si="42"/>
        <v>-8334.5500000000011</v>
      </c>
      <c r="M115" s="491">
        <f t="shared" si="39"/>
        <v>-551251.71778162429</v>
      </c>
      <c r="N115" s="532">
        <f t="shared" si="43"/>
        <v>-1192792.3388708637</v>
      </c>
      <c r="O115" s="350"/>
      <c r="P115" s="512"/>
      <c r="Q115" s="530"/>
      <c r="R115" s="537"/>
    </row>
    <row r="116" spans="1:18" s="255" customFormat="1" ht="13.15" hidden="1" customHeight="1" outlineLevel="1" x14ac:dyDescent="0.2">
      <c r="A116" s="413"/>
      <c r="B116" s="413">
        <v>8</v>
      </c>
      <c r="C116" s="540">
        <v>39995</v>
      </c>
      <c r="D116" s="351"/>
      <c r="E116" s="528">
        <f>'SEF-3 p 4 Bands'!AF106</f>
        <v>-1403246.0013056546</v>
      </c>
      <c r="F116" s="492">
        <f t="shared" si="40"/>
        <v>-22587703.790176518</v>
      </c>
      <c r="G116" s="491">
        <f>'SEF-3 p 4 Bands'!P106</f>
        <v>-1403246.0013056528</v>
      </c>
      <c r="H116" s="493">
        <f t="shared" si="41"/>
        <v>-2587703.7901765164</v>
      </c>
      <c r="I116" s="491">
        <f t="shared" si="37"/>
        <v>-2806492.0026113074</v>
      </c>
      <c r="J116" s="420">
        <f t="shared" si="38"/>
        <v>-25175407.580353037</v>
      </c>
      <c r="K116" s="528">
        <f>'SEF-3 p5 Interest'!N161+'SEF-3 p5 Interest'!N162</f>
        <v>-4307.13</v>
      </c>
      <c r="L116" s="493">
        <f t="shared" si="42"/>
        <v>-12641.68</v>
      </c>
      <c r="M116" s="491">
        <f t="shared" si="39"/>
        <v>-1407553.1313056527</v>
      </c>
      <c r="N116" s="532">
        <f t="shared" si="43"/>
        <v>-2600345.4701765161</v>
      </c>
      <c r="O116" s="350"/>
      <c r="P116" s="512"/>
      <c r="Q116" s="530"/>
      <c r="R116" s="537"/>
    </row>
    <row r="117" spans="1:18" s="255" customFormat="1" ht="13.15" hidden="1" customHeight="1" outlineLevel="1" x14ac:dyDescent="0.2">
      <c r="A117" s="413"/>
      <c r="B117" s="413">
        <v>8</v>
      </c>
      <c r="C117" s="540">
        <v>40026</v>
      </c>
      <c r="D117" s="351"/>
      <c r="E117" s="528">
        <f>'SEF-3 p 4 Bands'!AF107</f>
        <v>608624.51344915479</v>
      </c>
      <c r="F117" s="492">
        <f t="shared" si="40"/>
        <v>-21979079.276727363</v>
      </c>
      <c r="G117" s="491">
        <f>'SEF-3 p 4 Bands'!P107</f>
        <v>608624.51344915107</v>
      </c>
      <c r="H117" s="493">
        <f t="shared" si="41"/>
        <v>-1979079.2767273653</v>
      </c>
      <c r="I117" s="491">
        <f t="shared" si="37"/>
        <v>1217249.0268983059</v>
      </c>
      <c r="J117" s="420">
        <f t="shared" si="38"/>
        <v>-23958158.553454727</v>
      </c>
      <c r="K117" s="528">
        <f>'SEF-3 p5 Interest'!N163+'SEF-3 p5 Interest'!N164</f>
        <v>-8001.33</v>
      </c>
      <c r="L117" s="493">
        <f t="shared" si="42"/>
        <v>-20643.010000000002</v>
      </c>
      <c r="M117" s="491">
        <f t="shared" si="39"/>
        <v>600623.18344915111</v>
      </c>
      <c r="N117" s="532">
        <f t="shared" si="43"/>
        <v>-1999722.2867273651</v>
      </c>
      <c r="O117" s="350"/>
      <c r="P117" s="512"/>
      <c r="Q117" s="530"/>
      <c r="R117" s="537"/>
    </row>
    <row r="118" spans="1:18" s="255" customFormat="1" ht="13.15" hidden="1" customHeight="1" outlineLevel="1" x14ac:dyDescent="0.2">
      <c r="A118" s="413"/>
      <c r="B118" s="413">
        <v>8</v>
      </c>
      <c r="C118" s="540">
        <v>40057</v>
      </c>
      <c r="D118" s="351"/>
      <c r="E118" s="528">
        <f>'SEF-3 p 4 Bands'!AF108</f>
        <v>10508011.817418167</v>
      </c>
      <c r="F118" s="492">
        <f t="shared" si="40"/>
        <v>-11471067.459309196</v>
      </c>
      <c r="G118" s="491">
        <f>'SEF-3 p 4 Bands'!P108</f>
        <v>1979079.2767273653</v>
      </c>
      <c r="H118" s="493">
        <f t="shared" si="41"/>
        <v>0</v>
      </c>
      <c r="I118" s="491">
        <f t="shared" si="37"/>
        <v>12487091.094145533</v>
      </c>
      <c r="J118" s="420">
        <f t="shared" si="38"/>
        <v>-11471067.459309196</v>
      </c>
      <c r="K118" s="528">
        <f>'SEF-3 p5 Interest'!N165+'SEF-3 p5 Interest'!N166</f>
        <v>-5993.6699999999992</v>
      </c>
      <c r="L118" s="493">
        <f t="shared" si="42"/>
        <v>-26636.68</v>
      </c>
      <c r="M118" s="491">
        <f t="shared" si="39"/>
        <v>1973085.6067273654</v>
      </c>
      <c r="N118" s="532">
        <f t="shared" si="43"/>
        <v>-26636.679999999702</v>
      </c>
      <c r="O118" s="350"/>
      <c r="P118" s="512"/>
      <c r="Q118" s="530"/>
      <c r="R118" s="537"/>
    </row>
    <row r="119" spans="1:18" s="255" customFormat="1" ht="13.15" hidden="1" customHeight="1" outlineLevel="1" x14ac:dyDescent="0.2">
      <c r="A119" s="413"/>
      <c r="B119" s="413">
        <v>8</v>
      </c>
      <c r="C119" s="540">
        <v>40087</v>
      </c>
      <c r="D119" s="351"/>
      <c r="E119" s="528">
        <f>'SEF-3 p 4 Bands'!AF109</f>
        <v>18562455.954273306</v>
      </c>
      <c r="F119" s="492">
        <f>F118+E119</f>
        <v>7091388.4949641097</v>
      </c>
      <c r="G119" s="491">
        <f>'SEF-3 p 4 Bands'!P109</f>
        <v>0</v>
      </c>
      <c r="H119" s="493">
        <f>G119+H118</f>
        <v>0</v>
      </c>
      <c r="I119" s="491">
        <f t="shared" si="37"/>
        <v>18562455.954273306</v>
      </c>
      <c r="J119" s="420">
        <f t="shared" si="38"/>
        <v>7091388.4949641097</v>
      </c>
      <c r="K119" s="528">
        <f>'SEF-3 p5 Interest'!N167+'SEF-3 p5 Interest'!N168</f>
        <v>-912.75</v>
      </c>
      <c r="L119" s="493">
        <f>L118+K119</f>
        <v>-27549.43</v>
      </c>
      <c r="M119" s="491">
        <f>G119+K119</f>
        <v>-912.75</v>
      </c>
      <c r="N119" s="532">
        <f>M119+N118</f>
        <v>-27549.429999999702</v>
      </c>
      <c r="O119" s="350"/>
      <c r="P119" s="512"/>
      <c r="Q119" s="530"/>
      <c r="R119" s="537"/>
    </row>
    <row r="120" spans="1:18" s="255" customFormat="1" ht="13.15" hidden="1" customHeight="1" outlineLevel="1" x14ac:dyDescent="0.2">
      <c r="A120" s="413"/>
      <c r="B120" s="413">
        <v>8</v>
      </c>
      <c r="C120" s="540">
        <v>40118</v>
      </c>
      <c r="D120" s="351"/>
      <c r="E120" s="528">
        <f>'SEF-3 p 4 Bands'!AF110</f>
        <v>8332666.5253994651</v>
      </c>
      <c r="F120" s="492">
        <f>F119+E120</f>
        <v>15424055.020363575</v>
      </c>
      <c r="G120" s="491">
        <f>'SEF-3 p 4 Bands'!P110</f>
        <v>0</v>
      </c>
      <c r="H120" s="493">
        <f>G120+H119</f>
        <v>0</v>
      </c>
      <c r="I120" s="491">
        <f t="shared" si="37"/>
        <v>8332666.5253994651</v>
      </c>
      <c r="J120" s="420">
        <f t="shared" si="38"/>
        <v>15424055.020363575</v>
      </c>
      <c r="K120" s="528">
        <f>'SEF-3 p5 Interest'!N169+'SEF-3 p5 Interest'!N170</f>
        <v>-883.30000000000007</v>
      </c>
      <c r="L120" s="493">
        <f>L119+K120</f>
        <v>-28432.73</v>
      </c>
      <c r="M120" s="491">
        <f>G120+K120</f>
        <v>-883.30000000000007</v>
      </c>
      <c r="N120" s="532">
        <f>M120+N119</f>
        <v>-28432.729999999701</v>
      </c>
      <c r="O120" s="350"/>
      <c r="P120" s="512"/>
      <c r="Q120" s="530"/>
      <c r="R120" s="537"/>
    </row>
    <row r="121" spans="1:18" s="664" customFormat="1" ht="13.15" hidden="1" customHeight="1" outlineLevel="1" x14ac:dyDescent="0.2">
      <c r="A121" s="413"/>
      <c r="B121" s="413">
        <v>8</v>
      </c>
      <c r="C121" s="540">
        <v>40148</v>
      </c>
      <c r="D121" s="351"/>
      <c r="E121" s="528">
        <f>'SEF-3 p 4 Bands'!AF111</f>
        <v>9710993.7081704233</v>
      </c>
      <c r="F121" s="492">
        <f>F120+E121</f>
        <v>25135048.728533998</v>
      </c>
      <c r="G121" s="491">
        <f>'SEF-3 p 4 Bands'!P111</f>
        <v>5135048.7285339981</v>
      </c>
      <c r="H121" s="493">
        <f>G121+H120</f>
        <v>5135048.7285339981</v>
      </c>
      <c r="I121" s="491">
        <f t="shared" si="37"/>
        <v>14846042.436704421</v>
      </c>
      <c r="J121" s="420">
        <f t="shared" si="38"/>
        <v>30270097.457067996</v>
      </c>
      <c r="K121" s="528">
        <f>'SEF-3 p5 Interest'!N171+'SEF-3 p5 Interest'!N172</f>
        <v>-455.51999999999992</v>
      </c>
      <c r="L121" s="493">
        <f>L120+K121</f>
        <v>-28888.25</v>
      </c>
      <c r="M121" s="491">
        <f>G121+K121</f>
        <v>5134593.2085339986</v>
      </c>
      <c r="N121" s="532">
        <f>M121+N120</f>
        <v>5106160.4785339991</v>
      </c>
      <c r="O121" s="350"/>
      <c r="P121" s="512"/>
      <c r="Q121" s="530"/>
      <c r="R121" s="537"/>
    </row>
    <row r="122" spans="1:18" s="255" customFormat="1" ht="12.75" hidden="1" customHeight="1" outlineLevel="1" x14ac:dyDescent="0.2">
      <c r="A122" s="413"/>
      <c r="B122" s="413"/>
      <c r="C122" s="540"/>
      <c r="D122" s="351"/>
      <c r="E122" s="529"/>
      <c r="F122" s="545"/>
      <c r="G122" s="529"/>
      <c r="H122" s="529"/>
      <c r="I122" s="529"/>
      <c r="J122" s="424"/>
      <c r="K122" s="526"/>
      <c r="L122" s="529"/>
      <c r="M122" s="529"/>
      <c r="N122" s="526"/>
      <c r="O122" s="350"/>
      <c r="P122" s="512"/>
      <c r="Q122" s="530"/>
      <c r="R122" s="537"/>
    </row>
    <row r="123" spans="1:18" s="255" customFormat="1" ht="12.75" hidden="1" customHeight="1" outlineLevel="1" x14ac:dyDescent="0.2">
      <c r="A123" s="413"/>
      <c r="B123" s="536" t="s">
        <v>126</v>
      </c>
      <c r="C123" s="518"/>
      <c r="D123" s="351"/>
      <c r="E123" s="512"/>
      <c r="F123" s="494">
        <f>F121+F108</f>
        <v>21778788.600870632</v>
      </c>
      <c r="G123" s="512"/>
      <c r="H123" s="494">
        <f>H121+H108</f>
        <v>4804374.4827610664</v>
      </c>
      <c r="I123" s="512"/>
      <c r="J123" s="494">
        <f>J121+J108</f>
        <v>26583163.083631702</v>
      </c>
      <c r="K123" s="530"/>
      <c r="L123" s="494">
        <f>L121+L108</f>
        <v>881549.14</v>
      </c>
      <c r="M123" s="512"/>
      <c r="N123" s="494">
        <f>N121+N108</f>
        <v>5685924.6227610661</v>
      </c>
      <c r="O123" s="350"/>
      <c r="P123" s="512"/>
      <c r="Q123" s="530"/>
      <c r="R123" s="537"/>
    </row>
    <row r="124" spans="1:18" s="255" customFormat="1" ht="12.75" hidden="1" customHeight="1" outlineLevel="1" thickBot="1" x14ac:dyDescent="0.25">
      <c r="A124" s="413"/>
      <c r="B124" s="546"/>
      <c r="C124" s="518"/>
      <c r="D124" s="351"/>
      <c r="E124" s="512"/>
      <c r="F124" s="494"/>
      <c r="G124" s="512"/>
      <c r="H124" s="512"/>
      <c r="I124" s="512"/>
      <c r="J124" s="422"/>
      <c r="K124" s="530"/>
      <c r="L124" s="512"/>
      <c r="M124" s="512"/>
      <c r="N124" s="530"/>
      <c r="O124" s="350"/>
      <c r="P124" s="512"/>
      <c r="Q124" s="530"/>
      <c r="R124" s="537"/>
    </row>
    <row r="125" spans="1:18" s="255" customFormat="1" ht="15.75" hidden="1" customHeight="1" outlineLevel="1" x14ac:dyDescent="0.25">
      <c r="A125" s="413"/>
      <c r="B125" s="413"/>
      <c r="C125" s="518"/>
      <c r="D125" s="351"/>
      <c r="E125" s="1500" t="s">
        <v>97</v>
      </c>
      <c r="F125" s="1501"/>
      <c r="G125" s="1500" t="s">
        <v>98</v>
      </c>
      <c r="H125" s="1501"/>
      <c r="I125" s="1500" t="s">
        <v>99</v>
      </c>
      <c r="J125" s="1501"/>
      <c r="K125" s="1500" t="s">
        <v>100</v>
      </c>
      <c r="L125" s="1501"/>
      <c r="M125" s="1500" t="s">
        <v>101</v>
      </c>
      <c r="N125" s="1501"/>
      <c r="O125" s="351"/>
      <c r="P125" s="512"/>
      <c r="Q125" s="530"/>
      <c r="R125" s="537"/>
    </row>
    <row r="126" spans="1:18" s="255" customFormat="1" ht="33" hidden="1" customHeight="1" outlineLevel="1" thickBot="1" x14ac:dyDescent="0.25">
      <c r="A126" s="413"/>
      <c r="B126" s="542"/>
      <c r="C126" s="518"/>
      <c r="D126" s="351"/>
      <c r="E126" s="477" t="s">
        <v>104</v>
      </c>
      <c r="F126" s="478" t="s">
        <v>107</v>
      </c>
      <c r="G126" s="477" t="s">
        <v>104</v>
      </c>
      <c r="H126" s="476" t="s">
        <v>107</v>
      </c>
      <c r="I126" s="477" t="s">
        <v>119</v>
      </c>
      <c r="J126" s="476" t="s">
        <v>107</v>
      </c>
      <c r="K126" s="477" t="s">
        <v>104</v>
      </c>
      <c r="L126" s="476" t="s">
        <v>107</v>
      </c>
      <c r="M126" s="477" t="s">
        <v>104</v>
      </c>
      <c r="N126" s="476" t="s">
        <v>107</v>
      </c>
      <c r="O126" s="350"/>
      <c r="P126" s="512"/>
      <c r="Q126" s="530"/>
      <c r="R126" s="537"/>
    </row>
    <row r="127" spans="1:18" s="255" customFormat="1" ht="12.75" hidden="1" customHeight="1" outlineLevel="1" x14ac:dyDescent="0.2">
      <c r="A127" s="413"/>
      <c r="B127" s="413"/>
      <c r="C127" s="518"/>
      <c r="D127" s="351"/>
      <c r="E127" s="512"/>
      <c r="F127" s="494"/>
      <c r="G127" s="512"/>
      <c r="H127" s="512"/>
      <c r="I127" s="512"/>
      <c r="J127" s="422"/>
      <c r="K127" s="530"/>
      <c r="L127" s="512"/>
      <c r="M127" s="512"/>
      <c r="N127" s="530"/>
      <c r="O127" s="350"/>
      <c r="P127" s="512"/>
      <c r="Q127" s="530"/>
      <c r="R127" s="537"/>
    </row>
    <row r="128" spans="1:18" s="255" customFormat="1" ht="12.75" hidden="1" customHeight="1" outlineLevel="1" x14ac:dyDescent="0.2">
      <c r="A128" s="413"/>
      <c r="B128" s="413">
        <v>9</v>
      </c>
      <c r="C128" s="518">
        <v>40179</v>
      </c>
      <c r="D128" s="351"/>
      <c r="E128" s="544">
        <f>'SEF-3 p 4 Bands'!AF113</f>
        <v>8652353.5995881222</v>
      </c>
      <c r="F128" s="513">
        <f>E128</f>
        <v>8652353.5995881222</v>
      </c>
      <c r="G128" s="544">
        <f>'SEF-3 p 4 Bands'!P113</f>
        <v>0</v>
      </c>
      <c r="H128" s="514">
        <f>G128</f>
        <v>0</v>
      </c>
      <c r="I128" s="544">
        <f t="shared" ref="I128:I139" si="44">E128+G128</f>
        <v>8652353.5995881222</v>
      </c>
      <c r="J128" s="419">
        <f t="shared" ref="J128:J139" si="45">F128+H128</f>
        <v>8652353.5995881222</v>
      </c>
      <c r="K128" s="524">
        <f>'SEF-3 p5 Interest'!N173+'SEF-3 p5 Interest'!N174</f>
        <v>13261.390000000001</v>
      </c>
      <c r="L128" s="514">
        <f>K128</f>
        <v>13261.390000000001</v>
      </c>
      <c r="M128" s="544">
        <f t="shared" ref="M128:M136" si="46">G128+K128</f>
        <v>13261.390000000001</v>
      </c>
      <c r="N128" s="527">
        <f>M128</f>
        <v>13261.390000000001</v>
      </c>
      <c r="O128" s="350"/>
      <c r="P128" s="512"/>
      <c r="Q128" s="530"/>
      <c r="R128" s="537"/>
    </row>
    <row r="129" spans="1:18" s="255" customFormat="1" ht="13.15" hidden="1" customHeight="1" outlineLevel="1" x14ac:dyDescent="0.2">
      <c r="A129" s="413"/>
      <c r="B129" s="413">
        <v>9</v>
      </c>
      <c r="C129" s="518">
        <v>40210</v>
      </c>
      <c r="D129" s="351"/>
      <c r="E129" s="491">
        <f>'SEF-3 p 4 Bands'!AF114</f>
        <v>13771278.201482262</v>
      </c>
      <c r="F129" s="492">
        <f>F128+E129</f>
        <v>22423631.801070385</v>
      </c>
      <c r="G129" s="491">
        <f>'SEF-3 p 4 Bands'!P114</f>
        <v>2423631.801070381</v>
      </c>
      <c r="H129" s="493">
        <f t="shared" ref="H129:H136" si="47">G129+H128</f>
        <v>2423631.801070381</v>
      </c>
      <c r="I129" s="491">
        <f t="shared" si="44"/>
        <v>16194910.002552643</v>
      </c>
      <c r="J129" s="420">
        <f t="shared" si="45"/>
        <v>24847263.602140766</v>
      </c>
      <c r="K129" s="528">
        <f>'SEF-3 p5 Interest'!N175+'SEF-3 p5 Interest'!N176</f>
        <v>12193.83</v>
      </c>
      <c r="L129" s="493">
        <f t="shared" ref="L129:L139" si="48">L128+K129</f>
        <v>25455.22</v>
      </c>
      <c r="M129" s="491">
        <f t="shared" si="46"/>
        <v>2435825.631070381</v>
      </c>
      <c r="N129" s="532">
        <f t="shared" ref="N129:N136" si="49">M129+N128</f>
        <v>2449087.0210703812</v>
      </c>
      <c r="O129" s="350"/>
      <c r="P129" s="512"/>
      <c r="Q129" s="530"/>
      <c r="R129" s="537"/>
    </row>
    <row r="130" spans="1:18" s="255" customFormat="1" ht="13.15" hidden="1" customHeight="1" outlineLevel="1" x14ac:dyDescent="0.2">
      <c r="A130" s="413"/>
      <c r="B130" s="413">
        <v>9</v>
      </c>
      <c r="C130" s="518">
        <v>40238</v>
      </c>
      <c r="D130" s="351"/>
      <c r="E130" s="491">
        <f>'SEF-3 p 4 Bands'!AF115</f>
        <v>5498029.6531072035</v>
      </c>
      <c r="F130" s="494">
        <f t="shared" ref="F130:F136" si="50">F129+E130</f>
        <v>27921661.454177588</v>
      </c>
      <c r="G130" s="491">
        <f>'SEF-3 p 4 Bands'!P115</f>
        <v>5498029.6531072073</v>
      </c>
      <c r="H130" s="512">
        <f t="shared" si="47"/>
        <v>7921661.4541775882</v>
      </c>
      <c r="I130" s="491">
        <f t="shared" si="44"/>
        <v>10996059.306214411</v>
      </c>
      <c r="J130" s="422">
        <f t="shared" si="45"/>
        <v>35843322.908355176</v>
      </c>
      <c r="K130" s="491">
        <f>'SEF-3 p5 Interest'!N177+'SEF-3 p5 Interest'!N178</f>
        <v>20440.829999999998</v>
      </c>
      <c r="L130" s="512">
        <f t="shared" si="48"/>
        <v>45896.05</v>
      </c>
      <c r="M130" s="491">
        <f t="shared" si="46"/>
        <v>5518470.4831072073</v>
      </c>
      <c r="N130" s="493">
        <f t="shared" si="49"/>
        <v>7967557.504177589</v>
      </c>
      <c r="O130" s="350"/>
      <c r="P130" s="512"/>
      <c r="Q130" s="530"/>
      <c r="R130" s="537"/>
    </row>
    <row r="131" spans="1:18" s="255" customFormat="1" ht="13.15" hidden="1" customHeight="1" outlineLevel="1" x14ac:dyDescent="0.2">
      <c r="A131" s="413"/>
      <c r="B131" s="413">
        <v>9</v>
      </c>
      <c r="C131" s="518">
        <v>40269</v>
      </c>
      <c r="D131" s="351"/>
      <c r="E131" s="491">
        <f>'SEF-3 p 4 Bands'!AF116</f>
        <v>-2907013.1197292283</v>
      </c>
      <c r="F131" s="492">
        <f t="shared" si="50"/>
        <v>25014648.33444836</v>
      </c>
      <c r="G131" s="491">
        <f>'SEF-3 p 4 Bands'!P116</f>
        <v>-2907013.1197292283</v>
      </c>
      <c r="H131" s="493">
        <f t="shared" si="47"/>
        <v>5014648.3344483599</v>
      </c>
      <c r="I131" s="491">
        <f t="shared" si="44"/>
        <v>-5814026.2394584566</v>
      </c>
      <c r="J131" s="420">
        <f t="shared" si="45"/>
        <v>30029296.66889672</v>
      </c>
      <c r="K131" s="528">
        <f>'SEF-3 p5 Interest'!N179+'SEF-3 p5 Interest'!N180</f>
        <v>33735.370000000003</v>
      </c>
      <c r="L131" s="493">
        <f t="shared" si="48"/>
        <v>79631.420000000013</v>
      </c>
      <c r="M131" s="491">
        <f t="shared" si="46"/>
        <v>-2873277.7497292282</v>
      </c>
      <c r="N131" s="532">
        <f t="shared" si="49"/>
        <v>5094279.7544483608</v>
      </c>
      <c r="O131" s="350"/>
      <c r="P131" s="512"/>
      <c r="Q131" s="530"/>
      <c r="R131" s="537"/>
    </row>
    <row r="132" spans="1:18" s="255" customFormat="1" ht="13.15" hidden="1" customHeight="1" outlineLevel="1" x14ac:dyDescent="0.2">
      <c r="A132" s="413"/>
      <c r="B132" s="413">
        <v>9</v>
      </c>
      <c r="C132" s="518">
        <v>40299</v>
      </c>
      <c r="D132" s="351"/>
      <c r="E132" s="491">
        <f>'SEF-3 p 4 Bands'!AF117</f>
        <v>-8539122.4484209418</v>
      </c>
      <c r="F132" s="492">
        <f t="shared" si="50"/>
        <v>16475525.886027418</v>
      </c>
      <c r="G132" s="491">
        <f>'SEF-3 p 4 Bands'!P117</f>
        <v>-5014648.3344483599</v>
      </c>
      <c r="H132" s="493">
        <f t="shared" si="47"/>
        <v>0</v>
      </c>
      <c r="I132" s="491">
        <f t="shared" si="44"/>
        <v>-13553770.782869302</v>
      </c>
      <c r="J132" s="420">
        <f t="shared" si="45"/>
        <v>16475525.886027418</v>
      </c>
      <c r="K132" s="528">
        <f>'SEF-3 p5 Interest'!N181+'SEF-3 p5 Interest'!N182</f>
        <v>26656.690000000002</v>
      </c>
      <c r="L132" s="493">
        <f t="shared" si="48"/>
        <v>106288.11000000002</v>
      </c>
      <c r="M132" s="491">
        <f t="shared" si="46"/>
        <v>-4987991.6444483595</v>
      </c>
      <c r="N132" s="532">
        <f t="shared" si="49"/>
        <v>106288.11000000127</v>
      </c>
      <c r="O132" s="350"/>
      <c r="P132" s="512"/>
      <c r="Q132" s="530"/>
      <c r="R132" s="537"/>
    </row>
    <row r="133" spans="1:18" s="255" customFormat="1" ht="13.15" hidden="1" customHeight="1" outlineLevel="1" x14ac:dyDescent="0.2">
      <c r="A133" s="413"/>
      <c r="B133" s="413">
        <v>9</v>
      </c>
      <c r="C133" s="518">
        <v>40330</v>
      </c>
      <c r="D133" s="473" t="s">
        <v>127</v>
      </c>
      <c r="E133" s="491">
        <f>'SEF-3 p 4 Bands'!AF118</f>
        <v>6431850.8709147647</v>
      </c>
      <c r="F133" s="492">
        <f t="shared" si="50"/>
        <v>22907376.756942183</v>
      </c>
      <c r="G133" s="491">
        <f>'SEF-3 p 4 Bands'!P118</f>
        <v>2907376.7569421828</v>
      </c>
      <c r="H133" s="493">
        <f t="shared" si="47"/>
        <v>2907376.7569421828</v>
      </c>
      <c r="I133" s="491">
        <f t="shared" si="44"/>
        <v>9339227.6278569475</v>
      </c>
      <c r="J133" s="420">
        <f t="shared" si="45"/>
        <v>25814753.513884366</v>
      </c>
      <c r="K133" s="528">
        <f>'SEF-3 p5 Interest'!N183+'SEF-3 p5 Interest'!N184</f>
        <v>13092.48</v>
      </c>
      <c r="L133" s="493">
        <f t="shared" si="48"/>
        <v>119380.59000000001</v>
      </c>
      <c r="M133" s="491">
        <f t="shared" si="46"/>
        <v>2920469.2369421828</v>
      </c>
      <c r="N133" s="532">
        <f t="shared" si="49"/>
        <v>3026757.346942184</v>
      </c>
      <c r="O133" s="350"/>
      <c r="P133" s="512"/>
      <c r="Q133" s="530"/>
      <c r="R133" s="537"/>
    </row>
    <row r="134" spans="1:18" s="255" customFormat="1" ht="12.75" hidden="1" customHeight="1" outlineLevel="1" x14ac:dyDescent="0.2">
      <c r="A134" s="413"/>
      <c r="B134" s="413">
        <v>9</v>
      </c>
      <c r="C134" s="518">
        <v>40360</v>
      </c>
      <c r="D134" s="351"/>
      <c r="E134" s="491">
        <f>'SEF-3 p 4 Bands'!AF119</f>
        <v>-4866150.1065003946</v>
      </c>
      <c r="F134" s="492">
        <f t="shared" si="50"/>
        <v>18041226.650441788</v>
      </c>
      <c r="G134" s="491">
        <f>'SEF-3 p 4 Bands'!P119</f>
        <v>-2907376.7569421828</v>
      </c>
      <c r="H134" s="493">
        <f t="shared" si="47"/>
        <v>0</v>
      </c>
      <c r="I134" s="491">
        <f t="shared" si="44"/>
        <v>-7773526.8634425774</v>
      </c>
      <c r="J134" s="420">
        <f t="shared" si="45"/>
        <v>18041226.650441788</v>
      </c>
      <c r="K134" s="528">
        <f>'SEF-3 p5 Interest'!N185+'SEF-3 p5 Interest'!N186</f>
        <v>21027.670000000002</v>
      </c>
      <c r="L134" s="493">
        <f t="shared" si="48"/>
        <v>140408.26</v>
      </c>
      <c r="M134" s="491">
        <f t="shared" si="46"/>
        <v>-2886349.0869421829</v>
      </c>
      <c r="N134" s="532">
        <f t="shared" si="49"/>
        <v>140408.26000000117</v>
      </c>
      <c r="O134" s="350"/>
      <c r="P134" s="512"/>
      <c r="Q134" s="530"/>
      <c r="R134" s="537"/>
    </row>
    <row r="135" spans="1:18" s="255" customFormat="1" ht="12.75" hidden="1" customHeight="1" outlineLevel="1" x14ac:dyDescent="0.2">
      <c r="A135" s="413"/>
      <c r="B135" s="413">
        <v>9</v>
      </c>
      <c r="C135" s="518">
        <v>40391</v>
      </c>
      <c r="D135" s="351"/>
      <c r="E135" s="491">
        <f>'SEF-3 p 4 Bands'!AF120</f>
        <v>-4247056.8503729776</v>
      </c>
      <c r="F135" s="492">
        <f t="shared" si="50"/>
        <v>13794169.800068811</v>
      </c>
      <c r="G135" s="491">
        <f>'SEF-3 p 4 Bands'!P120</f>
        <v>0</v>
      </c>
      <c r="H135" s="493">
        <f t="shared" si="47"/>
        <v>0</v>
      </c>
      <c r="I135" s="491">
        <f t="shared" si="44"/>
        <v>-4247056.8503729776</v>
      </c>
      <c r="J135" s="420">
        <f t="shared" si="45"/>
        <v>13794169.800068811</v>
      </c>
      <c r="K135" s="528">
        <f>'SEF-3 p5 Interest'!N187+'SEF-3 p5 Interest'!N188</f>
        <v>13261.390000000001</v>
      </c>
      <c r="L135" s="493">
        <f t="shared" si="48"/>
        <v>153669.65000000002</v>
      </c>
      <c r="M135" s="491">
        <f t="shared" si="46"/>
        <v>13261.390000000001</v>
      </c>
      <c r="N135" s="532">
        <f t="shared" si="49"/>
        <v>153669.65000000119</v>
      </c>
      <c r="O135" s="350"/>
      <c r="P135" s="512"/>
      <c r="Q135" s="530"/>
      <c r="R135" s="537"/>
    </row>
    <row r="136" spans="1:18" s="255" customFormat="1" ht="12.75" hidden="1" customHeight="1" outlineLevel="1" x14ac:dyDescent="0.2">
      <c r="A136" s="413"/>
      <c r="B136" s="413">
        <v>9</v>
      </c>
      <c r="C136" s="518">
        <v>40422</v>
      </c>
      <c r="D136" s="351"/>
      <c r="E136" s="491">
        <f>'SEF-3 p 4 Bands'!AF121</f>
        <v>7146593.9584478512</v>
      </c>
      <c r="F136" s="492">
        <f t="shared" si="50"/>
        <v>20940763.758516662</v>
      </c>
      <c r="G136" s="491">
        <f>'SEF-3 p 4 Bands'!P121</f>
        <v>940763.75851666555</v>
      </c>
      <c r="H136" s="493">
        <f t="shared" si="47"/>
        <v>940763.75851666555</v>
      </c>
      <c r="I136" s="491">
        <f t="shared" si="44"/>
        <v>8087357.7169645168</v>
      </c>
      <c r="J136" s="420">
        <f t="shared" si="45"/>
        <v>21881527.517033327</v>
      </c>
      <c r="K136" s="528">
        <f>'SEF-3 p5 Interest'!N189+'SEF-3 p5 Interest'!N190</f>
        <v>12917.369999999999</v>
      </c>
      <c r="L136" s="493">
        <f t="shared" si="48"/>
        <v>166587.02000000002</v>
      </c>
      <c r="M136" s="491">
        <f t="shared" si="46"/>
        <v>953681.12851666554</v>
      </c>
      <c r="N136" s="532">
        <f t="shared" si="49"/>
        <v>1107350.7785166667</v>
      </c>
      <c r="O136" s="350"/>
      <c r="P136" s="512"/>
      <c r="Q136" s="530"/>
      <c r="R136" s="537"/>
    </row>
    <row r="137" spans="1:18" s="255" customFormat="1" ht="13.15" hidden="1" customHeight="1" outlineLevel="1" x14ac:dyDescent="0.2">
      <c r="A137" s="413"/>
      <c r="B137" s="413">
        <v>9</v>
      </c>
      <c r="C137" s="518">
        <v>40452</v>
      </c>
      <c r="D137" s="351"/>
      <c r="E137" s="491">
        <f>'SEF-3 p 4 Bands'!AF122</f>
        <v>2471130.3310148939</v>
      </c>
      <c r="F137" s="492">
        <f>F136+E137</f>
        <v>23411894.089531556</v>
      </c>
      <c r="G137" s="491">
        <f>'SEF-3 p 4 Bands'!P122</f>
        <v>2471130.3310148884</v>
      </c>
      <c r="H137" s="493">
        <f>G137+H136</f>
        <v>3411894.0895315539</v>
      </c>
      <c r="I137" s="491">
        <f t="shared" si="44"/>
        <v>4942260.6620297823</v>
      </c>
      <c r="J137" s="420">
        <f t="shared" si="45"/>
        <v>26823788.179063112</v>
      </c>
      <c r="K137" s="528">
        <f>'SEF-3 p5 Interest'!N191+'SEF-3 p5 Interest'!N192</f>
        <v>16078.19</v>
      </c>
      <c r="L137" s="493">
        <f t="shared" si="48"/>
        <v>182665.21000000002</v>
      </c>
      <c r="M137" s="491">
        <f>G137+K137</f>
        <v>2487208.5210148883</v>
      </c>
      <c r="N137" s="532">
        <f>M137+N136</f>
        <v>3594559.2995315548</v>
      </c>
      <c r="O137" s="350"/>
      <c r="P137" s="512"/>
      <c r="Q137" s="530"/>
      <c r="R137" s="537"/>
    </row>
    <row r="138" spans="1:18" s="255" customFormat="1" ht="12.75" hidden="1" customHeight="1" outlineLevel="1" x14ac:dyDescent="0.2">
      <c r="A138" s="413"/>
      <c r="B138" s="413">
        <v>9</v>
      </c>
      <c r="C138" s="518">
        <v>40483</v>
      </c>
      <c r="D138" s="351"/>
      <c r="E138" s="491">
        <f>'SEF-3 p 4 Bands'!AF123</f>
        <v>259586.59570912272</v>
      </c>
      <c r="F138" s="492">
        <f>F137+E138</f>
        <v>23671480.685240678</v>
      </c>
      <c r="G138" s="491">
        <f>'SEF-3 p 4 Bands'!P123</f>
        <v>259586.59570912831</v>
      </c>
      <c r="H138" s="493">
        <f>G138+H137</f>
        <v>3671480.6852406822</v>
      </c>
      <c r="I138" s="491">
        <f t="shared" si="44"/>
        <v>519173.19141825102</v>
      </c>
      <c r="J138" s="420">
        <f t="shared" si="45"/>
        <v>27342961.370481361</v>
      </c>
      <c r="K138" s="528">
        <f>'SEF-3 p5 Interest'!N193+'SEF-3 p5 Interest'!N194</f>
        <v>21970.68</v>
      </c>
      <c r="L138" s="493">
        <f t="shared" si="48"/>
        <v>204635.89</v>
      </c>
      <c r="M138" s="491">
        <f>G138+K138</f>
        <v>281557.2757091283</v>
      </c>
      <c r="N138" s="532">
        <f>M138+N137</f>
        <v>3876116.5752406833</v>
      </c>
      <c r="O138" s="350"/>
      <c r="P138" s="512"/>
      <c r="Q138" s="530"/>
      <c r="R138" s="537"/>
    </row>
    <row r="139" spans="1:18" s="664" customFormat="1" ht="12.75" hidden="1" customHeight="1" outlineLevel="1" x14ac:dyDescent="0.2">
      <c r="A139" s="413"/>
      <c r="B139" s="413">
        <v>9</v>
      </c>
      <c r="C139" s="518">
        <v>40513</v>
      </c>
      <c r="D139" s="351"/>
      <c r="E139" s="498">
        <f>'SEF-3 p 4 Bands'!AF124</f>
        <v>4410283.431142956</v>
      </c>
      <c r="F139" s="499">
        <f>F138+E139</f>
        <v>28081764.116383635</v>
      </c>
      <c r="G139" s="498">
        <f>'SEF-3 p 4 Bands'!P124</f>
        <v>4410283.4311429486</v>
      </c>
      <c r="H139" s="500">
        <f>G139+H138</f>
        <v>8081764.1163836308</v>
      </c>
      <c r="I139" s="498">
        <f t="shared" si="44"/>
        <v>8820566.8622859046</v>
      </c>
      <c r="J139" s="421">
        <f t="shared" si="45"/>
        <v>36163528.232767269</v>
      </c>
      <c r="K139" s="535">
        <f>'SEF-3 p5 Interest'!N195+'SEF-3 p5 Interest'!N196</f>
        <v>23788.38</v>
      </c>
      <c r="L139" s="500">
        <f t="shared" si="48"/>
        <v>228424.27000000002</v>
      </c>
      <c r="M139" s="498">
        <f>G139+K139</f>
        <v>4434071.8111429485</v>
      </c>
      <c r="N139" s="517">
        <f>M139+N138</f>
        <v>8310188.3863836322</v>
      </c>
      <c r="O139" s="350"/>
      <c r="P139" s="512"/>
      <c r="Q139" s="530"/>
      <c r="R139" s="537"/>
    </row>
    <row r="140" spans="1:18" s="255" customFormat="1" ht="12.75" hidden="1" customHeight="1" outlineLevel="1" x14ac:dyDescent="0.2">
      <c r="A140" s="413"/>
      <c r="B140" s="413"/>
      <c r="C140" s="518"/>
      <c r="D140" s="351"/>
      <c r="E140" s="512"/>
      <c r="F140" s="494"/>
      <c r="G140" s="512"/>
      <c r="H140" s="512"/>
      <c r="I140" s="512"/>
      <c r="J140" s="422"/>
      <c r="K140" s="530"/>
      <c r="L140" s="512"/>
      <c r="M140" s="512"/>
      <c r="N140" s="530"/>
      <c r="O140" s="350"/>
      <c r="P140" s="512"/>
      <c r="Q140" s="530"/>
      <c r="R140" s="537"/>
    </row>
    <row r="141" spans="1:18" s="255" customFormat="1" ht="12.75" hidden="1" customHeight="1" outlineLevel="1" x14ac:dyDescent="0.2">
      <c r="A141" s="413"/>
      <c r="B141" s="536" t="s">
        <v>87</v>
      </c>
      <c r="C141" s="518"/>
      <c r="D141" s="351"/>
      <c r="E141" s="512"/>
      <c r="F141" s="494">
        <f>F139+F123</f>
        <v>49860552.717254266</v>
      </c>
      <c r="G141" s="314"/>
      <c r="H141" s="494">
        <f>H139+H123</f>
        <v>12886138.599144697</v>
      </c>
      <c r="I141" s="512"/>
      <c r="J141" s="494">
        <f>J139+J123</f>
        <v>62746691.316398971</v>
      </c>
      <c r="K141" s="314"/>
      <c r="L141" s="494">
        <f>L139+L123</f>
        <v>1109973.4100000001</v>
      </c>
      <c r="M141" s="512"/>
      <c r="N141" s="494">
        <f>N139+N123</f>
        <v>13996113.009144697</v>
      </c>
      <c r="O141" s="350"/>
      <c r="P141" s="512"/>
      <c r="Q141" s="530"/>
      <c r="R141" s="537"/>
    </row>
    <row r="142" spans="1:18" s="255" customFormat="1" ht="9" hidden="1" customHeight="1" outlineLevel="1" x14ac:dyDescent="0.2">
      <c r="A142" s="413"/>
      <c r="B142" s="413"/>
      <c r="C142" s="518"/>
      <c r="D142" s="351"/>
      <c r="E142" s="512"/>
      <c r="F142" s="494"/>
      <c r="G142" s="512"/>
      <c r="H142" s="512"/>
      <c r="I142" s="512"/>
      <c r="J142" s="422"/>
      <c r="K142" s="530"/>
      <c r="L142" s="512"/>
      <c r="M142" s="512"/>
      <c r="N142" s="530"/>
      <c r="O142" s="350"/>
      <c r="P142" s="512"/>
      <c r="Q142" s="530"/>
      <c r="R142" s="537"/>
    </row>
    <row r="143" spans="1:18" s="255" customFormat="1" ht="12.75" hidden="1" customHeight="1" outlineLevel="1" x14ac:dyDescent="0.2">
      <c r="A143" s="413"/>
      <c r="B143" s="413">
        <v>10</v>
      </c>
      <c r="C143" s="518">
        <v>40544</v>
      </c>
      <c r="D143" s="351"/>
      <c r="E143" s="544">
        <f>'SEF-3 p 4 Bands'!AF126</f>
        <v>-3646875.6518824846</v>
      </c>
      <c r="F143" s="513">
        <f>E143</f>
        <v>-3646875.6518824846</v>
      </c>
      <c r="G143" s="544">
        <f>'SEF-3 p 4 Bands'!P126</f>
        <v>0</v>
      </c>
      <c r="H143" s="514">
        <f>G143</f>
        <v>0</v>
      </c>
      <c r="I143" s="544">
        <f t="shared" ref="I143:I154" si="51">E143+G143</f>
        <v>-3646875.6518824846</v>
      </c>
      <c r="J143" s="419">
        <f t="shared" ref="J143:J154" si="52">F143+H143</f>
        <v>-3646875.6518824846</v>
      </c>
      <c r="K143" s="524">
        <f>'SEF-3 p5 Interest'!N197+'SEF-3 p5 Interest'!N198</f>
        <v>35569.279999999999</v>
      </c>
      <c r="L143" s="514">
        <f>K143</f>
        <v>35569.279999999999</v>
      </c>
      <c r="M143" s="544">
        <f t="shared" ref="M143:M151" si="53">G143+K143</f>
        <v>35569.279999999999</v>
      </c>
      <c r="N143" s="527">
        <f>M143</f>
        <v>35569.279999999999</v>
      </c>
      <c r="O143" s="350"/>
      <c r="P143" s="512"/>
      <c r="Q143" s="530"/>
      <c r="R143" s="537"/>
    </row>
    <row r="144" spans="1:18" s="255" customFormat="1" ht="13.15" hidden="1" customHeight="1" outlineLevel="1" x14ac:dyDescent="0.2">
      <c r="A144" s="413"/>
      <c r="B144" s="413">
        <v>10</v>
      </c>
      <c r="C144" s="518">
        <v>40575</v>
      </c>
      <c r="D144" s="351"/>
      <c r="E144" s="491">
        <f>'SEF-3 p 4 Bands'!AF127</f>
        <v>3127854.0477792397</v>
      </c>
      <c r="F144" s="492">
        <f t="shared" ref="F144:F151" si="54">F143+E144</f>
        <v>-519021.60410324484</v>
      </c>
      <c r="G144" s="491">
        <f>'SEF-3 p 4 Bands'!P127</f>
        <v>0</v>
      </c>
      <c r="H144" s="493">
        <f t="shared" ref="H144:H151" si="55">G144+H143</f>
        <v>0</v>
      </c>
      <c r="I144" s="491">
        <f t="shared" si="51"/>
        <v>3127854.0477792397</v>
      </c>
      <c r="J144" s="420">
        <f t="shared" si="52"/>
        <v>-519021.60410324484</v>
      </c>
      <c r="K144" s="528">
        <f>'SEF-3 p5 Interest'!N199+'SEF-3 p5 Interest'!N200</f>
        <v>32127.09</v>
      </c>
      <c r="L144" s="493">
        <f t="shared" ref="L144:L151" si="56">L143+K144</f>
        <v>67696.37</v>
      </c>
      <c r="M144" s="491">
        <f t="shared" si="53"/>
        <v>32127.09</v>
      </c>
      <c r="N144" s="532">
        <f t="shared" ref="N144:N151" si="57">M144+N143</f>
        <v>67696.37</v>
      </c>
      <c r="O144" s="350"/>
      <c r="P144" s="512"/>
      <c r="Q144" s="530"/>
      <c r="R144" s="537"/>
    </row>
    <row r="145" spans="1:18" s="255" customFormat="1" ht="12.75" hidden="1" customHeight="1" outlineLevel="1" x14ac:dyDescent="0.2">
      <c r="A145" s="413"/>
      <c r="B145" s="413">
        <v>10</v>
      </c>
      <c r="C145" s="518">
        <v>40603</v>
      </c>
      <c r="D145" s="351"/>
      <c r="E145" s="491">
        <f>'SEF-3 p 4 Bands'!AF128</f>
        <v>-4262363.1151829138</v>
      </c>
      <c r="F145" s="494">
        <f t="shared" si="54"/>
        <v>-4781384.7192861587</v>
      </c>
      <c r="G145" s="491">
        <f>'SEF-3 p 4 Bands'!P128</f>
        <v>0</v>
      </c>
      <c r="H145" s="512">
        <f t="shared" si="55"/>
        <v>0</v>
      </c>
      <c r="I145" s="491">
        <f t="shared" si="51"/>
        <v>-4262363.1151829138</v>
      </c>
      <c r="J145" s="422">
        <f t="shared" si="52"/>
        <v>-4781384.7192861587</v>
      </c>
      <c r="K145" s="528">
        <f>'SEF-3 p5 Interest'!N201+'SEF-3 p5 Interest'!N202</f>
        <v>35569.279999999999</v>
      </c>
      <c r="L145" s="512">
        <f t="shared" si="56"/>
        <v>103265.65</v>
      </c>
      <c r="M145" s="491">
        <f t="shared" si="53"/>
        <v>35569.279999999999</v>
      </c>
      <c r="N145" s="493">
        <f t="shared" si="57"/>
        <v>103265.65</v>
      </c>
      <c r="O145" s="350"/>
      <c r="P145" s="512"/>
      <c r="Q145" s="530"/>
      <c r="R145" s="537"/>
    </row>
    <row r="146" spans="1:18" s="255" customFormat="1" ht="13.15" hidden="1" customHeight="1" outlineLevel="1" x14ac:dyDescent="0.2">
      <c r="A146" s="413"/>
      <c r="B146" s="413">
        <v>10</v>
      </c>
      <c r="C146" s="518">
        <v>40634</v>
      </c>
      <c r="D146" s="351"/>
      <c r="E146" s="491">
        <f>'SEF-3 p 4 Bands'!AF129</f>
        <v>-11327560.843563855</v>
      </c>
      <c r="F146" s="492">
        <f t="shared" si="54"/>
        <v>-16108945.562850013</v>
      </c>
      <c r="G146" s="491">
        <f>'SEF-3 p 4 Bands'!P129</f>
        <v>0</v>
      </c>
      <c r="H146" s="493">
        <f t="shared" si="55"/>
        <v>0</v>
      </c>
      <c r="I146" s="491">
        <f t="shared" si="51"/>
        <v>-11327560.843563855</v>
      </c>
      <c r="J146" s="420">
        <f t="shared" si="52"/>
        <v>-16108945.562850013</v>
      </c>
      <c r="K146" s="528">
        <f>'SEF-3 p5 Interest'!N203+'SEF-3 p5 Interest'!N204</f>
        <v>34421.880000000005</v>
      </c>
      <c r="L146" s="493">
        <f t="shared" si="56"/>
        <v>137687.53</v>
      </c>
      <c r="M146" s="491">
        <f t="shared" si="53"/>
        <v>34421.880000000005</v>
      </c>
      <c r="N146" s="532">
        <f t="shared" si="57"/>
        <v>137687.53</v>
      </c>
      <c r="O146" s="350"/>
      <c r="P146" s="512"/>
      <c r="Q146" s="530"/>
      <c r="R146" s="537"/>
    </row>
    <row r="147" spans="1:18" s="255" customFormat="1" ht="13.15" hidden="1" customHeight="1" outlineLevel="1" x14ac:dyDescent="0.2">
      <c r="A147" s="413"/>
      <c r="B147" s="413">
        <v>10</v>
      </c>
      <c r="C147" s="518">
        <v>40664</v>
      </c>
      <c r="D147" s="351"/>
      <c r="E147" s="491">
        <f>'SEF-3 p 4 Bands'!AF130</f>
        <v>-9947375.9388061538</v>
      </c>
      <c r="F147" s="492">
        <f t="shared" si="54"/>
        <v>-26056321.501656167</v>
      </c>
      <c r="G147" s="491">
        <f>'SEF-3 p 4 Bands'!P130</f>
        <v>-6056321.5016561672</v>
      </c>
      <c r="H147" s="493">
        <f t="shared" si="55"/>
        <v>-6056321.5016561672</v>
      </c>
      <c r="I147" s="491">
        <f t="shared" si="51"/>
        <v>-16003697.440462321</v>
      </c>
      <c r="J147" s="420">
        <f t="shared" si="52"/>
        <v>-32112643.003312334</v>
      </c>
      <c r="K147" s="528">
        <f>'SEF-3 p5 Interest'!N205+'SEF-3 p5 Interest'!N206</f>
        <v>35030.009999999995</v>
      </c>
      <c r="L147" s="493">
        <f t="shared" si="56"/>
        <v>172717.53999999998</v>
      </c>
      <c r="M147" s="491">
        <f t="shared" si="53"/>
        <v>-6021291.4916561674</v>
      </c>
      <c r="N147" s="532">
        <f t="shared" si="57"/>
        <v>-5883603.9616561672</v>
      </c>
      <c r="O147" s="350"/>
      <c r="P147" s="512"/>
      <c r="Q147" s="530"/>
      <c r="R147" s="537"/>
    </row>
    <row r="148" spans="1:18" s="255" customFormat="1" ht="12.75" hidden="1" customHeight="1" outlineLevel="1" x14ac:dyDescent="0.2">
      <c r="A148" s="413"/>
      <c r="B148" s="413">
        <v>10</v>
      </c>
      <c r="C148" s="518">
        <v>40695</v>
      </c>
      <c r="D148" s="473"/>
      <c r="E148" s="491">
        <f>'SEF-3 p 4 Bands'!AF131</f>
        <v>1689533.2241270356</v>
      </c>
      <c r="F148" s="492">
        <f t="shared" si="54"/>
        <v>-24366788.277529132</v>
      </c>
      <c r="G148" s="491">
        <f>'SEF-3 p 4 Bands'!P131</f>
        <v>1689533.2241270356</v>
      </c>
      <c r="H148" s="493">
        <f t="shared" si="55"/>
        <v>-4366788.2775291316</v>
      </c>
      <c r="I148" s="491">
        <f t="shared" si="51"/>
        <v>3379066.4482540712</v>
      </c>
      <c r="J148" s="420">
        <f t="shared" si="52"/>
        <v>-28733576.555058263</v>
      </c>
      <c r="K148" s="528">
        <f>'SEF-3 p5 Interest'!N207+'SEF-3 p5 Interest'!N208</f>
        <v>18394.47</v>
      </c>
      <c r="L148" s="493">
        <f t="shared" si="56"/>
        <v>191112.00999999998</v>
      </c>
      <c r="M148" s="491">
        <f t="shared" si="53"/>
        <v>1707927.6941270356</v>
      </c>
      <c r="N148" s="532">
        <f t="shared" si="57"/>
        <v>-4175676.2675291318</v>
      </c>
      <c r="O148" s="350"/>
      <c r="P148" s="512"/>
      <c r="Q148" s="530"/>
      <c r="R148" s="537"/>
    </row>
    <row r="149" spans="1:18" s="255" customFormat="1" ht="12.75" hidden="1" customHeight="1" outlineLevel="1" x14ac:dyDescent="0.2">
      <c r="A149" s="413"/>
      <c r="B149" s="413">
        <v>10</v>
      </c>
      <c r="C149" s="518">
        <v>40725</v>
      </c>
      <c r="D149" s="351"/>
      <c r="E149" s="491">
        <f>'SEF-3 p 4 Bands'!AF132</f>
        <v>-4967037.5397893079</v>
      </c>
      <c r="F149" s="492">
        <f t="shared" si="54"/>
        <v>-29333825.817318439</v>
      </c>
      <c r="G149" s="491">
        <f>'SEF-3 p 4 Bands'!P132</f>
        <v>-4967037.5397893079</v>
      </c>
      <c r="H149" s="493">
        <f t="shared" si="55"/>
        <v>-9333825.8173184395</v>
      </c>
      <c r="I149" s="491">
        <f t="shared" si="51"/>
        <v>-9934075.0795786157</v>
      </c>
      <c r="J149" s="420">
        <f t="shared" si="52"/>
        <v>-38667651.634636879</v>
      </c>
      <c r="K149" s="528">
        <f>'SEF-3 p5 Interest'!N209+'SEF-3 p5 Interest'!N210</f>
        <v>23073.469999999998</v>
      </c>
      <c r="L149" s="493">
        <f t="shared" si="56"/>
        <v>214185.47999999998</v>
      </c>
      <c r="M149" s="491">
        <f t="shared" si="53"/>
        <v>-4943964.0697893081</v>
      </c>
      <c r="N149" s="532">
        <f t="shared" si="57"/>
        <v>-9119640.337318439</v>
      </c>
      <c r="O149" s="350"/>
      <c r="P149" s="512"/>
      <c r="Q149" s="530"/>
      <c r="R149" s="537"/>
    </row>
    <row r="150" spans="1:18" s="255" customFormat="1" ht="12.75" hidden="1" customHeight="1" outlineLevel="1" x14ac:dyDescent="0.2">
      <c r="A150" s="413"/>
      <c r="B150" s="413">
        <v>10</v>
      </c>
      <c r="C150" s="518">
        <v>40756</v>
      </c>
      <c r="D150" s="351"/>
      <c r="E150" s="491">
        <f>'SEF-3 p 4 Bands'!AF133</f>
        <v>-1305388.154315725</v>
      </c>
      <c r="F150" s="492">
        <f t="shared" si="54"/>
        <v>-30639213.971634164</v>
      </c>
      <c r="G150" s="491">
        <f>'SEF-3 p 4 Bands'!P133</f>
        <v>-6419099.9273890406</v>
      </c>
      <c r="H150" s="493">
        <f t="shared" si="55"/>
        <v>-15752925.74470748</v>
      </c>
      <c r="I150" s="491">
        <f t="shared" si="51"/>
        <v>-7724488.0817047656</v>
      </c>
      <c r="J150" s="420">
        <f t="shared" si="52"/>
        <v>-46392139.716341645</v>
      </c>
      <c r="K150" s="528">
        <f>'SEF-3 p5 Interest'!N211+'SEF-3 p5 Interest'!N212</f>
        <v>9233.7899999999991</v>
      </c>
      <c r="L150" s="493">
        <f t="shared" si="56"/>
        <v>223419.27</v>
      </c>
      <c r="M150" s="491">
        <f t="shared" si="53"/>
        <v>-6409866.1373890406</v>
      </c>
      <c r="N150" s="532">
        <f t="shared" si="57"/>
        <v>-15529506.474707481</v>
      </c>
      <c r="O150" s="350"/>
      <c r="P150" s="512"/>
      <c r="Q150" s="530"/>
      <c r="R150" s="537"/>
    </row>
    <row r="151" spans="1:18" s="255" customFormat="1" ht="12.75" hidden="1" customHeight="1" outlineLevel="1" x14ac:dyDescent="0.2">
      <c r="A151" s="413"/>
      <c r="B151" s="413">
        <v>10</v>
      </c>
      <c r="C151" s="518">
        <v>40787</v>
      </c>
      <c r="D151" s="351"/>
      <c r="E151" s="491">
        <f>'SEF-3 p 4 Bands'!AF134</f>
        <v>294084.32647706941</v>
      </c>
      <c r="F151" s="492">
        <f t="shared" si="54"/>
        <v>-30345129.645157095</v>
      </c>
      <c r="G151" s="491">
        <f>'SEF-3 p 4 Bands'!P134</f>
        <v>2646758.9382936172</v>
      </c>
      <c r="H151" s="493">
        <f t="shared" si="55"/>
        <v>-13106166.806413863</v>
      </c>
      <c r="I151" s="491">
        <f t="shared" si="51"/>
        <v>2940843.2647706866</v>
      </c>
      <c r="J151" s="420">
        <f t="shared" si="52"/>
        <v>-43451296.451570958</v>
      </c>
      <c r="K151" s="528">
        <f>'SEF-3 p5 Interest'!N213+'SEF-3 p5 Interest'!N214</f>
        <v>-7422.18</v>
      </c>
      <c r="L151" s="493">
        <f t="shared" si="56"/>
        <v>215997.09</v>
      </c>
      <c r="M151" s="491">
        <f t="shared" si="53"/>
        <v>2639336.7582936171</v>
      </c>
      <c r="N151" s="532">
        <f t="shared" si="57"/>
        <v>-12890169.716413863</v>
      </c>
      <c r="O151" s="350"/>
      <c r="P151" s="512"/>
      <c r="Q151" s="530"/>
      <c r="R151" s="537"/>
    </row>
    <row r="152" spans="1:18" s="255" customFormat="1" ht="12.75" hidden="1" customHeight="1" outlineLevel="1" x14ac:dyDescent="0.2">
      <c r="A152" s="413"/>
      <c r="B152" s="413">
        <v>10</v>
      </c>
      <c r="C152" s="518">
        <v>40817</v>
      </c>
      <c r="D152" s="351"/>
      <c r="E152" s="491">
        <f>'SEF-3 p 4 Bands'!AF135</f>
        <v>538524.7595432885</v>
      </c>
      <c r="F152" s="492">
        <f>F151+E152</f>
        <v>-29806604.885613807</v>
      </c>
      <c r="G152" s="491">
        <f>'SEF-3 p 4 Bands'!P135</f>
        <v>3299561.9208000563</v>
      </c>
      <c r="H152" s="493">
        <f>G152+H151</f>
        <v>-9806604.8856138065</v>
      </c>
      <c r="I152" s="491">
        <f t="shared" si="51"/>
        <v>3838086.6803433448</v>
      </c>
      <c r="J152" s="420">
        <f t="shared" si="52"/>
        <v>-39613209.771227613</v>
      </c>
      <c r="K152" s="528">
        <f>'SEF-3 p5 Interest'!N215+'SEF-3 p5 Interest'!N216</f>
        <v>-313.54000000000002</v>
      </c>
      <c r="L152" s="493">
        <f>L151+K152</f>
        <v>215683.55</v>
      </c>
      <c r="M152" s="491">
        <f>G152+K152</f>
        <v>3299248.3808000563</v>
      </c>
      <c r="N152" s="532">
        <f>M152+N151</f>
        <v>-9590921.3356138058</v>
      </c>
      <c r="O152" s="350"/>
      <c r="P152" s="512"/>
      <c r="Q152" s="530"/>
      <c r="R152" s="537"/>
    </row>
    <row r="153" spans="1:18" s="255" customFormat="1" ht="12.75" hidden="1" customHeight="1" outlineLevel="1" x14ac:dyDescent="0.2">
      <c r="A153" s="413"/>
      <c r="B153" s="413">
        <v>10</v>
      </c>
      <c r="C153" s="518">
        <v>40848</v>
      </c>
      <c r="D153" s="351"/>
      <c r="E153" s="491">
        <f>'SEF-3 p 4 Bands'!AF136</f>
        <v>1163427.2930584177</v>
      </c>
      <c r="F153" s="492">
        <f>F152+E153</f>
        <v>-28643177.592555389</v>
      </c>
      <c r="G153" s="491">
        <f>'SEF-3 p 4 Bands'!P136</f>
        <v>1163427.2930584177</v>
      </c>
      <c r="H153" s="493">
        <f>G153+H152</f>
        <v>-8643177.5925553888</v>
      </c>
      <c r="I153" s="491">
        <f t="shared" si="51"/>
        <v>2326854.5861168355</v>
      </c>
      <c r="J153" s="420">
        <f t="shared" si="52"/>
        <v>-37286355.185110778</v>
      </c>
      <c r="K153" s="528">
        <f>'SEF-3 p5 Interest'!N217+'SEF-3 p5 Interest'!N218</f>
        <v>8329.75</v>
      </c>
      <c r="L153" s="493">
        <f>L152+K153</f>
        <v>224013.3</v>
      </c>
      <c r="M153" s="491">
        <f>G153+K153</f>
        <v>1171757.0430584177</v>
      </c>
      <c r="N153" s="532">
        <f>M153+N152</f>
        <v>-8419164.2925553881</v>
      </c>
      <c r="O153" s="350"/>
      <c r="P153" s="512"/>
      <c r="Q153" s="530"/>
      <c r="R153" s="537"/>
    </row>
    <row r="154" spans="1:18" s="664" customFormat="1" ht="12.75" hidden="1" customHeight="1" outlineLevel="1" x14ac:dyDescent="0.2">
      <c r="A154" s="413"/>
      <c r="B154" s="413">
        <v>10</v>
      </c>
      <c r="C154" s="518">
        <v>40878</v>
      </c>
      <c r="D154" s="351"/>
      <c r="E154" s="498">
        <f>'SEF-3 p 4 Bands'!AF137</f>
        <v>1229268.8318022862</v>
      </c>
      <c r="F154" s="499">
        <f>F153+E154</f>
        <v>-27413908.760753103</v>
      </c>
      <c r="G154" s="498">
        <f>'SEF-3 p 4 Bands'!P137</f>
        <v>1229268.8318022862</v>
      </c>
      <c r="H154" s="500">
        <f>G154+H153</f>
        <v>-7413908.7607531026</v>
      </c>
      <c r="I154" s="498">
        <f t="shared" si="51"/>
        <v>2458537.6636045724</v>
      </c>
      <c r="J154" s="421">
        <f t="shared" si="52"/>
        <v>-34827817.521506205</v>
      </c>
      <c r="K154" s="535">
        <f>'SEF-3 p5 Interest'!N219+'SEF-3 p5 Interest'!N220</f>
        <v>11821.19</v>
      </c>
      <c r="L154" s="500">
        <f>L153+K154</f>
        <v>235834.49</v>
      </c>
      <c r="M154" s="498">
        <f>G154+K154</f>
        <v>1241090.0218022862</v>
      </c>
      <c r="N154" s="517">
        <f>M154+N153</f>
        <v>-7178074.2707531024</v>
      </c>
      <c r="O154" s="350"/>
      <c r="P154" s="512"/>
      <c r="Q154" s="530"/>
      <c r="R154" s="537"/>
    </row>
    <row r="155" spans="1:18" s="255" customFormat="1" ht="13.15" hidden="1" customHeight="1" outlineLevel="1" x14ac:dyDescent="0.2">
      <c r="A155" s="413"/>
      <c r="B155" s="413"/>
      <c r="C155" s="518"/>
      <c r="D155" s="351"/>
      <c r="E155" s="512"/>
      <c r="F155" s="494"/>
      <c r="G155" s="512"/>
      <c r="H155" s="512"/>
      <c r="I155" s="512"/>
      <c r="J155" s="422"/>
      <c r="K155" s="530"/>
      <c r="L155" s="512"/>
      <c r="M155" s="512"/>
      <c r="N155" s="530"/>
      <c r="O155" s="350"/>
      <c r="P155" s="512"/>
      <c r="Q155" s="530"/>
      <c r="R155" s="537"/>
    </row>
    <row r="156" spans="1:18" s="255" customFormat="1" ht="13.15" hidden="1" customHeight="1" outlineLevel="1" x14ac:dyDescent="0.2">
      <c r="A156" s="413"/>
      <c r="B156" s="536" t="s">
        <v>152</v>
      </c>
      <c r="C156" s="518"/>
      <c r="D156" s="351"/>
      <c r="E156" s="512"/>
      <c r="F156" s="494">
        <f>F154+F141</f>
        <v>22446643.956501164</v>
      </c>
      <c r="G156" s="314"/>
      <c r="H156" s="494">
        <f>H154+H141</f>
        <v>5472229.8383915946</v>
      </c>
      <c r="I156" s="512"/>
      <c r="J156" s="494">
        <f>J154+J141</f>
        <v>27918873.794892766</v>
      </c>
      <c r="K156" s="314"/>
      <c r="L156" s="494">
        <f>L154+L141</f>
        <v>1345807.9000000001</v>
      </c>
      <c r="M156" s="512"/>
      <c r="N156" s="494">
        <f>N154+N141</f>
        <v>6818038.738391595</v>
      </c>
      <c r="O156" s="350"/>
      <c r="P156" s="512"/>
      <c r="Q156" s="530"/>
      <c r="R156" s="537"/>
    </row>
    <row r="157" spans="1:18" s="255" customFormat="1" ht="13.15" hidden="1" customHeight="1" outlineLevel="1" x14ac:dyDescent="0.2">
      <c r="A157" s="413"/>
      <c r="B157" s="413"/>
      <c r="C157" s="518"/>
      <c r="D157" s="351"/>
      <c r="E157" s="512"/>
      <c r="F157" s="494"/>
      <c r="G157" s="512"/>
      <c r="H157" s="512"/>
      <c r="I157" s="512"/>
      <c r="J157" s="422"/>
      <c r="K157" s="530"/>
      <c r="L157" s="512"/>
      <c r="M157" s="512"/>
      <c r="N157" s="530"/>
      <c r="O157" s="350"/>
      <c r="P157" s="512"/>
      <c r="Q157" s="530"/>
      <c r="R157" s="537"/>
    </row>
    <row r="158" spans="1:18" s="255" customFormat="1" ht="12.75" hidden="1" customHeight="1" outlineLevel="1" x14ac:dyDescent="0.2">
      <c r="A158" s="413"/>
      <c r="B158" s="413">
        <v>11</v>
      </c>
      <c r="C158" s="518">
        <v>40909</v>
      </c>
      <c r="D158" s="351"/>
      <c r="E158" s="544">
        <v>-12523878.031727405</v>
      </c>
      <c r="F158" s="513">
        <f>E158</f>
        <v>-12523878.031727405</v>
      </c>
      <c r="G158" s="544">
        <v>0</v>
      </c>
      <c r="H158" s="514">
        <f>G158</f>
        <v>0</v>
      </c>
      <c r="I158" s="544">
        <f t="shared" ref="I158:I169" si="58">E158+G158</f>
        <v>-12523878.031727405</v>
      </c>
      <c r="J158" s="424">
        <f t="shared" ref="J158:J169" si="59">F158+H158</f>
        <v>-12523878.031727405</v>
      </c>
      <c r="K158" s="524">
        <f>'SEF-3 p5 Interest'!N221+'SEF-3 p5 Interest'!N222</f>
        <v>15104.85</v>
      </c>
      <c r="L158" s="514">
        <f>K158</f>
        <v>15104.85</v>
      </c>
      <c r="M158" s="544">
        <f t="shared" ref="M158:M166" si="60">G158+K158</f>
        <v>15104.85</v>
      </c>
      <c r="N158" s="527">
        <f>M158</f>
        <v>15104.85</v>
      </c>
      <c r="O158" s="350"/>
      <c r="P158" s="512"/>
      <c r="Q158" s="530"/>
      <c r="R158" s="537"/>
    </row>
    <row r="159" spans="1:18" s="255" customFormat="1" ht="12.75" hidden="1" customHeight="1" outlineLevel="1" x14ac:dyDescent="0.2">
      <c r="A159" s="413"/>
      <c r="B159" s="413">
        <v>11</v>
      </c>
      <c r="C159" s="518">
        <v>40940</v>
      </c>
      <c r="D159" s="351"/>
      <c r="E159" s="491">
        <v>-2428869.4056522846</v>
      </c>
      <c r="F159" s="492">
        <f t="shared" ref="F159:F166" si="61">F158+E159</f>
        <v>-14952747.43737969</v>
      </c>
      <c r="G159" s="491">
        <v>0</v>
      </c>
      <c r="H159" s="493">
        <f t="shared" ref="H159:H166" si="62">G159+H158</f>
        <v>0</v>
      </c>
      <c r="I159" s="491">
        <f t="shared" si="58"/>
        <v>-2428869.4056522846</v>
      </c>
      <c r="J159" s="420">
        <f t="shared" si="59"/>
        <v>-14952747.43737969</v>
      </c>
      <c r="K159" s="530">
        <f>'SEF-3 p5 Interest'!N223+'SEF-3 p5 Interest'!N224</f>
        <v>14130.34</v>
      </c>
      <c r="L159" s="493">
        <f t="shared" ref="L159:L166" si="63">L158+K159</f>
        <v>29235.190000000002</v>
      </c>
      <c r="M159" s="491">
        <f t="shared" si="60"/>
        <v>14130.34</v>
      </c>
      <c r="N159" s="532">
        <f t="shared" ref="N159:N166" si="64">M159+N158</f>
        <v>29235.190000000002</v>
      </c>
      <c r="O159" s="350"/>
      <c r="P159" s="512"/>
      <c r="Q159" s="530"/>
      <c r="R159" s="537"/>
    </row>
    <row r="160" spans="1:18" s="255" customFormat="1" ht="12.75" hidden="1" customHeight="1" outlineLevel="1" x14ac:dyDescent="0.2">
      <c r="A160" s="413"/>
      <c r="B160" s="413">
        <v>11</v>
      </c>
      <c r="C160" s="518">
        <v>40969</v>
      </c>
      <c r="D160" s="351"/>
      <c r="E160" s="491">
        <v>-10836096.77154745</v>
      </c>
      <c r="F160" s="494">
        <f t="shared" si="61"/>
        <v>-25788844.20892714</v>
      </c>
      <c r="G160" s="491">
        <v>-5788844.2089271396</v>
      </c>
      <c r="H160" s="512">
        <f t="shared" si="62"/>
        <v>-5788844.2089271396</v>
      </c>
      <c r="I160" s="491">
        <f t="shared" si="58"/>
        <v>-16624940.980474589</v>
      </c>
      <c r="J160" s="422">
        <f t="shared" si="59"/>
        <v>-31577688.417854279</v>
      </c>
      <c r="K160" s="528">
        <f>'SEF-3 p5 Interest'!N225+'SEF-3 p5 Interest'!N226</f>
        <v>14589.41</v>
      </c>
      <c r="L160" s="512">
        <f t="shared" si="63"/>
        <v>43824.600000000006</v>
      </c>
      <c r="M160" s="491">
        <f t="shared" si="60"/>
        <v>-5774254.7989271395</v>
      </c>
      <c r="N160" s="493">
        <f t="shared" si="64"/>
        <v>-5745019.6089271391</v>
      </c>
      <c r="O160" s="350"/>
      <c r="P160" s="512"/>
      <c r="Q160" s="530"/>
      <c r="R160" s="537"/>
    </row>
    <row r="161" spans="1:18" s="255" customFormat="1" ht="13.15" hidden="1" customHeight="1" outlineLevel="1" x14ac:dyDescent="0.2">
      <c r="A161" s="413"/>
      <c r="B161" s="413">
        <v>11</v>
      </c>
      <c r="C161" s="518">
        <v>41000</v>
      </c>
      <c r="D161" s="351"/>
      <c r="E161" s="491">
        <v>-5284383.5292291641</v>
      </c>
      <c r="F161" s="492">
        <f t="shared" si="61"/>
        <v>-31073227.738156304</v>
      </c>
      <c r="G161" s="491">
        <v>-13870205.434479572</v>
      </c>
      <c r="H161" s="493">
        <f t="shared" si="62"/>
        <v>-19659049.643406712</v>
      </c>
      <c r="I161" s="491">
        <f t="shared" si="58"/>
        <v>-19154588.963708736</v>
      </c>
      <c r="J161" s="420">
        <f t="shared" si="59"/>
        <v>-50732277.381563015</v>
      </c>
      <c r="K161" s="530">
        <f>'SEF-3 p5 Interest'!N227+'SEF-3 p5 Interest'!N228</f>
        <v>-2080.77</v>
      </c>
      <c r="L161" s="493">
        <f t="shared" si="63"/>
        <v>41743.830000000009</v>
      </c>
      <c r="M161" s="491">
        <f t="shared" si="60"/>
        <v>-13872286.204479571</v>
      </c>
      <c r="N161" s="532">
        <f t="shared" si="64"/>
        <v>-19617305.81340671</v>
      </c>
      <c r="O161" s="350"/>
      <c r="P161" s="512"/>
      <c r="Q161" s="530"/>
      <c r="R161" s="537"/>
    </row>
    <row r="162" spans="1:18" s="255" customFormat="1" ht="15" hidden="1" customHeight="1" outlineLevel="1" x14ac:dyDescent="0.2">
      <c r="A162" s="413"/>
      <c r="B162" s="413">
        <v>11</v>
      </c>
      <c r="C162" s="518">
        <v>41030</v>
      </c>
      <c r="D162" s="351"/>
      <c r="E162" s="491">
        <v>-957953.64025070891</v>
      </c>
      <c r="F162" s="492">
        <f t="shared" si="61"/>
        <v>-32031181.378407013</v>
      </c>
      <c r="G162" s="491">
        <v>-8621582.7622564156</v>
      </c>
      <c r="H162" s="493">
        <f t="shared" si="62"/>
        <v>-28280632.405663125</v>
      </c>
      <c r="I162" s="491">
        <f t="shared" si="58"/>
        <v>-9579536.4025071245</v>
      </c>
      <c r="J162" s="420">
        <f t="shared" si="59"/>
        <v>-60311813.784070134</v>
      </c>
      <c r="K162" s="530">
        <f>'SEF-3 p5 Interest'!N229+'SEF-3 p5 Interest'!N230</f>
        <v>-39927.19</v>
      </c>
      <c r="L162" s="493">
        <f t="shared" si="63"/>
        <v>1816.6400000000067</v>
      </c>
      <c r="M162" s="491">
        <f t="shared" si="60"/>
        <v>-8661509.952256415</v>
      </c>
      <c r="N162" s="532">
        <f t="shared" si="64"/>
        <v>-28278815.765663125</v>
      </c>
      <c r="O162" s="350"/>
      <c r="P162" s="512"/>
      <c r="Q162" s="530"/>
      <c r="R162" s="537"/>
    </row>
    <row r="163" spans="1:18" s="255" customFormat="1" ht="12.75" hidden="1" customHeight="1" outlineLevel="1" x14ac:dyDescent="0.2">
      <c r="A163" s="413"/>
      <c r="B163" s="413">
        <v>11</v>
      </c>
      <c r="C163" s="518">
        <v>41061</v>
      </c>
      <c r="D163" s="473"/>
      <c r="E163" s="491">
        <v>232048.43383544683</v>
      </c>
      <c r="F163" s="492">
        <f t="shared" si="61"/>
        <v>-31799132.944571566</v>
      </c>
      <c r="G163" s="491">
        <v>2088435.904519029</v>
      </c>
      <c r="H163" s="493">
        <f t="shared" si="62"/>
        <v>-26192196.501144096</v>
      </c>
      <c r="I163" s="491">
        <f t="shared" si="58"/>
        <v>2320484.3383544758</v>
      </c>
      <c r="J163" s="420">
        <f t="shared" si="59"/>
        <v>-57991329.445715666</v>
      </c>
      <c r="K163" s="530">
        <f>'SEF-3 p5 Interest'!N231+'SEF-3 p5 Interest'!N232</f>
        <v>-60740.6</v>
      </c>
      <c r="L163" s="493">
        <f t="shared" si="63"/>
        <v>-58923.959999999992</v>
      </c>
      <c r="M163" s="491">
        <f t="shared" si="60"/>
        <v>2027695.3045190289</v>
      </c>
      <c r="N163" s="532">
        <f t="shared" si="64"/>
        <v>-26251120.461144097</v>
      </c>
      <c r="O163" s="350"/>
      <c r="P163" s="512"/>
      <c r="Q163" s="530"/>
      <c r="R163" s="537"/>
    </row>
    <row r="164" spans="1:18" s="255" customFormat="1" ht="12.75" hidden="1" customHeight="1" outlineLevel="1" x14ac:dyDescent="0.2">
      <c r="A164" s="413"/>
      <c r="B164" s="413">
        <v>11</v>
      </c>
      <c r="C164" s="518">
        <v>41091</v>
      </c>
      <c r="D164" s="351"/>
      <c r="E164" s="491">
        <v>213494.84248225018</v>
      </c>
      <c r="F164" s="492">
        <f t="shared" si="61"/>
        <v>-31585638.102089316</v>
      </c>
      <c r="G164" s="491">
        <v>1921453.5823402256</v>
      </c>
      <c r="H164" s="493">
        <f t="shared" si="62"/>
        <v>-24270742.918803871</v>
      </c>
      <c r="I164" s="491">
        <f t="shared" si="58"/>
        <v>2134948.4248224758</v>
      </c>
      <c r="J164" s="420">
        <f t="shared" si="59"/>
        <v>-55856381.020893186</v>
      </c>
      <c r="K164" s="530">
        <f>'SEF-3 p5 Interest'!N233+'SEF-3 p5 Interest'!N234</f>
        <v>-57021.7</v>
      </c>
      <c r="L164" s="493">
        <f t="shared" si="63"/>
        <v>-115945.65999999999</v>
      </c>
      <c r="M164" s="491">
        <f t="shared" si="60"/>
        <v>1864431.8823402256</v>
      </c>
      <c r="N164" s="532">
        <f t="shared" si="64"/>
        <v>-24386688.578803871</v>
      </c>
      <c r="O164" s="350"/>
      <c r="P164" s="512"/>
      <c r="Q164" s="530"/>
      <c r="R164" s="537"/>
    </row>
    <row r="165" spans="1:18" s="255" customFormat="1" ht="12.75" hidden="1" customHeight="1" outlineLevel="1" x14ac:dyDescent="0.2">
      <c r="A165" s="413"/>
      <c r="B165" s="413">
        <v>11</v>
      </c>
      <c r="C165" s="518">
        <v>41122</v>
      </c>
      <c r="D165" s="351"/>
      <c r="E165" s="491">
        <v>209987.77457493916</v>
      </c>
      <c r="F165" s="492">
        <f t="shared" si="61"/>
        <v>-31375650.327514376</v>
      </c>
      <c r="G165" s="491">
        <v>1889889.9711744785</v>
      </c>
      <c r="H165" s="493">
        <f t="shared" si="62"/>
        <v>-22380852.947629392</v>
      </c>
      <c r="I165" s="491">
        <f t="shared" si="58"/>
        <v>2099877.7457494177</v>
      </c>
      <c r="J165" s="420">
        <f t="shared" si="59"/>
        <v>-53756503.275143772</v>
      </c>
      <c r="K165" s="530">
        <f>'SEF-3 p5 Interest'!N235+'SEF-3 p5 Interest'!N236</f>
        <v>-51720.77</v>
      </c>
      <c r="L165" s="493">
        <f t="shared" si="63"/>
        <v>-167666.43</v>
      </c>
      <c r="M165" s="491">
        <f t="shared" si="60"/>
        <v>1838169.2011744785</v>
      </c>
      <c r="N165" s="532">
        <f t="shared" si="64"/>
        <v>-22548519.377629392</v>
      </c>
      <c r="O165" s="350"/>
      <c r="P165" s="512"/>
      <c r="Q165" s="530"/>
      <c r="R165" s="537"/>
    </row>
    <row r="166" spans="1:18" s="255" customFormat="1" ht="12.75" hidden="1" customHeight="1" outlineLevel="1" x14ac:dyDescent="0.2">
      <c r="A166" s="413"/>
      <c r="B166" s="413">
        <v>11</v>
      </c>
      <c r="C166" s="518">
        <v>41153</v>
      </c>
      <c r="D166" s="351"/>
      <c r="E166" s="491">
        <v>1437427.7758040093</v>
      </c>
      <c r="F166" s="492">
        <f t="shared" si="61"/>
        <v>-29938222.551710367</v>
      </c>
      <c r="G166" s="491">
        <v>12442630.395919027</v>
      </c>
      <c r="H166" s="493">
        <f t="shared" si="62"/>
        <v>-9938222.5517103653</v>
      </c>
      <c r="I166" s="491">
        <f t="shared" si="58"/>
        <v>13880058.171723036</v>
      </c>
      <c r="J166" s="420">
        <f t="shared" si="59"/>
        <v>-39876445.103420734</v>
      </c>
      <c r="K166" s="530">
        <f>'SEF-3 p5 Interest'!N237+'SEF-3 p5 Interest'!N238</f>
        <v>-44058.97</v>
      </c>
      <c r="L166" s="493">
        <f t="shared" si="63"/>
        <v>-211725.4</v>
      </c>
      <c r="M166" s="491">
        <f t="shared" si="60"/>
        <v>12398571.425919026</v>
      </c>
      <c r="N166" s="532">
        <f t="shared" si="64"/>
        <v>-10149947.951710366</v>
      </c>
      <c r="O166" s="350"/>
      <c r="P166" s="512"/>
      <c r="Q166" s="530"/>
      <c r="R166" s="537"/>
    </row>
    <row r="167" spans="1:18" s="255" customFormat="1" ht="12.75" hidden="1" customHeight="1" outlineLevel="1" x14ac:dyDescent="0.2">
      <c r="A167" s="413"/>
      <c r="B167" s="413">
        <v>11</v>
      </c>
      <c r="C167" s="518">
        <v>41183</v>
      </c>
      <c r="D167" s="351"/>
      <c r="E167" s="491">
        <v>2486148.2031997852</v>
      </c>
      <c r="F167" s="492">
        <f>F166+E167</f>
        <v>-27452074.348510582</v>
      </c>
      <c r="G167" s="491">
        <v>2486148.2031997852</v>
      </c>
      <c r="H167" s="493">
        <f>G167+H166</f>
        <v>-7452074.3485105801</v>
      </c>
      <c r="I167" s="491">
        <f t="shared" si="58"/>
        <v>4972296.4063995704</v>
      </c>
      <c r="J167" s="420">
        <f t="shared" si="59"/>
        <v>-34904148.697021164</v>
      </c>
      <c r="K167" s="530">
        <f>'SEF-3 p5 Interest'!N239+'SEF-3 p5 Interest'!N240</f>
        <v>-12106</v>
      </c>
      <c r="L167" s="493">
        <f>L166+K167</f>
        <v>-223831.4</v>
      </c>
      <c r="M167" s="491">
        <f>G167+K167</f>
        <v>2474042.2031997852</v>
      </c>
      <c r="N167" s="532">
        <f>M167+N166</f>
        <v>-7675905.7485105805</v>
      </c>
      <c r="O167" s="350"/>
      <c r="P167" s="512"/>
      <c r="Q167" s="530"/>
      <c r="R167" s="537"/>
    </row>
    <row r="168" spans="1:18" s="255" customFormat="1" ht="12.75" hidden="1" customHeight="1" outlineLevel="1" x14ac:dyDescent="0.2">
      <c r="A168" s="413"/>
      <c r="B168" s="413">
        <v>11</v>
      </c>
      <c r="C168" s="518">
        <v>41214</v>
      </c>
      <c r="D168" s="351"/>
      <c r="E168" s="491">
        <v>4293361.023129005</v>
      </c>
      <c r="F168" s="492">
        <f>F167+E168</f>
        <v>-23158713.325381577</v>
      </c>
      <c r="G168" s="491">
        <v>4293361.0231290031</v>
      </c>
      <c r="H168" s="493">
        <f>G168+H167</f>
        <v>-3158713.325381577</v>
      </c>
      <c r="I168" s="491">
        <f t="shared" si="58"/>
        <v>8586722.0462580081</v>
      </c>
      <c r="J168" s="420">
        <f t="shared" si="59"/>
        <v>-26317426.650763154</v>
      </c>
      <c r="K168" s="530">
        <f>'SEF-3 p5 Interest'!N241+'SEF-3 p5 Interest'!N242</f>
        <v>-4906.34</v>
      </c>
      <c r="L168" s="493">
        <f>L167+K168</f>
        <v>-228737.74</v>
      </c>
      <c r="M168" s="491">
        <f>G168+K168</f>
        <v>4288454.6831290033</v>
      </c>
      <c r="N168" s="532">
        <f>M168+N167</f>
        <v>-3387451.0653815772</v>
      </c>
      <c r="O168" s="350"/>
      <c r="P168" s="512"/>
      <c r="Q168" s="530"/>
      <c r="R168" s="537"/>
    </row>
    <row r="169" spans="1:18" s="664" customFormat="1" ht="12.75" hidden="1" customHeight="1" outlineLevel="1" x14ac:dyDescent="0.2">
      <c r="A169" s="413"/>
      <c r="B169" s="413">
        <v>11</v>
      </c>
      <c r="C169" s="518">
        <v>41244</v>
      </c>
      <c r="D169" s="351"/>
      <c r="E169" s="498">
        <v>336431.34688021243</v>
      </c>
      <c r="F169" s="499">
        <f>F168+E169</f>
        <v>-22822281.978501365</v>
      </c>
      <c r="G169" s="498">
        <v>336431.34688021429</v>
      </c>
      <c r="H169" s="500">
        <f>G169+H168</f>
        <v>-2822281.9785013627</v>
      </c>
      <c r="I169" s="498">
        <f t="shared" si="58"/>
        <v>672862.69376042672</v>
      </c>
      <c r="J169" s="421">
        <f t="shared" si="59"/>
        <v>-25644563.957002729</v>
      </c>
      <c r="K169" s="541">
        <f>'SEF-3 p5 Interest'!N243+'SEF-3 p5 Interest'!N244</f>
        <v>6415.8899999999994</v>
      </c>
      <c r="L169" s="500">
        <f>L168+K169</f>
        <v>-222321.84999999998</v>
      </c>
      <c r="M169" s="498">
        <f>G169+K169</f>
        <v>342847.2368802143</v>
      </c>
      <c r="N169" s="517">
        <f>M169+N168</f>
        <v>-3044603.8285013628</v>
      </c>
      <c r="O169" s="350"/>
      <c r="P169" s="512"/>
      <c r="Q169" s="530"/>
      <c r="R169" s="537"/>
    </row>
    <row r="170" spans="1:18" s="255" customFormat="1" ht="13.7" hidden="1" customHeight="1" outlineLevel="1" x14ac:dyDescent="0.2">
      <c r="A170" s="413"/>
      <c r="B170" s="413"/>
      <c r="C170" s="518"/>
      <c r="D170" s="351"/>
      <c r="E170" s="512"/>
      <c r="F170" s="494"/>
      <c r="G170" s="512"/>
      <c r="H170" s="512"/>
      <c r="I170" s="512"/>
      <c r="J170" s="422"/>
      <c r="K170" s="530"/>
      <c r="L170" s="512"/>
      <c r="M170" s="512"/>
      <c r="N170" s="530"/>
      <c r="O170" s="350"/>
      <c r="P170" s="512"/>
      <c r="Q170" s="530"/>
      <c r="R170" s="537"/>
    </row>
    <row r="171" spans="1:18" s="255" customFormat="1" ht="13.15" hidden="1" customHeight="1" outlineLevel="1" x14ac:dyDescent="0.2">
      <c r="A171" s="413"/>
      <c r="B171" s="536" t="s">
        <v>153</v>
      </c>
      <c r="C171" s="518"/>
      <c r="D171" s="351"/>
      <c r="E171" s="512"/>
      <c r="F171" s="494">
        <f>F169+F156</f>
        <v>-375638.02200020105</v>
      </c>
      <c r="G171" s="314"/>
      <c r="H171" s="494">
        <f>H169+H156</f>
        <v>2649947.8598902319</v>
      </c>
      <c r="I171" s="512"/>
      <c r="J171" s="494">
        <f>J169+J156</f>
        <v>2274309.8378900364</v>
      </c>
      <c r="K171" s="314"/>
      <c r="L171" s="494">
        <f>L169+L156</f>
        <v>1123486.0500000003</v>
      </c>
      <c r="M171" s="512"/>
      <c r="N171" s="494">
        <f>N169+N156</f>
        <v>3773434.9098902321</v>
      </c>
      <c r="O171" s="350"/>
      <c r="P171" s="512"/>
      <c r="Q171" s="530"/>
      <c r="R171" s="537"/>
    </row>
    <row r="172" spans="1:18" s="255" customFormat="1" ht="13.7" hidden="1" customHeight="1" outlineLevel="1" x14ac:dyDescent="0.2">
      <c r="A172" s="413"/>
      <c r="B172" s="413"/>
      <c r="C172" s="518"/>
      <c r="D172" s="351"/>
      <c r="E172" s="512"/>
      <c r="F172" s="494"/>
      <c r="G172" s="512"/>
      <c r="H172" s="512"/>
      <c r="I172" s="512"/>
      <c r="J172" s="422"/>
      <c r="K172" s="530"/>
      <c r="L172" s="512"/>
      <c r="M172" s="512"/>
      <c r="N172" s="530"/>
      <c r="O172" s="350"/>
      <c r="P172" s="512"/>
      <c r="Q172" s="530"/>
      <c r="R172" s="537"/>
    </row>
    <row r="173" spans="1:18" s="255" customFormat="1" ht="12.75" hidden="1" customHeight="1" outlineLevel="1" x14ac:dyDescent="0.2">
      <c r="A173" s="413"/>
      <c r="B173" s="413">
        <v>12</v>
      </c>
      <c r="C173" s="518">
        <v>41275</v>
      </c>
      <c r="D173" s="351"/>
      <c r="E173" s="544">
        <f>'SEF-3 p 4 Bands'!AF152</f>
        <v>-11528918.075071756</v>
      </c>
      <c r="F173" s="513">
        <f>E173</f>
        <v>-11528918.075071756</v>
      </c>
      <c r="G173" s="544">
        <f>'SEF-3 p 4 Bands'!P152</f>
        <v>0</v>
      </c>
      <c r="H173" s="514">
        <f>G173</f>
        <v>0</v>
      </c>
      <c r="I173" s="544">
        <f t="shared" ref="I173:I184" si="65">E173+G173</f>
        <v>-11528918.075071756</v>
      </c>
      <c r="J173" s="419">
        <f t="shared" ref="J173:J184" si="66">F173+H173</f>
        <v>-11528918.075071756</v>
      </c>
      <c r="K173" s="524">
        <f>'SEF-3 p5 Interest'!N245+'SEF-3 p5 Interest'!N246</f>
        <v>7314.58</v>
      </c>
      <c r="L173" s="514">
        <f>K173</f>
        <v>7314.58</v>
      </c>
      <c r="M173" s="544">
        <f t="shared" ref="M173:M196" si="67">G173+K173</f>
        <v>7314.58</v>
      </c>
      <c r="N173" s="527">
        <f>M173</f>
        <v>7314.58</v>
      </c>
      <c r="O173" s="350"/>
      <c r="P173" s="512"/>
      <c r="Q173" s="530"/>
      <c r="R173" s="537"/>
    </row>
    <row r="174" spans="1:18" s="255" customFormat="1" ht="12.75" hidden="1" customHeight="1" outlineLevel="1" x14ac:dyDescent="0.2">
      <c r="A174" s="413"/>
      <c r="B174" s="413">
        <v>12</v>
      </c>
      <c r="C174" s="518">
        <v>41306</v>
      </c>
      <c r="D174" s="351"/>
      <c r="E174" s="491">
        <f>'SEF-3 p 4 Bands'!AF153</f>
        <v>-418330.36171436496</v>
      </c>
      <c r="F174" s="492">
        <f t="shared" ref="F174:F181" si="68">F173+E174</f>
        <v>-11947248.436786121</v>
      </c>
      <c r="G174" s="491">
        <f>'SEF-3 p 4 Bands'!P153</f>
        <v>0</v>
      </c>
      <c r="H174" s="493">
        <f t="shared" ref="H174:H181" si="69">G174+H173</f>
        <v>0</v>
      </c>
      <c r="I174" s="491">
        <f t="shared" si="65"/>
        <v>-418330.36171436496</v>
      </c>
      <c r="J174" s="420">
        <f t="shared" si="66"/>
        <v>-11947248.436786121</v>
      </c>
      <c r="K174" s="528">
        <f>'SEF-3 p5 Interest'!N247+'SEF-3 p5 Interest'!N248</f>
        <v>6606.71</v>
      </c>
      <c r="L174" s="493">
        <f t="shared" ref="L174:L181" si="70">L173+K174</f>
        <v>13921.29</v>
      </c>
      <c r="M174" s="491">
        <f t="shared" si="67"/>
        <v>6606.71</v>
      </c>
      <c r="N174" s="532">
        <f t="shared" ref="N174:N181" si="71">M174+N173</f>
        <v>13921.29</v>
      </c>
      <c r="O174" s="350"/>
      <c r="P174" s="512"/>
      <c r="Q174" s="530"/>
      <c r="R174" s="537"/>
    </row>
    <row r="175" spans="1:18" s="255" customFormat="1" ht="12.75" hidden="1" customHeight="1" outlineLevel="1" x14ac:dyDescent="0.2">
      <c r="A175" s="413"/>
      <c r="B175" s="413">
        <v>12</v>
      </c>
      <c r="C175" s="518">
        <v>41334</v>
      </c>
      <c r="D175" s="351"/>
      <c r="E175" s="491">
        <f>'SEF-3 p 4 Bands'!AF154</f>
        <v>-3351512.0859245509</v>
      </c>
      <c r="F175" s="494">
        <f t="shared" si="68"/>
        <v>-15298760.522710672</v>
      </c>
      <c r="G175" s="491">
        <f>'SEF-3 p 4 Bands'!P154</f>
        <v>0</v>
      </c>
      <c r="H175" s="512">
        <f t="shared" si="69"/>
        <v>0</v>
      </c>
      <c r="I175" s="491">
        <f t="shared" si="65"/>
        <v>-3351512.0859245509</v>
      </c>
      <c r="J175" s="422">
        <f t="shared" si="66"/>
        <v>-15298760.522710672</v>
      </c>
      <c r="K175" s="528">
        <f>'SEF-3 p5 Interest'!N249+'SEF-3 p5 Interest'!N250</f>
        <v>7314.58</v>
      </c>
      <c r="L175" s="512">
        <f t="shared" si="70"/>
        <v>21235.870000000003</v>
      </c>
      <c r="M175" s="491">
        <f t="shared" si="67"/>
        <v>7314.58</v>
      </c>
      <c r="N175" s="493">
        <f t="shared" si="71"/>
        <v>21235.870000000003</v>
      </c>
      <c r="O175" s="350"/>
      <c r="P175" s="512"/>
      <c r="Q175" s="530"/>
      <c r="R175" s="537"/>
    </row>
    <row r="176" spans="1:18" s="255" customFormat="1" ht="13.15" hidden="1" customHeight="1" outlineLevel="1" x14ac:dyDescent="0.2">
      <c r="A176" s="413"/>
      <c r="B176" s="413">
        <v>12</v>
      </c>
      <c r="C176" s="518">
        <v>41365</v>
      </c>
      <c r="D176" s="351"/>
      <c r="E176" s="491">
        <f>'SEF-3 p 4 Bands'!AF155</f>
        <v>-8948920.7912385333</v>
      </c>
      <c r="F176" s="492">
        <f t="shared" si="68"/>
        <v>-24247681.313949205</v>
      </c>
      <c r="G176" s="491">
        <f>'SEF-3 p 4 Bands'!P155</f>
        <v>-4247681.3139492068</v>
      </c>
      <c r="H176" s="493">
        <f t="shared" si="69"/>
        <v>-4247681.3139492068</v>
      </c>
      <c r="I176" s="491">
        <f t="shared" si="65"/>
        <v>-13196602.10518774</v>
      </c>
      <c r="J176" s="420">
        <f t="shared" si="66"/>
        <v>-28495362.62789841</v>
      </c>
      <c r="K176" s="528">
        <f>'SEF-3 p5 Interest'!N251+'SEF-3 p5 Interest'!N252</f>
        <v>6700.41</v>
      </c>
      <c r="L176" s="493">
        <f t="shared" si="70"/>
        <v>27936.280000000002</v>
      </c>
      <c r="M176" s="491">
        <f t="shared" si="67"/>
        <v>-4240980.9039492067</v>
      </c>
      <c r="N176" s="532">
        <f t="shared" si="71"/>
        <v>-4219745.0339492066</v>
      </c>
      <c r="O176" s="350"/>
      <c r="P176" s="512"/>
      <c r="Q176" s="530"/>
      <c r="R176" s="537"/>
    </row>
    <row r="177" spans="1:18" s="255" customFormat="1" ht="15" hidden="1" customHeight="1" outlineLevel="1" x14ac:dyDescent="0.2">
      <c r="A177" s="413"/>
      <c r="B177" s="413">
        <v>12</v>
      </c>
      <c r="C177" s="518">
        <v>41395</v>
      </c>
      <c r="D177" s="351"/>
      <c r="E177" s="491">
        <f>'SEF-3 p 4 Bands'!AF156</f>
        <v>-4194083.2077836283</v>
      </c>
      <c r="F177" s="492">
        <f t="shared" si="68"/>
        <v>-28441764.521732833</v>
      </c>
      <c r="G177" s="491">
        <f>'SEF-3 p 4 Bands'!P156</f>
        <v>-4194083.2077836264</v>
      </c>
      <c r="H177" s="493">
        <f t="shared" si="69"/>
        <v>-8441764.5217328332</v>
      </c>
      <c r="I177" s="491">
        <f t="shared" si="65"/>
        <v>-8388166.4155672546</v>
      </c>
      <c r="J177" s="420">
        <f t="shared" si="66"/>
        <v>-36883529.043465666</v>
      </c>
      <c r="K177" s="528">
        <f>'SEF-3 p5 Interest'!N253+'SEF-3 p5 Interest'!N254</f>
        <v>-4783.63</v>
      </c>
      <c r="L177" s="493">
        <f t="shared" si="70"/>
        <v>23152.65</v>
      </c>
      <c r="M177" s="491">
        <f t="shared" si="67"/>
        <v>-4198866.8377836263</v>
      </c>
      <c r="N177" s="532">
        <f t="shared" si="71"/>
        <v>-8418611.8717328329</v>
      </c>
      <c r="O177" s="350"/>
      <c r="P177" s="512"/>
      <c r="Q177" s="530"/>
      <c r="R177" s="537"/>
    </row>
    <row r="178" spans="1:18" s="255" customFormat="1" ht="12.75" hidden="1" customHeight="1" outlineLevel="1" x14ac:dyDescent="0.2">
      <c r="A178" s="413"/>
      <c r="B178" s="413">
        <v>12</v>
      </c>
      <c r="C178" s="518">
        <v>41426</v>
      </c>
      <c r="D178" s="473"/>
      <c r="E178" s="491">
        <f>'SEF-3 p 4 Bands'!AF157</f>
        <v>-1065512.9265041091</v>
      </c>
      <c r="F178" s="492">
        <f t="shared" si="68"/>
        <v>-29507277.448236942</v>
      </c>
      <c r="G178" s="491">
        <f>'SEF-3 p 4 Bands'!P157</f>
        <v>-1065512.9265041091</v>
      </c>
      <c r="H178" s="493">
        <f t="shared" si="69"/>
        <v>-9507277.4482369423</v>
      </c>
      <c r="I178" s="491">
        <f t="shared" si="65"/>
        <v>-2131025.8530082181</v>
      </c>
      <c r="J178" s="420">
        <f t="shared" si="66"/>
        <v>-39014554.896473885</v>
      </c>
      <c r="K178" s="528">
        <f>'SEF-3 p5 Interest'!N255+'SEF-3 p5 Interest'!N256</f>
        <v>-15566.16</v>
      </c>
      <c r="L178" s="493">
        <f t="shared" si="70"/>
        <v>7586.4900000000016</v>
      </c>
      <c r="M178" s="491">
        <f t="shared" si="67"/>
        <v>-1081079.086504109</v>
      </c>
      <c r="N178" s="532">
        <f t="shared" si="71"/>
        <v>-9499690.9582369421</v>
      </c>
      <c r="O178" s="350"/>
      <c r="P178" s="512"/>
      <c r="Q178" s="530"/>
      <c r="R178" s="537"/>
    </row>
    <row r="179" spans="1:18" s="255" customFormat="1" ht="12.75" hidden="1" customHeight="1" outlineLevel="1" x14ac:dyDescent="0.2">
      <c r="A179" s="413"/>
      <c r="B179" s="413">
        <v>12</v>
      </c>
      <c r="C179" s="518">
        <v>41456</v>
      </c>
      <c r="D179" s="351"/>
      <c r="E179" s="491">
        <f>'SEF-3 p 4 Bands'!AF158</f>
        <v>-1041699.902020853</v>
      </c>
      <c r="F179" s="492">
        <f t="shared" si="68"/>
        <v>-30548977.350257795</v>
      </c>
      <c r="G179" s="491">
        <f>'SEF-3 p 4 Bands'!P158</f>
        <v>-5433518.7040832303</v>
      </c>
      <c r="H179" s="493">
        <f t="shared" si="69"/>
        <v>-14940796.152320173</v>
      </c>
      <c r="I179" s="491">
        <f t="shared" si="65"/>
        <v>-6475218.6061040834</v>
      </c>
      <c r="J179" s="420">
        <f t="shared" si="66"/>
        <v>-45489773.502577968</v>
      </c>
      <c r="K179" s="528">
        <f>'SEF-3 p5 Interest'!N257+'SEF-3 p5 Interest'!N258</f>
        <v>-19411.91</v>
      </c>
      <c r="L179" s="493">
        <f t="shared" si="70"/>
        <v>-11825.419999999998</v>
      </c>
      <c r="M179" s="491">
        <f t="shared" si="67"/>
        <v>-5452930.6140832305</v>
      </c>
      <c r="N179" s="532">
        <f t="shared" si="71"/>
        <v>-14952621.572320173</v>
      </c>
      <c r="O179" s="350"/>
      <c r="P179" s="512"/>
      <c r="Q179" s="530"/>
      <c r="R179" s="537"/>
    </row>
    <row r="180" spans="1:18" s="255" customFormat="1" ht="12.75" hidden="1" customHeight="1" outlineLevel="1" x14ac:dyDescent="0.2">
      <c r="A180" s="413"/>
      <c r="B180" s="413">
        <v>12</v>
      </c>
      <c r="C180" s="518">
        <v>41487</v>
      </c>
      <c r="D180" s="351"/>
      <c r="E180" s="491">
        <f>'SEF-3 p 4 Bands'!AF159</f>
        <v>-348918.93505129591</v>
      </c>
      <c r="F180" s="492">
        <f t="shared" si="68"/>
        <v>-30897896.285309091</v>
      </c>
      <c r="G180" s="491">
        <f>'SEF-3 p 4 Bands'!P159</f>
        <v>-3140270.4154616632</v>
      </c>
      <c r="H180" s="493">
        <f t="shared" si="69"/>
        <v>-18081066.567781836</v>
      </c>
      <c r="I180" s="491">
        <f t="shared" si="65"/>
        <v>-3489189.3505129591</v>
      </c>
      <c r="J180" s="420">
        <f t="shared" si="66"/>
        <v>-48978962.853090927</v>
      </c>
      <c r="K180" s="528">
        <f>'SEF-3 p5 Interest'!N259+'SEF-3 p5 Interest'!N260</f>
        <v>-34205.72</v>
      </c>
      <c r="L180" s="493">
        <f t="shared" si="70"/>
        <v>-46031.14</v>
      </c>
      <c r="M180" s="491">
        <f t="shared" si="67"/>
        <v>-3174476.1354616634</v>
      </c>
      <c r="N180" s="532">
        <f t="shared" si="71"/>
        <v>-18127097.707781836</v>
      </c>
      <c r="O180" s="350"/>
      <c r="P180" s="512"/>
      <c r="Q180" s="530"/>
      <c r="R180" s="537"/>
    </row>
    <row r="181" spans="1:18" s="255" customFormat="1" ht="12.75" hidden="1" customHeight="1" outlineLevel="1" x14ac:dyDescent="0.2">
      <c r="A181" s="413"/>
      <c r="B181" s="413">
        <v>12</v>
      </c>
      <c r="C181" s="518">
        <v>41518</v>
      </c>
      <c r="D181" s="351"/>
      <c r="E181" s="491">
        <f>'SEF-3 p 4 Bands'!AF160</f>
        <v>-244164.21902236342</v>
      </c>
      <c r="F181" s="492">
        <f t="shared" si="68"/>
        <v>-31142060.504331455</v>
      </c>
      <c r="G181" s="491">
        <f>'SEF-3 p 4 Bands'!P160</f>
        <v>-2197477.9712012503</v>
      </c>
      <c r="H181" s="493">
        <f t="shared" si="69"/>
        <v>-20278544.538983084</v>
      </c>
      <c r="I181" s="491">
        <f t="shared" si="65"/>
        <v>-2441642.1902236138</v>
      </c>
      <c r="J181" s="420">
        <f t="shared" si="66"/>
        <v>-51420605.043314539</v>
      </c>
      <c r="K181" s="528">
        <f>'SEF-3 p5 Interest'!N261+'SEF-3 p5 Interest'!N262</f>
        <v>-41415.78</v>
      </c>
      <c r="L181" s="493">
        <f t="shared" si="70"/>
        <v>-87446.92</v>
      </c>
      <c r="M181" s="491">
        <f t="shared" si="67"/>
        <v>-2238893.7512012501</v>
      </c>
      <c r="N181" s="532">
        <f t="shared" si="71"/>
        <v>-20365991.458983086</v>
      </c>
      <c r="O181" s="350"/>
      <c r="P181" s="512"/>
      <c r="Q181" s="530"/>
      <c r="R181" s="537"/>
    </row>
    <row r="182" spans="1:18" s="255" customFormat="1" ht="12.75" hidden="1" customHeight="1" outlineLevel="1" x14ac:dyDescent="0.2">
      <c r="A182" s="413"/>
      <c r="B182" s="413">
        <v>12</v>
      </c>
      <c r="C182" s="518">
        <v>41548</v>
      </c>
      <c r="D182" s="351"/>
      <c r="E182" s="491">
        <f>'SEF-3 p 4 Bands'!AF161</f>
        <v>-227891.01669178903</v>
      </c>
      <c r="F182" s="492">
        <f>F181+E182</f>
        <v>-31369951.521023244</v>
      </c>
      <c r="G182" s="491">
        <f>'SEF-3 p 4 Bands'!P161</f>
        <v>-2051019.1502261162</v>
      </c>
      <c r="H182" s="493">
        <f>G182+H181</f>
        <v>-22329563.6892092</v>
      </c>
      <c r="I182" s="491">
        <f t="shared" si="65"/>
        <v>-2278910.1669179052</v>
      </c>
      <c r="J182" s="420">
        <f t="shared" si="66"/>
        <v>-53699515.210232444</v>
      </c>
      <c r="K182" s="528">
        <f>'SEF-3 p5 Interest'!N263+'SEF-3 p5 Interest'!N264</f>
        <v>-48842.38</v>
      </c>
      <c r="L182" s="493">
        <f>L181+K182</f>
        <v>-136289.29999999999</v>
      </c>
      <c r="M182" s="491">
        <f>G182+K182</f>
        <v>-2099861.5302261161</v>
      </c>
      <c r="N182" s="532">
        <f>M182+N181</f>
        <v>-22465852.989209201</v>
      </c>
      <c r="O182" s="350"/>
      <c r="P182" s="512"/>
      <c r="Q182" s="530"/>
      <c r="R182" s="537"/>
    </row>
    <row r="183" spans="1:18" s="255" customFormat="1" ht="12.75" hidden="1" customHeight="1" outlineLevel="1" x14ac:dyDescent="0.2">
      <c r="A183" s="413"/>
      <c r="B183" s="413">
        <v>12</v>
      </c>
      <c r="C183" s="518">
        <v>41579</v>
      </c>
      <c r="D183" s="351"/>
      <c r="E183" s="491">
        <f>'SEF-3 p 4 Bands'!AF162</f>
        <v>1150161.3403174914</v>
      </c>
      <c r="F183" s="492">
        <f>F182+E183</f>
        <v>-30219790.180705752</v>
      </c>
      <c r="G183" s="491">
        <f>'SEF-3 p 4 Bands'!P162</f>
        <v>10351452.06285744</v>
      </c>
      <c r="H183" s="493">
        <f>G183+H182</f>
        <v>-11978111.626351761</v>
      </c>
      <c r="I183" s="491">
        <f t="shared" si="65"/>
        <v>11501613.403174931</v>
      </c>
      <c r="J183" s="420">
        <f t="shared" si="66"/>
        <v>-42197901.807057515</v>
      </c>
      <c r="K183" s="528">
        <f>'SEF-3 p5 Interest'!N265+'SEF-3 p5 Interest'!N266</f>
        <v>-51647.13</v>
      </c>
      <c r="L183" s="493">
        <f>L182+K183</f>
        <v>-187936.43</v>
      </c>
      <c r="M183" s="491">
        <f>G183+K183</f>
        <v>10299804.932857439</v>
      </c>
      <c r="N183" s="532">
        <f>M183+N182</f>
        <v>-12166048.056351762</v>
      </c>
      <c r="O183" s="350"/>
      <c r="P183" s="512"/>
      <c r="Q183" s="530"/>
      <c r="R183" s="537"/>
    </row>
    <row r="184" spans="1:18" s="664" customFormat="1" ht="12.75" hidden="1" customHeight="1" outlineLevel="1" x14ac:dyDescent="0.2">
      <c r="A184" s="413"/>
      <c r="B184" s="413">
        <v>12</v>
      </c>
      <c r="C184" s="518">
        <v>41609</v>
      </c>
      <c r="D184" s="351"/>
      <c r="E184" s="491">
        <f>'SEF-3 p 4 Bands'!AF163</f>
        <v>1200348.8527903892</v>
      </c>
      <c r="F184" s="492">
        <f>F183+E184</f>
        <v>-29019441.327915363</v>
      </c>
      <c r="G184" s="491">
        <f>'SEF-3 p 4 Bands'!P163</f>
        <v>2958670.2984363995</v>
      </c>
      <c r="H184" s="493">
        <f>G184+H183</f>
        <v>-9019441.3279153612</v>
      </c>
      <c r="I184" s="491">
        <f t="shared" si="65"/>
        <v>4159019.1512267888</v>
      </c>
      <c r="J184" s="420">
        <f t="shared" si="66"/>
        <v>-38038882.655830726</v>
      </c>
      <c r="K184" s="528">
        <f>'SEF-3 p5 Interest'!N267+'SEF-3 p5 Interest'!N268</f>
        <v>-25484.850000000002</v>
      </c>
      <c r="L184" s="493">
        <f>L183+K184</f>
        <v>-213421.28</v>
      </c>
      <c r="M184" s="491">
        <f>G184+K184</f>
        <v>2933185.4484363995</v>
      </c>
      <c r="N184" s="532">
        <f>M184+N183</f>
        <v>-9232862.6079153623</v>
      </c>
      <c r="O184" s="350"/>
      <c r="P184" s="512"/>
      <c r="Q184" s="530"/>
      <c r="R184" s="537"/>
    </row>
    <row r="185" spans="1:18" s="255" customFormat="1" ht="13.7" hidden="1" customHeight="1" outlineLevel="1" x14ac:dyDescent="0.2">
      <c r="A185" s="413"/>
      <c r="B185" s="413"/>
      <c r="C185" s="518"/>
      <c r="D185" s="351"/>
      <c r="E185" s="529"/>
      <c r="F185" s="545"/>
      <c r="G185" s="529"/>
      <c r="H185" s="529"/>
      <c r="I185" s="529"/>
      <c r="J185" s="424"/>
      <c r="K185" s="526"/>
      <c r="L185" s="529"/>
      <c r="M185" s="529"/>
      <c r="N185" s="526"/>
      <c r="O185" s="350"/>
      <c r="P185" s="512"/>
      <c r="Q185" s="530"/>
      <c r="R185" s="537"/>
    </row>
    <row r="186" spans="1:18" s="255" customFormat="1" ht="13.7" hidden="1" customHeight="1" outlineLevel="1" x14ac:dyDescent="0.2">
      <c r="A186" s="413"/>
      <c r="B186" s="536" t="s">
        <v>158</v>
      </c>
      <c r="C186" s="518"/>
      <c r="D186" s="351"/>
      <c r="E186" s="512"/>
      <c r="F186" s="494">
        <f>F184+F171</f>
        <v>-29395079.349915564</v>
      </c>
      <c r="G186" s="314"/>
      <c r="H186" s="494">
        <f>H184+H171</f>
        <v>-6369493.4680251293</v>
      </c>
      <c r="I186" s="512"/>
      <c r="J186" s="494">
        <f>J184+J171</f>
        <v>-35764572.81794069</v>
      </c>
      <c r="K186" s="314"/>
      <c r="L186" s="494">
        <f>L184+L171</f>
        <v>910064.77000000025</v>
      </c>
      <c r="M186" s="512"/>
      <c r="N186" s="494">
        <f>N184+N171</f>
        <v>-5459427.6980251297</v>
      </c>
      <c r="O186" s="350"/>
      <c r="P186" s="512"/>
      <c r="Q186" s="530"/>
      <c r="R186" s="537"/>
    </row>
    <row r="187" spans="1:18" s="255" customFormat="1" ht="13.7" hidden="1" customHeight="1" outlineLevel="1" x14ac:dyDescent="0.2">
      <c r="A187" s="413"/>
      <c r="B187" s="413"/>
      <c r="C187" s="518"/>
      <c r="D187" s="351"/>
      <c r="E187" s="512"/>
      <c r="F187" s="494"/>
      <c r="G187" s="512"/>
      <c r="H187" s="512"/>
      <c r="I187" s="512"/>
      <c r="J187" s="422"/>
      <c r="K187" s="530"/>
      <c r="L187" s="512"/>
      <c r="M187" s="512"/>
      <c r="N187" s="530"/>
      <c r="O187" s="350"/>
      <c r="P187" s="512"/>
      <c r="Q187" s="530"/>
      <c r="R187" s="537"/>
    </row>
    <row r="188" spans="1:18" s="255" customFormat="1" ht="13.7" hidden="1" customHeight="1" outlineLevel="1" x14ac:dyDescent="0.2">
      <c r="A188" s="413"/>
      <c r="B188" s="413">
        <v>13</v>
      </c>
      <c r="C188" s="518">
        <v>41640</v>
      </c>
      <c r="D188" s="351"/>
      <c r="E188" s="378">
        <f>'SEF-3 p 4 Bands'!AF165</f>
        <v>360305.75278959796</v>
      </c>
      <c r="F188" s="513">
        <f>E188</f>
        <v>360305.75278959796</v>
      </c>
      <c r="G188" s="378">
        <f>'SEF-3 p 4 Bands'!P165</f>
        <v>0</v>
      </c>
      <c r="H188" s="514">
        <f>G188</f>
        <v>0</v>
      </c>
      <c r="I188" s="544">
        <f t="shared" ref="I188:I199" si="72">E188+G188</f>
        <v>360305.75278959796</v>
      </c>
      <c r="J188" s="419">
        <f t="shared" ref="J188:J199" si="73">F188+H188</f>
        <v>360305.75278959796</v>
      </c>
      <c r="K188" s="339">
        <f>'SEF-3 p5 Interest'!N269+'SEF-3 p5 Interest'!N270</f>
        <v>-17581.550000000003</v>
      </c>
      <c r="L188" s="514">
        <f>K188</f>
        <v>-17581.550000000003</v>
      </c>
      <c r="M188" s="544">
        <f t="shared" si="67"/>
        <v>-17581.550000000003</v>
      </c>
      <c r="N188" s="527">
        <f>M188</f>
        <v>-17581.550000000003</v>
      </c>
      <c r="O188" s="350"/>
      <c r="P188" s="512"/>
      <c r="Q188" s="530"/>
      <c r="R188" s="537"/>
    </row>
    <row r="189" spans="1:18" s="255" customFormat="1" ht="13.7" hidden="1" customHeight="1" outlineLevel="1" x14ac:dyDescent="0.2">
      <c r="A189" s="413"/>
      <c r="B189" s="413">
        <v>13</v>
      </c>
      <c r="C189" s="518">
        <v>41671</v>
      </c>
      <c r="D189" s="351"/>
      <c r="E189" s="310">
        <f>'SEF-3 p 4 Bands'!AF166</f>
        <v>19879643.154736344</v>
      </c>
      <c r="F189" s="492">
        <f t="shared" ref="F189:F196" si="74">F188+E189</f>
        <v>20239948.907525942</v>
      </c>
      <c r="G189" s="310">
        <f>'SEF-3 p 4 Bands'!P166</f>
        <v>239948.90752594173</v>
      </c>
      <c r="H189" s="493">
        <f t="shared" ref="H189:H196" si="75">G189+H188</f>
        <v>239948.90752594173</v>
      </c>
      <c r="I189" s="491">
        <f t="shared" si="72"/>
        <v>20119592.062262286</v>
      </c>
      <c r="J189" s="420">
        <f t="shared" si="73"/>
        <v>20479897.815051883</v>
      </c>
      <c r="K189" s="308">
        <f>'SEF-3 p5 Interest'!N271+'SEF-3 p5 Interest'!N272</f>
        <v>-15858.74</v>
      </c>
      <c r="L189" s="493">
        <f t="shared" ref="L189:L196" si="76">L188+K189</f>
        <v>-33440.29</v>
      </c>
      <c r="M189" s="491">
        <f t="shared" si="67"/>
        <v>224090.16752594174</v>
      </c>
      <c r="N189" s="532">
        <f t="shared" ref="N189:N196" si="77">M189+N188</f>
        <v>206508.61752594175</v>
      </c>
      <c r="O189" s="350"/>
      <c r="P189" s="512"/>
      <c r="Q189" s="530"/>
      <c r="R189" s="537"/>
    </row>
    <row r="190" spans="1:18" s="255" customFormat="1" ht="13.7" hidden="1" customHeight="1" outlineLevel="1" x14ac:dyDescent="0.2">
      <c r="A190" s="413"/>
      <c r="B190" s="413">
        <v>13</v>
      </c>
      <c r="C190" s="518">
        <v>41699</v>
      </c>
      <c r="D190" s="351"/>
      <c r="E190" s="310">
        <v>-1341701.6939990371</v>
      </c>
      <c r="F190" s="492">
        <f t="shared" si="74"/>
        <v>18898247.213526905</v>
      </c>
      <c r="G190" s="310">
        <f>'SEF-3 p 4 Bands'!P167</f>
        <v>-239948.90752594173</v>
      </c>
      <c r="H190" s="493">
        <f t="shared" si="75"/>
        <v>0</v>
      </c>
      <c r="I190" s="491">
        <f t="shared" si="72"/>
        <v>-1581650.6015249789</v>
      </c>
      <c r="J190" s="420">
        <f t="shared" si="73"/>
        <v>18898247.213526905</v>
      </c>
      <c r="K190" s="308">
        <f>'SEF-3 p5 Interest'!N273+'SEF-3 p5 Interest'!N274</f>
        <v>-16940.59</v>
      </c>
      <c r="L190" s="493">
        <f t="shared" si="76"/>
        <v>-50380.880000000005</v>
      </c>
      <c r="M190" s="491">
        <f t="shared" si="67"/>
        <v>-256889.49752594173</v>
      </c>
      <c r="N190" s="532">
        <f t="shared" si="77"/>
        <v>-50380.879999999976</v>
      </c>
      <c r="O190" s="350"/>
      <c r="P190" s="512"/>
      <c r="Q190" s="530"/>
      <c r="R190" s="537"/>
    </row>
    <row r="191" spans="1:18" s="255" customFormat="1" ht="13.7" hidden="1" customHeight="1" outlineLevel="1" x14ac:dyDescent="0.2">
      <c r="A191" s="413"/>
      <c r="B191" s="413">
        <v>13</v>
      </c>
      <c r="C191" s="518">
        <v>41730</v>
      </c>
      <c r="D191" s="351"/>
      <c r="E191" s="310">
        <f>'SEF-3 p 4 Bands'!AF168</f>
        <v>-2452830.534881711</v>
      </c>
      <c r="F191" s="492">
        <f t="shared" si="74"/>
        <v>16445416.678645194</v>
      </c>
      <c r="G191" s="310">
        <f>'SEF-3 p 4 Bands'!P168</f>
        <v>0</v>
      </c>
      <c r="H191" s="493">
        <f t="shared" si="75"/>
        <v>0</v>
      </c>
      <c r="I191" s="491">
        <f t="shared" si="72"/>
        <v>-2452830.534881711</v>
      </c>
      <c r="J191" s="420">
        <f t="shared" si="73"/>
        <v>16445416.678645194</v>
      </c>
      <c r="K191" s="308">
        <f>'SEF-3 p5 Interest'!N275+'SEF-3 p5 Interest'!N276</f>
        <v>-17014.400000000001</v>
      </c>
      <c r="L191" s="493">
        <f t="shared" si="76"/>
        <v>-67395.28</v>
      </c>
      <c r="M191" s="491">
        <f t="shared" si="67"/>
        <v>-17014.400000000001</v>
      </c>
      <c r="N191" s="532">
        <f t="shared" si="77"/>
        <v>-67395.27999999997</v>
      </c>
      <c r="O191" s="350"/>
      <c r="P191" s="512"/>
      <c r="Q191" s="530"/>
      <c r="R191" s="537"/>
    </row>
    <row r="192" spans="1:18" s="255" customFormat="1" ht="13.7" hidden="1" customHeight="1" outlineLevel="1" x14ac:dyDescent="0.2">
      <c r="A192" s="413"/>
      <c r="B192" s="413">
        <v>13</v>
      </c>
      <c r="C192" s="518">
        <v>41760</v>
      </c>
      <c r="D192" s="351"/>
      <c r="E192" s="310">
        <f>'SEF-3 p 4 Bands'!AF169</f>
        <v>3090638.3667790219</v>
      </c>
      <c r="F192" s="492">
        <f t="shared" si="74"/>
        <v>19536055.045424215</v>
      </c>
      <c r="G192" s="310">
        <f>'SEF-3 p 4 Bands'!P169</f>
        <v>0</v>
      </c>
      <c r="H192" s="493">
        <f t="shared" si="75"/>
        <v>0</v>
      </c>
      <c r="I192" s="491">
        <f t="shared" si="72"/>
        <v>3090638.3667790219</v>
      </c>
      <c r="J192" s="420">
        <f t="shared" si="73"/>
        <v>19536055.045424215</v>
      </c>
      <c r="K192" s="308">
        <f>'SEF-3 p5 Interest'!N277+'SEF-3 p5 Interest'!N278</f>
        <v>-17581.550000000003</v>
      </c>
      <c r="L192" s="493">
        <f t="shared" si="76"/>
        <v>-84976.83</v>
      </c>
      <c r="M192" s="491">
        <f t="shared" si="67"/>
        <v>-17581.550000000003</v>
      </c>
      <c r="N192" s="532">
        <f t="shared" si="77"/>
        <v>-84976.829999999973</v>
      </c>
      <c r="O192" s="350"/>
      <c r="P192" s="512"/>
      <c r="Q192" s="530"/>
      <c r="R192" s="537"/>
    </row>
    <row r="193" spans="1:18" s="255" customFormat="1" ht="13.7" hidden="1" customHeight="1" outlineLevel="1" x14ac:dyDescent="0.2">
      <c r="A193" s="413"/>
      <c r="B193" s="413">
        <v>13</v>
      </c>
      <c r="C193" s="518">
        <v>41791</v>
      </c>
      <c r="D193" s="351"/>
      <c r="E193" s="310">
        <f>'SEF-3 p 4 Bands'!AF170</f>
        <v>-1323912.281985864</v>
      </c>
      <c r="F193" s="492">
        <f t="shared" si="74"/>
        <v>18212142.763438351</v>
      </c>
      <c r="G193" s="310">
        <f>'SEF-3 p 4 Bands'!P170</f>
        <v>0</v>
      </c>
      <c r="H193" s="493">
        <f t="shared" si="75"/>
        <v>0</v>
      </c>
      <c r="I193" s="491">
        <f t="shared" si="72"/>
        <v>-1323912.281985864</v>
      </c>
      <c r="J193" s="420">
        <f t="shared" si="73"/>
        <v>18212142.763438351</v>
      </c>
      <c r="K193" s="308">
        <f>'SEF-3 p5 Interest'!N279+'SEF-3 p5 Interest'!N280</f>
        <v>-17014.400000000001</v>
      </c>
      <c r="L193" s="493">
        <f t="shared" si="76"/>
        <v>-101991.23000000001</v>
      </c>
      <c r="M193" s="491">
        <f t="shared" si="67"/>
        <v>-17014.400000000001</v>
      </c>
      <c r="N193" s="532">
        <f t="shared" si="77"/>
        <v>-101991.22999999998</v>
      </c>
      <c r="O193" s="350"/>
      <c r="P193" s="512"/>
      <c r="Q193" s="530"/>
      <c r="R193" s="537"/>
    </row>
    <row r="194" spans="1:18" s="255" customFormat="1" ht="13.7" hidden="1" customHeight="1" outlineLevel="1" x14ac:dyDescent="0.2">
      <c r="A194" s="413"/>
      <c r="B194" s="413">
        <v>13</v>
      </c>
      <c r="C194" s="518">
        <v>41821</v>
      </c>
      <c r="D194" s="351"/>
      <c r="E194" s="310">
        <f>'SEF-3 p 4 Bands'!AF171</f>
        <v>-3124286.5873726048</v>
      </c>
      <c r="F194" s="492">
        <f t="shared" si="74"/>
        <v>15087856.176065747</v>
      </c>
      <c r="G194" s="310">
        <f>'SEF-3 p 4 Bands'!P171</f>
        <v>0</v>
      </c>
      <c r="H194" s="493">
        <f t="shared" si="75"/>
        <v>0</v>
      </c>
      <c r="I194" s="491">
        <f t="shared" si="72"/>
        <v>-3124286.5873726048</v>
      </c>
      <c r="J194" s="420">
        <f t="shared" si="73"/>
        <v>15087856.176065747</v>
      </c>
      <c r="K194" s="308">
        <f>'SEF-3 p5 Interest'!N281+'SEF-3 p5 Interest'!N282</f>
        <v>-17581.550000000003</v>
      </c>
      <c r="L194" s="493">
        <f t="shared" si="76"/>
        <v>-119572.78000000001</v>
      </c>
      <c r="M194" s="491">
        <f t="shared" si="67"/>
        <v>-17581.550000000003</v>
      </c>
      <c r="N194" s="532">
        <f t="shared" si="77"/>
        <v>-119572.77999999998</v>
      </c>
      <c r="O194" s="350"/>
      <c r="P194" s="512"/>
      <c r="Q194" s="530"/>
      <c r="R194" s="537"/>
    </row>
    <row r="195" spans="1:18" s="255" customFormat="1" ht="13.7" hidden="1" customHeight="1" outlineLevel="1" x14ac:dyDescent="0.2">
      <c r="A195" s="413"/>
      <c r="B195" s="413">
        <v>13</v>
      </c>
      <c r="C195" s="518">
        <v>41852</v>
      </c>
      <c r="D195" s="351"/>
      <c r="E195" s="310">
        <f>'SEF-3 p 4 Bands'!AF172</f>
        <v>3283244.8514639884</v>
      </c>
      <c r="F195" s="492">
        <f t="shared" si="74"/>
        <v>18371101.027529735</v>
      </c>
      <c r="G195" s="310">
        <f>'SEF-3 p 4 Bands'!P172</f>
        <v>0</v>
      </c>
      <c r="H195" s="493">
        <f t="shared" si="75"/>
        <v>0</v>
      </c>
      <c r="I195" s="491">
        <f t="shared" si="72"/>
        <v>3283244.8514639884</v>
      </c>
      <c r="J195" s="420">
        <f t="shared" si="73"/>
        <v>18371101.027529735</v>
      </c>
      <c r="K195" s="308">
        <f>'SEF-3 p5 Interest'!N283+'SEF-3 p5 Interest'!N284</f>
        <v>-17581.550000000003</v>
      </c>
      <c r="L195" s="493">
        <f t="shared" si="76"/>
        <v>-137154.33000000002</v>
      </c>
      <c r="M195" s="491">
        <f t="shared" si="67"/>
        <v>-17581.550000000003</v>
      </c>
      <c r="N195" s="532">
        <f t="shared" si="77"/>
        <v>-137154.32999999999</v>
      </c>
      <c r="O195" s="350"/>
      <c r="P195" s="512"/>
      <c r="Q195" s="530"/>
      <c r="R195" s="537"/>
    </row>
    <row r="196" spans="1:18" s="255" customFormat="1" ht="13.15" hidden="1" customHeight="1" outlineLevel="1" x14ac:dyDescent="0.2">
      <c r="A196" s="413"/>
      <c r="B196" s="413">
        <v>13</v>
      </c>
      <c r="C196" s="518">
        <v>41883</v>
      </c>
      <c r="D196" s="351"/>
      <c r="E196" s="310">
        <f>'SEF-3 p 4 Bands'!AF173</f>
        <v>5556829.3382194489</v>
      </c>
      <c r="F196" s="492">
        <f t="shared" si="74"/>
        <v>23927930.365749184</v>
      </c>
      <c r="G196" s="310">
        <f>'SEF-3 p 4 Bands'!P173</f>
        <v>3927930.365749184</v>
      </c>
      <c r="H196" s="493">
        <f t="shared" si="75"/>
        <v>3927930.365749184</v>
      </c>
      <c r="I196" s="491">
        <f t="shared" si="72"/>
        <v>9484759.703968633</v>
      </c>
      <c r="J196" s="420">
        <f t="shared" si="73"/>
        <v>27855860.731498368</v>
      </c>
      <c r="K196" s="308">
        <f>'SEF-3 p5 Interest'!N285+'SEF-3 p5 Interest'!N286</f>
        <v>-16664.650000000001</v>
      </c>
      <c r="L196" s="493">
        <f t="shared" si="76"/>
        <v>-153818.98000000001</v>
      </c>
      <c r="M196" s="491">
        <f t="shared" si="67"/>
        <v>3911265.7157491841</v>
      </c>
      <c r="N196" s="532">
        <f t="shared" si="77"/>
        <v>3774111.3857491841</v>
      </c>
      <c r="O196" s="350"/>
      <c r="P196" s="512"/>
      <c r="Q196" s="530"/>
      <c r="R196" s="537"/>
    </row>
    <row r="197" spans="1:18" s="255" customFormat="1" ht="13.7" hidden="1" customHeight="1" outlineLevel="1" x14ac:dyDescent="0.2">
      <c r="A197" s="413"/>
      <c r="B197" s="413">
        <v>13</v>
      </c>
      <c r="C197" s="518">
        <v>41913</v>
      </c>
      <c r="D197" s="351"/>
      <c r="E197" s="310">
        <f>'SEF-3 p 4 Bands'!AF174</f>
        <v>2756545.3609444462</v>
      </c>
      <c r="F197" s="492">
        <f>F196+E197</f>
        <v>26684475.72669363</v>
      </c>
      <c r="G197" s="310">
        <f>'SEF-3 p 4 Bands'!P174</f>
        <v>2756545.3609444443</v>
      </c>
      <c r="H197" s="493">
        <f>G197+H196</f>
        <v>6684475.7266936284</v>
      </c>
      <c r="I197" s="491">
        <f t="shared" si="72"/>
        <v>5513090.7218888905</v>
      </c>
      <c r="J197" s="420">
        <f t="shared" si="73"/>
        <v>33368951.45338726</v>
      </c>
      <c r="K197" s="308">
        <f>'SEF-3 p5 Interest'!N287+'SEF-3 p5 Interest'!N288</f>
        <v>-6493.9299999999994</v>
      </c>
      <c r="L197" s="493">
        <f>L196+K197</f>
        <v>-160312.91</v>
      </c>
      <c r="M197" s="491">
        <f>G197+K197</f>
        <v>2750051.4309444441</v>
      </c>
      <c r="N197" s="532">
        <f>M197+N196</f>
        <v>6524162.8166936282</v>
      </c>
      <c r="O197" s="350"/>
      <c r="P197" s="512"/>
      <c r="Q197" s="530"/>
      <c r="R197" s="537"/>
    </row>
    <row r="198" spans="1:18" s="255" customFormat="1" ht="13.7" hidden="1" customHeight="1" outlineLevel="1" x14ac:dyDescent="0.2">
      <c r="A198" s="413"/>
      <c r="B198" s="413">
        <v>13</v>
      </c>
      <c r="C198" s="518">
        <v>41944</v>
      </c>
      <c r="D198" s="351"/>
      <c r="E198" s="310">
        <f>'SEF-3 p 4 Bands'!AF175</f>
        <v>2280585.4469122998</v>
      </c>
      <c r="F198" s="492">
        <f>F197+E198</f>
        <v>28965061.17360593</v>
      </c>
      <c r="G198" s="310">
        <f>'SEF-3 p 4 Bands'!P175</f>
        <v>2280585.4469123017</v>
      </c>
      <c r="H198" s="493">
        <f>G198+H197</f>
        <v>8965061.1736059301</v>
      </c>
      <c r="I198" s="491">
        <f t="shared" si="72"/>
        <v>4561170.8938246015</v>
      </c>
      <c r="J198" s="420">
        <f t="shared" si="73"/>
        <v>37930122.34721186</v>
      </c>
      <c r="K198" s="308">
        <f>'SEF-3 p5 Interest'!N289+'SEF-3 p5 Interest'!N290</f>
        <v>1044.45</v>
      </c>
      <c r="L198" s="493">
        <f>L197+K198</f>
        <v>-159268.46</v>
      </c>
      <c r="M198" s="491">
        <f>G198+K198</f>
        <v>2281629.8969123019</v>
      </c>
      <c r="N198" s="532">
        <f>M198+N197</f>
        <v>8805792.7136059292</v>
      </c>
      <c r="O198" s="350"/>
      <c r="P198" s="512"/>
      <c r="Q198" s="530"/>
      <c r="R198" s="537"/>
    </row>
    <row r="199" spans="1:18" s="664" customFormat="1" ht="13.7" hidden="1" customHeight="1" outlineLevel="1" x14ac:dyDescent="0.2">
      <c r="A199" s="413"/>
      <c r="B199" s="413">
        <v>13</v>
      </c>
      <c r="C199" s="518">
        <v>41974</v>
      </c>
      <c r="D199" s="351"/>
      <c r="E199" s="286">
        <f>'SEF-3 p 4 Bands'!AF176</f>
        <v>858775.95871226862</v>
      </c>
      <c r="F199" s="499">
        <f>F198+E199</f>
        <v>29823837.132318199</v>
      </c>
      <c r="G199" s="286">
        <f>'SEF-3 p 4 Bands'!P176</f>
        <v>858775.95871226862</v>
      </c>
      <c r="H199" s="500">
        <f>G199+H198</f>
        <v>9823837.1323181987</v>
      </c>
      <c r="I199" s="498">
        <f t="shared" si="72"/>
        <v>1717551.9174245372</v>
      </c>
      <c r="J199" s="421">
        <f t="shared" si="73"/>
        <v>39647674.264636397</v>
      </c>
      <c r="K199" s="282">
        <f>'SEF-3 p5 Interest'!N291+'SEF-3 p5 Interest'!N292</f>
        <v>7240.95</v>
      </c>
      <c r="L199" s="500">
        <f>L198+K199</f>
        <v>-152027.50999999998</v>
      </c>
      <c r="M199" s="498">
        <f>G199+K199</f>
        <v>866016.90871226857</v>
      </c>
      <c r="N199" s="517">
        <f>M199+N198</f>
        <v>9671809.622318197</v>
      </c>
      <c r="O199" s="350"/>
      <c r="P199" s="512"/>
      <c r="Q199" s="530"/>
      <c r="R199" s="537"/>
    </row>
    <row r="200" spans="1:18" s="255" customFormat="1" ht="13.7" hidden="1" customHeight="1" outlineLevel="1" x14ac:dyDescent="0.2">
      <c r="A200" s="413"/>
      <c r="B200" s="413"/>
      <c r="C200" s="518"/>
      <c r="D200" s="351"/>
      <c r="E200" s="314"/>
      <c r="F200" s="494"/>
      <c r="G200" s="314"/>
      <c r="H200" s="512"/>
      <c r="I200" s="512"/>
      <c r="J200" s="422"/>
      <c r="K200" s="306"/>
      <c r="L200" s="512"/>
      <c r="M200" s="512"/>
      <c r="N200" s="530"/>
      <c r="O200" s="350"/>
      <c r="P200" s="512"/>
      <c r="Q200" s="530"/>
      <c r="R200" s="537"/>
    </row>
    <row r="201" spans="1:18" s="255" customFormat="1" ht="16.5" hidden="1" customHeight="1" outlineLevel="1" x14ac:dyDescent="0.2">
      <c r="A201" s="621">
        <v>1</v>
      </c>
      <c r="B201" s="536" t="s">
        <v>196</v>
      </c>
      <c r="C201" s="518"/>
      <c r="D201" s="351"/>
      <c r="E201" s="512"/>
      <c r="F201" s="494">
        <f>F199+F186</f>
        <v>428757.78240263462</v>
      </c>
      <c r="G201" s="314"/>
      <c r="H201" s="494">
        <f>H199+H186</f>
        <v>3454343.6642930694</v>
      </c>
      <c r="I201" s="512"/>
      <c r="J201" s="494">
        <f>J199+J186</f>
        <v>3883101.4466957077</v>
      </c>
      <c r="K201" s="314"/>
      <c r="L201" s="494">
        <f>L199+L186</f>
        <v>758037.26000000024</v>
      </c>
      <c r="M201" s="512"/>
      <c r="N201" s="494">
        <f>N199+N186</f>
        <v>4212381.9242930673</v>
      </c>
      <c r="O201" s="350"/>
      <c r="P201" s="512"/>
      <c r="Q201" s="530"/>
      <c r="R201" s="537"/>
    </row>
    <row r="202" spans="1:18" s="255" customFormat="1" ht="13.7" hidden="1" customHeight="1" outlineLevel="1" x14ac:dyDescent="0.2">
      <c r="A202" s="621">
        <v>2</v>
      </c>
      <c r="B202" s="413"/>
      <c r="C202" s="518"/>
      <c r="D202" s="351"/>
      <c r="E202" s="512"/>
      <c r="F202" s="494"/>
      <c r="G202" s="512"/>
      <c r="H202" s="512"/>
      <c r="I202" s="512"/>
      <c r="J202" s="422"/>
      <c r="K202" s="530"/>
      <c r="L202" s="512"/>
      <c r="M202" s="512"/>
      <c r="N202" s="530"/>
      <c r="O202" s="350"/>
      <c r="P202" s="512"/>
      <c r="Q202" s="530"/>
      <c r="R202" s="537"/>
    </row>
    <row r="203" spans="1:18" s="255" customFormat="1" ht="13.15" hidden="1" customHeight="1" outlineLevel="1" x14ac:dyDescent="0.2">
      <c r="A203" s="621">
        <v>3</v>
      </c>
      <c r="B203" s="413">
        <v>14</v>
      </c>
      <c r="C203" s="518">
        <v>42005</v>
      </c>
      <c r="D203" s="351"/>
      <c r="E203" s="378">
        <f>'SEF-3 p 4 Bands'!AF178</f>
        <v>-2244825.2889016331</v>
      </c>
      <c r="F203" s="513">
        <f>E203</f>
        <v>-2244825.2889016331</v>
      </c>
      <c r="G203" s="378">
        <f>'SEF-3 p 4 Bands'!P178</f>
        <v>0</v>
      </c>
      <c r="H203" s="514">
        <f>G203</f>
        <v>0</v>
      </c>
      <c r="I203" s="544">
        <f t="shared" ref="I203:I214" si="78">E203+G203</f>
        <v>-2244825.2889016331</v>
      </c>
      <c r="J203" s="419">
        <f t="shared" ref="J203:J214" si="79">F203+H203</f>
        <v>-2244825.2889016331</v>
      </c>
      <c r="K203" s="339">
        <f>'SEF-3 p5 Interest'!N293+'SEF-3 p5 Interest'!N294</f>
        <v>9534.94</v>
      </c>
      <c r="L203" s="514">
        <f>K203</f>
        <v>9534.94</v>
      </c>
      <c r="M203" s="544">
        <f t="shared" ref="M203:M211" si="80">G203+K203</f>
        <v>9534.94</v>
      </c>
      <c r="N203" s="527">
        <f>M203</f>
        <v>9534.94</v>
      </c>
      <c r="O203" s="350"/>
      <c r="P203" s="512"/>
      <c r="Q203" s="530"/>
      <c r="R203" s="537"/>
    </row>
    <row r="204" spans="1:18" s="255" customFormat="1" ht="13.7" hidden="1" customHeight="1" outlineLevel="1" x14ac:dyDescent="0.2">
      <c r="A204" s="621">
        <v>4</v>
      </c>
      <c r="B204" s="413">
        <f>B$203</f>
        <v>14</v>
      </c>
      <c r="C204" s="518">
        <v>42036</v>
      </c>
      <c r="D204" s="351"/>
      <c r="E204" s="310">
        <f>'SEF-3 p 4 Bands'!AF179</f>
        <v>4530934.5038828524</v>
      </c>
      <c r="F204" s="492">
        <f t="shared" ref="F204:F211" si="81">F203+E204</f>
        <v>2286109.2149812193</v>
      </c>
      <c r="G204" s="310">
        <f>'SEF-3 p 4 Bands'!P179</f>
        <v>0</v>
      </c>
      <c r="H204" s="493">
        <f t="shared" ref="H204:H211" si="82">G204+H203</f>
        <v>0</v>
      </c>
      <c r="I204" s="491">
        <f t="shared" si="78"/>
        <v>4530934.5038828524</v>
      </c>
      <c r="J204" s="420">
        <f t="shared" si="79"/>
        <v>2286109.2149812193</v>
      </c>
      <c r="K204" s="308">
        <f>'SEF-3 p5 Interest'!N295+'SEF-3 p5 Interest'!N296</f>
        <v>8612.2000000000007</v>
      </c>
      <c r="L204" s="493">
        <f t="shared" ref="L204:L211" si="83">L203+K204</f>
        <v>18147.14</v>
      </c>
      <c r="M204" s="491">
        <f t="shared" si="80"/>
        <v>8612.2000000000007</v>
      </c>
      <c r="N204" s="532">
        <f t="shared" ref="N204:N211" si="84">M204+N203</f>
        <v>18147.14</v>
      </c>
      <c r="O204" s="350"/>
      <c r="P204" s="512"/>
      <c r="Q204" s="530"/>
      <c r="R204" s="537"/>
    </row>
    <row r="205" spans="1:18" s="255" customFormat="1" ht="13.7" hidden="1" customHeight="1" outlineLevel="1" x14ac:dyDescent="0.2">
      <c r="A205" s="621">
        <v>5</v>
      </c>
      <c r="B205" s="413">
        <f t="shared" ref="B205:B214" si="85">B$203</f>
        <v>14</v>
      </c>
      <c r="C205" s="518">
        <v>42064</v>
      </c>
      <c r="D205" s="351"/>
      <c r="E205" s="310">
        <f>'SEF-3 p 4 Bands'!AF180</f>
        <v>-430668.71763412515</v>
      </c>
      <c r="F205" s="492">
        <f t="shared" si="81"/>
        <v>1855440.4973470941</v>
      </c>
      <c r="G205" s="310">
        <f>'SEF-3 p 4 Bands'!P180</f>
        <v>0</v>
      </c>
      <c r="H205" s="493">
        <f t="shared" si="82"/>
        <v>0</v>
      </c>
      <c r="I205" s="491">
        <f t="shared" si="78"/>
        <v>-430668.71763412515</v>
      </c>
      <c r="J205" s="420">
        <f t="shared" si="79"/>
        <v>1855440.4973470941</v>
      </c>
      <c r="K205" s="308">
        <f>'SEF-3 p5 Interest'!N297+'SEF-3 p5 Interest'!N298</f>
        <v>9534.94</v>
      </c>
      <c r="L205" s="493">
        <f t="shared" si="83"/>
        <v>27682.080000000002</v>
      </c>
      <c r="M205" s="491">
        <f t="shared" si="80"/>
        <v>9534.94</v>
      </c>
      <c r="N205" s="532">
        <f t="shared" si="84"/>
        <v>27682.080000000002</v>
      </c>
      <c r="O205" s="350"/>
      <c r="P205" s="512"/>
      <c r="Q205" s="530"/>
      <c r="R205" s="537"/>
    </row>
    <row r="206" spans="1:18" s="255" customFormat="1" ht="13.7" hidden="1" customHeight="1" outlineLevel="1" x14ac:dyDescent="0.2">
      <c r="A206" s="621">
        <v>6</v>
      </c>
      <c r="B206" s="413">
        <f t="shared" si="85"/>
        <v>14</v>
      </c>
      <c r="C206" s="518">
        <v>42095</v>
      </c>
      <c r="D206" s="351"/>
      <c r="E206" s="310">
        <f>'SEF-3 p 4 Bands'!AF181</f>
        <v>-4426618.0885524815</v>
      </c>
      <c r="F206" s="492">
        <f t="shared" si="81"/>
        <v>-2571177.5912053874</v>
      </c>
      <c r="G206" s="310">
        <f>'SEF-3 p 4 Bands'!P181</f>
        <v>0</v>
      </c>
      <c r="H206" s="493">
        <f t="shared" si="82"/>
        <v>0</v>
      </c>
      <c r="I206" s="491">
        <f t="shared" si="78"/>
        <v>-4426618.0885524815</v>
      </c>
      <c r="J206" s="420">
        <f t="shared" si="79"/>
        <v>-2571177.5912053874</v>
      </c>
      <c r="K206" s="308">
        <f>'SEF-3 p5 Interest'!N299+'SEF-3 p5 Interest'!N300</f>
        <v>9227.36</v>
      </c>
      <c r="L206" s="493">
        <f t="shared" si="83"/>
        <v>36909.440000000002</v>
      </c>
      <c r="M206" s="491">
        <f t="shared" si="80"/>
        <v>9227.36</v>
      </c>
      <c r="N206" s="532">
        <f t="shared" si="84"/>
        <v>36909.440000000002</v>
      </c>
      <c r="O206" s="350"/>
      <c r="P206" s="512"/>
      <c r="Q206" s="530"/>
      <c r="R206" s="537"/>
    </row>
    <row r="207" spans="1:18" s="255" customFormat="1" ht="13.15" hidden="1" customHeight="1" outlineLevel="1" x14ac:dyDescent="0.2">
      <c r="A207" s="621">
        <v>7</v>
      </c>
      <c r="B207" s="413">
        <f t="shared" si="85"/>
        <v>14</v>
      </c>
      <c r="C207" s="518">
        <v>42125</v>
      </c>
      <c r="D207" s="351"/>
      <c r="E207" s="310">
        <f>'SEF-3 p 4 Bands'!AF182</f>
        <v>5790045.6556863189</v>
      </c>
      <c r="F207" s="492">
        <f t="shared" si="81"/>
        <v>3218868.0644809315</v>
      </c>
      <c r="G207" s="310">
        <f>'SEF-3 p 4 Bands'!P182</f>
        <v>0</v>
      </c>
      <c r="H207" s="493">
        <f t="shared" si="82"/>
        <v>0</v>
      </c>
      <c r="I207" s="491">
        <f t="shared" si="78"/>
        <v>5790045.6556863189</v>
      </c>
      <c r="J207" s="420">
        <f t="shared" si="79"/>
        <v>3218868.0644809315</v>
      </c>
      <c r="K207" s="308">
        <f>'SEF-3 p5 Interest'!N301+'SEF-3 p5 Interest'!N302</f>
        <v>9534.94</v>
      </c>
      <c r="L207" s="493">
        <f t="shared" si="83"/>
        <v>46444.380000000005</v>
      </c>
      <c r="M207" s="491">
        <f t="shared" si="80"/>
        <v>9534.94</v>
      </c>
      <c r="N207" s="532">
        <f t="shared" si="84"/>
        <v>46444.380000000005</v>
      </c>
      <c r="O207" s="350"/>
      <c r="P207" s="512"/>
      <c r="Q207" s="530"/>
      <c r="R207" s="537"/>
    </row>
    <row r="208" spans="1:18" s="255" customFormat="1" ht="13.7" hidden="1" customHeight="1" outlineLevel="1" x14ac:dyDescent="0.2">
      <c r="A208" s="621">
        <v>8</v>
      </c>
      <c r="B208" s="413">
        <f t="shared" si="85"/>
        <v>14</v>
      </c>
      <c r="C208" s="518">
        <v>42156</v>
      </c>
      <c r="D208" s="351"/>
      <c r="E208" s="310">
        <f>'SEF-3 p 4 Bands'!AF183</f>
        <v>1507978.415745819</v>
      </c>
      <c r="F208" s="492">
        <f t="shared" si="81"/>
        <v>4726846.4802267505</v>
      </c>
      <c r="G208" s="310">
        <f>'SEF-3 p 4 Bands'!P183</f>
        <v>0</v>
      </c>
      <c r="H208" s="493">
        <f t="shared" si="82"/>
        <v>0</v>
      </c>
      <c r="I208" s="491">
        <f t="shared" si="78"/>
        <v>1507978.415745819</v>
      </c>
      <c r="J208" s="420">
        <f t="shared" si="79"/>
        <v>4726846.4802267505</v>
      </c>
      <c r="K208" s="308">
        <f>'SEF-3 p5 Interest'!N303+'SEF-3 p5 Interest'!N304</f>
        <v>9227.36</v>
      </c>
      <c r="L208" s="493">
        <f t="shared" si="83"/>
        <v>55671.740000000005</v>
      </c>
      <c r="M208" s="491">
        <f t="shared" si="80"/>
        <v>9227.36</v>
      </c>
      <c r="N208" s="532">
        <f t="shared" si="84"/>
        <v>55671.740000000005</v>
      </c>
      <c r="O208" s="350"/>
      <c r="P208" s="512"/>
      <c r="Q208" s="530"/>
      <c r="R208" s="537"/>
    </row>
    <row r="209" spans="1:18" s="255" customFormat="1" ht="13.7" hidden="1" customHeight="1" outlineLevel="1" x14ac:dyDescent="0.2">
      <c r="A209" s="621">
        <v>9</v>
      </c>
      <c r="B209" s="413">
        <f t="shared" si="85"/>
        <v>14</v>
      </c>
      <c r="C209" s="518">
        <v>42186</v>
      </c>
      <c r="D209" s="351"/>
      <c r="E209" s="310">
        <f>'SEF-3 p 4 Bands'!AF184</f>
        <v>3059161.5232390082</v>
      </c>
      <c r="F209" s="492">
        <f t="shared" si="81"/>
        <v>7786008.0034657586</v>
      </c>
      <c r="G209" s="310">
        <f>'SEF-3 p 4 Bands'!P184</f>
        <v>0</v>
      </c>
      <c r="H209" s="493">
        <f t="shared" si="82"/>
        <v>0</v>
      </c>
      <c r="I209" s="491">
        <f t="shared" si="78"/>
        <v>3059161.5232390082</v>
      </c>
      <c r="J209" s="420">
        <f t="shared" si="79"/>
        <v>7786008.0034657586</v>
      </c>
      <c r="K209" s="308">
        <f>'SEF-3 p5 Interest'!N305+'SEF-3 p5 Interest'!N306</f>
        <v>9534.94</v>
      </c>
      <c r="L209" s="493">
        <f t="shared" si="83"/>
        <v>65206.680000000008</v>
      </c>
      <c r="M209" s="491">
        <f t="shared" si="80"/>
        <v>9534.94</v>
      </c>
      <c r="N209" s="532">
        <f t="shared" si="84"/>
        <v>65206.680000000008</v>
      </c>
      <c r="O209" s="350"/>
      <c r="P209" s="512"/>
      <c r="Q209" s="530"/>
      <c r="R209" s="537"/>
    </row>
    <row r="210" spans="1:18" s="255" customFormat="1" ht="13.7" hidden="1" customHeight="1" outlineLevel="1" x14ac:dyDescent="0.2">
      <c r="A210" s="621">
        <v>10</v>
      </c>
      <c r="B210" s="413">
        <f t="shared" si="85"/>
        <v>14</v>
      </c>
      <c r="C210" s="518">
        <v>42217</v>
      </c>
      <c r="D210" s="351"/>
      <c r="E210" s="310">
        <f>'SEF-3 p 4 Bands'!AF185</f>
        <v>2821092.9608255085</v>
      </c>
      <c r="F210" s="492">
        <f t="shared" si="81"/>
        <v>10607100.964291267</v>
      </c>
      <c r="G210" s="310">
        <f>'SEF-3 p 4 Bands'!P185</f>
        <v>0</v>
      </c>
      <c r="H210" s="493">
        <f t="shared" si="82"/>
        <v>0</v>
      </c>
      <c r="I210" s="491">
        <f t="shared" si="78"/>
        <v>2821092.9608255085</v>
      </c>
      <c r="J210" s="420">
        <f t="shared" si="79"/>
        <v>10607100.964291267</v>
      </c>
      <c r="K210" s="308">
        <f>'SEF-3 p5 Interest'!N307+'SEF-3 p5 Interest'!N308</f>
        <v>9534.94</v>
      </c>
      <c r="L210" s="493">
        <f t="shared" si="83"/>
        <v>74741.62000000001</v>
      </c>
      <c r="M210" s="491">
        <f t="shared" si="80"/>
        <v>9534.94</v>
      </c>
      <c r="N210" s="532">
        <f t="shared" si="84"/>
        <v>74741.62000000001</v>
      </c>
      <c r="O210" s="350"/>
      <c r="P210" s="512"/>
      <c r="Q210" s="530"/>
      <c r="R210" s="537"/>
    </row>
    <row r="211" spans="1:18" s="255" customFormat="1" ht="13.15" hidden="1" customHeight="1" outlineLevel="1" x14ac:dyDescent="0.2">
      <c r="A211" s="621">
        <v>11</v>
      </c>
      <c r="B211" s="413">
        <f t="shared" si="85"/>
        <v>14</v>
      </c>
      <c r="C211" s="518">
        <v>42248</v>
      </c>
      <c r="D211" s="351"/>
      <c r="E211" s="310">
        <f>'SEF-3 p 4 Bands'!AF186</f>
        <v>3830834.1908092164</v>
      </c>
      <c r="F211" s="492">
        <f t="shared" si="81"/>
        <v>14437935.155100483</v>
      </c>
      <c r="G211" s="310">
        <f>'SEF-3 p 4 Bands'!P186</f>
        <v>0</v>
      </c>
      <c r="H211" s="493">
        <f t="shared" si="82"/>
        <v>0</v>
      </c>
      <c r="I211" s="491">
        <f t="shared" si="78"/>
        <v>3830834.1908092164</v>
      </c>
      <c r="J211" s="420">
        <f t="shared" si="79"/>
        <v>14437935.155100483</v>
      </c>
      <c r="K211" s="308">
        <f>'SEF-3 p5 Interest'!N309+'SEF-3 p5 Interest'!N310</f>
        <v>9227.36</v>
      </c>
      <c r="L211" s="493">
        <f t="shared" si="83"/>
        <v>83968.98000000001</v>
      </c>
      <c r="M211" s="491">
        <f t="shared" si="80"/>
        <v>9227.36</v>
      </c>
      <c r="N211" s="532">
        <f t="shared" si="84"/>
        <v>83968.98000000001</v>
      </c>
      <c r="O211" s="350"/>
      <c r="P211" s="512"/>
      <c r="Q211" s="530"/>
      <c r="R211" s="537"/>
    </row>
    <row r="212" spans="1:18" s="255" customFormat="1" ht="13.7" hidden="1" customHeight="1" outlineLevel="1" x14ac:dyDescent="0.2">
      <c r="A212" s="621">
        <v>12</v>
      </c>
      <c r="B212" s="413">
        <f t="shared" si="85"/>
        <v>14</v>
      </c>
      <c r="C212" s="518">
        <v>42278</v>
      </c>
      <c r="D212" s="351"/>
      <c r="E212" s="310">
        <f>'SEF-3 p 4 Bands'!AF187</f>
        <v>2730356.442309197</v>
      </c>
      <c r="F212" s="492">
        <f>F211+E212</f>
        <v>17168291.59740968</v>
      </c>
      <c r="G212" s="310">
        <f>'SEF-3 p 4 Bands'!P187</f>
        <v>0</v>
      </c>
      <c r="H212" s="493">
        <f>G212+H211</f>
        <v>0</v>
      </c>
      <c r="I212" s="491">
        <f t="shared" si="78"/>
        <v>2730356.442309197</v>
      </c>
      <c r="J212" s="420">
        <f t="shared" si="79"/>
        <v>17168291.59740968</v>
      </c>
      <c r="K212" s="308">
        <f>'SEF-3 p5 Interest'!N310+'SEF-3 p5 Interest'!N311</f>
        <v>9534.94</v>
      </c>
      <c r="L212" s="493">
        <f>L211+K212</f>
        <v>93503.920000000013</v>
      </c>
      <c r="M212" s="491">
        <f>G212+K212</f>
        <v>9534.94</v>
      </c>
      <c r="N212" s="532">
        <f>M212+N211</f>
        <v>93503.920000000013</v>
      </c>
      <c r="O212" s="350"/>
      <c r="P212" s="512"/>
      <c r="Q212" s="530"/>
      <c r="R212" s="537"/>
    </row>
    <row r="213" spans="1:18" s="255" customFormat="1" ht="13.7" hidden="1" customHeight="1" outlineLevel="1" x14ac:dyDescent="0.2">
      <c r="A213" s="621">
        <v>13</v>
      </c>
      <c r="B213" s="413">
        <f t="shared" si="85"/>
        <v>14</v>
      </c>
      <c r="C213" s="518">
        <v>42309</v>
      </c>
      <c r="D213" s="351"/>
      <c r="E213" s="310">
        <f>'SEF-3 p 4 Bands'!AF188</f>
        <v>-3513937.7869010158</v>
      </c>
      <c r="F213" s="492">
        <f>F212+E213</f>
        <v>13654353.810508665</v>
      </c>
      <c r="G213" s="310">
        <f>'SEF-3 p 4 Bands'!P188</f>
        <v>0</v>
      </c>
      <c r="H213" s="493">
        <f>G213+H212</f>
        <v>0</v>
      </c>
      <c r="I213" s="491">
        <f t="shared" si="78"/>
        <v>-3513937.7869010158</v>
      </c>
      <c r="J213" s="420">
        <f t="shared" si="79"/>
        <v>13654353.810508665</v>
      </c>
      <c r="K213" s="308">
        <f>'SEF-3 p5 Interest'!N311+'SEF-3 p5 Interest'!N312</f>
        <v>9534.94</v>
      </c>
      <c r="L213" s="493">
        <f>L212+K213</f>
        <v>103038.86000000002</v>
      </c>
      <c r="M213" s="491">
        <f>G213+K213</f>
        <v>9534.94</v>
      </c>
      <c r="N213" s="532">
        <f>M213+N212</f>
        <v>103038.86000000002</v>
      </c>
      <c r="O213" s="350"/>
      <c r="P213" s="512"/>
      <c r="Q213" s="530"/>
      <c r="R213" s="537"/>
    </row>
    <row r="214" spans="1:18" s="255" customFormat="1" ht="13.7" hidden="1" customHeight="1" outlineLevel="1" x14ac:dyDescent="0.2">
      <c r="A214" s="621">
        <v>14</v>
      </c>
      <c r="B214" s="413">
        <f t="shared" si="85"/>
        <v>14</v>
      </c>
      <c r="C214" s="518">
        <v>42339</v>
      </c>
      <c r="D214" s="351"/>
      <c r="E214" s="310">
        <f>'SEF-3 p 4 Bands'!AF189</f>
        <v>-5421385.5547015294</v>
      </c>
      <c r="F214" s="492">
        <f>F213+E214</f>
        <v>8232968.2558071353</v>
      </c>
      <c r="G214" s="310">
        <f>'SEF-3 p 4 Bands'!P189</f>
        <v>0</v>
      </c>
      <c r="H214" s="493">
        <f>G214+H213</f>
        <v>0</v>
      </c>
      <c r="I214" s="491">
        <f t="shared" si="78"/>
        <v>-5421385.5547015294</v>
      </c>
      <c r="J214" s="420">
        <f t="shared" si="79"/>
        <v>8232968.2558071353</v>
      </c>
      <c r="K214" s="308">
        <f>'SEF-3 p5 Interest'!N312+'SEF-3 p5 Interest'!N313</f>
        <v>9227.36</v>
      </c>
      <c r="L214" s="493">
        <f>L213+K214</f>
        <v>112266.22000000002</v>
      </c>
      <c r="M214" s="491">
        <f>G214+K214</f>
        <v>9227.36</v>
      </c>
      <c r="N214" s="532">
        <f>M214+N213</f>
        <v>112266.22000000002</v>
      </c>
      <c r="O214" s="350"/>
      <c r="P214" s="512"/>
      <c r="Q214" s="530"/>
      <c r="R214" s="537"/>
    </row>
    <row r="215" spans="1:18" s="255" customFormat="1" ht="13.15" hidden="1" customHeight="1" outlineLevel="1" x14ac:dyDescent="0.2">
      <c r="A215" s="621"/>
      <c r="B215" s="413"/>
      <c r="C215" s="518"/>
      <c r="D215" s="351"/>
      <c r="E215" s="529"/>
      <c r="F215" s="545"/>
      <c r="G215" s="529"/>
      <c r="H215" s="529"/>
      <c r="I215" s="529"/>
      <c r="J215" s="424"/>
      <c r="K215" s="526"/>
      <c r="L215" s="529"/>
      <c r="M215" s="529"/>
      <c r="N215" s="526"/>
      <c r="O215" s="350"/>
      <c r="P215" s="512"/>
      <c r="Q215" s="530"/>
      <c r="R215" s="537"/>
    </row>
    <row r="216" spans="1:18" s="255" customFormat="1" ht="13.15" hidden="1" customHeight="1" outlineLevel="1" x14ac:dyDescent="0.2">
      <c r="A216" s="621">
        <v>1</v>
      </c>
      <c r="B216" s="536" t="s">
        <v>212</v>
      </c>
      <c r="C216" s="518"/>
      <c r="D216" s="351"/>
      <c r="E216" s="512"/>
      <c r="F216" s="494">
        <f>F214+F201</f>
        <v>8661726.0382097699</v>
      </c>
      <c r="G216" s="314"/>
      <c r="H216" s="494">
        <f>H214+H201</f>
        <v>3454343.6642930694</v>
      </c>
      <c r="I216" s="512"/>
      <c r="J216" s="494">
        <f>J214+J201</f>
        <v>12116069.702502843</v>
      </c>
      <c r="K216" s="314"/>
      <c r="L216" s="494">
        <f>L214+L201</f>
        <v>870303.48000000021</v>
      </c>
      <c r="M216" s="512"/>
      <c r="N216" s="494">
        <f>N214+N201</f>
        <v>4324648.144293067</v>
      </c>
      <c r="O216" s="350"/>
      <c r="P216" s="512"/>
      <c r="Q216" s="530"/>
      <c r="R216" s="537"/>
    </row>
    <row r="217" spans="1:18" s="255" customFormat="1" ht="13.15" hidden="1" customHeight="1" outlineLevel="1" x14ac:dyDescent="0.2">
      <c r="A217" s="621">
        <v>2</v>
      </c>
      <c r="B217" s="413"/>
      <c r="C217" s="518"/>
      <c r="D217" s="351"/>
      <c r="E217" s="512"/>
      <c r="F217" s="494"/>
      <c r="G217" s="512"/>
      <c r="H217" s="512"/>
      <c r="I217" s="512"/>
      <c r="J217" s="422"/>
      <c r="K217" s="530"/>
      <c r="L217" s="512"/>
      <c r="M217" s="512"/>
      <c r="N217" s="530"/>
      <c r="O217" s="350"/>
      <c r="P217" s="512"/>
      <c r="Q217" s="530"/>
      <c r="R217" s="537"/>
    </row>
    <row r="218" spans="1:18" s="255" customFormat="1" ht="13.15" hidden="1" customHeight="1" outlineLevel="1" x14ac:dyDescent="0.2">
      <c r="A218" s="621">
        <v>3</v>
      </c>
      <c r="B218" s="413">
        <v>15</v>
      </c>
      <c r="C218" s="518">
        <v>42370</v>
      </c>
      <c r="D218" s="351"/>
      <c r="E218" s="378">
        <f>'SEF-3 p 4 Bands'!AF191</f>
        <v>-8200343.2179349856</v>
      </c>
      <c r="F218" s="513">
        <f>E218</f>
        <v>-8200343.2179349856</v>
      </c>
      <c r="G218" s="378">
        <f>'SEF-3 p 4 Bands'!P191</f>
        <v>0</v>
      </c>
      <c r="H218" s="514">
        <f>G218</f>
        <v>0</v>
      </c>
      <c r="I218" s="544">
        <f t="shared" ref="I218:I229" si="86">E218+G218</f>
        <v>-8200343.2179349856</v>
      </c>
      <c r="J218" s="419">
        <f t="shared" ref="J218:J229" si="87">F218+H218</f>
        <v>-8200343.2179349856</v>
      </c>
      <c r="K218" s="339">
        <f>'SEF-3 p5 Interest'!N317+'SEF-3 p5 Interest'!N318</f>
        <v>9534.94</v>
      </c>
      <c r="L218" s="514">
        <f>K218</f>
        <v>9534.94</v>
      </c>
      <c r="M218" s="544">
        <f t="shared" ref="M218:M226" si="88">G218+K218</f>
        <v>9534.94</v>
      </c>
      <c r="N218" s="527">
        <f>M218</f>
        <v>9534.94</v>
      </c>
      <c r="O218" s="350"/>
      <c r="P218" s="512"/>
      <c r="Q218" s="530"/>
      <c r="R218" s="537"/>
    </row>
    <row r="219" spans="1:18" s="255" customFormat="1" ht="13.7" hidden="1" customHeight="1" outlineLevel="1" x14ac:dyDescent="0.2">
      <c r="A219" s="621">
        <v>4</v>
      </c>
      <c r="B219" s="413">
        <v>15</v>
      </c>
      <c r="C219" s="518">
        <v>42401</v>
      </c>
      <c r="D219" s="351"/>
      <c r="E219" s="310">
        <f>'SEF-3 p 4 Bands'!AF192</f>
        <v>-3176825.25542635</v>
      </c>
      <c r="F219" s="492">
        <f t="shared" ref="F219:F226" si="89">F218+E219</f>
        <v>-11377168.473361336</v>
      </c>
      <c r="G219" s="310">
        <f>'SEF-3 p 4 Bands'!P192</f>
        <v>0</v>
      </c>
      <c r="H219" s="493">
        <f t="shared" ref="H219:H226" si="90">G219+H218</f>
        <v>0</v>
      </c>
      <c r="I219" s="491">
        <f t="shared" si="86"/>
        <v>-3176825.25542635</v>
      </c>
      <c r="J219" s="420">
        <f t="shared" si="87"/>
        <v>-11377168.473361336</v>
      </c>
      <c r="K219" s="308">
        <f>'SEF-3 p5 Interest'!N319+'SEF-3 p5 Interest'!N320</f>
        <v>8919.7800000000007</v>
      </c>
      <c r="L219" s="493">
        <f t="shared" ref="L219:L226" si="91">L218+K219</f>
        <v>18454.72</v>
      </c>
      <c r="M219" s="491">
        <f t="shared" si="88"/>
        <v>8919.7800000000007</v>
      </c>
      <c r="N219" s="532">
        <f t="shared" ref="N219:N226" si="92">M219+N218</f>
        <v>18454.72</v>
      </c>
      <c r="O219" s="350"/>
      <c r="P219" s="512"/>
      <c r="Q219" s="530"/>
      <c r="R219" s="537"/>
    </row>
    <row r="220" spans="1:18" s="255" customFormat="1" ht="13.7" hidden="1" customHeight="1" outlineLevel="1" x14ac:dyDescent="0.2">
      <c r="A220" s="621">
        <v>5</v>
      </c>
      <c r="B220" s="413">
        <v>15</v>
      </c>
      <c r="C220" s="518">
        <v>42430</v>
      </c>
      <c r="D220" s="351"/>
      <c r="E220" s="310">
        <f>'SEF-3 p 4 Bands'!AF193</f>
        <v>-540316.79507002607</v>
      </c>
      <c r="F220" s="492">
        <f t="shared" si="89"/>
        <v>-11917485.268431362</v>
      </c>
      <c r="G220" s="310">
        <f>'SEF-3 p 4 Bands'!P193</f>
        <v>0</v>
      </c>
      <c r="H220" s="493">
        <f t="shared" si="90"/>
        <v>0</v>
      </c>
      <c r="I220" s="491">
        <f t="shared" si="86"/>
        <v>-540316.79507002607</v>
      </c>
      <c r="J220" s="420">
        <f t="shared" si="87"/>
        <v>-11917485.268431362</v>
      </c>
      <c r="K220" s="308">
        <f>'SEF-3 p5 Interest'!N321+'SEF-3 p5 Interest'!N322</f>
        <v>9534.94</v>
      </c>
      <c r="L220" s="493">
        <f t="shared" si="91"/>
        <v>27989.660000000003</v>
      </c>
      <c r="M220" s="491">
        <f t="shared" si="88"/>
        <v>9534.94</v>
      </c>
      <c r="N220" s="532">
        <f t="shared" si="92"/>
        <v>27989.660000000003</v>
      </c>
      <c r="O220" s="350"/>
      <c r="P220" s="512"/>
      <c r="Q220" s="530"/>
      <c r="R220" s="537"/>
    </row>
    <row r="221" spans="1:18" s="255" customFormat="1" ht="13.7" hidden="1" customHeight="1" outlineLevel="1" x14ac:dyDescent="0.2">
      <c r="A221" s="621">
        <v>6</v>
      </c>
      <c r="B221" s="413">
        <v>15</v>
      </c>
      <c r="C221" s="518">
        <v>42461</v>
      </c>
      <c r="D221" s="351"/>
      <c r="E221" s="310">
        <f>'SEF-3 p 4 Bands'!AF194</f>
        <v>7210072.9235400651</v>
      </c>
      <c r="F221" s="492">
        <f t="shared" si="89"/>
        <v>-4707412.3448912967</v>
      </c>
      <c r="G221" s="310">
        <f>'SEF-3 p 4 Bands'!P194</f>
        <v>0</v>
      </c>
      <c r="H221" s="493">
        <f t="shared" si="90"/>
        <v>0</v>
      </c>
      <c r="I221" s="491">
        <f t="shared" si="86"/>
        <v>7210072.9235400651</v>
      </c>
      <c r="J221" s="420">
        <f t="shared" si="87"/>
        <v>-4707412.3448912967</v>
      </c>
      <c r="K221" s="308">
        <f>'SEF-3 p5 Interest'!N323+'SEF-3 p5 Interest'!N324</f>
        <v>9823.58</v>
      </c>
      <c r="L221" s="493">
        <f t="shared" si="91"/>
        <v>37813.240000000005</v>
      </c>
      <c r="M221" s="491">
        <f t="shared" si="88"/>
        <v>9823.58</v>
      </c>
      <c r="N221" s="532">
        <f t="shared" si="92"/>
        <v>37813.240000000005</v>
      </c>
      <c r="O221" s="350"/>
      <c r="P221" s="512"/>
      <c r="Q221" s="530"/>
      <c r="R221" s="537"/>
    </row>
    <row r="222" spans="1:18" s="255" customFormat="1" ht="12.75" hidden="1" customHeight="1" outlineLevel="1" x14ac:dyDescent="0.2">
      <c r="A222" s="621">
        <v>7</v>
      </c>
      <c r="B222" s="413">
        <v>15</v>
      </c>
      <c r="C222" s="518">
        <v>42491</v>
      </c>
      <c r="D222" s="351"/>
      <c r="E222" s="310">
        <f>'SEF-3 p 4 Bands'!AF195</f>
        <v>3528955.1257910077</v>
      </c>
      <c r="F222" s="492">
        <f t="shared" si="89"/>
        <v>-1178457.219100289</v>
      </c>
      <c r="G222" s="310">
        <f>'SEF-3 p 4 Bands'!P195</f>
        <v>0</v>
      </c>
      <c r="H222" s="493">
        <f t="shared" si="90"/>
        <v>0</v>
      </c>
      <c r="I222" s="491">
        <f t="shared" si="86"/>
        <v>3528955.1257910077</v>
      </c>
      <c r="J222" s="420">
        <f t="shared" si="87"/>
        <v>-1178457.219100289</v>
      </c>
      <c r="K222" s="308">
        <f>'SEF-3 p5 Interest'!N325+'SEF-3 p5 Interest'!N326</f>
        <v>10151.040000000001</v>
      </c>
      <c r="L222" s="493">
        <f t="shared" si="91"/>
        <v>47964.280000000006</v>
      </c>
      <c r="M222" s="491">
        <f t="shared" si="88"/>
        <v>10151.040000000001</v>
      </c>
      <c r="N222" s="532">
        <f t="shared" si="92"/>
        <v>47964.280000000006</v>
      </c>
      <c r="O222" s="350"/>
      <c r="P222" s="512"/>
      <c r="Q222" s="530"/>
      <c r="R222" s="537"/>
    </row>
    <row r="223" spans="1:18" s="255" customFormat="1" ht="13.7" hidden="1" customHeight="1" outlineLevel="1" x14ac:dyDescent="0.2">
      <c r="A223" s="621">
        <v>8</v>
      </c>
      <c r="B223" s="413">
        <v>15</v>
      </c>
      <c r="C223" s="518">
        <v>42522</v>
      </c>
      <c r="D223" s="351"/>
      <c r="E223" s="310">
        <f>'SEF-3 p 4 Bands'!AF196</f>
        <v>4021515.3541936241</v>
      </c>
      <c r="F223" s="492">
        <f t="shared" si="89"/>
        <v>2843058.1350933351</v>
      </c>
      <c r="G223" s="310">
        <f>'SEF-3 p 4 Bands'!P196</f>
        <v>0</v>
      </c>
      <c r="H223" s="493">
        <f t="shared" si="90"/>
        <v>0</v>
      </c>
      <c r="I223" s="491">
        <f t="shared" si="86"/>
        <v>4021515.3541936241</v>
      </c>
      <c r="J223" s="420">
        <f t="shared" si="87"/>
        <v>2843058.1350933351</v>
      </c>
      <c r="K223" s="308">
        <f>'SEF-3 p5 Interest'!N327+'SEF-3 p5 Interest'!N328</f>
        <v>9823.58</v>
      </c>
      <c r="L223" s="493">
        <f t="shared" si="91"/>
        <v>57787.860000000008</v>
      </c>
      <c r="M223" s="491">
        <f t="shared" si="88"/>
        <v>9823.58</v>
      </c>
      <c r="N223" s="532">
        <f t="shared" si="92"/>
        <v>57787.860000000008</v>
      </c>
      <c r="O223" s="350"/>
      <c r="P223" s="512"/>
      <c r="Q223" s="530"/>
      <c r="R223" s="537"/>
    </row>
    <row r="224" spans="1:18" s="255" customFormat="1" ht="13.7" hidden="1" customHeight="1" outlineLevel="1" x14ac:dyDescent="0.2">
      <c r="A224" s="621">
        <v>9</v>
      </c>
      <c r="B224" s="413">
        <v>15</v>
      </c>
      <c r="C224" s="518">
        <v>42552</v>
      </c>
      <c r="D224" s="351"/>
      <c r="E224" s="310">
        <f>'SEF-3 p 4 Bands'!AF197</f>
        <v>-4723406.5050106253</v>
      </c>
      <c r="F224" s="492">
        <f t="shared" si="89"/>
        <v>-1880348.3699172903</v>
      </c>
      <c r="G224" s="310">
        <f>'SEF-3 p 4 Bands'!P197</f>
        <v>0</v>
      </c>
      <c r="H224" s="493">
        <f t="shared" si="90"/>
        <v>0</v>
      </c>
      <c r="I224" s="491">
        <f t="shared" si="86"/>
        <v>-4723406.5050106253</v>
      </c>
      <c r="J224" s="420">
        <f t="shared" si="87"/>
        <v>-1880348.3699172903</v>
      </c>
      <c r="K224" s="308">
        <f>'SEF-3 p5 Interest'!N329+'SEF-3 p5 Interest'!N330</f>
        <v>10268.39</v>
      </c>
      <c r="L224" s="493">
        <f t="shared" si="91"/>
        <v>68056.25</v>
      </c>
      <c r="M224" s="491">
        <f t="shared" si="88"/>
        <v>10268.39</v>
      </c>
      <c r="N224" s="532">
        <f t="shared" si="92"/>
        <v>68056.25</v>
      </c>
      <c r="O224" s="350"/>
      <c r="P224" s="512"/>
      <c r="Q224" s="530"/>
      <c r="R224" s="537"/>
    </row>
    <row r="225" spans="1:18" s="255" customFormat="1" ht="13.7" hidden="1" customHeight="1" outlineLevel="1" x14ac:dyDescent="0.2">
      <c r="A225" s="621">
        <v>10</v>
      </c>
      <c r="B225" s="413">
        <v>15</v>
      </c>
      <c r="C225" s="518">
        <v>42583</v>
      </c>
      <c r="D225" s="351"/>
      <c r="E225" s="310">
        <f>'SEF-3 p 4 Bands'!AF198</f>
        <v>-1839283.5903631542</v>
      </c>
      <c r="F225" s="492">
        <f t="shared" si="89"/>
        <v>-3719631.9602804445</v>
      </c>
      <c r="G225" s="310">
        <f>'SEF-3 p 4 Bands'!P198</f>
        <v>0</v>
      </c>
      <c r="H225" s="493">
        <f t="shared" si="90"/>
        <v>0</v>
      </c>
      <c r="I225" s="491">
        <f t="shared" si="86"/>
        <v>-1839283.5903631542</v>
      </c>
      <c r="J225" s="420">
        <f t="shared" si="87"/>
        <v>-3719631.9602804445</v>
      </c>
      <c r="K225" s="308">
        <f>'SEF-3 p5 Interest'!N331+'SEF-3 p5 Interest'!N332</f>
        <v>10268.39</v>
      </c>
      <c r="L225" s="493">
        <f t="shared" si="91"/>
        <v>78324.639999999999</v>
      </c>
      <c r="M225" s="491">
        <f t="shared" si="88"/>
        <v>10268.39</v>
      </c>
      <c r="N225" s="532">
        <f t="shared" si="92"/>
        <v>78324.639999999999</v>
      </c>
      <c r="O225" s="350"/>
      <c r="P225" s="512"/>
      <c r="Q225" s="530"/>
      <c r="R225" s="537"/>
    </row>
    <row r="226" spans="1:18" s="255" customFormat="1" ht="13.15" hidden="1" customHeight="1" outlineLevel="1" x14ac:dyDescent="0.2">
      <c r="A226" s="621">
        <v>11</v>
      </c>
      <c r="B226" s="413">
        <v>15</v>
      </c>
      <c r="C226" s="518">
        <v>42614</v>
      </c>
      <c r="D226" s="351"/>
      <c r="E226" s="310">
        <f>'SEF-3 p 4 Bands'!AF199</f>
        <v>3354482.3468664102</v>
      </c>
      <c r="F226" s="492">
        <f t="shared" si="89"/>
        <v>-365149.61341403425</v>
      </c>
      <c r="G226" s="310">
        <f>'SEF-3 p 4 Bands'!P199</f>
        <v>0</v>
      </c>
      <c r="H226" s="493">
        <f t="shared" si="90"/>
        <v>0</v>
      </c>
      <c r="I226" s="491">
        <f t="shared" si="86"/>
        <v>3354482.3468664102</v>
      </c>
      <c r="J226" s="420">
        <f t="shared" si="87"/>
        <v>-365149.61341403425</v>
      </c>
      <c r="K226" s="308">
        <f>'SEF-3 p5 Interest'!N333+'SEF-3 p5 Interest'!N334</f>
        <v>9937.15</v>
      </c>
      <c r="L226" s="493">
        <f t="shared" si="91"/>
        <v>88261.79</v>
      </c>
      <c r="M226" s="491">
        <f t="shared" si="88"/>
        <v>9937.15</v>
      </c>
      <c r="N226" s="532">
        <f t="shared" si="92"/>
        <v>88261.79</v>
      </c>
      <c r="O226" s="350"/>
      <c r="P226" s="512"/>
      <c r="Q226" s="530"/>
      <c r="R226" s="537"/>
    </row>
    <row r="227" spans="1:18" s="255" customFormat="1" ht="13.7" hidden="1" customHeight="1" outlineLevel="1" x14ac:dyDescent="0.2">
      <c r="A227" s="621">
        <v>12</v>
      </c>
      <c r="B227" s="413">
        <v>15</v>
      </c>
      <c r="C227" s="518">
        <v>42644</v>
      </c>
      <c r="D227" s="351"/>
      <c r="E227" s="310">
        <f>'SEF-3 p 4 Bands'!AF200</f>
        <v>1269562.3288656063</v>
      </c>
      <c r="F227" s="492">
        <f>F226+E227</f>
        <v>904412.71545157209</v>
      </c>
      <c r="G227" s="310">
        <f>'SEF-3 p 4 Bands'!P200</f>
        <v>0</v>
      </c>
      <c r="H227" s="493">
        <f>G227+H226</f>
        <v>0</v>
      </c>
      <c r="I227" s="491">
        <f t="shared" si="86"/>
        <v>1269562.3288656063</v>
      </c>
      <c r="J227" s="420">
        <f t="shared" si="87"/>
        <v>904412.71545157209</v>
      </c>
      <c r="K227" s="308">
        <f>'SEF-3 p5 Interest'!N335+'SEF-3 p5 Interest'!N336</f>
        <v>10268.39</v>
      </c>
      <c r="L227" s="493">
        <f>L226+K227</f>
        <v>98530.18</v>
      </c>
      <c r="M227" s="491">
        <f>G227+K227</f>
        <v>10268.39</v>
      </c>
      <c r="N227" s="532">
        <f>M227+N226</f>
        <v>98530.18</v>
      </c>
      <c r="O227" s="350"/>
      <c r="P227" s="512"/>
      <c r="Q227" s="530"/>
      <c r="R227" s="537"/>
    </row>
    <row r="228" spans="1:18" s="255" customFormat="1" ht="13.7" hidden="1" customHeight="1" outlineLevel="1" x14ac:dyDescent="0.2">
      <c r="A228" s="621">
        <v>13</v>
      </c>
      <c r="B228" s="413">
        <v>15</v>
      </c>
      <c r="C228" s="518">
        <v>42675</v>
      </c>
      <c r="D228" s="351"/>
      <c r="E228" s="310">
        <f>'SEF-3 p 4 Bands'!AF201</f>
        <v>7403718.5866934955</v>
      </c>
      <c r="F228" s="492">
        <f>F227+E228</f>
        <v>8308131.3021450676</v>
      </c>
      <c r="G228" s="310">
        <f>'SEF-3 p 4 Bands'!P201</f>
        <v>0</v>
      </c>
      <c r="H228" s="493">
        <f>G228+H227</f>
        <v>0</v>
      </c>
      <c r="I228" s="491">
        <f t="shared" si="86"/>
        <v>7403718.5866934955</v>
      </c>
      <c r="J228" s="420">
        <f t="shared" si="87"/>
        <v>8308131.3021450676</v>
      </c>
      <c r="K228" s="308">
        <f>'SEF-3 p5 Interest'!N337+'SEF-3 p5 Interest'!N338</f>
        <v>9937.15</v>
      </c>
      <c r="L228" s="493">
        <f>L227+K228</f>
        <v>108467.32999999999</v>
      </c>
      <c r="M228" s="491">
        <f>G228+K228</f>
        <v>9937.15</v>
      </c>
      <c r="N228" s="532">
        <f>M228+N227</f>
        <v>108467.32999999999</v>
      </c>
      <c r="O228" s="350"/>
      <c r="P228" s="512"/>
      <c r="Q228" s="530"/>
      <c r="R228" s="537"/>
    </row>
    <row r="229" spans="1:18" s="664" customFormat="1" ht="13.7" hidden="1" customHeight="1" outlineLevel="1" x14ac:dyDescent="0.2">
      <c r="A229" s="621">
        <v>14</v>
      </c>
      <c r="B229" s="413">
        <v>15</v>
      </c>
      <c r="C229" s="518">
        <v>42705</v>
      </c>
      <c r="D229" s="351"/>
      <c r="E229" s="286">
        <f>'SEF-3 p 4 Bands'!AF202</f>
        <v>-6249749.2804882638</v>
      </c>
      <c r="F229" s="499">
        <f>F228+E229</f>
        <v>2058382.0216568038</v>
      </c>
      <c r="G229" s="286">
        <f>'SEF-3 p 4 Bands'!P202</f>
        <v>0</v>
      </c>
      <c r="H229" s="500">
        <f>G229+H228</f>
        <v>0</v>
      </c>
      <c r="I229" s="498">
        <f t="shared" si="86"/>
        <v>-6249749.2804882638</v>
      </c>
      <c r="J229" s="421">
        <f t="shared" si="87"/>
        <v>2058382.0216568038</v>
      </c>
      <c r="K229" s="282">
        <f>'SEF-3 p5 Interest'!N339+'SEF-3 p5 Interest'!N340</f>
        <v>10268.39</v>
      </c>
      <c r="L229" s="500">
        <f>L228+K229</f>
        <v>118735.71999999999</v>
      </c>
      <c r="M229" s="498">
        <f>G229+K229</f>
        <v>10268.39</v>
      </c>
      <c r="N229" s="517">
        <f>M229+N228</f>
        <v>118735.71999999999</v>
      </c>
      <c r="O229" s="350"/>
      <c r="P229" s="512"/>
      <c r="Q229" s="530"/>
      <c r="R229" s="537"/>
    </row>
    <row r="230" spans="1:18" s="660" customFormat="1" ht="13.7" hidden="1" customHeight="1" outlineLevel="1" x14ac:dyDescent="0.2">
      <c r="A230" s="621"/>
      <c r="B230" s="413"/>
      <c r="C230" s="518"/>
      <c r="D230" s="351"/>
      <c r="E230" s="314"/>
      <c r="F230" s="494"/>
      <c r="G230" s="314"/>
      <c r="H230" s="512"/>
      <c r="I230" s="512"/>
      <c r="J230" s="422"/>
      <c r="K230" s="306"/>
      <c r="L230" s="512"/>
      <c r="M230" s="512"/>
      <c r="N230" s="530"/>
      <c r="O230" s="350"/>
      <c r="P230" s="512"/>
      <c r="Q230" s="530"/>
      <c r="R230" s="537"/>
    </row>
    <row r="231" spans="1:18" s="660" customFormat="1" ht="13.7" hidden="1" customHeight="1" outlineLevel="1" x14ac:dyDescent="0.2">
      <c r="A231" s="621">
        <v>1</v>
      </c>
      <c r="B231" s="536" t="s">
        <v>238</v>
      </c>
      <c r="C231" s="518"/>
      <c r="D231" s="351"/>
      <c r="E231" s="314"/>
      <c r="F231" s="494">
        <f>F229+F216</f>
        <v>10720108.059866574</v>
      </c>
      <c r="G231" s="314"/>
      <c r="H231" s="512">
        <f>H216+H229</f>
        <v>3454343.6642930694</v>
      </c>
      <c r="I231" s="512"/>
      <c r="J231" s="494">
        <f>J229+J216</f>
        <v>14174451.724159647</v>
      </c>
      <c r="K231" s="314"/>
      <c r="L231" s="494">
        <f>L229+L216</f>
        <v>989039.20000000019</v>
      </c>
      <c r="M231" s="512"/>
      <c r="N231" s="494">
        <f>N229+N216</f>
        <v>4443383.8642930668</v>
      </c>
      <c r="O231" s="350"/>
      <c r="P231" s="512"/>
      <c r="Q231" s="530"/>
      <c r="R231" s="537"/>
    </row>
    <row r="232" spans="1:18" s="255" customFormat="1" ht="13.7" hidden="1" customHeight="1" outlineLevel="1" x14ac:dyDescent="0.2">
      <c r="A232" s="621">
        <v>2</v>
      </c>
      <c r="B232" s="413"/>
      <c r="C232" s="518"/>
      <c r="D232" s="351"/>
      <c r="E232" s="314"/>
      <c r="F232" s="494"/>
      <c r="G232" s="314"/>
      <c r="H232" s="512"/>
      <c r="I232" s="512"/>
      <c r="J232" s="422"/>
      <c r="K232" s="306"/>
      <c r="L232" s="512"/>
      <c r="M232" s="512"/>
      <c r="N232" s="530"/>
      <c r="O232" s="350"/>
      <c r="P232" s="512"/>
      <c r="Q232" s="530"/>
      <c r="R232" s="537"/>
    </row>
    <row r="233" spans="1:18" s="255" customFormat="1" ht="13.15" hidden="1" customHeight="1" outlineLevel="1" x14ac:dyDescent="0.2">
      <c r="A233" s="621">
        <v>3</v>
      </c>
      <c r="B233" s="413">
        <v>16</v>
      </c>
      <c r="C233" s="518">
        <v>42736</v>
      </c>
      <c r="D233" s="351" t="s">
        <v>234</v>
      </c>
      <c r="E233" s="378">
        <f>'SEF-3 p 4 Bands'!AF204</f>
        <v>10111744.085678264</v>
      </c>
      <c r="F233" s="513">
        <f>E233</f>
        <v>10111744.085678264</v>
      </c>
      <c r="G233" s="378">
        <f>'SEF-3 p 4 Bands'!P204</f>
        <v>0</v>
      </c>
      <c r="H233" s="514">
        <f>G233</f>
        <v>0</v>
      </c>
      <c r="I233" s="544">
        <f t="shared" ref="I233:I244" si="93">E233+G233</f>
        <v>10111744.085678264</v>
      </c>
      <c r="J233" s="419">
        <f t="shared" ref="J233:J244" si="94">F233+H233</f>
        <v>10111744.085678264</v>
      </c>
      <c r="K233" s="339">
        <f>'SEF-3 p5 Interest'!N341+'SEF-3 p5 Interest'!N342</f>
        <v>10268.39</v>
      </c>
      <c r="L233" s="514">
        <f>K233</f>
        <v>10268.39</v>
      </c>
      <c r="M233" s="544">
        <f t="shared" ref="M233:M241" si="95">G233+K233</f>
        <v>10268.39</v>
      </c>
      <c r="N233" s="527">
        <f>M233</f>
        <v>10268.39</v>
      </c>
      <c r="O233" s="350"/>
      <c r="P233" s="512"/>
      <c r="Q233" s="530"/>
      <c r="R233" s="537"/>
    </row>
    <row r="234" spans="1:18" s="255" customFormat="1" ht="13.7" hidden="1" customHeight="1" outlineLevel="1" x14ac:dyDescent="0.2">
      <c r="A234" s="621">
        <v>4</v>
      </c>
      <c r="B234" s="413">
        <v>16</v>
      </c>
      <c r="C234" s="518">
        <v>42767</v>
      </c>
      <c r="D234" s="351"/>
      <c r="E234" s="310">
        <f>'SEF-3 p 4 Bands'!AF205</f>
        <v>596605.4954653345</v>
      </c>
      <c r="F234" s="492">
        <f t="shared" ref="F234:F244" si="96">F233+E234</f>
        <v>10708349.581143599</v>
      </c>
      <c r="G234" s="310">
        <f>'SEF-3 p 4 Bands'!P205</f>
        <v>0</v>
      </c>
      <c r="H234" s="493">
        <f t="shared" ref="H234:H244" si="97">G234+H233</f>
        <v>0</v>
      </c>
      <c r="I234" s="491">
        <f t="shared" si="93"/>
        <v>596605.4954653345</v>
      </c>
      <c r="J234" s="420">
        <f t="shared" si="94"/>
        <v>10708349.581143599</v>
      </c>
      <c r="K234" s="308">
        <f>'SEF-3 p5 Interest'!N343+'SEF-3 p5 Interest'!N344</f>
        <v>9274.68</v>
      </c>
      <c r="L234" s="493">
        <f t="shared" ref="L234:L244" si="98">L233+K234</f>
        <v>19543.07</v>
      </c>
      <c r="M234" s="491">
        <f t="shared" si="95"/>
        <v>9274.68</v>
      </c>
      <c r="N234" s="532">
        <f t="shared" ref="N234:N241" si="99">M234+N233</f>
        <v>19543.07</v>
      </c>
      <c r="O234" s="350"/>
      <c r="P234" s="512"/>
      <c r="Q234" s="530"/>
      <c r="R234" s="537"/>
    </row>
    <row r="235" spans="1:18" s="255" customFormat="1" ht="13.7" hidden="1" customHeight="1" outlineLevel="1" x14ac:dyDescent="0.2">
      <c r="A235" s="621">
        <v>5</v>
      </c>
      <c r="B235" s="413">
        <v>16</v>
      </c>
      <c r="C235" s="518">
        <v>42795</v>
      </c>
      <c r="D235" s="351"/>
      <c r="E235" s="310">
        <f>'SEF-3 p 4 Bands'!AF206</f>
        <v>-734383.09932177514</v>
      </c>
      <c r="F235" s="492">
        <f t="shared" si="96"/>
        <v>9973966.4818218239</v>
      </c>
      <c r="G235" s="310">
        <f>'SEF-3 p 4 Bands'!P206</f>
        <v>0</v>
      </c>
      <c r="H235" s="493">
        <f t="shared" si="97"/>
        <v>0</v>
      </c>
      <c r="I235" s="491">
        <f t="shared" si="93"/>
        <v>-734383.09932177514</v>
      </c>
      <c r="J235" s="420">
        <f t="shared" si="94"/>
        <v>9973966.4818218239</v>
      </c>
      <c r="K235" s="308">
        <f>'SEF-3 p5 Interest'!N345+'SEF-3 p5 Interest'!N346</f>
        <v>10268.39</v>
      </c>
      <c r="L235" s="493">
        <f t="shared" si="98"/>
        <v>29811.46</v>
      </c>
      <c r="M235" s="491">
        <f t="shared" si="95"/>
        <v>10268.39</v>
      </c>
      <c r="N235" s="532">
        <f t="shared" si="99"/>
        <v>29811.46</v>
      </c>
      <c r="O235" s="350"/>
      <c r="P235" s="512"/>
      <c r="Q235" s="530"/>
      <c r="R235" s="537"/>
    </row>
    <row r="236" spans="1:18" s="255" customFormat="1" ht="13.7" hidden="1" customHeight="1" outlineLevel="1" x14ac:dyDescent="0.2">
      <c r="A236" s="621">
        <v>6</v>
      </c>
      <c r="B236" s="413">
        <v>16</v>
      </c>
      <c r="C236" s="518">
        <v>42826</v>
      </c>
      <c r="D236" s="351"/>
      <c r="E236" s="310">
        <f>'SEF-3 p 4 Bands'!AF207</f>
        <v>-1911316.9097472802</v>
      </c>
      <c r="F236" s="492">
        <f t="shared" si="96"/>
        <v>8062649.5720745437</v>
      </c>
      <c r="G236" s="310">
        <f>'SEF-3 p 4 Bands'!P207</f>
        <v>0</v>
      </c>
      <c r="H236" s="493">
        <f t="shared" si="97"/>
        <v>0</v>
      </c>
      <c r="I236" s="491">
        <f t="shared" si="93"/>
        <v>-1911316.9097472802</v>
      </c>
      <c r="J236" s="420">
        <f t="shared" si="94"/>
        <v>8062649.5720745437</v>
      </c>
      <c r="K236" s="308">
        <f>'SEF-3 p5 Interest'!N347+'SEF-3 p5 Interest'!N348</f>
        <v>10533.380000000001</v>
      </c>
      <c r="L236" s="493">
        <f t="shared" si="98"/>
        <v>40344.839999999997</v>
      </c>
      <c r="M236" s="491">
        <f t="shared" si="95"/>
        <v>10533.380000000001</v>
      </c>
      <c r="N236" s="532">
        <f t="shared" si="99"/>
        <v>40344.839999999997</v>
      </c>
      <c r="O236" s="350"/>
      <c r="P236" s="512"/>
      <c r="Q236" s="530"/>
      <c r="R236" s="537"/>
    </row>
    <row r="237" spans="1:18" s="255" customFormat="1" ht="12.75" hidden="1" customHeight="1" outlineLevel="1" x14ac:dyDescent="0.2">
      <c r="A237" s="621">
        <v>7</v>
      </c>
      <c r="B237" s="413">
        <v>16</v>
      </c>
      <c r="C237" s="518">
        <v>42856</v>
      </c>
      <c r="D237" s="351"/>
      <c r="E237" s="310">
        <f>'SEF-3 p 4 Bands'!AF208</f>
        <v>1732655.311757233</v>
      </c>
      <c r="F237" s="492">
        <f t="shared" si="96"/>
        <v>9795304.8838317767</v>
      </c>
      <c r="G237" s="310">
        <f>'SEF-3 p 4 Bands'!P208</f>
        <v>0</v>
      </c>
      <c r="H237" s="493">
        <f t="shared" si="97"/>
        <v>0</v>
      </c>
      <c r="I237" s="491">
        <f t="shared" si="93"/>
        <v>1732655.311757233</v>
      </c>
      <c r="J237" s="420">
        <f t="shared" si="94"/>
        <v>9795304.8838317767</v>
      </c>
      <c r="K237" s="308">
        <f>'SEF-3 p5 Interest'!N349+'SEF-3 p5 Interest'!N350</f>
        <v>10884.49</v>
      </c>
      <c r="L237" s="493">
        <f t="shared" si="98"/>
        <v>51229.329999999994</v>
      </c>
      <c r="M237" s="491">
        <f t="shared" si="95"/>
        <v>10884.49</v>
      </c>
      <c r="N237" s="532">
        <f t="shared" si="99"/>
        <v>51229.329999999994</v>
      </c>
      <c r="O237" s="350"/>
      <c r="P237" s="512"/>
      <c r="Q237" s="530"/>
      <c r="R237" s="537"/>
    </row>
    <row r="238" spans="1:18" s="255" customFormat="1" ht="13.7" hidden="1" customHeight="1" outlineLevel="1" x14ac:dyDescent="0.2">
      <c r="A238" s="621">
        <v>8</v>
      </c>
      <c r="B238" s="413">
        <v>16</v>
      </c>
      <c r="C238" s="518">
        <v>42887</v>
      </c>
      <c r="D238" s="351"/>
      <c r="E238" s="310">
        <f>'SEF-3 p 4 Bands'!AF209</f>
        <v>-1125295.7242896818</v>
      </c>
      <c r="F238" s="492">
        <f t="shared" si="96"/>
        <v>8670009.1595420949</v>
      </c>
      <c r="G238" s="310">
        <f>'SEF-3 p 4 Bands'!P209</f>
        <v>0</v>
      </c>
      <c r="H238" s="493">
        <f t="shared" si="97"/>
        <v>0</v>
      </c>
      <c r="I238" s="491">
        <f t="shared" si="93"/>
        <v>-1125295.7242896818</v>
      </c>
      <c r="J238" s="420">
        <f t="shared" si="94"/>
        <v>8670009.1595420949</v>
      </c>
      <c r="K238" s="308">
        <f>'SEF-3 p5 Interest'!N351+'SEF-3 p5 Interest'!N352</f>
        <v>10533.380000000001</v>
      </c>
      <c r="L238" s="493">
        <f t="shared" si="98"/>
        <v>61762.709999999992</v>
      </c>
      <c r="M238" s="491">
        <f t="shared" si="95"/>
        <v>10533.380000000001</v>
      </c>
      <c r="N238" s="532">
        <f t="shared" si="99"/>
        <v>61762.709999999992</v>
      </c>
      <c r="O238" s="350"/>
      <c r="P238" s="512"/>
      <c r="Q238" s="530"/>
      <c r="R238" s="537"/>
    </row>
    <row r="239" spans="1:18" s="255" customFormat="1" ht="13.7" hidden="1" customHeight="1" outlineLevel="1" x14ac:dyDescent="0.2">
      <c r="A239" s="621">
        <v>9</v>
      </c>
      <c r="B239" s="413">
        <v>16</v>
      </c>
      <c r="C239" s="518">
        <v>42917</v>
      </c>
      <c r="D239" s="351"/>
      <c r="E239" s="310">
        <f>'SEF-3 p 4 Bands'!AF210</f>
        <v>-2986662.1752690878</v>
      </c>
      <c r="F239" s="492">
        <f t="shared" si="96"/>
        <v>5683346.9842730071</v>
      </c>
      <c r="G239" s="310">
        <f>'SEF-3 p 4 Bands'!P210</f>
        <v>0</v>
      </c>
      <c r="H239" s="493">
        <f t="shared" si="97"/>
        <v>0</v>
      </c>
      <c r="I239" s="491">
        <f t="shared" si="93"/>
        <v>-2986662.1752690878</v>
      </c>
      <c r="J239" s="420">
        <f t="shared" si="94"/>
        <v>5683346.9842730071</v>
      </c>
      <c r="K239" s="308">
        <f>'SEF-3 p5 Interest'!N353+'SEF-3 p5 Interest'!N354</f>
        <v>11617.95</v>
      </c>
      <c r="L239" s="493">
        <f t="shared" si="98"/>
        <v>73380.659999999989</v>
      </c>
      <c r="M239" s="491">
        <f t="shared" si="95"/>
        <v>11617.95</v>
      </c>
      <c r="N239" s="532">
        <f t="shared" si="99"/>
        <v>73380.659999999989</v>
      </c>
      <c r="O239" s="350"/>
      <c r="P239" s="512"/>
      <c r="Q239" s="530"/>
      <c r="R239" s="537"/>
    </row>
    <row r="240" spans="1:18" s="255" customFormat="1" ht="13.7" hidden="1" customHeight="1" outlineLevel="1" x14ac:dyDescent="0.2">
      <c r="A240" s="621">
        <v>10</v>
      </c>
      <c r="B240" s="413">
        <v>16</v>
      </c>
      <c r="C240" s="518">
        <v>42948</v>
      </c>
      <c r="D240" s="351"/>
      <c r="E240" s="310">
        <f>'SEF-3 p 4 Bands'!AF211</f>
        <v>2216115.8709067535</v>
      </c>
      <c r="F240" s="492">
        <f t="shared" si="96"/>
        <v>7899462.8551797606</v>
      </c>
      <c r="G240" s="310">
        <f>'SEF-3 p 4 Bands'!P211</f>
        <v>0</v>
      </c>
      <c r="H240" s="493">
        <f t="shared" si="97"/>
        <v>0</v>
      </c>
      <c r="I240" s="491">
        <f t="shared" si="93"/>
        <v>2216115.8709067535</v>
      </c>
      <c r="J240" s="420">
        <f t="shared" si="94"/>
        <v>7899462.8551797606</v>
      </c>
      <c r="K240" s="308">
        <f>'SEF-3 p5 Interest'!N355+'SEF-3 p5 Interest'!N356</f>
        <v>11617.95</v>
      </c>
      <c r="L240" s="493">
        <f t="shared" si="98"/>
        <v>84998.609999999986</v>
      </c>
      <c r="M240" s="491">
        <f t="shared" si="95"/>
        <v>11617.95</v>
      </c>
      <c r="N240" s="532">
        <f t="shared" si="99"/>
        <v>84998.609999999986</v>
      </c>
      <c r="O240" s="350"/>
      <c r="P240" s="512"/>
      <c r="Q240" s="530"/>
      <c r="R240" s="537"/>
    </row>
    <row r="241" spans="1:18" s="255" customFormat="1" ht="12.75" hidden="1" customHeight="1" outlineLevel="1" x14ac:dyDescent="0.2">
      <c r="A241" s="621">
        <v>11</v>
      </c>
      <c r="B241" s="413">
        <v>16</v>
      </c>
      <c r="C241" s="518">
        <v>42979</v>
      </c>
      <c r="D241" s="351"/>
      <c r="E241" s="310">
        <f>'SEF-3 p 4 Bands'!AF212</f>
        <v>1162831.7444500178</v>
      </c>
      <c r="F241" s="492">
        <f t="shared" si="96"/>
        <v>9062294.5996297784</v>
      </c>
      <c r="G241" s="310">
        <f>'SEF-3 p 4 Bands'!P212</f>
        <v>0</v>
      </c>
      <c r="H241" s="493">
        <f t="shared" si="97"/>
        <v>0</v>
      </c>
      <c r="I241" s="491">
        <f t="shared" si="93"/>
        <v>1162831.7444500178</v>
      </c>
      <c r="J241" s="420">
        <f t="shared" si="94"/>
        <v>9062294.5996297784</v>
      </c>
      <c r="K241" s="308">
        <f>'SEF-3 p5 Interest'!N357+'SEF-3 p5 Interest'!N358</f>
        <v>11243.18</v>
      </c>
      <c r="L241" s="493">
        <f t="shared" si="98"/>
        <v>96241.789999999979</v>
      </c>
      <c r="M241" s="491">
        <f t="shared" si="95"/>
        <v>11243.18</v>
      </c>
      <c r="N241" s="532">
        <f t="shared" si="99"/>
        <v>96241.789999999979</v>
      </c>
      <c r="O241" s="350"/>
      <c r="P241" s="512"/>
      <c r="Q241" s="530"/>
      <c r="R241" s="537"/>
    </row>
    <row r="242" spans="1:18" s="255" customFormat="1" ht="13.7" hidden="1" customHeight="1" outlineLevel="1" x14ac:dyDescent="0.2">
      <c r="A242" s="621">
        <v>12</v>
      </c>
      <c r="B242" s="413">
        <v>16</v>
      </c>
      <c r="C242" s="518">
        <v>43009</v>
      </c>
      <c r="D242" s="351"/>
      <c r="E242" s="310">
        <f>'SEF-3 p 4 Bands'!AF213</f>
        <v>-306619.3655991666</v>
      </c>
      <c r="F242" s="492">
        <f t="shared" si="96"/>
        <v>8755675.2340306118</v>
      </c>
      <c r="G242" s="310">
        <f>'SEF-3 p 4 Bands'!P213</f>
        <v>0</v>
      </c>
      <c r="H242" s="493">
        <f t="shared" si="97"/>
        <v>0</v>
      </c>
      <c r="I242" s="491">
        <f t="shared" si="93"/>
        <v>-306619.3655991666</v>
      </c>
      <c r="J242" s="420">
        <f t="shared" si="94"/>
        <v>8755675.2340306118</v>
      </c>
      <c r="K242" s="308">
        <f>'SEF-3 p5 Interest'!N359+'SEF-3 p5 Interest'!N360</f>
        <v>12351.41</v>
      </c>
      <c r="L242" s="493">
        <f t="shared" si="98"/>
        <v>108593.19999999998</v>
      </c>
      <c r="M242" s="491">
        <f>G242+K242</f>
        <v>12351.41</v>
      </c>
      <c r="N242" s="532">
        <f>M242+N241</f>
        <v>108593.19999999998</v>
      </c>
      <c r="O242" s="350"/>
      <c r="P242" s="512"/>
      <c r="Q242" s="530"/>
      <c r="R242" s="537"/>
    </row>
    <row r="243" spans="1:18" s="255" customFormat="1" ht="13.7" hidden="1" customHeight="1" outlineLevel="1" x14ac:dyDescent="0.2">
      <c r="A243" s="621">
        <v>13</v>
      </c>
      <c r="B243" s="413">
        <v>16</v>
      </c>
      <c r="C243" s="518">
        <v>43040</v>
      </c>
      <c r="D243" s="351"/>
      <c r="E243" s="310">
        <f>'SEF-3 p 4 Bands'!AF214</f>
        <v>2401165.9017115235</v>
      </c>
      <c r="F243" s="492">
        <f t="shared" si="96"/>
        <v>11156841.135742135</v>
      </c>
      <c r="G243" s="310">
        <f>'SEF-3 p 4 Bands'!P214</f>
        <v>0</v>
      </c>
      <c r="H243" s="493">
        <f t="shared" si="97"/>
        <v>0</v>
      </c>
      <c r="I243" s="491">
        <f t="shared" si="93"/>
        <v>2401165.9017115235</v>
      </c>
      <c r="J243" s="420">
        <f t="shared" si="94"/>
        <v>11156841.135742135</v>
      </c>
      <c r="K243" s="308">
        <f>'SEF-3 p5 Interest'!N361+'SEF-3 p5 Interest'!N362</f>
        <v>11952.970000000001</v>
      </c>
      <c r="L243" s="493">
        <f t="shared" si="98"/>
        <v>120546.16999999998</v>
      </c>
      <c r="M243" s="491">
        <f>G243+K243</f>
        <v>11952.970000000001</v>
      </c>
      <c r="N243" s="532">
        <f>M243+N242</f>
        <v>120546.16999999998</v>
      </c>
      <c r="O243" s="350"/>
      <c r="P243" s="512"/>
      <c r="Q243" s="530"/>
      <c r="R243" s="537"/>
    </row>
    <row r="244" spans="1:18" s="255" customFormat="1" ht="13.7" hidden="1" customHeight="1" outlineLevel="1" x14ac:dyDescent="0.2">
      <c r="A244" s="621">
        <v>14</v>
      </c>
      <c r="B244" s="413">
        <v>16</v>
      </c>
      <c r="C244" s="518">
        <v>43070</v>
      </c>
      <c r="D244" s="351" t="s">
        <v>237</v>
      </c>
      <c r="E244" s="310">
        <f>'SEF-3 p 4 Bands'!AF215</f>
        <v>537437.65022195503</v>
      </c>
      <c r="F244" s="492">
        <f t="shared" si="96"/>
        <v>11694278.78596409</v>
      </c>
      <c r="G244" s="310">
        <f>'SEF-3 p 4 Bands'!P215</f>
        <v>0</v>
      </c>
      <c r="H244" s="493">
        <f t="shared" si="97"/>
        <v>0</v>
      </c>
      <c r="I244" s="491">
        <f t="shared" si="93"/>
        <v>537437.65022195503</v>
      </c>
      <c r="J244" s="420">
        <f t="shared" si="94"/>
        <v>11694278.78596409</v>
      </c>
      <c r="K244" s="308">
        <f>'SEF-3 p5 Interest'!N363+'SEF-3 p5 Interest'!N364</f>
        <v>12351.41</v>
      </c>
      <c r="L244" s="493">
        <f t="shared" si="98"/>
        <v>132897.57999999999</v>
      </c>
      <c r="M244" s="491">
        <f>G244+K244</f>
        <v>12351.41</v>
      </c>
      <c r="N244" s="532">
        <f>M244+N243</f>
        <v>132897.57999999999</v>
      </c>
      <c r="O244" s="350"/>
      <c r="P244" s="512"/>
      <c r="Q244" s="530"/>
      <c r="R244" s="537"/>
    </row>
    <row r="245" spans="1:18" s="255" customFormat="1" ht="16.5" hidden="1" customHeight="1" outlineLevel="1" x14ac:dyDescent="0.2">
      <c r="A245" s="621"/>
      <c r="B245" s="413"/>
      <c r="C245" s="518"/>
      <c r="D245" s="351"/>
      <c r="E245" s="608"/>
      <c r="F245" s="609"/>
      <c r="G245" s="608"/>
      <c r="H245" s="608"/>
      <c r="I245" s="608"/>
      <c r="J245" s="610"/>
      <c r="K245" s="611"/>
      <c r="L245" s="608"/>
      <c r="M245" s="608"/>
      <c r="N245" s="611"/>
      <c r="O245" s="350"/>
      <c r="P245" s="512"/>
      <c r="Q245" s="530"/>
      <c r="R245" s="537"/>
    </row>
    <row r="246" spans="1:18" s="664" customFormat="1" ht="13.7" customHeight="1" collapsed="1" x14ac:dyDescent="0.2">
      <c r="A246" s="621">
        <v>1</v>
      </c>
      <c r="B246" s="536" t="s">
        <v>259</v>
      </c>
      <c r="C246" s="518"/>
      <c r="D246" s="351"/>
      <c r="E246" s="314"/>
      <c r="F246" s="494">
        <f>F244+F231</f>
        <v>22414386.845830664</v>
      </c>
      <c r="G246" s="314"/>
      <c r="H246" s="494">
        <f>H231+H244</f>
        <v>3454343.6642930694</v>
      </c>
      <c r="I246" s="512"/>
      <c r="J246" s="494">
        <f>J231+J244</f>
        <v>25868730.510123737</v>
      </c>
      <c r="K246" s="314"/>
      <c r="L246" s="494">
        <f>L244+L231</f>
        <v>1121936.7800000003</v>
      </c>
      <c r="M246" s="512"/>
      <c r="N246" s="494">
        <f>N244+N231</f>
        <v>4576281.4442930669</v>
      </c>
      <c r="O246" s="350"/>
      <c r="P246" s="512"/>
      <c r="Q246" s="530"/>
      <c r="R246" s="537"/>
    </row>
    <row r="247" spans="1:18" s="664" customFormat="1" ht="16.5" customHeight="1" x14ac:dyDescent="0.2">
      <c r="A247" s="621">
        <f t="shared" ref="A247:A260" si="100">A246+1</f>
        <v>2</v>
      </c>
      <c r="B247" s="413"/>
      <c r="C247" s="518"/>
      <c r="D247" s="351"/>
      <c r="E247" s="512"/>
      <c r="F247" s="494"/>
      <c r="G247" s="512"/>
      <c r="H247" s="512"/>
      <c r="I247" s="512"/>
      <c r="J247" s="422"/>
      <c r="K247" s="530"/>
      <c r="L247" s="512"/>
      <c r="M247" s="512"/>
      <c r="N247" s="530"/>
      <c r="O247" s="350"/>
      <c r="P247" s="512"/>
      <c r="Q247" s="530"/>
      <c r="R247" s="537"/>
    </row>
    <row r="248" spans="1:18" s="660" customFormat="1" ht="13.15" customHeight="1" x14ac:dyDescent="0.2">
      <c r="A248" s="621">
        <f t="shared" si="100"/>
        <v>3</v>
      </c>
      <c r="B248" s="413">
        <v>17</v>
      </c>
      <c r="C248" s="518">
        <v>43101</v>
      </c>
      <c r="D248" s="351"/>
      <c r="E248" s="378">
        <f>'SEF-3 p 4 Bands'!AF217</f>
        <v>-1159096.6241614409</v>
      </c>
      <c r="F248" s="513">
        <f>E248</f>
        <v>-1159096.6241614409</v>
      </c>
      <c r="G248" s="378">
        <f>'SEF-3 p 4 Bands'!P217</f>
        <v>0</v>
      </c>
      <c r="H248" s="514">
        <f>G248</f>
        <v>0</v>
      </c>
      <c r="I248" s="544">
        <f t="shared" ref="I248:I259" si="101">E248+G248</f>
        <v>-1159096.6241614409</v>
      </c>
      <c r="J248" s="419">
        <f t="shared" ref="J248:J259" si="102">F248+H248</f>
        <v>-1159096.6241614409</v>
      </c>
      <c r="K248" s="339">
        <f>'SEF-3 p5 Interest'!N365+'SEF-3 p5 Interest'!N366</f>
        <v>12468.76</v>
      </c>
      <c r="L248" s="684">
        <f>K248</f>
        <v>12468.76</v>
      </c>
      <c r="M248" s="544">
        <f t="shared" ref="M248:M259" si="103">G248+K248</f>
        <v>12468.76</v>
      </c>
      <c r="N248" s="681">
        <f>M248</f>
        <v>12468.76</v>
      </c>
      <c r="O248" s="350"/>
      <c r="P248" s="512"/>
      <c r="Q248" s="530"/>
      <c r="R248" s="537"/>
    </row>
    <row r="249" spans="1:18" s="660" customFormat="1" ht="13.7" customHeight="1" x14ac:dyDescent="0.2">
      <c r="A249" s="621">
        <f t="shared" si="100"/>
        <v>4</v>
      </c>
      <c r="B249" s="413">
        <v>17</v>
      </c>
      <c r="C249" s="518">
        <v>43132</v>
      </c>
      <c r="D249" s="351"/>
      <c r="E249" s="310">
        <f>'SEF-3 p 4 Bands'!AF218</f>
        <v>-4510200.7405628487</v>
      </c>
      <c r="F249" s="492">
        <f t="shared" ref="F249:F259" si="104">F248+E249</f>
        <v>-5669297.3647242896</v>
      </c>
      <c r="G249" s="310">
        <f>'SEF-3 p 4 Bands'!P218</f>
        <v>0</v>
      </c>
      <c r="H249" s="493">
        <f t="shared" ref="H249:H259" si="105">G249+H248</f>
        <v>0</v>
      </c>
      <c r="I249" s="491">
        <f t="shared" si="101"/>
        <v>-4510200.7405628487</v>
      </c>
      <c r="J249" s="420">
        <f t="shared" si="102"/>
        <v>-5669297.3647242896</v>
      </c>
      <c r="K249" s="308">
        <f>'SEF-3 p5 Interest'!N367+'SEF-3 p5 Interest'!N368</f>
        <v>11262.109999999999</v>
      </c>
      <c r="L249" s="493">
        <f t="shared" ref="L249:L259" si="106">L248+K249</f>
        <v>23730.87</v>
      </c>
      <c r="M249" s="491">
        <f t="shared" si="103"/>
        <v>11262.109999999999</v>
      </c>
      <c r="N249" s="532">
        <f t="shared" ref="N249:N259" si="107">M249+N248</f>
        <v>23730.87</v>
      </c>
      <c r="O249" s="350"/>
      <c r="P249" s="512"/>
      <c r="Q249" s="530"/>
      <c r="R249" s="537"/>
    </row>
    <row r="250" spans="1:18" s="660" customFormat="1" ht="13.7" customHeight="1" x14ac:dyDescent="0.2">
      <c r="A250" s="621">
        <f t="shared" si="100"/>
        <v>5</v>
      </c>
      <c r="B250" s="413">
        <v>17</v>
      </c>
      <c r="C250" s="518">
        <v>43160</v>
      </c>
      <c r="D250" s="351"/>
      <c r="E250" s="310">
        <f>'SEF-3 p 4 Bands'!AF219</f>
        <v>-1819951.4983677752</v>
      </c>
      <c r="F250" s="492">
        <f t="shared" si="104"/>
        <v>-7489248.8630920649</v>
      </c>
      <c r="G250" s="310">
        <f>'SEF-3 p 4 Bands'!P219</f>
        <v>0</v>
      </c>
      <c r="H250" s="493">
        <f t="shared" si="105"/>
        <v>0</v>
      </c>
      <c r="I250" s="491">
        <f t="shared" si="101"/>
        <v>-1819951.4983677752</v>
      </c>
      <c r="J250" s="420">
        <f t="shared" si="102"/>
        <v>-7489248.8630920649</v>
      </c>
      <c r="K250" s="308">
        <f>'SEF-3 p5 Interest'!N369+'SEF-3 p5 Interest'!N370</f>
        <v>12468.76</v>
      </c>
      <c r="L250" s="493">
        <f t="shared" si="106"/>
        <v>36199.629999999997</v>
      </c>
      <c r="M250" s="491">
        <f t="shared" si="103"/>
        <v>12468.76</v>
      </c>
      <c r="N250" s="532">
        <f t="shared" si="107"/>
        <v>36199.629999999997</v>
      </c>
      <c r="O250" s="350"/>
      <c r="P250" s="512"/>
      <c r="Q250" s="530"/>
      <c r="R250" s="537"/>
    </row>
    <row r="251" spans="1:18" s="660" customFormat="1" ht="13.7" customHeight="1" x14ac:dyDescent="0.2">
      <c r="A251" s="621">
        <f t="shared" si="100"/>
        <v>6</v>
      </c>
      <c r="B251" s="413">
        <v>17</v>
      </c>
      <c r="C251" s="518">
        <v>43191</v>
      </c>
      <c r="D251" s="351"/>
      <c r="E251" s="310">
        <f>'SEF-3 p 4 Bands'!AF220</f>
        <v>-3094283.4525845423</v>
      </c>
      <c r="F251" s="492">
        <f t="shared" si="104"/>
        <v>-10583532.315676607</v>
      </c>
      <c r="G251" s="310">
        <f>'SEF-3 p 4 Bands'!P220</f>
        <v>0</v>
      </c>
      <c r="H251" s="493">
        <f t="shared" si="105"/>
        <v>0</v>
      </c>
      <c r="I251" s="491">
        <f t="shared" si="101"/>
        <v>-3094283.4525845423</v>
      </c>
      <c r="J251" s="420">
        <f t="shared" si="102"/>
        <v>-10583532.315676607</v>
      </c>
      <c r="K251" s="308">
        <f>'SEF-3 p5 Interest'!N371+'SEF-3 p5 Interest'!N372</f>
        <v>12691.160000000002</v>
      </c>
      <c r="L251" s="493">
        <f t="shared" si="106"/>
        <v>48890.79</v>
      </c>
      <c r="M251" s="491">
        <f t="shared" si="103"/>
        <v>12691.160000000002</v>
      </c>
      <c r="N251" s="532">
        <f t="shared" si="107"/>
        <v>48890.79</v>
      </c>
      <c r="O251" s="350"/>
      <c r="P251" s="512"/>
      <c r="Q251" s="530"/>
      <c r="R251" s="537"/>
    </row>
    <row r="252" spans="1:18" s="660" customFormat="1" ht="12.75" customHeight="1" x14ac:dyDescent="0.2">
      <c r="A252" s="621">
        <f t="shared" si="100"/>
        <v>7</v>
      </c>
      <c r="B252" s="413">
        <v>17</v>
      </c>
      <c r="C252" s="518">
        <v>43221</v>
      </c>
      <c r="D252" s="351"/>
      <c r="E252" s="310">
        <f>'SEF-3 p 4 Bands'!AF221</f>
        <v>-1714076.7782624066</v>
      </c>
      <c r="F252" s="492">
        <f t="shared" si="104"/>
        <v>-12297609.093939014</v>
      </c>
      <c r="G252" s="310">
        <f>'SEF-3 p 4 Bands'!P221</f>
        <v>0</v>
      </c>
      <c r="H252" s="493">
        <f t="shared" si="105"/>
        <v>0</v>
      </c>
      <c r="I252" s="491">
        <f t="shared" si="101"/>
        <v>-1714076.7782624066</v>
      </c>
      <c r="J252" s="420">
        <f t="shared" si="102"/>
        <v>-12297609.093939014</v>
      </c>
      <c r="K252" s="308">
        <f>'SEF-3 p5 Interest'!N373+'SEF-3 p5 Interest'!N374</f>
        <v>13114.2</v>
      </c>
      <c r="L252" s="493">
        <f t="shared" si="106"/>
        <v>62004.990000000005</v>
      </c>
      <c r="M252" s="491">
        <f t="shared" si="103"/>
        <v>13114.2</v>
      </c>
      <c r="N252" s="532">
        <f t="shared" si="107"/>
        <v>62004.990000000005</v>
      </c>
      <c r="O252" s="350"/>
      <c r="P252" s="512"/>
      <c r="Q252" s="530"/>
      <c r="R252" s="537"/>
    </row>
    <row r="253" spans="1:18" s="660" customFormat="1" ht="13.7" customHeight="1" x14ac:dyDescent="0.2">
      <c r="A253" s="621">
        <f t="shared" si="100"/>
        <v>8</v>
      </c>
      <c r="B253" s="413">
        <v>17</v>
      </c>
      <c r="C253" s="518">
        <v>43252</v>
      </c>
      <c r="D253" s="351"/>
      <c r="E253" s="310">
        <f>'SEF-3 p 4 Bands'!AF222</f>
        <v>-3046318.8314641993</v>
      </c>
      <c r="F253" s="492">
        <f t="shared" si="104"/>
        <v>-15343927.925403213</v>
      </c>
      <c r="G253" s="310">
        <f>'SEF-3 p 4 Bands'!P222</f>
        <v>0</v>
      </c>
      <c r="H253" s="493">
        <f t="shared" si="105"/>
        <v>0</v>
      </c>
      <c r="I253" s="491">
        <f t="shared" si="101"/>
        <v>-3046318.8314641993</v>
      </c>
      <c r="J253" s="420">
        <f t="shared" si="102"/>
        <v>-15343927.925403213</v>
      </c>
      <c r="K253" s="308">
        <f>'SEF-3 p5 Interest'!N375+'SEF-3 p5 Interest'!N376</f>
        <v>12691.160000000002</v>
      </c>
      <c r="L253" s="493">
        <f t="shared" si="106"/>
        <v>74696.150000000009</v>
      </c>
      <c r="M253" s="491">
        <f t="shared" si="103"/>
        <v>12691.160000000002</v>
      </c>
      <c r="N253" s="532">
        <f t="shared" si="107"/>
        <v>74696.150000000009</v>
      </c>
      <c r="O253" s="350"/>
      <c r="P253" s="512"/>
      <c r="Q253" s="530"/>
      <c r="R253" s="537"/>
    </row>
    <row r="254" spans="1:18" s="660" customFormat="1" ht="13.7" customHeight="1" x14ac:dyDescent="0.2">
      <c r="A254" s="621">
        <f t="shared" si="100"/>
        <v>9</v>
      </c>
      <c r="B254" s="413">
        <v>17</v>
      </c>
      <c r="C254" s="518">
        <v>43282</v>
      </c>
      <c r="D254" s="351"/>
      <c r="E254" s="310">
        <f>'SEF-3 p 4 Bands'!AF223</f>
        <v>4791247.750674529</v>
      </c>
      <c r="F254" s="492">
        <f t="shared" si="104"/>
        <v>-10552680.174728684</v>
      </c>
      <c r="G254" s="310">
        <f>'SEF-3 p 4 Bands'!P223</f>
        <v>0</v>
      </c>
      <c r="H254" s="493">
        <f t="shared" si="105"/>
        <v>0</v>
      </c>
      <c r="I254" s="491">
        <f t="shared" si="101"/>
        <v>4791247.750674529</v>
      </c>
      <c r="J254" s="420">
        <f t="shared" si="102"/>
        <v>-10552680.174728684</v>
      </c>
      <c r="K254" s="308">
        <f>'SEF-3 p5 Interest'!N377+'SEF-3 p5 Interest'!N378</f>
        <v>13759.640000000001</v>
      </c>
      <c r="L254" s="493">
        <f t="shared" si="106"/>
        <v>88455.790000000008</v>
      </c>
      <c r="M254" s="491">
        <f t="shared" si="103"/>
        <v>13759.640000000001</v>
      </c>
      <c r="N254" s="532">
        <f t="shared" si="107"/>
        <v>88455.790000000008</v>
      </c>
      <c r="O254" s="350"/>
      <c r="P254" s="512"/>
      <c r="Q254" s="530"/>
      <c r="R254" s="537"/>
    </row>
    <row r="255" spans="1:18" s="660" customFormat="1" ht="13.7" customHeight="1" x14ac:dyDescent="0.2">
      <c r="A255" s="621">
        <f t="shared" si="100"/>
        <v>10</v>
      </c>
      <c r="B255" s="413">
        <v>17</v>
      </c>
      <c r="C255" s="518">
        <v>43313</v>
      </c>
      <c r="D255" s="351"/>
      <c r="E255" s="310">
        <f>'SEF-3 p 4 Bands'!AF224</f>
        <v>7462752.2462696619</v>
      </c>
      <c r="F255" s="492">
        <f t="shared" si="104"/>
        <v>-3089927.9284590222</v>
      </c>
      <c r="G255" s="310">
        <f>'SEF-3 p 4 Bands'!P224</f>
        <v>0</v>
      </c>
      <c r="H255" s="493">
        <f t="shared" si="105"/>
        <v>0</v>
      </c>
      <c r="I255" s="491">
        <f t="shared" si="101"/>
        <v>7462752.2462696619</v>
      </c>
      <c r="J255" s="420">
        <f t="shared" si="102"/>
        <v>-3089927.9284590222</v>
      </c>
      <c r="K255" s="308">
        <f>'SEF-3 p5 Interest'!N379+'SEF-3 p5 Interest'!N380</f>
        <v>13759.640000000001</v>
      </c>
      <c r="L255" s="493">
        <f t="shared" si="106"/>
        <v>102215.43000000001</v>
      </c>
      <c r="M255" s="491">
        <f t="shared" si="103"/>
        <v>13759.640000000001</v>
      </c>
      <c r="N255" s="532">
        <f t="shared" si="107"/>
        <v>102215.43000000001</v>
      </c>
      <c r="O255" s="350"/>
      <c r="P255" s="512"/>
      <c r="Q255" s="530"/>
      <c r="R255" s="537"/>
    </row>
    <row r="256" spans="1:18" s="660" customFormat="1" ht="12.75" customHeight="1" x14ac:dyDescent="0.2">
      <c r="A256" s="621">
        <f t="shared" si="100"/>
        <v>11</v>
      </c>
      <c r="B256" s="413">
        <v>17</v>
      </c>
      <c r="C256" s="518">
        <v>43344</v>
      </c>
      <c r="D256" s="351"/>
      <c r="E256" s="310">
        <f>'SEF-3 p 4 Bands'!AF225</f>
        <v>-927532.24866658077</v>
      </c>
      <c r="F256" s="492">
        <f t="shared" si="104"/>
        <v>-4017460.177125603</v>
      </c>
      <c r="G256" s="310">
        <f>'SEF-3 p 4 Bands'!P225</f>
        <v>0</v>
      </c>
      <c r="H256" s="493">
        <f t="shared" si="105"/>
        <v>0</v>
      </c>
      <c r="I256" s="491">
        <f t="shared" si="101"/>
        <v>-927532.24866658077</v>
      </c>
      <c r="J256" s="420">
        <f t="shared" si="102"/>
        <v>-4017460.177125603</v>
      </c>
      <c r="K256" s="308">
        <f>'SEF-3 p5 Interest'!N381+'SEF-3 p5 Interest'!N382</f>
        <v>13315.79</v>
      </c>
      <c r="L256" s="493">
        <f t="shared" si="106"/>
        <v>115531.22</v>
      </c>
      <c r="M256" s="491">
        <f t="shared" si="103"/>
        <v>13315.79</v>
      </c>
      <c r="N256" s="532">
        <f t="shared" si="107"/>
        <v>115531.22</v>
      </c>
      <c r="O256" s="350"/>
      <c r="P256" s="512"/>
      <c r="Q256" s="530"/>
      <c r="R256" s="537"/>
    </row>
    <row r="257" spans="1:18" s="660" customFormat="1" ht="13.7" customHeight="1" x14ac:dyDescent="0.2">
      <c r="A257" s="621">
        <f t="shared" si="100"/>
        <v>12</v>
      </c>
      <c r="B257" s="413">
        <v>17</v>
      </c>
      <c r="C257" s="518">
        <v>43374</v>
      </c>
      <c r="D257" s="351"/>
      <c r="E257" s="310">
        <f>'SEF-3 p 4 Bands'!AF226</f>
        <v>4869117.1131042019</v>
      </c>
      <c r="F257" s="492">
        <f t="shared" si="104"/>
        <v>851656.93597859889</v>
      </c>
      <c r="G257" s="310">
        <f>'SEF-3 p 4 Bands'!P226</f>
        <v>0</v>
      </c>
      <c r="H257" s="493">
        <f t="shared" si="105"/>
        <v>0</v>
      </c>
      <c r="I257" s="491">
        <f t="shared" si="101"/>
        <v>4869117.1131042019</v>
      </c>
      <c r="J257" s="420">
        <f t="shared" si="102"/>
        <v>851656.93597859889</v>
      </c>
      <c r="K257" s="308">
        <f>'SEF-3 p5 Interest'!N383+'SEF-3 p5 Interest'!N384</f>
        <v>14551.78</v>
      </c>
      <c r="L257" s="493">
        <f t="shared" si="106"/>
        <v>130083</v>
      </c>
      <c r="M257" s="491">
        <f t="shared" si="103"/>
        <v>14551.78</v>
      </c>
      <c r="N257" s="532">
        <f t="shared" si="107"/>
        <v>130083</v>
      </c>
      <c r="O257" s="350"/>
      <c r="P257" s="512"/>
      <c r="Q257" s="530"/>
      <c r="R257" s="537"/>
    </row>
    <row r="258" spans="1:18" s="660" customFormat="1" ht="13.7" customHeight="1" x14ac:dyDescent="0.2">
      <c r="A258" s="621">
        <f t="shared" si="100"/>
        <v>13</v>
      </c>
      <c r="B258" s="413">
        <v>17</v>
      </c>
      <c r="C258" s="518">
        <v>43405</v>
      </c>
      <c r="D258" s="351"/>
      <c r="E258" s="310">
        <f>'SEF-3 p 4 Bands'!AF227</f>
        <v>-12938347.984385502</v>
      </c>
      <c r="F258" s="492">
        <f t="shared" si="104"/>
        <v>-12086691.048406903</v>
      </c>
      <c r="G258" s="310">
        <f>'SEF-3 p 4 Bands'!P227</f>
        <v>0</v>
      </c>
      <c r="H258" s="493">
        <f t="shared" si="105"/>
        <v>0</v>
      </c>
      <c r="I258" s="491">
        <f t="shared" si="101"/>
        <v>-12938347.984385502</v>
      </c>
      <c r="J258" s="420">
        <f t="shared" si="102"/>
        <v>-12086691.048406903</v>
      </c>
      <c r="K258" s="308">
        <f>'SEF-3 p5 Interest'!N385+'SEF-3 p5 Interest'!N386</f>
        <v>14082.36</v>
      </c>
      <c r="L258" s="493">
        <f t="shared" si="106"/>
        <v>144165.35999999999</v>
      </c>
      <c r="M258" s="491">
        <f t="shared" si="103"/>
        <v>14082.36</v>
      </c>
      <c r="N258" s="532">
        <f t="shared" si="107"/>
        <v>144165.35999999999</v>
      </c>
      <c r="O258" s="350"/>
      <c r="P258" s="512"/>
      <c r="Q258" s="530"/>
      <c r="R258" s="537"/>
    </row>
    <row r="259" spans="1:18" s="660" customFormat="1" ht="13.7" customHeight="1" x14ac:dyDescent="0.2">
      <c r="A259" s="621">
        <f t="shared" si="100"/>
        <v>14</v>
      </c>
      <c r="B259" s="413">
        <v>17</v>
      </c>
      <c r="C259" s="518">
        <v>43435</v>
      </c>
      <c r="D259" s="351"/>
      <c r="E259" s="310">
        <f>'SEF-3 p 4 Bands'!AF228</f>
        <v>3842229.7742687166</v>
      </c>
      <c r="F259" s="492">
        <f t="shared" si="104"/>
        <v>-8244461.2741381861</v>
      </c>
      <c r="G259" s="310">
        <f>'SEF-3 p 4 Bands'!P228</f>
        <v>0</v>
      </c>
      <c r="H259" s="493">
        <f t="shared" si="105"/>
        <v>0</v>
      </c>
      <c r="I259" s="491">
        <f t="shared" si="101"/>
        <v>3842229.7742687166</v>
      </c>
      <c r="J259" s="420">
        <f t="shared" si="102"/>
        <v>-8244461.2741381861</v>
      </c>
      <c r="K259" s="745">
        <f>'SEF-3 p5 Interest'!N387+'SEF-3 p5 Interest'!N388</f>
        <v>0</v>
      </c>
      <c r="L259" s="493">
        <f t="shared" si="106"/>
        <v>144165.35999999999</v>
      </c>
      <c r="M259" s="491">
        <f t="shared" si="103"/>
        <v>0</v>
      </c>
      <c r="N259" s="532">
        <f t="shared" si="107"/>
        <v>144165.35999999999</v>
      </c>
      <c r="O259" s="350"/>
      <c r="P259" s="512"/>
      <c r="Q259" s="530"/>
      <c r="R259" s="537"/>
    </row>
    <row r="260" spans="1:18" s="660" customFormat="1" ht="12.75" customHeight="1" x14ac:dyDescent="0.2">
      <c r="A260" s="621">
        <f t="shared" si="100"/>
        <v>15</v>
      </c>
      <c r="B260" s="413"/>
      <c r="C260" s="518"/>
      <c r="D260" s="351"/>
      <c r="E260" s="608"/>
      <c r="F260" s="609"/>
      <c r="G260" s="608"/>
      <c r="H260" s="608"/>
      <c r="I260" s="608"/>
      <c r="J260" s="610"/>
      <c r="K260" s="611"/>
      <c r="L260" s="608"/>
      <c r="M260" s="608"/>
      <c r="N260" s="611"/>
      <c r="O260" s="350"/>
      <c r="P260" s="512"/>
      <c r="Q260" s="530"/>
      <c r="R260" s="537"/>
    </row>
    <row r="261" spans="1:18" s="664" customFormat="1" ht="15.75" customHeight="1" x14ac:dyDescent="0.2">
      <c r="A261" s="621"/>
      <c r="B261" s="536" t="s">
        <v>298</v>
      </c>
      <c r="C261" s="518"/>
      <c r="D261" s="351"/>
      <c r="E261" s="512"/>
      <c r="F261" s="494">
        <f>F246+F259</f>
        <v>14169925.571692478</v>
      </c>
      <c r="G261" s="512"/>
      <c r="H261" s="512">
        <f>H246+H259</f>
        <v>3454343.6642930694</v>
      </c>
      <c r="I261" s="512"/>
      <c r="J261" s="422">
        <f>J246+J259</f>
        <v>17624269.235985551</v>
      </c>
      <c r="K261" s="530"/>
      <c r="L261" s="512">
        <f>L246+L259</f>
        <v>1266102.1400000001</v>
      </c>
      <c r="M261" s="512"/>
      <c r="N261" s="530">
        <f>N246+N259</f>
        <v>4720446.8042930672</v>
      </c>
      <c r="O261" s="350"/>
      <c r="P261" s="512"/>
      <c r="Q261" s="530"/>
      <c r="R261" s="537"/>
    </row>
    <row r="262" spans="1:18" s="664" customFormat="1" ht="12.75" customHeight="1" x14ac:dyDescent="0.2">
      <c r="A262" s="621"/>
      <c r="B262" s="413"/>
      <c r="C262" s="518"/>
      <c r="D262" s="351"/>
      <c r="E262" s="512"/>
      <c r="F262" s="494"/>
      <c r="G262" s="512"/>
      <c r="H262" s="512"/>
      <c r="I262" s="512"/>
      <c r="J262" s="422"/>
      <c r="K262" s="530"/>
      <c r="L262" s="512"/>
      <c r="M262" s="512"/>
      <c r="N262" s="530"/>
      <c r="O262" s="350"/>
      <c r="P262" s="512"/>
      <c r="Q262" s="530"/>
      <c r="R262" s="537"/>
    </row>
    <row r="263" spans="1:18" s="664" customFormat="1" ht="12.75" customHeight="1" x14ac:dyDescent="0.2">
      <c r="A263" s="621">
        <v>1</v>
      </c>
      <c r="B263" s="413">
        <v>18</v>
      </c>
      <c r="C263" s="518">
        <v>43466</v>
      </c>
      <c r="D263" s="351"/>
      <c r="E263" s="378">
        <f>'SEF-3 p 4 Bands'!AF230</f>
        <v>3508130.4749470204</v>
      </c>
      <c r="F263" s="683">
        <f>E263</f>
        <v>3508130.4749470204</v>
      </c>
      <c r="G263" s="378">
        <f>'SEF-3 p 4 Bands'!P230</f>
        <v>0</v>
      </c>
      <c r="H263" s="684">
        <f>G263</f>
        <v>0</v>
      </c>
      <c r="I263" s="544">
        <f t="shared" ref="I263:I274" si="108">E263+G263</f>
        <v>3508130.4749470204</v>
      </c>
      <c r="J263" s="685">
        <f>F259+H259</f>
        <v>-8244461.2741381861</v>
      </c>
      <c r="K263" s="339">
        <f>'SEF-3 p5 Interest'!N389+'SEF-3 p5 Interest'!N390</f>
        <v>15197.22</v>
      </c>
      <c r="L263" s="684">
        <f>K263</f>
        <v>15197.22</v>
      </c>
      <c r="M263" s="544">
        <f>G263+K263</f>
        <v>15197.22</v>
      </c>
      <c r="N263" s="681">
        <f>M263</f>
        <v>15197.22</v>
      </c>
      <c r="O263" s="350"/>
      <c r="P263" s="512"/>
      <c r="Q263" s="530"/>
      <c r="R263" s="537"/>
    </row>
    <row r="264" spans="1:18" s="664" customFormat="1" ht="12.75" customHeight="1" x14ac:dyDescent="0.2">
      <c r="A264" s="621">
        <f t="shared" ref="A264:A274" si="109">A263+1</f>
        <v>2</v>
      </c>
      <c r="B264" s="413">
        <v>18</v>
      </c>
      <c r="C264" s="518">
        <v>43497</v>
      </c>
      <c r="D264" s="351"/>
      <c r="E264" s="310">
        <f>'SEF-3 p 4 Bands'!AF231</f>
        <v>15449325.44479689</v>
      </c>
      <c r="F264" s="492">
        <f t="shared" ref="F264:F273" si="110">F263+E264</f>
        <v>18957455.91974391</v>
      </c>
      <c r="G264" s="310">
        <f>'SEF-3 p 4 Bands'!P231</f>
        <v>1957455.9197439104</v>
      </c>
      <c r="H264" s="493">
        <f t="shared" ref="H264:H273" si="111">G264+H263</f>
        <v>1957455.9197439104</v>
      </c>
      <c r="I264" s="491">
        <f t="shared" si="108"/>
        <v>17406781.3645408</v>
      </c>
      <c r="J264" s="420">
        <f>F264+H264</f>
        <v>20914911.839487821</v>
      </c>
      <c r="K264" s="308">
        <f>'SEF-3 p5 Interest'!N391+'SEF-3 p5 Interest'!N392</f>
        <v>14004.320000000002</v>
      </c>
      <c r="L264" s="493">
        <f t="shared" ref="L264:L274" si="112">L263+K264</f>
        <v>29201.54</v>
      </c>
      <c r="M264" s="491">
        <f t="shared" ref="M264:M274" si="113">G264+K264</f>
        <v>1971460.2397439105</v>
      </c>
      <c r="N264" s="532">
        <f t="shared" ref="N264:N273" si="114">M264+N263</f>
        <v>1986657.4597439105</v>
      </c>
      <c r="O264" s="350"/>
      <c r="P264" s="512"/>
      <c r="Q264" s="530"/>
      <c r="R264" s="537"/>
    </row>
    <row r="265" spans="1:18" s="664" customFormat="1" ht="12.75" customHeight="1" x14ac:dyDescent="0.2">
      <c r="A265" s="621">
        <f t="shared" si="109"/>
        <v>3</v>
      </c>
      <c r="B265" s="413">
        <v>18</v>
      </c>
      <c r="C265" s="518">
        <v>43525</v>
      </c>
      <c r="D265" s="351"/>
      <c r="E265" s="310">
        <f>'SEF-3 p 4 Bands'!AF232</f>
        <v>9857405.1965916194</v>
      </c>
      <c r="F265" s="492">
        <f t="shared" si="110"/>
        <v>28814861.11633553</v>
      </c>
      <c r="G265" s="310">
        <f>'SEF-3 p 4 Bands'!P232</f>
        <v>12376294.12727583</v>
      </c>
      <c r="H265" s="493">
        <f t="shared" si="111"/>
        <v>14333750.047019741</v>
      </c>
      <c r="I265" s="491">
        <f t="shared" si="108"/>
        <v>22233699.323867448</v>
      </c>
      <c r="J265" s="420">
        <f>F260+H260</f>
        <v>0</v>
      </c>
      <c r="K265" s="308">
        <f>'SEF-3 p5 Interest'!N393+'SEF-3 p5 Interest'!N394</f>
        <v>25565.37</v>
      </c>
      <c r="L265" s="493">
        <f t="shared" si="112"/>
        <v>54766.91</v>
      </c>
      <c r="M265" s="491">
        <f t="shared" si="113"/>
        <v>12401859.497275829</v>
      </c>
      <c r="N265" s="532">
        <f t="shared" si="114"/>
        <v>14388516.957019739</v>
      </c>
      <c r="O265" s="350"/>
      <c r="P265" s="512"/>
      <c r="Q265" s="530"/>
      <c r="R265" s="537"/>
    </row>
    <row r="266" spans="1:18" s="664" customFormat="1" ht="12.75" customHeight="1" x14ac:dyDescent="0.2">
      <c r="A266" s="621">
        <f t="shared" si="109"/>
        <v>4</v>
      </c>
      <c r="B266" s="413">
        <v>18</v>
      </c>
      <c r="C266" s="518">
        <v>43556</v>
      </c>
      <c r="D266" s="351"/>
      <c r="E266" s="310">
        <f>'SEF-3 p 4 Bands'!AF233</f>
        <v>196891.76702013612</v>
      </c>
      <c r="F266" s="492">
        <f t="shared" si="110"/>
        <v>29011752.883355666</v>
      </c>
      <c r="G266" s="310">
        <f>'SEF-3 p 4 Bands'!P233</f>
        <v>1772025.9031812996</v>
      </c>
      <c r="H266" s="493">
        <f t="shared" si="111"/>
        <v>16105775.95020104</v>
      </c>
      <c r="I266" s="491">
        <f t="shared" si="108"/>
        <v>1968917.6702014357</v>
      </c>
      <c r="J266" s="420">
        <f t="shared" ref="J266:J274" si="115">F266+H266</f>
        <v>45117528.833556704</v>
      </c>
      <c r="K266" s="308">
        <f>'SEF-3 p5 Interest'!N395+'SEF-3 p5 Interest'!N396</f>
        <v>79945.5</v>
      </c>
      <c r="L266" s="493">
        <f t="shared" si="112"/>
        <v>134712.41</v>
      </c>
      <c r="M266" s="491">
        <f t="shared" si="113"/>
        <v>1851971.4031812996</v>
      </c>
      <c r="N266" s="532">
        <f t="shared" si="114"/>
        <v>16240488.360201038</v>
      </c>
      <c r="O266" s="350"/>
      <c r="P266" s="512"/>
      <c r="Q266" s="530"/>
      <c r="R266" s="537"/>
    </row>
    <row r="267" spans="1:18" s="664" customFormat="1" ht="12.75" customHeight="1" x14ac:dyDescent="0.2">
      <c r="A267" s="621">
        <f t="shared" si="109"/>
        <v>5</v>
      </c>
      <c r="B267" s="413">
        <v>18</v>
      </c>
      <c r="C267" s="518">
        <v>43586</v>
      </c>
      <c r="D267" s="351"/>
      <c r="E267" s="310">
        <f>'SEF-3 p 4 Bands'!AF234</f>
        <v>94534.15831720084</v>
      </c>
      <c r="F267" s="492">
        <f t="shared" si="110"/>
        <v>29106287.041672867</v>
      </c>
      <c r="G267" s="310">
        <f>'SEF-3 p 4 Bands'!P234</f>
        <v>850807.42485476285</v>
      </c>
      <c r="H267" s="493">
        <f t="shared" si="111"/>
        <v>16956583.375055805</v>
      </c>
      <c r="I267" s="491">
        <f t="shared" si="108"/>
        <v>945341.58317196369</v>
      </c>
      <c r="J267" s="420">
        <f t="shared" si="115"/>
        <v>46062870.416728675</v>
      </c>
      <c r="K267" s="308">
        <f>'SEF-3 p5 Interest'!N397+'SEF-3 p5 Interest'!N398</f>
        <v>90666.28</v>
      </c>
      <c r="L267" s="493">
        <f t="shared" si="112"/>
        <v>225378.69</v>
      </c>
      <c r="M267" s="491">
        <f t="shared" si="113"/>
        <v>941473.70485476288</v>
      </c>
      <c r="N267" s="532">
        <f t="shared" si="114"/>
        <v>17181962.065055802</v>
      </c>
      <c r="O267" s="350"/>
      <c r="P267" s="512"/>
      <c r="Q267" s="530"/>
      <c r="R267" s="537"/>
    </row>
    <row r="268" spans="1:18" s="664" customFormat="1" ht="12.75" customHeight="1" x14ac:dyDescent="0.2">
      <c r="A268" s="621">
        <f t="shared" si="109"/>
        <v>6</v>
      </c>
      <c r="B268" s="413">
        <v>18</v>
      </c>
      <c r="C268" s="518">
        <v>43617</v>
      </c>
      <c r="D268" s="351"/>
      <c r="E268" s="310">
        <f>'SEF-3 p 4 Bands'!AF235</f>
        <v>33511.025910370052</v>
      </c>
      <c r="F268" s="492">
        <f t="shared" si="110"/>
        <v>29139798.067583237</v>
      </c>
      <c r="G268" s="310">
        <f>'SEF-3 p 4 Bands'!P235</f>
        <v>301599.23319329321</v>
      </c>
      <c r="H268" s="493">
        <f t="shared" si="111"/>
        <v>17258182.608249098</v>
      </c>
      <c r="I268" s="491">
        <f t="shared" si="108"/>
        <v>335110.25910366327</v>
      </c>
      <c r="J268" s="420">
        <f t="shared" si="115"/>
        <v>46397980.675832331</v>
      </c>
      <c r="K268" s="308">
        <f>'SEF-3 p5 Interest'!N399+'SEF-3 p5 Interest'!N400</f>
        <v>91474.8</v>
      </c>
      <c r="L268" s="493">
        <f t="shared" si="112"/>
        <v>316853.49</v>
      </c>
      <c r="M268" s="491">
        <f t="shared" si="113"/>
        <v>393074.0331932932</v>
      </c>
      <c r="N268" s="532">
        <f t="shared" si="114"/>
        <v>17575036.098249096</v>
      </c>
      <c r="O268" s="350"/>
      <c r="P268" s="512"/>
      <c r="Q268" s="530"/>
      <c r="R268" s="537"/>
    </row>
    <row r="269" spans="1:18" s="664" customFormat="1" ht="12.75" customHeight="1" x14ac:dyDescent="0.2">
      <c r="A269" s="621">
        <f t="shared" si="109"/>
        <v>7</v>
      </c>
      <c r="B269" s="413">
        <v>18</v>
      </c>
      <c r="C269" s="518">
        <v>43647</v>
      </c>
      <c r="D269" s="351"/>
      <c r="E269" s="310">
        <f>'SEF-3 p 4 Bands'!AF236</f>
        <v>88703.931325674057</v>
      </c>
      <c r="F269" s="492">
        <f t="shared" si="110"/>
        <v>29228501.998908911</v>
      </c>
      <c r="G269" s="310">
        <f>'SEF-3 p 4 Bands'!P236</f>
        <v>798335.38193107396</v>
      </c>
      <c r="H269" s="493">
        <f t="shared" si="111"/>
        <v>18056517.990180172</v>
      </c>
      <c r="I269" s="491">
        <f t="shared" si="108"/>
        <v>887039.31325674802</v>
      </c>
      <c r="J269" s="420">
        <f t="shared" si="115"/>
        <v>47285019.989089087</v>
      </c>
      <c r="K269" s="308">
        <f>'SEF-3 p5 Interest'!N401+'SEF-3 p5 Interest'!N402</f>
        <v>96873.33</v>
      </c>
      <c r="L269" s="493">
        <f t="shared" si="112"/>
        <v>413726.82</v>
      </c>
      <c r="M269" s="491">
        <f t="shared" si="113"/>
        <v>895208.71193107392</v>
      </c>
      <c r="N269" s="532">
        <f t="shared" si="114"/>
        <v>18470244.810180169</v>
      </c>
      <c r="O269" s="350"/>
      <c r="P269" s="512"/>
      <c r="Q269" s="530"/>
      <c r="R269" s="537"/>
    </row>
    <row r="270" spans="1:18" s="664" customFormat="1" ht="12.75" customHeight="1" x14ac:dyDescent="0.2">
      <c r="A270" s="621">
        <f t="shared" si="109"/>
        <v>8</v>
      </c>
      <c r="B270" s="413">
        <v>18</v>
      </c>
      <c r="C270" s="518">
        <v>43678</v>
      </c>
      <c r="D270" s="351"/>
      <c r="E270" s="310">
        <f>'SEF-3 p 4 Bands'!AF237</f>
        <v>-177144.65784408152</v>
      </c>
      <c r="F270" s="492">
        <f t="shared" si="110"/>
        <v>29051357.341064829</v>
      </c>
      <c r="G270" s="310">
        <f>'SEF-3 p 4 Bands'!P237</f>
        <v>-1594301.9205967188</v>
      </c>
      <c r="H270" s="493">
        <f t="shared" si="111"/>
        <v>16462216.069583453</v>
      </c>
      <c r="I270" s="491">
        <f t="shared" si="108"/>
        <v>-1771446.5784408003</v>
      </c>
      <c r="J270" s="420">
        <f t="shared" si="115"/>
        <v>45513573.410648286</v>
      </c>
      <c r="K270" s="308">
        <f>'SEF-3 p5 Interest'!N403+'SEF-3 p5 Interest'!N404</f>
        <v>100242.01000000001</v>
      </c>
      <c r="L270" s="493">
        <f t="shared" si="112"/>
        <v>513968.83</v>
      </c>
      <c r="M270" s="491">
        <f t="shared" si="113"/>
        <v>-1494059.9105967188</v>
      </c>
      <c r="N270" s="532">
        <f t="shared" si="114"/>
        <v>16976184.899583451</v>
      </c>
      <c r="O270" s="350"/>
      <c r="P270" s="512"/>
      <c r="Q270" s="530"/>
      <c r="R270" s="537"/>
    </row>
    <row r="271" spans="1:18" s="664" customFormat="1" ht="12.75" customHeight="1" x14ac:dyDescent="0.2">
      <c r="A271" s="621">
        <f t="shared" si="109"/>
        <v>9</v>
      </c>
      <c r="B271" s="413">
        <v>18</v>
      </c>
      <c r="C271" s="518">
        <v>43709</v>
      </c>
      <c r="D271" s="351"/>
      <c r="E271" s="310">
        <f>'SEF-3 p 4 Bands'!AF238</f>
        <v>334274.65929271281</v>
      </c>
      <c r="F271" s="492">
        <f t="shared" si="110"/>
        <v>29385632.000357542</v>
      </c>
      <c r="G271" s="310">
        <f>'SEF-3 p 4 Bands'!P238</f>
        <v>3008471.9336344153</v>
      </c>
      <c r="H271" s="493">
        <f t="shared" si="111"/>
        <v>19470688.003217869</v>
      </c>
      <c r="I271" s="491">
        <f t="shared" si="108"/>
        <v>3342746.5929271281</v>
      </c>
      <c r="J271" s="420">
        <f t="shared" si="115"/>
        <v>48856320.003575414</v>
      </c>
      <c r="K271" s="308">
        <f>'SEF-3 p5 Interest'!N405+'SEF-3 p5 Interest'!N406</f>
        <v>90487.1</v>
      </c>
      <c r="L271" s="493">
        <f t="shared" si="112"/>
        <v>604455.93000000005</v>
      </c>
      <c r="M271" s="491">
        <f t="shared" si="113"/>
        <v>3098959.0336344154</v>
      </c>
      <c r="N271" s="532">
        <f t="shared" si="114"/>
        <v>20075143.933217868</v>
      </c>
      <c r="O271" s="350"/>
      <c r="P271" s="512"/>
      <c r="Q271" s="530"/>
      <c r="R271" s="537"/>
    </row>
    <row r="272" spans="1:18" s="664" customFormat="1" ht="12.75" customHeight="1" x14ac:dyDescent="0.2">
      <c r="A272" s="621">
        <f t="shared" si="109"/>
        <v>10</v>
      </c>
      <c r="B272" s="413">
        <v>18</v>
      </c>
      <c r="C272" s="518">
        <v>43739</v>
      </c>
      <c r="D272" s="351"/>
      <c r="E272" s="310">
        <f>'SEF-3 p 4 Bands'!AF239</f>
        <v>719586.9854671061</v>
      </c>
      <c r="F272" s="492">
        <f t="shared" si="110"/>
        <v>30105218.985824648</v>
      </c>
      <c r="G272" s="310">
        <f>'SEF-3 p 4 Bands'!P239</f>
        <v>6476282.8692039773</v>
      </c>
      <c r="H272" s="493">
        <f t="shared" si="111"/>
        <v>25946970.872421846</v>
      </c>
      <c r="I272" s="491">
        <f t="shared" si="108"/>
        <v>7195869.8546710834</v>
      </c>
      <c r="J272" s="420">
        <f t="shared" si="115"/>
        <v>56052189.85824649</v>
      </c>
      <c r="K272" s="308">
        <f>'SEF-3 p5 Interest'!N407+'SEF-3 p5 Interest'!N408</f>
        <v>106492.2</v>
      </c>
      <c r="L272" s="493">
        <f t="shared" si="112"/>
        <v>710948.13</v>
      </c>
      <c r="M272" s="491">
        <f t="shared" si="113"/>
        <v>6582775.0692039775</v>
      </c>
      <c r="N272" s="532">
        <f t="shared" si="114"/>
        <v>26657919.002421845</v>
      </c>
      <c r="O272" s="350"/>
      <c r="P272" s="512"/>
      <c r="Q272" s="530"/>
      <c r="R272" s="537"/>
    </row>
    <row r="273" spans="1:22" s="664" customFormat="1" ht="12.75" customHeight="1" x14ac:dyDescent="0.2">
      <c r="A273" s="621">
        <f t="shared" si="109"/>
        <v>11</v>
      </c>
      <c r="B273" s="413">
        <v>18</v>
      </c>
      <c r="C273" s="518">
        <v>43770</v>
      </c>
      <c r="D273" s="351"/>
      <c r="E273" s="310">
        <f>'SEF-3 p 4 Bands'!AF240</f>
        <v>538174.30402654409</v>
      </c>
      <c r="F273" s="492">
        <f t="shared" si="110"/>
        <v>30643393.289851192</v>
      </c>
      <c r="G273" s="310">
        <f>'SEF-3 p 4 Bands'!P240</f>
        <v>4843568.7362388968</v>
      </c>
      <c r="H273" s="493">
        <f t="shared" si="111"/>
        <v>30790539.608660743</v>
      </c>
      <c r="I273" s="491">
        <f t="shared" si="108"/>
        <v>5381743.0402654409</v>
      </c>
      <c r="J273" s="420">
        <f t="shared" si="115"/>
        <v>61433932.898511931</v>
      </c>
      <c r="K273" s="308">
        <f>'SEF-3 p5 Interest'!N409+'SEF-3 p5 Interest'!N410</f>
        <v>131696.04999999999</v>
      </c>
      <c r="L273" s="493">
        <f t="shared" si="112"/>
        <v>842644.17999999993</v>
      </c>
      <c r="M273" s="491">
        <f t="shared" si="113"/>
        <v>4975264.7862388967</v>
      </c>
      <c r="N273" s="532">
        <f t="shared" si="114"/>
        <v>31633183.788660742</v>
      </c>
      <c r="O273" s="350"/>
      <c r="P273" s="512"/>
      <c r="Q273" s="530"/>
      <c r="R273" s="537"/>
    </row>
    <row r="274" spans="1:22" s="664" customFormat="1" ht="12.75" customHeight="1" x14ac:dyDescent="0.2">
      <c r="A274" s="621">
        <f t="shared" si="109"/>
        <v>12</v>
      </c>
      <c r="B274" s="413">
        <v>18</v>
      </c>
      <c r="C274" s="518">
        <v>43800</v>
      </c>
      <c r="D274" s="351"/>
      <c r="E274" s="286">
        <f>'SEF-3 p 4 Bands'!AF241</f>
        <v>579820.18831929564</v>
      </c>
      <c r="F274" s="499">
        <f>F273+E274</f>
        <v>31223213.478170488</v>
      </c>
      <c r="G274" s="286">
        <f>'SEF-3 p 4 Bands'!P241</f>
        <v>5218381.6948736459</v>
      </c>
      <c r="H274" s="500">
        <f>G274+H273</f>
        <v>36008921.303534389</v>
      </c>
      <c r="I274" s="498">
        <f t="shared" si="108"/>
        <v>5798201.8831929415</v>
      </c>
      <c r="J274" s="421">
        <f t="shared" si="115"/>
        <v>67232134.781704873</v>
      </c>
      <c r="K274" s="282">
        <f>'SEF-3 p5 Interest'!N411+'SEF-3 p5 Interest'!N412</f>
        <v>158413.94</v>
      </c>
      <c r="L274" s="500">
        <f t="shared" si="112"/>
        <v>1001058.1199999999</v>
      </c>
      <c r="M274" s="498">
        <f t="shared" si="113"/>
        <v>5376795.6348736463</v>
      </c>
      <c r="N274" s="517">
        <f>M274+N273</f>
        <v>37009979.423534386</v>
      </c>
      <c r="O274" s="350"/>
      <c r="P274" s="512"/>
      <c r="Q274" s="530"/>
      <c r="R274" s="537"/>
      <c r="S274" s="665"/>
      <c r="T274" s="665"/>
      <c r="U274" s="665"/>
      <c r="V274" s="665"/>
    </row>
    <row r="275" spans="1:22" s="664" customFormat="1" ht="12.75" customHeight="1" x14ac:dyDescent="0.2">
      <c r="A275" s="621"/>
      <c r="B275" s="413"/>
      <c r="C275" s="518"/>
      <c r="D275" s="351"/>
      <c r="E275" s="314"/>
      <c r="F275" s="494"/>
      <c r="G275" s="314"/>
      <c r="H275" s="512"/>
      <c r="I275" s="512"/>
      <c r="J275" s="422"/>
      <c r="K275" s="306"/>
      <c r="L275" s="512"/>
      <c r="M275" s="512"/>
      <c r="N275" s="530"/>
      <c r="O275" s="350"/>
      <c r="P275" s="512"/>
      <c r="Q275" s="530"/>
      <c r="R275" s="537"/>
      <c r="S275" s="665"/>
      <c r="T275" s="665"/>
      <c r="U275" s="665"/>
      <c r="V275" s="665"/>
    </row>
    <row r="276" spans="1:22" s="664" customFormat="1" ht="12.75" customHeight="1" x14ac:dyDescent="0.2">
      <c r="A276" s="621">
        <f>A275+1</f>
        <v>1</v>
      </c>
      <c r="B276" s="832" t="s">
        <v>367</v>
      </c>
      <c r="C276" s="351" t="s">
        <v>292</v>
      </c>
      <c r="E276" s="314"/>
      <c r="F276" s="494"/>
      <c r="H276" s="512">
        <f>'SEF-3 p 4 Bands'!M243+0.85</f>
        <v>-39463265.023754649</v>
      </c>
      <c r="I276" s="512"/>
      <c r="J276" s="738">
        <f>H276</f>
        <v>-39463265.023754649</v>
      </c>
      <c r="L276" s="422">
        <f>'SEF-3 p5 Interest'!P435</f>
        <v>-2267159.8499999968</v>
      </c>
      <c r="N276" s="530">
        <f>L276+H276</f>
        <v>-41730424.873754643</v>
      </c>
      <c r="O276" s="350"/>
      <c r="P276" s="512"/>
      <c r="Q276" s="530"/>
      <c r="R276" s="537"/>
      <c r="S276" s="665"/>
      <c r="T276" s="665"/>
      <c r="U276" s="665"/>
      <c r="V276" s="665"/>
    </row>
    <row r="277" spans="1:22" s="664" customFormat="1" ht="10.5" customHeight="1" x14ac:dyDescent="0.2">
      <c r="A277" s="621">
        <f>A276+1</f>
        <v>2</v>
      </c>
      <c r="B277" s="413"/>
      <c r="C277" s="351"/>
      <c r="E277" s="682"/>
      <c r="F277" s="738"/>
      <c r="H277" s="738"/>
      <c r="I277" s="738"/>
      <c r="L277" s="422"/>
      <c r="N277" s="755"/>
      <c r="O277" s="350"/>
      <c r="P277" s="738"/>
      <c r="Q277" s="755"/>
      <c r="R277" s="537"/>
      <c r="S277" s="665"/>
      <c r="T277" s="665"/>
      <c r="U277" s="665"/>
      <c r="V277" s="665"/>
    </row>
    <row r="278" spans="1:22" s="664" customFormat="1" ht="12.75" customHeight="1" x14ac:dyDescent="0.2">
      <c r="A278" s="621">
        <f t="shared" ref="A278:A309" si="116">A277+1</f>
        <v>3</v>
      </c>
      <c r="B278" s="833" t="s">
        <v>366</v>
      </c>
      <c r="C278" s="351"/>
      <c r="E278" s="682"/>
      <c r="F278" s="738">
        <f>F261+F274</f>
        <v>45393139.049862966</v>
      </c>
      <c r="H278" s="738">
        <f>H261+H274+H276</f>
        <v>-5.5927194654941559E-2</v>
      </c>
      <c r="I278" s="738"/>
      <c r="J278" s="752">
        <f>J261+J274+J276</f>
        <v>45393138.993935771</v>
      </c>
      <c r="L278" s="422">
        <f>L261+L274+L276</f>
        <v>0.41000000294297934</v>
      </c>
      <c r="N278" s="755">
        <f>N261+N274+N276-1</f>
        <v>0.35407280921936035</v>
      </c>
      <c r="O278" s="350"/>
      <c r="P278" s="738"/>
      <c r="Q278" s="755"/>
      <c r="R278" s="537"/>
      <c r="S278" s="665"/>
      <c r="T278" s="665"/>
      <c r="U278" s="665"/>
      <c r="V278" s="665"/>
    </row>
    <row r="279" spans="1:22" s="664" customFormat="1" ht="12.75" customHeight="1" x14ac:dyDescent="0.2">
      <c r="A279" s="621">
        <f t="shared" si="116"/>
        <v>4</v>
      </c>
      <c r="B279" s="413"/>
      <c r="C279" s="518"/>
      <c r="D279" s="351"/>
      <c r="E279" s="314"/>
      <c r="F279" s="494"/>
      <c r="G279" s="314"/>
      <c r="H279" s="512"/>
      <c r="I279" s="512"/>
      <c r="J279" s="422"/>
      <c r="K279" s="306"/>
      <c r="L279" s="512"/>
      <c r="M279" s="512"/>
      <c r="N279" s="530"/>
      <c r="O279" s="350"/>
      <c r="P279" s="512"/>
      <c r="Q279" s="530"/>
      <c r="R279" s="537"/>
    </row>
    <row r="280" spans="1:22" s="664" customFormat="1" ht="12.75" customHeight="1" x14ac:dyDescent="0.2">
      <c r="A280" s="621">
        <f t="shared" si="116"/>
        <v>5</v>
      </c>
      <c r="B280" s="413">
        <v>19</v>
      </c>
      <c r="C280" s="518">
        <v>43831</v>
      </c>
      <c r="D280" s="351"/>
      <c r="E280" s="378">
        <f>'SEF-3 p 4 Bands'!AF245</f>
        <v>9804714.5559916049</v>
      </c>
      <c r="F280" s="683">
        <f>E280</f>
        <v>9804714.5559916049</v>
      </c>
      <c r="G280" s="378">
        <f>'SEF-3 p 4 Bands'!P245</f>
        <v>0</v>
      </c>
      <c r="H280" s="684">
        <f>G280</f>
        <v>0</v>
      </c>
      <c r="I280" s="544">
        <f t="shared" ref="I280:I291" si="117">E280+G280</f>
        <v>9804714.5559916049</v>
      </c>
      <c r="J280" s="685">
        <f t="shared" ref="J280:J291" si="118">F280+H280</f>
        <v>9804714.5559916049</v>
      </c>
      <c r="K280" s="339">
        <f>'SEF-3 p5 Interest'!N413+'SEF-3 p5 Interest'!N414</f>
        <v>166243.06</v>
      </c>
      <c r="L280" s="684">
        <f>K280</f>
        <v>166243.06</v>
      </c>
      <c r="M280" s="544">
        <f>G280+K280</f>
        <v>166243.06</v>
      </c>
      <c r="N280" s="681">
        <f>M280</f>
        <v>166243.06</v>
      </c>
      <c r="O280" s="350"/>
      <c r="P280" s="512"/>
      <c r="Q280" s="530"/>
      <c r="R280" s="537"/>
    </row>
    <row r="281" spans="1:22" s="664" customFormat="1" ht="12.75" customHeight="1" x14ac:dyDescent="0.2">
      <c r="A281" s="621">
        <f t="shared" si="116"/>
        <v>6</v>
      </c>
      <c r="B281" s="413">
        <v>19</v>
      </c>
      <c r="C281" s="518">
        <v>43862</v>
      </c>
      <c r="D281" s="351"/>
      <c r="E281" s="310">
        <f>'SEF-3 p 4 Bands'!AF246</f>
        <v>5302015.7444515079</v>
      </c>
      <c r="F281" s="492">
        <f t="shared" ref="F281:F290" si="119">F280+E281</f>
        <v>15106730.300443113</v>
      </c>
      <c r="G281" s="310">
        <f>'SEF-3 p 4 Bands'!P246</f>
        <v>0</v>
      </c>
      <c r="H281" s="493">
        <f t="shared" ref="H281:H290" si="120">G281+H280</f>
        <v>0</v>
      </c>
      <c r="I281" s="491">
        <f t="shared" si="117"/>
        <v>5302015.7444515079</v>
      </c>
      <c r="J281" s="420">
        <f t="shared" si="118"/>
        <v>15106730.300443113</v>
      </c>
      <c r="K281" s="308">
        <f>'SEF-3 p5 Interest'!N415+'SEF-3 p5 Interest'!N416</f>
        <v>155517.69999999998</v>
      </c>
      <c r="L281" s="493">
        <f t="shared" ref="L281:L291" si="121">L280+K281</f>
        <v>321760.76</v>
      </c>
      <c r="M281" s="491">
        <f t="shared" ref="M281:M291" si="122">G281+K281</f>
        <v>155517.69999999998</v>
      </c>
      <c r="N281" s="532">
        <f t="shared" ref="N281:N290" si="123">M281+N280</f>
        <v>321760.76</v>
      </c>
      <c r="O281" s="350"/>
      <c r="P281" s="512"/>
      <c r="Q281" s="530"/>
      <c r="R281" s="537"/>
    </row>
    <row r="282" spans="1:22" s="664" customFormat="1" ht="12.75" customHeight="1" x14ac:dyDescent="0.2">
      <c r="A282" s="621">
        <f t="shared" si="116"/>
        <v>7</v>
      </c>
      <c r="B282" s="413">
        <v>19</v>
      </c>
      <c r="C282" s="518">
        <v>43891</v>
      </c>
      <c r="D282" s="351"/>
      <c r="E282" s="310">
        <f>'SEF-3 p 4 Bands'!AF247</f>
        <v>5938242.8568357825</v>
      </c>
      <c r="F282" s="492">
        <f t="shared" si="119"/>
        <v>21044973.157278895</v>
      </c>
      <c r="G282" s="310">
        <f>'SEF-3 p 4 Bands'!P247</f>
        <v>4044973.1572788954</v>
      </c>
      <c r="H282" s="493">
        <f t="shared" si="120"/>
        <v>4044973.1572788954</v>
      </c>
      <c r="I282" s="491">
        <f t="shared" si="117"/>
        <v>9983216.0141146779</v>
      </c>
      <c r="J282" s="420">
        <f t="shared" si="118"/>
        <v>25089946.314557791</v>
      </c>
      <c r="K282" s="308">
        <f>'SEF-3 p5 Interest'!N417+'SEF-3 p5 Interest'!N418</f>
        <v>166792.73000000001</v>
      </c>
      <c r="L282" s="493">
        <f t="shared" si="121"/>
        <v>488553.49</v>
      </c>
      <c r="M282" s="491">
        <f t="shared" si="122"/>
        <v>4211765.8872788958</v>
      </c>
      <c r="N282" s="532">
        <f t="shared" si="123"/>
        <v>4533526.6472788956</v>
      </c>
      <c r="O282" s="350"/>
      <c r="P282" s="512"/>
      <c r="Q282" s="530"/>
      <c r="R282" s="537"/>
    </row>
    <row r="283" spans="1:22" s="664" customFormat="1" ht="12.75" customHeight="1" x14ac:dyDescent="0.2">
      <c r="A283" s="621">
        <f t="shared" si="116"/>
        <v>8</v>
      </c>
      <c r="B283" s="413">
        <v>19</v>
      </c>
      <c r="C283" s="518">
        <v>43922</v>
      </c>
      <c r="D283" s="351"/>
      <c r="E283" s="310">
        <f>'SEF-3 p 4 Bands'!AF248</f>
        <v>4123562.2552430183</v>
      </c>
      <c r="F283" s="492">
        <f t="shared" si="119"/>
        <v>25168535.412521914</v>
      </c>
      <c r="G283" s="310">
        <f>'SEF-3 p 4 Bands'!P248</f>
        <v>4123562.2552430183</v>
      </c>
      <c r="H283" s="493">
        <f t="shared" si="120"/>
        <v>8168535.4125219136</v>
      </c>
      <c r="I283" s="491">
        <f t="shared" si="117"/>
        <v>8247124.5104860365</v>
      </c>
      <c r="J283" s="420">
        <f t="shared" si="118"/>
        <v>33337070.825043827</v>
      </c>
      <c r="K283" s="308">
        <f>'SEF-3 p5 Interest'!N419+'SEF-3 p5 Interest'!N420</f>
        <v>170397.56</v>
      </c>
      <c r="L283" s="493">
        <f t="shared" si="121"/>
        <v>658951.05000000005</v>
      </c>
      <c r="M283" s="491">
        <f t="shared" si="122"/>
        <v>4293959.8152430179</v>
      </c>
      <c r="N283" s="532">
        <f t="shared" si="123"/>
        <v>8827486.4625219144</v>
      </c>
      <c r="O283" s="350"/>
      <c r="P283" s="512"/>
      <c r="Q283" s="530"/>
      <c r="R283" s="537"/>
    </row>
    <row r="284" spans="1:22" s="664" customFormat="1" ht="12.75" customHeight="1" x14ac:dyDescent="0.2">
      <c r="A284" s="621">
        <f t="shared" si="116"/>
        <v>9</v>
      </c>
      <c r="B284" s="413">
        <v>19</v>
      </c>
      <c r="C284" s="518">
        <v>43952</v>
      </c>
      <c r="D284" s="351"/>
      <c r="E284" s="310">
        <f>'SEF-3 p 4 Bands'!AF249</f>
        <v>3563988.5599291176</v>
      </c>
      <c r="F284" s="492">
        <f t="shared" si="119"/>
        <v>28732523.972451031</v>
      </c>
      <c r="G284" s="310">
        <f>'SEF-3 p 4 Bands'!P249</f>
        <v>5424180.3395374343</v>
      </c>
      <c r="H284" s="493">
        <f t="shared" si="120"/>
        <v>13592715.752059348</v>
      </c>
      <c r="I284" s="491">
        <f t="shared" si="117"/>
        <v>8988168.8994665518</v>
      </c>
      <c r="J284" s="420">
        <f t="shared" si="118"/>
        <v>42325239.724510379</v>
      </c>
      <c r="K284" s="308">
        <f>'SEF-3 p5 Interest'!N421+'SEF-3 p5 Interest'!N422</f>
        <v>192864.31999999998</v>
      </c>
      <c r="L284" s="493">
        <f t="shared" si="121"/>
        <v>851815.37</v>
      </c>
      <c r="M284" s="491">
        <f t="shared" si="122"/>
        <v>5617044.6595374346</v>
      </c>
      <c r="N284" s="532">
        <f t="shared" si="123"/>
        <v>14444531.122059349</v>
      </c>
      <c r="O284" s="350"/>
      <c r="P284" s="512"/>
      <c r="Q284" s="530"/>
      <c r="R284" s="537"/>
    </row>
    <row r="285" spans="1:22" s="664" customFormat="1" ht="12.75" customHeight="1" x14ac:dyDescent="0.2">
      <c r="A285" s="621">
        <f t="shared" si="116"/>
        <v>10</v>
      </c>
      <c r="B285" s="413">
        <v>19</v>
      </c>
      <c r="C285" s="518">
        <v>43983</v>
      </c>
      <c r="D285" s="351"/>
      <c r="E285" s="310">
        <f>'SEF-3 p 4 Bands'!AF250</f>
        <v>652425.53374651074</v>
      </c>
      <c r="F285" s="492">
        <f t="shared" si="119"/>
        <v>29384949.506197542</v>
      </c>
      <c r="G285" s="310">
        <f>'SEF-3 p 4 Bands'!P250</f>
        <v>5871829.8037184477</v>
      </c>
      <c r="H285" s="493">
        <f t="shared" si="120"/>
        <v>19464545.555777796</v>
      </c>
      <c r="I285" s="491">
        <f t="shared" si="117"/>
        <v>6524255.3374649584</v>
      </c>
      <c r="J285" s="420">
        <f t="shared" si="118"/>
        <v>48849495.061975338</v>
      </c>
      <c r="K285" s="308">
        <f>'SEF-3 p5 Interest'!N423+'SEF-3 p5 Interest'!N424</f>
        <v>207900.51</v>
      </c>
      <c r="L285" s="493">
        <f t="shared" si="121"/>
        <v>1059715.8799999999</v>
      </c>
      <c r="M285" s="491">
        <f t="shared" si="122"/>
        <v>6079730.3137184475</v>
      </c>
      <c r="N285" s="532">
        <f t="shared" si="123"/>
        <v>20524261.435777798</v>
      </c>
      <c r="O285" s="350"/>
      <c r="P285" s="512"/>
      <c r="Q285" s="530"/>
      <c r="R285" s="537"/>
    </row>
    <row r="286" spans="1:22" s="664" customFormat="1" ht="12.75" customHeight="1" x14ac:dyDescent="0.2">
      <c r="A286" s="621">
        <f t="shared" si="116"/>
        <v>11</v>
      </c>
      <c r="B286" s="413">
        <v>19</v>
      </c>
      <c r="C286" s="518">
        <v>44013</v>
      </c>
      <c r="D286" s="351"/>
      <c r="E286" s="310">
        <f>'SEF-3 p 4 Bands'!AF251</f>
        <v>33210.359505236149</v>
      </c>
      <c r="F286" s="492">
        <f t="shared" si="119"/>
        <v>29418159.865702778</v>
      </c>
      <c r="G286" s="310">
        <f>'SEF-3 p 4 Bands'!P251</f>
        <v>298893.2355472073</v>
      </c>
      <c r="H286" s="493">
        <f t="shared" si="120"/>
        <v>19763438.791325003</v>
      </c>
      <c r="I286" s="491">
        <f t="shared" si="117"/>
        <v>332103.59505244344</v>
      </c>
      <c r="J286" s="420">
        <f t="shared" si="118"/>
        <v>49181598.657027781</v>
      </c>
      <c r="K286" s="308">
        <f>'SEF-3 p5 Interest'!N425+'SEF-3 p5 Interest'!N426</f>
        <v>171693.68</v>
      </c>
      <c r="L286" s="493">
        <f t="shared" si="121"/>
        <v>1231409.5599999998</v>
      </c>
      <c r="M286" s="491">
        <f t="shared" si="122"/>
        <v>470586.91554720729</v>
      </c>
      <c r="N286" s="532">
        <f t="shared" si="123"/>
        <v>20994848.351325005</v>
      </c>
      <c r="O286" s="350"/>
      <c r="P286" s="512"/>
      <c r="Q286" s="530"/>
      <c r="R286" s="537"/>
    </row>
    <row r="287" spans="1:22" s="664" customFormat="1" ht="12.75" customHeight="1" x14ac:dyDescent="0.2">
      <c r="A287" s="621">
        <f t="shared" si="116"/>
        <v>12</v>
      </c>
      <c r="B287" s="413">
        <v>19</v>
      </c>
      <c r="C287" s="518">
        <v>44044</v>
      </c>
      <c r="D287" s="351"/>
      <c r="E287" s="310">
        <f>'SEF-3 p 4 Bands'!AF252</f>
        <v>10408.909890979528</v>
      </c>
      <c r="F287" s="492">
        <f t="shared" si="119"/>
        <v>29428568.775593758</v>
      </c>
      <c r="G287" s="310">
        <f>'SEF-3 p 4 Bands'!P252</f>
        <v>93680.189018860459</v>
      </c>
      <c r="H287" s="493">
        <f t="shared" si="120"/>
        <v>19857118.980343863</v>
      </c>
      <c r="I287" s="491">
        <f t="shared" si="117"/>
        <v>104089.09890983999</v>
      </c>
      <c r="J287" s="420">
        <f t="shared" si="118"/>
        <v>49285687.755937621</v>
      </c>
      <c r="K287" s="308">
        <f>'SEF-3 p5 Interest'!N427+'SEF-3 p5 Interest'!N428</f>
        <v>172545.11</v>
      </c>
      <c r="L287" s="493">
        <f t="shared" si="121"/>
        <v>1403954.67</v>
      </c>
      <c r="M287" s="491">
        <f t="shared" si="122"/>
        <v>266225.29901886045</v>
      </c>
      <c r="N287" s="532">
        <f t="shared" si="123"/>
        <v>21261073.650343865</v>
      </c>
      <c r="O287" s="350"/>
      <c r="P287" s="512"/>
      <c r="Q287" s="530"/>
      <c r="R287" s="537"/>
    </row>
    <row r="288" spans="1:22" s="664" customFormat="1" ht="12.75" customHeight="1" x14ac:dyDescent="0.2">
      <c r="A288" s="621">
        <f t="shared" si="116"/>
        <v>13</v>
      </c>
      <c r="B288" s="413">
        <v>19</v>
      </c>
      <c r="C288" s="518">
        <v>44075</v>
      </c>
      <c r="D288" s="351"/>
      <c r="E288" s="310">
        <f>'SEF-3 p 4 Bands'!AF253</f>
        <v>221736.88602665067</v>
      </c>
      <c r="F288" s="492">
        <f t="shared" si="119"/>
        <v>29650305.661620408</v>
      </c>
      <c r="G288" s="310">
        <f>'SEF-3 p 4 Bands'!P253</f>
        <v>1995631.9742398933</v>
      </c>
      <c r="H288" s="493">
        <f t="shared" si="120"/>
        <v>21852750.954583757</v>
      </c>
      <c r="I288" s="491">
        <f t="shared" si="117"/>
        <v>2217368.8602665439</v>
      </c>
      <c r="J288" s="420">
        <f t="shared" si="118"/>
        <v>51503056.616204165</v>
      </c>
      <c r="K288" s="308">
        <f>'SEF-3 p5 Interest'!N429+'SEF-3 p5 Interest'!N430</f>
        <v>167422.26999999999</v>
      </c>
      <c r="L288" s="493">
        <f t="shared" si="121"/>
        <v>1571376.94</v>
      </c>
      <c r="M288" s="491">
        <f t="shared" si="122"/>
        <v>2163054.2442398933</v>
      </c>
      <c r="N288" s="532">
        <f t="shared" si="123"/>
        <v>23424127.894583758</v>
      </c>
      <c r="O288" s="350"/>
      <c r="P288" s="512"/>
      <c r="Q288" s="530"/>
      <c r="R288" s="537"/>
    </row>
    <row r="289" spans="1:19" s="664" customFormat="1" ht="12.75" customHeight="1" x14ac:dyDescent="0.2">
      <c r="A289" s="621">
        <f t="shared" si="116"/>
        <v>14</v>
      </c>
      <c r="B289" s="413">
        <v>19</v>
      </c>
      <c r="C289" s="518">
        <v>44105</v>
      </c>
      <c r="D289" s="351"/>
      <c r="E289" s="310">
        <f>'SEF-3 p 4 Bands'!AF254</f>
        <v>366340.17675322294</v>
      </c>
      <c r="F289" s="492">
        <f t="shared" si="119"/>
        <v>30016645.838373631</v>
      </c>
      <c r="G289" s="310">
        <f>'SEF-3 p 4 Bands'!P254</f>
        <v>3297061.5907790065</v>
      </c>
      <c r="H289" s="493">
        <f t="shared" si="120"/>
        <v>25149812.545362763</v>
      </c>
      <c r="I289" s="491">
        <f t="shared" si="117"/>
        <v>3663401.7675322294</v>
      </c>
      <c r="J289" s="420">
        <f t="shared" si="118"/>
        <v>55166458.383736394</v>
      </c>
      <c r="K289" s="308">
        <f>'SEF-3 p5 Interest'!N431+'SEF-3 p5 Interest'!N432</f>
        <v>169542.58</v>
      </c>
      <c r="L289" s="493">
        <f t="shared" si="121"/>
        <v>1740919.52</v>
      </c>
      <c r="M289" s="491">
        <f t="shared" si="122"/>
        <v>3466604.1707790066</v>
      </c>
      <c r="N289" s="532">
        <f t="shared" si="123"/>
        <v>26890732.065362766</v>
      </c>
      <c r="O289" s="350"/>
      <c r="P289" s="512"/>
      <c r="Q289" s="530"/>
      <c r="R289" s="537"/>
    </row>
    <row r="290" spans="1:19" s="664" customFormat="1" ht="12.75" customHeight="1" x14ac:dyDescent="0.2">
      <c r="A290" s="621">
        <f t="shared" si="116"/>
        <v>15</v>
      </c>
      <c r="B290" s="413">
        <v>19</v>
      </c>
      <c r="C290" s="518">
        <v>44136</v>
      </c>
      <c r="D290" s="351"/>
      <c r="E290" s="310">
        <f>'SEF-3 p 4 Bands'!AF255</f>
        <v>719726.85875120759</v>
      </c>
      <c r="F290" s="492">
        <f t="shared" si="119"/>
        <v>30736372.697124839</v>
      </c>
      <c r="G290" s="310">
        <f>'SEF-3 p 4 Bands'!P255</f>
        <v>6477541.7287608758</v>
      </c>
      <c r="H290" s="493">
        <f t="shared" si="120"/>
        <v>31627354.274123639</v>
      </c>
      <c r="I290" s="491">
        <f t="shared" si="117"/>
        <v>7197268.5875120834</v>
      </c>
      <c r="J290" s="420">
        <f t="shared" si="118"/>
        <v>62363726.971248478</v>
      </c>
      <c r="K290" s="308">
        <f>'SEF-3 p5 Interest'!N433+'SEF-3 p5 Interest'!N434</f>
        <v>173173.34999999998</v>
      </c>
      <c r="L290" s="493">
        <f t="shared" si="121"/>
        <v>1914092.87</v>
      </c>
      <c r="M290" s="491">
        <f t="shared" si="122"/>
        <v>6650715.0787608754</v>
      </c>
      <c r="N290" s="532">
        <f t="shared" si="123"/>
        <v>33541447.144123644</v>
      </c>
      <c r="O290" s="350"/>
      <c r="P290" s="512"/>
      <c r="Q290" s="530"/>
      <c r="R290" s="537"/>
      <c r="S290" s="752"/>
    </row>
    <row r="291" spans="1:19" s="664" customFormat="1" ht="12.75" customHeight="1" x14ac:dyDescent="0.2">
      <c r="A291" s="621">
        <f t="shared" si="116"/>
        <v>16</v>
      </c>
      <c r="B291" s="413">
        <v>19</v>
      </c>
      <c r="C291" s="518">
        <v>44166</v>
      </c>
      <c r="D291" s="351"/>
      <c r="E291" s="286">
        <f>'SEF-3 p 4 Bands'!AF256</f>
        <v>1375493.2428310812</v>
      </c>
      <c r="F291" s="499">
        <f>F290+E291</f>
        <v>32111865.93995592</v>
      </c>
      <c r="G291" s="286">
        <f>'SEF-3 p 4 Bands'!P256</f>
        <v>12379439.185479701</v>
      </c>
      <c r="H291" s="500">
        <f>G291+H290</f>
        <v>44006793.459603339</v>
      </c>
      <c r="I291" s="498">
        <f t="shared" si="117"/>
        <v>13754932.428310782</v>
      </c>
      <c r="J291" s="421">
        <f t="shared" si="118"/>
        <v>76118659.399559259</v>
      </c>
      <c r="K291" s="282">
        <f>'SEF-3 p5 Interest'!N436+'SEF-3 p5 Interest'!N437</f>
        <v>88402.44</v>
      </c>
      <c r="L291" s="500">
        <f t="shared" si="121"/>
        <v>2002495.31</v>
      </c>
      <c r="M291" s="498">
        <f t="shared" si="122"/>
        <v>12467841.6254797</v>
      </c>
      <c r="N291" s="517">
        <f>M291+N290</f>
        <v>46009288.769603342</v>
      </c>
      <c r="O291" s="350"/>
      <c r="P291" s="512"/>
      <c r="Q291" s="530"/>
      <c r="R291" s="537"/>
    </row>
    <row r="292" spans="1:19" s="664" customFormat="1" ht="12.75" customHeight="1" x14ac:dyDescent="0.2">
      <c r="A292" s="621">
        <f t="shared" si="116"/>
        <v>17</v>
      </c>
      <c r="B292" s="413"/>
      <c r="C292" s="518"/>
      <c r="D292" s="351"/>
      <c r="E292" s="608"/>
      <c r="F292" s="609"/>
      <c r="G292" s="608"/>
      <c r="H292" s="608"/>
      <c r="I292" s="608"/>
      <c r="J292" s="610"/>
      <c r="K292" s="611"/>
      <c r="L292" s="608"/>
      <c r="M292" s="608"/>
      <c r="N292" s="611"/>
      <c r="O292" s="350"/>
      <c r="P292" s="512"/>
      <c r="Q292" s="530"/>
      <c r="R292" s="537"/>
    </row>
    <row r="293" spans="1:19" s="537" customFormat="1" ht="12.75" customHeight="1" x14ac:dyDescent="0.2">
      <c r="A293" s="621">
        <f t="shared" si="116"/>
        <v>18</v>
      </c>
      <c r="B293" s="620">
        <v>19</v>
      </c>
      <c r="C293" s="351" t="s">
        <v>292</v>
      </c>
      <c r="D293" s="351"/>
      <c r="E293" s="738"/>
      <c r="F293" s="738"/>
      <c r="G293" s="738"/>
      <c r="H293" s="738">
        <f>'Summary- Detailed'!S294</f>
        <v>-44006793.459603339</v>
      </c>
      <c r="I293" s="738"/>
      <c r="J293" s="422"/>
      <c r="K293" s="755"/>
      <c r="L293" s="738">
        <f>'Summary- Detailed'!W294</f>
        <v>-2002495.3100000003</v>
      </c>
      <c r="M293" s="738"/>
      <c r="N293" s="755">
        <f>H293+L293</f>
        <v>-46009288.769603342</v>
      </c>
      <c r="O293" s="350"/>
      <c r="P293" s="738"/>
      <c r="Q293" s="755"/>
    </row>
    <row r="294" spans="1:19" s="537" customFormat="1" ht="12.75" customHeight="1" x14ac:dyDescent="0.2">
      <c r="A294" s="621"/>
      <c r="B294" s="620"/>
      <c r="C294" s="351"/>
      <c r="D294" s="351"/>
      <c r="E294" s="738"/>
      <c r="F294" s="738"/>
      <c r="G294" s="738"/>
      <c r="H294" s="738"/>
      <c r="I294" s="738"/>
      <c r="J294" s="422"/>
      <c r="K294" s="755"/>
      <c r="L294" s="738"/>
      <c r="M294" s="738"/>
      <c r="N294" s="755"/>
      <c r="O294" s="350"/>
      <c r="P294" s="738"/>
      <c r="Q294" s="755"/>
    </row>
    <row r="295" spans="1:19" s="537" customFormat="1" ht="12.75" customHeight="1" x14ac:dyDescent="0.2">
      <c r="A295" s="621"/>
      <c r="B295" s="833" t="s">
        <v>382</v>
      </c>
      <c r="C295" s="351"/>
      <c r="D295" s="351"/>
      <c r="E295" s="738"/>
      <c r="F295" s="738">
        <f>+F278+F291</f>
        <v>77505004.989818886</v>
      </c>
      <c r="G295" s="738"/>
      <c r="H295" s="738">
        <f>+H278+H291+H293</f>
        <v>-5.5927194654941559E-2</v>
      </c>
      <c r="I295" s="738"/>
      <c r="J295" s="422">
        <f>+J278+J291</f>
        <v>121511798.39349502</v>
      </c>
      <c r="K295" s="755"/>
      <c r="L295" s="738">
        <f>+L278+L291+L293</f>
        <v>0.41000000271014869</v>
      </c>
      <c r="M295" s="738"/>
      <c r="N295" s="755">
        <f>+N278+N291+N293</f>
        <v>0.35407280921936035</v>
      </c>
      <c r="O295" s="350"/>
      <c r="P295" s="738"/>
      <c r="Q295" s="755"/>
    </row>
    <row r="296" spans="1:19" s="664" customFormat="1" ht="12.75" customHeight="1" x14ac:dyDescent="0.2">
      <c r="A296" s="621">
        <f>A293+1</f>
        <v>19</v>
      </c>
      <c r="B296" s="413"/>
      <c r="C296" s="518"/>
      <c r="D296" s="351"/>
      <c r="E296" s="738"/>
      <c r="F296" s="738"/>
      <c r="G296" s="738"/>
      <c r="H296" s="738"/>
      <c r="I296" s="738"/>
      <c r="J296" s="422"/>
      <c r="K296" s="755"/>
      <c r="L296" s="738"/>
      <c r="M296" s="738"/>
      <c r="N296" s="755"/>
      <c r="O296" s="350"/>
      <c r="P296" s="738"/>
      <c r="Q296" s="755"/>
      <c r="R296" s="537"/>
    </row>
    <row r="297" spans="1:19" s="664" customFormat="1" ht="12.75" customHeight="1" x14ac:dyDescent="0.2">
      <c r="A297" s="621">
        <f t="shared" si="116"/>
        <v>20</v>
      </c>
      <c r="B297" s="413">
        <v>20</v>
      </c>
      <c r="C297" s="518">
        <v>44197</v>
      </c>
      <c r="D297" s="351"/>
      <c r="E297" s="378">
        <v>5536607.5636148602</v>
      </c>
      <c r="F297" s="683">
        <f>E297</f>
        <v>5536607.5636148602</v>
      </c>
      <c r="G297" s="378">
        <v>0</v>
      </c>
      <c r="H297" s="684">
        <f>G297</f>
        <v>0</v>
      </c>
      <c r="I297" s="544">
        <f t="shared" ref="I297:I308" si="124">E297+G297</f>
        <v>5536607.5636148602</v>
      </c>
      <c r="J297" s="685">
        <f t="shared" ref="J297:J308" si="125">F297+H297</f>
        <v>5536607.5636148602</v>
      </c>
      <c r="K297" s="339">
        <f>'SEF-3 p5 Interest'!N438+'SEF-3 p5 Interest'!N439</f>
        <v>121470.8</v>
      </c>
      <c r="L297" s="684">
        <f>K297</f>
        <v>121470.8</v>
      </c>
      <c r="M297" s="544">
        <f t="shared" ref="M297:M308" si="126">G297+K297</f>
        <v>121470.8</v>
      </c>
      <c r="N297" s="681">
        <f>M297</f>
        <v>121470.8</v>
      </c>
      <c r="O297" s="350"/>
      <c r="P297" s="512"/>
      <c r="Q297" s="530"/>
      <c r="R297" s="537"/>
    </row>
    <row r="298" spans="1:19" s="664" customFormat="1" ht="12.75" customHeight="1" x14ac:dyDescent="0.2">
      <c r="A298" s="621">
        <f t="shared" si="116"/>
        <v>21</v>
      </c>
      <c r="B298" s="413">
        <v>20</v>
      </c>
      <c r="C298" s="518">
        <v>44228</v>
      </c>
      <c r="D298" s="351"/>
      <c r="E298" s="310">
        <v>2103900.1413035244</v>
      </c>
      <c r="F298" s="492">
        <f>F297+E298</f>
        <v>7640507.7049183846</v>
      </c>
      <c r="G298" s="310">
        <v>0</v>
      </c>
      <c r="H298" s="493">
        <f>H297+G298</f>
        <v>0</v>
      </c>
      <c r="I298" s="491">
        <f t="shared" si="124"/>
        <v>2103900.1413035244</v>
      </c>
      <c r="J298" s="420">
        <f t="shared" si="125"/>
        <v>7640507.7049183846</v>
      </c>
      <c r="K298" s="308">
        <f>'SEF-3 p5 Interest'!N440+'SEF-3 p5 Interest'!N441</f>
        <v>109715.56</v>
      </c>
      <c r="L298" s="493">
        <f>L297+K298</f>
        <v>231186.36</v>
      </c>
      <c r="M298" s="491">
        <f t="shared" si="126"/>
        <v>109715.56</v>
      </c>
      <c r="N298" s="532">
        <f>N297+M298</f>
        <v>231186.36</v>
      </c>
      <c r="O298" s="350"/>
      <c r="P298" s="512"/>
      <c r="Q298" s="530"/>
      <c r="R298" s="537"/>
    </row>
    <row r="299" spans="1:19" s="664" customFormat="1" ht="12.75" customHeight="1" x14ac:dyDescent="0.2">
      <c r="A299" s="621">
        <f t="shared" si="116"/>
        <v>22</v>
      </c>
      <c r="B299" s="413">
        <v>20</v>
      </c>
      <c r="C299" s="518">
        <v>44256</v>
      </c>
      <c r="D299" s="351"/>
      <c r="E299" s="310">
        <v>3730283.3921428919</v>
      </c>
      <c r="F299" s="492">
        <f>F298+E299</f>
        <v>11370791.097061276</v>
      </c>
      <c r="G299" s="310">
        <v>0</v>
      </c>
      <c r="H299" s="493">
        <f t="shared" ref="H299:H308" si="127">H298+G299</f>
        <v>0</v>
      </c>
      <c r="I299" s="491">
        <f t="shared" si="124"/>
        <v>3730283.3921428919</v>
      </c>
      <c r="J299" s="420">
        <f t="shared" si="125"/>
        <v>11370791.097061276</v>
      </c>
      <c r="K299" s="308">
        <f>'SEF-3 p5 Interest'!N442+'SEF-3 p5 Interest'!N443</f>
        <v>121470.8</v>
      </c>
      <c r="L299" s="493">
        <f t="shared" ref="L299:L308" si="128">L298+K299</f>
        <v>352657.16</v>
      </c>
      <c r="M299" s="491">
        <f t="shared" si="126"/>
        <v>121470.8</v>
      </c>
      <c r="N299" s="532">
        <f t="shared" ref="N299:N307" si="129">N298+M299</f>
        <v>352657.16</v>
      </c>
      <c r="O299" s="350"/>
      <c r="P299" s="512"/>
      <c r="Q299" s="530"/>
      <c r="R299" s="537"/>
    </row>
    <row r="300" spans="1:19" s="664" customFormat="1" ht="12.75" customHeight="1" x14ac:dyDescent="0.2">
      <c r="A300" s="621">
        <f t="shared" si="116"/>
        <v>23</v>
      </c>
      <c r="B300" s="413">
        <v>20</v>
      </c>
      <c r="C300" s="518">
        <v>44287</v>
      </c>
      <c r="D300" s="351"/>
      <c r="E300" s="310">
        <v>-1078814.00022614</v>
      </c>
      <c r="F300" s="492">
        <f t="shared" ref="F300:F308" si="130">F299+E300</f>
        <v>10291977.096835136</v>
      </c>
      <c r="G300" s="310">
        <v>0</v>
      </c>
      <c r="H300" s="493">
        <f t="shared" si="127"/>
        <v>0</v>
      </c>
      <c r="I300" s="491">
        <f t="shared" si="124"/>
        <v>-1078814.00022614</v>
      </c>
      <c r="J300" s="420">
        <f t="shared" si="125"/>
        <v>10291977.096835136</v>
      </c>
      <c r="K300" s="308">
        <f>'SEF-3 p5 Interest'!N444+'SEF-3 p5 Interest'!N445</f>
        <v>117552.39</v>
      </c>
      <c r="L300" s="493">
        <f t="shared" si="128"/>
        <v>470209.55</v>
      </c>
      <c r="M300" s="491">
        <f t="shared" si="126"/>
        <v>117552.39</v>
      </c>
      <c r="N300" s="532">
        <f t="shared" si="129"/>
        <v>470209.55</v>
      </c>
      <c r="O300" s="350"/>
      <c r="P300" s="512"/>
      <c r="Q300" s="530"/>
      <c r="R300" s="537"/>
      <c r="S300"/>
    </row>
    <row r="301" spans="1:19" s="664" customFormat="1" ht="12.75" customHeight="1" x14ac:dyDescent="0.2">
      <c r="A301" s="621">
        <f t="shared" si="116"/>
        <v>24</v>
      </c>
      <c r="B301" s="413">
        <v>20</v>
      </c>
      <c r="C301" s="518">
        <v>44317</v>
      </c>
      <c r="D301" s="351"/>
      <c r="E301" s="310">
        <v>6786069.5080521852</v>
      </c>
      <c r="F301" s="492">
        <f t="shared" si="130"/>
        <v>17078046.604887322</v>
      </c>
      <c r="G301" s="310">
        <v>78046.604887321591</v>
      </c>
      <c r="H301" s="493">
        <f t="shared" si="127"/>
        <v>78046.604887321591</v>
      </c>
      <c r="I301" s="491">
        <f t="shared" si="124"/>
        <v>6864116.1129395068</v>
      </c>
      <c r="J301" s="420">
        <f t="shared" si="125"/>
        <v>17156093.209774643</v>
      </c>
      <c r="K301" s="308">
        <f>'SEF-3 p5 Interest'!N446+'SEF-3 p5 Interest'!N447</f>
        <v>121477.75</v>
      </c>
      <c r="L301" s="493">
        <f t="shared" si="128"/>
        <v>591687.30000000005</v>
      </c>
      <c r="M301" s="491">
        <f t="shared" si="126"/>
        <v>199524.35488732159</v>
      </c>
      <c r="N301" s="532">
        <f t="shared" si="129"/>
        <v>669733.90488732164</v>
      </c>
      <c r="O301" s="350"/>
      <c r="P301" s="512"/>
      <c r="Q301" s="530"/>
      <c r="R301" s="537"/>
      <c r="S301"/>
    </row>
    <row r="302" spans="1:19" s="664" customFormat="1" ht="12.75" customHeight="1" x14ac:dyDescent="0.2">
      <c r="A302" s="621">
        <f t="shared" si="116"/>
        <v>25</v>
      </c>
      <c r="B302" s="413">
        <v>20</v>
      </c>
      <c r="C302" s="518">
        <v>44348</v>
      </c>
      <c r="D302" s="351"/>
      <c r="E302" s="310">
        <v>6671817.602853477</v>
      </c>
      <c r="F302" s="492">
        <f t="shared" si="130"/>
        <v>23749864.207740799</v>
      </c>
      <c r="G302" s="310">
        <v>6671817.602853477</v>
      </c>
      <c r="H302" s="493">
        <f>H301+G302</f>
        <v>6749864.2077407986</v>
      </c>
      <c r="I302" s="491">
        <f t="shared" si="124"/>
        <v>13343635.205706954</v>
      </c>
      <c r="J302" s="420">
        <f t="shared" si="125"/>
        <v>30499728.415481597</v>
      </c>
      <c r="K302" s="308">
        <f>'SEF-3 p5 Interest'!N448+'SEF-3 p5 Interest'!N449</f>
        <v>118354.94</v>
      </c>
      <c r="L302" s="493">
        <f>L301+K302</f>
        <v>710042.24</v>
      </c>
      <c r="M302" s="491">
        <f t="shared" si="126"/>
        <v>6790172.5428534774</v>
      </c>
      <c r="N302" s="532">
        <f t="shared" si="129"/>
        <v>7459906.4477407988</v>
      </c>
      <c r="O302" s="350"/>
      <c r="P302" s="512"/>
      <c r="Q302" s="530"/>
      <c r="R302" s="537"/>
      <c r="S302"/>
    </row>
    <row r="303" spans="1:19" s="664" customFormat="1" ht="12.75" customHeight="1" x14ac:dyDescent="0.2">
      <c r="A303" s="621">
        <f t="shared" si="116"/>
        <v>26</v>
      </c>
      <c r="B303" s="413">
        <v>20</v>
      </c>
      <c r="C303" s="518">
        <v>44378</v>
      </c>
      <c r="D303" s="351"/>
      <c r="E303" s="310">
        <v>6165911.2957255989</v>
      </c>
      <c r="F303" s="492">
        <f t="shared" si="130"/>
        <v>29915775.503466398</v>
      </c>
      <c r="G303" s="310">
        <v>17492115.32345672</v>
      </c>
      <c r="H303" s="493">
        <f>H302+G303</f>
        <v>24241979.531197518</v>
      </c>
      <c r="I303" s="491">
        <f t="shared" si="124"/>
        <v>23658026.619182318</v>
      </c>
      <c r="J303" s="420">
        <f t="shared" si="125"/>
        <v>54157755.034663916</v>
      </c>
      <c r="K303" s="308">
        <f>'SEF-3 p5 Interest'!N450+'SEF-3 p5 Interest'!N451</f>
        <v>141659.80000000002</v>
      </c>
      <c r="L303" s="493">
        <f>L302+K303</f>
        <v>851702.04</v>
      </c>
      <c r="M303" s="491">
        <f t="shared" si="126"/>
        <v>17633775.12345672</v>
      </c>
      <c r="N303" s="532">
        <f t="shared" si="129"/>
        <v>25093681.571197517</v>
      </c>
      <c r="O303" s="350"/>
      <c r="P303" s="512"/>
      <c r="Q303" s="530"/>
      <c r="R303" s="537"/>
      <c r="S303"/>
    </row>
    <row r="304" spans="1:19" s="664" customFormat="1" ht="12.75" customHeight="1" x14ac:dyDescent="0.2">
      <c r="A304" s="621">
        <f t="shared" si="116"/>
        <v>27</v>
      </c>
      <c r="B304" s="413">
        <v>20</v>
      </c>
      <c r="C304" s="518">
        <v>44409</v>
      </c>
      <c r="D304" s="351"/>
      <c r="E304" s="310">
        <v>217071.16838650405</v>
      </c>
      <c r="F304" s="492">
        <f>F303+E304</f>
        <v>30132846.671852902</v>
      </c>
      <c r="G304" s="310">
        <v>1953640.5154785663</v>
      </c>
      <c r="H304" s="493">
        <f t="shared" si="127"/>
        <v>26195620.046676084</v>
      </c>
      <c r="I304" s="491">
        <f t="shared" si="124"/>
        <v>2170711.6838650703</v>
      </c>
      <c r="J304" s="420">
        <f t="shared" si="125"/>
        <v>56328466.718528986</v>
      </c>
      <c r="K304" s="308">
        <f>'SEF-3 p5 Interest'!N452+'SEF-3 p5 Interest'!N453</f>
        <v>188559.27</v>
      </c>
      <c r="L304" s="493">
        <f t="shared" si="128"/>
        <v>1040261.31</v>
      </c>
      <c r="M304" s="491">
        <f t="shared" si="126"/>
        <v>2142199.7854785663</v>
      </c>
      <c r="N304" s="532">
        <f t="shared" si="129"/>
        <v>27235881.356676083</v>
      </c>
      <c r="O304" s="350"/>
      <c r="P304" s="512"/>
      <c r="Q304" s="530"/>
      <c r="R304" s="537"/>
      <c r="S304"/>
    </row>
    <row r="305" spans="1:19" s="664" customFormat="1" ht="12.75" customHeight="1" x14ac:dyDescent="0.2">
      <c r="A305" s="621">
        <f t="shared" si="116"/>
        <v>28</v>
      </c>
      <c r="B305" s="413">
        <v>20</v>
      </c>
      <c r="C305" s="518">
        <v>44440</v>
      </c>
      <c r="D305" s="351"/>
      <c r="E305" s="310">
        <v>-658848.59386087954</v>
      </c>
      <c r="F305" s="492">
        <f t="shared" si="130"/>
        <v>29473998.077992022</v>
      </c>
      <c r="G305" s="310">
        <v>-5929637.3447478563</v>
      </c>
      <c r="H305" s="493">
        <f t="shared" si="127"/>
        <v>20265982.701928228</v>
      </c>
      <c r="I305" s="491">
        <f t="shared" si="124"/>
        <v>-6588485.9386087358</v>
      </c>
      <c r="J305" s="420">
        <f t="shared" si="125"/>
        <v>49739980.77992025</v>
      </c>
      <c r="K305" s="308">
        <f>'SEF-3 p5 Interest'!N454+'SEF-3 p5 Interest'!N455</f>
        <v>186999.02000000002</v>
      </c>
      <c r="L305" s="493">
        <f>L304+K305</f>
        <v>1227260.33</v>
      </c>
      <c r="M305" s="491">
        <f t="shared" si="126"/>
        <v>-5742638.3247478567</v>
      </c>
      <c r="N305" s="532">
        <f t="shared" si="129"/>
        <v>21493243.031928226</v>
      </c>
      <c r="O305" s="350"/>
      <c r="P305" s="512"/>
      <c r="Q305" s="530"/>
      <c r="R305" s="537"/>
      <c r="S305"/>
    </row>
    <row r="306" spans="1:19" s="664" customFormat="1" ht="12.75" customHeight="1" x14ac:dyDescent="0.2">
      <c r="A306" s="621">
        <f t="shared" si="116"/>
        <v>29</v>
      </c>
      <c r="B306" s="413">
        <v>20</v>
      </c>
      <c r="C306" s="518">
        <v>44470</v>
      </c>
      <c r="D306" s="351"/>
      <c r="E306" s="310">
        <v>375618.59915968776</v>
      </c>
      <c r="F306" s="492">
        <f>F305+E306</f>
        <v>29849616.67715171</v>
      </c>
      <c r="G306" s="310">
        <v>3380567.3924371302</v>
      </c>
      <c r="H306" s="493">
        <f>H305+G306</f>
        <v>23646550.094365358</v>
      </c>
      <c r="I306" s="491">
        <f t="shared" si="124"/>
        <v>3756185.991596818</v>
      </c>
      <c r="J306" s="420">
        <f t="shared" si="125"/>
        <v>53496166.771517068</v>
      </c>
      <c r="K306" s="308">
        <f>'SEF-3 p5 Interest'!N456+'SEF-3 p5 Interest'!N457</f>
        <v>177711.47999999998</v>
      </c>
      <c r="L306" s="493">
        <f>L305+K306</f>
        <v>1404971.81</v>
      </c>
      <c r="M306" s="491">
        <f t="shared" si="126"/>
        <v>3558278.8724371302</v>
      </c>
      <c r="N306" s="532">
        <f>N305+M306</f>
        <v>25051521.904365357</v>
      </c>
      <c r="O306" s="350"/>
      <c r="P306" s="512"/>
      <c r="Q306" s="530"/>
      <c r="R306" s="537"/>
      <c r="S306"/>
    </row>
    <row r="307" spans="1:19" s="664" customFormat="1" ht="12.75" customHeight="1" x14ac:dyDescent="0.2">
      <c r="A307" s="621">
        <f t="shared" si="116"/>
        <v>30</v>
      </c>
      <c r="B307" s="413">
        <v>20</v>
      </c>
      <c r="C307" s="518">
        <v>44501</v>
      </c>
      <c r="D307" s="351"/>
      <c r="E307" s="310">
        <v>171277.85244289041</v>
      </c>
      <c r="F307" s="492">
        <f t="shared" si="130"/>
        <v>30020894.5295946</v>
      </c>
      <c r="G307" s="310">
        <v>1541500.6719859838</v>
      </c>
      <c r="H307" s="493">
        <f t="shared" si="127"/>
        <v>25188050.766351342</v>
      </c>
      <c r="I307" s="491">
        <f t="shared" si="124"/>
        <v>1712778.5244288743</v>
      </c>
      <c r="J307" s="420">
        <f t="shared" si="125"/>
        <v>55208945.295945942</v>
      </c>
      <c r="K307" s="308">
        <f>'SEF-3 p5 Interest'!N458+'SEF-3 p5 Interest'!N459</f>
        <v>180855.09</v>
      </c>
      <c r="L307" s="493">
        <f t="shared" si="128"/>
        <v>1585826.9000000001</v>
      </c>
      <c r="M307" s="491">
        <f t="shared" si="126"/>
        <v>1722355.7619859839</v>
      </c>
      <c r="N307" s="532">
        <f t="shared" si="129"/>
        <v>26773877.666351341</v>
      </c>
      <c r="O307" s="350"/>
      <c r="P307" s="512"/>
      <c r="Q307" s="530"/>
      <c r="R307" s="537"/>
      <c r="S307"/>
    </row>
    <row r="308" spans="1:19" s="664" customFormat="1" ht="12.75" customHeight="1" x14ac:dyDescent="0.2">
      <c r="A308" s="621">
        <f t="shared" si="116"/>
        <v>31</v>
      </c>
      <c r="B308" s="413">
        <v>20</v>
      </c>
      <c r="C308" s="518">
        <v>44531</v>
      </c>
      <c r="D308" s="351"/>
      <c r="E308" s="286">
        <v>1279329.4503179789</v>
      </c>
      <c r="F308" s="499">
        <f t="shared" si="130"/>
        <v>31300223.979912579</v>
      </c>
      <c r="G308" s="286">
        <v>11513965.052861914</v>
      </c>
      <c r="H308" s="500">
        <f t="shared" si="127"/>
        <v>36702015.819213256</v>
      </c>
      <c r="I308" s="498">
        <f t="shared" si="124"/>
        <v>12793294.503179893</v>
      </c>
      <c r="J308" s="421">
        <f t="shared" si="125"/>
        <v>68002239.799125835</v>
      </c>
      <c r="K308" s="282">
        <f>'SEF-3 p5 Interest'!N461+'SEF-3 p5 Interest'!N462</f>
        <v>70551.14</v>
      </c>
      <c r="L308" s="500">
        <f t="shared" si="128"/>
        <v>1656378.04</v>
      </c>
      <c r="M308" s="498">
        <f t="shared" si="126"/>
        <v>11584516.192861915</v>
      </c>
      <c r="N308" s="517">
        <f>N307+M308</f>
        <v>38358393.859213255</v>
      </c>
      <c r="O308" s="350"/>
      <c r="P308" s="512"/>
      <c r="Q308" s="530"/>
      <c r="R308" s="537"/>
      <c r="S308"/>
    </row>
    <row r="309" spans="1:19" s="664" customFormat="1" ht="12.6" customHeight="1" x14ac:dyDescent="0.2">
      <c r="A309" s="621">
        <f t="shared" si="116"/>
        <v>32</v>
      </c>
      <c r="B309" s="413"/>
      <c r="C309" s="518"/>
      <c r="D309" s="351"/>
      <c r="E309" s="682"/>
      <c r="F309" s="738"/>
      <c r="G309" s="682"/>
      <c r="H309" s="738"/>
      <c r="I309" s="738"/>
      <c r="J309" s="422"/>
      <c r="K309" s="312"/>
      <c r="L309" s="738"/>
      <c r="M309" s="738"/>
      <c r="N309" s="755"/>
      <c r="O309" s="350"/>
      <c r="P309" s="738"/>
      <c r="Q309" s="755"/>
      <c r="R309" s="537"/>
      <c r="S309"/>
    </row>
    <row r="310" spans="1:19" s="664" customFormat="1" ht="12.75" customHeight="1" x14ac:dyDescent="0.2">
      <c r="A310" s="621"/>
      <c r="B310" s="329">
        <v>20</v>
      </c>
      <c r="C310" s="836" t="s">
        <v>292</v>
      </c>
      <c r="D310" s="756"/>
      <c r="E310" s="682"/>
      <c r="F310" s="738"/>
      <c r="G310" s="682"/>
      <c r="H310" s="682">
        <v>0</v>
      </c>
      <c r="I310" s="738"/>
      <c r="J310" s="422"/>
      <c r="K310" s="682"/>
      <c r="L310" s="682">
        <v>0</v>
      </c>
      <c r="M310" s="682"/>
      <c r="N310" s="682">
        <f>L310+H310</f>
        <v>0</v>
      </c>
      <c r="O310" s="837"/>
      <c r="P310" s="738"/>
      <c r="Q310" s="738"/>
      <c r="R310" s="537"/>
      <c r="S310" s="157"/>
    </row>
    <row r="311" spans="1:19" s="664" customFormat="1" ht="12.75" customHeight="1" x14ac:dyDescent="0.2">
      <c r="A311" s="621"/>
      <c r="B311" s="329"/>
      <c r="C311" s="836" t="s">
        <v>380</v>
      </c>
      <c r="D311" s="756"/>
      <c r="E311" s="682"/>
      <c r="F311" s="738"/>
      <c r="G311" s="682"/>
      <c r="H311" s="682">
        <v>0</v>
      </c>
      <c r="I311" s="738"/>
      <c r="J311" s="422"/>
      <c r="K311" s="682"/>
      <c r="L311" s="682"/>
      <c r="M311" s="682"/>
      <c r="N311" s="682">
        <f>L311+H311</f>
        <v>0</v>
      </c>
      <c r="O311" s="837"/>
      <c r="P311" s="738"/>
      <c r="Q311" s="738"/>
      <c r="R311" s="537"/>
      <c r="S311" s="157"/>
    </row>
    <row r="312" spans="1:19" s="664" customFormat="1" ht="12.75" customHeight="1" x14ac:dyDescent="0.2">
      <c r="A312" s="621"/>
      <c r="B312" s="413"/>
      <c r="C312" s="486"/>
      <c r="D312" s="756"/>
      <c r="E312" s="682"/>
      <c r="F312" s="738"/>
      <c r="G312" s="682"/>
      <c r="H312" s="738"/>
      <c r="I312" s="738"/>
      <c r="J312" s="422"/>
      <c r="K312" s="682"/>
      <c r="L312" s="738"/>
      <c r="M312" s="738"/>
      <c r="N312" s="738"/>
      <c r="O312" s="837"/>
      <c r="P312" s="738"/>
      <c r="Q312" s="738"/>
      <c r="R312" s="537"/>
      <c r="S312" s="157"/>
    </row>
    <row r="313" spans="1:19" s="664" customFormat="1" ht="12.75" customHeight="1" x14ac:dyDescent="0.2">
      <c r="A313" s="621">
        <f>A309+1</f>
        <v>33</v>
      </c>
      <c r="B313" s="413">
        <v>21</v>
      </c>
      <c r="C313" s="518">
        <v>44562</v>
      </c>
      <c r="D313" s="351"/>
      <c r="E313" s="378">
        <v>906051.71073144674</v>
      </c>
      <c r="F313" s="684">
        <f>E313</f>
        <v>906051.71073144674</v>
      </c>
      <c r="G313" s="378">
        <v>0</v>
      </c>
      <c r="H313" s="684">
        <f>G313</f>
        <v>0</v>
      </c>
      <c r="I313" s="544">
        <f t="shared" ref="I313:I324" si="131">E313+G313</f>
        <v>906051.71073144674</v>
      </c>
      <c r="J313" s="685">
        <f t="shared" ref="J313:J324" si="132">F313+H313</f>
        <v>906051.71073144674</v>
      </c>
      <c r="K313" s="362">
        <f>'SEF-3 p5 Interest'!N463+'SEF-3 p5 Interest'!N464</f>
        <v>101307.62000000001</v>
      </c>
      <c r="L313" s="684">
        <f>K313</f>
        <v>101307.62000000001</v>
      </c>
      <c r="M313" s="544">
        <f>G313+K313</f>
        <v>101307.62000000001</v>
      </c>
      <c r="N313" s="760">
        <f>M313</f>
        <v>101307.62000000001</v>
      </c>
      <c r="O313" s="350"/>
      <c r="P313" s="738"/>
      <c r="Q313" s="755"/>
      <c r="R313" s="537"/>
    </row>
    <row r="314" spans="1:19" s="664" customFormat="1" ht="12.75" customHeight="1" x14ac:dyDescent="0.2">
      <c r="A314" s="621">
        <f>A313+1</f>
        <v>34</v>
      </c>
      <c r="B314" s="413">
        <v>21</v>
      </c>
      <c r="C314" s="518">
        <v>44593</v>
      </c>
      <c r="D314" s="351"/>
      <c r="E314" s="381">
        <v>7351465.8027293086</v>
      </c>
      <c r="F314" s="758">
        <f t="shared" ref="F314:F324" si="133">F313+E314</f>
        <v>8257517.5134607553</v>
      </c>
      <c r="G314" s="381">
        <v>0</v>
      </c>
      <c r="H314" s="758">
        <f t="shared" ref="H314:H324" si="134">H313+G314</f>
        <v>0</v>
      </c>
      <c r="I314" s="566">
        <f t="shared" si="131"/>
        <v>7351465.8027293086</v>
      </c>
      <c r="J314" s="420">
        <f t="shared" si="132"/>
        <v>8257517.5134607553</v>
      </c>
      <c r="K314" s="347">
        <f>'SEF-3 p5 Interest'!N465+'SEF-3 p5 Interest'!N466</f>
        <v>91503.66</v>
      </c>
      <c r="L314" s="758">
        <f t="shared" ref="L314:L324" si="135">L313+K314</f>
        <v>192811.28000000003</v>
      </c>
      <c r="M314" s="566">
        <f t="shared" ref="M314:M324" si="136">G314+K314</f>
        <v>91503.66</v>
      </c>
      <c r="N314" s="532">
        <f>N313+M314</f>
        <v>192811.28000000003</v>
      </c>
      <c r="O314" s="350"/>
      <c r="P314" s="738"/>
      <c r="Q314" s="755"/>
      <c r="R314" s="537"/>
    </row>
    <row r="315" spans="1:19" s="664" customFormat="1" ht="12.75" customHeight="1" x14ac:dyDescent="0.2">
      <c r="A315" s="621">
        <f>A314+1</f>
        <v>35</v>
      </c>
      <c r="B315" s="413">
        <v>21</v>
      </c>
      <c r="C315" s="518">
        <v>44621</v>
      </c>
      <c r="D315" s="351"/>
      <c r="E315" s="381">
        <v>2371516.6750852466</v>
      </c>
      <c r="F315" s="758">
        <f t="shared" si="133"/>
        <v>10629034.188546002</v>
      </c>
      <c r="G315" s="381">
        <v>0</v>
      </c>
      <c r="H315" s="758">
        <f t="shared" si="134"/>
        <v>0</v>
      </c>
      <c r="I315" s="566">
        <f t="shared" si="131"/>
        <v>2371516.6750852466</v>
      </c>
      <c r="J315" s="420">
        <f t="shared" si="132"/>
        <v>10629034.188546002</v>
      </c>
      <c r="K315" s="347">
        <f>'SEF-3 p5 Interest'!N467+'SEF-3 p5 Interest'!N468</f>
        <v>101307.62000000001</v>
      </c>
      <c r="L315" s="758">
        <f t="shared" si="135"/>
        <v>294118.90000000002</v>
      </c>
      <c r="M315" s="566">
        <f t="shared" si="136"/>
        <v>101307.62000000001</v>
      </c>
      <c r="N315" s="532">
        <f>N314+M315</f>
        <v>294118.90000000002</v>
      </c>
      <c r="O315" s="350"/>
      <c r="P315" s="738"/>
      <c r="Q315" s="755"/>
      <c r="R315" s="537"/>
    </row>
    <row r="316" spans="1:19" s="664" customFormat="1" ht="12.75" customHeight="1" x14ac:dyDescent="0.2">
      <c r="A316" s="621">
        <f>A315+1</f>
        <v>36</v>
      </c>
      <c r="B316" s="413">
        <v>21</v>
      </c>
      <c r="C316" s="518">
        <v>44652</v>
      </c>
      <c r="D316" s="351"/>
      <c r="E316" s="381">
        <v>8340619.9751093537</v>
      </c>
      <c r="F316" s="758">
        <f t="shared" si="133"/>
        <v>18969654.163655356</v>
      </c>
      <c r="G316" s="381">
        <v>1969654.1636553556</v>
      </c>
      <c r="H316" s="758">
        <f t="shared" si="134"/>
        <v>1969654.1636553556</v>
      </c>
      <c r="I316" s="566">
        <f t="shared" si="131"/>
        <v>10310274.138764709</v>
      </c>
      <c r="J316" s="420">
        <f t="shared" si="132"/>
        <v>20939308.327310711</v>
      </c>
      <c r="K316" s="347">
        <f>'SEF-3 p5 Interest'!N469+'SEF-3 p5 Interest'!N470</f>
        <v>98215.01</v>
      </c>
      <c r="L316" s="758">
        <f t="shared" si="135"/>
        <v>392333.91000000003</v>
      </c>
      <c r="M316" s="566">
        <f t="shared" si="136"/>
        <v>2067869.1736553556</v>
      </c>
      <c r="N316" s="532">
        <f t="shared" ref="N316:N321" si="137">N315+M316</f>
        <v>2361988.0736553557</v>
      </c>
      <c r="O316" s="350"/>
      <c r="P316" s="738"/>
      <c r="Q316" s="755"/>
      <c r="R316" s="537"/>
      <c r="S316"/>
    </row>
    <row r="317" spans="1:19" s="664" customFormat="1" ht="12.75" customHeight="1" x14ac:dyDescent="0.2">
      <c r="A317" s="621">
        <f>A316+1</f>
        <v>37</v>
      </c>
      <c r="B317" s="413">
        <v>21</v>
      </c>
      <c r="C317" s="518">
        <v>44682</v>
      </c>
      <c r="D317" s="351"/>
      <c r="E317" s="381">
        <v>2360704.9708673507</v>
      </c>
      <c r="F317" s="758">
        <f t="shared" si="133"/>
        <v>21330359.134522706</v>
      </c>
      <c r="G317" s="381">
        <v>2360704.9708673432</v>
      </c>
      <c r="H317" s="758">
        <f t="shared" si="134"/>
        <v>4330359.1345226988</v>
      </c>
      <c r="I317" s="566">
        <f t="shared" si="131"/>
        <v>4721409.9417346939</v>
      </c>
      <c r="J317" s="420">
        <f t="shared" si="132"/>
        <v>25660718.269045405</v>
      </c>
      <c r="K317" s="347">
        <f>'SEF-3 p5 Interest'!N471+'SEF-3 p5 Interest'!N472</f>
        <v>106954.61</v>
      </c>
      <c r="L317" s="758">
        <f t="shared" si="135"/>
        <v>499288.52</v>
      </c>
      <c r="M317" s="566">
        <f>G317+K317</f>
        <v>2467659.5808673431</v>
      </c>
      <c r="N317" s="532">
        <f>N316+M317</f>
        <v>4829647.6545226984</v>
      </c>
      <c r="O317" s="350"/>
      <c r="P317" s="738"/>
      <c r="Q317" s="755"/>
      <c r="R317" s="537"/>
      <c r="S317"/>
    </row>
    <row r="318" spans="1:19" s="664" customFormat="1" ht="12.75" customHeight="1" x14ac:dyDescent="0.2">
      <c r="A318" s="621">
        <f t="shared" ref="A318:A342" si="138">A317+1</f>
        <v>38</v>
      </c>
      <c r="B318" s="413">
        <v>21</v>
      </c>
      <c r="C318" s="518">
        <v>44713</v>
      </c>
      <c r="D318" s="351"/>
      <c r="E318" s="381">
        <v>450979.28443007171</v>
      </c>
      <c r="F318" s="758">
        <f t="shared" si="133"/>
        <v>21781338.418952778</v>
      </c>
      <c r="G318" s="381">
        <v>450979.28443007916</v>
      </c>
      <c r="H318" s="758">
        <f t="shared" si="134"/>
        <v>4781338.418952778</v>
      </c>
      <c r="I318" s="566">
        <f t="shared" si="131"/>
        <v>901958.56886015087</v>
      </c>
      <c r="J318" s="420">
        <f t="shared" si="132"/>
        <v>26562676.837905556</v>
      </c>
      <c r="K318" s="347">
        <f>'SEF-3 p5 Interest'!N473+'SEF-3 p5 Interest'!N474</f>
        <v>109647.18000000001</v>
      </c>
      <c r="L318" s="758">
        <f t="shared" si="135"/>
        <v>608935.70000000007</v>
      </c>
      <c r="M318" s="566">
        <f>G318+K318</f>
        <v>560626.46443007921</v>
      </c>
      <c r="N318" s="532">
        <f>N317+M318</f>
        <v>5390274.1189527772</v>
      </c>
      <c r="O318" s="350"/>
      <c r="P318" s="738"/>
      <c r="Q318" s="755"/>
      <c r="R318" s="537"/>
      <c r="S318"/>
    </row>
    <row r="319" spans="1:19" s="664" customFormat="1" ht="12.75" customHeight="1" x14ac:dyDescent="0.2">
      <c r="A319" s="621">
        <f t="shared" si="138"/>
        <v>39</v>
      </c>
      <c r="B319" s="413">
        <v>21</v>
      </c>
      <c r="C319" s="518">
        <v>44743</v>
      </c>
      <c r="D319" s="351"/>
      <c r="E319" s="381">
        <v>529933.56908088923</v>
      </c>
      <c r="F319" s="758">
        <f t="shared" si="133"/>
        <v>22311271.988033667</v>
      </c>
      <c r="G319" s="381">
        <v>529933.56908088923</v>
      </c>
      <c r="H319" s="758">
        <f t="shared" si="134"/>
        <v>5311271.9880336672</v>
      </c>
      <c r="I319" s="566">
        <f t="shared" si="131"/>
        <v>1059867.1381617785</v>
      </c>
      <c r="J319" s="420">
        <f t="shared" si="132"/>
        <v>27622543.976067334</v>
      </c>
      <c r="K319" s="347">
        <f>'SEF-3 p5 Interest'!N475+'SEF-3 p5 Interest'!N476</f>
        <v>126889.05</v>
      </c>
      <c r="L319" s="758">
        <f t="shared" si="135"/>
        <v>735824.75000000012</v>
      </c>
      <c r="M319" s="566">
        <f t="shared" si="136"/>
        <v>656822.61908088927</v>
      </c>
      <c r="N319" s="532">
        <f t="shared" si="137"/>
        <v>6047096.7380336663</v>
      </c>
      <c r="O319" s="350"/>
      <c r="P319" s="738"/>
      <c r="Q319" s="755"/>
      <c r="R319" s="537"/>
      <c r="S319"/>
    </row>
    <row r="320" spans="1:19" s="664" customFormat="1" ht="12.75" customHeight="1" x14ac:dyDescent="0.2">
      <c r="A320" s="621">
        <f t="shared" si="138"/>
        <v>40</v>
      </c>
      <c r="B320" s="413">
        <v>21</v>
      </c>
      <c r="C320" s="518">
        <v>44774</v>
      </c>
      <c r="D320" s="351"/>
      <c r="E320" s="381">
        <v>625577.5130507499</v>
      </c>
      <c r="F320" s="758">
        <f t="shared" si="133"/>
        <v>22936849.501084417</v>
      </c>
      <c r="G320" s="381">
        <v>625577.51305075735</v>
      </c>
      <c r="H320" s="758">
        <f t="shared" si="134"/>
        <v>5936849.5010844246</v>
      </c>
      <c r="I320" s="566">
        <f t="shared" si="131"/>
        <v>1251155.0261015072</v>
      </c>
      <c r="J320" s="420">
        <f t="shared" si="132"/>
        <v>28873699.002168842</v>
      </c>
      <c r="K320" s="347">
        <f>'SEF-3 p5 Interest'!N477+'SEF-3 p5 Interest'!N478</f>
        <v>128518.76999999999</v>
      </c>
      <c r="L320" s="758">
        <f t="shared" si="135"/>
        <v>864343.52000000014</v>
      </c>
      <c r="M320" s="566">
        <f t="shared" si="136"/>
        <v>754096.28305075737</v>
      </c>
      <c r="N320" s="532">
        <f t="shared" si="137"/>
        <v>6801193.0210844241</v>
      </c>
      <c r="O320" s="350"/>
      <c r="P320" s="738"/>
      <c r="Q320" s="755"/>
      <c r="R320" s="537"/>
      <c r="S320"/>
    </row>
    <row r="321" spans="1:19" s="664" customFormat="1" ht="12.75" customHeight="1" x14ac:dyDescent="0.2">
      <c r="A321" s="621">
        <f>A320+1</f>
        <v>41</v>
      </c>
      <c r="B321" s="413">
        <v>21</v>
      </c>
      <c r="C321" s="518">
        <v>44805</v>
      </c>
      <c r="D321" s="351"/>
      <c r="E321" s="381">
        <v>-10407814.57875897</v>
      </c>
      <c r="F321" s="758">
        <f t="shared" si="133"/>
        <v>12529034.922325447</v>
      </c>
      <c r="G321" s="381">
        <v>-5936849.5010844246</v>
      </c>
      <c r="H321" s="758">
        <f t="shared" si="134"/>
        <v>0</v>
      </c>
      <c r="I321" s="566">
        <f t="shared" si="131"/>
        <v>-16344664.079843394</v>
      </c>
      <c r="J321" s="420">
        <f t="shared" si="132"/>
        <v>12529034.922325447</v>
      </c>
      <c r="K321" s="347">
        <f>'SEF-3 p5 Interest'!N479+'SEF-3 p5 Interest'!N480</f>
        <v>125578.76</v>
      </c>
      <c r="L321" s="758">
        <f t="shared" si="135"/>
        <v>989922.28000000014</v>
      </c>
      <c r="M321" s="566">
        <f t="shared" si="136"/>
        <v>-5811270.7410844248</v>
      </c>
      <c r="N321" s="532">
        <f t="shared" si="137"/>
        <v>989922.27999999933</v>
      </c>
      <c r="O321" s="350"/>
      <c r="P321" s="738"/>
      <c r="Q321" s="755"/>
      <c r="R321" s="537"/>
      <c r="S321"/>
    </row>
    <row r="322" spans="1:19" s="664" customFormat="1" ht="12.75" customHeight="1" x14ac:dyDescent="0.2">
      <c r="A322" s="621">
        <f t="shared" si="138"/>
        <v>42</v>
      </c>
      <c r="B322" s="413">
        <v>21</v>
      </c>
      <c r="C322" s="518">
        <v>44835</v>
      </c>
      <c r="D322" s="351"/>
      <c r="E322" s="381">
        <v>8201257.2199668884</v>
      </c>
      <c r="F322" s="758">
        <f t="shared" si="133"/>
        <v>20730292.142292336</v>
      </c>
      <c r="G322" s="381">
        <v>3730292.1422923356</v>
      </c>
      <c r="H322" s="758">
        <f t="shared" si="134"/>
        <v>3730292.1422923356</v>
      </c>
      <c r="I322" s="566">
        <f t="shared" si="131"/>
        <v>11931549.362259224</v>
      </c>
      <c r="J322" s="420">
        <f t="shared" si="132"/>
        <v>24460584.284584671</v>
      </c>
      <c r="K322" s="347">
        <f>'SEF-3 p5 Interest'!N481+'SEF-3 p5 Interest'!N482</f>
        <v>153554.24000000002</v>
      </c>
      <c r="L322" s="758">
        <f t="shared" si="135"/>
        <v>1143476.5200000003</v>
      </c>
      <c r="M322" s="566">
        <f>G322+K322</f>
        <v>3883846.3822923359</v>
      </c>
      <c r="N322" s="532">
        <f>N321+M322</f>
        <v>4873768.6622923352</v>
      </c>
      <c r="O322" s="350"/>
      <c r="P322" s="738"/>
      <c r="Q322" s="755"/>
      <c r="R322" s="537"/>
      <c r="S322"/>
    </row>
    <row r="323" spans="1:19" s="664" customFormat="1" ht="12.75" customHeight="1" x14ac:dyDescent="0.2">
      <c r="A323" s="621">
        <f t="shared" si="138"/>
        <v>43</v>
      </c>
      <c r="B323" s="413">
        <v>21</v>
      </c>
      <c r="C323" s="518">
        <v>44866</v>
      </c>
      <c r="D323" s="351"/>
      <c r="E323" s="381">
        <v>7980885.196142748</v>
      </c>
      <c r="F323" s="758">
        <f t="shared" si="133"/>
        <v>28711177.338435084</v>
      </c>
      <c r="G323" s="381">
        <v>9670303.9036234617</v>
      </c>
      <c r="H323" s="758">
        <f t="shared" si="134"/>
        <v>13400596.045915797</v>
      </c>
      <c r="I323" s="566">
        <f t="shared" si="131"/>
        <v>17651189.09976621</v>
      </c>
      <c r="J323" s="420">
        <f t="shared" si="132"/>
        <v>42111773.384350881</v>
      </c>
      <c r="K323" s="347">
        <f>'SEF-3 p5 Interest'!N483+'SEF-3 p5 Interest'!N484</f>
        <v>164470.13999999998</v>
      </c>
      <c r="L323" s="758">
        <f t="shared" si="135"/>
        <v>1307946.6600000001</v>
      </c>
      <c r="M323" s="566">
        <f t="shared" si="136"/>
        <v>9834774.0436234623</v>
      </c>
      <c r="N323" s="532">
        <f>N322+M323</f>
        <v>14708542.705915798</v>
      </c>
      <c r="O323" s="350"/>
      <c r="P323" s="738"/>
      <c r="Q323" s="755"/>
      <c r="R323" s="537"/>
      <c r="S323"/>
    </row>
    <row r="324" spans="1:19" s="664" customFormat="1" ht="12.75" customHeight="1" x14ac:dyDescent="0.2">
      <c r="A324" s="621">
        <f t="shared" si="138"/>
        <v>44</v>
      </c>
      <c r="B324" s="413">
        <v>21</v>
      </c>
      <c r="C324" s="518">
        <v>44896</v>
      </c>
      <c r="D324" s="351"/>
      <c r="E324" s="457">
        <v>6802558.365447849</v>
      </c>
      <c r="F324" s="762">
        <f t="shared" si="133"/>
        <v>35513735.703882933</v>
      </c>
      <c r="G324" s="457">
        <v>61223025.289030626</v>
      </c>
      <c r="H324" s="762">
        <f t="shared" si="134"/>
        <v>74623621.334946424</v>
      </c>
      <c r="I324" s="510">
        <f t="shared" si="131"/>
        <v>68025583.654478475</v>
      </c>
      <c r="J324" s="421">
        <f t="shared" si="132"/>
        <v>110137357.03882936</v>
      </c>
      <c r="K324" s="319">
        <f>'SEF-3 p5 Interest'!N485+'SEF-3 p5 Interest'!N486</f>
        <v>217170.51</v>
      </c>
      <c r="L324" s="762">
        <f t="shared" si="135"/>
        <v>1525117.1700000002</v>
      </c>
      <c r="M324" s="510">
        <f t="shared" si="136"/>
        <v>61440195.799030624</v>
      </c>
      <c r="N324" s="761">
        <f>N323+M324</f>
        <v>76148738.504946426</v>
      </c>
      <c r="O324" s="350"/>
      <c r="P324" s="738"/>
      <c r="Q324" s="755"/>
      <c r="R324" s="537"/>
      <c r="S324"/>
    </row>
    <row r="325" spans="1:19" s="664" customFormat="1" ht="12.75" customHeight="1" x14ac:dyDescent="0.2">
      <c r="A325" s="621">
        <f t="shared" si="138"/>
        <v>45</v>
      </c>
      <c r="B325" s="413"/>
      <c r="C325" s="518"/>
      <c r="D325" s="351"/>
      <c r="E325" s="682"/>
      <c r="F325" s="738"/>
      <c r="G325" s="682"/>
      <c r="H325" s="738"/>
      <c r="I325" s="738"/>
      <c r="J325" s="422"/>
      <c r="K325" s="312"/>
      <c r="L325" s="738"/>
      <c r="M325" s="738"/>
      <c r="N325" s="755"/>
      <c r="O325" s="350"/>
      <c r="P325" s="738"/>
      <c r="Q325" s="755"/>
      <c r="R325" s="537"/>
      <c r="S325"/>
    </row>
    <row r="326" spans="1:19" s="664" customFormat="1" ht="12.75" customHeight="1" x14ac:dyDescent="0.2">
      <c r="A326" s="621"/>
      <c r="B326" s="413">
        <v>21</v>
      </c>
      <c r="C326" s="836" t="s">
        <v>292</v>
      </c>
      <c r="D326" s="351"/>
      <c r="E326" s="682"/>
      <c r="F326" s="738"/>
      <c r="G326" s="682"/>
      <c r="H326" s="682">
        <f>'SEF-3 p 4 Bands'!M286</f>
        <v>-36702015.819213256</v>
      </c>
      <c r="I326" s="738"/>
      <c r="J326" s="422"/>
      <c r="K326" s="312"/>
      <c r="L326" s="682">
        <f>'SEF-3 p5 Interest'!P487</f>
        <v>-1656378.040000001</v>
      </c>
      <c r="M326" s="738"/>
      <c r="N326" s="682">
        <f>L326+H326</f>
        <v>-38358393.859213255</v>
      </c>
      <c r="O326" s="350"/>
      <c r="P326" s="738"/>
      <c r="Q326" s="755"/>
      <c r="R326" s="537"/>
      <c r="S326"/>
    </row>
    <row r="327" spans="1:19" s="664" customFormat="1" ht="12.75" customHeight="1" x14ac:dyDescent="0.2">
      <c r="A327" s="621"/>
      <c r="B327" s="413"/>
      <c r="C327" s="836" t="s">
        <v>380</v>
      </c>
      <c r="D327" s="351"/>
      <c r="E327" s="682"/>
      <c r="F327" s="738"/>
      <c r="G327" s="682"/>
      <c r="H327" s="682">
        <f>'SEF-3 p 4 Bands'!M287</f>
        <v>-3547111.21</v>
      </c>
      <c r="I327" s="738"/>
      <c r="J327" s="422"/>
      <c r="K327" s="312"/>
      <c r="L327" s="738"/>
      <c r="M327" s="738"/>
      <c r="N327" s="682">
        <f>L327+H327</f>
        <v>-3547111.21</v>
      </c>
      <c r="O327" s="350"/>
      <c r="P327" s="738"/>
      <c r="Q327" s="755"/>
      <c r="R327" s="537"/>
      <c r="S327"/>
    </row>
    <row r="328" spans="1:19" s="664" customFormat="1" ht="12.75" customHeight="1" x14ac:dyDescent="0.2">
      <c r="A328" s="621"/>
      <c r="B328" s="413">
        <v>22</v>
      </c>
      <c r="C328" s="836" t="s">
        <v>292</v>
      </c>
      <c r="D328" s="351"/>
      <c r="E328" s="682"/>
      <c r="F328" s="738"/>
      <c r="G328" s="682"/>
      <c r="H328" s="682">
        <f>'SEF-3 p 4 Bands'!M288</f>
        <v>-74623621.334946424</v>
      </c>
      <c r="I328" s="738"/>
      <c r="J328" s="422"/>
      <c r="K328" s="312"/>
      <c r="L328" s="738">
        <f>'SEF-3 p5 Interest'!P511</f>
        <v>-1525117.169999999</v>
      </c>
      <c r="M328" s="738"/>
      <c r="N328" s="682">
        <f>L328+H328</f>
        <v>-76148738.504946426</v>
      </c>
      <c r="O328" s="350"/>
      <c r="P328" s="738"/>
      <c r="Q328" s="755"/>
      <c r="R328" s="537"/>
      <c r="S328"/>
    </row>
    <row r="329" spans="1:19" s="664" customFormat="1" ht="12.75" customHeight="1" x14ac:dyDescent="0.2">
      <c r="A329" s="621"/>
      <c r="B329" s="413"/>
      <c r="C329" s="836" t="s">
        <v>396</v>
      </c>
      <c r="D329" s="351"/>
      <c r="E329" s="682"/>
      <c r="F329" s="738"/>
      <c r="G329" s="682"/>
      <c r="H329" s="682">
        <f>'SEF-3 p 4 Bands'!M289</f>
        <v>3547111.21</v>
      </c>
      <c r="I329" s="738"/>
      <c r="J329" s="422"/>
      <c r="K329" s="312"/>
      <c r="L329" s="738"/>
      <c r="M329" s="738"/>
      <c r="N329" s="682">
        <f>L329+H329</f>
        <v>3547111.21</v>
      </c>
      <c r="O329" s="350"/>
      <c r="P329" s="738"/>
      <c r="Q329" s="755"/>
      <c r="R329" s="537"/>
      <c r="S329"/>
    </row>
    <row r="330" spans="1:19" s="664" customFormat="1" ht="12.75" customHeight="1" x14ac:dyDescent="0.2">
      <c r="A330" s="621"/>
      <c r="B330" s="413"/>
      <c r="C330" s="518"/>
      <c r="D330" s="351"/>
      <c r="E330" s="682"/>
      <c r="F330" s="738"/>
      <c r="G330" s="682"/>
      <c r="H330" s="738"/>
      <c r="I330" s="738"/>
      <c r="J330" s="422"/>
      <c r="K330" s="312"/>
      <c r="L330" s="738"/>
      <c r="M330" s="738"/>
      <c r="N330" s="755"/>
      <c r="O330" s="350"/>
      <c r="P330" s="738"/>
      <c r="Q330" s="755"/>
      <c r="R330" s="537"/>
      <c r="S330"/>
    </row>
    <row r="331" spans="1:19" s="664" customFormat="1" ht="12.75" customHeight="1" x14ac:dyDescent="0.2">
      <c r="A331" s="621">
        <f>A325+1</f>
        <v>46</v>
      </c>
      <c r="B331" s="413">
        <v>22</v>
      </c>
      <c r="C331" s="518">
        <v>44927</v>
      </c>
      <c r="D331" s="351"/>
      <c r="E331" s="378">
        <f>'SEF-3 p 4 Bands'!AF291</f>
        <v>-8134841.87129426</v>
      </c>
      <c r="F331" s="684">
        <f>E331</f>
        <v>-8134841.87129426</v>
      </c>
      <c r="G331" s="378">
        <f>'SEF-3 p 4 Bands'!P291</f>
        <v>-6.5192580223083496E-9</v>
      </c>
      <c r="H331" s="684">
        <f>G331</f>
        <v>-6.5192580223083496E-9</v>
      </c>
      <c r="I331" s="544">
        <f t="shared" ref="I331:I340" si="139">E331+G331</f>
        <v>-8134841.8712942665</v>
      </c>
      <c r="J331" s="685">
        <f t="shared" ref="J331:J341" si="140">F331+H331</f>
        <v>-8134841.8712942665</v>
      </c>
      <c r="K331" s="362">
        <f>'SEF-3 p5 Interest'!N489+'SEF-3 p5 Interest'!N490</f>
        <v>380911.67</v>
      </c>
      <c r="L331" s="684">
        <f>K331</f>
        <v>380911.67</v>
      </c>
      <c r="M331" s="544">
        <f t="shared" ref="M331:M342" si="141">G331+K331</f>
        <v>380911.66999999346</v>
      </c>
      <c r="N331" s="760">
        <f>M331</f>
        <v>380911.66999999346</v>
      </c>
      <c r="O331" s="350"/>
      <c r="P331" s="738"/>
      <c r="Q331" s="755"/>
      <c r="R331" s="537"/>
    </row>
    <row r="332" spans="1:19" s="664" customFormat="1" ht="12.75" customHeight="1" x14ac:dyDescent="0.2">
      <c r="A332" s="621">
        <f t="shared" si="138"/>
        <v>47</v>
      </c>
      <c r="B332" s="413">
        <v>22</v>
      </c>
      <c r="C332" s="518">
        <v>44958</v>
      </c>
      <c r="D332" s="351"/>
      <c r="E332" s="381">
        <f>'SEF-3 p 4 Bands'!AF292</f>
        <v>2805137.3474075198</v>
      </c>
      <c r="F332" s="758">
        <f t="shared" ref="F332:F342" si="142">F331+E332</f>
        <v>-5329704.5238867402</v>
      </c>
      <c r="G332" s="381">
        <f>'SEF-3 p 4 Bands'!P292</f>
        <v>0</v>
      </c>
      <c r="H332" s="758">
        <f t="shared" ref="H332:H342" si="143">H331+G332</f>
        <v>-6.5192580223083496E-9</v>
      </c>
      <c r="I332" s="566">
        <f t="shared" si="139"/>
        <v>2805137.3474075198</v>
      </c>
      <c r="J332" s="420">
        <f t="shared" si="140"/>
        <v>-5329704.5238867467</v>
      </c>
      <c r="K332" s="347">
        <f>'SEF-3 p5 Interest'!N491+'SEF-3 p5 Interest'!N492</f>
        <v>344049.25</v>
      </c>
      <c r="L332" s="758">
        <f t="shared" ref="L332:L342" si="144">L331+K332</f>
        <v>724960.91999999993</v>
      </c>
      <c r="M332" s="566">
        <f t="shared" si="141"/>
        <v>344049.25</v>
      </c>
      <c r="N332" s="532">
        <f t="shared" ref="N332:N342" si="145">N331+M332</f>
        <v>724960.91999999341</v>
      </c>
      <c r="O332" s="350"/>
      <c r="P332" s="738"/>
      <c r="Q332" s="755"/>
      <c r="R332" s="537"/>
    </row>
    <row r="333" spans="1:19" s="664" customFormat="1" ht="12.75" customHeight="1" x14ac:dyDescent="0.2">
      <c r="A333" s="621">
        <f t="shared" si="138"/>
        <v>48</v>
      </c>
      <c r="B333" s="413">
        <v>22</v>
      </c>
      <c r="C333" s="518">
        <v>44986</v>
      </c>
      <c r="D333" s="351"/>
      <c r="E333" s="381">
        <f>'SEF-3 p 4 Bands'!AF293</f>
        <v>-7570988.9894847572</v>
      </c>
      <c r="F333" s="758">
        <f t="shared" si="142"/>
        <v>-12900693.513371497</v>
      </c>
      <c r="G333" s="381">
        <f>'SEF-3 p 4 Bands'!P293</f>
        <v>0</v>
      </c>
      <c r="H333" s="758">
        <f t="shared" si="143"/>
        <v>-6.5192580223083496E-9</v>
      </c>
      <c r="I333" s="566">
        <f t="shared" si="139"/>
        <v>-7570988.9894847572</v>
      </c>
      <c r="J333" s="420">
        <f t="shared" si="140"/>
        <v>-12900693.513371505</v>
      </c>
      <c r="K333" s="347">
        <f>'SEF-3 p5 Interest'!N493+'SEF-3 p5 Interest'!N494</f>
        <v>380911.67</v>
      </c>
      <c r="L333" s="758">
        <f t="shared" si="144"/>
        <v>1105872.5899999999</v>
      </c>
      <c r="M333" s="566">
        <f t="shared" si="141"/>
        <v>380911.67</v>
      </c>
      <c r="N333" s="532">
        <f t="shared" si="145"/>
        <v>1105872.5899999933</v>
      </c>
      <c r="O333" s="350"/>
      <c r="P333" s="738"/>
      <c r="Q333" s="755"/>
      <c r="R333" s="537"/>
    </row>
    <row r="334" spans="1:19" s="664" customFormat="1" ht="12.75" customHeight="1" x14ac:dyDescent="0.2">
      <c r="A334" s="621">
        <f t="shared" si="138"/>
        <v>49</v>
      </c>
      <c r="B334" s="413">
        <v>22</v>
      </c>
      <c r="C334" s="518">
        <v>45017</v>
      </c>
      <c r="D334" s="351"/>
      <c r="E334" s="381">
        <f>'SEF-3 p 4 Bands'!AF294</f>
        <v>-7783265.1876445711</v>
      </c>
      <c r="F334" s="758">
        <f t="shared" si="142"/>
        <v>-20683958.701016068</v>
      </c>
      <c r="G334" s="381">
        <f>'SEF-3 p 4 Bands'!P294</f>
        <v>-6841637.5876012817</v>
      </c>
      <c r="H334" s="758">
        <f t="shared" si="143"/>
        <v>-6841637.5876012882</v>
      </c>
      <c r="I334" s="566">
        <f t="shared" si="139"/>
        <v>-14624902.775245853</v>
      </c>
      <c r="J334" s="420">
        <f t="shared" si="140"/>
        <v>-27525596.288617358</v>
      </c>
      <c r="K334" s="347">
        <f>'SEF-3 p5 Interest'!N495+'SEF-3 p5 Interest'!N496</f>
        <v>436737.06</v>
      </c>
      <c r="L334" s="758">
        <f t="shared" si="144"/>
        <v>1542609.65</v>
      </c>
      <c r="M334" s="566">
        <f t="shared" si="141"/>
        <v>-6404900.5276012821</v>
      </c>
      <c r="N334" s="532">
        <f t="shared" si="145"/>
        <v>-5299027.9376012888</v>
      </c>
      <c r="O334" s="350"/>
      <c r="P334" s="738"/>
      <c r="Q334" s="755"/>
      <c r="R334" s="537"/>
      <c r="S334"/>
    </row>
    <row r="335" spans="1:19" s="664" customFormat="1" ht="12.75" customHeight="1" x14ac:dyDescent="0.2">
      <c r="A335" s="621">
        <f t="shared" si="138"/>
        <v>50</v>
      </c>
      <c r="B335" s="413">
        <v>22</v>
      </c>
      <c r="C335" s="518">
        <v>45047</v>
      </c>
      <c r="D335" s="351"/>
      <c r="E335" s="381">
        <f>'SEF-3 p 4 Bands'!AF295</f>
        <v>969419.14351660013</v>
      </c>
      <c r="F335" s="758">
        <f t="shared" si="142"/>
        <v>-19714539.557499468</v>
      </c>
      <c r="G335" s="381">
        <f>'SEF-3 p 4 Bands'!P295</f>
        <v>1800349.8379594088</v>
      </c>
      <c r="H335" s="758">
        <f t="shared" si="143"/>
        <v>-5041287.7496418795</v>
      </c>
      <c r="I335" s="566">
        <f t="shared" si="139"/>
        <v>2769768.9814760089</v>
      </c>
      <c r="J335" s="420">
        <f t="shared" si="140"/>
        <v>-24755827.307141349</v>
      </c>
      <c r="K335" s="347">
        <f>'SEF-3 p5 Interest'!N497+'SEF-3 p5 Interest'!N498</f>
        <v>409537.27</v>
      </c>
      <c r="L335" s="758">
        <f t="shared" si="144"/>
        <v>1952146.92</v>
      </c>
      <c r="M335" s="566">
        <f t="shared" si="141"/>
        <v>2209887.1079594088</v>
      </c>
      <c r="N335" s="532">
        <f t="shared" si="145"/>
        <v>-3089140.82964188</v>
      </c>
      <c r="O335" s="350"/>
      <c r="P335" s="738"/>
      <c r="Q335" s="755"/>
      <c r="R335" s="537"/>
      <c r="S335"/>
    </row>
    <row r="336" spans="1:19" s="664" customFormat="1" ht="12.75" customHeight="1" x14ac:dyDescent="0.2">
      <c r="A336" s="621">
        <f t="shared" si="138"/>
        <v>51</v>
      </c>
      <c r="B336" s="413">
        <v>22</v>
      </c>
      <c r="C336" s="518">
        <v>45078</v>
      </c>
      <c r="D336" s="351"/>
      <c r="E336" s="381">
        <f>'SEF-3 p 4 Bands'!AF296</f>
        <v>7647587.1004134417</v>
      </c>
      <c r="F336" s="758">
        <f t="shared" si="142"/>
        <v>-12066952.457086027</v>
      </c>
      <c r="G336" s="381">
        <f>'SEF-3 p 4 Bands'!P296</f>
        <v>5041287.7496418729</v>
      </c>
      <c r="H336" s="758">
        <f t="shared" si="143"/>
        <v>0</v>
      </c>
      <c r="I336" s="566">
        <f t="shared" si="139"/>
        <v>12688874.850055315</v>
      </c>
      <c r="J336" s="420">
        <f t="shared" si="140"/>
        <v>-12066952.457086027</v>
      </c>
      <c r="K336" s="347">
        <f>'SEF-3 p5 Interest'!N499+'SEF-3 p5 Interest'!N500</f>
        <v>408102.32</v>
      </c>
      <c r="L336" s="758">
        <f t="shared" si="144"/>
        <v>2360249.2399999998</v>
      </c>
      <c r="M336" s="566">
        <f t="shared" si="141"/>
        <v>5449390.0696418732</v>
      </c>
      <c r="N336" s="532">
        <f t="shared" si="145"/>
        <v>2360249.2399999932</v>
      </c>
      <c r="O336" s="350"/>
      <c r="P336" s="738"/>
      <c r="Q336" s="755"/>
      <c r="R336" s="537"/>
      <c r="S336"/>
    </row>
    <row r="337" spans="1:19" s="664" customFormat="1" ht="12.75" customHeight="1" x14ac:dyDescent="0.2">
      <c r="A337" s="621">
        <f t="shared" si="138"/>
        <v>52</v>
      </c>
      <c r="B337" s="413">
        <v>22</v>
      </c>
      <c r="C337" s="518">
        <v>45108</v>
      </c>
      <c r="D337" s="351"/>
      <c r="E337" s="381">
        <f>'SEF-3 p 4 Bands'!AF297</f>
        <v>-8552469.3504396677</v>
      </c>
      <c r="F337" s="758">
        <f t="shared" si="142"/>
        <v>-20619421.807525694</v>
      </c>
      <c r="G337" s="381">
        <f>'SEF-3 p 4 Bands'!P297</f>
        <v>-6721783.3568334207</v>
      </c>
      <c r="H337" s="758">
        <f t="shared" si="143"/>
        <v>-6721783.3568334207</v>
      </c>
      <c r="I337" s="566">
        <f t="shared" si="139"/>
        <v>-15274252.707273088</v>
      </c>
      <c r="J337" s="420">
        <f t="shared" si="140"/>
        <v>-27341205.164359115</v>
      </c>
      <c r="K337" s="347">
        <f>'SEF-3 p5 Interest'!N501+'SEF-3 p5 Interest'!N502</f>
        <v>482661.19</v>
      </c>
      <c r="L337" s="758">
        <f t="shared" si="144"/>
        <v>2842910.4299999997</v>
      </c>
      <c r="M337" s="566">
        <f t="shared" si="141"/>
        <v>-6239122.1668334203</v>
      </c>
      <c r="N337" s="532">
        <f t="shared" si="145"/>
        <v>-3878872.926833427</v>
      </c>
      <c r="O337" s="350"/>
      <c r="P337" s="738"/>
      <c r="Q337" s="755"/>
      <c r="R337" s="537"/>
      <c r="S337"/>
    </row>
    <row r="338" spans="1:19" s="664" customFormat="1" ht="12.75" customHeight="1" x14ac:dyDescent="0.2">
      <c r="A338" s="621">
        <f t="shared" si="138"/>
        <v>53</v>
      </c>
      <c r="B338" s="413">
        <v>22</v>
      </c>
      <c r="C338" s="518">
        <v>45139</v>
      </c>
      <c r="D338" s="351"/>
      <c r="E338" s="381">
        <f>'SEF-3 p 4 Bands'!AF298</f>
        <v>-4706430.6553912014</v>
      </c>
      <c r="F338" s="758">
        <f t="shared" si="142"/>
        <v>-25325852.462916896</v>
      </c>
      <c r="G338" s="381">
        <f>'SEF-3 p 4 Bands'!P298</f>
        <v>-10710888.809418693</v>
      </c>
      <c r="H338" s="758">
        <f t="shared" si="143"/>
        <v>-17432672.166252114</v>
      </c>
      <c r="I338" s="566">
        <f t="shared" si="139"/>
        <v>-15417319.464809895</v>
      </c>
      <c r="J338" s="420">
        <f t="shared" si="140"/>
        <v>-42758524.62916901</v>
      </c>
      <c r="K338" s="347">
        <f>'SEF-3 p5 Interest'!N503+'SEF-3 p5 Interest'!N504</f>
        <v>435999.2</v>
      </c>
      <c r="L338" s="758">
        <f t="shared" si="144"/>
        <v>3278909.63</v>
      </c>
      <c r="M338" s="566">
        <f t="shared" si="141"/>
        <v>-10274889.609418694</v>
      </c>
      <c r="N338" s="532">
        <f t="shared" si="145"/>
        <v>-14153762.536252121</v>
      </c>
      <c r="O338" s="350"/>
      <c r="P338" s="738"/>
      <c r="Q338" s="755"/>
      <c r="R338" s="537"/>
      <c r="S338"/>
    </row>
    <row r="339" spans="1:19" s="664" customFormat="1" ht="12.75" customHeight="1" x14ac:dyDescent="0.2">
      <c r="A339" s="621">
        <f>A338+1</f>
        <v>54</v>
      </c>
      <c r="B339" s="413">
        <v>22</v>
      </c>
      <c r="C339" s="518">
        <v>45170</v>
      </c>
      <c r="D339" s="351"/>
      <c r="E339" s="381">
        <f>'SEF-3 p 4 Bands'!AF299</f>
        <v>-2344906.1137983948</v>
      </c>
      <c r="F339" s="758">
        <f t="shared" si="142"/>
        <v>-27670758.576715291</v>
      </c>
      <c r="G339" s="381">
        <f>'SEF-3 p 4 Bands'!P299</f>
        <v>-21104155.024185598</v>
      </c>
      <c r="H339" s="758">
        <f t="shared" si="143"/>
        <v>-38536827.190437712</v>
      </c>
      <c r="I339" s="566">
        <f t="shared" si="139"/>
        <v>-23449061.137983993</v>
      </c>
      <c r="J339" s="420">
        <f t="shared" si="140"/>
        <v>-66207585.767153002</v>
      </c>
      <c r="K339" s="347">
        <f>'SEF-3 p5 Interest'!N505+'SEF-3 p5 Interest'!N506</f>
        <v>348971.29</v>
      </c>
      <c r="L339" s="758">
        <f t="shared" si="144"/>
        <v>3627880.92</v>
      </c>
      <c r="M339" s="566">
        <f t="shared" si="141"/>
        <v>-20755183.734185599</v>
      </c>
      <c r="N339" s="532">
        <f t="shared" si="145"/>
        <v>-34908946.270437717</v>
      </c>
      <c r="O339" s="350"/>
      <c r="P339" s="738"/>
      <c r="Q339" s="755"/>
      <c r="R339" s="537"/>
      <c r="S339"/>
    </row>
    <row r="340" spans="1:19" s="664" customFormat="1" ht="12.75" customHeight="1" x14ac:dyDescent="0.2">
      <c r="A340" s="621">
        <f t="shared" si="138"/>
        <v>55</v>
      </c>
      <c r="B340" s="413">
        <v>22</v>
      </c>
      <c r="C340" s="518">
        <v>45200</v>
      </c>
      <c r="D340" s="351"/>
      <c r="E340" s="381">
        <f>'SEF-3 p 4 Bands'!AF300</f>
        <v>258302.81167137623</v>
      </c>
      <c r="F340" s="758">
        <f t="shared" si="142"/>
        <v>-27412455.765043914</v>
      </c>
      <c r="G340" s="381">
        <f>'SEF-3 p 4 Bands'!P300</f>
        <v>2324725.3050425202</v>
      </c>
      <c r="H340" s="758">
        <f t="shared" si="143"/>
        <v>-36212101.885395192</v>
      </c>
      <c r="I340" s="566">
        <f t="shared" si="139"/>
        <v>2583028.1167138964</v>
      </c>
      <c r="J340" s="420">
        <f t="shared" si="140"/>
        <v>-63624557.650439106</v>
      </c>
      <c r="K340" s="347">
        <f>'SEF-3 p5 Interest'!N507+'SEF-3 p5 Interest'!N508</f>
        <v>231296.12</v>
      </c>
      <c r="L340" s="758">
        <f t="shared" si="144"/>
        <v>3859177.04</v>
      </c>
      <c r="M340" s="566">
        <f t="shared" si="141"/>
        <v>2556021.4250425203</v>
      </c>
      <c r="N340" s="532">
        <f t="shared" si="145"/>
        <v>-32352924.845395196</v>
      </c>
      <c r="O340" s="350"/>
      <c r="P340" s="738"/>
      <c r="Q340" s="755"/>
      <c r="R340" s="537"/>
      <c r="S340"/>
    </row>
    <row r="341" spans="1:19" s="664" customFormat="1" x14ac:dyDescent="0.2">
      <c r="A341" s="621">
        <f t="shared" si="138"/>
        <v>56</v>
      </c>
      <c r="B341" s="413">
        <v>22</v>
      </c>
      <c r="C341" s="518">
        <v>45231</v>
      </c>
      <c r="D341" s="351"/>
      <c r="E341" s="381">
        <f>'SEF-3 p 4 Bands'!AF301</f>
        <v>390250.38494609296</v>
      </c>
      <c r="F341" s="758">
        <f t="shared" si="142"/>
        <v>-27022205.380097821</v>
      </c>
      <c r="G341" s="381">
        <f>'SEF-3 p 4 Bands'!P301</f>
        <v>3512253.4645148367</v>
      </c>
      <c r="H341" s="758">
        <f t="shared" si="143"/>
        <v>-32699848.420880355</v>
      </c>
      <c r="I341" s="566">
        <f>E341+G341</f>
        <v>3902503.8494609296</v>
      </c>
      <c r="J341" s="420">
        <f t="shared" si="140"/>
        <v>-59722053.800978176</v>
      </c>
      <c r="K341" s="347">
        <f>'SEF-3 p5 Interest'!N509+'SEF-3 p5 Interest'!N510</f>
        <v>240078.4</v>
      </c>
      <c r="L341" s="758">
        <f t="shared" si="144"/>
        <v>4099255.44</v>
      </c>
      <c r="M341" s="566">
        <f t="shared" si="141"/>
        <v>3752331.8645148366</v>
      </c>
      <c r="N341" s="532">
        <f t="shared" si="145"/>
        <v>-28600592.980880361</v>
      </c>
      <c r="O341" s="350"/>
      <c r="P341" s="738"/>
      <c r="Q341" s="755"/>
      <c r="R341" s="537"/>
      <c r="S341"/>
    </row>
    <row r="342" spans="1:19" s="664" customFormat="1" ht="12.75" customHeight="1" x14ac:dyDescent="0.2">
      <c r="A342" s="621">
        <f t="shared" si="138"/>
        <v>57</v>
      </c>
      <c r="B342" s="413">
        <v>22</v>
      </c>
      <c r="C342" s="518">
        <v>45261</v>
      </c>
      <c r="D342" s="351"/>
      <c r="E342" s="457">
        <f>'SEF-3 p 4 Bands'!AF302</f>
        <v>861278.21168208122</v>
      </c>
      <c r="F342" s="762">
        <f t="shared" si="142"/>
        <v>-26160927.16841574</v>
      </c>
      <c r="G342" s="457">
        <f>'SEF-3 p 4 Bands'!P302</f>
        <v>7751503.9051386416</v>
      </c>
      <c r="H342" s="762">
        <f t="shared" si="143"/>
        <v>-24948344.515741713</v>
      </c>
      <c r="I342" s="510">
        <f>E342+G342</f>
        <v>8612782.1168207228</v>
      </c>
      <c r="J342" s="421">
        <f>F342+H342</f>
        <v>-51109271.684157453</v>
      </c>
      <c r="K342" s="319">
        <f>'SEF-3 p5 Interest'!N512+'SEF-3 p5 Interest'!N513</f>
        <v>-230126.87</v>
      </c>
      <c r="L342" s="762">
        <f t="shared" si="144"/>
        <v>3869128.57</v>
      </c>
      <c r="M342" s="510">
        <f t="shared" si="141"/>
        <v>7521377.0351386415</v>
      </c>
      <c r="N342" s="761">
        <f t="shared" si="145"/>
        <v>-21079215.94574172</v>
      </c>
      <c r="O342" s="350"/>
      <c r="P342" s="738"/>
      <c r="Q342" s="755"/>
      <c r="R342" s="537"/>
      <c r="S342"/>
    </row>
    <row r="343" spans="1:19" s="664" customFormat="1" ht="12.75" customHeight="1" x14ac:dyDescent="0.2">
      <c r="A343" s="621"/>
      <c r="B343" s="413"/>
      <c r="C343" s="518"/>
      <c r="D343" s="351"/>
      <c r="E343" s="635"/>
      <c r="F343" s="609"/>
      <c r="G343" s="635"/>
      <c r="H343" s="609"/>
      <c r="I343" s="609"/>
      <c r="J343" s="610"/>
      <c r="K343" s="636"/>
      <c r="L343" s="609"/>
      <c r="M343" s="609"/>
      <c r="N343" s="611"/>
      <c r="O343" s="350"/>
      <c r="P343" s="738"/>
      <c r="Q343" s="755"/>
      <c r="R343" s="537"/>
      <c r="S343"/>
    </row>
    <row r="344" spans="1:19" s="255" customFormat="1" ht="15" customHeight="1" thickBot="1" x14ac:dyDescent="0.25">
      <c r="A344" s="621"/>
      <c r="B344" s="413"/>
      <c r="C344" s="547"/>
      <c r="D344" s="351"/>
      <c r="E344" s="512"/>
      <c r="F344" s="548">
        <f>F278+F291+F308+F324+F342</f>
        <v>118158037.50519864</v>
      </c>
      <c r="G344" s="512"/>
      <c r="H344" s="548">
        <f>H278+H291+H293+H308+H324+H326+H327+H342+H328+H329</f>
        <v>-24948344.571668908</v>
      </c>
      <c r="I344" s="507"/>
      <c r="J344" s="422"/>
      <c r="K344" s="530"/>
      <c r="L344" s="548">
        <f>L278+L291+L293+L308+L324+L326+L342+L328</f>
        <v>3869128.9800000032</v>
      </c>
      <c r="M344" s="512"/>
      <c r="N344" s="548">
        <f>N278+N291+N293+N308+N324+N326+N327+N342+N328+N329</f>
        <v>-21079215.591668919</v>
      </c>
      <c r="O344" s="350"/>
      <c r="P344" s="512"/>
      <c r="Q344" s="530"/>
      <c r="R344" s="537"/>
      <c r="S344"/>
    </row>
    <row r="345" spans="1:19" s="255" customFormat="1" ht="9.75" customHeight="1" thickTop="1" x14ac:dyDescent="0.2">
      <c r="A345" s="620"/>
      <c r="B345" s="620"/>
      <c r="C345" s="547"/>
      <c r="D345" s="351"/>
      <c r="E345" s="512"/>
      <c r="F345" s="494"/>
      <c r="G345" s="512"/>
      <c r="H345" s="512"/>
      <c r="I345" s="512"/>
      <c r="J345" s="422"/>
      <c r="K345" s="530"/>
      <c r="L345" s="512"/>
      <c r="M345" s="512"/>
      <c r="N345" s="530"/>
      <c r="O345" s="350"/>
      <c r="P345" s="512"/>
      <c r="Q345" s="530"/>
      <c r="R345" s="537"/>
      <c r="S345"/>
    </row>
    <row r="346" spans="1:19" s="255" customFormat="1" ht="12.75" customHeight="1" x14ac:dyDescent="0.2">
      <c r="A346" s="413"/>
      <c r="B346" s="413"/>
      <c r="C346" s="547"/>
      <c r="D346" s="351"/>
      <c r="E346" s="512"/>
      <c r="F346" s="738"/>
      <c r="G346" s="738"/>
      <c r="H346" s="738"/>
      <c r="I346" s="738"/>
      <c r="J346" s="738"/>
      <c r="K346" s="738"/>
      <c r="L346" s="738"/>
      <c r="M346" s="738"/>
      <c r="N346" s="738"/>
      <c r="O346" s="350"/>
      <c r="P346" s="512"/>
      <c r="Q346" s="530"/>
      <c r="R346" s="537"/>
      <c r="S346"/>
    </row>
    <row r="347" spans="1:19" x14ac:dyDescent="0.2">
      <c r="B347" s="391" t="s">
        <v>128</v>
      </c>
      <c r="E347" s="550"/>
      <c r="H347" s="549"/>
      <c r="L347" s="549"/>
    </row>
    <row r="348" spans="1:19" ht="26.45" customHeight="1" x14ac:dyDescent="0.2">
      <c r="C348" s="1492" t="s">
        <v>233</v>
      </c>
      <c r="D348" s="1509"/>
      <c r="E348" s="1509"/>
      <c r="F348" s="1509"/>
      <c r="G348" s="1509"/>
      <c r="H348" s="1509"/>
      <c r="I348" s="1509"/>
      <c r="J348" s="1509"/>
      <c r="K348" s="1509"/>
      <c r="L348" s="1509"/>
      <c r="M348" s="1509"/>
    </row>
    <row r="349" spans="1:19" s="255" customFormat="1" ht="9.75" customHeight="1" x14ac:dyDescent="0.2">
      <c r="A349" s="413"/>
    </row>
    <row r="350" spans="1:19" s="175" customFormat="1" ht="26.45" customHeight="1" x14ac:dyDescent="0.2">
      <c r="A350" s="615"/>
      <c r="B350" s="255"/>
      <c r="C350" s="1494" t="s">
        <v>356</v>
      </c>
      <c r="D350" s="1510"/>
      <c r="E350" s="1510"/>
      <c r="F350" s="1510"/>
      <c r="G350" s="1510"/>
      <c r="H350" s="1510"/>
      <c r="I350" s="1510"/>
      <c r="J350" s="1510"/>
      <c r="K350" s="1510"/>
      <c r="L350" s="1510"/>
      <c r="M350" s="1510"/>
    </row>
    <row r="351" spans="1:19" s="174" customFormat="1" ht="9.75" customHeight="1" x14ac:dyDescent="0.2">
      <c r="A351" s="616"/>
      <c r="B351" s="217"/>
      <c r="C351" s="217"/>
      <c r="D351" s="217"/>
      <c r="E351" s="217"/>
      <c r="G351" s="175"/>
    </row>
    <row r="352" spans="1:19" s="174" customFormat="1" ht="44.45" hidden="1" customHeight="1" x14ac:dyDescent="0.2">
      <c r="A352" s="616"/>
      <c r="B352" s="217"/>
      <c r="C352" s="1494" t="s">
        <v>276</v>
      </c>
      <c r="D352" s="1494"/>
      <c r="E352" s="1494"/>
      <c r="F352" s="1494"/>
      <c r="G352" s="1494"/>
      <c r="H352" s="1494"/>
      <c r="I352" s="1494"/>
      <c r="J352" s="1494"/>
      <c r="K352" s="1494"/>
      <c r="L352" s="1494"/>
      <c r="M352" s="1494"/>
    </row>
    <row r="353" spans="1:14" s="174" customFormat="1" ht="10.5" hidden="1" customHeight="1" x14ac:dyDescent="0.2">
      <c r="A353" s="616"/>
      <c r="B353" s="217"/>
      <c r="C353" s="651"/>
      <c r="D353" s="651"/>
      <c r="E353" s="651"/>
      <c r="F353" s="651"/>
      <c r="G353" s="651"/>
      <c r="H353" s="651"/>
      <c r="I353" s="651"/>
      <c r="J353" s="651"/>
      <c r="K353" s="651"/>
      <c r="L353" s="651"/>
    </row>
    <row r="354" spans="1:14" s="174" customFormat="1" ht="31.7" hidden="1" customHeight="1" x14ac:dyDescent="0.2">
      <c r="A354" s="616"/>
      <c r="B354" s="217"/>
      <c r="C354" s="1494" t="s">
        <v>244</v>
      </c>
      <c r="D354" s="1494"/>
      <c r="E354" s="1494"/>
      <c r="F354" s="1494"/>
      <c r="G354" s="1494"/>
      <c r="H354" s="1494"/>
      <c r="I354" s="1494"/>
      <c r="J354" s="1494"/>
      <c r="K354" s="1494"/>
      <c r="L354" s="1494"/>
      <c r="M354" s="1494"/>
      <c r="N354" s="664"/>
    </row>
    <row r="355" spans="1:14" s="174" customFormat="1" ht="52.5" customHeight="1" x14ac:dyDescent="0.2">
      <c r="A355" s="616"/>
      <c r="B355" s="753"/>
      <c r="C355" s="1494" t="s">
        <v>354</v>
      </c>
      <c r="D355" s="1494"/>
      <c r="E355" s="1494"/>
      <c r="F355" s="1494"/>
      <c r="G355" s="1494"/>
      <c r="H355" s="1494"/>
      <c r="I355" s="1494"/>
      <c r="J355" s="1494"/>
      <c r="K355" s="1494"/>
      <c r="L355" s="1494"/>
      <c r="M355" s="1494"/>
      <c r="N355" s="664"/>
    </row>
    <row r="356" spans="1:14" s="174" customFormat="1" ht="9.75" customHeight="1" x14ac:dyDescent="0.2">
      <c r="A356" s="616"/>
      <c r="B356" s="753"/>
      <c r="C356" s="779"/>
      <c r="D356" s="779"/>
      <c r="E356" s="779"/>
      <c r="F356" s="779"/>
      <c r="G356" s="779"/>
      <c r="H356" s="779"/>
      <c r="I356" s="779"/>
      <c r="J356" s="779"/>
      <c r="K356" s="779"/>
      <c r="L356" s="779"/>
      <c r="M356" s="779"/>
      <c r="N356" s="664"/>
    </row>
    <row r="357" spans="1:14" s="174" customFormat="1" ht="44.25" customHeight="1" x14ac:dyDescent="0.2">
      <c r="A357" s="616"/>
      <c r="B357" s="217"/>
      <c r="C357" s="1494" t="s">
        <v>362</v>
      </c>
      <c r="D357" s="1494"/>
      <c r="E357" s="1494"/>
      <c r="F357" s="1494"/>
      <c r="G357" s="1494"/>
      <c r="H357" s="1494"/>
      <c r="I357" s="1494"/>
      <c r="J357" s="1494"/>
      <c r="K357" s="1494"/>
      <c r="L357" s="1494"/>
      <c r="M357" s="1494"/>
      <c r="N357" s="664"/>
    </row>
    <row r="358" spans="1:14" s="174" customFormat="1" ht="12" customHeight="1" x14ac:dyDescent="0.2">
      <c r="A358" s="616"/>
      <c r="B358" s="217"/>
      <c r="C358" s="767"/>
      <c r="D358" s="767"/>
      <c r="E358" s="767"/>
      <c r="F358" s="767"/>
      <c r="G358" s="767"/>
      <c r="H358" s="767"/>
      <c r="I358" s="767"/>
      <c r="J358" s="767"/>
      <c r="K358" s="767"/>
      <c r="L358" s="767"/>
      <c r="M358" s="767"/>
      <c r="N358" s="664"/>
    </row>
    <row r="360" spans="1:14" x14ac:dyDescent="0.2">
      <c r="A360" s="217"/>
      <c r="C360" s="612"/>
      <c r="G360" s="217"/>
    </row>
    <row r="369" spans="1:7" ht="15" hidden="1" customHeight="1" x14ac:dyDescent="0.2">
      <c r="A369" s="217"/>
      <c r="G369" s="217"/>
    </row>
  </sheetData>
  <mergeCells count="30">
    <mergeCell ref="C355:M355"/>
    <mergeCell ref="C357:M357"/>
    <mergeCell ref="E8:F8"/>
    <mergeCell ref="G8:H8"/>
    <mergeCell ref="C354:M354"/>
    <mergeCell ref="C352:M352"/>
    <mergeCell ref="G78:H78"/>
    <mergeCell ref="I78:J78"/>
    <mergeCell ref="K78:L78"/>
    <mergeCell ref="K125:L125"/>
    <mergeCell ref="M78:N78"/>
    <mergeCell ref="E78:F78"/>
    <mergeCell ref="C348:M348"/>
    <mergeCell ref="C350:M350"/>
    <mergeCell ref="M125:N125"/>
    <mergeCell ref="E125:F125"/>
    <mergeCell ref="G125:H125"/>
    <mergeCell ref="I125:J125"/>
    <mergeCell ref="B2:Q2"/>
    <mergeCell ref="B3:Q3"/>
    <mergeCell ref="G67:H67"/>
    <mergeCell ref="E67:F67"/>
    <mergeCell ref="I67:J67"/>
    <mergeCell ref="K67:L67"/>
    <mergeCell ref="M67:N67"/>
    <mergeCell ref="I8:J8"/>
    <mergeCell ref="P8:Q8"/>
    <mergeCell ref="K8:L8"/>
    <mergeCell ref="M8:N8"/>
    <mergeCell ref="B7:N7"/>
  </mergeCells>
  <phoneticPr fontId="9" type="noConversion"/>
  <printOptions horizontalCentered="1"/>
  <pageMargins left="0" right="0" top="0.2" bottom="0.3" header="0.5" footer="0.2"/>
  <pageSetup scale="60" orientation="landscape" blackAndWhite="1" r:id="rId1"/>
  <headerFooter alignWithMargins="0">
    <oddFooter>&amp;C11</oddFooter>
  </headerFooter>
  <customProperties>
    <customPr name="_pios_id" r:id="rId2"/>
    <customPr name="EpmWorksheetKeyString_GUID" r:id="rId3"/>
  </customProperties>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
  <sheetViews>
    <sheetView workbookViewId="0">
      <selection activeCell="P38" sqref="P38"/>
    </sheetView>
  </sheetViews>
  <sheetFormatPr defaultColWidth="9.140625" defaultRowHeight="12.75" x14ac:dyDescent="0.2"/>
  <cols>
    <col min="1" max="1" width="2" style="842" customWidth="1"/>
    <col min="2" max="2" width="5.42578125" style="842" customWidth="1"/>
    <col min="3" max="12" width="9.140625" style="842"/>
    <col min="13" max="13" width="25.85546875" style="842" bestFit="1" customWidth="1"/>
    <col min="14" max="16384" width="9.140625" style="842"/>
  </cols>
  <sheetData>
    <row r="1" spans="2:13" x14ac:dyDescent="0.2">
      <c r="M1" s="843" t="s">
        <v>400</v>
      </c>
    </row>
    <row r="2" spans="2:13" x14ac:dyDescent="0.2">
      <c r="M2" s="844"/>
    </row>
    <row r="3" spans="2:13" ht="15.75" x14ac:dyDescent="0.2">
      <c r="B3" s="845" t="s">
        <v>401</v>
      </c>
      <c r="C3" s="846"/>
      <c r="D3" s="846"/>
      <c r="E3" s="846"/>
      <c r="F3" s="846"/>
      <c r="G3" s="846"/>
      <c r="H3" s="846"/>
      <c r="I3" s="846"/>
      <c r="J3" s="846"/>
      <c r="K3" s="846"/>
      <c r="L3" s="846"/>
      <c r="M3" s="846"/>
    </row>
    <row r="4" spans="2:13" ht="15.75" x14ac:dyDescent="0.2">
      <c r="B4" s="845" t="s">
        <v>402</v>
      </c>
      <c r="C4" s="846"/>
      <c r="D4" s="846"/>
      <c r="E4" s="846"/>
      <c r="F4" s="846"/>
      <c r="G4" s="846"/>
      <c r="H4" s="846"/>
      <c r="I4" s="846"/>
      <c r="J4" s="846"/>
      <c r="K4" s="846"/>
      <c r="L4" s="846"/>
      <c r="M4" s="846"/>
    </row>
    <row r="5" spans="2:13" ht="15.75" x14ac:dyDescent="0.2">
      <c r="B5" s="845" t="s">
        <v>422</v>
      </c>
      <c r="C5" s="846"/>
      <c r="D5" s="846"/>
      <c r="E5" s="846"/>
      <c r="F5" s="846"/>
      <c r="G5" s="846"/>
      <c r="H5" s="846"/>
      <c r="I5" s="846"/>
      <c r="J5" s="846"/>
      <c r="K5" s="846"/>
      <c r="L5" s="846"/>
      <c r="M5" s="846"/>
    </row>
    <row r="6" spans="2:13" ht="15.75" x14ac:dyDescent="0.2">
      <c r="B6" s="845" t="s">
        <v>423</v>
      </c>
      <c r="C6" s="846"/>
      <c r="D6" s="846"/>
      <c r="E6" s="846"/>
      <c r="F6" s="846"/>
      <c r="G6" s="846"/>
      <c r="H6" s="846"/>
      <c r="I6" s="846"/>
      <c r="J6" s="846"/>
      <c r="K6" s="846"/>
      <c r="L6" s="846"/>
      <c r="M6" s="846"/>
    </row>
    <row r="7" spans="2:13" ht="15.75" x14ac:dyDescent="0.2">
      <c r="B7" s="847"/>
      <c r="C7" s="847"/>
      <c r="D7" s="847"/>
      <c r="E7" s="847"/>
      <c r="F7" s="847"/>
      <c r="G7" s="847"/>
      <c r="H7" s="847"/>
      <c r="I7" s="847"/>
      <c r="J7" s="847"/>
      <c r="K7" s="847"/>
      <c r="L7" s="847"/>
      <c r="M7" s="847"/>
    </row>
    <row r="8" spans="2:13" ht="15.75" x14ac:dyDescent="0.2">
      <c r="B8" s="848" t="s">
        <v>403</v>
      </c>
      <c r="M8" s="849" t="s">
        <v>404</v>
      </c>
    </row>
    <row r="9" spans="2:13" ht="15.75" x14ac:dyDescent="0.2">
      <c r="B9" s="847"/>
    </row>
    <row r="10" spans="2:13" ht="15.75" x14ac:dyDescent="0.2">
      <c r="B10" s="850"/>
      <c r="C10" s="851"/>
      <c r="D10" s="851"/>
      <c r="E10" s="851"/>
      <c r="F10" s="851"/>
      <c r="G10" s="851"/>
      <c r="H10" s="851"/>
      <c r="I10" s="851"/>
      <c r="J10" s="851"/>
      <c r="K10" s="851"/>
      <c r="L10" s="851"/>
      <c r="M10" s="852"/>
    </row>
    <row r="11" spans="2:13" ht="15.75" x14ac:dyDescent="0.2">
      <c r="B11" s="853" t="s">
        <v>405</v>
      </c>
      <c r="C11" s="854" t="s">
        <v>406</v>
      </c>
      <c r="D11" s="855"/>
      <c r="E11" s="855"/>
      <c r="F11" s="855"/>
      <c r="G11" s="855"/>
      <c r="H11" s="855"/>
      <c r="I11" s="855"/>
      <c r="J11" s="855"/>
      <c r="K11" s="855"/>
      <c r="L11" s="855"/>
      <c r="M11" s="856"/>
    </row>
    <row r="12" spans="2:13" ht="15.75" x14ac:dyDescent="0.2">
      <c r="B12" s="857"/>
      <c r="C12" s="854" t="s">
        <v>424</v>
      </c>
      <c r="D12" s="855"/>
      <c r="E12" s="855"/>
      <c r="F12" s="855"/>
      <c r="G12" s="855"/>
      <c r="H12" s="855"/>
      <c r="I12" s="855"/>
      <c r="J12" s="855"/>
      <c r="K12" s="855"/>
      <c r="L12" s="855"/>
      <c r="M12" s="856"/>
    </row>
    <row r="13" spans="2:13" ht="15.75" x14ac:dyDescent="0.2">
      <c r="B13" s="858"/>
      <c r="C13" s="859"/>
      <c r="D13" s="859"/>
      <c r="E13" s="859"/>
      <c r="F13" s="859"/>
      <c r="G13" s="859"/>
      <c r="H13" s="859"/>
      <c r="I13" s="859"/>
      <c r="J13" s="859"/>
      <c r="K13" s="859"/>
      <c r="L13" s="859"/>
      <c r="M13" s="860"/>
    </row>
    <row r="14" spans="2:13" ht="15.75" x14ac:dyDescent="0.2">
      <c r="B14" s="861"/>
      <c r="C14" s="855"/>
      <c r="D14" s="855"/>
      <c r="E14" s="855"/>
      <c r="F14" s="855"/>
      <c r="G14" s="855"/>
      <c r="H14" s="855"/>
      <c r="I14" s="855"/>
      <c r="J14" s="855"/>
      <c r="K14" s="855"/>
      <c r="L14" s="855"/>
      <c r="M14" s="855"/>
    </row>
    <row r="15" spans="2:13" ht="15.75" x14ac:dyDescent="0.2">
      <c r="B15" s="862" t="s">
        <v>407</v>
      </c>
      <c r="C15" s="847" t="s">
        <v>408</v>
      </c>
      <c r="M15" s="847" t="s">
        <v>409</v>
      </c>
    </row>
    <row r="16" spans="2:13" ht="15.75" x14ac:dyDescent="0.2">
      <c r="B16" s="863"/>
    </row>
    <row r="17" spans="2:13" ht="15.75" x14ac:dyDescent="0.2">
      <c r="B17" s="862" t="s">
        <v>410</v>
      </c>
      <c r="C17" s="847" t="s">
        <v>425</v>
      </c>
      <c r="M17" s="847" t="s">
        <v>411</v>
      </c>
    </row>
    <row r="18" spans="2:13" ht="15.75" x14ac:dyDescent="0.2">
      <c r="B18" s="863"/>
    </row>
    <row r="19" spans="2:13" ht="15.75" x14ac:dyDescent="0.2">
      <c r="B19" s="862" t="s">
        <v>412</v>
      </c>
      <c r="C19" s="847" t="s">
        <v>426</v>
      </c>
      <c r="M19" s="847" t="s">
        <v>413</v>
      </c>
    </row>
    <row r="20" spans="2:13" ht="15.75" x14ac:dyDescent="0.2">
      <c r="B20" s="862"/>
      <c r="C20" s="847"/>
      <c r="M20" s="847"/>
    </row>
    <row r="21" spans="2:13" ht="15.75" x14ac:dyDescent="0.2">
      <c r="B21" s="862" t="s">
        <v>414</v>
      </c>
      <c r="C21" s="847" t="s">
        <v>415</v>
      </c>
      <c r="M21" s="847" t="s">
        <v>416</v>
      </c>
    </row>
    <row r="22" spans="2:13" ht="15.75" x14ac:dyDescent="0.2">
      <c r="B22" s="849"/>
    </row>
    <row r="23" spans="2:13" ht="15.75" x14ac:dyDescent="0.2">
      <c r="B23" s="862" t="s">
        <v>417</v>
      </c>
      <c r="C23" s="847" t="s">
        <v>418</v>
      </c>
      <c r="M23" s="847" t="s">
        <v>419</v>
      </c>
    </row>
    <row r="24" spans="2:13" ht="15.75" x14ac:dyDescent="0.2">
      <c r="B24" s="849"/>
    </row>
    <row r="25" spans="2:13" ht="15.75" x14ac:dyDescent="0.25">
      <c r="B25" s="862" t="s">
        <v>420</v>
      </c>
      <c r="C25" s="864" t="s">
        <v>421</v>
      </c>
      <c r="M25" s="847" t="s">
        <v>567</v>
      </c>
    </row>
    <row r="26" spans="2:13" ht="15.75" x14ac:dyDescent="0.2">
      <c r="B26" s="847"/>
      <c r="M26" s="847"/>
    </row>
    <row r="27" spans="2:13" ht="15.75" x14ac:dyDescent="0.25">
      <c r="B27" s="862" t="s">
        <v>564</v>
      </c>
      <c r="C27" s="864" t="s">
        <v>565</v>
      </c>
      <c r="M27" s="847" t="s">
        <v>566</v>
      </c>
    </row>
    <row r="28" spans="2:13" ht="15.75" x14ac:dyDescent="0.2">
      <c r="B28" s="847"/>
    </row>
    <row r="29" spans="2:13" ht="15.75" x14ac:dyDescent="0.25">
      <c r="B29" s="862"/>
      <c r="C29" s="864"/>
    </row>
  </sheetData>
  <pageMargins left="0.7" right="0.7" top="0.75" bottom="0.75" header="0.3" footer="0.3"/>
  <pageSetup scale="85"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Q594"/>
  <sheetViews>
    <sheetView zoomScale="85" zoomScaleNormal="85" workbookViewId="0">
      <pane xSplit="2" ySplit="462" topLeftCell="C499" activePane="bottomRight" state="frozen"/>
      <selection activeCell="W56" sqref="W56"/>
      <selection pane="topRight" activeCell="W56" sqref="W56"/>
      <selection pane="bottomLeft" activeCell="W56" sqref="W56"/>
      <selection pane="bottomRight" activeCell="M536" sqref="M536"/>
    </sheetView>
  </sheetViews>
  <sheetFormatPr defaultColWidth="9.140625" defaultRowHeight="12.75" outlineLevelRow="1" x14ac:dyDescent="0.2"/>
  <cols>
    <col min="1" max="1" width="11.85546875" style="753" customWidth="1"/>
    <col min="2" max="2" width="12.7109375" style="753" customWidth="1"/>
    <col min="3" max="3" width="15.42578125" style="753" bestFit="1" customWidth="1"/>
    <col min="4" max="4" width="11.42578125" style="753" customWidth="1"/>
    <col min="5" max="6" width="15.85546875" style="753" bestFit="1" customWidth="1"/>
    <col min="7" max="7" width="16.42578125" style="753" bestFit="1" customWidth="1"/>
    <col min="8" max="8" width="3.28515625" style="753" customWidth="1"/>
    <col min="9" max="9" width="12.28515625" style="753" customWidth="1"/>
    <col min="10" max="10" width="12.85546875" style="753" customWidth="1"/>
    <col min="11" max="11" width="9.7109375" style="753" customWidth="1"/>
    <col min="12" max="12" width="13.140625" style="753" bestFit="1" customWidth="1"/>
    <col min="13" max="13" width="11.42578125" style="753" customWidth="1"/>
    <col min="14" max="14" width="14.28515625" style="664" bestFit="1" customWidth="1"/>
    <col min="15" max="15" width="13.28515625" style="753" customWidth="1"/>
    <col min="16" max="16" width="16.7109375" style="753" customWidth="1"/>
    <col min="17" max="17" width="10.85546875" style="753" bestFit="1" customWidth="1"/>
    <col min="18" max="16384" width="9.140625" style="753"/>
  </cols>
  <sheetData>
    <row r="1" spans="1:17" ht="14.25" customHeight="1" x14ac:dyDescent="0.25">
      <c r="A1" s="177"/>
    </row>
    <row r="2" spans="1:17" ht="18" x14ac:dyDescent="0.25">
      <c r="A2" s="177" t="s">
        <v>49</v>
      </c>
    </row>
    <row r="3" spans="1:17" ht="18" x14ac:dyDescent="0.25">
      <c r="A3" s="177" t="s">
        <v>50</v>
      </c>
    </row>
    <row r="4" spans="1:17" ht="15.75" x14ac:dyDescent="0.25">
      <c r="A4" s="631" t="s">
        <v>131</v>
      </c>
    </row>
    <row r="5" spans="1:17" ht="15.75" x14ac:dyDescent="0.25">
      <c r="A5" s="631" t="s">
        <v>226</v>
      </c>
      <c r="D5" s="667"/>
      <c r="L5" s="664"/>
      <c r="Q5" s="613" t="s">
        <v>267</v>
      </c>
    </row>
    <row r="6" spans="1:17" ht="15.75" x14ac:dyDescent="0.25">
      <c r="A6" s="631"/>
      <c r="L6" s="664"/>
    </row>
    <row r="7" spans="1:17" x14ac:dyDescent="0.2">
      <c r="L7" s="664"/>
      <c r="Q7" s="613" t="s">
        <v>197</v>
      </c>
    </row>
    <row r="8" spans="1:17" x14ac:dyDescent="0.2">
      <c r="B8" s="391" t="s">
        <v>51</v>
      </c>
      <c r="C8" s="391"/>
      <c r="L8" s="664"/>
    </row>
    <row r="9" spans="1:17" x14ac:dyDescent="0.2">
      <c r="B9" s="391" t="s">
        <v>52</v>
      </c>
      <c r="C9" s="391">
        <v>18239061</v>
      </c>
      <c r="L9" s="664"/>
    </row>
    <row r="10" spans="1:17" x14ac:dyDescent="0.2">
      <c r="B10" s="391" t="s">
        <v>53</v>
      </c>
      <c r="C10" s="580" t="s">
        <v>54</v>
      </c>
      <c r="F10" s="763" t="s">
        <v>104</v>
      </c>
      <c r="G10" s="763" t="s">
        <v>55</v>
      </c>
      <c r="M10" s="763" t="s">
        <v>56</v>
      </c>
      <c r="N10" s="1345" t="s">
        <v>132</v>
      </c>
      <c r="O10" s="763" t="s">
        <v>104</v>
      </c>
      <c r="P10" s="763" t="s">
        <v>105</v>
      </c>
    </row>
    <row r="11" spans="1:17" hidden="1" x14ac:dyDescent="0.2">
      <c r="B11" s="391"/>
      <c r="C11" s="580"/>
      <c r="F11" s="763"/>
      <c r="G11" s="763"/>
      <c r="M11" s="763"/>
      <c r="N11" s="1345"/>
      <c r="O11" s="763"/>
      <c r="P11" s="763"/>
    </row>
    <row r="12" spans="1:17" x14ac:dyDescent="0.2">
      <c r="B12" s="391"/>
      <c r="C12" s="580"/>
      <c r="F12" s="763"/>
      <c r="G12" s="763"/>
      <c r="M12" s="763"/>
      <c r="N12" s="1345"/>
      <c r="O12" s="763"/>
      <c r="P12" s="763"/>
    </row>
    <row r="13" spans="1:17" x14ac:dyDescent="0.2">
      <c r="C13" s="763" t="s">
        <v>57</v>
      </c>
      <c r="D13" s="763" t="s">
        <v>58</v>
      </c>
      <c r="E13" s="763" t="s">
        <v>59</v>
      </c>
      <c r="F13" s="763" t="s">
        <v>60</v>
      </c>
      <c r="G13" s="763" t="s">
        <v>61</v>
      </c>
      <c r="I13" s="763" t="s">
        <v>62</v>
      </c>
      <c r="J13" s="763" t="s">
        <v>63</v>
      </c>
      <c r="K13" s="763" t="s">
        <v>64</v>
      </c>
      <c r="L13" s="763"/>
      <c r="M13" s="763" t="s">
        <v>65</v>
      </c>
      <c r="N13" s="1345" t="s">
        <v>66</v>
      </c>
      <c r="O13" s="763" t="s">
        <v>67</v>
      </c>
      <c r="P13" s="763" t="s">
        <v>66</v>
      </c>
    </row>
    <row r="14" spans="1:17" hidden="1" outlineLevel="1" x14ac:dyDescent="0.2">
      <c r="C14" s="763"/>
      <c r="D14" s="763"/>
      <c r="E14" s="763"/>
      <c r="F14" s="763"/>
      <c r="G14" s="763"/>
      <c r="I14" s="763"/>
      <c r="J14" s="763"/>
      <c r="K14" s="763"/>
      <c r="L14" s="763"/>
      <c r="M14" s="763"/>
      <c r="N14" s="413"/>
      <c r="O14" s="763"/>
    </row>
    <row r="15" spans="1:17" hidden="1" outlineLevel="1" x14ac:dyDescent="0.2">
      <c r="A15" s="753" t="s">
        <v>68</v>
      </c>
      <c r="B15" s="753" t="s">
        <v>40</v>
      </c>
      <c r="C15" s="754"/>
      <c r="D15" s="763"/>
      <c r="E15" s="763"/>
      <c r="F15" s="763"/>
      <c r="G15" s="754">
        <f t="shared" ref="G15:G40" si="0">+G14+F15</f>
        <v>0</v>
      </c>
      <c r="I15" s="1346">
        <v>37773</v>
      </c>
      <c r="J15" s="1346">
        <f>IF(I15=I16,"",+I16-1)</f>
        <v>37801</v>
      </c>
      <c r="K15" s="749">
        <f>+IF(+J15="","",+J15-(I15-1))</f>
        <v>29</v>
      </c>
      <c r="L15" s="749"/>
      <c r="M15" s="1347"/>
      <c r="N15" s="695">
        <f t="shared" ref="N15:N42" si="1">+IF(+K15&lt;&gt;" ", ROUND(M15*(K15/365)*G15,2),0)</f>
        <v>0</v>
      </c>
      <c r="O15" s="754">
        <f>IF(MONTH(+I15)&lt;&gt;MONTH(+I14),N15,+O14+N15)</f>
        <v>0</v>
      </c>
    </row>
    <row r="16" spans="1:17" hidden="1" outlineLevel="1" x14ac:dyDescent="0.2">
      <c r="C16" s="754">
        <v>0</v>
      </c>
      <c r="D16" s="763"/>
      <c r="E16" s="763"/>
      <c r="F16" s="754">
        <f>+C16</f>
        <v>0</v>
      </c>
      <c r="G16" s="754">
        <f t="shared" si="0"/>
        <v>0</v>
      </c>
      <c r="I16" s="1346">
        <v>37802</v>
      </c>
      <c r="J16" s="1346">
        <f>IF(I16=I17,"",+I17-1)</f>
        <v>37802</v>
      </c>
      <c r="K16" s="749">
        <f>+IF(+J16="","",+J16-(I16-1))</f>
        <v>1</v>
      </c>
      <c r="L16" s="749"/>
      <c r="M16" s="1347">
        <v>4.2500000000000003E-2</v>
      </c>
      <c r="N16" s="695">
        <f t="shared" si="1"/>
        <v>0</v>
      </c>
      <c r="O16" s="754">
        <f t="shared" ref="O16:O41" si="2">+N16</f>
        <v>0</v>
      </c>
      <c r="P16" s="754">
        <f t="shared" ref="P16:P42" si="3">+P15+N16</f>
        <v>0</v>
      </c>
    </row>
    <row r="17" spans="1:16" hidden="1" outlineLevel="1" x14ac:dyDescent="0.2">
      <c r="A17" s="753" t="s">
        <v>69</v>
      </c>
      <c r="B17" s="753" t="s">
        <v>29</v>
      </c>
      <c r="C17" s="754"/>
      <c r="D17" s="754"/>
      <c r="E17" s="754"/>
      <c r="F17" s="754"/>
      <c r="G17" s="754">
        <f t="shared" si="0"/>
        <v>0</v>
      </c>
      <c r="I17" s="1346">
        <v>37803</v>
      </c>
      <c r="J17" s="1346">
        <v>37832</v>
      </c>
      <c r="K17" s="749">
        <v>30</v>
      </c>
      <c r="L17" s="749"/>
      <c r="M17" s="1347">
        <v>4.2500000000000003E-2</v>
      </c>
      <c r="N17" s="695">
        <f t="shared" si="1"/>
        <v>0</v>
      </c>
      <c r="O17" s="754">
        <f t="shared" si="2"/>
        <v>0</v>
      </c>
      <c r="P17" s="754">
        <f t="shared" si="3"/>
        <v>0</v>
      </c>
    </row>
    <row r="18" spans="1:16" hidden="1" outlineLevel="1" x14ac:dyDescent="0.2">
      <c r="C18" s="754">
        <v>0</v>
      </c>
      <c r="D18" s="754"/>
      <c r="E18" s="754"/>
      <c r="F18" s="754">
        <f>+C18</f>
        <v>0</v>
      </c>
      <c r="G18" s="754">
        <f t="shared" si="0"/>
        <v>0</v>
      </c>
      <c r="I18" s="1346">
        <v>37833</v>
      </c>
      <c r="J18" s="1346">
        <v>37833</v>
      </c>
      <c r="K18" s="749">
        <v>1</v>
      </c>
      <c r="L18" s="749"/>
      <c r="M18" s="1347">
        <v>4.2500000000000003E-2</v>
      </c>
      <c r="N18" s="695">
        <f t="shared" si="1"/>
        <v>0</v>
      </c>
      <c r="O18" s="754">
        <f t="shared" si="2"/>
        <v>0</v>
      </c>
      <c r="P18" s="754">
        <f t="shared" si="3"/>
        <v>0</v>
      </c>
    </row>
    <row r="19" spans="1:16" hidden="1" outlineLevel="1" x14ac:dyDescent="0.2">
      <c r="A19" s="763" t="s">
        <v>70</v>
      </c>
      <c r="B19" s="753" t="s">
        <v>30</v>
      </c>
      <c r="C19" s="754"/>
      <c r="D19" s="754"/>
      <c r="E19" s="754"/>
      <c r="F19" s="754"/>
      <c r="G19" s="754">
        <f t="shared" si="0"/>
        <v>0</v>
      </c>
      <c r="I19" s="1346">
        <v>37834</v>
      </c>
      <c r="J19" s="1346">
        <v>37863</v>
      </c>
      <c r="K19" s="749">
        <v>30</v>
      </c>
      <c r="L19" s="749"/>
      <c r="M19" s="1347">
        <v>4.2500000000000003E-2</v>
      </c>
      <c r="N19" s="695">
        <f t="shared" si="1"/>
        <v>0</v>
      </c>
      <c r="O19" s="754">
        <f t="shared" si="2"/>
        <v>0</v>
      </c>
      <c r="P19" s="754">
        <f t="shared" si="3"/>
        <v>0</v>
      </c>
    </row>
    <row r="20" spans="1:16" hidden="1" outlineLevel="1" x14ac:dyDescent="0.2">
      <c r="A20" s="763"/>
      <c r="C20" s="754">
        <v>0</v>
      </c>
      <c r="D20" s="754"/>
      <c r="E20" s="754"/>
      <c r="F20" s="754">
        <f>+C20</f>
        <v>0</v>
      </c>
      <c r="G20" s="754">
        <f t="shared" si="0"/>
        <v>0</v>
      </c>
      <c r="I20" s="1346">
        <v>37864</v>
      </c>
      <c r="J20" s="1346">
        <v>37864</v>
      </c>
      <c r="K20" s="749">
        <v>1</v>
      </c>
      <c r="L20" s="749"/>
      <c r="M20" s="1347">
        <v>4.2500000000000003E-2</v>
      </c>
      <c r="N20" s="695">
        <f t="shared" si="1"/>
        <v>0</v>
      </c>
      <c r="O20" s="754">
        <f t="shared" si="2"/>
        <v>0</v>
      </c>
      <c r="P20" s="754">
        <f t="shared" si="3"/>
        <v>0</v>
      </c>
    </row>
    <row r="21" spans="1:16" hidden="1" outlineLevel="1" x14ac:dyDescent="0.2">
      <c r="A21" s="763"/>
      <c r="B21" s="753" t="s">
        <v>31</v>
      </c>
      <c r="C21" s="754"/>
      <c r="D21" s="754"/>
      <c r="E21" s="754"/>
      <c r="F21" s="754"/>
      <c r="G21" s="754">
        <f t="shared" si="0"/>
        <v>0</v>
      </c>
      <c r="I21" s="1346">
        <v>37865</v>
      </c>
      <c r="J21" s="1346">
        <v>37893</v>
      </c>
      <c r="K21" s="749">
        <v>29</v>
      </c>
      <c r="L21" s="749"/>
      <c r="M21" s="1347">
        <v>4.2500000000000003E-2</v>
      </c>
      <c r="N21" s="695">
        <f t="shared" si="1"/>
        <v>0</v>
      </c>
      <c r="O21" s="754">
        <f t="shared" si="2"/>
        <v>0</v>
      </c>
      <c r="P21" s="754">
        <f t="shared" si="3"/>
        <v>0</v>
      </c>
    </row>
    <row r="22" spans="1:16" hidden="1" outlineLevel="1" x14ac:dyDescent="0.2">
      <c r="A22" s="763"/>
      <c r="C22" s="754">
        <v>0</v>
      </c>
      <c r="D22" s="754"/>
      <c r="E22" s="754"/>
      <c r="F22" s="754">
        <f>+C22</f>
        <v>0</v>
      </c>
      <c r="G22" s="754">
        <f t="shared" si="0"/>
        <v>0</v>
      </c>
      <c r="I22" s="1346">
        <v>37894</v>
      </c>
      <c r="J22" s="1346">
        <v>37894</v>
      </c>
      <c r="K22" s="749">
        <v>1</v>
      </c>
      <c r="L22" s="749"/>
      <c r="M22" s="1347">
        <v>4.2500000000000003E-2</v>
      </c>
      <c r="N22" s="695">
        <f t="shared" si="1"/>
        <v>0</v>
      </c>
      <c r="O22" s="754">
        <f t="shared" si="2"/>
        <v>0</v>
      </c>
      <c r="P22" s="754">
        <f t="shared" si="3"/>
        <v>0</v>
      </c>
    </row>
    <row r="23" spans="1:16" hidden="1" outlineLevel="1" x14ac:dyDescent="0.2">
      <c r="A23" s="763"/>
      <c r="B23" s="753" t="s">
        <v>32</v>
      </c>
      <c r="C23" s="754"/>
      <c r="D23" s="754"/>
      <c r="E23" s="754"/>
      <c r="F23" s="754"/>
      <c r="G23" s="754">
        <f t="shared" si="0"/>
        <v>0</v>
      </c>
      <c r="I23" s="1346">
        <v>37895</v>
      </c>
      <c r="J23" s="1346">
        <v>37924</v>
      </c>
      <c r="K23" s="749">
        <v>30</v>
      </c>
      <c r="L23" s="749"/>
      <c r="M23" s="1347">
        <v>4.07E-2</v>
      </c>
      <c r="N23" s="695">
        <f t="shared" si="1"/>
        <v>0</v>
      </c>
      <c r="O23" s="754">
        <f t="shared" si="2"/>
        <v>0</v>
      </c>
      <c r="P23" s="754">
        <f t="shared" si="3"/>
        <v>0</v>
      </c>
    </row>
    <row r="24" spans="1:16" hidden="1" outlineLevel="1" x14ac:dyDescent="0.2">
      <c r="A24" s="763"/>
      <c r="C24" s="754">
        <v>0</v>
      </c>
      <c r="D24" s="754"/>
      <c r="E24" s="754"/>
      <c r="F24" s="754">
        <f>+C24</f>
        <v>0</v>
      </c>
      <c r="G24" s="754">
        <f t="shared" si="0"/>
        <v>0</v>
      </c>
      <c r="I24" s="1346">
        <v>37925</v>
      </c>
      <c r="J24" s="1346">
        <v>37925</v>
      </c>
      <c r="K24" s="749">
        <v>1</v>
      </c>
      <c r="L24" s="749"/>
      <c r="M24" s="1347">
        <v>4.07E-2</v>
      </c>
      <c r="N24" s="695">
        <f t="shared" si="1"/>
        <v>0</v>
      </c>
      <c r="O24" s="754">
        <f t="shared" si="2"/>
        <v>0</v>
      </c>
      <c r="P24" s="754">
        <f t="shared" si="3"/>
        <v>0</v>
      </c>
    </row>
    <row r="25" spans="1:16" hidden="1" outlineLevel="1" x14ac:dyDescent="0.2">
      <c r="A25" s="763"/>
      <c r="B25" s="753" t="s">
        <v>33</v>
      </c>
      <c r="C25" s="754"/>
      <c r="D25" s="754"/>
      <c r="E25" s="754"/>
      <c r="F25" s="754"/>
      <c r="G25" s="754">
        <f t="shared" si="0"/>
        <v>0</v>
      </c>
      <c r="I25" s="1346">
        <v>37926</v>
      </c>
      <c r="J25" s="1346">
        <v>37954</v>
      </c>
      <c r="K25" s="749">
        <v>29</v>
      </c>
      <c r="L25" s="749"/>
      <c r="M25" s="1347">
        <v>4.07E-2</v>
      </c>
      <c r="N25" s="695">
        <f t="shared" si="1"/>
        <v>0</v>
      </c>
      <c r="O25" s="754">
        <f t="shared" si="2"/>
        <v>0</v>
      </c>
      <c r="P25" s="754">
        <f t="shared" si="3"/>
        <v>0</v>
      </c>
    </row>
    <row r="26" spans="1:16" hidden="1" outlineLevel="1" x14ac:dyDescent="0.2">
      <c r="A26" s="763"/>
      <c r="C26" s="754">
        <v>0</v>
      </c>
      <c r="D26" s="754"/>
      <c r="E26" s="754"/>
      <c r="F26" s="754">
        <f>+C26</f>
        <v>0</v>
      </c>
      <c r="G26" s="754">
        <f t="shared" si="0"/>
        <v>0</v>
      </c>
      <c r="I26" s="1346">
        <v>37955</v>
      </c>
      <c r="J26" s="1346">
        <v>37955</v>
      </c>
      <c r="K26" s="749">
        <v>1</v>
      </c>
      <c r="L26" s="749"/>
      <c r="M26" s="1347">
        <v>4.07E-2</v>
      </c>
      <c r="N26" s="695">
        <f t="shared" si="1"/>
        <v>0</v>
      </c>
      <c r="O26" s="754">
        <f t="shared" si="2"/>
        <v>0</v>
      </c>
      <c r="P26" s="754">
        <f t="shared" si="3"/>
        <v>0</v>
      </c>
    </row>
    <row r="27" spans="1:16" hidden="1" outlineLevel="1" x14ac:dyDescent="0.2">
      <c r="A27" s="763"/>
      <c r="B27" s="753" t="s">
        <v>34</v>
      </c>
      <c r="C27" s="754"/>
      <c r="D27" s="754"/>
      <c r="E27" s="754"/>
      <c r="F27" s="754"/>
      <c r="G27" s="754">
        <f t="shared" si="0"/>
        <v>0</v>
      </c>
      <c r="I27" s="1346">
        <v>37956</v>
      </c>
      <c r="J27" s="1346">
        <v>37985</v>
      </c>
      <c r="K27" s="749">
        <v>30</v>
      </c>
      <c r="L27" s="749"/>
      <c r="M27" s="1347">
        <v>4.07E-2</v>
      </c>
      <c r="N27" s="695">
        <f t="shared" si="1"/>
        <v>0</v>
      </c>
      <c r="O27" s="754">
        <f t="shared" si="2"/>
        <v>0</v>
      </c>
      <c r="P27" s="754">
        <f t="shared" si="3"/>
        <v>0</v>
      </c>
    </row>
    <row r="28" spans="1:16" hidden="1" outlineLevel="1" x14ac:dyDescent="0.2">
      <c r="A28" s="763"/>
      <c r="C28" s="754">
        <v>0</v>
      </c>
      <c r="D28" s="754"/>
      <c r="E28" s="754"/>
      <c r="F28" s="754">
        <f>+C28</f>
        <v>0</v>
      </c>
      <c r="G28" s="754">
        <f t="shared" si="0"/>
        <v>0</v>
      </c>
      <c r="I28" s="1346">
        <v>37986</v>
      </c>
      <c r="J28" s="1346">
        <v>37986</v>
      </c>
      <c r="K28" s="749">
        <v>1</v>
      </c>
      <c r="L28" s="749"/>
      <c r="M28" s="1347">
        <v>4.07E-2</v>
      </c>
      <c r="N28" s="695">
        <f t="shared" si="1"/>
        <v>0</v>
      </c>
      <c r="O28" s="754">
        <f t="shared" si="2"/>
        <v>0</v>
      </c>
      <c r="P28" s="754">
        <f t="shared" si="3"/>
        <v>0</v>
      </c>
    </row>
    <row r="29" spans="1:16" hidden="1" outlineLevel="1" x14ac:dyDescent="0.2">
      <c r="A29" s="763"/>
      <c r="B29" s="753" t="s">
        <v>35</v>
      </c>
      <c r="C29" s="754"/>
      <c r="D29" s="754"/>
      <c r="E29" s="754"/>
      <c r="F29" s="754"/>
      <c r="G29" s="754">
        <f t="shared" si="0"/>
        <v>0</v>
      </c>
      <c r="I29" s="1346">
        <v>37987</v>
      </c>
      <c r="J29" s="1346">
        <v>38016</v>
      </c>
      <c r="K29" s="749">
        <v>30</v>
      </c>
      <c r="L29" s="749"/>
      <c r="M29" s="1347">
        <v>0.04</v>
      </c>
      <c r="N29" s="695">
        <f t="shared" si="1"/>
        <v>0</v>
      </c>
      <c r="O29" s="754">
        <f t="shared" si="2"/>
        <v>0</v>
      </c>
      <c r="P29" s="754">
        <f t="shared" si="3"/>
        <v>0</v>
      </c>
    </row>
    <row r="30" spans="1:16" hidden="1" outlineLevel="1" x14ac:dyDescent="0.2">
      <c r="A30" s="763"/>
      <c r="C30" s="754">
        <v>0</v>
      </c>
      <c r="D30" s="754"/>
      <c r="E30" s="754"/>
      <c r="F30" s="754">
        <f>+C30</f>
        <v>0</v>
      </c>
      <c r="G30" s="754">
        <f t="shared" si="0"/>
        <v>0</v>
      </c>
      <c r="I30" s="1346">
        <v>38017</v>
      </c>
      <c r="J30" s="1346">
        <v>38017</v>
      </c>
      <c r="K30" s="749">
        <v>1</v>
      </c>
      <c r="L30" s="749"/>
      <c r="M30" s="1347">
        <v>0.04</v>
      </c>
      <c r="N30" s="695">
        <f t="shared" si="1"/>
        <v>0</v>
      </c>
      <c r="O30" s="754">
        <f t="shared" si="2"/>
        <v>0</v>
      </c>
      <c r="P30" s="754">
        <f t="shared" si="3"/>
        <v>0</v>
      </c>
    </row>
    <row r="31" spans="1:16" hidden="1" outlineLevel="1" x14ac:dyDescent="0.2">
      <c r="A31" s="763"/>
      <c r="B31" s="753" t="s">
        <v>36</v>
      </c>
      <c r="C31" s="754"/>
      <c r="D31" s="754"/>
      <c r="E31" s="754"/>
      <c r="F31" s="754"/>
      <c r="G31" s="754">
        <f t="shared" si="0"/>
        <v>0</v>
      </c>
      <c r="I31" s="1346">
        <v>38018</v>
      </c>
      <c r="J31" s="1346">
        <v>38045</v>
      </c>
      <c r="K31" s="749">
        <v>28</v>
      </c>
      <c r="L31" s="749"/>
      <c r="M31" s="1347">
        <v>0.04</v>
      </c>
      <c r="N31" s="695">
        <f t="shared" si="1"/>
        <v>0</v>
      </c>
      <c r="O31" s="754">
        <f t="shared" si="2"/>
        <v>0</v>
      </c>
      <c r="P31" s="754">
        <f t="shared" si="3"/>
        <v>0</v>
      </c>
    </row>
    <row r="32" spans="1:16" hidden="1" outlineLevel="1" x14ac:dyDescent="0.2">
      <c r="A32" s="763"/>
      <c r="C32" s="754">
        <v>2896218.4739398919</v>
      </c>
      <c r="D32" s="754"/>
      <c r="E32" s="754"/>
      <c r="F32" s="754">
        <f>+C32</f>
        <v>2896218.4739398919</v>
      </c>
      <c r="G32" s="754">
        <f t="shared" si="0"/>
        <v>2896218.4739398919</v>
      </c>
      <c r="I32" s="1346">
        <v>38046</v>
      </c>
      <c r="J32" s="1346">
        <v>38046</v>
      </c>
      <c r="K32" s="749">
        <v>1</v>
      </c>
      <c r="L32" s="749"/>
      <c r="M32" s="1347">
        <v>0.04</v>
      </c>
      <c r="N32" s="695">
        <f t="shared" si="1"/>
        <v>317.39</v>
      </c>
      <c r="O32" s="754">
        <f t="shared" si="2"/>
        <v>317.39</v>
      </c>
      <c r="P32" s="754">
        <f t="shared" si="3"/>
        <v>317.39</v>
      </c>
    </row>
    <row r="33" spans="1:16" hidden="1" outlineLevel="1" x14ac:dyDescent="0.2">
      <c r="A33" s="763"/>
      <c r="B33" s="753" t="s">
        <v>37</v>
      </c>
      <c r="C33" s="754"/>
      <c r="D33" s="754"/>
      <c r="E33" s="754"/>
      <c r="F33" s="754"/>
      <c r="G33" s="754">
        <f t="shared" si="0"/>
        <v>2896218.4739398919</v>
      </c>
      <c r="I33" s="1346">
        <v>38047</v>
      </c>
      <c r="J33" s="1346">
        <v>38076</v>
      </c>
      <c r="K33" s="749">
        <v>30</v>
      </c>
      <c r="L33" s="749"/>
      <c r="M33" s="1347">
        <v>0.04</v>
      </c>
      <c r="N33" s="695">
        <f t="shared" si="1"/>
        <v>9521.81</v>
      </c>
      <c r="O33" s="754">
        <f t="shared" si="2"/>
        <v>9521.81</v>
      </c>
      <c r="P33" s="754">
        <f t="shared" si="3"/>
        <v>9839.1999999999989</v>
      </c>
    </row>
    <row r="34" spans="1:16" hidden="1" outlineLevel="1" x14ac:dyDescent="0.2">
      <c r="A34" s="763"/>
      <c r="C34" s="754">
        <v>2054459.922957819</v>
      </c>
      <c r="D34" s="754"/>
      <c r="E34" s="754"/>
      <c r="F34" s="754">
        <f>+C34</f>
        <v>2054459.922957819</v>
      </c>
      <c r="G34" s="754">
        <f t="shared" si="0"/>
        <v>4950678.3968977109</v>
      </c>
      <c r="I34" s="1346">
        <v>38077</v>
      </c>
      <c r="J34" s="1346">
        <v>38077</v>
      </c>
      <c r="K34" s="749">
        <v>1</v>
      </c>
      <c r="L34" s="749"/>
      <c r="M34" s="1347">
        <v>0.04</v>
      </c>
      <c r="N34" s="695">
        <f t="shared" si="1"/>
        <v>542.54</v>
      </c>
      <c r="O34" s="754">
        <f t="shared" si="2"/>
        <v>542.54</v>
      </c>
      <c r="P34" s="754">
        <f t="shared" si="3"/>
        <v>10381.739999999998</v>
      </c>
    </row>
    <row r="35" spans="1:16" hidden="1" outlineLevel="1" x14ac:dyDescent="0.2">
      <c r="A35" s="763"/>
      <c r="B35" s="753" t="s">
        <v>38</v>
      </c>
      <c r="C35" s="754"/>
      <c r="D35" s="754"/>
      <c r="E35" s="754"/>
      <c r="F35" s="754"/>
      <c r="G35" s="754">
        <f t="shared" si="0"/>
        <v>4950678.3968977109</v>
      </c>
      <c r="I35" s="1346">
        <v>38078</v>
      </c>
      <c r="J35" s="1346">
        <v>38107</v>
      </c>
      <c r="K35" s="749">
        <v>30</v>
      </c>
      <c r="L35" s="749"/>
      <c r="M35" s="1347">
        <v>0.04</v>
      </c>
      <c r="N35" s="695">
        <f t="shared" si="1"/>
        <v>16276.2</v>
      </c>
      <c r="O35" s="754">
        <f t="shared" si="2"/>
        <v>16276.2</v>
      </c>
      <c r="P35" s="754">
        <f t="shared" si="3"/>
        <v>26657.94</v>
      </c>
    </row>
    <row r="36" spans="1:16" hidden="1" outlineLevel="1" x14ac:dyDescent="0.2">
      <c r="A36" s="763"/>
      <c r="C36" s="754">
        <v>1384038.611795241</v>
      </c>
      <c r="D36" s="754"/>
      <c r="E36" s="754"/>
      <c r="F36" s="754">
        <f>+C36</f>
        <v>1384038.611795241</v>
      </c>
      <c r="G36" s="754">
        <f t="shared" si="0"/>
        <v>6334717.0086929519</v>
      </c>
      <c r="I36" s="1346">
        <v>38107</v>
      </c>
      <c r="J36" s="1346">
        <v>38107</v>
      </c>
      <c r="K36" s="749">
        <v>1</v>
      </c>
      <c r="L36" s="749"/>
      <c r="M36" s="1347">
        <v>0.04</v>
      </c>
      <c r="N36" s="695">
        <f t="shared" si="1"/>
        <v>694.22</v>
      </c>
      <c r="O36" s="754">
        <f t="shared" si="2"/>
        <v>694.22</v>
      </c>
      <c r="P36" s="754">
        <f t="shared" si="3"/>
        <v>27352.16</v>
      </c>
    </row>
    <row r="37" spans="1:16" hidden="1" outlineLevel="1" x14ac:dyDescent="0.2">
      <c r="A37" s="763"/>
      <c r="B37" s="753" t="s">
        <v>39</v>
      </c>
      <c r="D37" s="754"/>
      <c r="E37" s="754"/>
      <c r="F37" s="754"/>
      <c r="G37" s="754">
        <f t="shared" si="0"/>
        <v>6334717.0086929519</v>
      </c>
      <c r="I37" s="1346">
        <v>38108</v>
      </c>
      <c r="J37" s="1346">
        <v>38138</v>
      </c>
      <c r="K37" s="749">
        <v>30</v>
      </c>
      <c r="L37" s="749"/>
      <c r="M37" s="1347">
        <v>0.04</v>
      </c>
      <c r="N37" s="695">
        <f t="shared" si="1"/>
        <v>20826.47</v>
      </c>
      <c r="O37" s="754">
        <f t="shared" si="2"/>
        <v>20826.47</v>
      </c>
      <c r="P37" s="754">
        <f t="shared" si="3"/>
        <v>48178.630000000005</v>
      </c>
    </row>
    <row r="38" spans="1:16" hidden="1" outlineLevel="1" x14ac:dyDescent="0.2">
      <c r="A38" s="763"/>
      <c r="C38" s="754">
        <v>-3053086.7957935128</v>
      </c>
      <c r="D38" s="754"/>
      <c r="E38" s="754"/>
      <c r="F38" s="754">
        <f>+C38</f>
        <v>-3053086.7957935128</v>
      </c>
      <c r="G38" s="754">
        <f t="shared" si="0"/>
        <v>3281630.212899439</v>
      </c>
      <c r="I38" s="1346">
        <v>38138</v>
      </c>
      <c r="J38" s="1346">
        <v>38138</v>
      </c>
      <c r="K38" s="749">
        <v>1</v>
      </c>
      <c r="L38" s="749"/>
      <c r="M38" s="1347">
        <v>0.04</v>
      </c>
      <c r="N38" s="695">
        <f t="shared" si="1"/>
        <v>359.63</v>
      </c>
      <c r="O38" s="754">
        <f t="shared" si="2"/>
        <v>359.63</v>
      </c>
      <c r="P38" s="754">
        <f t="shared" si="3"/>
        <v>48538.26</v>
      </c>
    </row>
    <row r="39" spans="1:16" hidden="1" outlineLevel="1" x14ac:dyDescent="0.2">
      <c r="A39" s="763"/>
      <c r="B39" s="753" t="s">
        <v>40</v>
      </c>
      <c r="D39" s="754"/>
      <c r="E39" s="754"/>
      <c r="F39" s="754"/>
      <c r="G39" s="754">
        <f t="shared" si="0"/>
        <v>3281630.212899439</v>
      </c>
      <c r="I39" s="1346">
        <v>38139</v>
      </c>
      <c r="J39" s="1346">
        <v>38168</v>
      </c>
      <c r="K39" s="749">
        <v>30</v>
      </c>
      <c r="L39" s="749"/>
      <c r="M39" s="1347">
        <v>0.04</v>
      </c>
      <c r="N39" s="695">
        <f t="shared" si="1"/>
        <v>10788.92</v>
      </c>
      <c r="O39" s="754">
        <f t="shared" si="2"/>
        <v>10788.92</v>
      </c>
      <c r="P39" s="754">
        <f t="shared" si="3"/>
        <v>59327.18</v>
      </c>
    </row>
    <row r="40" spans="1:16" hidden="1" outlineLevel="1" x14ac:dyDescent="0.2">
      <c r="A40" s="763"/>
      <c r="C40" s="754">
        <v>1494031.693027759</v>
      </c>
      <c r="D40" s="754"/>
      <c r="E40" s="754"/>
      <c r="F40" s="754">
        <f>+C40</f>
        <v>1494031.693027759</v>
      </c>
      <c r="G40" s="754">
        <f t="shared" si="0"/>
        <v>4775661.905927198</v>
      </c>
      <c r="I40" s="1346">
        <v>38168</v>
      </c>
      <c r="J40" s="1346">
        <v>38168</v>
      </c>
      <c r="K40" s="749">
        <v>1</v>
      </c>
      <c r="L40" s="749"/>
      <c r="M40" s="1347">
        <v>0.04</v>
      </c>
      <c r="N40" s="695">
        <f t="shared" si="1"/>
        <v>523.36</v>
      </c>
      <c r="O40" s="754">
        <f t="shared" si="2"/>
        <v>523.36</v>
      </c>
      <c r="P40" s="754">
        <f t="shared" si="3"/>
        <v>59850.54</v>
      </c>
    </row>
    <row r="41" spans="1:16" hidden="1" outlineLevel="1" x14ac:dyDescent="0.2">
      <c r="A41" s="753" t="s">
        <v>71</v>
      </c>
      <c r="B41" s="753" t="s">
        <v>29</v>
      </c>
      <c r="C41" s="754"/>
      <c r="D41" s="754"/>
      <c r="E41" s="754"/>
      <c r="F41" s="754"/>
      <c r="G41" s="754">
        <f>+G40</f>
        <v>4775661.905927198</v>
      </c>
      <c r="I41" s="1346">
        <v>38169</v>
      </c>
      <c r="J41" s="1346">
        <f>+I42-1</f>
        <v>38198</v>
      </c>
      <c r="K41" s="749">
        <f t="shared" ref="K41:K58" si="4">+IF(+J41="","",+J41-(I41-1))</f>
        <v>30</v>
      </c>
      <c r="L41" s="749"/>
      <c r="M41" s="1347">
        <v>4.2500000000000003E-2</v>
      </c>
      <c r="N41" s="695">
        <f t="shared" si="1"/>
        <v>16682.11</v>
      </c>
      <c r="O41" s="754">
        <f t="shared" si="2"/>
        <v>16682.11</v>
      </c>
      <c r="P41" s="754">
        <f t="shared" si="3"/>
        <v>76532.649999999994</v>
      </c>
    </row>
    <row r="42" spans="1:16" hidden="1" outlineLevel="1" x14ac:dyDescent="0.2">
      <c r="C42" s="754">
        <v>0</v>
      </c>
      <c r="D42" s="754"/>
      <c r="E42" s="754"/>
      <c r="F42" s="754">
        <v>0</v>
      </c>
      <c r="G42" s="754">
        <f t="shared" ref="G42:G105" si="5">+G41+F42</f>
        <v>4775661.905927198</v>
      </c>
      <c r="I42" s="1346">
        <v>38199</v>
      </c>
      <c r="J42" s="1346">
        <f t="shared" ref="J42:J63" si="6">IF(I42=I43,"",+I43-1)</f>
        <v>38199</v>
      </c>
      <c r="K42" s="749">
        <f t="shared" si="4"/>
        <v>1</v>
      </c>
      <c r="L42" s="749"/>
      <c r="M42" s="1347">
        <v>4.2500000000000003E-2</v>
      </c>
      <c r="N42" s="695">
        <f t="shared" si="1"/>
        <v>556.07000000000005</v>
      </c>
      <c r="O42" s="754">
        <f t="shared" ref="O42:O64" si="7">IF(MONTH(+I42)&lt;&gt;MONTH(+I41),N42,+O41+N42)</f>
        <v>17238.18</v>
      </c>
      <c r="P42" s="754">
        <f t="shared" si="3"/>
        <v>77088.72</v>
      </c>
    </row>
    <row r="43" spans="1:16" hidden="1" outlineLevel="1" x14ac:dyDescent="0.2">
      <c r="A43" s="763" t="s">
        <v>70</v>
      </c>
      <c r="B43" s="753" t="s">
        <v>30</v>
      </c>
      <c r="C43" s="754"/>
      <c r="D43" s="754"/>
      <c r="E43" s="754"/>
      <c r="F43" s="754"/>
      <c r="G43" s="754">
        <f t="shared" si="5"/>
        <v>4775661.905927198</v>
      </c>
      <c r="I43" s="1346">
        <v>38200</v>
      </c>
      <c r="J43" s="1346">
        <f t="shared" si="6"/>
        <v>38229</v>
      </c>
      <c r="K43" s="749">
        <f t="shared" si="4"/>
        <v>30</v>
      </c>
      <c r="L43" s="749"/>
      <c r="M43" s="1347">
        <v>0.04</v>
      </c>
      <c r="N43" s="695">
        <f>+IF(+K43&lt;&gt;" ", ROUND(M43*(K43/365)*G43,2),0)-437.54</f>
        <v>15263.269999999999</v>
      </c>
      <c r="O43" s="754">
        <f t="shared" si="7"/>
        <v>15263.269999999999</v>
      </c>
      <c r="P43" s="754">
        <f t="shared" ref="P43:P64" si="8">P42+N43</f>
        <v>92351.99</v>
      </c>
    </row>
    <row r="44" spans="1:16" hidden="1" outlineLevel="1" x14ac:dyDescent="0.2">
      <c r="A44" s="763"/>
      <c r="C44" s="754">
        <v>0</v>
      </c>
      <c r="D44" s="754"/>
      <c r="E44" s="754"/>
      <c r="F44" s="754">
        <f>+F42+C44+D44+E44</f>
        <v>0</v>
      </c>
      <c r="G44" s="754">
        <f t="shared" si="5"/>
        <v>4775661.905927198</v>
      </c>
      <c r="I44" s="1346">
        <v>38230</v>
      </c>
      <c r="J44" s="1346">
        <f t="shared" si="6"/>
        <v>38230</v>
      </c>
      <c r="K44" s="749">
        <f t="shared" si="4"/>
        <v>1</v>
      </c>
      <c r="L44" s="749"/>
      <c r="M44" s="1347">
        <v>0.04</v>
      </c>
      <c r="N44" s="695">
        <f>+IF(+K44&lt;&gt;" ", ROUND(M44*(K44/365)*G44,2),0)-14.59</f>
        <v>508.77000000000004</v>
      </c>
      <c r="O44" s="754">
        <f t="shared" si="7"/>
        <v>15772.039999999999</v>
      </c>
      <c r="P44" s="754">
        <f t="shared" si="8"/>
        <v>92860.760000000009</v>
      </c>
    </row>
    <row r="45" spans="1:16" hidden="1" outlineLevel="1" x14ac:dyDescent="0.2">
      <c r="A45" s="763"/>
      <c r="B45" s="753" t="s">
        <v>31</v>
      </c>
      <c r="C45" s="754"/>
      <c r="D45" s="754"/>
      <c r="E45" s="754"/>
      <c r="F45" s="754"/>
      <c r="G45" s="754">
        <f t="shared" si="5"/>
        <v>4775661.905927198</v>
      </c>
      <c r="I45" s="1346">
        <v>38231</v>
      </c>
      <c r="J45" s="1346">
        <f t="shared" si="6"/>
        <v>38259</v>
      </c>
      <c r="K45" s="749">
        <f t="shared" si="4"/>
        <v>29</v>
      </c>
      <c r="L45" s="749"/>
      <c r="M45" s="1347">
        <v>0.04</v>
      </c>
      <c r="N45" s="695">
        <f t="shared" ref="N45:N66" si="9">+IF(+K45&lt;&gt;" ", ROUND(M45*(K45/365)*G45,2),0)</f>
        <v>15177.45</v>
      </c>
      <c r="O45" s="754">
        <f t="shared" si="7"/>
        <v>15177.45</v>
      </c>
      <c r="P45" s="754">
        <f t="shared" si="8"/>
        <v>108038.21</v>
      </c>
    </row>
    <row r="46" spans="1:16" hidden="1" outlineLevel="1" x14ac:dyDescent="0.2">
      <c r="A46" s="763"/>
      <c r="C46" s="754">
        <v>0</v>
      </c>
      <c r="D46" s="754"/>
      <c r="E46" s="754"/>
      <c r="F46" s="754"/>
      <c r="G46" s="754">
        <f t="shared" si="5"/>
        <v>4775661.905927198</v>
      </c>
      <c r="I46" s="1346">
        <v>38260</v>
      </c>
      <c r="J46" s="1346">
        <f t="shared" si="6"/>
        <v>38260</v>
      </c>
      <c r="K46" s="749">
        <f t="shared" si="4"/>
        <v>1</v>
      </c>
      <c r="L46" s="749"/>
      <c r="M46" s="1347">
        <v>0.04</v>
      </c>
      <c r="N46" s="695">
        <f t="shared" si="9"/>
        <v>523.36</v>
      </c>
      <c r="O46" s="754">
        <f t="shared" si="7"/>
        <v>15700.810000000001</v>
      </c>
      <c r="P46" s="754">
        <f t="shared" si="8"/>
        <v>108561.57</v>
      </c>
    </row>
    <row r="47" spans="1:16" hidden="1" outlineLevel="1" x14ac:dyDescent="0.2">
      <c r="A47" s="763"/>
      <c r="B47" s="753" t="s">
        <v>32</v>
      </c>
      <c r="C47" s="754"/>
      <c r="D47" s="754"/>
      <c r="E47" s="754"/>
      <c r="F47" s="754"/>
      <c r="G47" s="754">
        <f t="shared" si="5"/>
        <v>4775661.905927198</v>
      </c>
      <c r="I47" s="1346">
        <v>38261</v>
      </c>
      <c r="J47" s="1346">
        <f t="shared" si="6"/>
        <v>38290</v>
      </c>
      <c r="K47" s="749">
        <f t="shared" si="4"/>
        <v>30</v>
      </c>
      <c r="L47" s="749"/>
      <c r="M47" s="1347">
        <v>4.2200000000000001E-2</v>
      </c>
      <c r="N47" s="695">
        <f t="shared" si="9"/>
        <v>16564.349999999999</v>
      </c>
      <c r="O47" s="754">
        <f t="shared" si="7"/>
        <v>16564.349999999999</v>
      </c>
      <c r="P47" s="754">
        <f t="shared" si="8"/>
        <v>125125.92000000001</v>
      </c>
    </row>
    <row r="48" spans="1:16" hidden="1" outlineLevel="1" x14ac:dyDescent="0.2">
      <c r="A48" s="763"/>
      <c r="C48" s="754">
        <v>0</v>
      </c>
      <c r="D48" s="754"/>
      <c r="E48" s="754"/>
      <c r="F48" s="754"/>
      <c r="G48" s="754">
        <f t="shared" si="5"/>
        <v>4775661.905927198</v>
      </c>
      <c r="I48" s="1346">
        <v>38291</v>
      </c>
      <c r="J48" s="1346">
        <f t="shared" si="6"/>
        <v>38291</v>
      </c>
      <c r="K48" s="749">
        <f t="shared" si="4"/>
        <v>1</v>
      </c>
      <c r="L48" s="749"/>
      <c r="M48" s="1347">
        <v>4.2200000000000001E-2</v>
      </c>
      <c r="N48" s="695">
        <f t="shared" si="9"/>
        <v>552.15</v>
      </c>
      <c r="O48" s="754">
        <f t="shared" si="7"/>
        <v>17116.5</v>
      </c>
      <c r="P48" s="754">
        <f t="shared" si="8"/>
        <v>125678.07</v>
      </c>
    </row>
    <row r="49" spans="1:16" hidden="1" outlineLevel="1" x14ac:dyDescent="0.2">
      <c r="A49" s="763"/>
      <c r="B49" s="753" t="s">
        <v>33</v>
      </c>
      <c r="C49" s="754"/>
      <c r="D49" s="754"/>
      <c r="E49" s="754"/>
      <c r="F49" s="754"/>
      <c r="G49" s="754">
        <f t="shared" si="5"/>
        <v>4775661.905927198</v>
      </c>
      <c r="I49" s="1346">
        <v>38292</v>
      </c>
      <c r="J49" s="1346">
        <f t="shared" si="6"/>
        <v>38320</v>
      </c>
      <c r="K49" s="749">
        <f t="shared" si="4"/>
        <v>29</v>
      </c>
      <c r="L49" s="749"/>
      <c r="M49" s="1347">
        <v>4.2200000000000001E-2</v>
      </c>
      <c r="N49" s="695">
        <f t="shared" si="9"/>
        <v>16012.21</v>
      </c>
      <c r="O49" s="754">
        <f t="shared" si="7"/>
        <v>16012.21</v>
      </c>
      <c r="P49" s="754">
        <f t="shared" si="8"/>
        <v>141690.28</v>
      </c>
    </row>
    <row r="50" spans="1:16" hidden="1" outlineLevel="1" x14ac:dyDescent="0.2">
      <c r="A50" s="763"/>
      <c r="C50" s="754">
        <v>0</v>
      </c>
      <c r="D50" s="754"/>
      <c r="E50" s="754"/>
      <c r="F50" s="754"/>
      <c r="G50" s="754">
        <f t="shared" si="5"/>
        <v>4775661.905927198</v>
      </c>
      <c r="I50" s="1346">
        <v>38321</v>
      </c>
      <c r="J50" s="1346">
        <f t="shared" si="6"/>
        <v>38321</v>
      </c>
      <c r="K50" s="749">
        <f t="shared" si="4"/>
        <v>1</v>
      </c>
      <c r="L50" s="749"/>
      <c r="M50" s="1347">
        <v>4.2200000000000001E-2</v>
      </c>
      <c r="N50" s="695">
        <f t="shared" si="9"/>
        <v>552.15</v>
      </c>
      <c r="O50" s="754">
        <f t="shared" si="7"/>
        <v>16564.36</v>
      </c>
      <c r="P50" s="754">
        <f t="shared" si="8"/>
        <v>142242.43</v>
      </c>
    </row>
    <row r="51" spans="1:16" hidden="1" outlineLevel="1" x14ac:dyDescent="0.2">
      <c r="A51" s="763"/>
      <c r="B51" s="753" t="s">
        <v>34</v>
      </c>
      <c r="C51" s="754"/>
      <c r="D51" s="754"/>
      <c r="E51" s="754"/>
      <c r="F51" s="754"/>
      <c r="G51" s="754">
        <f t="shared" si="5"/>
        <v>4775661.905927198</v>
      </c>
      <c r="I51" s="1346">
        <v>38322</v>
      </c>
      <c r="J51" s="1346">
        <f t="shared" si="6"/>
        <v>38351</v>
      </c>
      <c r="K51" s="749">
        <f t="shared" si="4"/>
        <v>30</v>
      </c>
      <c r="L51" s="749"/>
      <c r="M51" s="1347">
        <v>4.2200000000000001E-2</v>
      </c>
      <c r="N51" s="695">
        <f t="shared" si="9"/>
        <v>16564.349999999999</v>
      </c>
      <c r="O51" s="754">
        <f t="shared" si="7"/>
        <v>16564.349999999999</v>
      </c>
      <c r="P51" s="754">
        <f t="shared" si="8"/>
        <v>158806.78</v>
      </c>
    </row>
    <row r="52" spans="1:16" hidden="1" outlineLevel="1" x14ac:dyDescent="0.2">
      <c r="A52" s="763"/>
      <c r="C52" s="754">
        <v>0</v>
      </c>
      <c r="D52" s="754"/>
      <c r="E52" s="754"/>
      <c r="F52" s="754">
        <f>+C52</f>
        <v>0</v>
      </c>
      <c r="G52" s="754">
        <f t="shared" si="5"/>
        <v>4775661.905927198</v>
      </c>
      <c r="I52" s="1346">
        <v>38352</v>
      </c>
      <c r="J52" s="1346">
        <f t="shared" si="6"/>
        <v>38352</v>
      </c>
      <c r="K52" s="749">
        <f t="shared" si="4"/>
        <v>1</v>
      </c>
      <c r="L52" s="749"/>
      <c r="M52" s="1347">
        <v>4.2200000000000001E-2</v>
      </c>
      <c r="N52" s="695">
        <f t="shared" si="9"/>
        <v>552.15</v>
      </c>
      <c r="O52" s="754">
        <f t="shared" si="7"/>
        <v>17116.5</v>
      </c>
      <c r="P52" s="754">
        <f t="shared" si="8"/>
        <v>159358.93</v>
      </c>
    </row>
    <row r="53" spans="1:16" hidden="1" outlineLevel="1" x14ac:dyDescent="0.2">
      <c r="A53" s="763"/>
      <c r="B53" s="753" t="s">
        <v>35</v>
      </c>
      <c r="C53" s="754"/>
      <c r="D53" s="754"/>
      <c r="E53" s="754"/>
      <c r="F53" s="754"/>
      <c r="G53" s="754">
        <f t="shared" si="5"/>
        <v>4775661.905927198</v>
      </c>
      <c r="I53" s="1346">
        <v>38353</v>
      </c>
      <c r="J53" s="1346">
        <f t="shared" si="6"/>
        <v>38382</v>
      </c>
      <c r="K53" s="749">
        <f t="shared" si="4"/>
        <v>30</v>
      </c>
      <c r="L53" s="749"/>
      <c r="M53" s="1347">
        <v>4.7500000000000001E-2</v>
      </c>
      <c r="N53" s="695">
        <f t="shared" si="9"/>
        <v>18644.71</v>
      </c>
      <c r="O53" s="754">
        <f t="shared" si="7"/>
        <v>18644.71</v>
      </c>
      <c r="P53" s="754">
        <f t="shared" si="8"/>
        <v>178003.63999999998</v>
      </c>
    </row>
    <row r="54" spans="1:16" hidden="1" outlineLevel="1" x14ac:dyDescent="0.2">
      <c r="A54" s="763"/>
      <c r="C54" s="754">
        <v>219640.65749740321</v>
      </c>
      <c r="D54" s="754"/>
      <c r="E54" s="754"/>
      <c r="F54" s="754">
        <f>+C54</f>
        <v>219640.65749740321</v>
      </c>
      <c r="G54" s="754">
        <f t="shared" si="5"/>
        <v>4995302.5634246012</v>
      </c>
      <c r="I54" s="1346">
        <v>38383</v>
      </c>
      <c r="J54" s="1346">
        <f t="shared" si="6"/>
        <v>38383</v>
      </c>
      <c r="K54" s="749">
        <f t="shared" si="4"/>
        <v>1</v>
      </c>
      <c r="L54" s="749"/>
      <c r="M54" s="1347">
        <v>4.7500000000000001E-2</v>
      </c>
      <c r="N54" s="695">
        <f t="shared" si="9"/>
        <v>650.07000000000005</v>
      </c>
      <c r="O54" s="754">
        <f t="shared" si="7"/>
        <v>19294.78</v>
      </c>
      <c r="P54" s="754">
        <f t="shared" si="8"/>
        <v>178653.71</v>
      </c>
    </row>
    <row r="55" spans="1:16" hidden="1" outlineLevel="1" x14ac:dyDescent="0.2">
      <c r="A55" s="763"/>
      <c r="B55" s="753" t="s">
        <v>36</v>
      </c>
      <c r="C55" s="754"/>
      <c r="D55" s="754"/>
      <c r="E55" s="754"/>
      <c r="F55" s="754"/>
      <c r="G55" s="754">
        <f t="shared" si="5"/>
        <v>4995302.5634246012</v>
      </c>
      <c r="I55" s="1346">
        <v>38384</v>
      </c>
      <c r="J55" s="1346">
        <f t="shared" si="6"/>
        <v>38410</v>
      </c>
      <c r="K55" s="749">
        <f t="shared" si="4"/>
        <v>27</v>
      </c>
      <c r="L55" s="749"/>
      <c r="M55" s="1347">
        <v>4.7500000000000001E-2</v>
      </c>
      <c r="N55" s="695">
        <f t="shared" si="9"/>
        <v>17551.990000000002</v>
      </c>
      <c r="O55" s="754">
        <f t="shared" si="7"/>
        <v>17551.990000000002</v>
      </c>
      <c r="P55" s="754">
        <f t="shared" si="8"/>
        <v>196205.69999999998</v>
      </c>
    </row>
    <row r="56" spans="1:16" hidden="1" outlineLevel="1" x14ac:dyDescent="0.2">
      <c r="A56" s="763"/>
      <c r="C56" s="754">
        <v>5073090.4930073181</v>
      </c>
      <c r="D56" s="754"/>
      <c r="E56" s="754"/>
      <c r="F56" s="754">
        <f>+C56</f>
        <v>5073090.4930073181</v>
      </c>
      <c r="G56" s="754">
        <f t="shared" si="5"/>
        <v>10068393.056431919</v>
      </c>
      <c r="I56" s="1348">
        <v>38411</v>
      </c>
      <c r="J56" s="1346">
        <f t="shared" si="6"/>
        <v>38411</v>
      </c>
      <c r="K56" s="749">
        <f t="shared" si="4"/>
        <v>1</v>
      </c>
      <c r="L56" s="749"/>
      <c r="M56" s="1347">
        <v>4.7500000000000001E-2</v>
      </c>
      <c r="N56" s="695">
        <f t="shared" si="9"/>
        <v>1310.27</v>
      </c>
      <c r="O56" s="754">
        <f t="shared" si="7"/>
        <v>18862.260000000002</v>
      </c>
      <c r="P56" s="754">
        <f t="shared" si="8"/>
        <v>197515.96999999997</v>
      </c>
    </row>
    <row r="57" spans="1:16" hidden="1" outlineLevel="1" x14ac:dyDescent="0.2">
      <c r="A57" s="763"/>
      <c r="B57" s="753" t="s">
        <v>37</v>
      </c>
      <c r="C57" s="754"/>
      <c r="D57" s="754"/>
      <c r="E57" s="754"/>
      <c r="F57" s="754"/>
      <c r="G57" s="754">
        <f t="shared" si="5"/>
        <v>10068393.056431919</v>
      </c>
      <c r="I57" s="1346">
        <v>38412</v>
      </c>
      <c r="J57" s="1346">
        <f t="shared" si="6"/>
        <v>38441</v>
      </c>
      <c r="K57" s="749">
        <f t="shared" si="4"/>
        <v>30</v>
      </c>
      <c r="L57" s="749"/>
      <c r="M57" s="1347">
        <v>4.7500000000000001E-2</v>
      </c>
      <c r="N57" s="695">
        <f t="shared" si="9"/>
        <v>39308.11</v>
      </c>
      <c r="O57" s="754">
        <f t="shared" si="7"/>
        <v>39308.11</v>
      </c>
      <c r="P57" s="754">
        <f t="shared" si="8"/>
        <v>236824.07999999996</v>
      </c>
    </row>
    <row r="58" spans="1:16" hidden="1" outlineLevel="1" x14ac:dyDescent="0.2">
      <c r="A58" s="763"/>
      <c r="C58" s="754">
        <v>3017976.5229971185</v>
      </c>
      <c r="D58" s="754"/>
      <c r="E58" s="754"/>
      <c r="F58" s="754">
        <f>+C58</f>
        <v>3017976.5229971185</v>
      </c>
      <c r="G58" s="754">
        <f t="shared" si="5"/>
        <v>13086369.579429038</v>
      </c>
      <c r="I58" s="1346">
        <v>38442</v>
      </c>
      <c r="J58" s="1346">
        <f t="shared" si="6"/>
        <v>38442</v>
      </c>
      <c r="K58" s="749">
        <f t="shared" si="4"/>
        <v>1</v>
      </c>
      <c r="L58" s="749"/>
      <c r="M58" s="1347">
        <v>4.7500000000000001E-2</v>
      </c>
      <c r="N58" s="695">
        <f t="shared" si="9"/>
        <v>1703.02</v>
      </c>
      <c r="O58" s="754">
        <f t="shared" si="7"/>
        <v>41011.129999999997</v>
      </c>
      <c r="P58" s="754">
        <f t="shared" si="8"/>
        <v>238527.09999999995</v>
      </c>
    </row>
    <row r="59" spans="1:16" hidden="1" outlineLevel="1" x14ac:dyDescent="0.2">
      <c r="A59" s="763"/>
      <c r="B59" s="753" t="s">
        <v>38</v>
      </c>
      <c r="C59" s="754"/>
      <c r="D59" s="754"/>
      <c r="E59" s="754"/>
      <c r="F59" s="754"/>
      <c r="G59" s="754">
        <f t="shared" si="5"/>
        <v>13086369.579429038</v>
      </c>
      <c r="I59" s="1346">
        <v>38443</v>
      </c>
      <c r="J59" s="1346">
        <f t="shared" si="6"/>
        <v>38471</v>
      </c>
      <c r="K59" s="749">
        <v>30</v>
      </c>
      <c r="L59" s="749"/>
      <c r="M59" s="1347">
        <v>5.2999999999999999E-2</v>
      </c>
      <c r="N59" s="695">
        <f t="shared" si="9"/>
        <v>57006.38</v>
      </c>
      <c r="O59" s="754">
        <f t="shared" si="7"/>
        <v>57006.38</v>
      </c>
      <c r="P59" s="754">
        <f t="shared" si="8"/>
        <v>295533.47999999992</v>
      </c>
    </row>
    <row r="60" spans="1:16" hidden="1" outlineLevel="1" x14ac:dyDescent="0.2">
      <c r="A60" s="763"/>
      <c r="C60" s="754">
        <v>529756.43968590908</v>
      </c>
      <c r="D60" s="754"/>
      <c r="E60" s="754"/>
      <c r="F60" s="754">
        <f>+C60</f>
        <v>529756.43968590908</v>
      </c>
      <c r="G60" s="754">
        <f t="shared" si="5"/>
        <v>13616126.019114947</v>
      </c>
      <c r="I60" s="1346">
        <v>38472</v>
      </c>
      <c r="J60" s="1346">
        <f t="shared" si="6"/>
        <v>38472</v>
      </c>
      <c r="K60" s="749">
        <f t="shared" ref="K60:K82" si="10">+IF(+J60="","",+J60-(I60-1))</f>
        <v>1</v>
      </c>
      <c r="L60" s="749"/>
      <c r="M60" s="1347">
        <v>5.2999999999999999E-2</v>
      </c>
      <c r="N60" s="695">
        <f t="shared" si="9"/>
        <v>1977.14</v>
      </c>
      <c r="O60" s="754">
        <f t="shared" si="7"/>
        <v>58983.519999999997</v>
      </c>
      <c r="P60" s="754">
        <f t="shared" si="8"/>
        <v>297510.61999999994</v>
      </c>
    </row>
    <row r="61" spans="1:16" hidden="1" outlineLevel="1" x14ac:dyDescent="0.2">
      <c r="A61" s="763"/>
      <c r="B61" s="753" t="s">
        <v>39</v>
      </c>
      <c r="D61" s="754"/>
      <c r="E61" s="754"/>
      <c r="F61" s="754"/>
      <c r="G61" s="754">
        <f t="shared" si="5"/>
        <v>13616126.019114947</v>
      </c>
      <c r="I61" s="1346">
        <v>38473</v>
      </c>
      <c r="J61" s="1346">
        <f t="shared" si="6"/>
        <v>38502</v>
      </c>
      <c r="K61" s="749">
        <f t="shared" si="10"/>
        <v>30</v>
      </c>
      <c r="L61" s="749"/>
      <c r="M61" s="1347">
        <v>5.2999999999999999E-2</v>
      </c>
      <c r="N61" s="695">
        <f t="shared" si="9"/>
        <v>59314.080000000002</v>
      </c>
      <c r="O61" s="754">
        <f t="shared" si="7"/>
        <v>59314.080000000002</v>
      </c>
      <c r="P61" s="754">
        <f t="shared" si="8"/>
        <v>356824.69999999995</v>
      </c>
    </row>
    <row r="62" spans="1:16" hidden="1" outlineLevel="1" x14ac:dyDescent="0.2">
      <c r="A62" s="763"/>
      <c r="C62" s="754">
        <v>-8840464.1131877489</v>
      </c>
      <c r="D62" s="754"/>
      <c r="E62" s="754"/>
      <c r="F62" s="754">
        <f>+C62</f>
        <v>-8840464.1131877489</v>
      </c>
      <c r="G62" s="754">
        <f t="shared" si="5"/>
        <v>4775661.905927198</v>
      </c>
      <c r="I62" s="1346">
        <v>38503</v>
      </c>
      <c r="J62" s="1346">
        <f t="shared" si="6"/>
        <v>38503</v>
      </c>
      <c r="K62" s="749">
        <f t="shared" si="10"/>
        <v>1</v>
      </c>
      <c r="L62" s="749"/>
      <c r="M62" s="1347">
        <v>5.2999999999999999E-2</v>
      </c>
      <c r="N62" s="695">
        <f t="shared" si="9"/>
        <v>693.45</v>
      </c>
      <c r="O62" s="754">
        <f t="shared" si="7"/>
        <v>60007.53</v>
      </c>
      <c r="P62" s="754">
        <f t="shared" si="8"/>
        <v>357518.14999999997</v>
      </c>
    </row>
    <row r="63" spans="1:16" hidden="1" outlineLevel="1" x14ac:dyDescent="0.2">
      <c r="A63" s="763"/>
      <c r="B63" s="753" t="s">
        <v>40</v>
      </c>
      <c r="D63" s="754"/>
      <c r="E63" s="754"/>
      <c r="F63" s="754"/>
      <c r="G63" s="754">
        <f t="shared" si="5"/>
        <v>4775661.905927198</v>
      </c>
      <c r="I63" s="1346">
        <v>38504</v>
      </c>
      <c r="J63" s="1346">
        <f t="shared" si="6"/>
        <v>38532</v>
      </c>
      <c r="K63" s="749">
        <f t="shared" si="10"/>
        <v>29</v>
      </c>
      <c r="L63" s="749"/>
      <c r="M63" s="1347">
        <v>5.2999999999999999E-2</v>
      </c>
      <c r="N63" s="695">
        <f t="shared" si="9"/>
        <v>20110.12</v>
      </c>
      <c r="O63" s="754">
        <f t="shared" si="7"/>
        <v>20110.12</v>
      </c>
      <c r="P63" s="754">
        <f t="shared" si="8"/>
        <v>377628.26999999996</v>
      </c>
    </row>
    <row r="64" spans="1:16" hidden="1" outlineLevel="1" x14ac:dyDescent="0.2">
      <c r="A64" s="763"/>
      <c r="C64" s="754">
        <v>0</v>
      </c>
      <c r="D64" s="754"/>
      <c r="E64" s="754"/>
      <c r="F64" s="754">
        <f>+C64</f>
        <v>0</v>
      </c>
      <c r="G64" s="754">
        <f t="shared" si="5"/>
        <v>4775661.905927198</v>
      </c>
      <c r="I64" s="1346">
        <v>38533</v>
      </c>
      <c r="J64" s="1346">
        <v>38533</v>
      </c>
      <c r="K64" s="749">
        <f t="shared" si="10"/>
        <v>1</v>
      </c>
      <c r="L64" s="749"/>
      <c r="M64" s="1347">
        <v>5.2999999999999999E-2</v>
      </c>
      <c r="N64" s="695">
        <f t="shared" si="9"/>
        <v>693.45</v>
      </c>
      <c r="O64" s="754">
        <f t="shared" si="7"/>
        <v>20803.57</v>
      </c>
      <c r="P64" s="754">
        <f t="shared" si="8"/>
        <v>378321.72</v>
      </c>
    </row>
    <row r="65" spans="1:16" hidden="1" outlineLevel="1" x14ac:dyDescent="0.2">
      <c r="A65" s="753" t="s">
        <v>72</v>
      </c>
      <c r="B65" s="753" t="s">
        <v>29</v>
      </c>
      <c r="C65" s="754"/>
      <c r="D65" s="754"/>
      <c r="E65" s="754"/>
      <c r="F65" s="754"/>
      <c r="G65" s="754">
        <f t="shared" si="5"/>
        <v>4775661.905927198</v>
      </c>
      <c r="I65" s="1346">
        <v>38534</v>
      </c>
      <c r="J65" s="1346">
        <f>+I66-1</f>
        <v>38563</v>
      </c>
      <c r="K65" s="749">
        <f t="shared" si="10"/>
        <v>30</v>
      </c>
      <c r="L65" s="749"/>
      <c r="M65" s="1347">
        <v>5.7700000000000001E-2</v>
      </c>
      <c r="N65" s="695">
        <f t="shared" si="9"/>
        <v>22648.41</v>
      </c>
      <c r="O65" s="754">
        <f>+N65</f>
        <v>22648.41</v>
      </c>
      <c r="P65" s="754">
        <f>+P64+N65</f>
        <v>400970.12999999995</v>
      </c>
    </row>
    <row r="66" spans="1:16" hidden="1" outlineLevel="1" x14ac:dyDescent="0.2">
      <c r="C66" s="754">
        <v>0</v>
      </c>
      <c r="D66" s="754"/>
      <c r="E66" s="754"/>
      <c r="F66" s="754">
        <v>0</v>
      </c>
      <c r="G66" s="754">
        <f t="shared" si="5"/>
        <v>4775661.905927198</v>
      </c>
      <c r="I66" s="1346">
        <v>38564</v>
      </c>
      <c r="J66" s="1346">
        <f t="shared" ref="J66:J87" si="11">IF(I66=I67,"",+I67-1)</f>
        <v>38564</v>
      </c>
      <c r="K66" s="749">
        <f t="shared" si="10"/>
        <v>1</v>
      </c>
      <c r="L66" s="749"/>
      <c r="M66" s="1347">
        <v>5.7700000000000001E-2</v>
      </c>
      <c r="N66" s="695">
        <f t="shared" si="9"/>
        <v>754.95</v>
      </c>
      <c r="O66" s="754">
        <f t="shared" ref="O66:O88" si="12">IF(MONTH(+I66)&lt;&gt;MONTH(+I65),N66,+O65+N66)</f>
        <v>23403.360000000001</v>
      </c>
      <c r="P66" s="754">
        <f>+P65+N66</f>
        <v>401725.07999999996</v>
      </c>
    </row>
    <row r="67" spans="1:16" hidden="1" outlineLevel="1" x14ac:dyDescent="0.2">
      <c r="A67" s="763" t="s">
        <v>70</v>
      </c>
      <c r="B67" s="753" t="s">
        <v>30</v>
      </c>
      <c r="C67" s="754"/>
      <c r="D67" s="754"/>
      <c r="E67" s="754"/>
      <c r="F67" s="754"/>
      <c r="G67" s="754">
        <f t="shared" si="5"/>
        <v>4775661.905927198</v>
      </c>
      <c r="I67" s="1346">
        <v>38565</v>
      </c>
      <c r="J67" s="1346">
        <f t="shared" si="11"/>
        <v>38594</v>
      </c>
      <c r="K67" s="749">
        <f t="shared" si="10"/>
        <v>30</v>
      </c>
      <c r="L67" s="749"/>
      <c r="M67" s="1347">
        <v>5.7700000000000001E-2</v>
      </c>
      <c r="N67" s="695">
        <f>+IF(+K67&lt;&gt;" ", ROUND(M67*(K67/365)*G67,2),0)-437.54</f>
        <v>22210.87</v>
      </c>
      <c r="O67" s="754">
        <f t="shared" si="12"/>
        <v>22210.87</v>
      </c>
      <c r="P67" s="754">
        <f t="shared" ref="P67:P88" si="13">P66+N67</f>
        <v>423935.94999999995</v>
      </c>
    </row>
    <row r="68" spans="1:16" hidden="1" outlineLevel="1" x14ac:dyDescent="0.2">
      <c r="A68" s="763"/>
      <c r="C68" s="754">
        <v>0</v>
      </c>
      <c r="D68" s="754"/>
      <c r="E68" s="754"/>
      <c r="F68" s="754">
        <f>+F66+C68+D68+E68</f>
        <v>0</v>
      </c>
      <c r="G68" s="754">
        <f t="shared" si="5"/>
        <v>4775661.905927198</v>
      </c>
      <c r="I68" s="1346">
        <v>38595</v>
      </c>
      <c r="J68" s="1346">
        <f t="shared" si="11"/>
        <v>38595</v>
      </c>
      <c r="K68" s="749">
        <f t="shared" si="10"/>
        <v>1</v>
      </c>
      <c r="L68" s="749"/>
      <c r="M68" s="1347">
        <v>5.7700000000000001E-2</v>
      </c>
      <c r="N68" s="695">
        <f>+IF(+K68&lt;&gt;" ", ROUND(M68*(K68/365)*G68,2),0)-14.59</f>
        <v>740.36</v>
      </c>
      <c r="O68" s="754">
        <f t="shared" si="12"/>
        <v>22951.23</v>
      </c>
      <c r="P68" s="754">
        <f t="shared" si="13"/>
        <v>424676.30999999994</v>
      </c>
    </row>
    <row r="69" spans="1:16" hidden="1" outlineLevel="1" x14ac:dyDescent="0.2">
      <c r="A69" s="763"/>
      <c r="B69" s="753" t="s">
        <v>31</v>
      </c>
      <c r="C69" s="754"/>
      <c r="D69" s="754"/>
      <c r="E69" s="754"/>
      <c r="F69" s="754"/>
      <c r="G69" s="754">
        <f t="shared" si="5"/>
        <v>4775661.905927198</v>
      </c>
      <c r="I69" s="1346">
        <v>38596</v>
      </c>
      <c r="J69" s="1346">
        <f t="shared" si="11"/>
        <v>38624</v>
      </c>
      <c r="K69" s="749">
        <f t="shared" si="10"/>
        <v>29</v>
      </c>
      <c r="L69" s="749"/>
      <c r="M69" s="1347">
        <v>5.7700000000000001E-2</v>
      </c>
      <c r="N69" s="695">
        <f t="shared" ref="N69:N84" si="14">+IF(+K69&lt;&gt;" ", ROUND(M69*(K69/365)*G69,2),0)</f>
        <v>21893.47</v>
      </c>
      <c r="O69" s="754">
        <f t="shared" si="12"/>
        <v>21893.47</v>
      </c>
      <c r="P69" s="754">
        <f t="shared" si="13"/>
        <v>446569.77999999991</v>
      </c>
    </row>
    <row r="70" spans="1:16" hidden="1" outlineLevel="1" x14ac:dyDescent="0.2">
      <c r="A70" s="763"/>
      <c r="C70" s="754">
        <v>0</v>
      </c>
      <c r="D70" s="754"/>
      <c r="E70" s="754"/>
      <c r="F70" s="754">
        <f>+F68+C70+D70+E70</f>
        <v>0</v>
      </c>
      <c r="G70" s="754">
        <f t="shared" si="5"/>
        <v>4775661.905927198</v>
      </c>
      <c r="I70" s="1346">
        <v>38625</v>
      </c>
      <c r="J70" s="1346">
        <f t="shared" si="11"/>
        <v>38625</v>
      </c>
      <c r="K70" s="749">
        <f t="shared" si="10"/>
        <v>1</v>
      </c>
      <c r="L70" s="749"/>
      <c r="M70" s="1347">
        <v>5.7700000000000001E-2</v>
      </c>
      <c r="N70" s="695">
        <f t="shared" si="14"/>
        <v>754.95</v>
      </c>
      <c r="O70" s="754">
        <f t="shared" si="12"/>
        <v>22648.420000000002</v>
      </c>
      <c r="P70" s="754">
        <f t="shared" si="13"/>
        <v>447324.72999999992</v>
      </c>
    </row>
    <row r="71" spans="1:16" hidden="1" outlineLevel="1" x14ac:dyDescent="0.2">
      <c r="A71" s="763"/>
      <c r="B71" s="753" t="s">
        <v>32</v>
      </c>
      <c r="C71" s="754"/>
      <c r="D71" s="754"/>
      <c r="E71" s="754"/>
      <c r="F71" s="754"/>
      <c r="G71" s="754">
        <f t="shared" si="5"/>
        <v>4775661.905927198</v>
      </c>
      <c r="I71" s="1346">
        <v>38626</v>
      </c>
      <c r="J71" s="1346">
        <f t="shared" si="11"/>
        <v>38655</v>
      </c>
      <c r="K71" s="749">
        <f t="shared" si="10"/>
        <v>30</v>
      </c>
      <c r="L71" s="749"/>
      <c r="M71" s="1347">
        <v>6.2300000000000001E-2</v>
      </c>
      <c r="N71" s="695">
        <f t="shared" si="14"/>
        <v>24454.01</v>
      </c>
      <c r="O71" s="754">
        <f t="shared" si="12"/>
        <v>24454.01</v>
      </c>
      <c r="P71" s="754">
        <f t="shared" si="13"/>
        <v>471778.73999999993</v>
      </c>
    </row>
    <row r="72" spans="1:16" hidden="1" outlineLevel="1" x14ac:dyDescent="0.2">
      <c r="A72" s="763"/>
      <c r="C72" s="754">
        <v>1035111.0738349855</v>
      </c>
      <c r="D72" s="754"/>
      <c r="E72" s="754"/>
      <c r="F72" s="754">
        <f>+F70+C72+D72+E72</f>
        <v>1035111.0738349855</v>
      </c>
      <c r="G72" s="754">
        <f t="shared" si="5"/>
        <v>5810772.9797621835</v>
      </c>
      <c r="I72" s="1346">
        <v>38656</v>
      </c>
      <c r="J72" s="1346">
        <f t="shared" si="11"/>
        <v>38656</v>
      </c>
      <c r="K72" s="749">
        <f t="shared" si="10"/>
        <v>1</v>
      </c>
      <c r="L72" s="749"/>
      <c r="M72" s="1347">
        <v>6.2300000000000001E-2</v>
      </c>
      <c r="N72" s="695">
        <f t="shared" si="14"/>
        <v>991.81</v>
      </c>
      <c r="O72" s="754">
        <f t="shared" si="12"/>
        <v>25445.82</v>
      </c>
      <c r="P72" s="754">
        <f t="shared" si="13"/>
        <v>472770.54999999993</v>
      </c>
    </row>
    <row r="73" spans="1:16" hidden="1" outlineLevel="1" x14ac:dyDescent="0.2">
      <c r="A73" s="763"/>
      <c r="B73" s="753" t="s">
        <v>33</v>
      </c>
      <c r="C73" s="754"/>
      <c r="D73" s="754"/>
      <c r="E73" s="754"/>
      <c r="F73" s="754"/>
      <c r="G73" s="754">
        <f t="shared" si="5"/>
        <v>5810772.9797621835</v>
      </c>
      <c r="I73" s="1346">
        <v>38657</v>
      </c>
      <c r="J73" s="1346">
        <f t="shared" si="11"/>
        <v>38685</v>
      </c>
      <c r="K73" s="749">
        <f t="shared" si="10"/>
        <v>29</v>
      </c>
      <c r="L73" s="749"/>
      <c r="M73" s="1347">
        <v>6.2300000000000001E-2</v>
      </c>
      <c r="N73" s="695">
        <f t="shared" si="14"/>
        <v>28762.53</v>
      </c>
      <c r="O73" s="754">
        <f t="shared" si="12"/>
        <v>28762.53</v>
      </c>
      <c r="P73" s="754">
        <f t="shared" si="13"/>
        <v>501533.07999999996</v>
      </c>
    </row>
    <row r="74" spans="1:16" hidden="1" outlineLevel="1" x14ac:dyDescent="0.2">
      <c r="A74" s="763"/>
      <c r="C74" s="754">
        <v>-485597.40796025749</v>
      </c>
      <c r="D74" s="754"/>
      <c r="E74" s="754"/>
      <c r="F74" s="754">
        <f>C74</f>
        <v>-485597.40796025749</v>
      </c>
      <c r="G74" s="754">
        <f t="shared" si="5"/>
        <v>5325175.571801926</v>
      </c>
      <c r="I74" s="1346">
        <v>38686</v>
      </c>
      <c r="J74" s="1346">
        <f t="shared" si="11"/>
        <v>38686</v>
      </c>
      <c r="K74" s="749">
        <f t="shared" si="10"/>
        <v>1</v>
      </c>
      <c r="L74" s="749"/>
      <c r="M74" s="1347">
        <v>6.2300000000000001E-2</v>
      </c>
      <c r="N74" s="695">
        <f t="shared" si="14"/>
        <v>908.93</v>
      </c>
      <c r="O74" s="754">
        <f t="shared" si="12"/>
        <v>29671.46</v>
      </c>
      <c r="P74" s="754">
        <f t="shared" si="13"/>
        <v>502442.00999999995</v>
      </c>
    </row>
    <row r="75" spans="1:16" hidden="1" outlineLevel="1" x14ac:dyDescent="0.2">
      <c r="A75" s="763"/>
      <c r="B75" s="753" t="s">
        <v>34</v>
      </c>
      <c r="C75" s="754"/>
      <c r="D75" s="754"/>
      <c r="E75" s="754"/>
      <c r="F75" s="754"/>
      <c r="G75" s="754">
        <f t="shared" si="5"/>
        <v>5325175.571801926</v>
      </c>
      <c r="I75" s="1346">
        <v>38687</v>
      </c>
      <c r="J75" s="1346">
        <f t="shared" si="11"/>
        <v>38716</v>
      </c>
      <c r="K75" s="749">
        <f t="shared" si="10"/>
        <v>30</v>
      </c>
      <c r="L75" s="749"/>
      <c r="M75" s="1347">
        <v>6.2300000000000001E-2</v>
      </c>
      <c r="N75" s="695">
        <f t="shared" si="14"/>
        <v>27267.82</v>
      </c>
      <c r="O75" s="754">
        <f t="shared" si="12"/>
        <v>27267.82</v>
      </c>
      <c r="P75" s="754">
        <f t="shared" si="13"/>
        <v>529709.82999999996</v>
      </c>
    </row>
    <row r="76" spans="1:16" hidden="1" outlineLevel="1" x14ac:dyDescent="0.2">
      <c r="A76" s="763"/>
      <c r="C76" s="754">
        <v>10321984.536463212</v>
      </c>
      <c r="D76" s="754"/>
      <c r="E76" s="754"/>
      <c r="F76" s="754">
        <f>C76</f>
        <v>10321984.536463212</v>
      </c>
      <c r="G76" s="754">
        <f t="shared" si="5"/>
        <v>15647160.108265139</v>
      </c>
      <c r="I76" s="1346">
        <v>38717</v>
      </c>
      <c r="J76" s="1346">
        <f t="shared" si="11"/>
        <v>38717</v>
      </c>
      <c r="K76" s="749">
        <f t="shared" si="10"/>
        <v>1</v>
      </c>
      <c r="L76" s="749"/>
      <c r="M76" s="1347">
        <v>6.2300000000000001E-2</v>
      </c>
      <c r="N76" s="695">
        <f t="shared" si="14"/>
        <v>2670.73</v>
      </c>
      <c r="O76" s="754">
        <f t="shared" si="12"/>
        <v>29938.55</v>
      </c>
      <c r="P76" s="754">
        <f t="shared" si="13"/>
        <v>532380.55999999994</v>
      </c>
    </row>
    <row r="77" spans="1:16" hidden="1" outlineLevel="1" x14ac:dyDescent="0.2">
      <c r="A77" s="763"/>
      <c r="B77" s="753" t="s">
        <v>35</v>
      </c>
      <c r="C77" s="754"/>
      <c r="D77" s="754"/>
      <c r="E77" s="754"/>
      <c r="F77" s="754"/>
      <c r="G77" s="754">
        <f t="shared" si="5"/>
        <v>15647160.108265139</v>
      </c>
      <c r="I77" s="1346">
        <v>38718</v>
      </c>
      <c r="J77" s="1346">
        <f t="shared" si="11"/>
        <v>38747</v>
      </c>
      <c r="K77" s="749">
        <f t="shared" si="10"/>
        <v>30</v>
      </c>
      <c r="L77" s="749"/>
      <c r="M77" s="1347">
        <v>6.7799999999999999E-2</v>
      </c>
      <c r="N77" s="695">
        <f t="shared" si="14"/>
        <v>87195.41</v>
      </c>
      <c r="O77" s="754">
        <f t="shared" si="12"/>
        <v>87195.41</v>
      </c>
      <c r="P77" s="754">
        <f t="shared" si="13"/>
        <v>619575.97</v>
      </c>
    </row>
    <row r="78" spans="1:16" hidden="1" outlineLevel="1" x14ac:dyDescent="0.2">
      <c r="A78" s="763"/>
      <c r="C78" s="754">
        <v>-2633303.9994967449</v>
      </c>
      <c r="D78" s="754"/>
      <c r="E78" s="754"/>
      <c r="F78" s="754">
        <f>+C78</f>
        <v>-2633303.9994967449</v>
      </c>
      <c r="G78" s="754">
        <f t="shared" si="5"/>
        <v>13013856.108768394</v>
      </c>
      <c r="I78" s="1346">
        <v>38748</v>
      </c>
      <c r="J78" s="1346">
        <f t="shared" si="11"/>
        <v>38748</v>
      </c>
      <c r="K78" s="749">
        <f t="shared" si="10"/>
        <v>1</v>
      </c>
      <c r="L78" s="749"/>
      <c r="M78" s="1347">
        <v>6.7799999999999999E-2</v>
      </c>
      <c r="N78" s="695">
        <f t="shared" si="14"/>
        <v>2417.37</v>
      </c>
      <c r="O78" s="754">
        <f t="shared" si="12"/>
        <v>89612.78</v>
      </c>
      <c r="P78" s="754">
        <f t="shared" si="13"/>
        <v>621993.34</v>
      </c>
    </row>
    <row r="79" spans="1:16" hidden="1" outlineLevel="1" x14ac:dyDescent="0.2">
      <c r="A79" s="763"/>
      <c r="B79" s="753" t="s">
        <v>36</v>
      </c>
      <c r="C79" s="754"/>
      <c r="D79" s="754"/>
      <c r="E79" s="754"/>
      <c r="F79" s="754"/>
      <c r="G79" s="754">
        <f t="shared" si="5"/>
        <v>13013856.108768394</v>
      </c>
      <c r="I79" s="1346">
        <v>38749</v>
      </c>
      <c r="J79" s="1346">
        <f t="shared" si="11"/>
        <v>38775</v>
      </c>
      <c r="K79" s="749">
        <f t="shared" si="10"/>
        <v>27</v>
      </c>
      <c r="L79" s="749"/>
      <c r="M79" s="1347">
        <v>6.7799999999999999E-2</v>
      </c>
      <c r="N79" s="695">
        <f t="shared" si="14"/>
        <v>65268.95</v>
      </c>
      <c r="O79" s="754">
        <f t="shared" si="12"/>
        <v>65268.95</v>
      </c>
      <c r="P79" s="754">
        <f t="shared" si="13"/>
        <v>687262.28999999992</v>
      </c>
    </row>
    <row r="80" spans="1:16" hidden="1" outlineLevel="1" x14ac:dyDescent="0.2">
      <c r="A80" s="763"/>
      <c r="C80" s="754">
        <v>2195554.6378052663</v>
      </c>
      <c r="D80" s="754"/>
      <c r="E80" s="754"/>
      <c r="F80" s="754">
        <f>+C80</f>
        <v>2195554.6378052663</v>
      </c>
      <c r="G80" s="754">
        <f t="shared" si="5"/>
        <v>15209410.746573661</v>
      </c>
      <c r="I80" s="1348">
        <v>38776</v>
      </c>
      <c r="J80" s="1346">
        <f t="shared" si="11"/>
        <v>38776</v>
      </c>
      <c r="K80" s="749">
        <f t="shared" si="10"/>
        <v>1</v>
      </c>
      <c r="L80" s="749"/>
      <c r="M80" s="1347">
        <v>6.7799999999999999E-2</v>
      </c>
      <c r="N80" s="695">
        <f t="shared" si="14"/>
        <v>2825.2</v>
      </c>
      <c r="O80" s="754">
        <f t="shared" si="12"/>
        <v>68094.149999999994</v>
      </c>
      <c r="P80" s="754">
        <f t="shared" si="13"/>
        <v>690087.48999999987</v>
      </c>
    </row>
    <row r="81" spans="1:16" hidden="1" outlineLevel="1" x14ac:dyDescent="0.2">
      <c r="A81" s="763"/>
      <c r="B81" s="753" t="s">
        <v>37</v>
      </c>
      <c r="C81" s="754"/>
      <c r="D81" s="754"/>
      <c r="E81" s="754"/>
      <c r="F81" s="754"/>
      <c r="G81" s="754">
        <f t="shared" si="5"/>
        <v>15209410.746573661</v>
      </c>
      <c r="I81" s="1346">
        <v>38777</v>
      </c>
      <c r="J81" s="1346">
        <f t="shared" si="11"/>
        <v>38806</v>
      </c>
      <c r="K81" s="749">
        <f t="shared" si="10"/>
        <v>30</v>
      </c>
      <c r="L81" s="749"/>
      <c r="M81" s="1347">
        <v>6.7799999999999999E-2</v>
      </c>
      <c r="N81" s="695">
        <f t="shared" si="14"/>
        <v>84756</v>
      </c>
      <c r="O81" s="754">
        <f t="shared" si="12"/>
        <v>84756</v>
      </c>
      <c r="P81" s="754">
        <f t="shared" si="13"/>
        <v>774843.48999999987</v>
      </c>
    </row>
    <row r="82" spans="1:16" hidden="1" outlineLevel="1" x14ac:dyDescent="0.2">
      <c r="A82" s="763"/>
      <c r="C82" s="754">
        <v>6977521.9056016635</v>
      </c>
      <c r="D82" s="754"/>
      <c r="E82" s="754"/>
      <c r="F82" s="754">
        <f>+C82</f>
        <v>6977521.9056016635</v>
      </c>
      <c r="G82" s="754">
        <f t="shared" si="5"/>
        <v>22186932.652175322</v>
      </c>
      <c r="I82" s="1346">
        <v>38807</v>
      </c>
      <c r="J82" s="1346">
        <f t="shared" si="11"/>
        <v>38807</v>
      </c>
      <c r="K82" s="749">
        <f t="shared" si="10"/>
        <v>1</v>
      </c>
      <c r="L82" s="749"/>
      <c r="M82" s="1347">
        <v>6.7799999999999999E-2</v>
      </c>
      <c r="N82" s="695">
        <f t="shared" si="14"/>
        <v>4121.3</v>
      </c>
      <c r="O82" s="754">
        <f t="shared" si="12"/>
        <v>88877.3</v>
      </c>
      <c r="P82" s="754">
        <f t="shared" si="13"/>
        <v>778964.78999999992</v>
      </c>
    </row>
    <row r="83" spans="1:16" hidden="1" outlineLevel="1" x14ac:dyDescent="0.2">
      <c r="A83" s="763"/>
      <c r="B83" s="753" t="s">
        <v>38</v>
      </c>
      <c r="C83" s="754"/>
      <c r="D83" s="754"/>
      <c r="E83" s="754"/>
      <c r="F83" s="754"/>
      <c r="G83" s="754">
        <f t="shared" si="5"/>
        <v>22186932.652175322</v>
      </c>
      <c r="I83" s="1346">
        <v>38808</v>
      </c>
      <c r="J83" s="1346">
        <f t="shared" si="11"/>
        <v>38836</v>
      </c>
      <c r="K83" s="749">
        <v>30</v>
      </c>
      <c r="L83" s="749"/>
      <c r="M83" s="750">
        <v>7.2999999999999995E-2</v>
      </c>
      <c r="N83" s="695">
        <f t="shared" si="14"/>
        <v>133121.60000000001</v>
      </c>
      <c r="O83" s="754">
        <f t="shared" si="12"/>
        <v>133121.60000000001</v>
      </c>
      <c r="P83" s="754">
        <f t="shared" si="13"/>
        <v>912086.3899999999</v>
      </c>
    </row>
    <row r="84" spans="1:16" hidden="1" outlineLevel="1" x14ac:dyDescent="0.2">
      <c r="A84" s="763"/>
      <c r="C84" s="754">
        <v>-9427218.1285901181</v>
      </c>
      <c r="D84" s="754"/>
      <c r="E84" s="754"/>
      <c r="F84" s="754">
        <f>+C84</f>
        <v>-9427218.1285901181</v>
      </c>
      <c r="G84" s="754">
        <f t="shared" si="5"/>
        <v>12759714.523585204</v>
      </c>
      <c r="I84" s="1346">
        <v>38837</v>
      </c>
      <c r="J84" s="1346">
        <f t="shared" si="11"/>
        <v>38837</v>
      </c>
      <c r="K84" s="749">
        <f t="shared" ref="K84:K147" si="15">+IF(+J84="","",+J84-(I84-1))</f>
        <v>1</v>
      </c>
      <c r="L84" s="749"/>
      <c r="M84" s="750">
        <v>7.2999999999999995E-2</v>
      </c>
      <c r="N84" s="695">
        <f t="shared" si="14"/>
        <v>2551.94</v>
      </c>
      <c r="O84" s="754">
        <f t="shared" si="12"/>
        <v>135673.54</v>
      </c>
      <c r="P84" s="754">
        <f t="shared" si="13"/>
        <v>914638.32999999984</v>
      </c>
    </row>
    <row r="85" spans="1:16" hidden="1" outlineLevel="1" x14ac:dyDescent="0.2">
      <c r="A85" s="763"/>
      <c r="B85" s="753" t="s">
        <v>39</v>
      </c>
      <c r="D85" s="754"/>
      <c r="E85" s="754"/>
      <c r="F85" s="754"/>
      <c r="G85" s="754">
        <f t="shared" si="5"/>
        <v>12759714.523585204</v>
      </c>
      <c r="I85" s="1346">
        <v>38838</v>
      </c>
      <c r="J85" s="1346">
        <f t="shared" si="11"/>
        <v>38867</v>
      </c>
      <c r="K85" s="749">
        <f t="shared" si="15"/>
        <v>30</v>
      </c>
      <c r="L85" s="749"/>
      <c r="M85" s="1347">
        <v>7.2999999999999995E-2</v>
      </c>
      <c r="N85" s="695">
        <f>+IF(+K85&lt;&gt;" ", ROUND(M85*(K85/365)*G85,2),0)-7999.01</f>
        <v>68559.28</v>
      </c>
      <c r="O85" s="754">
        <f t="shared" si="12"/>
        <v>68559.28</v>
      </c>
      <c r="P85" s="754">
        <f t="shared" si="13"/>
        <v>983197.60999999987</v>
      </c>
    </row>
    <row r="86" spans="1:16" hidden="1" outlineLevel="1" x14ac:dyDescent="0.2">
      <c r="A86" s="763"/>
      <c r="C86" s="754">
        <v>-7984052.617658006</v>
      </c>
      <c r="D86" s="754"/>
      <c r="E86" s="754"/>
      <c r="F86" s="754">
        <f>+C86</f>
        <v>-7984052.617658006</v>
      </c>
      <c r="G86" s="754">
        <f t="shared" si="5"/>
        <v>4775661.905927198</v>
      </c>
      <c r="I86" s="1346">
        <v>38868</v>
      </c>
      <c r="J86" s="1346">
        <f t="shared" si="11"/>
        <v>38868</v>
      </c>
      <c r="K86" s="749">
        <f t="shared" si="15"/>
        <v>1</v>
      </c>
      <c r="L86" s="749"/>
      <c r="M86" s="1347">
        <v>7.2999999999999995E-2</v>
      </c>
      <c r="N86" s="695">
        <f>+IF(+K86&lt;&gt;" ", ROUND(M86*(K86/365)*G86,2),0)</f>
        <v>955.13</v>
      </c>
      <c r="O86" s="754">
        <f t="shared" si="12"/>
        <v>69514.41</v>
      </c>
      <c r="P86" s="754">
        <f t="shared" si="13"/>
        <v>984152.73999999987</v>
      </c>
    </row>
    <row r="87" spans="1:16" hidden="1" outlineLevel="1" x14ac:dyDescent="0.2">
      <c r="A87" s="763"/>
      <c r="B87" s="753" t="s">
        <v>40</v>
      </c>
      <c r="D87" s="754"/>
      <c r="E87" s="754"/>
      <c r="F87" s="754"/>
      <c r="G87" s="754">
        <f t="shared" si="5"/>
        <v>4775661.905927198</v>
      </c>
      <c r="I87" s="1346">
        <v>38869</v>
      </c>
      <c r="J87" s="1346">
        <f t="shared" si="11"/>
        <v>38897</v>
      </c>
      <c r="K87" s="749">
        <f t="shared" si="15"/>
        <v>29</v>
      </c>
      <c r="L87" s="749"/>
      <c r="M87" s="1347">
        <v>7.2999999999999995E-2</v>
      </c>
      <c r="N87" s="695">
        <f>+IF(+K87&lt;&gt;" ", ROUND(M87*(K87/365)*G87,2),0)-1472</f>
        <v>26226.84</v>
      </c>
      <c r="O87" s="754">
        <f t="shared" si="12"/>
        <v>26226.84</v>
      </c>
      <c r="P87" s="754">
        <f t="shared" si="13"/>
        <v>1010379.5799999998</v>
      </c>
    </row>
    <row r="88" spans="1:16" hidden="1" outlineLevel="1" x14ac:dyDescent="0.2">
      <c r="A88" s="763"/>
      <c r="C88" s="754">
        <v>0</v>
      </c>
      <c r="D88" s="754"/>
      <c r="E88" s="754"/>
      <c r="F88" s="754">
        <f>+C88</f>
        <v>0</v>
      </c>
      <c r="G88" s="754">
        <f t="shared" si="5"/>
        <v>4775661.905927198</v>
      </c>
      <c r="I88" s="1346">
        <v>38898</v>
      </c>
      <c r="J88" s="1346">
        <v>38898</v>
      </c>
      <c r="K88" s="749">
        <f t="shared" si="15"/>
        <v>1</v>
      </c>
      <c r="L88" s="749"/>
      <c r="M88" s="1347">
        <v>7.2999999999999995E-2</v>
      </c>
      <c r="N88" s="695">
        <f t="shared" ref="N88:N151" si="16">+IF(+K88&lt;&gt;" ", ROUND(M88*(K88/365)*G88,2),0)</f>
        <v>955.13</v>
      </c>
      <c r="O88" s="754">
        <f t="shared" si="12"/>
        <v>27181.97</v>
      </c>
      <c r="P88" s="754">
        <f t="shared" si="13"/>
        <v>1011334.7099999998</v>
      </c>
    </row>
    <row r="89" spans="1:16" hidden="1" outlineLevel="1" x14ac:dyDescent="0.2">
      <c r="A89" s="753" t="s">
        <v>73</v>
      </c>
      <c r="B89" s="753" t="s">
        <v>29</v>
      </c>
      <c r="C89" s="754"/>
      <c r="D89" s="754"/>
      <c r="E89" s="754"/>
      <c r="F89" s="754"/>
      <c r="G89" s="754">
        <f t="shared" si="5"/>
        <v>4775661.905927198</v>
      </c>
      <c r="I89" s="1346">
        <v>38899</v>
      </c>
      <c r="J89" s="1346">
        <f>+I90-1</f>
        <v>38928</v>
      </c>
      <c r="K89" s="749">
        <f t="shared" si="15"/>
        <v>30</v>
      </c>
      <c r="L89" s="749"/>
      <c r="M89" s="1347">
        <v>7.7399999999999997E-2</v>
      </c>
      <c r="N89" s="695">
        <f t="shared" si="16"/>
        <v>30381.06</v>
      </c>
      <c r="O89" s="754">
        <f>+N89</f>
        <v>30381.06</v>
      </c>
      <c r="P89" s="754">
        <f>+P88+N89</f>
        <v>1041715.7699999999</v>
      </c>
    </row>
    <row r="90" spans="1:16" hidden="1" outlineLevel="1" x14ac:dyDescent="0.2">
      <c r="C90" s="754">
        <v>-2880448.2629797561</v>
      </c>
      <c r="D90" s="754"/>
      <c r="E90" s="754"/>
      <c r="F90" s="754">
        <f>+C90</f>
        <v>-2880448.2629797561</v>
      </c>
      <c r="G90" s="754">
        <f t="shared" si="5"/>
        <v>1895213.6429474419</v>
      </c>
      <c r="I90" s="1346">
        <v>38929</v>
      </c>
      <c r="J90" s="1346">
        <f t="shared" ref="J90:J99" si="17">IF(I90=I91,"",+I91-1)</f>
        <v>38929</v>
      </c>
      <c r="K90" s="749">
        <f t="shared" si="15"/>
        <v>1</v>
      </c>
      <c r="L90" s="749"/>
      <c r="M90" s="1347">
        <v>7.7399999999999997E-2</v>
      </c>
      <c r="N90" s="695">
        <f t="shared" si="16"/>
        <v>401.89</v>
      </c>
      <c r="O90" s="754">
        <f t="shared" ref="O90:O153" si="18">IF(MONTH(+I90)&lt;&gt;MONTH(+I89),N90,+O89+N90)</f>
        <v>30782.95</v>
      </c>
      <c r="P90" s="754">
        <f>+P89+N90</f>
        <v>1042117.6599999999</v>
      </c>
    </row>
    <row r="91" spans="1:16" hidden="1" outlineLevel="1" x14ac:dyDescent="0.2">
      <c r="B91" s="753" t="s">
        <v>30</v>
      </c>
      <c r="C91" s="754"/>
      <c r="D91" s="754"/>
      <c r="E91" s="754"/>
      <c r="F91" s="754"/>
      <c r="G91" s="754">
        <f t="shared" si="5"/>
        <v>1895213.6429474419</v>
      </c>
      <c r="I91" s="1346">
        <v>38930</v>
      </c>
      <c r="J91" s="1346">
        <f t="shared" si="17"/>
        <v>38959</v>
      </c>
      <c r="K91" s="749">
        <f t="shared" si="15"/>
        <v>30</v>
      </c>
      <c r="L91" s="749"/>
      <c r="M91" s="1347">
        <v>7.7399999999999997E-2</v>
      </c>
      <c r="N91" s="695">
        <f t="shared" si="16"/>
        <v>12056.67</v>
      </c>
      <c r="O91" s="754">
        <f t="shared" si="18"/>
        <v>12056.67</v>
      </c>
      <c r="P91" s="754">
        <f t="shared" ref="P91:P154" si="19">P90+N91</f>
        <v>1054174.3299999998</v>
      </c>
    </row>
    <row r="92" spans="1:16" hidden="1" outlineLevel="1" x14ac:dyDescent="0.2">
      <c r="C92" s="754">
        <v>-4677347.5255082687</v>
      </c>
      <c r="D92" s="754"/>
      <c r="E92" s="754"/>
      <c r="F92" s="754">
        <f>C92</f>
        <v>-4677347.5255082687</v>
      </c>
      <c r="G92" s="754">
        <f t="shared" si="5"/>
        <v>-2782133.8825608268</v>
      </c>
      <c r="I92" s="1346">
        <v>38960</v>
      </c>
      <c r="J92" s="1346">
        <f t="shared" si="17"/>
        <v>38960</v>
      </c>
      <c r="K92" s="749">
        <f t="shared" si="15"/>
        <v>1</v>
      </c>
      <c r="L92" s="749"/>
      <c r="M92" s="1347">
        <v>7.7399999999999997E-2</v>
      </c>
      <c r="N92" s="695">
        <f t="shared" si="16"/>
        <v>-589.96</v>
      </c>
      <c r="O92" s="754">
        <f t="shared" si="18"/>
        <v>11466.71</v>
      </c>
      <c r="P92" s="754">
        <f t="shared" si="19"/>
        <v>1053584.3699999999</v>
      </c>
    </row>
    <row r="93" spans="1:16" hidden="1" outlineLevel="1" x14ac:dyDescent="0.2">
      <c r="B93" s="753" t="s">
        <v>31</v>
      </c>
      <c r="C93" s="754"/>
      <c r="D93" s="754"/>
      <c r="E93" s="754"/>
      <c r="F93" s="754"/>
      <c r="G93" s="754">
        <f t="shared" si="5"/>
        <v>-2782133.8825608268</v>
      </c>
      <c r="I93" s="1346">
        <v>38961</v>
      </c>
      <c r="J93" s="1346">
        <f t="shared" si="17"/>
        <v>38989</v>
      </c>
      <c r="K93" s="749">
        <f t="shared" si="15"/>
        <v>29</v>
      </c>
      <c r="L93" s="749"/>
      <c r="M93" s="1347">
        <v>7.7399999999999997E-2</v>
      </c>
      <c r="N93" s="695">
        <f t="shared" si="16"/>
        <v>-17108.98</v>
      </c>
      <c r="O93" s="754">
        <f t="shared" si="18"/>
        <v>-17108.98</v>
      </c>
      <c r="P93" s="754">
        <f t="shared" si="19"/>
        <v>1036475.3899999999</v>
      </c>
    </row>
    <row r="94" spans="1:16" hidden="1" outlineLevel="1" x14ac:dyDescent="0.2">
      <c r="C94" s="754">
        <v>3667420.8745055292</v>
      </c>
      <c r="D94" s="754"/>
      <c r="E94" s="754"/>
      <c r="F94" s="754">
        <f>C94</f>
        <v>3667420.8745055292</v>
      </c>
      <c r="G94" s="754">
        <f t="shared" si="5"/>
        <v>885286.99194470234</v>
      </c>
      <c r="I94" s="1346">
        <v>38990</v>
      </c>
      <c r="J94" s="1346">
        <f t="shared" si="17"/>
        <v>38990</v>
      </c>
      <c r="K94" s="749">
        <f t="shared" si="15"/>
        <v>1</v>
      </c>
      <c r="L94" s="749"/>
      <c r="M94" s="1347">
        <v>7.7399999999999997E-2</v>
      </c>
      <c r="N94" s="695">
        <f t="shared" si="16"/>
        <v>187.73</v>
      </c>
      <c r="O94" s="754">
        <f t="shared" si="18"/>
        <v>-16921.25</v>
      </c>
      <c r="P94" s="754">
        <f t="shared" si="19"/>
        <v>1036663.1199999999</v>
      </c>
    </row>
    <row r="95" spans="1:16" hidden="1" outlineLevel="1" x14ac:dyDescent="0.2">
      <c r="B95" s="753" t="s">
        <v>32</v>
      </c>
      <c r="C95" s="754"/>
      <c r="D95" s="754"/>
      <c r="E95" s="754"/>
      <c r="F95" s="754"/>
      <c r="G95" s="754">
        <f t="shared" si="5"/>
        <v>885286.99194470234</v>
      </c>
      <c r="I95" s="1346">
        <v>38991</v>
      </c>
      <c r="J95" s="1346">
        <f t="shared" si="17"/>
        <v>39020</v>
      </c>
      <c r="K95" s="749">
        <f t="shared" si="15"/>
        <v>30</v>
      </c>
      <c r="L95" s="749"/>
      <c r="M95" s="1347">
        <v>8.1699999999999995E-2</v>
      </c>
      <c r="N95" s="695">
        <f t="shared" si="16"/>
        <v>5944.76</v>
      </c>
      <c r="O95" s="754">
        <f t="shared" si="18"/>
        <v>5944.76</v>
      </c>
      <c r="P95" s="754">
        <f t="shared" si="19"/>
        <v>1042607.8799999999</v>
      </c>
    </row>
    <row r="96" spans="1:16" hidden="1" outlineLevel="1" x14ac:dyDescent="0.2">
      <c r="C96" s="754">
        <v>3890374.9139824957</v>
      </c>
      <c r="D96" s="754"/>
      <c r="E96" s="754"/>
      <c r="F96" s="754">
        <f>C96</f>
        <v>3890374.9139824957</v>
      </c>
      <c r="G96" s="754">
        <f t="shared" si="5"/>
        <v>4775661.905927198</v>
      </c>
      <c r="I96" s="1346">
        <v>39021</v>
      </c>
      <c r="J96" s="1346">
        <f t="shared" si="17"/>
        <v>39021</v>
      </c>
      <c r="K96" s="749">
        <f t="shared" si="15"/>
        <v>1</v>
      </c>
      <c r="L96" s="749"/>
      <c r="M96" s="1347">
        <v>8.1699999999999995E-2</v>
      </c>
      <c r="N96" s="695">
        <f t="shared" si="16"/>
        <v>1068.96</v>
      </c>
      <c r="O96" s="754">
        <f t="shared" si="18"/>
        <v>7013.72</v>
      </c>
      <c r="P96" s="754">
        <f t="shared" si="19"/>
        <v>1043676.8399999999</v>
      </c>
    </row>
    <row r="97" spans="1:16" hidden="1" outlineLevel="1" x14ac:dyDescent="0.2">
      <c r="B97" s="753" t="s">
        <v>33</v>
      </c>
      <c r="C97" s="754"/>
      <c r="D97" s="754"/>
      <c r="E97" s="754"/>
      <c r="F97" s="754"/>
      <c r="G97" s="754">
        <f t="shared" si="5"/>
        <v>4775661.905927198</v>
      </c>
      <c r="I97" s="1346">
        <v>39022</v>
      </c>
      <c r="J97" s="1346">
        <f t="shared" si="17"/>
        <v>39050</v>
      </c>
      <c r="K97" s="749">
        <f t="shared" si="15"/>
        <v>29</v>
      </c>
      <c r="L97" s="749"/>
      <c r="M97" s="1347">
        <v>8.1699999999999995E-2</v>
      </c>
      <c r="N97" s="695">
        <f t="shared" si="16"/>
        <v>30999.93</v>
      </c>
      <c r="O97" s="754">
        <f t="shared" si="18"/>
        <v>30999.93</v>
      </c>
      <c r="P97" s="754">
        <f t="shared" si="19"/>
        <v>1074676.7699999998</v>
      </c>
    </row>
    <row r="98" spans="1:16" hidden="1" outlineLevel="1" x14ac:dyDescent="0.2">
      <c r="C98" s="754">
        <v>0</v>
      </c>
      <c r="D98" s="754"/>
      <c r="E98" s="754"/>
      <c r="F98" s="754">
        <f>C98</f>
        <v>0</v>
      </c>
      <c r="G98" s="754">
        <f t="shared" si="5"/>
        <v>4775661.905927198</v>
      </c>
      <c r="I98" s="1346">
        <v>39051</v>
      </c>
      <c r="J98" s="1346">
        <f t="shared" si="17"/>
        <v>39051</v>
      </c>
      <c r="K98" s="749">
        <f t="shared" si="15"/>
        <v>1</v>
      </c>
      <c r="L98" s="749"/>
      <c r="M98" s="1347">
        <v>8.1699999999999995E-2</v>
      </c>
      <c r="N98" s="695">
        <f t="shared" si="16"/>
        <v>1068.96</v>
      </c>
      <c r="O98" s="754">
        <f t="shared" si="18"/>
        <v>32068.89</v>
      </c>
      <c r="P98" s="754">
        <f t="shared" si="19"/>
        <v>1075745.7299999997</v>
      </c>
    </row>
    <row r="99" spans="1:16" hidden="1" outlineLevel="1" x14ac:dyDescent="0.2">
      <c r="B99" s="753" t="s">
        <v>34</v>
      </c>
      <c r="C99" s="754"/>
      <c r="D99" s="754"/>
      <c r="E99" s="754"/>
      <c r="F99" s="754"/>
      <c r="G99" s="754">
        <f t="shared" si="5"/>
        <v>4775661.905927198</v>
      </c>
      <c r="I99" s="1346">
        <v>39052</v>
      </c>
      <c r="J99" s="1346">
        <f t="shared" si="17"/>
        <v>39081</v>
      </c>
      <c r="K99" s="749">
        <f t="shared" si="15"/>
        <v>30</v>
      </c>
      <c r="L99" s="749"/>
      <c r="M99" s="1347">
        <v>8.1699999999999995E-2</v>
      </c>
      <c r="N99" s="695">
        <f t="shared" si="16"/>
        <v>32068.9</v>
      </c>
      <c r="O99" s="754">
        <f t="shared" si="18"/>
        <v>32068.9</v>
      </c>
      <c r="P99" s="754">
        <f t="shared" si="19"/>
        <v>1107814.6299999997</v>
      </c>
    </row>
    <row r="100" spans="1:16" hidden="1" outlineLevel="1" x14ac:dyDescent="0.2">
      <c r="C100" s="754">
        <v>0</v>
      </c>
      <c r="D100" s="754"/>
      <c r="E100" s="754"/>
      <c r="F100" s="754">
        <f>C100</f>
        <v>0</v>
      </c>
      <c r="G100" s="754">
        <f t="shared" si="5"/>
        <v>4775661.905927198</v>
      </c>
      <c r="I100" s="1346">
        <v>39082</v>
      </c>
      <c r="J100" s="1346">
        <v>39082</v>
      </c>
      <c r="K100" s="749">
        <f t="shared" si="15"/>
        <v>1</v>
      </c>
      <c r="L100" s="749"/>
      <c r="M100" s="1347">
        <v>8.1699999999999995E-2</v>
      </c>
      <c r="N100" s="695">
        <f t="shared" si="16"/>
        <v>1068.96</v>
      </c>
      <c r="O100" s="754">
        <f t="shared" si="18"/>
        <v>33137.86</v>
      </c>
      <c r="P100" s="754">
        <f t="shared" si="19"/>
        <v>1108883.5899999996</v>
      </c>
    </row>
    <row r="101" spans="1:16" hidden="1" outlineLevel="1" x14ac:dyDescent="0.2">
      <c r="A101" s="753" t="s">
        <v>74</v>
      </c>
      <c r="B101" s="753" t="s">
        <v>35</v>
      </c>
      <c r="G101" s="754">
        <f t="shared" si="5"/>
        <v>4775661.905927198</v>
      </c>
      <c r="I101" s="1349">
        <v>39083</v>
      </c>
      <c r="J101" s="1349">
        <v>39112</v>
      </c>
      <c r="K101" s="749">
        <f t="shared" si="15"/>
        <v>30</v>
      </c>
      <c r="L101" s="749"/>
      <c r="M101" s="1347">
        <v>8.2500000000000004E-2</v>
      </c>
      <c r="N101" s="695">
        <f t="shared" si="16"/>
        <v>32382.91</v>
      </c>
      <c r="O101" s="754">
        <f t="shared" si="18"/>
        <v>32382.91</v>
      </c>
      <c r="P101" s="754">
        <f t="shared" si="19"/>
        <v>1141266.4999999995</v>
      </c>
    </row>
    <row r="102" spans="1:16" hidden="1" outlineLevel="1" x14ac:dyDescent="0.2">
      <c r="A102" s="1350" t="s">
        <v>75</v>
      </c>
      <c r="C102" s="754">
        <v>0</v>
      </c>
      <c r="F102" s="754">
        <f>C102</f>
        <v>0</v>
      </c>
      <c r="G102" s="754">
        <f t="shared" si="5"/>
        <v>4775661.905927198</v>
      </c>
      <c r="I102" s="1349">
        <v>39113</v>
      </c>
      <c r="J102" s="1349">
        <v>39113</v>
      </c>
      <c r="K102" s="749">
        <f t="shared" si="15"/>
        <v>1</v>
      </c>
      <c r="L102" s="749"/>
      <c r="M102" s="1347">
        <v>8.2500000000000004E-2</v>
      </c>
      <c r="N102" s="695">
        <f t="shared" si="16"/>
        <v>1079.43</v>
      </c>
      <c r="O102" s="754">
        <f t="shared" si="18"/>
        <v>33462.339999999997</v>
      </c>
      <c r="P102" s="754">
        <f t="shared" si="19"/>
        <v>1142345.9299999995</v>
      </c>
    </row>
    <row r="103" spans="1:16" hidden="1" outlineLevel="1" x14ac:dyDescent="0.2">
      <c r="B103" s="753" t="s">
        <v>36</v>
      </c>
      <c r="C103" s="754"/>
      <c r="G103" s="754">
        <f t="shared" si="5"/>
        <v>4775661.905927198</v>
      </c>
      <c r="I103" s="1349">
        <v>39114</v>
      </c>
      <c r="J103" s="1349">
        <v>39140</v>
      </c>
      <c r="K103" s="749">
        <f t="shared" si="15"/>
        <v>27</v>
      </c>
      <c r="L103" s="749"/>
      <c r="M103" s="1347">
        <v>8.2500000000000004E-2</v>
      </c>
      <c r="N103" s="695">
        <f t="shared" si="16"/>
        <v>29144.62</v>
      </c>
      <c r="O103" s="754">
        <f t="shared" si="18"/>
        <v>29144.62</v>
      </c>
      <c r="P103" s="754">
        <f t="shared" si="19"/>
        <v>1171490.5499999996</v>
      </c>
    </row>
    <row r="104" spans="1:16" hidden="1" outlineLevel="1" x14ac:dyDescent="0.2">
      <c r="C104" s="754">
        <v>0</v>
      </c>
      <c r="F104" s="754">
        <f>C104</f>
        <v>0</v>
      </c>
      <c r="G104" s="754">
        <f t="shared" si="5"/>
        <v>4775661.905927198</v>
      </c>
      <c r="I104" s="1349">
        <v>39141</v>
      </c>
      <c r="J104" s="1349">
        <v>39141</v>
      </c>
      <c r="K104" s="749">
        <f t="shared" si="15"/>
        <v>1</v>
      </c>
      <c r="L104" s="749"/>
      <c r="M104" s="1347">
        <v>8.2500000000000004E-2</v>
      </c>
      <c r="N104" s="695">
        <f t="shared" si="16"/>
        <v>1079.43</v>
      </c>
      <c r="O104" s="754">
        <f t="shared" si="18"/>
        <v>30224.05</v>
      </c>
      <c r="P104" s="754">
        <f t="shared" si="19"/>
        <v>1172569.9799999995</v>
      </c>
    </row>
    <row r="105" spans="1:16" hidden="1" outlineLevel="1" x14ac:dyDescent="0.2">
      <c r="B105" s="753" t="s">
        <v>37</v>
      </c>
      <c r="C105" s="754"/>
      <c r="G105" s="754">
        <f t="shared" si="5"/>
        <v>4775661.905927198</v>
      </c>
      <c r="I105" s="1349">
        <v>39142</v>
      </c>
      <c r="J105" s="1349">
        <v>39171</v>
      </c>
      <c r="K105" s="749">
        <f t="shared" si="15"/>
        <v>30</v>
      </c>
      <c r="L105" s="749"/>
      <c r="M105" s="1347">
        <v>8.2500000000000004E-2</v>
      </c>
      <c r="N105" s="695">
        <f t="shared" si="16"/>
        <v>32382.91</v>
      </c>
      <c r="O105" s="754">
        <f t="shared" si="18"/>
        <v>32382.91</v>
      </c>
      <c r="P105" s="754">
        <f t="shared" si="19"/>
        <v>1204952.8899999994</v>
      </c>
    </row>
    <row r="106" spans="1:16" hidden="1" outlineLevel="1" x14ac:dyDescent="0.2">
      <c r="C106" s="754">
        <v>0</v>
      </c>
      <c r="F106" s="754">
        <f>C106</f>
        <v>0</v>
      </c>
      <c r="G106" s="754">
        <f t="shared" ref="G106:G169" si="20">+G105+F106</f>
        <v>4775661.905927198</v>
      </c>
      <c r="I106" s="1349">
        <v>39172</v>
      </c>
      <c r="J106" s="1349">
        <v>39172</v>
      </c>
      <c r="K106" s="749">
        <f t="shared" si="15"/>
        <v>1</v>
      </c>
      <c r="L106" s="749"/>
      <c r="M106" s="1347">
        <v>8.2500000000000004E-2</v>
      </c>
      <c r="N106" s="695">
        <f t="shared" si="16"/>
        <v>1079.43</v>
      </c>
      <c r="O106" s="754">
        <f t="shared" si="18"/>
        <v>33462.339999999997</v>
      </c>
      <c r="P106" s="754">
        <f t="shared" si="19"/>
        <v>1206032.3199999994</v>
      </c>
    </row>
    <row r="107" spans="1:16" hidden="1" outlineLevel="1" x14ac:dyDescent="0.2">
      <c r="B107" s="753" t="s">
        <v>38</v>
      </c>
      <c r="C107" s="754"/>
      <c r="G107" s="754">
        <f t="shared" si="20"/>
        <v>4775661.905927198</v>
      </c>
      <c r="I107" s="1349">
        <v>39173</v>
      </c>
      <c r="J107" s="1349">
        <v>39201</v>
      </c>
      <c r="K107" s="749">
        <f t="shared" si="15"/>
        <v>29</v>
      </c>
      <c r="L107" s="749"/>
      <c r="M107" s="1347">
        <v>8.2500000000000004E-2</v>
      </c>
      <c r="N107" s="695">
        <f t="shared" si="16"/>
        <v>31303.48</v>
      </c>
      <c r="O107" s="754">
        <f t="shared" si="18"/>
        <v>31303.48</v>
      </c>
      <c r="P107" s="754">
        <f t="shared" si="19"/>
        <v>1237335.7999999993</v>
      </c>
    </row>
    <row r="108" spans="1:16" hidden="1" outlineLevel="1" x14ac:dyDescent="0.2">
      <c r="C108" s="754">
        <v>0</v>
      </c>
      <c r="F108" s="754">
        <f>C108</f>
        <v>0</v>
      </c>
      <c r="G108" s="754">
        <f t="shared" si="20"/>
        <v>4775661.905927198</v>
      </c>
      <c r="I108" s="1349">
        <v>39202</v>
      </c>
      <c r="J108" s="1349">
        <v>39202</v>
      </c>
      <c r="K108" s="749">
        <f t="shared" si="15"/>
        <v>1</v>
      </c>
      <c r="L108" s="749"/>
      <c r="M108" s="1347">
        <v>8.2500000000000004E-2</v>
      </c>
      <c r="N108" s="695">
        <f t="shared" si="16"/>
        <v>1079.43</v>
      </c>
      <c r="O108" s="754">
        <f t="shared" si="18"/>
        <v>32382.91</v>
      </c>
      <c r="P108" s="754">
        <f t="shared" si="19"/>
        <v>1238415.2299999993</v>
      </c>
    </row>
    <row r="109" spans="1:16" hidden="1" outlineLevel="1" x14ac:dyDescent="0.2">
      <c r="B109" s="753" t="s">
        <v>39</v>
      </c>
      <c r="C109" s="754"/>
      <c r="G109" s="754">
        <f t="shared" si="20"/>
        <v>4775661.905927198</v>
      </c>
      <c r="I109" s="1349">
        <v>39203</v>
      </c>
      <c r="J109" s="1349">
        <v>39232</v>
      </c>
      <c r="K109" s="749">
        <f t="shared" si="15"/>
        <v>30</v>
      </c>
      <c r="L109" s="749"/>
      <c r="M109" s="1347">
        <v>8.2500000000000004E-2</v>
      </c>
      <c r="N109" s="695">
        <f t="shared" si="16"/>
        <v>32382.91</v>
      </c>
      <c r="O109" s="754">
        <f t="shared" si="18"/>
        <v>32382.91</v>
      </c>
      <c r="P109" s="754">
        <f t="shared" si="19"/>
        <v>1270798.1399999992</v>
      </c>
    </row>
    <row r="110" spans="1:16" hidden="1" outlineLevel="1" x14ac:dyDescent="0.2">
      <c r="C110" s="754">
        <v>-481438.99310121685</v>
      </c>
      <c r="F110" s="754">
        <f>C110</f>
        <v>-481438.99310121685</v>
      </c>
      <c r="G110" s="754">
        <f t="shared" si="20"/>
        <v>4294222.9128259812</v>
      </c>
      <c r="I110" s="1349">
        <v>39233</v>
      </c>
      <c r="J110" s="1349">
        <v>39233</v>
      </c>
      <c r="K110" s="749">
        <f t="shared" si="15"/>
        <v>1</v>
      </c>
      <c r="L110" s="749"/>
      <c r="M110" s="1347">
        <v>8.2500000000000004E-2</v>
      </c>
      <c r="N110" s="695">
        <f t="shared" si="16"/>
        <v>970.61</v>
      </c>
      <c r="O110" s="754">
        <f t="shared" si="18"/>
        <v>33353.519999999997</v>
      </c>
      <c r="P110" s="754">
        <f t="shared" si="19"/>
        <v>1271768.7499999993</v>
      </c>
    </row>
    <row r="111" spans="1:16" hidden="1" outlineLevel="1" x14ac:dyDescent="0.2">
      <c r="B111" s="753" t="s">
        <v>40</v>
      </c>
      <c r="C111" s="754"/>
      <c r="G111" s="754">
        <f t="shared" si="20"/>
        <v>4294222.9128259812</v>
      </c>
      <c r="I111" s="1349">
        <v>39234</v>
      </c>
      <c r="J111" s="1349">
        <v>39262</v>
      </c>
      <c r="K111" s="749">
        <f t="shared" si="15"/>
        <v>29</v>
      </c>
      <c r="L111" s="749"/>
      <c r="M111" s="1347">
        <v>8.2500000000000004E-2</v>
      </c>
      <c r="N111" s="695">
        <f t="shared" si="16"/>
        <v>28147.75</v>
      </c>
      <c r="O111" s="754">
        <f t="shared" si="18"/>
        <v>28147.75</v>
      </c>
      <c r="P111" s="754">
        <f t="shared" si="19"/>
        <v>1299916.4999999993</v>
      </c>
    </row>
    <row r="112" spans="1:16" hidden="1" outlineLevel="1" x14ac:dyDescent="0.2">
      <c r="C112" s="754">
        <v>-3562728.1680413913</v>
      </c>
      <c r="F112" s="754">
        <f>C112</f>
        <v>-3562728.1680413913</v>
      </c>
      <c r="G112" s="754">
        <f t="shared" si="20"/>
        <v>731494.74478458986</v>
      </c>
      <c r="I112" s="1349">
        <v>39263</v>
      </c>
      <c r="J112" s="1349">
        <v>39263</v>
      </c>
      <c r="K112" s="749">
        <f t="shared" si="15"/>
        <v>1</v>
      </c>
      <c r="L112" s="749"/>
      <c r="M112" s="1347">
        <v>8.2500000000000004E-2</v>
      </c>
      <c r="N112" s="695">
        <f t="shared" si="16"/>
        <v>165.34</v>
      </c>
      <c r="O112" s="754">
        <f t="shared" si="18"/>
        <v>28313.09</v>
      </c>
      <c r="P112" s="754">
        <f t="shared" si="19"/>
        <v>1300081.8399999994</v>
      </c>
    </row>
    <row r="113" spans="1:16" hidden="1" outlineLevel="1" x14ac:dyDescent="0.2">
      <c r="B113" s="753" t="s">
        <v>29</v>
      </c>
      <c r="C113" s="754"/>
      <c r="G113" s="754">
        <f t="shared" si="20"/>
        <v>731494.74478458986</v>
      </c>
      <c r="I113" s="1349">
        <v>39264</v>
      </c>
      <c r="J113" s="1349">
        <v>39293</v>
      </c>
      <c r="K113" s="749">
        <f t="shared" si="15"/>
        <v>30</v>
      </c>
      <c r="L113" s="749"/>
      <c r="M113" s="1347">
        <v>8.2500000000000004E-2</v>
      </c>
      <c r="N113" s="695">
        <f t="shared" si="16"/>
        <v>4960.1400000000003</v>
      </c>
      <c r="O113" s="754">
        <f t="shared" si="18"/>
        <v>4960.1400000000003</v>
      </c>
      <c r="P113" s="754">
        <f t="shared" si="19"/>
        <v>1305041.9799999993</v>
      </c>
    </row>
    <row r="114" spans="1:16" hidden="1" outlineLevel="1" x14ac:dyDescent="0.2">
      <c r="C114" s="754">
        <v>-8578055.2410668563</v>
      </c>
      <c r="F114" s="754">
        <f>C114</f>
        <v>-8578055.2410668563</v>
      </c>
      <c r="G114" s="754">
        <f t="shared" si="20"/>
        <v>-7846560.4962822665</v>
      </c>
      <c r="I114" s="1349">
        <v>39294</v>
      </c>
      <c r="J114" s="1349">
        <v>39294</v>
      </c>
      <c r="K114" s="749">
        <f t="shared" si="15"/>
        <v>1</v>
      </c>
      <c r="L114" s="749"/>
      <c r="M114" s="1347">
        <v>8.2500000000000004E-2</v>
      </c>
      <c r="N114" s="695">
        <f t="shared" si="16"/>
        <v>-1773.54</v>
      </c>
      <c r="O114" s="754">
        <f t="shared" si="18"/>
        <v>3186.6000000000004</v>
      </c>
      <c r="P114" s="754">
        <f t="shared" si="19"/>
        <v>1303268.4399999992</v>
      </c>
    </row>
    <row r="115" spans="1:16" hidden="1" outlineLevel="1" x14ac:dyDescent="0.2">
      <c r="B115" s="753" t="s">
        <v>30</v>
      </c>
      <c r="C115" s="754"/>
      <c r="G115" s="754">
        <f t="shared" si="20"/>
        <v>-7846560.4962822665</v>
      </c>
      <c r="I115" s="1349">
        <v>39295</v>
      </c>
      <c r="J115" s="1349">
        <v>39324</v>
      </c>
      <c r="K115" s="749">
        <f t="shared" si="15"/>
        <v>30</v>
      </c>
      <c r="L115" s="749"/>
      <c r="M115" s="1347">
        <v>8.2500000000000004E-2</v>
      </c>
      <c r="N115" s="695">
        <f t="shared" si="16"/>
        <v>-53206.13</v>
      </c>
      <c r="O115" s="754">
        <f t="shared" si="18"/>
        <v>-53206.13</v>
      </c>
      <c r="P115" s="754">
        <f t="shared" si="19"/>
        <v>1250062.3099999994</v>
      </c>
    </row>
    <row r="116" spans="1:16" hidden="1" outlineLevel="1" x14ac:dyDescent="0.2">
      <c r="C116" s="754">
        <v>-3112395.4220868051</v>
      </c>
      <c r="F116" s="754">
        <f>C116</f>
        <v>-3112395.4220868051</v>
      </c>
      <c r="G116" s="754">
        <f t="shared" si="20"/>
        <v>-10958955.918369072</v>
      </c>
      <c r="I116" s="1349">
        <v>39325</v>
      </c>
      <c r="J116" s="1349">
        <v>39325</v>
      </c>
      <c r="K116" s="749">
        <f t="shared" si="15"/>
        <v>1</v>
      </c>
      <c r="L116" s="749"/>
      <c r="M116" s="1347">
        <v>8.2500000000000004E-2</v>
      </c>
      <c r="N116" s="695">
        <f t="shared" si="16"/>
        <v>-2477.02</v>
      </c>
      <c r="O116" s="754">
        <f t="shared" si="18"/>
        <v>-55683.149999999994</v>
      </c>
      <c r="P116" s="754">
        <f t="shared" si="19"/>
        <v>1247585.2899999993</v>
      </c>
    </row>
    <row r="117" spans="1:16" hidden="1" outlineLevel="1" x14ac:dyDescent="0.2">
      <c r="B117" s="753" t="s">
        <v>31</v>
      </c>
      <c r="C117" s="754"/>
      <c r="G117" s="754">
        <f t="shared" si="20"/>
        <v>-10958955.918369072</v>
      </c>
      <c r="I117" s="1349">
        <v>39326</v>
      </c>
      <c r="J117" s="1349">
        <v>39354</v>
      </c>
      <c r="K117" s="749">
        <f t="shared" si="15"/>
        <v>29</v>
      </c>
      <c r="L117" s="749"/>
      <c r="M117" s="1347">
        <v>8.2500000000000004E-2</v>
      </c>
      <c r="N117" s="695">
        <f t="shared" si="16"/>
        <v>-71833.7</v>
      </c>
      <c r="O117" s="754">
        <f t="shared" si="18"/>
        <v>-71833.7</v>
      </c>
      <c r="P117" s="754">
        <f t="shared" si="19"/>
        <v>1175751.5899999994</v>
      </c>
    </row>
    <row r="118" spans="1:16" hidden="1" outlineLevel="1" x14ac:dyDescent="0.2">
      <c r="C118" s="754">
        <v>1703889.809350837</v>
      </c>
      <c r="F118" s="754">
        <f>C118</f>
        <v>1703889.809350837</v>
      </c>
      <c r="G118" s="754">
        <f t="shared" si="20"/>
        <v>-9255066.1090182345</v>
      </c>
      <c r="I118" s="1349">
        <v>39355</v>
      </c>
      <c r="J118" s="1349">
        <v>39355</v>
      </c>
      <c r="K118" s="749">
        <f t="shared" si="15"/>
        <v>1</v>
      </c>
      <c r="L118" s="749"/>
      <c r="M118" s="1347">
        <v>8.2500000000000004E-2</v>
      </c>
      <c r="N118" s="695">
        <f t="shared" si="16"/>
        <v>-2091.9</v>
      </c>
      <c r="O118" s="754">
        <f t="shared" si="18"/>
        <v>-73925.599999999991</v>
      </c>
      <c r="P118" s="754">
        <f t="shared" si="19"/>
        <v>1173659.6899999995</v>
      </c>
    </row>
    <row r="119" spans="1:16" hidden="1" outlineLevel="1" x14ac:dyDescent="0.2">
      <c r="B119" s="753" t="s">
        <v>32</v>
      </c>
      <c r="C119" s="754"/>
      <c r="G119" s="754">
        <f t="shared" si="20"/>
        <v>-9255066.1090182345</v>
      </c>
      <c r="I119" s="1349">
        <v>39356</v>
      </c>
      <c r="J119" s="1349">
        <v>39385</v>
      </c>
      <c r="K119" s="749">
        <f t="shared" si="15"/>
        <v>30</v>
      </c>
      <c r="L119" s="749"/>
      <c r="M119" s="1347">
        <v>8.2500000000000004E-2</v>
      </c>
      <c r="N119" s="695">
        <f t="shared" si="16"/>
        <v>-62756.959999999999</v>
      </c>
      <c r="O119" s="754">
        <f t="shared" si="18"/>
        <v>-62756.959999999999</v>
      </c>
      <c r="P119" s="754">
        <f t="shared" si="19"/>
        <v>1110902.7299999995</v>
      </c>
    </row>
    <row r="120" spans="1:16" hidden="1" outlineLevel="1" x14ac:dyDescent="0.2">
      <c r="C120" s="754">
        <v>3938892.4819418266</v>
      </c>
      <c r="F120" s="754">
        <f>C120</f>
        <v>3938892.4819418266</v>
      </c>
      <c r="G120" s="754">
        <f t="shared" si="20"/>
        <v>-5316173.6270764079</v>
      </c>
      <c r="I120" s="1349">
        <v>39386</v>
      </c>
      <c r="J120" s="1349">
        <v>39386</v>
      </c>
      <c r="K120" s="749">
        <f t="shared" si="15"/>
        <v>1</v>
      </c>
      <c r="L120" s="749"/>
      <c r="M120" s="1347">
        <v>8.2500000000000004E-2</v>
      </c>
      <c r="N120" s="695">
        <f t="shared" si="16"/>
        <v>-1201.5999999999999</v>
      </c>
      <c r="O120" s="754">
        <f t="shared" si="18"/>
        <v>-63958.559999999998</v>
      </c>
      <c r="P120" s="754">
        <f t="shared" si="19"/>
        <v>1109701.1299999994</v>
      </c>
    </row>
    <row r="121" spans="1:16" hidden="1" outlineLevel="1" x14ac:dyDescent="0.2">
      <c r="B121" s="753" t="s">
        <v>33</v>
      </c>
      <c r="C121" s="754"/>
      <c r="G121" s="754">
        <f t="shared" si="20"/>
        <v>-5316173.6270764079</v>
      </c>
      <c r="I121" s="1349">
        <v>39387</v>
      </c>
      <c r="J121" s="1349">
        <v>39415</v>
      </c>
      <c r="K121" s="749">
        <f t="shared" si="15"/>
        <v>29</v>
      </c>
      <c r="L121" s="749"/>
      <c r="M121" s="1347">
        <v>8.2500000000000004E-2</v>
      </c>
      <c r="N121" s="695">
        <f t="shared" si="16"/>
        <v>-34846.43</v>
      </c>
      <c r="O121" s="754">
        <f t="shared" si="18"/>
        <v>-34846.43</v>
      </c>
      <c r="P121" s="754">
        <f t="shared" si="19"/>
        <v>1074854.6999999995</v>
      </c>
    </row>
    <row r="122" spans="1:16" hidden="1" outlineLevel="1" x14ac:dyDescent="0.2">
      <c r="C122" s="754">
        <v>1967072.8264042512</v>
      </c>
      <c r="F122" s="754">
        <f>C122</f>
        <v>1967072.8264042512</v>
      </c>
      <c r="G122" s="754">
        <f t="shared" si="20"/>
        <v>-3349100.8006721567</v>
      </c>
      <c r="I122" s="1349">
        <v>39416</v>
      </c>
      <c r="J122" s="1349">
        <v>39416</v>
      </c>
      <c r="K122" s="749">
        <f t="shared" si="15"/>
        <v>1</v>
      </c>
      <c r="L122" s="749"/>
      <c r="M122" s="1347">
        <v>8.2500000000000004E-2</v>
      </c>
      <c r="N122" s="695">
        <f t="shared" si="16"/>
        <v>-756.99</v>
      </c>
      <c r="O122" s="754">
        <f t="shared" si="18"/>
        <v>-35603.42</v>
      </c>
      <c r="P122" s="754">
        <f t="shared" si="19"/>
        <v>1074097.7099999995</v>
      </c>
    </row>
    <row r="123" spans="1:16" hidden="1" outlineLevel="1" x14ac:dyDescent="0.2">
      <c r="B123" s="753" t="s">
        <v>34</v>
      </c>
      <c r="C123" s="754"/>
      <c r="G123" s="754">
        <f t="shared" si="20"/>
        <v>-3349100.8006721567</v>
      </c>
      <c r="I123" s="1349">
        <v>39417</v>
      </c>
      <c r="J123" s="1349">
        <v>39446</v>
      </c>
      <c r="K123" s="749">
        <f t="shared" si="15"/>
        <v>30</v>
      </c>
      <c r="L123" s="749"/>
      <c r="M123" s="1347">
        <v>8.2500000000000004E-2</v>
      </c>
      <c r="N123" s="695">
        <f t="shared" si="16"/>
        <v>-22709.66</v>
      </c>
      <c r="O123" s="754">
        <f t="shared" si="18"/>
        <v>-22709.66</v>
      </c>
      <c r="P123" s="754">
        <f t="shared" si="19"/>
        <v>1051388.0499999996</v>
      </c>
    </row>
    <row r="124" spans="1:16" hidden="1" outlineLevel="1" x14ac:dyDescent="0.2">
      <c r="C124" s="754">
        <v>3018426.460826423</v>
      </c>
      <c r="F124" s="754">
        <f>C124</f>
        <v>3018426.460826423</v>
      </c>
      <c r="G124" s="754">
        <f t="shared" si="20"/>
        <v>-330674.33984573372</v>
      </c>
      <c r="I124" s="1349">
        <v>39447</v>
      </c>
      <c r="J124" s="1349">
        <v>39447</v>
      </c>
      <c r="K124" s="749">
        <f t="shared" si="15"/>
        <v>1</v>
      </c>
      <c r="L124" s="749"/>
      <c r="M124" s="1347">
        <v>8.2500000000000004E-2</v>
      </c>
      <c r="N124" s="695">
        <f t="shared" si="16"/>
        <v>-74.739999999999995</v>
      </c>
      <c r="O124" s="754">
        <f t="shared" si="18"/>
        <v>-22784.400000000001</v>
      </c>
      <c r="P124" s="754">
        <f t="shared" si="19"/>
        <v>1051313.3099999996</v>
      </c>
    </row>
    <row r="125" spans="1:16" hidden="1" outlineLevel="1" x14ac:dyDescent="0.2">
      <c r="A125" s="753" t="s">
        <v>76</v>
      </c>
      <c r="B125" s="753" t="s">
        <v>35</v>
      </c>
      <c r="G125" s="754">
        <f t="shared" si="20"/>
        <v>-330674.33984573372</v>
      </c>
      <c r="I125" s="1349">
        <v>39448</v>
      </c>
      <c r="J125" s="1349">
        <v>39477</v>
      </c>
      <c r="K125" s="749">
        <f t="shared" si="15"/>
        <v>30</v>
      </c>
      <c r="L125" s="749"/>
      <c r="M125" s="1347">
        <v>7.7600000000000002E-2</v>
      </c>
      <c r="N125" s="695">
        <f t="shared" si="16"/>
        <v>-2109.0700000000002</v>
      </c>
      <c r="O125" s="754">
        <f t="shared" si="18"/>
        <v>-2109.0700000000002</v>
      </c>
      <c r="P125" s="754">
        <f t="shared" si="19"/>
        <v>1049204.2399999995</v>
      </c>
    </row>
    <row r="126" spans="1:16" hidden="1" outlineLevel="1" x14ac:dyDescent="0.2">
      <c r="A126" s="1350" t="s">
        <v>77</v>
      </c>
      <c r="C126" s="754">
        <v>0</v>
      </c>
      <c r="F126" s="754">
        <f>C126</f>
        <v>0</v>
      </c>
      <c r="G126" s="754">
        <f t="shared" si="20"/>
        <v>-330674.33984573372</v>
      </c>
      <c r="I126" s="1349">
        <v>39478</v>
      </c>
      <c r="J126" s="1349">
        <v>39478</v>
      </c>
      <c r="K126" s="749">
        <f t="shared" si="15"/>
        <v>1</v>
      </c>
      <c r="L126" s="749"/>
      <c r="M126" s="1347">
        <v>7.7600000000000002E-2</v>
      </c>
      <c r="N126" s="695">
        <f t="shared" si="16"/>
        <v>-70.3</v>
      </c>
      <c r="O126" s="754">
        <f t="shared" si="18"/>
        <v>-2179.3700000000003</v>
      </c>
      <c r="P126" s="754">
        <f t="shared" si="19"/>
        <v>1049133.9399999995</v>
      </c>
    </row>
    <row r="127" spans="1:16" hidden="1" outlineLevel="1" x14ac:dyDescent="0.2">
      <c r="B127" s="753" t="s">
        <v>36</v>
      </c>
      <c r="C127" s="754"/>
      <c r="G127" s="754">
        <f t="shared" si="20"/>
        <v>-330674.33984573372</v>
      </c>
      <c r="I127" s="1349">
        <v>39479</v>
      </c>
      <c r="J127" s="1349">
        <v>39506</v>
      </c>
      <c r="K127" s="749">
        <f t="shared" si="15"/>
        <v>28</v>
      </c>
      <c r="L127" s="749"/>
      <c r="M127" s="1347">
        <v>7.7600000000000002E-2</v>
      </c>
      <c r="N127" s="695">
        <f t="shared" si="16"/>
        <v>-1968.46</v>
      </c>
      <c r="O127" s="754">
        <f t="shared" si="18"/>
        <v>-1968.46</v>
      </c>
      <c r="P127" s="754">
        <f t="shared" si="19"/>
        <v>1047165.4799999995</v>
      </c>
    </row>
    <row r="128" spans="1:16" hidden="1" outlineLevel="1" x14ac:dyDescent="0.2">
      <c r="C128" s="754">
        <v>0</v>
      </c>
      <c r="F128" s="754">
        <f>C128</f>
        <v>0</v>
      </c>
      <c r="G128" s="754">
        <f t="shared" si="20"/>
        <v>-330674.33984573372</v>
      </c>
      <c r="I128" s="1349">
        <v>39507</v>
      </c>
      <c r="J128" s="1349">
        <v>39507</v>
      </c>
      <c r="K128" s="749">
        <f t="shared" si="15"/>
        <v>1</v>
      </c>
      <c r="L128" s="749"/>
      <c r="M128" s="1347">
        <v>7.7600000000000002E-2</v>
      </c>
      <c r="N128" s="695">
        <f t="shared" si="16"/>
        <v>-70.3</v>
      </c>
      <c r="O128" s="754">
        <f t="shared" si="18"/>
        <v>-2038.76</v>
      </c>
      <c r="P128" s="754">
        <f t="shared" si="19"/>
        <v>1047095.1799999995</v>
      </c>
    </row>
    <row r="129" spans="2:16" hidden="1" outlineLevel="1" x14ac:dyDescent="0.2">
      <c r="B129" s="753" t="s">
        <v>37</v>
      </c>
      <c r="C129" s="754"/>
      <c r="G129" s="754">
        <f t="shared" si="20"/>
        <v>-330674.33984573372</v>
      </c>
      <c r="I129" s="1349">
        <v>39508</v>
      </c>
      <c r="J129" s="1349">
        <v>39537</v>
      </c>
      <c r="K129" s="749">
        <f t="shared" si="15"/>
        <v>30</v>
      </c>
      <c r="L129" s="749"/>
      <c r="M129" s="1347">
        <v>7.7600000000000002E-2</v>
      </c>
      <c r="N129" s="695">
        <f t="shared" si="16"/>
        <v>-2109.0700000000002</v>
      </c>
      <c r="O129" s="754">
        <f t="shared" si="18"/>
        <v>-2109.0700000000002</v>
      </c>
      <c r="P129" s="754">
        <f t="shared" si="19"/>
        <v>1044986.1099999995</v>
      </c>
    </row>
    <row r="130" spans="2:16" hidden="1" outlineLevel="1" x14ac:dyDescent="0.2">
      <c r="C130" s="754">
        <v>0</v>
      </c>
      <c r="F130" s="754">
        <f>C130</f>
        <v>0</v>
      </c>
      <c r="G130" s="754">
        <f t="shared" si="20"/>
        <v>-330674.33984573372</v>
      </c>
      <c r="I130" s="1349">
        <v>39538</v>
      </c>
      <c r="J130" s="1349">
        <v>39538</v>
      </c>
      <c r="K130" s="749">
        <f t="shared" si="15"/>
        <v>1</v>
      </c>
      <c r="L130" s="749"/>
      <c r="M130" s="1347">
        <v>7.7600000000000002E-2</v>
      </c>
      <c r="N130" s="695">
        <f t="shared" si="16"/>
        <v>-70.3</v>
      </c>
      <c r="O130" s="754">
        <f t="shared" si="18"/>
        <v>-2179.3700000000003</v>
      </c>
      <c r="P130" s="754">
        <f t="shared" si="19"/>
        <v>1044915.8099999995</v>
      </c>
    </row>
    <row r="131" spans="2:16" hidden="1" outlineLevel="1" x14ac:dyDescent="0.2">
      <c r="B131" s="753" t="s">
        <v>38</v>
      </c>
      <c r="C131" s="754"/>
      <c r="G131" s="754">
        <f t="shared" si="20"/>
        <v>-330674.33984573372</v>
      </c>
      <c r="I131" s="1349">
        <v>39539</v>
      </c>
      <c r="J131" s="1349">
        <v>39567</v>
      </c>
      <c r="K131" s="749">
        <f t="shared" si="15"/>
        <v>29</v>
      </c>
      <c r="L131" s="749"/>
      <c r="M131" s="1347">
        <v>6.7699999999999996E-2</v>
      </c>
      <c r="N131" s="695">
        <f t="shared" si="16"/>
        <v>-1778.67</v>
      </c>
      <c r="O131" s="754">
        <f t="shared" si="18"/>
        <v>-1778.67</v>
      </c>
      <c r="P131" s="754">
        <f t="shared" si="19"/>
        <v>1043137.1399999994</v>
      </c>
    </row>
    <row r="132" spans="2:16" hidden="1" outlineLevel="1" x14ac:dyDescent="0.2">
      <c r="C132" s="754">
        <v>0</v>
      </c>
      <c r="F132" s="754">
        <f>C132</f>
        <v>0</v>
      </c>
      <c r="G132" s="754">
        <f t="shared" si="20"/>
        <v>-330674.33984573372</v>
      </c>
      <c r="I132" s="1349">
        <v>39568</v>
      </c>
      <c r="J132" s="1349">
        <v>39568</v>
      </c>
      <c r="K132" s="749">
        <f t="shared" si="15"/>
        <v>1</v>
      </c>
      <c r="L132" s="749"/>
      <c r="M132" s="1347">
        <v>6.7699999999999996E-2</v>
      </c>
      <c r="N132" s="695">
        <f t="shared" si="16"/>
        <v>-61.33</v>
      </c>
      <c r="O132" s="754">
        <f t="shared" si="18"/>
        <v>-1840</v>
      </c>
      <c r="P132" s="754">
        <f t="shared" si="19"/>
        <v>1043075.8099999995</v>
      </c>
    </row>
    <row r="133" spans="2:16" hidden="1" outlineLevel="1" x14ac:dyDescent="0.2">
      <c r="B133" s="753" t="s">
        <v>39</v>
      </c>
      <c r="C133" s="754"/>
      <c r="G133" s="754">
        <f t="shared" si="20"/>
        <v>-330674.33984573372</v>
      </c>
      <c r="I133" s="1349">
        <v>39569</v>
      </c>
      <c r="J133" s="1349">
        <v>39598</v>
      </c>
      <c r="K133" s="749">
        <f t="shared" si="15"/>
        <v>30</v>
      </c>
      <c r="L133" s="749"/>
      <c r="M133" s="1347">
        <v>6.7699999999999996E-2</v>
      </c>
      <c r="N133" s="695">
        <f t="shared" si="16"/>
        <v>-1840</v>
      </c>
      <c r="O133" s="754">
        <f t="shared" si="18"/>
        <v>-1840</v>
      </c>
      <c r="P133" s="754">
        <f t="shared" si="19"/>
        <v>1041235.8099999995</v>
      </c>
    </row>
    <row r="134" spans="2:16" hidden="1" outlineLevel="1" x14ac:dyDescent="0.2">
      <c r="C134" s="754">
        <v>-1097249.0278440118</v>
      </c>
      <c r="F134" s="754">
        <f>C134</f>
        <v>-1097249.0278440118</v>
      </c>
      <c r="G134" s="754">
        <f t="shared" si="20"/>
        <v>-1427923.3676897455</v>
      </c>
      <c r="I134" s="1349">
        <v>39599</v>
      </c>
      <c r="J134" s="1349">
        <v>39599</v>
      </c>
      <c r="K134" s="749">
        <f t="shared" si="15"/>
        <v>1</v>
      </c>
      <c r="L134" s="749"/>
      <c r="M134" s="1347">
        <v>6.7699999999999996E-2</v>
      </c>
      <c r="N134" s="695">
        <f t="shared" si="16"/>
        <v>-264.85000000000002</v>
      </c>
      <c r="O134" s="754">
        <f t="shared" si="18"/>
        <v>-2104.85</v>
      </c>
      <c r="P134" s="754">
        <f t="shared" si="19"/>
        <v>1040970.9599999995</v>
      </c>
    </row>
    <row r="135" spans="2:16" hidden="1" outlineLevel="1" x14ac:dyDescent="0.2">
      <c r="B135" s="753" t="s">
        <v>40</v>
      </c>
      <c r="C135" s="754"/>
      <c r="G135" s="754">
        <f t="shared" si="20"/>
        <v>-1427923.3676897455</v>
      </c>
      <c r="I135" s="1349">
        <v>39600</v>
      </c>
      <c r="J135" s="1349">
        <v>39628</v>
      </c>
      <c r="K135" s="749">
        <f t="shared" si="15"/>
        <v>29</v>
      </c>
      <c r="L135" s="749"/>
      <c r="M135" s="1347">
        <v>6.7699999999999996E-2</v>
      </c>
      <c r="N135" s="695">
        <f t="shared" si="16"/>
        <v>-7680.66</v>
      </c>
      <c r="O135" s="754">
        <f t="shared" si="18"/>
        <v>-7680.66</v>
      </c>
      <c r="P135" s="754">
        <f t="shared" si="19"/>
        <v>1033290.2999999995</v>
      </c>
    </row>
    <row r="136" spans="2:16" hidden="1" outlineLevel="1" x14ac:dyDescent="0.2">
      <c r="C136" s="754">
        <v>-4177912.5488511175</v>
      </c>
      <c r="F136" s="754">
        <f>C136</f>
        <v>-4177912.5488511175</v>
      </c>
      <c r="G136" s="754">
        <f t="shared" si="20"/>
        <v>-5605835.916540863</v>
      </c>
      <c r="I136" s="1349">
        <v>39629</v>
      </c>
      <c r="J136" s="1349">
        <v>39629</v>
      </c>
      <c r="K136" s="749">
        <f t="shared" si="15"/>
        <v>1</v>
      </c>
      <c r="L136" s="749"/>
      <c r="M136" s="1347">
        <v>6.7699999999999996E-2</v>
      </c>
      <c r="N136" s="695">
        <f t="shared" si="16"/>
        <v>-1039.77</v>
      </c>
      <c r="O136" s="754">
        <f t="shared" si="18"/>
        <v>-8720.43</v>
      </c>
      <c r="P136" s="754">
        <f t="shared" si="19"/>
        <v>1032250.5299999994</v>
      </c>
    </row>
    <row r="137" spans="2:16" hidden="1" outlineLevel="1" x14ac:dyDescent="0.2">
      <c r="B137" s="753" t="s">
        <v>29</v>
      </c>
      <c r="C137" s="754"/>
      <c r="G137" s="754">
        <f t="shared" si="20"/>
        <v>-5605835.916540863</v>
      </c>
      <c r="I137" s="1349">
        <v>39630</v>
      </c>
      <c r="J137" s="1349">
        <v>39659</v>
      </c>
      <c r="K137" s="749">
        <f t="shared" si="15"/>
        <v>30</v>
      </c>
      <c r="L137" s="749"/>
      <c r="M137" s="1347">
        <v>5.2999999999999999E-2</v>
      </c>
      <c r="N137" s="695">
        <f t="shared" si="16"/>
        <v>-24419.94</v>
      </c>
      <c r="O137" s="754">
        <f t="shared" si="18"/>
        <v>-24419.94</v>
      </c>
      <c r="P137" s="754">
        <f t="shared" si="19"/>
        <v>1007830.5899999995</v>
      </c>
    </row>
    <row r="138" spans="2:16" hidden="1" outlineLevel="1" x14ac:dyDescent="0.2">
      <c r="C138" s="754">
        <v>-4614015.4698272869</v>
      </c>
      <c r="F138" s="754">
        <f>C138</f>
        <v>-4614015.4698272869</v>
      </c>
      <c r="G138" s="754">
        <f t="shared" si="20"/>
        <v>-10219851.38636815</v>
      </c>
      <c r="I138" s="1349">
        <v>39660</v>
      </c>
      <c r="J138" s="1349">
        <v>39660</v>
      </c>
      <c r="K138" s="749">
        <f t="shared" si="15"/>
        <v>1</v>
      </c>
      <c r="L138" s="749"/>
      <c r="M138" s="1347">
        <v>5.2999999999999999E-2</v>
      </c>
      <c r="N138" s="695">
        <f t="shared" si="16"/>
        <v>-1483.98</v>
      </c>
      <c r="O138" s="754">
        <f t="shared" si="18"/>
        <v>-25903.919999999998</v>
      </c>
      <c r="P138" s="754">
        <f t="shared" si="19"/>
        <v>1006346.6099999995</v>
      </c>
    </row>
    <row r="139" spans="2:16" hidden="1" outlineLevel="1" x14ac:dyDescent="0.2">
      <c r="B139" s="753" t="s">
        <v>30</v>
      </c>
      <c r="C139" s="754"/>
      <c r="G139" s="754">
        <f t="shared" si="20"/>
        <v>-10219851.38636815</v>
      </c>
      <c r="I139" s="1349">
        <v>39661</v>
      </c>
      <c r="J139" s="1349">
        <v>39690</v>
      </c>
      <c r="K139" s="749">
        <f t="shared" si="15"/>
        <v>30</v>
      </c>
      <c r="L139" s="749"/>
      <c r="M139" s="1347">
        <v>5.2999999999999999E-2</v>
      </c>
      <c r="N139" s="695">
        <f t="shared" si="16"/>
        <v>-44519.35</v>
      </c>
      <c r="O139" s="754">
        <f t="shared" si="18"/>
        <v>-44519.35</v>
      </c>
      <c r="P139" s="754">
        <f t="shared" si="19"/>
        <v>961827.25999999954</v>
      </c>
    </row>
    <row r="140" spans="2:16" hidden="1" outlineLevel="1" x14ac:dyDescent="0.2">
      <c r="C140" s="754">
        <v>1426396.5385594778</v>
      </c>
      <c r="F140" s="754">
        <f>C140</f>
        <v>1426396.5385594778</v>
      </c>
      <c r="G140" s="754">
        <f t="shared" si="20"/>
        <v>-8793454.8478086721</v>
      </c>
      <c r="I140" s="1349">
        <v>39691</v>
      </c>
      <c r="J140" s="1349">
        <v>39691</v>
      </c>
      <c r="K140" s="749">
        <f t="shared" si="15"/>
        <v>1</v>
      </c>
      <c r="L140" s="749"/>
      <c r="M140" s="1347">
        <v>5.2999999999999999E-2</v>
      </c>
      <c r="N140" s="695">
        <f t="shared" si="16"/>
        <v>-1276.8599999999999</v>
      </c>
      <c r="O140" s="754">
        <f t="shared" si="18"/>
        <v>-45796.21</v>
      </c>
      <c r="P140" s="754">
        <f t="shared" si="19"/>
        <v>960550.39999999956</v>
      </c>
    </row>
    <row r="141" spans="2:16" hidden="1" outlineLevel="1" x14ac:dyDescent="0.2">
      <c r="B141" s="753" t="s">
        <v>31</v>
      </c>
      <c r="C141" s="754"/>
      <c r="G141" s="754">
        <f t="shared" si="20"/>
        <v>-8793454.8478086721</v>
      </c>
      <c r="I141" s="1349">
        <v>39692</v>
      </c>
      <c r="J141" s="1349">
        <v>39720</v>
      </c>
      <c r="K141" s="749">
        <f t="shared" si="15"/>
        <v>29</v>
      </c>
      <c r="L141" s="749"/>
      <c r="M141" s="1347">
        <v>5.2999999999999999E-2</v>
      </c>
      <c r="N141" s="695">
        <f t="shared" si="16"/>
        <v>-37028.879999999997</v>
      </c>
      <c r="O141" s="754">
        <f t="shared" si="18"/>
        <v>-37028.879999999997</v>
      </c>
      <c r="P141" s="754">
        <f t="shared" si="19"/>
        <v>923521.51999999955</v>
      </c>
    </row>
    <row r="142" spans="2:16" hidden="1" outlineLevel="1" x14ac:dyDescent="0.2">
      <c r="C142" s="754">
        <v>6378284.9512960985</v>
      </c>
      <c r="F142" s="754">
        <f>C142</f>
        <v>6378284.9512960985</v>
      </c>
      <c r="G142" s="754">
        <f t="shared" si="20"/>
        <v>-2415169.8965125736</v>
      </c>
      <c r="I142" s="1349">
        <v>39721</v>
      </c>
      <c r="J142" s="1349">
        <v>39721</v>
      </c>
      <c r="K142" s="749">
        <f t="shared" si="15"/>
        <v>1</v>
      </c>
      <c r="L142" s="749"/>
      <c r="M142" s="1347">
        <v>5.2999999999999999E-2</v>
      </c>
      <c r="N142" s="695">
        <f t="shared" si="16"/>
        <v>-350.7</v>
      </c>
      <c r="O142" s="754">
        <f t="shared" si="18"/>
        <v>-37379.579999999994</v>
      </c>
      <c r="P142" s="754">
        <f t="shared" si="19"/>
        <v>923170.8199999996</v>
      </c>
    </row>
    <row r="143" spans="2:16" hidden="1" outlineLevel="1" x14ac:dyDescent="0.2">
      <c r="B143" s="753" t="s">
        <v>32</v>
      </c>
      <c r="C143" s="754"/>
      <c r="G143" s="754">
        <f t="shared" si="20"/>
        <v>-2415169.8965125736</v>
      </c>
      <c r="I143" s="1349">
        <v>39722</v>
      </c>
      <c r="J143" s="1349">
        <v>39751</v>
      </c>
      <c r="K143" s="749">
        <f t="shared" si="15"/>
        <v>30</v>
      </c>
      <c r="L143" s="749"/>
      <c r="M143" s="1347">
        <v>0.05</v>
      </c>
      <c r="N143" s="695">
        <f t="shared" si="16"/>
        <v>-9925.36</v>
      </c>
      <c r="O143" s="754">
        <f t="shared" si="18"/>
        <v>-9925.36</v>
      </c>
      <c r="P143" s="754">
        <f t="shared" si="19"/>
        <v>913245.45999999961</v>
      </c>
    </row>
    <row r="144" spans="2:16" hidden="1" outlineLevel="1" x14ac:dyDescent="0.2">
      <c r="C144" s="754">
        <v>2084495.5566668399</v>
      </c>
      <c r="F144" s="754">
        <f>C144</f>
        <v>2084495.5566668399</v>
      </c>
      <c r="G144" s="754">
        <f t="shared" si="20"/>
        <v>-330674.33984573372</v>
      </c>
      <c r="I144" s="1349">
        <v>39752</v>
      </c>
      <c r="J144" s="1349">
        <v>39752</v>
      </c>
      <c r="K144" s="749">
        <f t="shared" si="15"/>
        <v>1</v>
      </c>
      <c r="L144" s="749"/>
      <c r="M144" s="1347">
        <v>0.05</v>
      </c>
      <c r="N144" s="695">
        <f t="shared" si="16"/>
        <v>-45.3</v>
      </c>
      <c r="O144" s="754">
        <f t="shared" si="18"/>
        <v>-9970.66</v>
      </c>
      <c r="P144" s="754">
        <f t="shared" si="19"/>
        <v>913200.15999999957</v>
      </c>
    </row>
    <row r="145" spans="1:16" hidden="1" outlineLevel="1" x14ac:dyDescent="0.2">
      <c r="B145" s="753" t="s">
        <v>33</v>
      </c>
      <c r="C145" s="754"/>
      <c r="G145" s="754">
        <f t="shared" si="20"/>
        <v>-330674.33984573372</v>
      </c>
      <c r="I145" s="1349">
        <v>39753</v>
      </c>
      <c r="J145" s="1349">
        <v>39781</v>
      </c>
      <c r="K145" s="749">
        <f t="shared" si="15"/>
        <v>29</v>
      </c>
      <c r="L145" s="749"/>
      <c r="M145" s="1347">
        <v>0.05</v>
      </c>
      <c r="N145" s="695">
        <f t="shared" si="16"/>
        <v>-1313.64</v>
      </c>
      <c r="O145" s="754">
        <f t="shared" si="18"/>
        <v>-1313.64</v>
      </c>
      <c r="P145" s="754">
        <f t="shared" si="19"/>
        <v>911886.51999999955</v>
      </c>
    </row>
    <row r="146" spans="1:16" hidden="1" outlineLevel="1" x14ac:dyDescent="0.2">
      <c r="C146" s="754">
        <v>0</v>
      </c>
      <c r="F146" s="754">
        <f>C146</f>
        <v>0</v>
      </c>
      <c r="G146" s="754">
        <f t="shared" si="20"/>
        <v>-330674.33984573372</v>
      </c>
      <c r="I146" s="1349">
        <v>39782</v>
      </c>
      <c r="J146" s="1349">
        <v>39782</v>
      </c>
      <c r="K146" s="749">
        <f t="shared" si="15"/>
        <v>1</v>
      </c>
      <c r="L146" s="749"/>
      <c r="M146" s="1347">
        <v>0.05</v>
      </c>
      <c r="N146" s="695">
        <f t="shared" si="16"/>
        <v>-45.3</v>
      </c>
      <c r="O146" s="754">
        <f t="shared" si="18"/>
        <v>-1358.94</v>
      </c>
      <c r="P146" s="754">
        <f t="shared" si="19"/>
        <v>911841.21999999951</v>
      </c>
    </row>
    <row r="147" spans="1:16" hidden="1" outlineLevel="1" x14ac:dyDescent="0.2">
      <c r="B147" s="753" t="s">
        <v>34</v>
      </c>
      <c r="C147" s="754"/>
      <c r="G147" s="754">
        <f t="shared" si="20"/>
        <v>-330674.33984573372</v>
      </c>
      <c r="I147" s="1349">
        <v>39783</v>
      </c>
      <c r="J147" s="1349">
        <v>39812</v>
      </c>
      <c r="K147" s="749">
        <f t="shared" si="15"/>
        <v>30</v>
      </c>
      <c r="L147" s="749"/>
      <c r="M147" s="1347">
        <v>0.05</v>
      </c>
      <c r="N147" s="695">
        <f t="shared" si="16"/>
        <v>-1358.94</v>
      </c>
      <c r="O147" s="754">
        <f t="shared" si="18"/>
        <v>-1358.94</v>
      </c>
      <c r="P147" s="754">
        <f t="shared" si="19"/>
        <v>910482.27999999956</v>
      </c>
    </row>
    <row r="148" spans="1:16" hidden="1" outlineLevel="1" x14ac:dyDescent="0.2">
      <c r="C148" s="754">
        <v>0</v>
      </c>
      <c r="F148" s="754">
        <f>C148</f>
        <v>0</v>
      </c>
      <c r="G148" s="754">
        <f t="shared" si="20"/>
        <v>-330674.33984573372</v>
      </c>
      <c r="I148" s="1349">
        <v>39813</v>
      </c>
      <c r="J148" s="1349">
        <v>39813</v>
      </c>
      <c r="K148" s="749">
        <f t="shared" ref="K148:K211" si="21">+IF(+J148="","",+J148-(I148-1))</f>
        <v>1</v>
      </c>
      <c r="L148" s="749"/>
      <c r="M148" s="1347">
        <v>0.05</v>
      </c>
      <c r="N148" s="695">
        <f t="shared" si="16"/>
        <v>-45.3</v>
      </c>
      <c r="O148" s="754">
        <f t="shared" si="18"/>
        <v>-1404.24</v>
      </c>
      <c r="P148" s="754">
        <f t="shared" si="19"/>
        <v>910436.97999999952</v>
      </c>
    </row>
    <row r="149" spans="1:16" hidden="1" outlineLevel="1" x14ac:dyDescent="0.2">
      <c r="A149" s="753" t="s">
        <v>78</v>
      </c>
      <c r="B149" s="753" t="s">
        <v>35</v>
      </c>
      <c r="G149" s="754">
        <f t="shared" si="20"/>
        <v>-330674.33984573372</v>
      </c>
      <c r="I149" s="1349">
        <v>39814</v>
      </c>
      <c r="J149" s="1349">
        <v>39843</v>
      </c>
      <c r="K149" s="749">
        <f t="shared" si="21"/>
        <v>30</v>
      </c>
      <c r="L149" s="749"/>
      <c r="M149" s="1347">
        <v>4.5199999999999997E-2</v>
      </c>
      <c r="N149" s="695">
        <f t="shared" si="16"/>
        <v>-1228.48</v>
      </c>
      <c r="O149" s="754">
        <f t="shared" si="18"/>
        <v>-1228.48</v>
      </c>
      <c r="P149" s="754">
        <f t="shared" si="19"/>
        <v>909208.49999999953</v>
      </c>
    </row>
    <row r="150" spans="1:16" hidden="1" outlineLevel="1" x14ac:dyDescent="0.2">
      <c r="A150" s="1350" t="s">
        <v>79</v>
      </c>
      <c r="C150" s="754">
        <v>0</v>
      </c>
      <c r="F150" s="754">
        <f>C150</f>
        <v>0</v>
      </c>
      <c r="G150" s="754">
        <f t="shared" si="20"/>
        <v>-330674.33984573372</v>
      </c>
      <c r="I150" s="1349">
        <v>39844</v>
      </c>
      <c r="J150" s="1349">
        <v>39844</v>
      </c>
      <c r="K150" s="749">
        <f t="shared" si="21"/>
        <v>1</v>
      </c>
      <c r="L150" s="749"/>
      <c r="M150" s="1347">
        <v>4.5199999999999997E-2</v>
      </c>
      <c r="N150" s="695">
        <f t="shared" si="16"/>
        <v>-40.950000000000003</v>
      </c>
      <c r="O150" s="754">
        <f t="shared" si="18"/>
        <v>-1269.43</v>
      </c>
      <c r="P150" s="754">
        <f t="shared" si="19"/>
        <v>909167.54999999958</v>
      </c>
    </row>
    <row r="151" spans="1:16" hidden="1" outlineLevel="1" x14ac:dyDescent="0.2">
      <c r="B151" s="753" t="s">
        <v>36</v>
      </c>
      <c r="C151" s="754"/>
      <c r="G151" s="754">
        <f t="shared" si="20"/>
        <v>-330674.33984573372</v>
      </c>
      <c r="I151" s="1349">
        <v>39845</v>
      </c>
      <c r="J151" s="1349">
        <v>39871</v>
      </c>
      <c r="K151" s="749">
        <f t="shared" si="21"/>
        <v>27</v>
      </c>
      <c r="L151" s="749"/>
      <c r="M151" s="1347">
        <v>4.5199999999999997E-2</v>
      </c>
      <c r="N151" s="695">
        <f t="shared" si="16"/>
        <v>-1105.6300000000001</v>
      </c>
      <c r="O151" s="754">
        <f t="shared" si="18"/>
        <v>-1105.6300000000001</v>
      </c>
      <c r="P151" s="754">
        <f t="shared" si="19"/>
        <v>908061.91999999958</v>
      </c>
    </row>
    <row r="152" spans="1:16" hidden="1" outlineLevel="1" x14ac:dyDescent="0.2">
      <c r="C152" s="754">
        <v>0</v>
      </c>
      <c r="F152" s="754">
        <f>C152</f>
        <v>0</v>
      </c>
      <c r="G152" s="754">
        <f t="shared" si="20"/>
        <v>-330674.33984573372</v>
      </c>
      <c r="I152" s="1349">
        <v>39872</v>
      </c>
      <c r="J152" s="1349">
        <v>39872</v>
      </c>
      <c r="K152" s="749">
        <f t="shared" si="21"/>
        <v>1</v>
      </c>
      <c r="L152" s="749"/>
      <c r="M152" s="1347">
        <v>4.5199999999999997E-2</v>
      </c>
      <c r="N152" s="695">
        <f t="shared" ref="N152:N215" si="22">+IF(+K152&lt;&gt;" ", ROUND(M152*(K152/365)*G152,2),0)</f>
        <v>-40.950000000000003</v>
      </c>
      <c r="O152" s="754">
        <f t="shared" si="18"/>
        <v>-1146.5800000000002</v>
      </c>
      <c r="P152" s="754">
        <f t="shared" si="19"/>
        <v>908020.96999999962</v>
      </c>
    </row>
    <row r="153" spans="1:16" hidden="1" outlineLevel="1" x14ac:dyDescent="0.2">
      <c r="B153" s="753" t="s">
        <v>37</v>
      </c>
      <c r="C153" s="754"/>
      <c r="G153" s="754">
        <f t="shared" si="20"/>
        <v>-330674.33984573372</v>
      </c>
      <c r="I153" s="1349">
        <v>39873</v>
      </c>
      <c r="J153" s="1349">
        <v>39902</v>
      </c>
      <c r="K153" s="749">
        <f t="shared" si="21"/>
        <v>30</v>
      </c>
      <c r="L153" s="749"/>
      <c r="M153" s="1347">
        <v>4.5199999999999997E-2</v>
      </c>
      <c r="N153" s="695">
        <f t="shared" si="22"/>
        <v>-1228.48</v>
      </c>
      <c r="O153" s="754">
        <f t="shared" si="18"/>
        <v>-1228.48</v>
      </c>
      <c r="P153" s="754">
        <f t="shared" si="19"/>
        <v>906792.48999999964</v>
      </c>
    </row>
    <row r="154" spans="1:16" hidden="1" outlineLevel="1" x14ac:dyDescent="0.2">
      <c r="C154" s="754">
        <v>0</v>
      </c>
      <c r="F154" s="754">
        <f>C154</f>
        <v>0</v>
      </c>
      <c r="G154" s="754">
        <f t="shared" si="20"/>
        <v>-330674.33984573372</v>
      </c>
      <c r="I154" s="1349">
        <v>39903</v>
      </c>
      <c r="J154" s="1349">
        <v>39903</v>
      </c>
      <c r="K154" s="749">
        <f t="shared" si="21"/>
        <v>1</v>
      </c>
      <c r="L154" s="749"/>
      <c r="M154" s="1347">
        <v>4.5199999999999997E-2</v>
      </c>
      <c r="N154" s="695">
        <f t="shared" si="22"/>
        <v>-40.950000000000003</v>
      </c>
      <c r="O154" s="754">
        <f t="shared" ref="O154:O217" si="23">IF(MONTH(+I154)&lt;&gt;MONTH(+I153),N154,+O153+N154)</f>
        <v>-1269.43</v>
      </c>
      <c r="P154" s="754">
        <f t="shared" si="19"/>
        <v>906751.53999999969</v>
      </c>
    </row>
    <row r="155" spans="1:16" hidden="1" outlineLevel="1" x14ac:dyDescent="0.2">
      <c r="B155" s="753" t="s">
        <v>38</v>
      </c>
      <c r="C155" s="754"/>
      <c r="G155" s="754">
        <f t="shared" si="20"/>
        <v>-330674.33984573372</v>
      </c>
      <c r="I155" s="1349">
        <v>39904</v>
      </c>
      <c r="J155" s="1349">
        <v>39932</v>
      </c>
      <c r="K155" s="749">
        <f t="shared" si="21"/>
        <v>29</v>
      </c>
      <c r="L155" s="749"/>
      <c r="M155" s="1347">
        <v>3.3700000000000001E-2</v>
      </c>
      <c r="N155" s="695">
        <f t="shared" si="22"/>
        <v>-885.39</v>
      </c>
      <c r="O155" s="754">
        <f t="shared" si="23"/>
        <v>-885.39</v>
      </c>
      <c r="P155" s="754">
        <f t="shared" ref="P155:P218" si="24">P154+N155</f>
        <v>905866.14999999967</v>
      </c>
    </row>
    <row r="156" spans="1:16" hidden="1" outlineLevel="1" x14ac:dyDescent="0.2">
      <c r="C156" s="754">
        <v>0</v>
      </c>
      <c r="F156" s="754">
        <f>C156</f>
        <v>0</v>
      </c>
      <c r="G156" s="754">
        <f t="shared" si="20"/>
        <v>-330674.33984573372</v>
      </c>
      <c r="I156" s="1349">
        <v>39933</v>
      </c>
      <c r="J156" s="1349">
        <v>39933</v>
      </c>
      <c r="K156" s="749">
        <f t="shared" si="21"/>
        <v>1</v>
      </c>
      <c r="L156" s="749"/>
      <c r="M156" s="1347">
        <v>3.3700000000000001E-2</v>
      </c>
      <c r="N156" s="695">
        <f t="shared" si="22"/>
        <v>-30.53</v>
      </c>
      <c r="O156" s="754">
        <f t="shared" si="23"/>
        <v>-915.92</v>
      </c>
      <c r="P156" s="754">
        <f t="shared" si="24"/>
        <v>905835.61999999965</v>
      </c>
    </row>
    <row r="157" spans="1:16" hidden="1" outlineLevel="1" x14ac:dyDescent="0.2">
      <c r="B157" s="753" t="s">
        <v>39</v>
      </c>
      <c r="C157" s="754"/>
      <c r="G157" s="754">
        <f t="shared" si="20"/>
        <v>-330674.33984573372</v>
      </c>
      <c r="I157" s="1349">
        <v>39934</v>
      </c>
      <c r="J157" s="1349">
        <v>39963</v>
      </c>
      <c r="K157" s="749">
        <f t="shared" si="21"/>
        <v>30</v>
      </c>
      <c r="L157" s="1351">
        <f>SUM(L82:L155)</f>
        <v>0</v>
      </c>
      <c r="M157" s="1347">
        <v>3.3700000000000001E-2</v>
      </c>
      <c r="N157" s="695">
        <f t="shared" si="22"/>
        <v>-915.92</v>
      </c>
      <c r="O157" s="754">
        <f t="shared" si="23"/>
        <v>-915.92</v>
      </c>
      <c r="P157" s="754">
        <f t="shared" si="24"/>
        <v>904919.6999999996</v>
      </c>
    </row>
    <row r="158" spans="1:16" hidden="1" outlineLevel="1" x14ac:dyDescent="0.2">
      <c r="C158" s="754">
        <v>-635934.09108923934</v>
      </c>
      <c r="F158" s="754">
        <f>C158</f>
        <v>-635934.09108923934</v>
      </c>
      <c r="G158" s="754">
        <f t="shared" si="20"/>
        <v>-966608.43093497306</v>
      </c>
      <c r="I158" s="1349">
        <v>39964</v>
      </c>
      <c r="J158" s="1349">
        <v>39964</v>
      </c>
      <c r="K158" s="749">
        <f t="shared" si="21"/>
        <v>1</v>
      </c>
      <c r="L158" s="1351">
        <f>+'Interest PCA Imbalance'!N589</f>
        <v>2953591.27</v>
      </c>
      <c r="M158" s="1347">
        <v>3.3700000000000001E-2</v>
      </c>
      <c r="N158" s="695">
        <f t="shared" si="22"/>
        <v>-89.25</v>
      </c>
      <c r="O158" s="754">
        <f t="shared" si="23"/>
        <v>-1005.17</v>
      </c>
      <c r="P158" s="754">
        <f t="shared" si="24"/>
        <v>904830.4499999996</v>
      </c>
    </row>
    <row r="159" spans="1:16" hidden="1" outlineLevel="1" x14ac:dyDescent="0.2">
      <c r="B159" s="753" t="s">
        <v>40</v>
      </c>
      <c r="C159" s="754"/>
      <c r="G159" s="754">
        <f t="shared" si="20"/>
        <v>-966608.43093497306</v>
      </c>
      <c r="I159" s="1349">
        <v>39965</v>
      </c>
      <c r="J159" s="1349">
        <v>39993</v>
      </c>
      <c r="K159" s="749">
        <f t="shared" si="21"/>
        <v>29</v>
      </c>
      <c r="L159" s="1352">
        <f>+L158+L157</f>
        <v>2953591.27</v>
      </c>
      <c r="M159" s="1347">
        <v>3.3700000000000001E-2</v>
      </c>
      <c r="N159" s="695">
        <f t="shared" si="22"/>
        <v>-2588.13</v>
      </c>
      <c r="O159" s="754">
        <f t="shared" si="23"/>
        <v>-2588.13</v>
      </c>
      <c r="P159" s="754">
        <f t="shared" si="24"/>
        <v>902242.3199999996</v>
      </c>
    </row>
    <row r="160" spans="1:16" hidden="1" outlineLevel="1" x14ac:dyDescent="0.2">
      <c r="C160" s="754">
        <v>-548523.69778162427</v>
      </c>
      <c r="F160" s="754">
        <f>C160</f>
        <v>-548523.69778162427</v>
      </c>
      <c r="G160" s="754">
        <f t="shared" si="20"/>
        <v>-1515132.1287165973</v>
      </c>
      <c r="I160" s="1349">
        <v>39994</v>
      </c>
      <c r="J160" s="1349">
        <v>39994</v>
      </c>
      <c r="K160" s="749">
        <f t="shared" si="21"/>
        <v>1</v>
      </c>
      <c r="L160" s="749"/>
      <c r="M160" s="1347">
        <v>3.3700000000000001E-2</v>
      </c>
      <c r="N160" s="695">
        <f t="shared" si="22"/>
        <v>-139.88999999999999</v>
      </c>
      <c r="O160" s="754">
        <f t="shared" si="23"/>
        <v>-2728.02</v>
      </c>
      <c r="P160" s="754">
        <f t="shared" si="24"/>
        <v>902102.42999999959</v>
      </c>
    </row>
    <row r="161" spans="1:16" hidden="1" outlineLevel="1" x14ac:dyDescent="0.2">
      <c r="B161" s="753" t="s">
        <v>29</v>
      </c>
      <c r="C161" s="754"/>
      <c r="G161" s="754">
        <f t="shared" si="20"/>
        <v>-1515132.1287165973</v>
      </c>
      <c r="I161" s="1349">
        <v>39995</v>
      </c>
      <c r="J161" s="1349">
        <v>40024</v>
      </c>
      <c r="K161" s="749">
        <f t="shared" si="21"/>
        <v>30</v>
      </c>
      <c r="L161" s="749"/>
      <c r="M161" s="1347">
        <v>3.2500000000000001E-2</v>
      </c>
      <c r="N161" s="695">
        <f t="shared" si="22"/>
        <v>-4047.27</v>
      </c>
      <c r="O161" s="754">
        <f t="shared" si="23"/>
        <v>-4047.27</v>
      </c>
      <c r="P161" s="754">
        <f t="shared" si="24"/>
        <v>898055.15999999957</v>
      </c>
    </row>
    <row r="162" spans="1:16" hidden="1" outlineLevel="1" x14ac:dyDescent="0.2">
      <c r="C162" s="754">
        <v>-1403246.0013056528</v>
      </c>
      <c r="F162" s="754">
        <f>C162</f>
        <v>-1403246.0013056528</v>
      </c>
      <c r="G162" s="754">
        <f t="shared" si="20"/>
        <v>-2918378.1300222501</v>
      </c>
      <c r="I162" s="1349">
        <v>40025</v>
      </c>
      <c r="J162" s="1349">
        <v>40025</v>
      </c>
      <c r="K162" s="749">
        <f t="shared" si="21"/>
        <v>1</v>
      </c>
      <c r="L162" s="749"/>
      <c r="M162" s="1347">
        <v>3.2500000000000001E-2</v>
      </c>
      <c r="N162" s="695">
        <f t="shared" si="22"/>
        <v>-259.86</v>
      </c>
      <c r="O162" s="754">
        <f t="shared" si="23"/>
        <v>-4307.13</v>
      </c>
      <c r="P162" s="754">
        <f t="shared" si="24"/>
        <v>897795.29999999958</v>
      </c>
    </row>
    <row r="163" spans="1:16" hidden="1" outlineLevel="1" x14ac:dyDescent="0.2">
      <c r="B163" s="753" t="s">
        <v>30</v>
      </c>
      <c r="C163" s="754"/>
      <c r="G163" s="754">
        <f t="shared" si="20"/>
        <v>-2918378.1300222501</v>
      </c>
      <c r="I163" s="1349">
        <v>40026</v>
      </c>
      <c r="J163" s="1349">
        <v>40055</v>
      </c>
      <c r="K163" s="749">
        <f t="shared" si="21"/>
        <v>30</v>
      </c>
      <c r="L163" s="749"/>
      <c r="M163" s="1347">
        <v>3.2500000000000001E-2</v>
      </c>
      <c r="N163" s="695">
        <f t="shared" si="22"/>
        <v>-7795.67</v>
      </c>
      <c r="O163" s="754">
        <f t="shared" si="23"/>
        <v>-7795.67</v>
      </c>
      <c r="P163" s="754">
        <f t="shared" si="24"/>
        <v>889999.62999999954</v>
      </c>
    </row>
    <row r="164" spans="1:16" hidden="1" outlineLevel="1" x14ac:dyDescent="0.2">
      <c r="C164" s="754">
        <v>608624.51344915107</v>
      </c>
      <c r="F164" s="754">
        <f>C164</f>
        <v>608624.51344915107</v>
      </c>
      <c r="G164" s="754">
        <f t="shared" si="20"/>
        <v>-2309753.616573099</v>
      </c>
      <c r="I164" s="1349">
        <v>40056</v>
      </c>
      <c r="J164" s="1349">
        <v>40056</v>
      </c>
      <c r="K164" s="749">
        <f t="shared" si="21"/>
        <v>1</v>
      </c>
      <c r="L164" s="749"/>
      <c r="M164" s="1347">
        <v>3.2500000000000001E-2</v>
      </c>
      <c r="N164" s="695">
        <f t="shared" si="22"/>
        <v>-205.66</v>
      </c>
      <c r="O164" s="754">
        <f t="shared" si="23"/>
        <v>-8001.33</v>
      </c>
      <c r="P164" s="754">
        <f t="shared" si="24"/>
        <v>889793.96999999951</v>
      </c>
    </row>
    <row r="165" spans="1:16" hidden="1" outlineLevel="1" x14ac:dyDescent="0.2">
      <c r="B165" s="753" t="s">
        <v>31</v>
      </c>
      <c r="C165" s="754"/>
      <c r="G165" s="754">
        <f t="shared" si="20"/>
        <v>-2309753.616573099</v>
      </c>
      <c r="I165" s="1349">
        <v>40057</v>
      </c>
      <c r="J165" s="1349">
        <v>40085</v>
      </c>
      <c r="K165" s="749">
        <f t="shared" si="21"/>
        <v>29</v>
      </c>
      <c r="L165" s="749"/>
      <c r="M165" s="1347">
        <v>3.2500000000000001E-2</v>
      </c>
      <c r="N165" s="695">
        <f t="shared" si="22"/>
        <v>-5964.23</v>
      </c>
      <c r="O165" s="754">
        <f t="shared" si="23"/>
        <v>-5964.23</v>
      </c>
      <c r="P165" s="754">
        <f t="shared" si="24"/>
        <v>883829.73999999953</v>
      </c>
    </row>
    <row r="166" spans="1:16" hidden="1" outlineLevel="1" x14ac:dyDescent="0.2">
      <c r="C166" s="754">
        <v>1979079.2767273653</v>
      </c>
      <c r="F166" s="754">
        <f>C166</f>
        <v>1979079.2767273653</v>
      </c>
      <c r="G166" s="754">
        <f t="shared" si="20"/>
        <v>-330674.33984573372</v>
      </c>
      <c r="I166" s="1349">
        <v>40086</v>
      </c>
      <c r="J166" s="1349">
        <v>40086</v>
      </c>
      <c r="K166" s="749">
        <f t="shared" si="21"/>
        <v>1</v>
      </c>
      <c r="L166" s="749"/>
      <c r="M166" s="1347">
        <v>3.2500000000000001E-2</v>
      </c>
      <c r="N166" s="695">
        <f t="shared" si="22"/>
        <v>-29.44</v>
      </c>
      <c r="O166" s="754">
        <f t="shared" si="23"/>
        <v>-5993.6699999999992</v>
      </c>
      <c r="P166" s="754">
        <f t="shared" si="24"/>
        <v>883800.29999999958</v>
      </c>
    </row>
    <row r="167" spans="1:16" hidden="1" outlineLevel="1" x14ac:dyDescent="0.2">
      <c r="B167" s="753" t="s">
        <v>32</v>
      </c>
      <c r="C167" s="754"/>
      <c r="G167" s="754">
        <f t="shared" si="20"/>
        <v>-330674.33984573372</v>
      </c>
      <c r="I167" s="1349">
        <v>40087</v>
      </c>
      <c r="J167" s="1349">
        <v>40116</v>
      </c>
      <c r="K167" s="749">
        <f t="shared" si="21"/>
        <v>30</v>
      </c>
      <c r="L167" s="749"/>
      <c r="M167" s="1347">
        <v>3.2500000000000001E-2</v>
      </c>
      <c r="N167" s="695">
        <f t="shared" si="22"/>
        <v>-883.31</v>
      </c>
      <c r="O167" s="754">
        <f t="shared" si="23"/>
        <v>-883.31</v>
      </c>
      <c r="P167" s="754">
        <f t="shared" si="24"/>
        <v>882916.98999999953</v>
      </c>
    </row>
    <row r="168" spans="1:16" hidden="1" outlineLevel="1" x14ac:dyDescent="0.2">
      <c r="C168" s="754">
        <v>0</v>
      </c>
      <c r="F168" s="754">
        <f>C168</f>
        <v>0</v>
      </c>
      <c r="G168" s="754">
        <f t="shared" si="20"/>
        <v>-330674.33984573372</v>
      </c>
      <c r="I168" s="1349">
        <v>40117</v>
      </c>
      <c r="J168" s="1349">
        <v>40117</v>
      </c>
      <c r="K168" s="749">
        <f t="shared" si="21"/>
        <v>1</v>
      </c>
      <c r="L168" s="749"/>
      <c r="M168" s="1347">
        <v>3.2500000000000001E-2</v>
      </c>
      <c r="N168" s="695">
        <f t="shared" si="22"/>
        <v>-29.44</v>
      </c>
      <c r="O168" s="754">
        <f t="shared" si="23"/>
        <v>-912.75</v>
      </c>
      <c r="P168" s="754">
        <f t="shared" si="24"/>
        <v>882887.54999999958</v>
      </c>
    </row>
    <row r="169" spans="1:16" hidden="1" outlineLevel="1" x14ac:dyDescent="0.2">
      <c r="B169" s="753" t="s">
        <v>33</v>
      </c>
      <c r="C169" s="754"/>
      <c r="G169" s="754">
        <f t="shared" si="20"/>
        <v>-330674.33984573372</v>
      </c>
      <c r="I169" s="1349">
        <v>40118</v>
      </c>
      <c r="J169" s="1349">
        <v>40146</v>
      </c>
      <c r="K169" s="749">
        <f t="shared" si="21"/>
        <v>29</v>
      </c>
      <c r="L169" s="749"/>
      <c r="M169" s="1347">
        <v>3.2500000000000001E-2</v>
      </c>
      <c r="N169" s="695">
        <f t="shared" si="22"/>
        <v>-853.86</v>
      </c>
      <c r="O169" s="754">
        <f t="shared" si="23"/>
        <v>-853.86</v>
      </c>
      <c r="P169" s="754">
        <f t="shared" si="24"/>
        <v>882033.68999999959</v>
      </c>
    </row>
    <row r="170" spans="1:16" hidden="1" outlineLevel="1" x14ac:dyDescent="0.2">
      <c r="C170" s="754">
        <v>0</v>
      </c>
      <c r="F170" s="754">
        <f>C170</f>
        <v>0</v>
      </c>
      <c r="G170" s="754">
        <f t="shared" ref="G170:G233" si="25">+G169+F170</f>
        <v>-330674.33984573372</v>
      </c>
      <c r="I170" s="1349">
        <v>40147</v>
      </c>
      <c r="J170" s="1349">
        <v>40147</v>
      </c>
      <c r="K170" s="749">
        <f t="shared" si="21"/>
        <v>1</v>
      </c>
      <c r="L170" s="749"/>
      <c r="M170" s="1347">
        <v>3.2500000000000001E-2</v>
      </c>
      <c r="N170" s="695">
        <f t="shared" si="22"/>
        <v>-29.44</v>
      </c>
      <c r="O170" s="754">
        <f t="shared" si="23"/>
        <v>-883.30000000000007</v>
      </c>
      <c r="P170" s="754">
        <f t="shared" si="24"/>
        <v>882004.24999999965</v>
      </c>
    </row>
    <row r="171" spans="1:16" hidden="1" outlineLevel="1" x14ac:dyDescent="0.2">
      <c r="B171" s="753" t="s">
        <v>34</v>
      </c>
      <c r="C171" s="754"/>
      <c r="G171" s="754">
        <f t="shared" si="25"/>
        <v>-330674.33984573372</v>
      </c>
      <c r="I171" s="1349">
        <v>40148</v>
      </c>
      <c r="J171" s="1349">
        <v>40177</v>
      </c>
      <c r="K171" s="749">
        <f t="shared" si="21"/>
        <v>30</v>
      </c>
      <c r="L171" s="749"/>
      <c r="M171" s="1347">
        <v>3.2500000000000001E-2</v>
      </c>
      <c r="N171" s="695">
        <f t="shared" si="22"/>
        <v>-883.31</v>
      </c>
      <c r="O171" s="754">
        <f t="shared" si="23"/>
        <v>-883.31</v>
      </c>
      <c r="P171" s="754">
        <f t="shared" si="24"/>
        <v>881120.93999999959</v>
      </c>
    </row>
    <row r="172" spans="1:16" hidden="1" outlineLevel="1" x14ac:dyDescent="0.2">
      <c r="C172" s="754">
        <v>5135048.7285339981</v>
      </c>
      <c r="F172" s="754">
        <f>C172</f>
        <v>5135048.7285339981</v>
      </c>
      <c r="G172" s="754">
        <f t="shared" si="25"/>
        <v>4804374.3886882644</v>
      </c>
      <c r="I172" s="1349">
        <v>40178</v>
      </c>
      <c r="J172" s="1349">
        <v>40178</v>
      </c>
      <c r="K172" s="749">
        <f t="shared" si="21"/>
        <v>1</v>
      </c>
      <c r="L172" s="749"/>
      <c r="M172" s="1347">
        <v>3.2500000000000001E-2</v>
      </c>
      <c r="N172" s="695">
        <f t="shared" si="22"/>
        <v>427.79</v>
      </c>
      <c r="O172" s="754">
        <f t="shared" si="23"/>
        <v>-455.51999999999992</v>
      </c>
      <c r="P172" s="754">
        <f t="shared" si="24"/>
        <v>881548.72999999963</v>
      </c>
    </row>
    <row r="173" spans="1:16" hidden="1" outlineLevel="1" x14ac:dyDescent="0.2">
      <c r="A173" s="753" t="s">
        <v>80</v>
      </c>
      <c r="B173" s="753" t="s">
        <v>35</v>
      </c>
      <c r="G173" s="754">
        <f t="shared" si="25"/>
        <v>4804374.3886882644</v>
      </c>
      <c r="I173" s="1349">
        <v>40179</v>
      </c>
      <c r="J173" s="1349">
        <v>40208</v>
      </c>
      <c r="K173" s="749">
        <f t="shared" si="21"/>
        <v>30</v>
      </c>
      <c r="L173" s="749"/>
      <c r="M173" s="1347">
        <v>3.2500000000000001E-2</v>
      </c>
      <c r="N173" s="695">
        <f t="shared" si="22"/>
        <v>12833.6</v>
      </c>
      <c r="O173" s="754">
        <f t="shared" si="23"/>
        <v>12833.6</v>
      </c>
      <c r="P173" s="754">
        <f t="shared" si="24"/>
        <v>894382.32999999961</v>
      </c>
    </row>
    <row r="174" spans="1:16" hidden="1" outlineLevel="1" x14ac:dyDescent="0.2">
      <c r="A174" s="1350" t="s">
        <v>81</v>
      </c>
      <c r="C174" s="754">
        <v>0</v>
      </c>
      <c r="F174" s="754">
        <f>C174</f>
        <v>0</v>
      </c>
      <c r="G174" s="754">
        <f t="shared" si="25"/>
        <v>4804374.3886882644</v>
      </c>
      <c r="I174" s="1349">
        <v>40209</v>
      </c>
      <c r="J174" s="1349">
        <v>40209</v>
      </c>
      <c r="K174" s="749">
        <f t="shared" si="21"/>
        <v>1</v>
      </c>
      <c r="L174" s="749"/>
      <c r="M174" s="1347">
        <v>3.2500000000000001E-2</v>
      </c>
      <c r="N174" s="695">
        <f t="shared" si="22"/>
        <v>427.79</v>
      </c>
      <c r="O174" s="754">
        <f t="shared" si="23"/>
        <v>13261.390000000001</v>
      </c>
      <c r="P174" s="754">
        <f t="shared" si="24"/>
        <v>894810.11999999965</v>
      </c>
    </row>
    <row r="175" spans="1:16" hidden="1" outlineLevel="1" x14ac:dyDescent="0.2">
      <c r="B175" s="753" t="s">
        <v>36</v>
      </c>
      <c r="C175" s="754"/>
      <c r="G175" s="754">
        <f t="shared" si="25"/>
        <v>4804374.3886882644</v>
      </c>
      <c r="I175" s="1349">
        <v>40210</v>
      </c>
      <c r="J175" s="1349">
        <v>40236</v>
      </c>
      <c r="K175" s="749">
        <f t="shared" si="21"/>
        <v>27</v>
      </c>
      <c r="L175" s="749"/>
      <c r="M175" s="1347">
        <v>3.2500000000000001E-2</v>
      </c>
      <c r="N175" s="695">
        <f t="shared" si="22"/>
        <v>11550.24</v>
      </c>
      <c r="O175" s="754">
        <f t="shared" si="23"/>
        <v>11550.24</v>
      </c>
      <c r="P175" s="754">
        <f t="shared" si="24"/>
        <v>906360.35999999964</v>
      </c>
    </row>
    <row r="176" spans="1:16" hidden="1" outlineLevel="1" x14ac:dyDescent="0.2">
      <c r="C176" s="754">
        <v>2423631.801070381</v>
      </c>
      <c r="F176" s="754">
        <f>C176</f>
        <v>2423631.801070381</v>
      </c>
      <c r="G176" s="754">
        <f t="shared" si="25"/>
        <v>7228006.1897586454</v>
      </c>
      <c r="I176" s="1349">
        <v>40237</v>
      </c>
      <c r="J176" s="1349">
        <v>40237</v>
      </c>
      <c r="K176" s="749">
        <f t="shared" si="21"/>
        <v>1</v>
      </c>
      <c r="L176" s="749"/>
      <c r="M176" s="1347">
        <v>3.2500000000000001E-2</v>
      </c>
      <c r="N176" s="695">
        <f t="shared" si="22"/>
        <v>643.59</v>
      </c>
      <c r="O176" s="754">
        <f t="shared" si="23"/>
        <v>12193.83</v>
      </c>
      <c r="P176" s="754">
        <f t="shared" si="24"/>
        <v>907003.9499999996</v>
      </c>
    </row>
    <row r="177" spans="2:16" hidden="1" outlineLevel="1" x14ac:dyDescent="0.2">
      <c r="B177" s="753" t="s">
        <v>37</v>
      </c>
      <c r="C177" s="754"/>
      <c r="G177" s="754">
        <f t="shared" si="25"/>
        <v>7228006.1897586454</v>
      </c>
      <c r="I177" s="1349">
        <v>40238</v>
      </c>
      <c r="J177" s="1349">
        <v>40267</v>
      </c>
      <c r="K177" s="749">
        <f t="shared" si="21"/>
        <v>30</v>
      </c>
      <c r="L177" s="749"/>
      <c r="M177" s="1347">
        <v>3.2500000000000001E-2</v>
      </c>
      <c r="N177" s="695">
        <f t="shared" si="22"/>
        <v>19307.689999999999</v>
      </c>
      <c r="O177" s="754">
        <f t="shared" si="23"/>
        <v>19307.689999999999</v>
      </c>
      <c r="P177" s="754">
        <f t="shared" si="24"/>
        <v>926311.63999999955</v>
      </c>
    </row>
    <row r="178" spans="2:16" hidden="1" outlineLevel="1" x14ac:dyDescent="0.2">
      <c r="C178" s="754">
        <v>5498029.6531072073</v>
      </c>
      <c r="F178" s="754">
        <f>C178</f>
        <v>5498029.6531072073</v>
      </c>
      <c r="G178" s="754">
        <f t="shared" si="25"/>
        <v>12726035.842865853</v>
      </c>
      <c r="I178" s="1349">
        <v>40268</v>
      </c>
      <c r="J178" s="1349">
        <v>40268</v>
      </c>
      <c r="K178" s="749">
        <f t="shared" si="21"/>
        <v>1</v>
      </c>
      <c r="L178" s="749"/>
      <c r="M178" s="1347">
        <v>3.2500000000000001E-2</v>
      </c>
      <c r="N178" s="695">
        <f t="shared" si="22"/>
        <v>1133.1400000000001</v>
      </c>
      <c r="O178" s="754">
        <f t="shared" si="23"/>
        <v>20440.829999999998</v>
      </c>
      <c r="P178" s="754">
        <f t="shared" si="24"/>
        <v>927444.77999999956</v>
      </c>
    </row>
    <row r="179" spans="2:16" hidden="1" outlineLevel="1" x14ac:dyDescent="0.2">
      <c r="B179" s="753" t="s">
        <v>38</v>
      </c>
      <c r="C179" s="754"/>
      <c r="G179" s="754">
        <f t="shared" si="25"/>
        <v>12726035.842865853</v>
      </c>
      <c r="I179" s="1349">
        <v>40269</v>
      </c>
      <c r="J179" s="1349">
        <v>40297</v>
      </c>
      <c r="K179" s="749">
        <f t="shared" si="21"/>
        <v>29</v>
      </c>
      <c r="L179" s="749"/>
      <c r="M179" s="1347">
        <v>3.2500000000000001E-2</v>
      </c>
      <c r="N179" s="695">
        <f t="shared" si="22"/>
        <v>32861.07</v>
      </c>
      <c r="O179" s="754">
        <f t="shared" si="23"/>
        <v>32861.07</v>
      </c>
      <c r="P179" s="754">
        <f t="shared" si="24"/>
        <v>960305.84999999951</v>
      </c>
    </row>
    <row r="180" spans="2:16" hidden="1" outlineLevel="1" x14ac:dyDescent="0.2">
      <c r="C180" s="754">
        <v>-2907013.1197292283</v>
      </c>
      <c r="F180" s="754">
        <f>C180</f>
        <v>-2907013.1197292283</v>
      </c>
      <c r="G180" s="754">
        <f t="shared" si="25"/>
        <v>9819022.7231366243</v>
      </c>
      <c r="I180" s="1349">
        <v>40298</v>
      </c>
      <c r="J180" s="1349">
        <v>40298</v>
      </c>
      <c r="K180" s="749">
        <f t="shared" si="21"/>
        <v>1</v>
      </c>
      <c r="L180" s="749"/>
      <c r="M180" s="1347">
        <v>3.2500000000000001E-2</v>
      </c>
      <c r="N180" s="695">
        <f t="shared" si="22"/>
        <v>874.3</v>
      </c>
      <c r="O180" s="754">
        <f t="shared" si="23"/>
        <v>33735.370000000003</v>
      </c>
      <c r="P180" s="754">
        <f t="shared" si="24"/>
        <v>961180.14999999956</v>
      </c>
    </row>
    <row r="181" spans="2:16" hidden="1" outlineLevel="1" x14ac:dyDescent="0.2">
      <c r="B181" s="753" t="s">
        <v>39</v>
      </c>
      <c r="C181" s="754"/>
      <c r="G181" s="754">
        <f t="shared" si="25"/>
        <v>9819022.7231366243</v>
      </c>
      <c r="I181" s="1349">
        <v>40299</v>
      </c>
      <c r="J181" s="1349">
        <v>40328</v>
      </c>
      <c r="K181" s="749">
        <f t="shared" si="21"/>
        <v>30</v>
      </c>
      <c r="L181" s="749"/>
      <c r="M181" s="1347">
        <v>3.2500000000000001E-2</v>
      </c>
      <c r="N181" s="695">
        <f t="shared" si="22"/>
        <v>26228.9</v>
      </c>
      <c r="O181" s="754">
        <f t="shared" si="23"/>
        <v>26228.9</v>
      </c>
      <c r="P181" s="754">
        <f t="shared" si="24"/>
        <v>987409.04999999958</v>
      </c>
    </row>
    <row r="182" spans="2:16" hidden="1" outlineLevel="1" x14ac:dyDescent="0.2">
      <c r="C182" s="754">
        <v>-5014648.3344483599</v>
      </c>
      <c r="F182" s="754">
        <f>C182</f>
        <v>-5014648.3344483599</v>
      </c>
      <c r="G182" s="754">
        <f t="shared" si="25"/>
        <v>4804374.3886882644</v>
      </c>
      <c r="I182" s="1349">
        <v>40329</v>
      </c>
      <c r="J182" s="1349">
        <v>40329</v>
      </c>
      <c r="K182" s="749">
        <f t="shared" si="21"/>
        <v>1</v>
      </c>
      <c r="L182" s="749"/>
      <c r="M182" s="1347">
        <v>3.2500000000000001E-2</v>
      </c>
      <c r="N182" s="695">
        <f t="shared" si="22"/>
        <v>427.79</v>
      </c>
      <c r="O182" s="754">
        <f t="shared" si="23"/>
        <v>26656.690000000002</v>
      </c>
      <c r="P182" s="754">
        <f t="shared" si="24"/>
        <v>987836.83999999962</v>
      </c>
    </row>
    <row r="183" spans="2:16" hidden="1" outlineLevel="1" x14ac:dyDescent="0.2">
      <c r="B183" s="753" t="s">
        <v>40</v>
      </c>
      <c r="C183" s="754"/>
      <c r="G183" s="754">
        <f t="shared" si="25"/>
        <v>4804374.3886882644</v>
      </c>
      <c r="I183" s="1349">
        <v>40330</v>
      </c>
      <c r="J183" s="1349">
        <v>40358</v>
      </c>
      <c r="K183" s="749">
        <f t="shared" si="21"/>
        <v>29</v>
      </c>
      <c r="L183" s="749"/>
      <c r="M183" s="1347">
        <v>3.2500000000000001E-2</v>
      </c>
      <c r="N183" s="695">
        <f t="shared" si="22"/>
        <v>12405.82</v>
      </c>
      <c r="O183" s="754">
        <f t="shared" si="23"/>
        <v>12405.82</v>
      </c>
      <c r="P183" s="754">
        <f t="shared" si="24"/>
        <v>1000242.6599999996</v>
      </c>
    </row>
    <row r="184" spans="2:16" hidden="1" outlineLevel="1" x14ac:dyDescent="0.2">
      <c r="C184" s="754">
        <v>2907376.7569421828</v>
      </c>
      <c r="F184" s="754">
        <f>C184</f>
        <v>2907376.7569421828</v>
      </c>
      <c r="G184" s="754">
        <f t="shared" si="25"/>
        <v>7711751.1456304472</v>
      </c>
      <c r="I184" s="1349">
        <v>40359</v>
      </c>
      <c r="J184" s="1349">
        <v>40359</v>
      </c>
      <c r="K184" s="749">
        <f t="shared" si="21"/>
        <v>1</v>
      </c>
      <c r="L184" s="749"/>
      <c r="M184" s="1347">
        <v>3.2500000000000001E-2</v>
      </c>
      <c r="N184" s="695">
        <f t="shared" si="22"/>
        <v>686.66</v>
      </c>
      <c r="O184" s="754">
        <f t="shared" si="23"/>
        <v>13092.48</v>
      </c>
      <c r="P184" s="754">
        <f t="shared" si="24"/>
        <v>1000929.3199999996</v>
      </c>
    </row>
    <row r="185" spans="2:16" hidden="1" outlineLevel="1" x14ac:dyDescent="0.2">
      <c r="B185" s="753" t="s">
        <v>29</v>
      </c>
      <c r="C185" s="754"/>
      <c r="G185" s="754">
        <f t="shared" si="25"/>
        <v>7711751.1456304472</v>
      </c>
      <c r="I185" s="1349">
        <v>40360</v>
      </c>
      <c r="J185" s="1349">
        <v>40389</v>
      </c>
      <c r="K185" s="749">
        <f t="shared" si="21"/>
        <v>30</v>
      </c>
      <c r="L185" s="749"/>
      <c r="M185" s="1347">
        <v>3.2500000000000001E-2</v>
      </c>
      <c r="N185" s="695">
        <f t="shared" si="22"/>
        <v>20599.88</v>
      </c>
      <c r="O185" s="754">
        <f t="shared" si="23"/>
        <v>20599.88</v>
      </c>
      <c r="P185" s="754">
        <f t="shared" si="24"/>
        <v>1021529.1999999996</v>
      </c>
    </row>
    <row r="186" spans="2:16" hidden="1" outlineLevel="1" x14ac:dyDescent="0.2">
      <c r="C186" s="754">
        <v>-2907376.7569421828</v>
      </c>
      <c r="F186" s="754">
        <f>C186</f>
        <v>-2907376.7569421828</v>
      </c>
      <c r="G186" s="754">
        <f t="shared" si="25"/>
        <v>4804374.3886882644</v>
      </c>
      <c r="I186" s="1349">
        <v>40390</v>
      </c>
      <c r="J186" s="1349">
        <v>40390</v>
      </c>
      <c r="K186" s="749">
        <f t="shared" si="21"/>
        <v>1</v>
      </c>
      <c r="L186" s="749"/>
      <c r="M186" s="1347">
        <v>3.2500000000000001E-2</v>
      </c>
      <c r="N186" s="695">
        <f t="shared" si="22"/>
        <v>427.79</v>
      </c>
      <c r="O186" s="754">
        <f t="shared" si="23"/>
        <v>21027.670000000002</v>
      </c>
      <c r="P186" s="754">
        <f t="shared" si="24"/>
        <v>1021956.9899999996</v>
      </c>
    </row>
    <row r="187" spans="2:16" hidden="1" outlineLevel="1" x14ac:dyDescent="0.2">
      <c r="B187" s="753" t="s">
        <v>30</v>
      </c>
      <c r="C187" s="754"/>
      <c r="G187" s="754">
        <f t="shared" si="25"/>
        <v>4804374.3886882644</v>
      </c>
      <c r="I187" s="1349">
        <v>40391</v>
      </c>
      <c r="J187" s="1349">
        <v>40420</v>
      </c>
      <c r="K187" s="749">
        <f t="shared" si="21"/>
        <v>30</v>
      </c>
      <c r="L187" s="749"/>
      <c r="M187" s="1347">
        <v>3.2500000000000001E-2</v>
      </c>
      <c r="N187" s="695">
        <f t="shared" si="22"/>
        <v>12833.6</v>
      </c>
      <c r="O187" s="754">
        <f t="shared" si="23"/>
        <v>12833.6</v>
      </c>
      <c r="P187" s="754">
        <f t="shared" si="24"/>
        <v>1034790.5899999996</v>
      </c>
    </row>
    <row r="188" spans="2:16" hidden="1" outlineLevel="1" x14ac:dyDescent="0.2">
      <c r="C188" s="754">
        <v>0</v>
      </c>
      <c r="F188" s="754">
        <f>C188</f>
        <v>0</v>
      </c>
      <c r="G188" s="754">
        <f t="shared" si="25"/>
        <v>4804374.3886882644</v>
      </c>
      <c r="I188" s="1349">
        <v>40421</v>
      </c>
      <c r="J188" s="1349">
        <v>40421</v>
      </c>
      <c r="K188" s="749">
        <f t="shared" si="21"/>
        <v>1</v>
      </c>
      <c r="L188" s="749"/>
      <c r="M188" s="1347">
        <v>3.2500000000000001E-2</v>
      </c>
      <c r="N188" s="695">
        <f t="shared" si="22"/>
        <v>427.79</v>
      </c>
      <c r="O188" s="754">
        <f t="shared" si="23"/>
        <v>13261.390000000001</v>
      </c>
      <c r="P188" s="754">
        <f t="shared" si="24"/>
        <v>1035218.3799999997</v>
      </c>
    </row>
    <row r="189" spans="2:16" hidden="1" outlineLevel="1" x14ac:dyDescent="0.2">
      <c r="B189" s="753" t="s">
        <v>31</v>
      </c>
      <c r="C189" s="754"/>
      <c r="G189" s="754">
        <f t="shared" si="25"/>
        <v>4804374.3886882644</v>
      </c>
      <c r="I189" s="1349">
        <v>40422</v>
      </c>
      <c r="J189" s="1349">
        <v>40450</v>
      </c>
      <c r="K189" s="749">
        <f t="shared" si="21"/>
        <v>29</v>
      </c>
      <c r="L189" s="749"/>
      <c r="M189" s="1347">
        <v>3.2500000000000001E-2</v>
      </c>
      <c r="N189" s="695">
        <f t="shared" si="22"/>
        <v>12405.82</v>
      </c>
      <c r="O189" s="754">
        <f t="shared" si="23"/>
        <v>12405.82</v>
      </c>
      <c r="P189" s="754">
        <f t="shared" si="24"/>
        <v>1047624.1999999996</v>
      </c>
    </row>
    <row r="190" spans="2:16" hidden="1" outlineLevel="1" x14ac:dyDescent="0.2">
      <c r="C190" s="754">
        <v>940763.75851666555</v>
      </c>
      <c r="F190" s="754">
        <f>C190</f>
        <v>940763.75851666555</v>
      </c>
      <c r="G190" s="754">
        <f t="shared" si="25"/>
        <v>5745138.14720493</v>
      </c>
      <c r="I190" s="1349">
        <v>40451</v>
      </c>
      <c r="J190" s="1349">
        <v>40451</v>
      </c>
      <c r="K190" s="749">
        <f t="shared" si="21"/>
        <v>1</v>
      </c>
      <c r="L190" s="749"/>
      <c r="M190" s="1347">
        <v>3.2500000000000001E-2</v>
      </c>
      <c r="N190" s="695">
        <f t="shared" si="22"/>
        <v>511.55</v>
      </c>
      <c r="O190" s="754">
        <f t="shared" si="23"/>
        <v>12917.369999999999</v>
      </c>
      <c r="P190" s="754">
        <f t="shared" si="24"/>
        <v>1048135.7499999997</v>
      </c>
    </row>
    <row r="191" spans="2:16" hidden="1" outlineLevel="1" x14ac:dyDescent="0.2">
      <c r="B191" s="753" t="s">
        <v>32</v>
      </c>
      <c r="C191" s="754"/>
      <c r="G191" s="754">
        <f t="shared" si="25"/>
        <v>5745138.14720493</v>
      </c>
      <c r="I191" s="1349">
        <v>40452</v>
      </c>
      <c r="J191" s="1349">
        <v>40481</v>
      </c>
      <c r="K191" s="749">
        <f t="shared" si="21"/>
        <v>30</v>
      </c>
      <c r="L191" s="749"/>
      <c r="M191" s="1347">
        <v>3.2500000000000001E-2</v>
      </c>
      <c r="N191" s="695">
        <f t="shared" si="22"/>
        <v>15346.6</v>
      </c>
      <c r="O191" s="754">
        <f t="shared" si="23"/>
        <v>15346.6</v>
      </c>
      <c r="P191" s="754">
        <f t="shared" si="24"/>
        <v>1063482.3499999996</v>
      </c>
    </row>
    <row r="192" spans="2:16" hidden="1" outlineLevel="1" x14ac:dyDescent="0.2">
      <c r="C192" s="754">
        <v>2471130.3310148884</v>
      </c>
      <c r="F192" s="754">
        <f>C192</f>
        <v>2471130.3310148884</v>
      </c>
      <c r="G192" s="754">
        <f t="shared" si="25"/>
        <v>8216268.4782198183</v>
      </c>
      <c r="I192" s="1349">
        <v>40482</v>
      </c>
      <c r="J192" s="1349">
        <v>40482</v>
      </c>
      <c r="K192" s="749">
        <f t="shared" si="21"/>
        <v>1</v>
      </c>
      <c r="L192" s="749"/>
      <c r="M192" s="1347">
        <v>3.2500000000000001E-2</v>
      </c>
      <c r="N192" s="695">
        <f t="shared" si="22"/>
        <v>731.59</v>
      </c>
      <c r="O192" s="754">
        <f t="shared" si="23"/>
        <v>16078.19</v>
      </c>
      <c r="P192" s="754">
        <f t="shared" si="24"/>
        <v>1064213.9399999997</v>
      </c>
    </row>
    <row r="193" spans="1:16" hidden="1" outlineLevel="1" x14ac:dyDescent="0.2">
      <c r="B193" s="753" t="s">
        <v>33</v>
      </c>
      <c r="C193" s="754"/>
      <c r="G193" s="754">
        <f t="shared" si="25"/>
        <v>8216268.4782198183</v>
      </c>
      <c r="I193" s="1349">
        <v>40483</v>
      </c>
      <c r="J193" s="1349">
        <v>40511</v>
      </c>
      <c r="K193" s="749">
        <f t="shared" si="21"/>
        <v>29</v>
      </c>
      <c r="L193" s="749"/>
      <c r="M193" s="1347">
        <v>3.2500000000000001E-2</v>
      </c>
      <c r="N193" s="695">
        <f t="shared" si="22"/>
        <v>21215.98</v>
      </c>
      <c r="O193" s="754">
        <f t="shared" si="23"/>
        <v>21215.98</v>
      </c>
      <c r="P193" s="754">
        <f t="shared" si="24"/>
        <v>1085429.9199999997</v>
      </c>
    </row>
    <row r="194" spans="1:16" hidden="1" outlineLevel="1" x14ac:dyDescent="0.2">
      <c r="C194" s="754">
        <v>259586.59570912831</v>
      </c>
      <c r="F194" s="754">
        <f>C194</f>
        <v>259586.59570912831</v>
      </c>
      <c r="G194" s="754">
        <f t="shared" si="25"/>
        <v>8475855.0739289466</v>
      </c>
      <c r="I194" s="1349">
        <v>40512</v>
      </c>
      <c r="J194" s="1349">
        <v>40512</v>
      </c>
      <c r="K194" s="749">
        <f t="shared" si="21"/>
        <v>1</v>
      </c>
      <c r="L194" s="749"/>
      <c r="M194" s="1347">
        <v>3.2500000000000001E-2</v>
      </c>
      <c r="N194" s="695">
        <f t="shared" si="22"/>
        <v>754.7</v>
      </c>
      <c r="O194" s="754">
        <f t="shared" si="23"/>
        <v>21970.68</v>
      </c>
      <c r="P194" s="754">
        <f t="shared" si="24"/>
        <v>1086184.6199999996</v>
      </c>
    </row>
    <row r="195" spans="1:16" hidden="1" outlineLevel="1" x14ac:dyDescent="0.2">
      <c r="B195" s="753" t="s">
        <v>34</v>
      </c>
      <c r="C195" s="754"/>
      <c r="G195" s="754">
        <f t="shared" si="25"/>
        <v>8475855.0739289466</v>
      </c>
      <c r="I195" s="1349">
        <v>40513</v>
      </c>
      <c r="J195" s="1349">
        <v>40542</v>
      </c>
      <c r="K195" s="749">
        <f t="shared" si="21"/>
        <v>30</v>
      </c>
      <c r="L195" s="749"/>
      <c r="M195" s="1347">
        <v>3.2500000000000001E-2</v>
      </c>
      <c r="N195" s="695">
        <f t="shared" si="22"/>
        <v>22640.98</v>
      </c>
      <c r="O195" s="754">
        <f t="shared" si="23"/>
        <v>22640.98</v>
      </c>
      <c r="P195" s="754">
        <f t="shared" si="24"/>
        <v>1108825.5999999996</v>
      </c>
    </row>
    <row r="196" spans="1:16" hidden="1" outlineLevel="1" x14ac:dyDescent="0.2">
      <c r="C196" s="754">
        <v>4410283.4311429486</v>
      </c>
      <c r="F196" s="754">
        <f>C196</f>
        <v>4410283.4311429486</v>
      </c>
      <c r="G196" s="754">
        <f t="shared" si="25"/>
        <v>12886138.505071895</v>
      </c>
      <c r="I196" s="1349">
        <v>40543</v>
      </c>
      <c r="J196" s="1349">
        <v>40543</v>
      </c>
      <c r="K196" s="749">
        <f t="shared" si="21"/>
        <v>1</v>
      </c>
      <c r="L196" s="749"/>
      <c r="M196" s="1347">
        <v>3.2500000000000001E-2</v>
      </c>
      <c r="N196" s="695">
        <f t="shared" si="22"/>
        <v>1147.4000000000001</v>
      </c>
      <c r="O196" s="754">
        <f t="shared" si="23"/>
        <v>23788.38</v>
      </c>
      <c r="P196" s="754">
        <f t="shared" si="24"/>
        <v>1109972.9999999995</v>
      </c>
    </row>
    <row r="197" spans="1:16" hidden="1" outlineLevel="1" x14ac:dyDescent="0.2">
      <c r="A197" s="753" t="s">
        <v>82</v>
      </c>
      <c r="B197" s="753" t="s">
        <v>35</v>
      </c>
      <c r="G197" s="754">
        <f t="shared" si="25"/>
        <v>12886138.505071895</v>
      </c>
      <c r="I197" s="1349">
        <v>40544</v>
      </c>
      <c r="J197" s="1349">
        <v>40573</v>
      </c>
      <c r="K197" s="749">
        <f t="shared" si="21"/>
        <v>30</v>
      </c>
      <c r="L197" s="749"/>
      <c r="M197" s="1347">
        <v>3.2500000000000001E-2</v>
      </c>
      <c r="N197" s="695">
        <f t="shared" si="22"/>
        <v>34421.879999999997</v>
      </c>
      <c r="O197" s="754">
        <f t="shared" si="23"/>
        <v>34421.879999999997</v>
      </c>
      <c r="P197" s="754">
        <f t="shared" si="24"/>
        <v>1144394.8799999994</v>
      </c>
    </row>
    <row r="198" spans="1:16" hidden="1" outlineLevel="1" x14ac:dyDescent="0.2">
      <c r="A198" s="1350" t="s">
        <v>83</v>
      </c>
      <c r="C198" s="754">
        <v>0</v>
      </c>
      <c r="F198" s="754">
        <f>C198</f>
        <v>0</v>
      </c>
      <c r="G198" s="754">
        <f t="shared" si="25"/>
        <v>12886138.505071895</v>
      </c>
      <c r="I198" s="1349">
        <v>40574</v>
      </c>
      <c r="J198" s="1349">
        <v>40574</v>
      </c>
      <c r="K198" s="749">
        <f t="shared" si="21"/>
        <v>1</v>
      </c>
      <c r="L198" s="749"/>
      <c r="M198" s="1347">
        <v>3.2500000000000001E-2</v>
      </c>
      <c r="N198" s="695">
        <f t="shared" si="22"/>
        <v>1147.4000000000001</v>
      </c>
      <c r="O198" s="754">
        <f t="shared" si="23"/>
        <v>35569.279999999999</v>
      </c>
      <c r="P198" s="754">
        <f t="shared" si="24"/>
        <v>1145542.2799999993</v>
      </c>
    </row>
    <row r="199" spans="1:16" hidden="1" outlineLevel="1" x14ac:dyDescent="0.2">
      <c r="B199" s="753" t="s">
        <v>36</v>
      </c>
      <c r="C199" s="754"/>
      <c r="G199" s="754">
        <f t="shared" si="25"/>
        <v>12886138.505071895</v>
      </c>
      <c r="I199" s="1349">
        <v>40575</v>
      </c>
      <c r="J199" s="1349">
        <v>40601</v>
      </c>
      <c r="K199" s="749">
        <f t="shared" si="21"/>
        <v>27</v>
      </c>
      <c r="L199" s="749"/>
      <c r="M199" s="1347">
        <v>3.2500000000000001E-2</v>
      </c>
      <c r="N199" s="695">
        <f t="shared" si="22"/>
        <v>30979.69</v>
      </c>
      <c r="O199" s="754">
        <f t="shared" si="23"/>
        <v>30979.69</v>
      </c>
      <c r="P199" s="754">
        <f t="shared" si="24"/>
        <v>1176521.9699999993</v>
      </c>
    </row>
    <row r="200" spans="1:16" hidden="1" outlineLevel="1" x14ac:dyDescent="0.2">
      <c r="C200" s="754">
        <v>0</v>
      </c>
      <c r="F200" s="754">
        <f>C200</f>
        <v>0</v>
      </c>
      <c r="G200" s="754">
        <f t="shared" si="25"/>
        <v>12886138.505071895</v>
      </c>
      <c r="I200" s="1349">
        <v>40602</v>
      </c>
      <c r="J200" s="1349">
        <v>40602</v>
      </c>
      <c r="K200" s="749">
        <f t="shared" si="21"/>
        <v>1</v>
      </c>
      <c r="L200" s="749"/>
      <c r="M200" s="1347">
        <v>3.2500000000000001E-2</v>
      </c>
      <c r="N200" s="695">
        <f t="shared" si="22"/>
        <v>1147.4000000000001</v>
      </c>
      <c r="O200" s="754">
        <f t="shared" si="23"/>
        <v>32127.09</v>
      </c>
      <c r="P200" s="754">
        <f t="shared" si="24"/>
        <v>1177669.3699999992</v>
      </c>
    </row>
    <row r="201" spans="1:16" hidden="1" outlineLevel="1" x14ac:dyDescent="0.2">
      <c r="B201" s="753" t="s">
        <v>37</v>
      </c>
      <c r="C201" s="754"/>
      <c r="G201" s="754">
        <f t="shared" si="25"/>
        <v>12886138.505071895</v>
      </c>
      <c r="I201" s="1349">
        <v>40603</v>
      </c>
      <c r="J201" s="1349">
        <v>40632</v>
      </c>
      <c r="K201" s="749">
        <f t="shared" si="21"/>
        <v>30</v>
      </c>
      <c r="L201" s="749"/>
      <c r="M201" s="1347">
        <v>3.2500000000000001E-2</v>
      </c>
      <c r="N201" s="695">
        <f t="shared" si="22"/>
        <v>34421.879999999997</v>
      </c>
      <c r="O201" s="754">
        <f t="shared" si="23"/>
        <v>34421.879999999997</v>
      </c>
      <c r="P201" s="754">
        <f t="shared" si="24"/>
        <v>1212091.2499999991</v>
      </c>
    </row>
    <row r="202" spans="1:16" ht="14.25" hidden="1" customHeight="1" outlineLevel="1" x14ac:dyDescent="0.2">
      <c r="C202" s="754">
        <v>0</v>
      </c>
      <c r="F202" s="754">
        <f>C202</f>
        <v>0</v>
      </c>
      <c r="G202" s="754">
        <f t="shared" si="25"/>
        <v>12886138.505071895</v>
      </c>
      <c r="I202" s="1349">
        <v>40633</v>
      </c>
      <c r="J202" s="1349">
        <v>40633</v>
      </c>
      <c r="K202" s="749">
        <f t="shared" si="21"/>
        <v>1</v>
      </c>
      <c r="L202" s="749"/>
      <c r="M202" s="1347">
        <v>3.2500000000000001E-2</v>
      </c>
      <c r="N202" s="695">
        <f t="shared" si="22"/>
        <v>1147.4000000000001</v>
      </c>
      <c r="O202" s="754">
        <f t="shared" si="23"/>
        <v>35569.279999999999</v>
      </c>
      <c r="P202" s="754">
        <f t="shared" si="24"/>
        <v>1213238.649999999</v>
      </c>
    </row>
    <row r="203" spans="1:16" hidden="1" outlineLevel="1" x14ac:dyDescent="0.2">
      <c r="B203" s="753" t="s">
        <v>38</v>
      </c>
      <c r="C203" s="754"/>
      <c r="G203" s="754">
        <f t="shared" si="25"/>
        <v>12886138.505071895</v>
      </c>
      <c r="I203" s="1349">
        <v>40634</v>
      </c>
      <c r="J203" s="1349">
        <v>40662</v>
      </c>
      <c r="K203" s="749">
        <f t="shared" si="21"/>
        <v>29</v>
      </c>
      <c r="L203" s="749"/>
      <c r="M203" s="1347">
        <v>3.2500000000000001E-2</v>
      </c>
      <c r="N203" s="695">
        <f t="shared" si="22"/>
        <v>33274.480000000003</v>
      </c>
      <c r="O203" s="754">
        <f t="shared" si="23"/>
        <v>33274.480000000003</v>
      </c>
      <c r="P203" s="754">
        <f t="shared" si="24"/>
        <v>1246513.129999999</v>
      </c>
    </row>
    <row r="204" spans="1:16" hidden="1" outlineLevel="1" x14ac:dyDescent="0.2">
      <c r="C204" s="754">
        <v>0</v>
      </c>
      <c r="F204" s="754">
        <f>C204</f>
        <v>0</v>
      </c>
      <c r="G204" s="754">
        <f t="shared" si="25"/>
        <v>12886138.505071895</v>
      </c>
      <c r="I204" s="1349">
        <v>40663</v>
      </c>
      <c r="J204" s="1349">
        <v>40663</v>
      </c>
      <c r="K204" s="749">
        <f t="shared" si="21"/>
        <v>1</v>
      </c>
      <c r="L204" s="749"/>
      <c r="M204" s="1347">
        <v>3.2500000000000001E-2</v>
      </c>
      <c r="N204" s="695">
        <f t="shared" si="22"/>
        <v>1147.4000000000001</v>
      </c>
      <c r="O204" s="754">
        <f t="shared" si="23"/>
        <v>34421.880000000005</v>
      </c>
      <c r="P204" s="754">
        <f t="shared" si="24"/>
        <v>1247660.5299999989</v>
      </c>
    </row>
    <row r="205" spans="1:16" hidden="1" outlineLevel="1" x14ac:dyDescent="0.2">
      <c r="B205" s="753" t="s">
        <v>39</v>
      </c>
      <c r="C205" s="754"/>
      <c r="G205" s="754">
        <f t="shared" si="25"/>
        <v>12886138.505071895</v>
      </c>
      <c r="I205" s="1349">
        <v>40664</v>
      </c>
      <c r="J205" s="1349">
        <v>40693</v>
      </c>
      <c r="K205" s="749">
        <f t="shared" si="21"/>
        <v>30</v>
      </c>
      <c r="L205" s="749"/>
      <c r="M205" s="1347">
        <v>3.2500000000000001E-2</v>
      </c>
      <c r="N205" s="695">
        <f t="shared" si="22"/>
        <v>34421.879999999997</v>
      </c>
      <c r="O205" s="754">
        <f t="shared" si="23"/>
        <v>34421.879999999997</v>
      </c>
      <c r="P205" s="754">
        <f t="shared" si="24"/>
        <v>1282082.4099999988</v>
      </c>
    </row>
    <row r="206" spans="1:16" hidden="1" outlineLevel="1" x14ac:dyDescent="0.2">
      <c r="C206" s="754">
        <v>-6056321.5016561672</v>
      </c>
      <c r="F206" s="754">
        <f>C206</f>
        <v>-6056321.5016561672</v>
      </c>
      <c r="G206" s="754">
        <f t="shared" si="25"/>
        <v>6829817.003415728</v>
      </c>
      <c r="I206" s="1349">
        <v>40694</v>
      </c>
      <c r="J206" s="1349">
        <v>40694</v>
      </c>
      <c r="K206" s="749">
        <f t="shared" si="21"/>
        <v>1</v>
      </c>
      <c r="L206" s="749"/>
      <c r="M206" s="1347">
        <v>3.2500000000000001E-2</v>
      </c>
      <c r="N206" s="695">
        <f t="shared" si="22"/>
        <v>608.13</v>
      </c>
      <c r="O206" s="754">
        <f t="shared" si="23"/>
        <v>35030.009999999995</v>
      </c>
      <c r="P206" s="754">
        <f t="shared" si="24"/>
        <v>1282690.5399999986</v>
      </c>
    </row>
    <row r="207" spans="1:16" hidden="1" outlineLevel="1" x14ac:dyDescent="0.2">
      <c r="B207" s="753" t="s">
        <v>40</v>
      </c>
      <c r="C207" s="754"/>
      <c r="G207" s="754">
        <f t="shared" si="25"/>
        <v>6829817.003415728</v>
      </c>
      <c r="I207" s="1349">
        <v>40695</v>
      </c>
      <c r="J207" s="1349">
        <v>40723</v>
      </c>
      <c r="K207" s="749">
        <f t="shared" si="21"/>
        <v>29</v>
      </c>
      <c r="L207" s="749"/>
      <c r="M207" s="1347">
        <v>3.2500000000000001E-2</v>
      </c>
      <c r="N207" s="695">
        <f t="shared" si="22"/>
        <v>17635.900000000001</v>
      </c>
      <c r="O207" s="754">
        <f t="shared" si="23"/>
        <v>17635.900000000001</v>
      </c>
      <c r="P207" s="754">
        <f t="shared" si="24"/>
        <v>1300326.4399999985</v>
      </c>
    </row>
    <row r="208" spans="1:16" hidden="1" outlineLevel="1" x14ac:dyDescent="0.2">
      <c r="C208" s="754">
        <v>1689533.2241270356</v>
      </c>
      <c r="F208" s="754">
        <f>C208</f>
        <v>1689533.2241270356</v>
      </c>
      <c r="G208" s="754">
        <f t="shared" si="25"/>
        <v>8519350.2275427636</v>
      </c>
      <c r="I208" s="1349">
        <v>40724</v>
      </c>
      <c r="J208" s="1349">
        <v>40724</v>
      </c>
      <c r="K208" s="749">
        <f t="shared" si="21"/>
        <v>1</v>
      </c>
      <c r="L208" s="749"/>
      <c r="M208" s="1347">
        <v>3.2500000000000001E-2</v>
      </c>
      <c r="N208" s="695">
        <f t="shared" si="22"/>
        <v>758.57</v>
      </c>
      <c r="O208" s="754">
        <f t="shared" si="23"/>
        <v>18394.47</v>
      </c>
      <c r="P208" s="754">
        <f t="shared" si="24"/>
        <v>1301085.0099999986</v>
      </c>
    </row>
    <row r="209" spans="1:16" hidden="1" outlineLevel="1" x14ac:dyDescent="0.2">
      <c r="B209" s="753" t="s">
        <v>29</v>
      </c>
      <c r="C209" s="754"/>
      <c r="G209" s="754">
        <f t="shared" si="25"/>
        <v>8519350.2275427636</v>
      </c>
      <c r="I209" s="1349">
        <v>40725</v>
      </c>
      <c r="J209" s="1349">
        <v>40754</v>
      </c>
      <c r="K209" s="749">
        <f t="shared" si="21"/>
        <v>30</v>
      </c>
      <c r="L209" s="749"/>
      <c r="M209" s="1347">
        <v>3.2500000000000001E-2</v>
      </c>
      <c r="N209" s="695">
        <f t="shared" si="22"/>
        <v>22757.17</v>
      </c>
      <c r="O209" s="754">
        <f t="shared" si="23"/>
        <v>22757.17</v>
      </c>
      <c r="P209" s="754">
        <f t="shared" si="24"/>
        <v>1323842.1799999985</v>
      </c>
    </row>
    <row r="210" spans="1:16" hidden="1" outlineLevel="1" x14ac:dyDescent="0.2">
      <c r="C210" s="754">
        <v>-4967037.5397893079</v>
      </c>
      <c r="F210" s="754">
        <f>C210</f>
        <v>-4967037.5397893079</v>
      </c>
      <c r="G210" s="754">
        <f t="shared" si="25"/>
        <v>3552312.6877534557</v>
      </c>
      <c r="I210" s="1349">
        <v>40755</v>
      </c>
      <c r="J210" s="1349">
        <v>40755</v>
      </c>
      <c r="K210" s="749">
        <f t="shared" si="21"/>
        <v>1</v>
      </c>
      <c r="L210" s="749"/>
      <c r="M210" s="1347">
        <v>3.2500000000000001E-2</v>
      </c>
      <c r="N210" s="695">
        <f t="shared" si="22"/>
        <v>316.3</v>
      </c>
      <c r="O210" s="754">
        <f t="shared" si="23"/>
        <v>23073.469999999998</v>
      </c>
      <c r="P210" s="754">
        <f t="shared" si="24"/>
        <v>1324158.4799999986</v>
      </c>
    </row>
    <row r="211" spans="1:16" hidden="1" outlineLevel="1" x14ac:dyDescent="0.2">
      <c r="B211" s="753" t="s">
        <v>30</v>
      </c>
      <c r="C211" s="754"/>
      <c r="G211" s="754">
        <f t="shared" si="25"/>
        <v>3552312.6877534557</v>
      </c>
      <c r="I211" s="1349">
        <v>40756</v>
      </c>
      <c r="J211" s="1349">
        <v>40785</v>
      </c>
      <c r="K211" s="749">
        <f t="shared" si="21"/>
        <v>30</v>
      </c>
      <c r="L211" s="749"/>
      <c r="M211" s="1347">
        <v>3.2500000000000001E-2</v>
      </c>
      <c r="N211" s="695">
        <f t="shared" si="22"/>
        <v>9489.0499999999993</v>
      </c>
      <c r="O211" s="754">
        <f t="shared" si="23"/>
        <v>9489.0499999999993</v>
      </c>
      <c r="P211" s="754">
        <f t="shared" si="24"/>
        <v>1333647.5299999986</v>
      </c>
    </row>
    <row r="212" spans="1:16" hidden="1" outlineLevel="1" x14ac:dyDescent="0.2">
      <c r="C212" s="754">
        <v>-6419099.9273890406</v>
      </c>
      <c r="F212" s="754">
        <f>C212</f>
        <v>-6419099.9273890406</v>
      </c>
      <c r="G212" s="754">
        <f t="shared" si="25"/>
        <v>-2866787.2396355849</v>
      </c>
      <c r="I212" s="1349">
        <v>40786</v>
      </c>
      <c r="J212" s="1349">
        <v>40786</v>
      </c>
      <c r="K212" s="749">
        <f t="shared" ref="K212:K243" si="26">+IF(+J212="","",+J212-(I212-1))</f>
        <v>1</v>
      </c>
      <c r="L212" s="749"/>
      <c r="M212" s="1347">
        <v>3.2500000000000001E-2</v>
      </c>
      <c r="N212" s="695">
        <f t="shared" si="22"/>
        <v>-255.26</v>
      </c>
      <c r="O212" s="754">
        <f t="shared" si="23"/>
        <v>9233.7899999999991</v>
      </c>
      <c r="P212" s="754">
        <f t="shared" si="24"/>
        <v>1333392.2699999986</v>
      </c>
    </row>
    <row r="213" spans="1:16" hidden="1" outlineLevel="1" x14ac:dyDescent="0.2">
      <c r="B213" s="753" t="s">
        <v>31</v>
      </c>
      <c r="C213" s="754"/>
      <c r="G213" s="754">
        <f t="shared" si="25"/>
        <v>-2866787.2396355849</v>
      </c>
      <c r="I213" s="1349">
        <v>40787</v>
      </c>
      <c r="J213" s="1349">
        <v>40815</v>
      </c>
      <c r="K213" s="749">
        <f t="shared" si="26"/>
        <v>29</v>
      </c>
      <c r="L213" s="749"/>
      <c r="M213" s="1347">
        <v>3.2500000000000001E-2</v>
      </c>
      <c r="N213" s="695">
        <f t="shared" si="22"/>
        <v>-7402.59</v>
      </c>
      <c r="O213" s="754">
        <f t="shared" si="23"/>
        <v>-7402.59</v>
      </c>
      <c r="P213" s="754">
        <f t="shared" si="24"/>
        <v>1325989.6799999985</v>
      </c>
    </row>
    <row r="214" spans="1:16" hidden="1" outlineLevel="1" x14ac:dyDescent="0.2">
      <c r="C214" s="754">
        <v>2646758.9382936172</v>
      </c>
      <c r="F214" s="754">
        <f>C214</f>
        <v>2646758.9382936172</v>
      </c>
      <c r="G214" s="754">
        <f t="shared" si="25"/>
        <v>-220028.30134196766</v>
      </c>
      <c r="I214" s="1349">
        <v>40816</v>
      </c>
      <c r="J214" s="1349">
        <v>40816</v>
      </c>
      <c r="K214" s="749">
        <f t="shared" si="26"/>
        <v>1</v>
      </c>
      <c r="L214" s="749"/>
      <c r="M214" s="1347">
        <v>3.2500000000000001E-2</v>
      </c>
      <c r="N214" s="695">
        <f t="shared" si="22"/>
        <v>-19.59</v>
      </c>
      <c r="O214" s="754">
        <f t="shared" si="23"/>
        <v>-7422.18</v>
      </c>
      <c r="P214" s="754">
        <f t="shared" si="24"/>
        <v>1325970.0899999985</v>
      </c>
    </row>
    <row r="215" spans="1:16" hidden="1" outlineLevel="1" x14ac:dyDescent="0.2">
      <c r="B215" s="753" t="s">
        <v>32</v>
      </c>
      <c r="C215" s="754"/>
      <c r="G215" s="754">
        <f t="shared" si="25"/>
        <v>-220028.30134196766</v>
      </c>
      <c r="I215" s="1349">
        <v>40817</v>
      </c>
      <c r="J215" s="1349">
        <v>40846</v>
      </c>
      <c r="K215" s="749">
        <f t="shared" si="26"/>
        <v>30</v>
      </c>
      <c r="L215" s="749"/>
      <c r="M215" s="1347">
        <v>3.2500000000000001E-2</v>
      </c>
      <c r="N215" s="695">
        <f t="shared" si="22"/>
        <v>-587.75</v>
      </c>
      <c r="O215" s="754">
        <f t="shared" si="23"/>
        <v>-587.75</v>
      </c>
      <c r="P215" s="754">
        <f t="shared" si="24"/>
        <v>1325382.3399999985</v>
      </c>
    </row>
    <row r="216" spans="1:16" hidden="1" outlineLevel="1" x14ac:dyDescent="0.2">
      <c r="C216" s="754">
        <v>3299561.9208000563</v>
      </c>
      <c r="F216" s="754">
        <f>C216</f>
        <v>3299561.9208000563</v>
      </c>
      <c r="G216" s="754">
        <f t="shared" si="25"/>
        <v>3079533.6194580887</v>
      </c>
      <c r="I216" s="1349">
        <v>40847</v>
      </c>
      <c r="J216" s="1349">
        <v>40847</v>
      </c>
      <c r="K216" s="749">
        <f t="shared" si="26"/>
        <v>1</v>
      </c>
      <c r="L216" s="749"/>
      <c r="M216" s="1347">
        <v>3.2500000000000001E-2</v>
      </c>
      <c r="N216" s="695">
        <f t="shared" ref="N216:N279" si="27">+IF(+K216&lt;&gt;" ", ROUND(M216*(K216/365)*G216,2),0)</f>
        <v>274.20999999999998</v>
      </c>
      <c r="O216" s="754">
        <f t="shared" si="23"/>
        <v>-313.54000000000002</v>
      </c>
      <c r="P216" s="754">
        <f t="shared" si="24"/>
        <v>1325656.5499999984</v>
      </c>
    </row>
    <row r="217" spans="1:16" hidden="1" outlineLevel="1" x14ac:dyDescent="0.2">
      <c r="B217" s="753" t="s">
        <v>33</v>
      </c>
      <c r="C217" s="754"/>
      <c r="G217" s="754">
        <f t="shared" si="25"/>
        <v>3079533.6194580887</v>
      </c>
      <c r="I217" s="1349">
        <v>40848</v>
      </c>
      <c r="J217" s="1349">
        <v>40876</v>
      </c>
      <c r="K217" s="749">
        <f t="shared" si="26"/>
        <v>29</v>
      </c>
      <c r="L217" s="749"/>
      <c r="M217" s="1347">
        <v>3.2500000000000001E-2</v>
      </c>
      <c r="N217" s="695">
        <f t="shared" si="27"/>
        <v>7951.95</v>
      </c>
      <c r="O217" s="754">
        <f t="shared" si="23"/>
        <v>7951.95</v>
      </c>
      <c r="P217" s="754">
        <f t="shared" si="24"/>
        <v>1333608.4999999984</v>
      </c>
    </row>
    <row r="218" spans="1:16" hidden="1" outlineLevel="1" x14ac:dyDescent="0.2">
      <c r="C218" s="754">
        <v>1163427.2930584177</v>
      </c>
      <c r="F218" s="754">
        <f>C218</f>
        <v>1163427.2930584177</v>
      </c>
      <c r="G218" s="754">
        <f t="shared" si="25"/>
        <v>4242960.9125165064</v>
      </c>
      <c r="I218" s="1349">
        <v>40877</v>
      </c>
      <c r="J218" s="1349">
        <v>40877</v>
      </c>
      <c r="K218" s="749">
        <f t="shared" si="26"/>
        <v>1</v>
      </c>
      <c r="L218" s="749"/>
      <c r="M218" s="1347">
        <v>3.2500000000000001E-2</v>
      </c>
      <c r="N218" s="695">
        <f t="shared" si="27"/>
        <v>377.8</v>
      </c>
      <c r="O218" s="754">
        <f t="shared" ref="O218:O281" si="28">IF(MONTH(+I218)&lt;&gt;MONTH(+I217),N218,+O217+N218)</f>
        <v>8329.75</v>
      </c>
      <c r="P218" s="754">
        <f t="shared" si="24"/>
        <v>1333986.2999999984</v>
      </c>
    </row>
    <row r="219" spans="1:16" hidden="1" outlineLevel="1" x14ac:dyDescent="0.2">
      <c r="B219" s="753" t="s">
        <v>34</v>
      </c>
      <c r="C219" s="754"/>
      <c r="G219" s="754">
        <f t="shared" si="25"/>
        <v>4242960.9125165064</v>
      </c>
      <c r="I219" s="1349">
        <v>40878</v>
      </c>
      <c r="J219" s="1349">
        <v>40907</v>
      </c>
      <c r="K219" s="749">
        <f t="shared" si="26"/>
        <v>30</v>
      </c>
      <c r="L219" s="749"/>
      <c r="M219" s="1347">
        <v>3.2500000000000001E-2</v>
      </c>
      <c r="N219" s="695">
        <f t="shared" si="27"/>
        <v>11333.94</v>
      </c>
      <c r="O219" s="754">
        <f t="shared" si="28"/>
        <v>11333.94</v>
      </c>
      <c r="P219" s="754">
        <f t="shared" ref="P219:P282" si="29">P218+N219</f>
        <v>1345320.2399999984</v>
      </c>
    </row>
    <row r="220" spans="1:16" hidden="1" outlineLevel="1" x14ac:dyDescent="0.2">
      <c r="C220" s="754">
        <v>1229268.8318022862</v>
      </c>
      <c r="F220" s="754">
        <f>C220</f>
        <v>1229268.8318022862</v>
      </c>
      <c r="G220" s="754">
        <f t="shared" si="25"/>
        <v>5472229.7443187926</v>
      </c>
      <c r="I220" s="1349">
        <v>40908</v>
      </c>
      <c r="J220" s="1349">
        <v>40908</v>
      </c>
      <c r="K220" s="749">
        <f t="shared" si="26"/>
        <v>1</v>
      </c>
      <c r="L220" s="749"/>
      <c r="M220" s="1347">
        <v>3.2500000000000001E-2</v>
      </c>
      <c r="N220" s="695">
        <f t="shared" si="27"/>
        <v>487.25</v>
      </c>
      <c r="O220" s="754">
        <f t="shared" si="28"/>
        <v>11821.19</v>
      </c>
      <c r="P220" s="754">
        <f t="shared" si="29"/>
        <v>1345807.4899999984</v>
      </c>
    </row>
    <row r="221" spans="1:16" hidden="1" outlineLevel="1" x14ac:dyDescent="0.2">
      <c r="A221" s="753" t="s">
        <v>84</v>
      </c>
      <c r="B221" s="753" t="s">
        <v>35</v>
      </c>
      <c r="G221" s="754">
        <f t="shared" si="25"/>
        <v>5472229.7443187926</v>
      </c>
      <c r="I221" s="1349">
        <v>40909</v>
      </c>
      <c r="J221" s="1349">
        <v>40938</v>
      </c>
      <c r="K221" s="749">
        <f t="shared" si="26"/>
        <v>30</v>
      </c>
      <c r="L221" s="749"/>
      <c r="M221" s="1347">
        <v>3.2500000000000001E-2</v>
      </c>
      <c r="N221" s="695">
        <f t="shared" si="27"/>
        <v>14617.6</v>
      </c>
      <c r="O221" s="754">
        <f t="shared" si="28"/>
        <v>14617.6</v>
      </c>
      <c r="P221" s="754">
        <f t="shared" si="29"/>
        <v>1360425.0899999985</v>
      </c>
    </row>
    <row r="222" spans="1:16" hidden="1" outlineLevel="1" x14ac:dyDescent="0.2">
      <c r="A222" s="1350" t="s">
        <v>85</v>
      </c>
      <c r="C222" s="754">
        <v>0</v>
      </c>
      <c r="F222" s="754">
        <f>C222</f>
        <v>0</v>
      </c>
      <c r="G222" s="754">
        <f t="shared" si="25"/>
        <v>5472229.7443187926</v>
      </c>
      <c r="I222" s="1349">
        <v>40939</v>
      </c>
      <c r="J222" s="1349">
        <v>40939</v>
      </c>
      <c r="K222" s="749">
        <f t="shared" si="26"/>
        <v>1</v>
      </c>
      <c r="L222" s="749"/>
      <c r="M222" s="1347">
        <v>3.2500000000000001E-2</v>
      </c>
      <c r="N222" s="695">
        <f t="shared" si="27"/>
        <v>487.25</v>
      </c>
      <c r="O222" s="754">
        <f t="shared" si="28"/>
        <v>15104.85</v>
      </c>
      <c r="P222" s="754">
        <f t="shared" si="29"/>
        <v>1360912.3399999985</v>
      </c>
    </row>
    <row r="223" spans="1:16" hidden="1" outlineLevel="1" x14ac:dyDescent="0.2">
      <c r="B223" s="753" t="s">
        <v>36</v>
      </c>
      <c r="C223" s="754"/>
      <c r="G223" s="754">
        <f t="shared" si="25"/>
        <v>5472229.7443187926</v>
      </c>
      <c r="I223" s="1349">
        <v>40940</v>
      </c>
      <c r="J223" s="1349">
        <v>40967</v>
      </c>
      <c r="K223" s="749">
        <f t="shared" si="26"/>
        <v>28</v>
      </c>
      <c r="L223" s="749"/>
      <c r="M223" s="1347">
        <v>3.2500000000000001E-2</v>
      </c>
      <c r="N223" s="695">
        <f t="shared" si="27"/>
        <v>13643.09</v>
      </c>
      <c r="O223" s="754">
        <f t="shared" si="28"/>
        <v>13643.09</v>
      </c>
      <c r="P223" s="754">
        <f t="shared" si="29"/>
        <v>1374555.4299999985</v>
      </c>
    </row>
    <row r="224" spans="1:16" hidden="1" outlineLevel="1" x14ac:dyDescent="0.2">
      <c r="C224" s="754">
        <v>0</v>
      </c>
      <c r="F224" s="754">
        <f>C224</f>
        <v>0</v>
      </c>
      <c r="G224" s="754">
        <f t="shared" si="25"/>
        <v>5472229.7443187926</v>
      </c>
      <c r="I224" s="1349">
        <v>40968</v>
      </c>
      <c r="J224" s="1349">
        <v>40968</v>
      </c>
      <c r="K224" s="749">
        <f t="shared" si="26"/>
        <v>1</v>
      </c>
      <c r="L224" s="749"/>
      <c r="M224" s="1347">
        <v>3.2500000000000001E-2</v>
      </c>
      <c r="N224" s="695">
        <f t="shared" si="27"/>
        <v>487.25</v>
      </c>
      <c r="O224" s="754">
        <f t="shared" si="28"/>
        <v>14130.34</v>
      </c>
      <c r="P224" s="754">
        <f t="shared" si="29"/>
        <v>1375042.6799999985</v>
      </c>
    </row>
    <row r="225" spans="2:16" hidden="1" outlineLevel="1" x14ac:dyDescent="0.2">
      <c r="B225" s="753" t="s">
        <v>37</v>
      </c>
      <c r="C225" s="754"/>
      <c r="G225" s="754">
        <f t="shared" si="25"/>
        <v>5472229.7443187926</v>
      </c>
      <c r="I225" s="1349">
        <v>40969</v>
      </c>
      <c r="J225" s="1349">
        <v>40998</v>
      </c>
      <c r="K225" s="749">
        <f t="shared" si="26"/>
        <v>30</v>
      </c>
      <c r="L225" s="749"/>
      <c r="M225" s="1347">
        <v>3.2500000000000001E-2</v>
      </c>
      <c r="N225" s="695">
        <f t="shared" si="27"/>
        <v>14617.6</v>
      </c>
      <c r="O225" s="754">
        <f t="shared" si="28"/>
        <v>14617.6</v>
      </c>
      <c r="P225" s="754">
        <f t="shared" si="29"/>
        <v>1389660.2799999986</v>
      </c>
    </row>
    <row r="226" spans="2:16" ht="14.25" hidden="1" customHeight="1" outlineLevel="1" x14ac:dyDescent="0.2">
      <c r="C226" s="754">
        <v>-5788844.2089271396</v>
      </c>
      <c r="F226" s="754">
        <f>C226</f>
        <v>-5788844.2089271396</v>
      </c>
      <c r="G226" s="754">
        <f t="shared" si="25"/>
        <v>-316614.46460834704</v>
      </c>
      <c r="I226" s="1349">
        <v>40999</v>
      </c>
      <c r="J226" s="1349">
        <v>40999</v>
      </c>
      <c r="K226" s="749">
        <f t="shared" si="26"/>
        <v>1</v>
      </c>
      <c r="L226" s="749"/>
      <c r="M226" s="1347">
        <v>3.2500000000000001E-2</v>
      </c>
      <c r="N226" s="695">
        <f t="shared" si="27"/>
        <v>-28.19</v>
      </c>
      <c r="O226" s="754">
        <f t="shared" si="28"/>
        <v>14589.41</v>
      </c>
      <c r="P226" s="754">
        <f t="shared" si="29"/>
        <v>1389632.0899999987</v>
      </c>
    </row>
    <row r="227" spans="2:16" hidden="1" outlineLevel="1" x14ac:dyDescent="0.2">
      <c r="B227" s="753" t="s">
        <v>38</v>
      </c>
      <c r="C227" s="754"/>
      <c r="G227" s="754">
        <f t="shared" si="25"/>
        <v>-316614.46460834704</v>
      </c>
      <c r="I227" s="1349">
        <v>41000</v>
      </c>
      <c r="J227" s="1349">
        <v>41028</v>
      </c>
      <c r="K227" s="749">
        <f t="shared" si="26"/>
        <v>29</v>
      </c>
      <c r="L227" s="749"/>
      <c r="M227" s="1347">
        <v>3.2500000000000001E-2</v>
      </c>
      <c r="N227" s="695">
        <f t="shared" si="27"/>
        <v>-817.56</v>
      </c>
      <c r="O227" s="754">
        <f t="shared" si="28"/>
        <v>-817.56</v>
      </c>
      <c r="P227" s="754">
        <f t="shared" si="29"/>
        <v>1388814.5299999986</v>
      </c>
    </row>
    <row r="228" spans="2:16" hidden="1" outlineLevel="1" x14ac:dyDescent="0.2">
      <c r="C228" s="754">
        <v>-13870205.434479572</v>
      </c>
      <c r="F228" s="754">
        <f>C228</f>
        <v>-13870205.434479572</v>
      </c>
      <c r="G228" s="754">
        <f t="shared" si="25"/>
        <v>-14186819.899087919</v>
      </c>
      <c r="I228" s="1349">
        <v>41029</v>
      </c>
      <c r="J228" s="1349">
        <v>41029</v>
      </c>
      <c r="K228" s="749">
        <f t="shared" si="26"/>
        <v>1</v>
      </c>
      <c r="L228" s="749"/>
      <c r="M228" s="1347">
        <v>3.2500000000000001E-2</v>
      </c>
      <c r="N228" s="695">
        <f t="shared" si="27"/>
        <v>-1263.21</v>
      </c>
      <c r="O228" s="754">
        <f t="shared" si="28"/>
        <v>-2080.77</v>
      </c>
      <c r="P228" s="754">
        <f t="shared" si="29"/>
        <v>1387551.3199999987</v>
      </c>
    </row>
    <row r="229" spans="2:16" hidden="1" outlineLevel="1" x14ac:dyDescent="0.2">
      <c r="B229" s="753" t="s">
        <v>39</v>
      </c>
      <c r="C229" s="754"/>
      <c r="G229" s="695">
        <f t="shared" si="25"/>
        <v>-14186819.899087919</v>
      </c>
      <c r="I229" s="1349">
        <v>41030</v>
      </c>
      <c r="J229" s="1349">
        <v>41059</v>
      </c>
      <c r="K229" s="749">
        <f t="shared" si="26"/>
        <v>30</v>
      </c>
      <c r="L229" s="749"/>
      <c r="M229" s="1347">
        <v>3.2500000000000001E-2</v>
      </c>
      <c r="N229" s="695">
        <f t="shared" si="27"/>
        <v>-37896.300000000003</v>
      </c>
      <c r="O229" s="754">
        <f t="shared" si="28"/>
        <v>-37896.300000000003</v>
      </c>
      <c r="P229" s="754">
        <f t="shared" si="29"/>
        <v>1349655.0199999986</v>
      </c>
    </row>
    <row r="230" spans="2:16" hidden="1" outlineLevel="1" x14ac:dyDescent="0.2">
      <c r="C230" s="754">
        <v>-8621582.7622564156</v>
      </c>
      <c r="F230" s="754">
        <f>C230</f>
        <v>-8621582.7622564156</v>
      </c>
      <c r="G230" s="754">
        <f t="shared" si="25"/>
        <v>-22808402.661344334</v>
      </c>
      <c r="I230" s="1349">
        <v>41060</v>
      </c>
      <c r="J230" s="1349">
        <v>41060</v>
      </c>
      <c r="K230" s="749">
        <f t="shared" si="26"/>
        <v>1</v>
      </c>
      <c r="L230" s="749"/>
      <c r="M230" s="1347">
        <v>3.2500000000000001E-2</v>
      </c>
      <c r="N230" s="695">
        <f t="shared" si="27"/>
        <v>-2030.89</v>
      </c>
      <c r="O230" s="754">
        <f t="shared" si="28"/>
        <v>-39927.19</v>
      </c>
      <c r="P230" s="754">
        <f t="shared" si="29"/>
        <v>1347624.1299999987</v>
      </c>
    </row>
    <row r="231" spans="2:16" hidden="1" outlineLevel="1" x14ac:dyDescent="0.2">
      <c r="B231" s="753" t="s">
        <v>40</v>
      </c>
      <c r="C231" s="754"/>
      <c r="G231" s="754">
        <f t="shared" si="25"/>
        <v>-22808402.661344334</v>
      </c>
      <c r="I231" s="1349">
        <v>41061</v>
      </c>
      <c r="J231" s="1349">
        <v>41089</v>
      </c>
      <c r="K231" s="749">
        <f t="shared" si="26"/>
        <v>29</v>
      </c>
      <c r="L231" s="749"/>
      <c r="M231" s="1347">
        <v>3.2500000000000001E-2</v>
      </c>
      <c r="N231" s="695">
        <f t="shared" si="27"/>
        <v>-58895.67</v>
      </c>
      <c r="O231" s="754">
        <f t="shared" si="28"/>
        <v>-58895.67</v>
      </c>
      <c r="P231" s="754">
        <f t="shared" si="29"/>
        <v>1288728.4599999988</v>
      </c>
    </row>
    <row r="232" spans="2:16" hidden="1" outlineLevel="1" x14ac:dyDescent="0.2">
      <c r="C232" s="754">
        <v>2088435.904519029</v>
      </c>
      <c r="F232" s="754">
        <f>C232</f>
        <v>2088435.904519029</v>
      </c>
      <c r="G232" s="754">
        <f t="shared" si="25"/>
        <v>-20719966.756825306</v>
      </c>
      <c r="I232" s="1349">
        <v>41090</v>
      </c>
      <c r="J232" s="1349">
        <v>41090</v>
      </c>
      <c r="K232" s="749">
        <f t="shared" si="26"/>
        <v>1</v>
      </c>
      <c r="L232" s="749"/>
      <c r="M232" s="1347">
        <v>3.2500000000000001E-2</v>
      </c>
      <c r="N232" s="695">
        <f t="shared" si="27"/>
        <v>-1844.93</v>
      </c>
      <c r="O232" s="754">
        <f t="shared" si="28"/>
        <v>-60740.6</v>
      </c>
      <c r="P232" s="754">
        <f t="shared" si="29"/>
        <v>1286883.5299999989</v>
      </c>
    </row>
    <row r="233" spans="2:16" hidden="1" outlineLevel="1" x14ac:dyDescent="0.2">
      <c r="B233" s="753" t="s">
        <v>29</v>
      </c>
      <c r="C233" s="754"/>
      <c r="G233" s="754">
        <f t="shared" si="25"/>
        <v>-20719966.756825306</v>
      </c>
      <c r="I233" s="1349">
        <v>41091</v>
      </c>
      <c r="J233" s="1349">
        <v>41120</v>
      </c>
      <c r="K233" s="749">
        <f t="shared" si="26"/>
        <v>30</v>
      </c>
      <c r="L233" s="749"/>
      <c r="M233" s="1347">
        <v>3.2500000000000001E-2</v>
      </c>
      <c r="N233" s="695">
        <f t="shared" si="27"/>
        <v>-55347.86</v>
      </c>
      <c r="O233" s="754">
        <f t="shared" si="28"/>
        <v>-55347.86</v>
      </c>
      <c r="P233" s="754">
        <f t="shared" si="29"/>
        <v>1231535.6699999988</v>
      </c>
    </row>
    <row r="234" spans="2:16" hidden="1" outlineLevel="1" x14ac:dyDescent="0.2">
      <c r="C234" s="754">
        <v>1921453.5823402256</v>
      </c>
      <c r="F234" s="754">
        <f>C234</f>
        <v>1921453.5823402256</v>
      </c>
      <c r="G234" s="754">
        <f t="shared" ref="G234:G297" si="30">+G233+F234</f>
        <v>-18798513.17448508</v>
      </c>
      <c r="I234" s="1349">
        <v>41121</v>
      </c>
      <c r="J234" s="1349">
        <v>41121</v>
      </c>
      <c r="K234" s="749">
        <f t="shared" si="26"/>
        <v>1</v>
      </c>
      <c r="L234" s="749"/>
      <c r="M234" s="1347">
        <v>3.2500000000000001E-2</v>
      </c>
      <c r="N234" s="695">
        <f t="shared" si="27"/>
        <v>-1673.84</v>
      </c>
      <c r="O234" s="754">
        <f t="shared" si="28"/>
        <v>-57021.7</v>
      </c>
      <c r="P234" s="754">
        <f t="shared" si="29"/>
        <v>1229861.8299999987</v>
      </c>
    </row>
    <row r="235" spans="2:16" hidden="1" outlineLevel="1" x14ac:dyDescent="0.2">
      <c r="B235" s="753" t="s">
        <v>30</v>
      </c>
      <c r="C235" s="754"/>
      <c r="G235" s="754">
        <f t="shared" si="30"/>
        <v>-18798513.17448508</v>
      </c>
      <c r="I235" s="1349">
        <v>41122</v>
      </c>
      <c r="J235" s="1349">
        <v>41151</v>
      </c>
      <c r="K235" s="749">
        <f t="shared" si="26"/>
        <v>30</v>
      </c>
      <c r="L235" s="749"/>
      <c r="M235" s="1347">
        <v>3.2500000000000001E-2</v>
      </c>
      <c r="N235" s="695">
        <f t="shared" si="27"/>
        <v>-50215.21</v>
      </c>
      <c r="O235" s="754">
        <f t="shared" si="28"/>
        <v>-50215.21</v>
      </c>
      <c r="P235" s="754">
        <f t="shared" si="29"/>
        <v>1179646.6199999987</v>
      </c>
    </row>
    <row r="236" spans="2:16" hidden="1" outlineLevel="1" x14ac:dyDescent="0.2">
      <c r="C236" s="754">
        <v>1889889.9711744785</v>
      </c>
      <c r="F236" s="754">
        <f>C236</f>
        <v>1889889.9711744785</v>
      </c>
      <c r="G236" s="754">
        <f t="shared" si="30"/>
        <v>-16908623.203310601</v>
      </c>
      <c r="I236" s="1349">
        <v>41152</v>
      </c>
      <c r="J236" s="1349">
        <v>41152</v>
      </c>
      <c r="K236" s="749">
        <f t="shared" si="26"/>
        <v>1</v>
      </c>
      <c r="L236" s="749"/>
      <c r="M236" s="1347">
        <v>3.2500000000000001E-2</v>
      </c>
      <c r="N236" s="695">
        <f t="shared" si="27"/>
        <v>-1505.56</v>
      </c>
      <c r="O236" s="754">
        <f t="shared" si="28"/>
        <v>-51720.77</v>
      </c>
      <c r="P236" s="754">
        <f t="shared" si="29"/>
        <v>1178141.0599999987</v>
      </c>
    </row>
    <row r="237" spans="2:16" hidden="1" outlineLevel="1" x14ac:dyDescent="0.2">
      <c r="B237" s="753" t="s">
        <v>31</v>
      </c>
      <c r="C237" s="754"/>
      <c r="G237" s="754">
        <f t="shared" si="30"/>
        <v>-16908623.203310601</v>
      </c>
      <c r="I237" s="1349">
        <v>41153</v>
      </c>
      <c r="J237" s="1349">
        <v>41181</v>
      </c>
      <c r="K237" s="749">
        <f t="shared" si="26"/>
        <v>29</v>
      </c>
      <c r="L237" s="749"/>
      <c r="M237" s="1347">
        <v>3.2500000000000001E-2</v>
      </c>
      <c r="N237" s="695">
        <f t="shared" si="27"/>
        <v>-43661.31</v>
      </c>
      <c r="O237" s="754">
        <f t="shared" si="28"/>
        <v>-43661.31</v>
      </c>
      <c r="P237" s="754">
        <f t="shared" si="29"/>
        <v>1134479.7499999986</v>
      </c>
    </row>
    <row r="238" spans="2:16" hidden="1" outlineLevel="1" x14ac:dyDescent="0.2">
      <c r="C238" s="754">
        <v>12442630.395919027</v>
      </c>
      <c r="F238" s="754">
        <f>C238</f>
        <v>12442630.395919027</v>
      </c>
      <c r="G238" s="754">
        <f t="shared" si="30"/>
        <v>-4465992.8073915746</v>
      </c>
      <c r="I238" s="1349">
        <v>41182</v>
      </c>
      <c r="J238" s="1349">
        <v>41182</v>
      </c>
      <c r="K238" s="749">
        <f t="shared" si="26"/>
        <v>1</v>
      </c>
      <c r="L238" s="749"/>
      <c r="M238" s="1347">
        <v>3.2500000000000001E-2</v>
      </c>
      <c r="N238" s="695">
        <f t="shared" si="27"/>
        <v>-397.66</v>
      </c>
      <c r="O238" s="754">
        <f t="shared" si="28"/>
        <v>-44058.97</v>
      </c>
      <c r="P238" s="754">
        <f t="shared" si="29"/>
        <v>1134082.0899999987</v>
      </c>
    </row>
    <row r="239" spans="2:16" hidden="1" outlineLevel="1" x14ac:dyDescent="0.2">
      <c r="B239" s="753" t="s">
        <v>32</v>
      </c>
      <c r="C239" s="754"/>
      <c r="G239" s="754">
        <f t="shared" si="30"/>
        <v>-4465992.8073915746</v>
      </c>
      <c r="I239" s="1349">
        <v>41183</v>
      </c>
      <c r="J239" s="1349">
        <v>41212</v>
      </c>
      <c r="K239" s="749">
        <f t="shared" si="26"/>
        <v>30</v>
      </c>
      <c r="L239" s="749"/>
      <c r="M239" s="1347">
        <v>3.2500000000000001E-2</v>
      </c>
      <c r="N239" s="695">
        <f t="shared" si="27"/>
        <v>-11929.71</v>
      </c>
      <c r="O239" s="754">
        <f t="shared" si="28"/>
        <v>-11929.71</v>
      </c>
      <c r="P239" s="754">
        <f t="shared" si="29"/>
        <v>1122152.3799999987</v>
      </c>
    </row>
    <row r="240" spans="2:16" hidden="1" outlineLevel="1" x14ac:dyDescent="0.2">
      <c r="C240" s="754">
        <v>2486148.2031997852</v>
      </c>
      <c r="F240" s="754">
        <f>C240</f>
        <v>2486148.2031997852</v>
      </c>
      <c r="G240" s="754">
        <f t="shared" si="30"/>
        <v>-1979844.6041917894</v>
      </c>
      <c r="I240" s="1349">
        <v>41213</v>
      </c>
      <c r="J240" s="1349">
        <v>41213</v>
      </c>
      <c r="K240" s="749">
        <f t="shared" si="26"/>
        <v>1</v>
      </c>
      <c r="L240" s="749"/>
      <c r="M240" s="1347">
        <v>3.2500000000000001E-2</v>
      </c>
      <c r="N240" s="695">
        <f t="shared" si="27"/>
        <v>-176.29</v>
      </c>
      <c r="O240" s="754">
        <f t="shared" si="28"/>
        <v>-12106</v>
      </c>
      <c r="P240" s="754">
        <f t="shared" si="29"/>
        <v>1121976.0899999987</v>
      </c>
    </row>
    <row r="241" spans="1:16" hidden="1" outlineLevel="1" x14ac:dyDescent="0.2">
      <c r="B241" s="753" t="s">
        <v>33</v>
      </c>
      <c r="C241" s="754"/>
      <c r="G241" s="754">
        <f t="shared" si="30"/>
        <v>-1979844.6041917894</v>
      </c>
      <c r="I241" s="1349">
        <v>41214</v>
      </c>
      <c r="J241" s="1349">
        <v>41242</v>
      </c>
      <c r="K241" s="749">
        <f t="shared" si="26"/>
        <v>29</v>
      </c>
      <c r="L241" s="749"/>
      <c r="M241" s="1347">
        <v>3.2500000000000001E-2</v>
      </c>
      <c r="N241" s="695">
        <f t="shared" si="27"/>
        <v>-5112.34</v>
      </c>
      <c r="O241" s="754">
        <f t="shared" si="28"/>
        <v>-5112.34</v>
      </c>
      <c r="P241" s="754">
        <f t="shared" si="29"/>
        <v>1116863.7499999986</v>
      </c>
    </row>
    <row r="242" spans="1:16" hidden="1" outlineLevel="1" x14ac:dyDescent="0.2">
      <c r="C242" s="754">
        <v>4293361.0231290031</v>
      </c>
      <c r="F242" s="754">
        <f>C242</f>
        <v>4293361.0231290031</v>
      </c>
      <c r="G242" s="754">
        <f t="shared" si="30"/>
        <v>2313516.4189372137</v>
      </c>
      <c r="I242" s="1349">
        <v>41243</v>
      </c>
      <c r="J242" s="1349">
        <v>41243</v>
      </c>
      <c r="K242" s="749">
        <f t="shared" si="26"/>
        <v>1</v>
      </c>
      <c r="L242" s="749"/>
      <c r="M242" s="1347">
        <v>3.2500000000000001E-2</v>
      </c>
      <c r="N242" s="695">
        <f t="shared" si="27"/>
        <v>206</v>
      </c>
      <c r="O242" s="754">
        <f t="shared" si="28"/>
        <v>-4906.34</v>
      </c>
      <c r="P242" s="754">
        <f t="shared" si="29"/>
        <v>1117069.7499999986</v>
      </c>
    </row>
    <row r="243" spans="1:16" hidden="1" outlineLevel="1" x14ac:dyDescent="0.2">
      <c r="B243" s="753" t="s">
        <v>34</v>
      </c>
      <c r="C243" s="754"/>
      <c r="G243" s="754">
        <f t="shared" si="30"/>
        <v>2313516.4189372137</v>
      </c>
      <c r="I243" s="1349">
        <v>41244</v>
      </c>
      <c r="J243" s="1349">
        <v>41273</v>
      </c>
      <c r="K243" s="749">
        <f t="shared" si="26"/>
        <v>30</v>
      </c>
      <c r="L243" s="749"/>
      <c r="M243" s="1347">
        <v>3.2500000000000001E-2</v>
      </c>
      <c r="N243" s="695">
        <f t="shared" si="27"/>
        <v>6179.94</v>
      </c>
      <c r="O243" s="754">
        <f t="shared" si="28"/>
        <v>6179.94</v>
      </c>
      <c r="P243" s="754">
        <f t="shared" si="29"/>
        <v>1123249.6899999985</v>
      </c>
    </row>
    <row r="244" spans="1:16" hidden="1" outlineLevel="1" x14ac:dyDescent="0.2">
      <c r="C244" s="754">
        <v>336431.34688021429</v>
      </c>
      <c r="F244" s="754">
        <f>C244</f>
        <v>336431.34688021429</v>
      </c>
      <c r="G244" s="754">
        <f t="shared" si="30"/>
        <v>2649947.765817428</v>
      </c>
      <c r="I244" s="1349">
        <v>41274</v>
      </c>
      <c r="J244" s="1349">
        <v>41274</v>
      </c>
      <c r="K244" s="749">
        <f>+IF(+J244="","",+J244-(I244-1))</f>
        <v>1</v>
      </c>
      <c r="L244" s="749"/>
      <c r="M244" s="1347">
        <v>3.2500000000000001E-2</v>
      </c>
      <c r="N244" s="695">
        <f t="shared" si="27"/>
        <v>235.95</v>
      </c>
      <c r="O244" s="754">
        <f t="shared" si="28"/>
        <v>6415.8899999999994</v>
      </c>
      <c r="P244" s="754">
        <f t="shared" si="29"/>
        <v>1123485.6399999985</v>
      </c>
    </row>
    <row r="245" spans="1:16" s="664" customFormat="1" hidden="1" outlineLevel="1" x14ac:dyDescent="0.2">
      <c r="A245" s="664" t="s">
        <v>0</v>
      </c>
      <c r="B245" s="664" t="s">
        <v>35</v>
      </c>
      <c r="G245" s="695">
        <f t="shared" si="30"/>
        <v>2649947.765817428</v>
      </c>
      <c r="I245" s="612">
        <v>41275</v>
      </c>
      <c r="J245" s="612">
        <v>41304</v>
      </c>
      <c r="K245" s="749">
        <f t="shared" ref="K245:K267" si="31">+IF(+J245="","",+J245-(I245-1))</f>
        <v>30</v>
      </c>
      <c r="L245" s="749"/>
      <c r="M245" s="750">
        <v>3.2500000000000001E-2</v>
      </c>
      <c r="N245" s="695">
        <f t="shared" si="27"/>
        <v>7078.63</v>
      </c>
      <c r="O245" s="695">
        <f t="shared" si="28"/>
        <v>7078.63</v>
      </c>
      <c r="P245" s="695">
        <f t="shared" si="29"/>
        <v>1130564.2699999984</v>
      </c>
    </row>
    <row r="246" spans="1:16" s="664" customFormat="1" hidden="1" outlineLevel="1" x14ac:dyDescent="0.2">
      <c r="A246" s="557" t="s">
        <v>1</v>
      </c>
      <c r="C246" s="695">
        <v>0</v>
      </c>
      <c r="F246" s="695">
        <f>C246</f>
        <v>0</v>
      </c>
      <c r="G246" s="695">
        <f t="shared" si="30"/>
        <v>2649947.765817428</v>
      </c>
      <c r="I246" s="612">
        <v>41305</v>
      </c>
      <c r="J246" s="612">
        <v>41305</v>
      </c>
      <c r="K246" s="749">
        <f t="shared" si="31"/>
        <v>1</v>
      </c>
      <c r="L246" s="749"/>
      <c r="M246" s="750">
        <v>3.2500000000000001E-2</v>
      </c>
      <c r="N246" s="695">
        <f t="shared" si="27"/>
        <v>235.95</v>
      </c>
      <c r="O246" s="695">
        <f t="shared" si="28"/>
        <v>7314.58</v>
      </c>
      <c r="P246" s="695">
        <f t="shared" si="29"/>
        <v>1130800.2199999983</v>
      </c>
    </row>
    <row r="247" spans="1:16" s="664" customFormat="1" hidden="1" outlineLevel="1" x14ac:dyDescent="0.2">
      <c r="B247" s="664" t="s">
        <v>36</v>
      </c>
      <c r="C247" s="695"/>
      <c r="G247" s="695">
        <f t="shared" si="30"/>
        <v>2649947.765817428</v>
      </c>
      <c r="I247" s="612">
        <v>41306</v>
      </c>
      <c r="J247" s="612">
        <v>41332</v>
      </c>
      <c r="K247" s="749">
        <f t="shared" si="31"/>
        <v>27</v>
      </c>
      <c r="L247" s="749"/>
      <c r="M247" s="750">
        <v>3.2500000000000001E-2</v>
      </c>
      <c r="N247" s="695">
        <f t="shared" si="27"/>
        <v>6370.76</v>
      </c>
      <c r="O247" s="695">
        <f t="shared" si="28"/>
        <v>6370.76</v>
      </c>
      <c r="P247" s="695">
        <f t="shared" si="29"/>
        <v>1137170.9799999984</v>
      </c>
    </row>
    <row r="248" spans="1:16" s="664" customFormat="1" hidden="1" outlineLevel="1" x14ac:dyDescent="0.2">
      <c r="C248" s="695">
        <v>0</v>
      </c>
      <c r="F248" s="695">
        <f>C248</f>
        <v>0</v>
      </c>
      <c r="G248" s="695">
        <f t="shared" si="30"/>
        <v>2649947.765817428</v>
      </c>
      <c r="I248" s="612">
        <v>41333</v>
      </c>
      <c r="J248" s="612">
        <v>41333</v>
      </c>
      <c r="K248" s="749">
        <f t="shared" si="31"/>
        <v>1</v>
      </c>
      <c r="L248" s="749"/>
      <c r="M248" s="750">
        <v>3.2500000000000001E-2</v>
      </c>
      <c r="N248" s="695">
        <f t="shared" si="27"/>
        <v>235.95</v>
      </c>
      <c r="O248" s="695">
        <f t="shared" si="28"/>
        <v>6606.71</v>
      </c>
      <c r="P248" s="695">
        <f t="shared" si="29"/>
        <v>1137406.9299999983</v>
      </c>
    </row>
    <row r="249" spans="1:16" s="664" customFormat="1" hidden="1" outlineLevel="1" x14ac:dyDescent="0.2">
      <c r="B249" s="664" t="s">
        <v>37</v>
      </c>
      <c r="C249" s="695"/>
      <c r="G249" s="695">
        <f t="shared" si="30"/>
        <v>2649947.765817428</v>
      </c>
      <c r="I249" s="612">
        <v>41334</v>
      </c>
      <c r="J249" s="612">
        <v>41363</v>
      </c>
      <c r="K249" s="749">
        <f t="shared" si="31"/>
        <v>30</v>
      </c>
      <c r="L249" s="749"/>
      <c r="M249" s="750">
        <v>3.2500000000000001E-2</v>
      </c>
      <c r="N249" s="695">
        <f t="shared" si="27"/>
        <v>7078.63</v>
      </c>
      <c r="O249" s="695">
        <f t="shared" si="28"/>
        <v>7078.63</v>
      </c>
      <c r="P249" s="695">
        <f t="shared" si="29"/>
        <v>1144485.5599999982</v>
      </c>
    </row>
    <row r="250" spans="1:16" s="664" customFormat="1" ht="14.25" hidden="1" customHeight="1" outlineLevel="1" x14ac:dyDescent="0.2">
      <c r="C250" s="695">
        <v>0</v>
      </c>
      <c r="F250" s="695">
        <f>C250</f>
        <v>0</v>
      </c>
      <c r="G250" s="695">
        <f t="shared" si="30"/>
        <v>2649947.765817428</v>
      </c>
      <c r="I250" s="612">
        <v>41364</v>
      </c>
      <c r="J250" s="612">
        <v>41364</v>
      </c>
      <c r="K250" s="749">
        <f t="shared" si="31"/>
        <v>1</v>
      </c>
      <c r="L250" s="749"/>
      <c r="M250" s="750">
        <v>3.2500000000000001E-2</v>
      </c>
      <c r="N250" s="695">
        <f t="shared" si="27"/>
        <v>235.95</v>
      </c>
      <c r="O250" s="695">
        <f t="shared" si="28"/>
        <v>7314.58</v>
      </c>
      <c r="P250" s="695">
        <f t="shared" si="29"/>
        <v>1144721.5099999981</v>
      </c>
    </row>
    <row r="251" spans="1:16" s="664" customFormat="1" hidden="1" outlineLevel="1" x14ac:dyDescent="0.2">
      <c r="B251" s="664" t="s">
        <v>38</v>
      </c>
      <c r="C251" s="695"/>
      <c r="G251" s="695">
        <f t="shared" si="30"/>
        <v>2649947.765817428</v>
      </c>
      <c r="I251" s="612">
        <v>41365</v>
      </c>
      <c r="J251" s="612">
        <v>41393</v>
      </c>
      <c r="K251" s="749">
        <f t="shared" si="31"/>
        <v>29</v>
      </c>
      <c r="L251" s="749"/>
      <c r="M251" s="750">
        <v>3.2500000000000001E-2</v>
      </c>
      <c r="N251" s="695">
        <f t="shared" si="27"/>
        <v>6842.67</v>
      </c>
      <c r="O251" s="695">
        <f t="shared" si="28"/>
        <v>6842.67</v>
      </c>
      <c r="P251" s="695">
        <f t="shared" si="29"/>
        <v>1151564.1799999981</v>
      </c>
    </row>
    <row r="252" spans="1:16" s="664" customFormat="1" hidden="1" outlineLevel="1" x14ac:dyDescent="0.2">
      <c r="C252" s="695">
        <v>-4247681.3139492068</v>
      </c>
      <c r="F252" s="695">
        <f>C252</f>
        <v>-4247681.3139492068</v>
      </c>
      <c r="G252" s="695">
        <f t="shared" si="30"/>
        <v>-1597733.5481317788</v>
      </c>
      <c r="I252" s="612">
        <v>41394</v>
      </c>
      <c r="J252" s="612">
        <v>41394</v>
      </c>
      <c r="K252" s="749">
        <f t="shared" si="31"/>
        <v>1</v>
      </c>
      <c r="L252" s="749"/>
      <c r="M252" s="750">
        <v>3.2500000000000001E-2</v>
      </c>
      <c r="N252" s="695">
        <f t="shared" si="27"/>
        <v>-142.26</v>
      </c>
      <c r="O252" s="695">
        <f t="shared" si="28"/>
        <v>6700.41</v>
      </c>
      <c r="P252" s="695">
        <f t="shared" si="29"/>
        <v>1151421.9199999981</v>
      </c>
    </row>
    <row r="253" spans="1:16" s="664" customFormat="1" hidden="1" outlineLevel="1" x14ac:dyDescent="0.2">
      <c r="B253" s="664" t="s">
        <v>39</v>
      </c>
      <c r="C253" s="695"/>
      <c r="G253" s="695">
        <f t="shared" si="30"/>
        <v>-1597733.5481317788</v>
      </c>
      <c r="I253" s="612">
        <v>41395</v>
      </c>
      <c r="J253" s="612">
        <v>41424</v>
      </c>
      <c r="K253" s="749">
        <f t="shared" si="31"/>
        <v>30</v>
      </c>
      <c r="L253" s="749"/>
      <c r="M253" s="750">
        <v>3.2500000000000001E-2</v>
      </c>
      <c r="N253" s="695">
        <f t="shared" si="27"/>
        <v>-4267.92</v>
      </c>
      <c r="O253" s="695">
        <f t="shared" si="28"/>
        <v>-4267.92</v>
      </c>
      <c r="P253" s="695">
        <f t="shared" si="29"/>
        <v>1147153.9999999981</v>
      </c>
    </row>
    <row r="254" spans="1:16" s="664" customFormat="1" hidden="1" outlineLevel="1" x14ac:dyDescent="0.2">
      <c r="C254" s="695">
        <v>-4194083.2077836264</v>
      </c>
      <c r="F254" s="695">
        <f>C254</f>
        <v>-4194083.2077836264</v>
      </c>
      <c r="G254" s="695">
        <f t="shared" si="30"/>
        <v>-5791816.7559154052</v>
      </c>
      <c r="I254" s="612">
        <v>41425</v>
      </c>
      <c r="J254" s="612">
        <v>41425</v>
      </c>
      <c r="K254" s="749">
        <f t="shared" si="31"/>
        <v>1</v>
      </c>
      <c r="L254" s="749"/>
      <c r="M254" s="750">
        <v>3.2500000000000001E-2</v>
      </c>
      <c r="N254" s="695">
        <f t="shared" si="27"/>
        <v>-515.71</v>
      </c>
      <c r="O254" s="695">
        <f t="shared" si="28"/>
        <v>-4783.63</v>
      </c>
      <c r="P254" s="695">
        <f t="shared" si="29"/>
        <v>1146638.2899999982</v>
      </c>
    </row>
    <row r="255" spans="1:16" s="664" customFormat="1" hidden="1" outlineLevel="1" x14ac:dyDescent="0.2">
      <c r="B255" s="664" t="s">
        <v>40</v>
      </c>
      <c r="C255" s="695"/>
      <c r="G255" s="695">
        <f t="shared" si="30"/>
        <v>-5791816.7559154052</v>
      </c>
      <c r="I255" s="612">
        <v>41426</v>
      </c>
      <c r="J255" s="612">
        <v>41454</v>
      </c>
      <c r="K255" s="749">
        <f t="shared" si="31"/>
        <v>29</v>
      </c>
      <c r="L255" s="749"/>
      <c r="M255" s="750">
        <v>3.2500000000000001E-2</v>
      </c>
      <c r="N255" s="695">
        <f t="shared" si="27"/>
        <v>-14955.58</v>
      </c>
      <c r="O255" s="695">
        <f t="shared" si="28"/>
        <v>-14955.58</v>
      </c>
      <c r="P255" s="695">
        <f t="shared" si="29"/>
        <v>1131682.7099999981</v>
      </c>
    </row>
    <row r="256" spans="1:16" s="664" customFormat="1" hidden="1" outlineLevel="1" x14ac:dyDescent="0.2">
      <c r="C256" s="695">
        <v>-1065512.9265041091</v>
      </c>
      <c r="F256" s="695">
        <f>C256</f>
        <v>-1065512.9265041091</v>
      </c>
      <c r="G256" s="695">
        <f t="shared" si="30"/>
        <v>-6857329.6824195143</v>
      </c>
      <c r="I256" s="612">
        <v>41455</v>
      </c>
      <c r="J256" s="612">
        <v>41455</v>
      </c>
      <c r="K256" s="749">
        <f t="shared" si="31"/>
        <v>1</v>
      </c>
      <c r="L256" s="749"/>
      <c r="M256" s="750">
        <v>3.2500000000000001E-2</v>
      </c>
      <c r="N256" s="695">
        <f t="shared" si="27"/>
        <v>-610.58000000000004</v>
      </c>
      <c r="O256" s="695">
        <f t="shared" si="28"/>
        <v>-15566.16</v>
      </c>
      <c r="P256" s="695">
        <f t="shared" si="29"/>
        <v>1131072.129999998</v>
      </c>
    </row>
    <row r="257" spans="1:16" s="664" customFormat="1" hidden="1" outlineLevel="1" x14ac:dyDescent="0.2">
      <c r="B257" s="664" t="s">
        <v>29</v>
      </c>
      <c r="C257" s="695"/>
      <c r="G257" s="695">
        <f t="shared" si="30"/>
        <v>-6857329.6824195143</v>
      </c>
      <c r="I257" s="612">
        <v>41456</v>
      </c>
      <c r="J257" s="612">
        <v>41485</v>
      </c>
      <c r="K257" s="749">
        <f t="shared" si="31"/>
        <v>30</v>
      </c>
      <c r="L257" s="749"/>
      <c r="M257" s="750">
        <v>3.2500000000000001E-2</v>
      </c>
      <c r="N257" s="695">
        <f t="shared" si="27"/>
        <v>-18317.52</v>
      </c>
      <c r="O257" s="695">
        <f t="shared" si="28"/>
        <v>-18317.52</v>
      </c>
      <c r="P257" s="695">
        <f t="shared" si="29"/>
        <v>1112754.609999998</v>
      </c>
    </row>
    <row r="258" spans="1:16" s="664" customFormat="1" hidden="1" outlineLevel="1" x14ac:dyDescent="0.2">
      <c r="C258" s="695">
        <v>-5433518.7040832303</v>
      </c>
      <c r="F258" s="695">
        <f>C258</f>
        <v>-5433518.7040832303</v>
      </c>
      <c r="G258" s="695">
        <f t="shared" si="30"/>
        <v>-12290848.386502745</v>
      </c>
      <c r="I258" s="612">
        <v>41486</v>
      </c>
      <c r="J258" s="612">
        <v>41486</v>
      </c>
      <c r="K258" s="749">
        <f t="shared" si="31"/>
        <v>1</v>
      </c>
      <c r="L258" s="749"/>
      <c r="M258" s="750">
        <v>3.2500000000000001E-2</v>
      </c>
      <c r="N258" s="695">
        <f t="shared" si="27"/>
        <v>-1094.3900000000001</v>
      </c>
      <c r="O258" s="695">
        <f t="shared" si="28"/>
        <v>-19411.91</v>
      </c>
      <c r="P258" s="695">
        <f t="shared" si="29"/>
        <v>1111660.2199999981</v>
      </c>
    </row>
    <row r="259" spans="1:16" s="664" customFormat="1" hidden="1" outlineLevel="1" x14ac:dyDescent="0.2">
      <c r="B259" s="664" t="s">
        <v>30</v>
      </c>
      <c r="C259" s="695"/>
      <c r="G259" s="695">
        <f t="shared" si="30"/>
        <v>-12290848.386502745</v>
      </c>
      <c r="I259" s="612">
        <v>41487</v>
      </c>
      <c r="J259" s="612">
        <v>41516</v>
      </c>
      <c r="K259" s="749">
        <f t="shared" si="31"/>
        <v>30</v>
      </c>
      <c r="L259" s="749"/>
      <c r="M259" s="750">
        <v>3.2500000000000001E-2</v>
      </c>
      <c r="N259" s="695">
        <f t="shared" si="27"/>
        <v>-32831.72</v>
      </c>
      <c r="O259" s="695">
        <f t="shared" si="28"/>
        <v>-32831.72</v>
      </c>
      <c r="P259" s="695">
        <f t="shared" si="29"/>
        <v>1078828.4999999981</v>
      </c>
    </row>
    <row r="260" spans="1:16" s="664" customFormat="1" hidden="1" outlineLevel="1" x14ac:dyDescent="0.2">
      <c r="C260" s="695">
        <v>-3140270.4154616632</v>
      </c>
      <c r="F260" s="695">
        <f>C260</f>
        <v>-3140270.4154616632</v>
      </c>
      <c r="G260" s="695">
        <f t="shared" si="30"/>
        <v>-15431118.801964408</v>
      </c>
      <c r="I260" s="612">
        <v>41517</v>
      </c>
      <c r="J260" s="612">
        <v>41517</v>
      </c>
      <c r="K260" s="749">
        <f t="shared" si="31"/>
        <v>1</v>
      </c>
      <c r="L260" s="749"/>
      <c r="M260" s="750">
        <v>3.2500000000000001E-2</v>
      </c>
      <c r="N260" s="695">
        <f t="shared" si="27"/>
        <v>-1374</v>
      </c>
      <c r="O260" s="695">
        <f t="shared" si="28"/>
        <v>-34205.72</v>
      </c>
      <c r="P260" s="695">
        <f t="shared" si="29"/>
        <v>1077454.4999999981</v>
      </c>
    </row>
    <row r="261" spans="1:16" s="664" customFormat="1" hidden="1" outlineLevel="1" x14ac:dyDescent="0.2">
      <c r="B261" s="664" t="s">
        <v>31</v>
      </c>
      <c r="C261" s="695"/>
      <c r="G261" s="695">
        <f t="shared" si="30"/>
        <v>-15431118.801964408</v>
      </c>
      <c r="I261" s="612">
        <v>41518</v>
      </c>
      <c r="J261" s="612">
        <v>41546</v>
      </c>
      <c r="K261" s="749">
        <f t="shared" si="31"/>
        <v>29</v>
      </c>
      <c r="L261" s="749"/>
      <c r="M261" s="750">
        <v>3.2500000000000001E-2</v>
      </c>
      <c r="N261" s="695">
        <f t="shared" si="27"/>
        <v>-39846.11</v>
      </c>
      <c r="O261" s="695">
        <f t="shared" si="28"/>
        <v>-39846.11</v>
      </c>
      <c r="P261" s="695">
        <f t="shared" si="29"/>
        <v>1037608.3899999982</v>
      </c>
    </row>
    <row r="262" spans="1:16" s="664" customFormat="1" hidden="1" outlineLevel="1" x14ac:dyDescent="0.2">
      <c r="C262" s="695">
        <v>-2197477.9712012503</v>
      </c>
      <c r="F262" s="695">
        <f>C262</f>
        <v>-2197477.9712012503</v>
      </c>
      <c r="G262" s="695">
        <f t="shared" si="30"/>
        <v>-17628596.773165658</v>
      </c>
      <c r="I262" s="612">
        <v>41547</v>
      </c>
      <c r="J262" s="612">
        <v>41547</v>
      </c>
      <c r="K262" s="749">
        <f t="shared" si="31"/>
        <v>1</v>
      </c>
      <c r="L262" s="749"/>
      <c r="M262" s="750">
        <v>3.2500000000000001E-2</v>
      </c>
      <c r="N262" s="695">
        <f t="shared" si="27"/>
        <v>-1569.67</v>
      </c>
      <c r="O262" s="695">
        <f t="shared" si="28"/>
        <v>-41415.78</v>
      </c>
      <c r="P262" s="695">
        <f t="shared" si="29"/>
        <v>1036038.7199999981</v>
      </c>
    </row>
    <row r="263" spans="1:16" s="664" customFormat="1" hidden="1" outlineLevel="1" x14ac:dyDescent="0.2">
      <c r="B263" s="664" t="s">
        <v>32</v>
      </c>
      <c r="C263" s="695"/>
      <c r="G263" s="695">
        <f t="shared" si="30"/>
        <v>-17628596.773165658</v>
      </c>
      <c r="I263" s="612">
        <v>41548</v>
      </c>
      <c r="J263" s="612">
        <v>41577</v>
      </c>
      <c r="K263" s="749">
        <f t="shared" si="31"/>
        <v>30</v>
      </c>
      <c r="L263" s="749"/>
      <c r="M263" s="750">
        <v>3.2500000000000001E-2</v>
      </c>
      <c r="N263" s="695">
        <f t="shared" si="27"/>
        <v>-47090.09</v>
      </c>
      <c r="O263" s="695">
        <f t="shared" si="28"/>
        <v>-47090.09</v>
      </c>
      <c r="P263" s="695">
        <f t="shared" si="29"/>
        <v>988948.62999999814</v>
      </c>
    </row>
    <row r="264" spans="1:16" s="664" customFormat="1" hidden="1" outlineLevel="1" x14ac:dyDescent="0.2">
      <c r="C264" s="695">
        <v>-2051019.1502261162</v>
      </c>
      <c r="F264" s="695">
        <f>C264</f>
        <v>-2051019.1502261162</v>
      </c>
      <c r="G264" s="695">
        <f t="shared" si="30"/>
        <v>-19679615.923391774</v>
      </c>
      <c r="I264" s="612">
        <v>41578</v>
      </c>
      <c r="J264" s="612">
        <v>41578</v>
      </c>
      <c r="K264" s="749">
        <f t="shared" si="31"/>
        <v>1</v>
      </c>
      <c r="L264" s="749"/>
      <c r="M264" s="750">
        <v>3.2500000000000001E-2</v>
      </c>
      <c r="N264" s="695">
        <f t="shared" si="27"/>
        <v>-1752.29</v>
      </c>
      <c r="O264" s="695">
        <f t="shared" si="28"/>
        <v>-48842.38</v>
      </c>
      <c r="P264" s="695">
        <f t="shared" si="29"/>
        <v>987196.3399999981</v>
      </c>
    </row>
    <row r="265" spans="1:16" s="664" customFormat="1" hidden="1" outlineLevel="1" x14ac:dyDescent="0.2">
      <c r="B265" s="664" t="s">
        <v>33</v>
      </c>
      <c r="C265" s="695"/>
      <c r="G265" s="695">
        <f t="shared" si="30"/>
        <v>-19679615.923391774</v>
      </c>
      <c r="I265" s="612">
        <v>41579</v>
      </c>
      <c r="J265" s="612">
        <v>41607</v>
      </c>
      <c r="K265" s="749">
        <f t="shared" si="31"/>
        <v>29</v>
      </c>
      <c r="L265" s="749"/>
      <c r="M265" s="750">
        <v>3.2500000000000001E-2</v>
      </c>
      <c r="N265" s="695">
        <f t="shared" si="27"/>
        <v>-50816.54</v>
      </c>
      <c r="O265" s="695">
        <f t="shared" si="28"/>
        <v>-50816.54</v>
      </c>
      <c r="P265" s="695">
        <f t="shared" si="29"/>
        <v>936379.79999999807</v>
      </c>
    </row>
    <row r="266" spans="1:16" s="664" customFormat="1" hidden="1" outlineLevel="1" x14ac:dyDescent="0.2">
      <c r="C266" s="695">
        <v>10351452.06285744</v>
      </c>
      <c r="F266" s="695">
        <f>C266</f>
        <v>10351452.06285744</v>
      </c>
      <c r="G266" s="695">
        <f t="shared" si="30"/>
        <v>-9328163.8605343346</v>
      </c>
      <c r="I266" s="612">
        <v>41608</v>
      </c>
      <c r="J266" s="612">
        <v>41608</v>
      </c>
      <c r="K266" s="749">
        <f t="shared" si="31"/>
        <v>1</v>
      </c>
      <c r="L266" s="749"/>
      <c r="M266" s="750">
        <v>3.2500000000000001E-2</v>
      </c>
      <c r="N266" s="695">
        <f t="shared" si="27"/>
        <v>-830.59</v>
      </c>
      <c r="O266" s="695">
        <f t="shared" si="28"/>
        <v>-51647.13</v>
      </c>
      <c r="P266" s="695">
        <f t="shared" si="29"/>
        <v>935549.2099999981</v>
      </c>
    </row>
    <row r="267" spans="1:16" s="664" customFormat="1" hidden="1" outlineLevel="1" x14ac:dyDescent="0.2">
      <c r="B267" s="664" t="s">
        <v>34</v>
      </c>
      <c r="C267" s="695"/>
      <c r="G267" s="695">
        <f t="shared" si="30"/>
        <v>-9328163.8605343346</v>
      </c>
      <c r="I267" s="612">
        <v>41609</v>
      </c>
      <c r="J267" s="612">
        <v>41638</v>
      </c>
      <c r="K267" s="749">
        <f t="shared" si="31"/>
        <v>30</v>
      </c>
      <c r="L267" s="749"/>
      <c r="M267" s="750">
        <v>3.2500000000000001E-2</v>
      </c>
      <c r="N267" s="695">
        <f t="shared" si="27"/>
        <v>-24917.7</v>
      </c>
      <c r="O267" s="695">
        <f t="shared" si="28"/>
        <v>-24917.7</v>
      </c>
      <c r="P267" s="695">
        <f t="shared" si="29"/>
        <v>910631.50999999815</v>
      </c>
    </row>
    <row r="268" spans="1:16" s="664" customFormat="1" hidden="1" outlineLevel="1" x14ac:dyDescent="0.2">
      <c r="C268" s="695">
        <v>2958670.2984363995</v>
      </c>
      <c r="F268" s="695">
        <f>C268</f>
        <v>2958670.2984363995</v>
      </c>
      <c r="G268" s="695">
        <f t="shared" si="30"/>
        <v>-6369493.562097935</v>
      </c>
      <c r="I268" s="612">
        <v>41639</v>
      </c>
      <c r="J268" s="612">
        <v>41639</v>
      </c>
      <c r="K268" s="749">
        <f>+IF(+J268="","",+J268-(I268-1))</f>
        <v>1</v>
      </c>
      <c r="L268" s="749"/>
      <c r="M268" s="750">
        <v>3.2500000000000001E-2</v>
      </c>
      <c r="N268" s="695">
        <f t="shared" si="27"/>
        <v>-567.15</v>
      </c>
      <c r="O268" s="695">
        <f t="shared" si="28"/>
        <v>-25484.850000000002</v>
      </c>
      <c r="P268" s="695">
        <f t="shared" si="29"/>
        <v>910064.35999999812</v>
      </c>
    </row>
    <row r="269" spans="1:16" s="664" customFormat="1" hidden="1" outlineLevel="1" x14ac:dyDescent="0.2">
      <c r="A269" s="664" t="s">
        <v>150</v>
      </c>
      <c r="B269" s="664" t="s">
        <v>35</v>
      </c>
      <c r="G269" s="695">
        <f t="shared" si="30"/>
        <v>-6369493.562097935</v>
      </c>
      <c r="I269" s="612">
        <v>41640</v>
      </c>
      <c r="J269" s="612">
        <v>41669</v>
      </c>
      <c r="K269" s="749">
        <f t="shared" ref="K269:K291" si="32">+IF(+J269="","",+J269-(I269-1))</f>
        <v>30</v>
      </c>
      <c r="L269" s="749"/>
      <c r="M269" s="750">
        <v>3.2500000000000001E-2</v>
      </c>
      <c r="N269" s="695">
        <f t="shared" si="27"/>
        <v>-17014.400000000001</v>
      </c>
      <c r="O269" s="695">
        <f t="shared" si="28"/>
        <v>-17014.400000000001</v>
      </c>
      <c r="P269" s="695">
        <f t="shared" si="29"/>
        <v>893049.9599999981</v>
      </c>
    </row>
    <row r="270" spans="1:16" s="664" customFormat="1" ht="13.7" hidden="1" customHeight="1" outlineLevel="1" x14ac:dyDescent="0.2">
      <c r="A270" s="557" t="s">
        <v>151</v>
      </c>
      <c r="C270" s="695">
        <v>0</v>
      </c>
      <c r="F270" s="695">
        <f>C270</f>
        <v>0</v>
      </c>
      <c r="G270" s="695">
        <f t="shared" si="30"/>
        <v>-6369493.562097935</v>
      </c>
      <c r="I270" s="612">
        <v>41670</v>
      </c>
      <c r="J270" s="612">
        <v>41670</v>
      </c>
      <c r="K270" s="749">
        <f t="shared" si="32"/>
        <v>1</v>
      </c>
      <c r="L270" s="749"/>
      <c r="M270" s="750">
        <v>3.2500000000000001E-2</v>
      </c>
      <c r="N270" s="695">
        <f t="shared" si="27"/>
        <v>-567.15</v>
      </c>
      <c r="O270" s="695">
        <f t="shared" si="28"/>
        <v>-17581.550000000003</v>
      </c>
      <c r="P270" s="695">
        <f t="shared" si="29"/>
        <v>892482.80999999808</v>
      </c>
    </row>
    <row r="271" spans="1:16" s="664" customFormat="1" hidden="1" outlineLevel="1" x14ac:dyDescent="0.2">
      <c r="B271" s="664" t="s">
        <v>36</v>
      </c>
      <c r="C271" s="695"/>
      <c r="G271" s="695">
        <f t="shared" si="30"/>
        <v>-6369493.562097935</v>
      </c>
      <c r="I271" s="612">
        <v>41671</v>
      </c>
      <c r="J271" s="612">
        <v>41697</v>
      </c>
      <c r="K271" s="749">
        <f t="shared" si="32"/>
        <v>27</v>
      </c>
      <c r="L271" s="749"/>
      <c r="M271" s="750">
        <v>3.2500000000000001E-2</v>
      </c>
      <c r="N271" s="695">
        <f t="shared" si="27"/>
        <v>-15312.96</v>
      </c>
      <c r="O271" s="695">
        <f t="shared" si="28"/>
        <v>-15312.96</v>
      </c>
      <c r="P271" s="695">
        <f t="shared" si="29"/>
        <v>877169.84999999811</v>
      </c>
    </row>
    <row r="272" spans="1:16" s="664" customFormat="1" hidden="1" outlineLevel="1" x14ac:dyDescent="0.2">
      <c r="C272" s="695">
        <v>239948.90752594173</v>
      </c>
      <c r="F272" s="695">
        <f>C272</f>
        <v>239948.90752594173</v>
      </c>
      <c r="G272" s="695">
        <f t="shared" si="30"/>
        <v>-6129544.6545719933</v>
      </c>
      <c r="I272" s="612">
        <v>41698</v>
      </c>
      <c r="J272" s="612">
        <v>41698</v>
      </c>
      <c r="K272" s="749">
        <f t="shared" si="32"/>
        <v>1</v>
      </c>
      <c r="L272" s="749"/>
      <c r="M272" s="750">
        <v>3.2500000000000001E-2</v>
      </c>
      <c r="N272" s="695">
        <f t="shared" si="27"/>
        <v>-545.78</v>
      </c>
      <c r="O272" s="695">
        <f t="shared" si="28"/>
        <v>-15858.74</v>
      </c>
      <c r="P272" s="695">
        <f t="shared" si="29"/>
        <v>876624.06999999809</v>
      </c>
    </row>
    <row r="273" spans="2:16" s="664" customFormat="1" hidden="1" outlineLevel="1" x14ac:dyDescent="0.2">
      <c r="B273" s="664" t="s">
        <v>37</v>
      </c>
      <c r="C273" s="695"/>
      <c r="G273" s="695">
        <f t="shared" si="30"/>
        <v>-6129544.6545719933</v>
      </c>
      <c r="I273" s="612">
        <v>41699</v>
      </c>
      <c r="J273" s="612">
        <v>41728</v>
      </c>
      <c r="K273" s="749">
        <f t="shared" si="32"/>
        <v>30</v>
      </c>
      <c r="L273" s="749"/>
      <c r="M273" s="750">
        <v>3.2500000000000001E-2</v>
      </c>
      <c r="N273" s="695">
        <f t="shared" si="27"/>
        <v>-16373.44</v>
      </c>
      <c r="O273" s="695">
        <f t="shared" si="28"/>
        <v>-16373.44</v>
      </c>
      <c r="P273" s="695">
        <f t="shared" si="29"/>
        <v>860250.62999999814</v>
      </c>
    </row>
    <row r="274" spans="2:16" s="664" customFormat="1" ht="14.25" hidden="1" customHeight="1" outlineLevel="1" x14ac:dyDescent="0.2">
      <c r="C274" s="695">
        <v>-239948.90752594173</v>
      </c>
      <c r="F274" s="695">
        <f>C274</f>
        <v>-239948.90752594173</v>
      </c>
      <c r="G274" s="695">
        <f t="shared" si="30"/>
        <v>-6369493.562097935</v>
      </c>
      <c r="I274" s="612">
        <v>41729</v>
      </c>
      <c r="J274" s="612">
        <v>41729</v>
      </c>
      <c r="K274" s="749">
        <f t="shared" si="32"/>
        <v>1</v>
      </c>
      <c r="L274" s="749"/>
      <c r="M274" s="750">
        <v>3.2500000000000001E-2</v>
      </c>
      <c r="N274" s="695">
        <f t="shared" si="27"/>
        <v>-567.15</v>
      </c>
      <c r="O274" s="695">
        <f t="shared" si="28"/>
        <v>-16940.59</v>
      </c>
      <c r="P274" s="695">
        <f t="shared" si="29"/>
        <v>859683.47999999812</v>
      </c>
    </row>
    <row r="275" spans="2:16" s="664" customFormat="1" hidden="1" outlineLevel="1" x14ac:dyDescent="0.2">
      <c r="B275" s="664" t="s">
        <v>38</v>
      </c>
      <c r="C275" s="695"/>
      <c r="G275" s="695">
        <f t="shared" si="30"/>
        <v>-6369493.562097935</v>
      </c>
      <c r="I275" s="612">
        <v>41730</v>
      </c>
      <c r="J275" s="612">
        <v>41758</v>
      </c>
      <c r="K275" s="749">
        <f t="shared" si="32"/>
        <v>29</v>
      </c>
      <c r="L275" s="749"/>
      <c r="M275" s="750">
        <v>3.2500000000000001E-2</v>
      </c>
      <c r="N275" s="695">
        <f t="shared" si="27"/>
        <v>-16447.25</v>
      </c>
      <c r="O275" s="695">
        <f t="shared" si="28"/>
        <v>-16447.25</v>
      </c>
      <c r="P275" s="695">
        <f t="shared" si="29"/>
        <v>843236.22999999812</v>
      </c>
    </row>
    <row r="276" spans="2:16" s="664" customFormat="1" hidden="1" outlineLevel="1" x14ac:dyDescent="0.2">
      <c r="C276" s="695">
        <v>0</v>
      </c>
      <c r="F276" s="695">
        <f>C276</f>
        <v>0</v>
      </c>
      <c r="G276" s="695">
        <f t="shared" si="30"/>
        <v>-6369493.562097935</v>
      </c>
      <c r="I276" s="612">
        <v>41759</v>
      </c>
      <c r="J276" s="612">
        <v>41759</v>
      </c>
      <c r="K276" s="749">
        <f t="shared" si="32"/>
        <v>1</v>
      </c>
      <c r="L276" s="749"/>
      <c r="M276" s="750">
        <v>3.2500000000000001E-2</v>
      </c>
      <c r="N276" s="695">
        <f t="shared" si="27"/>
        <v>-567.15</v>
      </c>
      <c r="O276" s="695">
        <f t="shared" si="28"/>
        <v>-17014.400000000001</v>
      </c>
      <c r="P276" s="695">
        <f t="shared" si="29"/>
        <v>842669.0799999981</v>
      </c>
    </row>
    <row r="277" spans="2:16" s="664" customFormat="1" hidden="1" outlineLevel="1" x14ac:dyDescent="0.2">
      <c r="B277" s="664" t="s">
        <v>39</v>
      </c>
      <c r="C277" s="695"/>
      <c r="G277" s="695">
        <f t="shared" si="30"/>
        <v>-6369493.562097935</v>
      </c>
      <c r="I277" s="612">
        <v>41760</v>
      </c>
      <c r="J277" s="612">
        <v>41789</v>
      </c>
      <c r="K277" s="749">
        <f t="shared" si="32"/>
        <v>30</v>
      </c>
      <c r="L277" s="749"/>
      <c r="M277" s="750">
        <v>3.2500000000000001E-2</v>
      </c>
      <c r="N277" s="695">
        <f t="shared" si="27"/>
        <v>-17014.400000000001</v>
      </c>
      <c r="O277" s="695">
        <f t="shared" si="28"/>
        <v>-17014.400000000001</v>
      </c>
      <c r="P277" s="695">
        <f t="shared" si="29"/>
        <v>825654.67999999807</v>
      </c>
    </row>
    <row r="278" spans="2:16" s="664" customFormat="1" hidden="1" outlineLevel="1" x14ac:dyDescent="0.2">
      <c r="C278" s="695">
        <v>0</v>
      </c>
      <c r="F278" s="695">
        <f>C278</f>
        <v>0</v>
      </c>
      <c r="G278" s="695">
        <f t="shared" si="30"/>
        <v>-6369493.562097935</v>
      </c>
      <c r="I278" s="612">
        <v>41790</v>
      </c>
      <c r="J278" s="612">
        <v>41790</v>
      </c>
      <c r="K278" s="749">
        <f t="shared" si="32"/>
        <v>1</v>
      </c>
      <c r="L278" s="749"/>
      <c r="M278" s="750">
        <v>3.2500000000000001E-2</v>
      </c>
      <c r="N278" s="695">
        <f t="shared" si="27"/>
        <v>-567.15</v>
      </c>
      <c r="O278" s="695">
        <f t="shared" si="28"/>
        <v>-17581.550000000003</v>
      </c>
      <c r="P278" s="695">
        <f t="shared" si="29"/>
        <v>825087.52999999805</v>
      </c>
    </row>
    <row r="279" spans="2:16" s="664" customFormat="1" hidden="1" outlineLevel="1" x14ac:dyDescent="0.2">
      <c r="B279" s="664" t="s">
        <v>40</v>
      </c>
      <c r="C279" s="695"/>
      <c r="G279" s="695">
        <f t="shared" si="30"/>
        <v>-6369493.562097935</v>
      </c>
      <c r="I279" s="612">
        <v>41791</v>
      </c>
      <c r="J279" s="612">
        <v>41819</v>
      </c>
      <c r="K279" s="749">
        <f t="shared" si="32"/>
        <v>29</v>
      </c>
      <c r="L279" s="749"/>
      <c r="M279" s="750">
        <v>3.2500000000000001E-2</v>
      </c>
      <c r="N279" s="695">
        <f t="shared" si="27"/>
        <v>-16447.25</v>
      </c>
      <c r="O279" s="695">
        <f t="shared" si="28"/>
        <v>-16447.25</v>
      </c>
      <c r="P279" s="695">
        <f t="shared" si="29"/>
        <v>808640.27999999805</v>
      </c>
    </row>
    <row r="280" spans="2:16" s="664" customFormat="1" hidden="1" outlineLevel="1" x14ac:dyDescent="0.2">
      <c r="C280" s="695">
        <v>0</v>
      </c>
      <c r="F280" s="695">
        <f>C280</f>
        <v>0</v>
      </c>
      <c r="G280" s="695">
        <f t="shared" si="30"/>
        <v>-6369493.562097935</v>
      </c>
      <c r="I280" s="612">
        <v>41820</v>
      </c>
      <c r="J280" s="612">
        <v>41820</v>
      </c>
      <c r="K280" s="749">
        <f t="shared" si="32"/>
        <v>1</v>
      </c>
      <c r="L280" s="749"/>
      <c r="M280" s="750">
        <v>3.2500000000000001E-2</v>
      </c>
      <c r="N280" s="695">
        <f t="shared" ref="N280:N343" si="33">+IF(+K280&lt;&gt;" ", ROUND(M280*(K280/365)*G280,2),0)</f>
        <v>-567.15</v>
      </c>
      <c r="O280" s="695">
        <f t="shared" si="28"/>
        <v>-17014.400000000001</v>
      </c>
      <c r="P280" s="695">
        <f t="shared" si="29"/>
        <v>808073.12999999803</v>
      </c>
    </row>
    <row r="281" spans="2:16" s="664" customFormat="1" hidden="1" outlineLevel="1" x14ac:dyDescent="0.2">
      <c r="B281" s="664" t="s">
        <v>29</v>
      </c>
      <c r="C281" s="695"/>
      <c r="G281" s="695">
        <f t="shared" si="30"/>
        <v>-6369493.562097935</v>
      </c>
      <c r="I281" s="612">
        <v>41821</v>
      </c>
      <c r="J281" s="612">
        <v>41850</v>
      </c>
      <c r="K281" s="749">
        <f t="shared" si="32"/>
        <v>30</v>
      </c>
      <c r="L281" s="749"/>
      <c r="M281" s="750">
        <v>3.2500000000000001E-2</v>
      </c>
      <c r="N281" s="695">
        <f t="shared" si="33"/>
        <v>-17014.400000000001</v>
      </c>
      <c r="O281" s="695">
        <f t="shared" si="28"/>
        <v>-17014.400000000001</v>
      </c>
      <c r="P281" s="695">
        <f t="shared" si="29"/>
        <v>791058.729999998</v>
      </c>
    </row>
    <row r="282" spans="2:16" s="664" customFormat="1" hidden="1" outlineLevel="1" x14ac:dyDescent="0.2">
      <c r="C282" s="695">
        <v>0</v>
      </c>
      <c r="F282" s="695">
        <f>C282</f>
        <v>0</v>
      </c>
      <c r="G282" s="695">
        <f t="shared" si="30"/>
        <v>-6369493.562097935</v>
      </c>
      <c r="I282" s="612">
        <v>41851</v>
      </c>
      <c r="J282" s="612">
        <v>41851</v>
      </c>
      <c r="K282" s="749">
        <f t="shared" si="32"/>
        <v>1</v>
      </c>
      <c r="L282" s="749"/>
      <c r="M282" s="750">
        <v>3.2500000000000001E-2</v>
      </c>
      <c r="N282" s="695">
        <f t="shared" si="33"/>
        <v>-567.15</v>
      </c>
      <c r="O282" s="695">
        <f t="shared" ref="O282:O345" si="34">IF(MONTH(+I282)&lt;&gt;MONTH(+I281),N282,+O281+N282)</f>
        <v>-17581.550000000003</v>
      </c>
      <c r="P282" s="695">
        <f t="shared" si="29"/>
        <v>790491.57999999798</v>
      </c>
    </row>
    <row r="283" spans="2:16" s="664" customFormat="1" hidden="1" outlineLevel="1" x14ac:dyDescent="0.2">
      <c r="B283" s="664" t="s">
        <v>30</v>
      </c>
      <c r="C283" s="695"/>
      <c r="G283" s="695">
        <f t="shared" si="30"/>
        <v>-6369493.562097935</v>
      </c>
      <c r="I283" s="612">
        <v>41852</v>
      </c>
      <c r="J283" s="612">
        <v>41881</v>
      </c>
      <c r="K283" s="749">
        <f t="shared" si="32"/>
        <v>30</v>
      </c>
      <c r="L283" s="749"/>
      <c r="M283" s="750">
        <v>3.2500000000000001E-2</v>
      </c>
      <c r="N283" s="695">
        <f t="shared" si="33"/>
        <v>-17014.400000000001</v>
      </c>
      <c r="O283" s="695">
        <f t="shared" si="34"/>
        <v>-17014.400000000001</v>
      </c>
      <c r="P283" s="695">
        <f t="shared" ref="P283:P346" si="35">P282+N283</f>
        <v>773477.17999999796</v>
      </c>
    </row>
    <row r="284" spans="2:16" s="664" customFormat="1" hidden="1" outlineLevel="1" x14ac:dyDescent="0.2">
      <c r="C284" s="695">
        <v>0</v>
      </c>
      <c r="F284" s="695">
        <f>C284</f>
        <v>0</v>
      </c>
      <c r="G284" s="695">
        <f t="shared" si="30"/>
        <v>-6369493.562097935</v>
      </c>
      <c r="I284" s="612">
        <v>41882</v>
      </c>
      <c r="J284" s="612">
        <v>41882</v>
      </c>
      <c r="K284" s="749">
        <f t="shared" si="32"/>
        <v>1</v>
      </c>
      <c r="L284" s="749"/>
      <c r="M284" s="750">
        <v>3.2500000000000001E-2</v>
      </c>
      <c r="N284" s="695">
        <f t="shared" si="33"/>
        <v>-567.15</v>
      </c>
      <c r="O284" s="695">
        <f t="shared" si="34"/>
        <v>-17581.550000000003</v>
      </c>
      <c r="P284" s="695">
        <f t="shared" si="35"/>
        <v>772910.02999999793</v>
      </c>
    </row>
    <row r="285" spans="2:16" s="664" customFormat="1" hidden="1" outlineLevel="1" x14ac:dyDescent="0.2">
      <c r="B285" s="664" t="s">
        <v>31</v>
      </c>
      <c r="C285" s="695"/>
      <c r="G285" s="695">
        <f t="shared" si="30"/>
        <v>-6369493.562097935</v>
      </c>
      <c r="I285" s="612">
        <v>41883</v>
      </c>
      <c r="J285" s="612">
        <v>41911</v>
      </c>
      <c r="K285" s="749">
        <f t="shared" si="32"/>
        <v>29</v>
      </c>
      <c r="L285" s="749"/>
      <c r="M285" s="750">
        <v>3.2500000000000001E-2</v>
      </c>
      <c r="N285" s="695">
        <f t="shared" si="33"/>
        <v>-16447.25</v>
      </c>
      <c r="O285" s="695">
        <f t="shared" si="34"/>
        <v>-16447.25</v>
      </c>
      <c r="P285" s="695">
        <f t="shared" si="35"/>
        <v>756462.77999999793</v>
      </c>
    </row>
    <row r="286" spans="2:16" s="664" customFormat="1" hidden="1" outlineLevel="1" x14ac:dyDescent="0.2">
      <c r="C286" s="695">
        <v>3927930.365749184</v>
      </c>
      <c r="F286" s="695">
        <f>C286</f>
        <v>3927930.365749184</v>
      </c>
      <c r="G286" s="695">
        <f t="shared" si="30"/>
        <v>-2441563.196348751</v>
      </c>
      <c r="I286" s="612">
        <v>41912</v>
      </c>
      <c r="J286" s="612">
        <v>41912</v>
      </c>
      <c r="K286" s="749">
        <f t="shared" si="32"/>
        <v>1</v>
      </c>
      <c r="L286" s="749"/>
      <c r="M286" s="750">
        <v>3.2500000000000001E-2</v>
      </c>
      <c r="N286" s="695">
        <f t="shared" si="33"/>
        <v>-217.4</v>
      </c>
      <c r="O286" s="695">
        <f t="shared" si="34"/>
        <v>-16664.650000000001</v>
      </c>
      <c r="P286" s="695">
        <f t="shared" si="35"/>
        <v>756245.37999999791</v>
      </c>
    </row>
    <row r="287" spans="2:16" s="664" customFormat="1" hidden="1" outlineLevel="1" x14ac:dyDescent="0.2">
      <c r="B287" s="664" t="s">
        <v>32</v>
      </c>
      <c r="C287" s="695"/>
      <c r="G287" s="695">
        <f t="shared" si="30"/>
        <v>-2441563.196348751</v>
      </c>
      <c r="I287" s="612">
        <v>41913</v>
      </c>
      <c r="J287" s="612">
        <v>41942</v>
      </c>
      <c r="K287" s="749">
        <f t="shared" si="32"/>
        <v>30</v>
      </c>
      <c r="L287" s="749"/>
      <c r="M287" s="750">
        <v>3.2500000000000001E-2</v>
      </c>
      <c r="N287" s="695">
        <f t="shared" si="33"/>
        <v>-6521.98</v>
      </c>
      <c r="O287" s="695">
        <f t="shared" si="34"/>
        <v>-6521.98</v>
      </c>
      <c r="P287" s="695">
        <f t="shared" si="35"/>
        <v>749723.39999999793</v>
      </c>
    </row>
    <row r="288" spans="2:16" s="664" customFormat="1" hidden="1" outlineLevel="1" x14ac:dyDescent="0.2">
      <c r="C288" s="695">
        <v>2756545.3609444443</v>
      </c>
      <c r="F288" s="695">
        <f>C288</f>
        <v>2756545.3609444443</v>
      </c>
      <c r="G288" s="695">
        <f t="shared" si="30"/>
        <v>314982.16459569335</v>
      </c>
      <c r="I288" s="612">
        <v>41943</v>
      </c>
      <c r="J288" s="612">
        <v>41943</v>
      </c>
      <c r="K288" s="749">
        <f t="shared" si="32"/>
        <v>1</v>
      </c>
      <c r="L288" s="749"/>
      <c r="M288" s="750">
        <v>3.2500000000000001E-2</v>
      </c>
      <c r="N288" s="695">
        <f t="shared" si="33"/>
        <v>28.05</v>
      </c>
      <c r="O288" s="695">
        <f t="shared" si="34"/>
        <v>-6493.9299999999994</v>
      </c>
      <c r="P288" s="695">
        <f t="shared" si="35"/>
        <v>749751.44999999797</v>
      </c>
    </row>
    <row r="289" spans="1:16" s="664" customFormat="1" hidden="1" outlineLevel="1" x14ac:dyDescent="0.2">
      <c r="B289" s="664" t="s">
        <v>33</v>
      </c>
      <c r="C289" s="695"/>
      <c r="G289" s="695">
        <f t="shared" si="30"/>
        <v>314982.16459569335</v>
      </c>
      <c r="I289" s="612">
        <v>41944</v>
      </c>
      <c r="J289" s="612">
        <v>41972</v>
      </c>
      <c r="K289" s="749">
        <f t="shared" si="32"/>
        <v>29</v>
      </c>
      <c r="L289" s="749"/>
      <c r="M289" s="750">
        <v>3.2500000000000001E-2</v>
      </c>
      <c r="N289" s="695">
        <f t="shared" si="33"/>
        <v>813.34</v>
      </c>
      <c r="O289" s="695">
        <f t="shared" si="34"/>
        <v>813.34</v>
      </c>
      <c r="P289" s="695">
        <f t="shared" si="35"/>
        <v>750564.78999999794</v>
      </c>
    </row>
    <row r="290" spans="1:16" s="664" customFormat="1" hidden="1" outlineLevel="1" x14ac:dyDescent="0.2">
      <c r="C290" s="695">
        <v>2280585.4469123017</v>
      </c>
      <c r="F290" s="695">
        <f>C290</f>
        <v>2280585.4469123017</v>
      </c>
      <c r="G290" s="695">
        <f t="shared" si="30"/>
        <v>2595567.6115079951</v>
      </c>
      <c r="I290" s="612">
        <v>41973</v>
      </c>
      <c r="J290" s="612">
        <v>41973</v>
      </c>
      <c r="K290" s="749">
        <f t="shared" si="32"/>
        <v>1</v>
      </c>
      <c r="L290" s="749"/>
      <c r="M290" s="750">
        <v>3.2500000000000001E-2</v>
      </c>
      <c r="N290" s="695">
        <f t="shared" si="33"/>
        <v>231.11</v>
      </c>
      <c r="O290" s="695">
        <f t="shared" si="34"/>
        <v>1044.45</v>
      </c>
      <c r="P290" s="695">
        <f t="shared" si="35"/>
        <v>750795.89999999793</v>
      </c>
    </row>
    <row r="291" spans="1:16" s="664" customFormat="1" hidden="1" outlineLevel="1" x14ac:dyDescent="0.2">
      <c r="B291" s="664" t="s">
        <v>34</v>
      </c>
      <c r="C291" s="695"/>
      <c r="G291" s="695">
        <f t="shared" si="30"/>
        <v>2595567.6115079951</v>
      </c>
      <c r="I291" s="612">
        <v>41974</v>
      </c>
      <c r="J291" s="612">
        <v>42003</v>
      </c>
      <c r="K291" s="749">
        <f t="shared" si="32"/>
        <v>30</v>
      </c>
      <c r="L291" s="749"/>
      <c r="M291" s="750">
        <v>3.2500000000000001E-2</v>
      </c>
      <c r="N291" s="695">
        <f t="shared" si="33"/>
        <v>6933.37</v>
      </c>
      <c r="O291" s="695">
        <f t="shared" si="34"/>
        <v>6933.37</v>
      </c>
      <c r="P291" s="695">
        <f t="shared" si="35"/>
        <v>757729.26999999792</v>
      </c>
    </row>
    <row r="292" spans="1:16" s="664" customFormat="1" hidden="1" outlineLevel="1" x14ac:dyDescent="0.2">
      <c r="C292" s="695">
        <v>858775.95871226862</v>
      </c>
      <c r="F292" s="695">
        <f>C292</f>
        <v>858775.95871226862</v>
      </c>
      <c r="G292" s="695">
        <f t="shared" si="30"/>
        <v>3454343.5702202637</v>
      </c>
      <c r="I292" s="612">
        <v>42004</v>
      </c>
      <c r="J292" s="612">
        <v>42004</v>
      </c>
      <c r="K292" s="749">
        <f>+IF(+J292="","",+J292-(I292-1))</f>
        <v>1</v>
      </c>
      <c r="L292" s="749"/>
      <c r="M292" s="750">
        <v>3.2500000000000001E-2</v>
      </c>
      <c r="N292" s="695">
        <f t="shared" si="33"/>
        <v>307.58</v>
      </c>
      <c r="O292" s="695">
        <f t="shared" si="34"/>
        <v>7240.95</v>
      </c>
      <c r="P292" s="695">
        <f t="shared" si="35"/>
        <v>758036.84999999788</v>
      </c>
    </row>
    <row r="293" spans="1:16" s="664" customFormat="1" hidden="1" outlineLevel="1" x14ac:dyDescent="0.2">
      <c r="A293" s="664" t="s">
        <v>154</v>
      </c>
      <c r="B293" s="664" t="s">
        <v>35</v>
      </c>
      <c r="G293" s="695">
        <f t="shared" si="30"/>
        <v>3454343.5702202637</v>
      </c>
      <c r="I293" s="612">
        <v>42005</v>
      </c>
      <c r="J293" s="612">
        <v>42034</v>
      </c>
      <c r="K293" s="749">
        <f t="shared" ref="K293:K315" si="36">+IF(+J293="","",+J293-(I293-1))</f>
        <v>30</v>
      </c>
      <c r="L293" s="749"/>
      <c r="M293" s="750">
        <v>3.2500000000000001E-2</v>
      </c>
      <c r="N293" s="1353">
        <f t="shared" si="33"/>
        <v>9227.36</v>
      </c>
      <c r="O293" s="695">
        <f t="shared" si="34"/>
        <v>9227.36</v>
      </c>
      <c r="P293" s="695">
        <f t="shared" si="35"/>
        <v>767264.20999999787</v>
      </c>
    </row>
    <row r="294" spans="1:16" s="664" customFormat="1" ht="13.7" hidden="1" customHeight="1" outlineLevel="1" x14ac:dyDescent="0.2">
      <c r="A294" s="557" t="s">
        <v>155</v>
      </c>
      <c r="C294" s="695">
        <v>0</v>
      </c>
      <c r="F294" s="695">
        <f>C294</f>
        <v>0</v>
      </c>
      <c r="G294" s="695">
        <f t="shared" si="30"/>
        <v>3454343.5702202637</v>
      </c>
      <c r="I294" s="612">
        <v>42035</v>
      </c>
      <c r="J294" s="612">
        <v>42035</v>
      </c>
      <c r="K294" s="749">
        <f t="shared" si="36"/>
        <v>1</v>
      </c>
      <c r="L294" s="749"/>
      <c r="M294" s="750">
        <v>3.2500000000000001E-2</v>
      </c>
      <c r="N294" s="1353">
        <f t="shared" si="33"/>
        <v>307.58</v>
      </c>
      <c r="O294" s="695">
        <f t="shared" si="34"/>
        <v>9534.94</v>
      </c>
      <c r="P294" s="695">
        <f t="shared" si="35"/>
        <v>767571.78999999783</v>
      </c>
    </row>
    <row r="295" spans="1:16" s="664" customFormat="1" hidden="1" outlineLevel="1" x14ac:dyDescent="0.2">
      <c r="B295" s="664" t="s">
        <v>36</v>
      </c>
      <c r="C295" s="695"/>
      <c r="G295" s="695">
        <f t="shared" si="30"/>
        <v>3454343.5702202637</v>
      </c>
      <c r="I295" s="612">
        <v>42036</v>
      </c>
      <c r="J295" s="612">
        <v>42062</v>
      </c>
      <c r="K295" s="749">
        <f t="shared" si="36"/>
        <v>27</v>
      </c>
      <c r="L295" s="749"/>
      <c r="M295" s="750">
        <v>3.2500000000000001E-2</v>
      </c>
      <c r="N295" s="1353">
        <f t="shared" si="33"/>
        <v>8304.6200000000008</v>
      </c>
      <c r="O295" s="695">
        <f t="shared" si="34"/>
        <v>8304.6200000000008</v>
      </c>
      <c r="P295" s="695">
        <f t="shared" si="35"/>
        <v>775876.40999999782</v>
      </c>
    </row>
    <row r="296" spans="1:16" s="664" customFormat="1" hidden="1" outlineLevel="1" x14ac:dyDescent="0.2">
      <c r="C296" s="695">
        <v>0</v>
      </c>
      <c r="F296" s="695">
        <f>C296</f>
        <v>0</v>
      </c>
      <c r="G296" s="695">
        <f t="shared" si="30"/>
        <v>3454343.5702202637</v>
      </c>
      <c r="I296" s="612">
        <v>42063</v>
      </c>
      <c r="J296" s="612">
        <v>42063</v>
      </c>
      <c r="K296" s="749">
        <f t="shared" si="36"/>
        <v>1</v>
      </c>
      <c r="L296" s="749"/>
      <c r="M296" s="750">
        <v>3.2500000000000001E-2</v>
      </c>
      <c r="N296" s="1353">
        <f t="shared" si="33"/>
        <v>307.58</v>
      </c>
      <c r="O296" s="695">
        <f t="shared" si="34"/>
        <v>8612.2000000000007</v>
      </c>
      <c r="P296" s="695">
        <f t="shared" si="35"/>
        <v>776183.98999999778</v>
      </c>
    </row>
    <row r="297" spans="1:16" s="664" customFormat="1" hidden="1" outlineLevel="1" x14ac:dyDescent="0.2">
      <c r="B297" s="664" t="s">
        <v>37</v>
      </c>
      <c r="C297" s="695"/>
      <c r="G297" s="695">
        <f t="shared" si="30"/>
        <v>3454343.5702202637</v>
      </c>
      <c r="I297" s="612">
        <v>42064</v>
      </c>
      <c r="J297" s="612">
        <v>42093</v>
      </c>
      <c r="K297" s="749">
        <f t="shared" si="36"/>
        <v>30</v>
      </c>
      <c r="L297" s="749"/>
      <c r="M297" s="750">
        <v>3.2500000000000001E-2</v>
      </c>
      <c r="N297" s="1353">
        <f t="shared" si="33"/>
        <v>9227.36</v>
      </c>
      <c r="O297" s="695">
        <f t="shared" si="34"/>
        <v>9227.36</v>
      </c>
      <c r="P297" s="695">
        <f t="shared" si="35"/>
        <v>785411.34999999776</v>
      </c>
    </row>
    <row r="298" spans="1:16" s="664" customFormat="1" ht="14.25" hidden="1" customHeight="1" outlineLevel="1" x14ac:dyDescent="0.2">
      <c r="C298" s="695">
        <v>0</v>
      </c>
      <c r="F298" s="695">
        <f>C298</f>
        <v>0</v>
      </c>
      <c r="G298" s="695">
        <f t="shared" ref="G298:G361" si="37">+G297+F298</f>
        <v>3454343.5702202637</v>
      </c>
      <c r="I298" s="612">
        <v>42094</v>
      </c>
      <c r="J298" s="612">
        <v>42094</v>
      </c>
      <c r="K298" s="749">
        <f t="shared" si="36"/>
        <v>1</v>
      </c>
      <c r="L298" s="749"/>
      <c r="M298" s="750">
        <v>3.2500000000000001E-2</v>
      </c>
      <c r="N298" s="1353">
        <f t="shared" si="33"/>
        <v>307.58</v>
      </c>
      <c r="O298" s="695">
        <f t="shared" si="34"/>
        <v>9534.94</v>
      </c>
      <c r="P298" s="695">
        <f t="shared" si="35"/>
        <v>785718.92999999772</v>
      </c>
    </row>
    <row r="299" spans="1:16" s="664" customFormat="1" hidden="1" outlineLevel="1" x14ac:dyDescent="0.2">
      <c r="B299" s="664" t="s">
        <v>38</v>
      </c>
      <c r="C299" s="695"/>
      <c r="G299" s="695">
        <f t="shared" si="37"/>
        <v>3454343.5702202637</v>
      </c>
      <c r="I299" s="612">
        <v>42095</v>
      </c>
      <c r="J299" s="612">
        <v>42123</v>
      </c>
      <c r="K299" s="749">
        <f t="shared" si="36"/>
        <v>29</v>
      </c>
      <c r="L299" s="749"/>
      <c r="M299" s="750">
        <v>3.2500000000000001E-2</v>
      </c>
      <c r="N299" s="695">
        <f t="shared" si="33"/>
        <v>8919.7800000000007</v>
      </c>
      <c r="O299" s="695">
        <f t="shared" si="34"/>
        <v>8919.7800000000007</v>
      </c>
      <c r="P299" s="695">
        <f t="shared" si="35"/>
        <v>794638.70999999775</v>
      </c>
    </row>
    <row r="300" spans="1:16" s="664" customFormat="1" hidden="1" outlineLevel="1" x14ac:dyDescent="0.2">
      <c r="C300" s="695">
        <v>0</v>
      </c>
      <c r="F300" s="695">
        <f>C300</f>
        <v>0</v>
      </c>
      <c r="G300" s="695">
        <f t="shared" si="37"/>
        <v>3454343.5702202637</v>
      </c>
      <c r="I300" s="612">
        <v>42124</v>
      </c>
      <c r="J300" s="612">
        <v>42124</v>
      </c>
      <c r="K300" s="749">
        <f t="shared" si="36"/>
        <v>1</v>
      </c>
      <c r="L300" s="749"/>
      <c r="M300" s="750">
        <v>3.2500000000000001E-2</v>
      </c>
      <c r="N300" s="695">
        <f t="shared" si="33"/>
        <v>307.58</v>
      </c>
      <c r="O300" s="695">
        <f t="shared" si="34"/>
        <v>9227.36</v>
      </c>
      <c r="P300" s="695">
        <f t="shared" si="35"/>
        <v>794946.28999999771</v>
      </c>
    </row>
    <row r="301" spans="1:16" s="664" customFormat="1" hidden="1" outlineLevel="1" x14ac:dyDescent="0.2">
      <c r="B301" s="664" t="s">
        <v>39</v>
      </c>
      <c r="C301" s="695"/>
      <c r="G301" s="695">
        <f t="shared" si="37"/>
        <v>3454343.5702202637</v>
      </c>
      <c r="I301" s="612">
        <v>42125</v>
      </c>
      <c r="J301" s="612">
        <v>42154</v>
      </c>
      <c r="K301" s="749">
        <f t="shared" si="36"/>
        <v>30</v>
      </c>
      <c r="L301" s="749"/>
      <c r="M301" s="750">
        <v>3.2500000000000001E-2</v>
      </c>
      <c r="N301" s="695">
        <f t="shared" si="33"/>
        <v>9227.36</v>
      </c>
      <c r="O301" s="695">
        <f t="shared" si="34"/>
        <v>9227.36</v>
      </c>
      <c r="P301" s="695">
        <f t="shared" si="35"/>
        <v>804173.64999999769</v>
      </c>
    </row>
    <row r="302" spans="1:16" s="664" customFormat="1" hidden="1" outlineLevel="1" x14ac:dyDescent="0.2">
      <c r="C302" s="695">
        <v>0</v>
      </c>
      <c r="F302" s="695">
        <f>C302</f>
        <v>0</v>
      </c>
      <c r="G302" s="695">
        <f t="shared" si="37"/>
        <v>3454343.5702202637</v>
      </c>
      <c r="I302" s="612">
        <v>42155</v>
      </c>
      <c r="J302" s="612">
        <v>42155</v>
      </c>
      <c r="K302" s="749">
        <f t="shared" si="36"/>
        <v>1</v>
      </c>
      <c r="L302" s="749"/>
      <c r="M302" s="750">
        <v>3.2500000000000001E-2</v>
      </c>
      <c r="N302" s="695">
        <f t="shared" si="33"/>
        <v>307.58</v>
      </c>
      <c r="O302" s="695">
        <f t="shared" si="34"/>
        <v>9534.94</v>
      </c>
      <c r="P302" s="695">
        <f t="shared" si="35"/>
        <v>804481.22999999765</v>
      </c>
    </row>
    <row r="303" spans="1:16" s="664" customFormat="1" hidden="1" outlineLevel="1" x14ac:dyDescent="0.2">
      <c r="B303" s="664" t="s">
        <v>40</v>
      </c>
      <c r="C303" s="695"/>
      <c r="G303" s="695">
        <f t="shared" si="37"/>
        <v>3454343.5702202637</v>
      </c>
      <c r="I303" s="612">
        <v>42156</v>
      </c>
      <c r="J303" s="612">
        <v>42184</v>
      </c>
      <c r="K303" s="749">
        <f t="shared" si="36"/>
        <v>29</v>
      </c>
      <c r="L303" s="749"/>
      <c r="M303" s="750">
        <v>3.2500000000000001E-2</v>
      </c>
      <c r="N303" s="695">
        <f t="shared" si="33"/>
        <v>8919.7800000000007</v>
      </c>
      <c r="O303" s="695">
        <f t="shared" si="34"/>
        <v>8919.7800000000007</v>
      </c>
      <c r="P303" s="695">
        <f t="shared" si="35"/>
        <v>813401.00999999768</v>
      </c>
    </row>
    <row r="304" spans="1:16" s="664" customFormat="1" hidden="1" outlineLevel="1" x14ac:dyDescent="0.2">
      <c r="C304" s="695">
        <v>0</v>
      </c>
      <c r="F304" s="695">
        <f>C304</f>
        <v>0</v>
      </c>
      <c r="G304" s="695">
        <f t="shared" si="37"/>
        <v>3454343.5702202637</v>
      </c>
      <c r="I304" s="612">
        <v>42185</v>
      </c>
      <c r="J304" s="612">
        <v>42185</v>
      </c>
      <c r="K304" s="749">
        <f t="shared" si="36"/>
        <v>1</v>
      </c>
      <c r="L304" s="749"/>
      <c r="M304" s="750">
        <v>3.2500000000000001E-2</v>
      </c>
      <c r="N304" s="695">
        <f t="shared" si="33"/>
        <v>307.58</v>
      </c>
      <c r="O304" s="695">
        <f t="shared" si="34"/>
        <v>9227.36</v>
      </c>
      <c r="P304" s="695">
        <f t="shared" si="35"/>
        <v>813708.58999999764</v>
      </c>
    </row>
    <row r="305" spans="1:16" s="664" customFormat="1" hidden="1" outlineLevel="1" x14ac:dyDescent="0.2">
      <c r="B305" s="664" t="s">
        <v>29</v>
      </c>
      <c r="C305" s="695"/>
      <c r="G305" s="695">
        <f t="shared" si="37"/>
        <v>3454343.5702202637</v>
      </c>
      <c r="I305" s="612">
        <v>42186</v>
      </c>
      <c r="J305" s="612">
        <v>42215</v>
      </c>
      <c r="K305" s="749">
        <f t="shared" si="36"/>
        <v>30</v>
      </c>
      <c r="L305" s="749"/>
      <c r="M305" s="750">
        <v>3.2500000000000001E-2</v>
      </c>
      <c r="N305" s="695">
        <f t="shared" si="33"/>
        <v>9227.36</v>
      </c>
      <c r="O305" s="695">
        <f t="shared" si="34"/>
        <v>9227.36</v>
      </c>
      <c r="P305" s="695">
        <f t="shared" si="35"/>
        <v>822935.94999999763</v>
      </c>
    </row>
    <row r="306" spans="1:16" s="664" customFormat="1" hidden="1" outlineLevel="1" x14ac:dyDescent="0.2">
      <c r="C306" s="695">
        <v>0</v>
      </c>
      <c r="F306" s="695">
        <f>C306</f>
        <v>0</v>
      </c>
      <c r="G306" s="695">
        <f t="shared" si="37"/>
        <v>3454343.5702202637</v>
      </c>
      <c r="I306" s="612">
        <v>42216</v>
      </c>
      <c r="J306" s="612">
        <v>42216</v>
      </c>
      <c r="K306" s="749">
        <f t="shared" si="36"/>
        <v>1</v>
      </c>
      <c r="L306" s="749"/>
      <c r="M306" s="750">
        <v>3.2500000000000001E-2</v>
      </c>
      <c r="N306" s="695">
        <f t="shared" si="33"/>
        <v>307.58</v>
      </c>
      <c r="O306" s="695">
        <f t="shared" si="34"/>
        <v>9534.94</v>
      </c>
      <c r="P306" s="695">
        <f t="shared" si="35"/>
        <v>823243.52999999758</v>
      </c>
    </row>
    <row r="307" spans="1:16" s="664" customFormat="1" hidden="1" outlineLevel="1" x14ac:dyDescent="0.2">
      <c r="B307" s="664" t="s">
        <v>30</v>
      </c>
      <c r="C307" s="695"/>
      <c r="G307" s="695">
        <f t="shared" si="37"/>
        <v>3454343.5702202637</v>
      </c>
      <c r="I307" s="612">
        <v>42217</v>
      </c>
      <c r="J307" s="612">
        <v>42246</v>
      </c>
      <c r="K307" s="749">
        <f t="shared" si="36"/>
        <v>30</v>
      </c>
      <c r="L307" s="749"/>
      <c r="M307" s="750">
        <v>3.2500000000000001E-2</v>
      </c>
      <c r="N307" s="695">
        <f t="shared" si="33"/>
        <v>9227.36</v>
      </c>
      <c r="O307" s="695">
        <f t="shared" si="34"/>
        <v>9227.36</v>
      </c>
      <c r="P307" s="695">
        <f t="shared" si="35"/>
        <v>832470.88999999757</v>
      </c>
    </row>
    <row r="308" spans="1:16" s="664" customFormat="1" hidden="1" outlineLevel="1" x14ac:dyDescent="0.2">
      <c r="C308" s="695">
        <v>0</v>
      </c>
      <c r="F308" s="695">
        <f>C308</f>
        <v>0</v>
      </c>
      <c r="G308" s="695">
        <f t="shared" si="37"/>
        <v>3454343.5702202637</v>
      </c>
      <c r="I308" s="612">
        <v>42247</v>
      </c>
      <c r="J308" s="612">
        <v>42247</v>
      </c>
      <c r="K308" s="749">
        <f t="shared" si="36"/>
        <v>1</v>
      </c>
      <c r="L308" s="749"/>
      <c r="M308" s="750">
        <v>3.2500000000000001E-2</v>
      </c>
      <c r="N308" s="695">
        <f t="shared" si="33"/>
        <v>307.58</v>
      </c>
      <c r="O308" s="695">
        <f t="shared" si="34"/>
        <v>9534.94</v>
      </c>
      <c r="P308" s="695">
        <f t="shared" si="35"/>
        <v>832778.46999999753</v>
      </c>
    </row>
    <row r="309" spans="1:16" s="664" customFormat="1" hidden="1" outlineLevel="1" x14ac:dyDescent="0.2">
      <c r="B309" s="664" t="s">
        <v>31</v>
      </c>
      <c r="C309" s="695"/>
      <c r="G309" s="695">
        <f t="shared" si="37"/>
        <v>3454343.5702202637</v>
      </c>
      <c r="I309" s="612">
        <v>42248</v>
      </c>
      <c r="J309" s="612">
        <v>42276</v>
      </c>
      <c r="K309" s="749">
        <f t="shared" si="36"/>
        <v>29</v>
      </c>
      <c r="L309" s="749"/>
      <c r="M309" s="750">
        <v>3.2500000000000001E-2</v>
      </c>
      <c r="N309" s="695">
        <f t="shared" si="33"/>
        <v>8919.7800000000007</v>
      </c>
      <c r="O309" s="695">
        <f t="shared" si="34"/>
        <v>8919.7800000000007</v>
      </c>
      <c r="P309" s="695">
        <f t="shared" si="35"/>
        <v>841698.24999999756</v>
      </c>
    </row>
    <row r="310" spans="1:16" s="664" customFormat="1" hidden="1" outlineLevel="1" x14ac:dyDescent="0.2">
      <c r="C310" s="695">
        <v>0</v>
      </c>
      <c r="F310" s="695">
        <f>C310</f>
        <v>0</v>
      </c>
      <c r="G310" s="695">
        <f t="shared" si="37"/>
        <v>3454343.5702202637</v>
      </c>
      <c r="I310" s="612">
        <v>42277</v>
      </c>
      <c r="J310" s="612">
        <v>42277</v>
      </c>
      <c r="K310" s="749">
        <f t="shared" si="36"/>
        <v>1</v>
      </c>
      <c r="L310" s="749"/>
      <c r="M310" s="750">
        <v>3.2500000000000001E-2</v>
      </c>
      <c r="N310" s="695">
        <f t="shared" si="33"/>
        <v>307.58</v>
      </c>
      <c r="O310" s="695">
        <f t="shared" si="34"/>
        <v>9227.36</v>
      </c>
      <c r="P310" s="695">
        <f t="shared" si="35"/>
        <v>842005.82999999751</v>
      </c>
    </row>
    <row r="311" spans="1:16" s="664" customFormat="1" hidden="1" outlineLevel="1" x14ac:dyDescent="0.2">
      <c r="B311" s="664" t="s">
        <v>32</v>
      </c>
      <c r="C311" s="695"/>
      <c r="G311" s="695">
        <f t="shared" si="37"/>
        <v>3454343.5702202637</v>
      </c>
      <c r="I311" s="612">
        <v>42278</v>
      </c>
      <c r="J311" s="612">
        <v>42307</v>
      </c>
      <c r="K311" s="749">
        <f t="shared" si="36"/>
        <v>30</v>
      </c>
      <c r="L311" s="749"/>
      <c r="M311" s="750">
        <v>3.2500000000000001E-2</v>
      </c>
      <c r="N311" s="695">
        <f t="shared" si="33"/>
        <v>9227.36</v>
      </c>
      <c r="O311" s="695">
        <f t="shared" si="34"/>
        <v>9227.36</v>
      </c>
      <c r="P311" s="695">
        <f t="shared" si="35"/>
        <v>851233.1899999975</v>
      </c>
    </row>
    <row r="312" spans="1:16" s="664" customFormat="1" hidden="1" outlineLevel="1" x14ac:dyDescent="0.2">
      <c r="C312" s="695">
        <v>0</v>
      </c>
      <c r="F312" s="695">
        <f>C312</f>
        <v>0</v>
      </c>
      <c r="G312" s="695">
        <f t="shared" si="37"/>
        <v>3454343.5702202637</v>
      </c>
      <c r="I312" s="612">
        <v>42308</v>
      </c>
      <c r="J312" s="612">
        <v>42308</v>
      </c>
      <c r="K312" s="749">
        <f t="shared" si="36"/>
        <v>1</v>
      </c>
      <c r="L312" s="749"/>
      <c r="M312" s="750">
        <v>3.2500000000000001E-2</v>
      </c>
      <c r="N312" s="695">
        <f t="shared" si="33"/>
        <v>307.58</v>
      </c>
      <c r="O312" s="695">
        <f t="shared" si="34"/>
        <v>9534.94</v>
      </c>
      <c r="P312" s="695">
        <f t="shared" si="35"/>
        <v>851540.76999999746</v>
      </c>
    </row>
    <row r="313" spans="1:16" s="664" customFormat="1" hidden="1" outlineLevel="1" x14ac:dyDescent="0.2">
      <c r="B313" s="664" t="s">
        <v>33</v>
      </c>
      <c r="C313" s="695"/>
      <c r="G313" s="695">
        <f t="shared" si="37"/>
        <v>3454343.5702202637</v>
      </c>
      <c r="I313" s="612">
        <v>42309</v>
      </c>
      <c r="J313" s="612">
        <v>42337</v>
      </c>
      <c r="K313" s="749">
        <f t="shared" si="36"/>
        <v>29</v>
      </c>
      <c r="L313" s="749"/>
      <c r="M313" s="750">
        <v>3.2500000000000001E-2</v>
      </c>
      <c r="N313" s="695">
        <f t="shared" si="33"/>
        <v>8919.7800000000007</v>
      </c>
      <c r="O313" s="695">
        <f t="shared" si="34"/>
        <v>8919.7800000000007</v>
      </c>
      <c r="P313" s="695">
        <f t="shared" si="35"/>
        <v>860460.54999999749</v>
      </c>
    </row>
    <row r="314" spans="1:16" s="664" customFormat="1" hidden="1" outlineLevel="1" x14ac:dyDescent="0.2">
      <c r="C314" s="695">
        <v>0</v>
      </c>
      <c r="F314" s="695">
        <f>C314</f>
        <v>0</v>
      </c>
      <c r="G314" s="695">
        <f t="shared" si="37"/>
        <v>3454343.5702202637</v>
      </c>
      <c r="I314" s="612">
        <v>42338</v>
      </c>
      <c r="J314" s="612">
        <v>42338</v>
      </c>
      <c r="K314" s="749">
        <f t="shared" si="36"/>
        <v>1</v>
      </c>
      <c r="L314" s="749"/>
      <c r="M314" s="750">
        <v>3.2500000000000001E-2</v>
      </c>
      <c r="N314" s="695">
        <f t="shared" si="33"/>
        <v>307.58</v>
      </c>
      <c r="O314" s="695">
        <f t="shared" si="34"/>
        <v>9227.36</v>
      </c>
      <c r="P314" s="695">
        <f t="shared" si="35"/>
        <v>860768.12999999744</v>
      </c>
    </row>
    <row r="315" spans="1:16" s="664" customFormat="1" hidden="1" outlineLevel="1" x14ac:dyDescent="0.2">
      <c r="B315" s="664" t="s">
        <v>34</v>
      </c>
      <c r="C315" s="695"/>
      <c r="G315" s="695">
        <f t="shared" si="37"/>
        <v>3454343.5702202637</v>
      </c>
      <c r="I315" s="612">
        <v>42339</v>
      </c>
      <c r="J315" s="612">
        <v>42368</v>
      </c>
      <c r="K315" s="749">
        <f t="shared" si="36"/>
        <v>30</v>
      </c>
      <c r="L315" s="749"/>
      <c r="M315" s="750">
        <v>3.2500000000000001E-2</v>
      </c>
      <c r="N315" s="695">
        <f t="shared" si="33"/>
        <v>9227.36</v>
      </c>
      <c r="O315" s="695">
        <f t="shared" si="34"/>
        <v>9227.36</v>
      </c>
      <c r="P315" s="695">
        <f t="shared" si="35"/>
        <v>869995.48999999743</v>
      </c>
    </row>
    <row r="316" spans="1:16" s="664" customFormat="1" hidden="1" outlineLevel="1" x14ac:dyDescent="0.2">
      <c r="C316" s="695">
        <v>0</v>
      </c>
      <c r="F316" s="695">
        <f>C316</f>
        <v>0</v>
      </c>
      <c r="G316" s="695">
        <f t="shared" si="37"/>
        <v>3454343.5702202637</v>
      </c>
      <c r="I316" s="612">
        <v>42369</v>
      </c>
      <c r="J316" s="612">
        <v>42369</v>
      </c>
      <c r="K316" s="749">
        <f>+IF(+J316="","",+J316-(I316-1))</f>
        <v>1</v>
      </c>
      <c r="L316" s="749"/>
      <c r="M316" s="750">
        <v>3.2500000000000001E-2</v>
      </c>
      <c r="N316" s="695">
        <f t="shared" si="33"/>
        <v>307.58</v>
      </c>
      <c r="O316" s="695">
        <f t="shared" si="34"/>
        <v>9534.94</v>
      </c>
      <c r="P316" s="695">
        <f t="shared" si="35"/>
        <v>870303.06999999739</v>
      </c>
    </row>
    <row r="317" spans="1:16" s="664" customFormat="1" hidden="1" outlineLevel="1" x14ac:dyDescent="0.2">
      <c r="A317" s="664" t="s">
        <v>193</v>
      </c>
      <c r="B317" s="664" t="s">
        <v>35</v>
      </c>
      <c r="G317" s="695">
        <f t="shared" si="37"/>
        <v>3454343.5702202637</v>
      </c>
      <c r="I317" s="612">
        <v>42370</v>
      </c>
      <c r="J317" s="612">
        <v>42399</v>
      </c>
      <c r="K317" s="749">
        <f t="shared" ref="K317:K339" si="38">+IF(+J317="","",+J317-(I317-1))</f>
        <v>30</v>
      </c>
      <c r="L317" s="749"/>
      <c r="M317" s="750">
        <v>3.2500000000000001E-2</v>
      </c>
      <c r="N317" s="695">
        <f t="shared" si="33"/>
        <v>9227.36</v>
      </c>
      <c r="O317" s="695">
        <f t="shared" si="34"/>
        <v>9227.36</v>
      </c>
      <c r="P317" s="695">
        <f t="shared" si="35"/>
        <v>879530.42999999737</v>
      </c>
    </row>
    <row r="318" spans="1:16" s="664" customFormat="1" ht="13.7" hidden="1" customHeight="1" outlineLevel="1" x14ac:dyDescent="0.2">
      <c r="A318" s="557" t="s">
        <v>194</v>
      </c>
      <c r="C318" s="695">
        <v>0</v>
      </c>
      <c r="F318" s="695">
        <f>C318</f>
        <v>0</v>
      </c>
      <c r="G318" s="695">
        <f t="shared" si="37"/>
        <v>3454343.5702202637</v>
      </c>
      <c r="I318" s="612">
        <v>42400</v>
      </c>
      <c r="J318" s="612">
        <v>42400</v>
      </c>
      <c r="K318" s="749">
        <f t="shared" si="38"/>
        <v>1</v>
      </c>
      <c r="L318" s="749"/>
      <c r="M318" s="750">
        <v>3.2500000000000001E-2</v>
      </c>
      <c r="N318" s="695">
        <f t="shared" si="33"/>
        <v>307.58</v>
      </c>
      <c r="O318" s="695">
        <f t="shared" si="34"/>
        <v>9534.94</v>
      </c>
      <c r="P318" s="695">
        <f t="shared" si="35"/>
        <v>879838.00999999733</v>
      </c>
    </row>
    <row r="319" spans="1:16" s="664" customFormat="1" hidden="1" outlineLevel="1" x14ac:dyDescent="0.2">
      <c r="B319" s="664" t="s">
        <v>36</v>
      </c>
      <c r="C319" s="695"/>
      <c r="G319" s="695">
        <f t="shared" si="37"/>
        <v>3454343.5702202637</v>
      </c>
      <c r="I319" s="612">
        <v>42401</v>
      </c>
      <c r="J319" s="612">
        <v>42428</v>
      </c>
      <c r="K319" s="749">
        <v>28</v>
      </c>
      <c r="L319" s="749"/>
      <c r="M319" s="750">
        <v>3.2500000000000001E-2</v>
      </c>
      <c r="N319" s="695">
        <f t="shared" si="33"/>
        <v>8612.2000000000007</v>
      </c>
      <c r="O319" s="695">
        <f t="shared" si="34"/>
        <v>8612.2000000000007</v>
      </c>
      <c r="P319" s="695">
        <f t="shared" si="35"/>
        <v>888450.20999999729</v>
      </c>
    </row>
    <row r="320" spans="1:16" s="664" customFormat="1" hidden="1" outlineLevel="1" x14ac:dyDescent="0.2">
      <c r="C320" s="695">
        <v>0</v>
      </c>
      <c r="F320" s="695">
        <f>C320</f>
        <v>0</v>
      </c>
      <c r="G320" s="695">
        <f t="shared" si="37"/>
        <v>3454343.5702202637</v>
      </c>
      <c r="I320" s="612">
        <v>42429</v>
      </c>
      <c r="J320" s="612">
        <v>42429</v>
      </c>
      <c r="K320" s="749">
        <f t="shared" si="38"/>
        <v>1</v>
      </c>
      <c r="L320" s="749"/>
      <c r="M320" s="750">
        <v>3.2500000000000001E-2</v>
      </c>
      <c r="N320" s="695">
        <f t="shared" si="33"/>
        <v>307.58</v>
      </c>
      <c r="O320" s="695">
        <f t="shared" si="34"/>
        <v>8919.7800000000007</v>
      </c>
      <c r="P320" s="695">
        <f t="shared" si="35"/>
        <v>888757.78999999724</v>
      </c>
    </row>
    <row r="321" spans="2:16" s="664" customFormat="1" hidden="1" outlineLevel="1" x14ac:dyDescent="0.2">
      <c r="B321" s="664" t="s">
        <v>37</v>
      </c>
      <c r="C321" s="695"/>
      <c r="G321" s="695">
        <f t="shared" si="37"/>
        <v>3454343.5702202637</v>
      </c>
      <c r="I321" s="612">
        <v>42430</v>
      </c>
      <c r="J321" s="612">
        <v>42459</v>
      </c>
      <c r="K321" s="749">
        <f t="shared" si="38"/>
        <v>30</v>
      </c>
      <c r="L321" s="749"/>
      <c r="M321" s="750">
        <v>3.2500000000000001E-2</v>
      </c>
      <c r="N321" s="695">
        <f t="shared" si="33"/>
        <v>9227.36</v>
      </c>
      <c r="O321" s="695">
        <f t="shared" si="34"/>
        <v>9227.36</v>
      </c>
      <c r="P321" s="695">
        <f t="shared" si="35"/>
        <v>897985.14999999723</v>
      </c>
    </row>
    <row r="322" spans="2:16" s="664" customFormat="1" ht="14.25" hidden="1" customHeight="1" outlineLevel="1" x14ac:dyDescent="0.2">
      <c r="C322" s="695">
        <v>0</v>
      </c>
      <c r="F322" s="695">
        <f>C322</f>
        <v>0</v>
      </c>
      <c r="G322" s="695">
        <f t="shared" si="37"/>
        <v>3454343.5702202637</v>
      </c>
      <c r="I322" s="612">
        <v>42460</v>
      </c>
      <c r="J322" s="612">
        <v>42460</v>
      </c>
      <c r="K322" s="749">
        <f t="shared" si="38"/>
        <v>1</v>
      </c>
      <c r="L322" s="749"/>
      <c r="M322" s="750">
        <v>3.2500000000000001E-2</v>
      </c>
      <c r="N322" s="695">
        <f t="shared" si="33"/>
        <v>307.58</v>
      </c>
      <c r="O322" s="695">
        <f t="shared" si="34"/>
        <v>9534.94</v>
      </c>
      <c r="P322" s="695">
        <f t="shared" si="35"/>
        <v>898292.72999999719</v>
      </c>
    </row>
    <row r="323" spans="2:16" s="664" customFormat="1" hidden="1" outlineLevel="1" x14ac:dyDescent="0.2">
      <c r="B323" s="664" t="s">
        <v>38</v>
      </c>
      <c r="C323" s="695"/>
      <c r="G323" s="695">
        <f t="shared" si="37"/>
        <v>3454343.5702202637</v>
      </c>
      <c r="I323" s="612">
        <v>42461</v>
      </c>
      <c r="J323" s="612">
        <v>42489</v>
      </c>
      <c r="K323" s="749">
        <f t="shared" si="38"/>
        <v>29</v>
      </c>
      <c r="L323" s="749"/>
      <c r="M323" s="750">
        <v>3.4599999999999999E-2</v>
      </c>
      <c r="N323" s="695">
        <f t="shared" si="33"/>
        <v>9496.1299999999992</v>
      </c>
      <c r="O323" s="695">
        <f t="shared" si="34"/>
        <v>9496.1299999999992</v>
      </c>
      <c r="P323" s="695">
        <f t="shared" si="35"/>
        <v>907788.85999999719</v>
      </c>
    </row>
    <row r="324" spans="2:16" s="664" customFormat="1" hidden="1" outlineLevel="1" x14ac:dyDescent="0.2">
      <c r="C324" s="695">
        <v>0</v>
      </c>
      <c r="F324" s="695">
        <f>C324</f>
        <v>0</v>
      </c>
      <c r="G324" s="695">
        <f t="shared" si="37"/>
        <v>3454343.5702202637</v>
      </c>
      <c r="I324" s="612">
        <v>42490</v>
      </c>
      <c r="J324" s="612">
        <v>42490</v>
      </c>
      <c r="K324" s="749">
        <f t="shared" si="38"/>
        <v>1</v>
      </c>
      <c r="L324" s="749"/>
      <c r="M324" s="750">
        <v>3.4599999999999999E-2</v>
      </c>
      <c r="N324" s="695">
        <f t="shared" si="33"/>
        <v>327.45</v>
      </c>
      <c r="O324" s="695">
        <f t="shared" si="34"/>
        <v>9823.58</v>
      </c>
      <c r="P324" s="695">
        <f t="shared" si="35"/>
        <v>908116.30999999715</v>
      </c>
    </row>
    <row r="325" spans="2:16" s="664" customFormat="1" hidden="1" outlineLevel="1" x14ac:dyDescent="0.2">
      <c r="B325" s="664" t="s">
        <v>39</v>
      </c>
      <c r="C325" s="695"/>
      <c r="G325" s="695">
        <f t="shared" si="37"/>
        <v>3454343.5702202637</v>
      </c>
      <c r="I325" s="612">
        <v>42491</v>
      </c>
      <c r="J325" s="612">
        <v>42520</v>
      </c>
      <c r="K325" s="749">
        <f t="shared" si="38"/>
        <v>30</v>
      </c>
      <c r="L325" s="749"/>
      <c r="M325" s="750">
        <v>3.4599999999999999E-2</v>
      </c>
      <c r="N325" s="695">
        <f t="shared" si="33"/>
        <v>9823.59</v>
      </c>
      <c r="O325" s="695">
        <f t="shared" si="34"/>
        <v>9823.59</v>
      </c>
      <c r="P325" s="695">
        <f t="shared" si="35"/>
        <v>917939.89999999711</v>
      </c>
    </row>
    <row r="326" spans="2:16" s="664" customFormat="1" hidden="1" outlineLevel="1" x14ac:dyDescent="0.2">
      <c r="C326" s="695">
        <v>0</v>
      </c>
      <c r="F326" s="695">
        <f>C326</f>
        <v>0</v>
      </c>
      <c r="G326" s="695">
        <f t="shared" si="37"/>
        <v>3454343.5702202637</v>
      </c>
      <c r="I326" s="612">
        <v>42521</v>
      </c>
      <c r="J326" s="612">
        <v>42521</v>
      </c>
      <c r="K326" s="749">
        <f t="shared" si="38"/>
        <v>1</v>
      </c>
      <c r="L326" s="749"/>
      <c r="M326" s="750">
        <v>3.4599999999999999E-2</v>
      </c>
      <c r="N326" s="695">
        <f t="shared" si="33"/>
        <v>327.45</v>
      </c>
      <c r="O326" s="695">
        <f t="shared" si="34"/>
        <v>10151.040000000001</v>
      </c>
      <c r="P326" s="695">
        <f t="shared" si="35"/>
        <v>918267.34999999707</v>
      </c>
    </row>
    <row r="327" spans="2:16" s="664" customFormat="1" hidden="1" outlineLevel="1" x14ac:dyDescent="0.2">
      <c r="B327" s="664" t="s">
        <v>40</v>
      </c>
      <c r="C327" s="695"/>
      <c r="G327" s="695">
        <f t="shared" si="37"/>
        <v>3454343.5702202637</v>
      </c>
      <c r="I327" s="612">
        <v>42522</v>
      </c>
      <c r="J327" s="612">
        <v>42550</v>
      </c>
      <c r="K327" s="749">
        <f t="shared" si="38"/>
        <v>29</v>
      </c>
      <c r="L327" s="749"/>
      <c r="M327" s="750">
        <v>3.4599999999999999E-2</v>
      </c>
      <c r="N327" s="695">
        <f t="shared" si="33"/>
        <v>9496.1299999999992</v>
      </c>
      <c r="O327" s="695">
        <f t="shared" si="34"/>
        <v>9496.1299999999992</v>
      </c>
      <c r="P327" s="695">
        <f t="shared" si="35"/>
        <v>927763.47999999707</v>
      </c>
    </row>
    <row r="328" spans="2:16" s="664" customFormat="1" hidden="1" outlineLevel="1" x14ac:dyDescent="0.2">
      <c r="C328" s="695">
        <v>0</v>
      </c>
      <c r="F328" s="695">
        <f>C328</f>
        <v>0</v>
      </c>
      <c r="G328" s="695">
        <f t="shared" si="37"/>
        <v>3454343.5702202637</v>
      </c>
      <c r="I328" s="612">
        <v>42551</v>
      </c>
      <c r="J328" s="612">
        <v>42551</v>
      </c>
      <c r="K328" s="749">
        <f t="shared" si="38"/>
        <v>1</v>
      </c>
      <c r="L328" s="749"/>
      <c r="M328" s="750">
        <v>3.4599999999999999E-2</v>
      </c>
      <c r="N328" s="695">
        <f t="shared" si="33"/>
        <v>327.45</v>
      </c>
      <c r="O328" s="695">
        <f t="shared" si="34"/>
        <v>9823.58</v>
      </c>
      <c r="P328" s="695">
        <f t="shared" si="35"/>
        <v>928090.92999999702</v>
      </c>
    </row>
    <row r="329" spans="2:16" s="664" customFormat="1" hidden="1" outlineLevel="1" x14ac:dyDescent="0.2">
      <c r="B329" s="664" t="s">
        <v>29</v>
      </c>
      <c r="C329" s="695"/>
      <c r="G329" s="695">
        <f t="shared" si="37"/>
        <v>3454343.5702202637</v>
      </c>
      <c r="I329" s="612">
        <v>42552</v>
      </c>
      <c r="J329" s="612">
        <v>42581</v>
      </c>
      <c r="K329" s="749">
        <f t="shared" si="38"/>
        <v>30</v>
      </c>
      <c r="L329" s="749"/>
      <c r="M329" s="750">
        <v>3.5000000000000003E-2</v>
      </c>
      <c r="N329" s="695">
        <f t="shared" si="33"/>
        <v>9937.15</v>
      </c>
      <c r="O329" s="695">
        <f t="shared" si="34"/>
        <v>9937.15</v>
      </c>
      <c r="P329" s="695">
        <f t="shared" si="35"/>
        <v>938028.07999999705</v>
      </c>
    </row>
    <row r="330" spans="2:16" s="664" customFormat="1" hidden="1" outlineLevel="1" x14ac:dyDescent="0.2">
      <c r="C330" s="695">
        <v>0</v>
      </c>
      <c r="F330" s="695">
        <f>C330</f>
        <v>0</v>
      </c>
      <c r="G330" s="695">
        <f t="shared" si="37"/>
        <v>3454343.5702202637</v>
      </c>
      <c r="I330" s="612">
        <v>42582</v>
      </c>
      <c r="J330" s="612">
        <v>42582</v>
      </c>
      <c r="K330" s="749">
        <f t="shared" si="38"/>
        <v>1</v>
      </c>
      <c r="L330" s="749"/>
      <c r="M330" s="750">
        <v>3.5000000000000003E-2</v>
      </c>
      <c r="N330" s="695">
        <f t="shared" si="33"/>
        <v>331.24</v>
      </c>
      <c r="O330" s="695">
        <f t="shared" si="34"/>
        <v>10268.39</v>
      </c>
      <c r="P330" s="695">
        <f t="shared" si="35"/>
        <v>938359.31999999704</v>
      </c>
    </row>
    <row r="331" spans="2:16" s="664" customFormat="1" hidden="1" outlineLevel="1" x14ac:dyDescent="0.2">
      <c r="B331" s="664" t="s">
        <v>30</v>
      </c>
      <c r="C331" s="695"/>
      <c r="G331" s="695">
        <f t="shared" si="37"/>
        <v>3454343.5702202637</v>
      </c>
      <c r="I331" s="612">
        <v>42583</v>
      </c>
      <c r="J331" s="612">
        <v>42612</v>
      </c>
      <c r="K331" s="749">
        <f t="shared" si="38"/>
        <v>30</v>
      </c>
      <c r="L331" s="749"/>
      <c r="M331" s="750">
        <v>3.5000000000000003E-2</v>
      </c>
      <c r="N331" s="695">
        <f t="shared" si="33"/>
        <v>9937.15</v>
      </c>
      <c r="O331" s="695">
        <f t="shared" si="34"/>
        <v>9937.15</v>
      </c>
      <c r="P331" s="695">
        <f t="shared" si="35"/>
        <v>948296.46999999706</v>
      </c>
    </row>
    <row r="332" spans="2:16" s="664" customFormat="1" hidden="1" outlineLevel="1" x14ac:dyDescent="0.2">
      <c r="C332" s="695">
        <v>0</v>
      </c>
      <c r="F332" s="695">
        <f>C332</f>
        <v>0</v>
      </c>
      <c r="G332" s="695">
        <f t="shared" si="37"/>
        <v>3454343.5702202637</v>
      </c>
      <c r="I332" s="612">
        <v>42613</v>
      </c>
      <c r="J332" s="612">
        <v>42613</v>
      </c>
      <c r="K332" s="749">
        <f t="shared" si="38"/>
        <v>1</v>
      </c>
      <c r="L332" s="749"/>
      <c r="M332" s="750">
        <v>3.5000000000000003E-2</v>
      </c>
      <c r="N332" s="695">
        <f t="shared" si="33"/>
        <v>331.24</v>
      </c>
      <c r="O332" s="695">
        <f t="shared" si="34"/>
        <v>10268.39</v>
      </c>
      <c r="P332" s="695">
        <f t="shared" si="35"/>
        <v>948627.70999999705</v>
      </c>
    </row>
    <row r="333" spans="2:16" s="664" customFormat="1" hidden="1" outlineLevel="1" x14ac:dyDescent="0.2">
      <c r="B333" s="664" t="s">
        <v>31</v>
      </c>
      <c r="C333" s="695"/>
      <c r="G333" s="695">
        <f t="shared" si="37"/>
        <v>3454343.5702202637</v>
      </c>
      <c r="I333" s="612">
        <v>42614</v>
      </c>
      <c r="J333" s="612">
        <v>42642</v>
      </c>
      <c r="K333" s="749">
        <f t="shared" si="38"/>
        <v>29</v>
      </c>
      <c r="L333" s="749"/>
      <c r="M333" s="750">
        <v>3.5000000000000003E-2</v>
      </c>
      <c r="N333" s="695">
        <f t="shared" si="33"/>
        <v>9605.91</v>
      </c>
      <c r="O333" s="695">
        <f t="shared" si="34"/>
        <v>9605.91</v>
      </c>
      <c r="P333" s="695">
        <f t="shared" si="35"/>
        <v>958233.61999999708</v>
      </c>
    </row>
    <row r="334" spans="2:16" s="664" customFormat="1" hidden="1" outlineLevel="1" x14ac:dyDescent="0.2">
      <c r="C334" s="695">
        <v>0</v>
      </c>
      <c r="F334" s="695">
        <f>C334</f>
        <v>0</v>
      </c>
      <c r="G334" s="695">
        <f t="shared" si="37"/>
        <v>3454343.5702202637</v>
      </c>
      <c r="I334" s="612">
        <v>42643</v>
      </c>
      <c r="J334" s="612">
        <v>42643</v>
      </c>
      <c r="K334" s="749">
        <f t="shared" si="38"/>
        <v>1</v>
      </c>
      <c r="L334" s="749"/>
      <c r="M334" s="750">
        <v>3.5000000000000003E-2</v>
      </c>
      <c r="N334" s="695">
        <f t="shared" si="33"/>
        <v>331.24</v>
      </c>
      <c r="O334" s="695">
        <f t="shared" si="34"/>
        <v>9937.15</v>
      </c>
      <c r="P334" s="695">
        <f t="shared" si="35"/>
        <v>958564.85999999708</v>
      </c>
    </row>
    <row r="335" spans="2:16" s="664" customFormat="1" hidden="1" outlineLevel="1" x14ac:dyDescent="0.2">
      <c r="B335" s="664" t="s">
        <v>32</v>
      </c>
      <c r="C335" s="695"/>
      <c r="G335" s="695">
        <f t="shared" si="37"/>
        <v>3454343.5702202637</v>
      </c>
      <c r="I335" s="612">
        <v>42644</v>
      </c>
      <c r="J335" s="612">
        <v>42673</v>
      </c>
      <c r="K335" s="749">
        <f t="shared" si="38"/>
        <v>30</v>
      </c>
      <c r="L335" s="749"/>
      <c r="M335" s="750">
        <v>3.5000000000000003E-2</v>
      </c>
      <c r="N335" s="695">
        <f t="shared" si="33"/>
        <v>9937.15</v>
      </c>
      <c r="O335" s="695">
        <f t="shared" si="34"/>
        <v>9937.15</v>
      </c>
      <c r="P335" s="695">
        <f t="shared" si="35"/>
        <v>968502.0099999971</v>
      </c>
    </row>
    <row r="336" spans="2:16" s="664" customFormat="1" hidden="1" outlineLevel="1" x14ac:dyDescent="0.2">
      <c r="C336" s="695">
        <v>0</v>
      </c>
      <c r="F336" s="695">
        <f>C336</f>
        <v>0</v>
      </c>
      <c r="G336" s="695">
        <f t="shared" si="37"/>
        <v>3454343.5702202637</v>
      </c>
      <c r="I336" s="612">
        <v>42674</v>
      </c>
      <c r="J336" s="612">
        <v>42674</v>
      </c>
      <c r="K336" s="749">
        <f t="shared" si="38"/>
        <v>1</v>
      </c>
      <c r="L336" s="749"/>
      <c r="M336" s="750">
        <v>3.5000000000000003E-2</v>
      </c>
      <c r="N336" s="695">
        <f t="shared" si="33"/>
        <v>331.24</v>
      </c>
      <c r="O336" s="695">
        <f t="shared" si="34"/>
        <v>10268.39</v>
      </c>
      <c r="P336" s="695">
        <f t="shared" si="35"/>
        <v>968833.24999999709</v>
      </c>
    </row>
    <row r="337" spans="1:16" s="664" customFormat="1" hidden="1" outlineLevel="1" x14ac:dyDescent="0.2">
      <c r="B337" s="664" t="s">
        <v>33</v>
      </c>
      <c r="C337" s="695"/>
      <c r="G337" s="695">
        <f t="shared" si="37"/>
        <v>3454343.5702202637</v>
      </c>
      <c r="I337" s="612">
        <v>42675</v>
      </c>
      <c r="J337" s="612">
        <v>42703</v>
      </c>
      <c r="K337" s="749">
        <f t="shared" si="38"/>
        <v>29</v>
      </c>
      <c r="L337" s="749"/>
      <c r="M337" s="750">
        <v>3.5000000000000003E-2</v>
      </c>
      <c r="N337" s="695">
        <f t="shared" si="33"/>
        <v>9605.91</v>
      </c>
      <c r="O337" s="695">
        <f t="shared" si="34"/>
        <v>9605.91</v>
      </c>
      <c r="P337" s="695">
        <f t="shared" si="35"/>
        <v>978439.15999999712</v>
      </c>
    </row>
    <row r="338" spans="1:16" s="664" customFormat="1" hidden="1" outlineLevel="1" x14ac:dyDescent="0.2">
      <c r="C338" s="695">
        <v>0</v>
      </c>
      <c r="F338" s="695">
        <f>C338</f>
        <v>0</v>
      </c>
      <c r="G338" s="695">
        <f t="shared" si="37"/>
        <v>3454343.5702202637</v>
      </c>
      <c r="I338" s="612">
        <v>42704</v>
      </c>
      <c r="J338" s="612">
        <v>42704</v>
      </c>
      <c r="K338" s="749">
        <f t="shared" si="38"/>
        <v>1</v>
      </c>
      <c r="L338" s="749"/>
      <c r="M338" s="750">
        <v>3.5000000000000003E-2</v>
      </c>
      <c r="N338" s="695">
        <f t="shared" si="33"/>
        <v>331.24</v>
      </c>
      <c r="O338" s="695">
        <f t="shared" si="34"/>
        <v>9937.15</v>
      </c>
      <c r="P338" s="695">
        <f t="shared" si="35"/>
        <v>978770.39999999711</v>
      </c>
    </row>
    <row r="339" spans="1:16" s="664" customFormat="1" hidden="1" outlineLevel="1" x14ac:dyDescent="0.2">
      <c r="B339" s="664" t="s">
        <v>34</v>
      </c>
      <c r="C339" s="695"/>
      <c r="G339" s="695">
        <f t="shared" si="37"/>
        <v>3454343.5702202637</v>
      </c>
      <c r="I339" s="612">
        <v>42705</v>
      </c>
      <c r="J339" s="612">
        <v>42734</v>
      </c>
      <c r="K339" s="749">
        <f t="shared" si="38"/>
        <v>30</v>
      </c>
      <c r="L339" s="749"/>
      <c r="M339" s="750">
        <v>3.5000000000000003E-2</v>
      </c>
      <c r="N339" s="695">
        <f t="shared" si="33"/>
        <v>9937.15</v>
      </c>
      <c r="O339" s="695">
        <f t="shared" si="34"/>
        <v>9937.15</v>
      </c>
      <c r="P339" s="695">
        <f t="shared" si="35"/>
        <v>988707.54999999714</v>
      </c>
    </row>
    <row r="340" spans="1:16" s="664" customFormat="1" hidden="1" outlineLevel="1" x14ac:dyDescent="0.2">
      <c r="C340" s="695">
        <v>0</v>
      </c>
      <c r="F340" s="695">
        <f>C340</f>
        <v>0</v>
      </c>
      <c r="G340" s="695">
        <f t="shared" si="37"/>
        <v>3454343.5702202637</v>
      </c>
      <c r="I340" s="612">
        <v>42735</v>
      </c>
      <c r="J340" s="612">
        <v>42735</v>
      </c>
      <c r="K340" s="749">
        <f>+IF(+J340="","",+J340-(I340-1))</f>
        <v>1</v>
      </c>
      <c r="L340" s="749"/>
      <c r="M340" s="750">
        <v>3.5000000000000003E-2</v>
      </c>
      <c r="N340" s="695">
        <f t="shared" si="33"/>
        <v>331.24</v>
      </c>
      <c r="O340" s="695">
        <f t="shared" si="34"/>
        <v>10268.39</v>
      </c>
      <c r="P340" s="695">
        <f t="shared" si="35"/>
        <v>989038.78999999713</v>
      </c>
    </row>
    <row r="341" spans="1:16" s="664" customFormat="1" hidden="1" outlineLevel="1" x14ac:dyDescent="0.2">
      <c r="A341" s="664" t="s">
        <v>210</v>
      </c>
      <c r="B341" s="664" t="s">
        <v>35</v>
      </c>
      <c r="G341" s="695">
        <f t="shared" si="37"/>
        <v>3454343.5702202637</v>
      </c>
      <c r="I341" s="612">
        <v>42736</v>
      </c>
      <c r="J341" s="612">
        <v>42765</v>
      </c>
      <c r="K341" s="749">
        <f>+IF(+J341="","",+J341-(I341-1))</f>
        <v>30</v>
      </c>
      <c r="L341" s="749"/>
      <c r="M341" s="750">
        <v>3.5000000000000003E-2</v>
      </c>
      <c r="N341" s="695">
        <f t="shared" si="33"/>
        <v>9937.15</v>
      </c>
      <c r="O341" s="695">
        <f t="shared" si="34"/>
        <v>9937.15</v>
      </c>
      <c r="P341" s="695">
        <f t="shared" si="35"/>
        <v>998975.93999999715</v>
      </c>
    </row>
    <row r="342" spans="1:16" s="664" customFormat="1" ht="13.7" hidden="1" customHeight="1" outlineLevel="1" x14ac:dyDescent="0.2">
      <c r="A342" s="557" t="s">
        <v>211</v>
      </c>
      <c r="C342" s="695">
        <v>0</v>
      </c>
      <c r="F342" s="695">
        <f>C342</f>
        <v>0</v>
      </c>
      <c r="G342" s="695">
        <f t="shared" si="37"/>
        <v>3454343.5702202637</v>
      </c>
      <c r="I342" s="612">
        <v>42766</v>
      </c>
      <c r="J342" s="612">
        <v>42766</v>
      </c>
      <c r="K342" s="749">
        <f>+IF(+J342="","",+J342-(I342-1))</f>
        <v>1</v>
      </c>
      <c r="L342" s="749"/>
      <c r="M342" s="750">
        <v>3.5000000000000003E-2</v>
      </c>
      <c r="N342" s="695">
        <f t="shared" si="33"/>
        <v>331.24</v>
      </c>
      <c r="O342" s="695">
        <f t="shared" si="34"/>
        <v>10268.39</v>
      </c>
      <c r="P342" s="695">
        <f t="shared" si="35"/>
        <v>999307.17999999714</v>
      </c>
    </row>
    <row r="343" spans="1:16" s="664" customFormat="1" hidden="1" outlineLevel="1" x14ac:dyDescent="0.2">
      <c r="B343" s="664" t="s">
        <v>36</v>
      </c>
      <c r="C343" s="695"/>
      <c r="G343" s="695">
        <f t="shared" si="37"/>
        <v>3454343.5702202637</v>
      </c>
      <c r="I343" s="612">
        <v>42767</v>
      </c>
      <c r="J343" s="612">
        <v>42793</v>
      </c>
      <c r="K343" s="749">
        <v>27</v>
      </c>
      <c r="L343" s="749"/>
      <c r="M343" s="750">
        <v>3.5000000000000003E-2</v>
      </c>
      <c r="N343" s="695">
        <f t="shared" si="33"/>
        <v>8943.44</v>
      </c>
      <c r="O343" s="695">
        <f t="shared" si="34"/>
        <v>8943.44</v>
      </c>
      <c r="P343" s="695">
        <f t="shared" si="35"/>
        <v>1008250.6199999971</v>
      </c>
    </row>
    <row r="344" spans="1:16" s="664" customFormat="1" hidden="1" outlineLevel="1" x14ac:dyDescent="0.2">
      <c r="C344" s="695">
        <v>0</v>
      </c>
      <c r="F344" s="695">
        <f>C344</f>
        <v>0</v>
      </c>
      <c r="G344" s="695">
        <f t="shared" si="37"/>
        <v>3454343.5702202637</v>
      </c>
      <c r="I344" s="612">
        <v>42794</v>
      </c>
      <c r="J344" s="612">
        <v>42794</v>
      </c>
      <c r="K344" s="749">
        <f t="shared" ref="K344:K363" si="39">+IF(+J344="","",+J344-(I344-1))</f>
        <v>1</v>
      </c>
      <c r="L344" s="749"/>
      <c r="M344" s="750">
        <v>3.5000000000000003E-2</v>
      </c>
      <c r="N344" s="695">
        <f t="shared" ref="N344:N386" si="40">+IF(+K344&lt;&gt;" ", ROUND(M344*(K344/365)*G344,2),0)</f>
        <v>331.24</v>
      </c>
      <c r="O344" s="695">
        <f t="shared" si="34"/>
        <v>9274.68</v>
      </c>
      <c r="P344" s="695">
        <f t="shared" si="35"/>
        <v>1008581.8599999971</v>
      </c>
    </row>
    <row r="345" spans="1:16" s="664" customFormat="1" hidden="1" outlineLevel="1" x14ac:dyDescent="0.2">
      <c r="B345" s="664" t="s">
        <v>37</v>
      </c>
      <c r="C345" s="695"/>
      <c r="G345" s="695">
        <f t="shared" si="37"/>
        <v>3454343.5702202637</v>
      </c>
      <c r="I345" s="612">
        <v>42795</v>
      </c>
      <c r="J345" s="612">
        <v>42824</v>
      </c>
      <c r="K345" s="749">
        <f t="shared" si="39"/>
        <v>30</v>
      </c>
      <c r="L345" s="749"/>
      <c r="M345" s="750">
        <v>3.5000000000000003E-2</v>
      </c>
      <c r="N345" s="695">
        <f t="shared" si="40"/>
        <v>9937.15</v>
      </c>
      <c r="O345" s="695">
        <f t="shared" si="34"/>
        <v>9937.15</v>
      </c>
      <c r="P345" s="695">
        <f t="shared" si="35"/>
        <v>1018519.0099999971</v>
      </c>
    </row>
    <row r="346" spans="1:16" s="664" customFormat="1" ht="14.25" hidden="1" customHeight="1" outlineLevel="1" x14ac:dyDescent="0.2">
      <c r="C346" s="695">
        <v>0</v>
      </c>
      <c r="F346" s="695">
        <f>C346</f>
        <v>0</v>
      </c>
      <c r="G346" s="695">
        <f t="shared" si="37"/>
        <v>3454343.5702202637</v>
      </c>
      <c r="I346" s="612">
        <v>42825</v>
      </c>
      <c r="J346" s="612">
        <v>42825</v>
      </c>
      <c r="K346" s="749">
        <f t="shared" si="39"/>
        <v>1</v>
      </c>
      <c r="L346" s="749"/>
      <c r="M346" s="750">
        <v>3.5000000000000003E-2</v>
      </c>
      <c r="N346" s="695">
        <f t="shared" si="40"/>
        <v>331.24</v>
      </c>
      <c r="O346" s="695">
        <f t="shared" ref="O346:O388" si="41">IF(MONTH(+I346)&lt;&gt;MONTH(+I345),N346,+O345+N346)</f>
        <v>10268.39</v>
      </c>
      <c r="P346" s="695">
        <f t="shared" si="35"/>
        <v>1018850.2499999971</v>
      </c>
    </row>
    <row r="347" spans="1:16" s="664" customFormat="1" hidden="1" outlineLevel="1" x14ac:dyDescent="0.2">
      <c r="B347" s="664" t="s">
        <v>38</v>
      </c>
      <c r="C347" s="695"/>
      <c r="G347" s="695">
        <f t="shared" si="37"/>
        <v>3454343.5702202637</v>
      </c>
      <c r="I347" s="612">
        <v>42826</v>
      </c>
      <c r="J347" s="612">
        <v>42854</v>
      </c>
      <c r="K347" s="749">
        <f t="shared" si="39"/>
        <v>29</v>
      </c>
      <c r="L347" s="749"/>
      <c r="M347" s="750">
        <v>3.7100000000000001E-2</v>
      </c>
      <c r="N347" s="695">
        <f t="shared" si="40"/>
        <v>10182.27</v>
      </c>
      <c r="O347" s="695">
        <f t="shared" si="41"/>
        <v>10182.27</v>
      </c>
      <c r="P347" s="695">
        <f t="shared" ref="P347:P410" si="42">P346+N347</f>
        <v>1029032.5199999971</v>
      </c>
    </row>
    <row r="348" spans="1:16" s="664" customFormat="1" hidden="1" outlineLevel="1" x14ac:dyDescent="0.2">
      <c r="C348" s="695">
        <v>0</v>
      </c>
      <c r="F348" s="695">
        <f>C348</f>
        <v>0</v>
      </c>
      <c r="G348" s="695">
        <f t="shared" si="37"/>
        <v>3454343.5702202637</v>
      </c>
      <c r="I348" s="612">
        <v>42855</v>
      </c>
      <c r="J348" s="612">
        <v>42855</v>
      </c>
      <c r="K348" s="749">
        <f t="shared" si="39"/>
        <v>1</v>
      </c>
      <c r="L348" s="749"/>
      <c r="M348" s="750">
        <v>3.7100000000000001E-2</v>
      </c>
      <c r="N348" s="695">
        <f t="shared" si="40"/>
        <v>351.11</v>
      </c>
      <c r="O348" s="695">
        <f t="shared" si="41"/>
        <v>10533.380000000001</v>
      </c>
      <c r="P348" s="695">
        <f t="shared" si="42"/>
        <v>1029383.6299999971</v>
      </c>
    </row>
    <row r="349" spans="1:16" s="664" customFormat="1" hidden="1" outlineLevel="1" x14ac:dyDescent="0.2">
      <c r="B349" s="664" t="s">
        <v>39</v>
      </c>
      <c r="C349" s="695"/>
      <c r="G349" s="695">
        <f t="shared" si="37"/>
        <v>3454343.5702202637</v>
      </c>
      <c r="I349" s="612">
        <v>42856</v>
      </c>
      <c r="J349" s="612">
        <v>42885</v>
      </c>
      <c r="K349" s="749">
        <f t="shared" si="39"/>
        <v>30</v>
      </c>
      <c r="L349" s="749"/>
      <c r="M349" s="750">
        <v>3.7100000000000001E-2</v>
      </c>
      <c r="N349" s="695">
        <f t="shared" si="40"/>
        <v>10533.38</v>
      </c>
      <c r="O349" s="695">
        <f t="shared" si="41"/>
        <v>10533.38</v>
      </c>
      <c r="P349" s="695">
        <f t="shared" si="42"/>
        <v>1039917.0099999971</v>
      </c>
    </row>
    <row r="350" spans="1:16" s="664" customFormat="1" hidden="1" outlineLevel="1" x14ac:dyDescent="0.2">
      <c r="C350" s="695">
        <v>0</v>
      </c>
      <c r="F350" s="695">
        <f>C350</f>
        <v>0</v>
      </c>
      <c r="G350" s="695">
        <f t="shared" si="37"/>
        <v>3454343.5702202637</v>
      </c>
      <c r="I350" s="612">
        <v>42886</v>
      </c>
      <c r="J350" s="612">
        <v>42886</v>
      </c>
      <c r="K350" s="749">
        <f t="shared" si="39"/>
        <v>1</v>
      </c>
      <c r="L350" s="749"/>
      <c r="M350" s="750">
        <v>3.7100000000000001E-2</v>
      </c>
      <c r="N350" s="695">
        <f t="shared" si="40"/>
        <v>351.11</v>
      </c>
      <c r="O350" s="695">
        <f t="shared" si="41"/>
        <v>10884.49</v>
      </c>
      <c r="P350" s="695">
        <f t="shared" si="42"/>
        <v>1040268.1199999971</v>
      </c>
    </row>
    <row r="351" spans="1:16" s="664" customFormat="1" hidden="1" outlineLevel="1" x14ac:dyDescent="0.2">
      <c r="B351" s="664" t="s">
        <v>40</v>
      </c>
      <c r="C351" s="695"/>
      <c r="G351" s="695">
        <f t="shared" si="37"/>
        <v>3454343.5702202637</v>
      </c>
      <c r="I351" s="612">
        <v>42887</v>
      </c>
      <c r="J351" s="612">
        <v>42915</v>
      </c>
      <c r="K351" s="749">
        <f t="shared" si="39"/>
        <v>29</v>
      </c>
      <c r="L351" s="749"/>
      <c r="M351" s="750">
        <v>3.7100000000000001E-2</v>
      </c>
      <c r="N351" s="695">
        <f t="shared" si="40"/>
        <v>10182.27</v>
      </c>
      <c r="O351" s="695">
        <f t="shared" si="41"/>
        <v>10182.27</v>
      </c>
      <c r="P351" s="695">
        <f t="shared" si="42"/>
        <v>1050450.3899999971</v>
      </c>
    </row>
    <row r="352" spans="1:16" s="664" customFormat="1" hidden="1" outlineLevel="1" x14ac:dyDescent="0.2">
      <c r="C352" s="695">
        <v>0</v>
      </c>
      <c r="F352" s="695">
        <f>C352</f>
        <v>0</v>
      </c>
      <c r="G352" s="695">
        <f t="shared" si="37"/>
        <v>3454343.5702202637</v>
      </c>
      <c r="I352" s="612">
        <v>42916</v>
      </c>
      <c r="J352" s="612">
        <v>42916</v>
      </c>
      <c r="K352" s="749">
        <f t="shared" si="39"/>
        <v>1</v>
      </c>
      <c r="L352" s="749"/>
      <c r="M352" s="750">
        <v>3.7100000000000001E-2</v>
      </c>
      <c r="N352" s="695">
        <f t="shared" si="40"/>
        <v>351.11</v>
      </c>
      <c r="O352" s="695">
        <f t="shared" si="41"/>
        <v>10533.380000000001</v>
      </c>
      <c r="P352" s="695">
        <f t="shared" si="42"/>
        <v>1050801.4999999972</v>
      </c>
    </row>
    <row r="353" spans="1:16" s="664" customFormat="1" hidden="1" outlineLevel="1" x14ac:dyDescent="0.2">
      <c r="B353" s="664" t="s">
        <v>29</v>
      </c>
      <c r="C353" s="695"/>
      <c r="G353" s="695">
        <f t="shared" si="37"/>
        <v>3454343.5702202637</v>
      </c>
      <c r="I353" s="612">
        <v>42917</v>
      </c>
      <c r="J353" s="612">
        <v>42946</v>
      </c>
      <c r="K353" s="749">
        <f t="shared" si="39"/>
        <v>30</v>
      </c>
      <c r="L353" s="749"/>
      <c r="M353" s="750">
        <v>3.9600000000000003E-2</v>
      </c>
      <c r="N353" s="695">
        <f t="shared" si="40"/>
        <v>11243.18</v>
      </c>
      <c r="O353" s="695">
        <f t="shared" si="41"/>
        <v>11243.18</v>
      </c>
      <c r="P353" s="695">
        <f t="shared" si="42"/>
        <v>1062044.6799999971</v>
      </c>
    </row>
    <row r="354" spans="1:16" s="664" customFormat="1" hidden="1" outlineLevel="1" x14ac:dyDescent="0.2">
      <c r="C354" s="695">
        <v>0</v>
      </c>
      <c r="F354" s="695">
        <f>C354</f>
        <v>0</v>
      </c>
      <c r="G354" s="695">
        <f t="shared" si="37"/>
        <v>3454343.5702202637</v>
      </c>
      <c r="I354" s="612">
        <v>42947</v>
      </c>
      <c r="J354" s="612">
        <v>42947</v>
      </c>
      <c r="K354" s="749">
        <f t="shared" si="39"/>
        <v>1</v>
      </c>
      <c r="L354" s="749"/>
      <c r="M354" s="750">
        <v>3.9600000000000003E-2</v>
      </c>
      <c r="N354" s="695">
        <f t="shared" si="40"/>
        <v>374.77</v>
      </c>
      <c r="O354" s="695">
        <f t="shared" si="41"/>
        <v>11617.95</v>
      </c>
      <c r="P354" s="695">
        <f t="shared" si="42"/>
        <v>1062419.4499999972</v>
      </c>
    </row>
    <row r="355" spans="1:16" s="664" customFormat="1" hidden="1" outlineLevel="1" x14ac:dyDescent="0.2">
      <c r="B355" s="664" t="s">
        <v>30</v>
      </c>
      <c r="C355" s="695"/>
      <c r="G355" s="695">
        <f t="shared" si="37"/>
        <v>3454343.5702202637</v>
      </c>
      <c r="I355" s="612">
        <v>42948</v>
      </c>
      <c r="J355" s="612">
        <v>42977</v>
      </c>
      <c r="K355" s="749">
        <f t="shared" si="39"/>
        <v>30</v>
      </c>
      <c r="L355" s="749"/>
      <c r="M355" s="750">
        <v>3.9600000000000003E-2</v>
      </c>
      <c r="N355" s="695">
        <f t="shared" si="40"/>
        <v>11243.18</v>
      </c>
      <c r="O355" s="695">
        <f t="shared" si="41"/>
        <v>11243.18</v>
      </c>
      <c r="P355" s="695">
        <f t="shared" si="42"/>
        <v>1073662.6299999971</v>
      </c>
    </row>
    <row r="356" spans="1:16" s="664" customFormat="1" hidden="1" outlineLevel="1" x14ac:dyDescent="0.2">
      <c r="C356" s="695">
        <v>0</v>
      </c>
      <c r="F356" s="695">
        <f>C356</f>
        <v>0</v>
      </c>
      <c r="G356" s="695">
        <f t="shared" si="37"/>
        <v>3454343.5702202637</v>
      </c>
      <c r="I356" s="612">
        <v>42978</v>
      </c>
      <c r="J356" s="612">
        <v>42978</v>
      </c>
      <c r="K356" s="749">
        <f t="shared" si="39"/>
        <v>1</v>
      </c>
      <c r="L356" s="749"/>
      <c r="M356" s="750">
        <v>3.9600000000000003E-2</v>
      </c>
      <c r="N356" s="695">
        <f t="shared" si="40"/>
        <v>374.77</v>
      </c>
      <c r="O356" s="695">
        <f t="shared" si="41"/>
        <v>11617.95</v>
      </c>
      <c r="P356" s="695">
        <f t="shared" si="42"/>
        <v>1074037.3999999971</v>
      </c>
    </row>
    <row r="357" spans="1:16" s="664" customFormat="1" hidden="1" outlineLevel="1" x14ac:dyDescent="0.2">
      <c r="B357" s="664" t="s">
        <v>31</v>
      </c>
      <c r="C357" s="695"/>
      <c r="G357" s="695">
        <f t="shared" si="37"/>
        <v>3454343.5702202637</v>
      </c>
      <c r="I357" s="612">
        <v>42979</v>
      </c>
      <c r="J357" s="612">
        <v>43007</v>
      </c>
      <c r="K357" s="749">
        <f t="shared" si="39"/>
        <v>29</v>
      </c>
      <c r="L357" s="749"/>
      <c r="M357" s="750">
        <v>3.9600000000000003E-2</v>
      </c>
      <c r="N357" s="695">
        <f t="shared" si="40"/>
        <v>10868.41</v>
      </c>
      <c r="O357" s="695">
        <f t="shared" si="41"/>
        <v>10868.41</v>
      </c>
      <c r="P357" s="695">
        <f t="shared" si="42"/>
        <v>1084905.809999997</v>
      </c>
    </row>
    <row r="358" spans="1:16" s="664" customFormat="1" hidden="1" outlineLevel="1" x14ac:dyDescent="0.2">
      <c r="C358" s="695">
        <v>0</v>
      </c>
      <c r="F358" s="695">
        <f>C358</f>
        <v>0</v>
      </c>
      <c r="G358" s="695">
        <f t="shared" si="37"/>
        <v>3454343.5702202637</v>
      </c>
      <c r="I358" s="612">
        <v>43008</v>
      </c>
      <c r="J358" s="612">
        <v>43008</v>
      </c>
      <c r="K358" s="749">
        <f t="shared" si="39"/>
        <v>1</v>
      </c>
      <c r="L358" s="749"/>
      <c r="M358" s="750">
        <v>3.9600000000000003E-2</v>
      </c>
      <c r="N358" s="695">
        <f t="shared" si="40"/>
        <v>374.77</v>
      </c>
      <c r="O358" s="695">
        <f t="shared" si="41"/>
        <v>11243.18</v>
      </c>
      <c r="P358" s="695">
        <f t="shared" si="42"/>
        <v>1085280.579999997</v>
      </c>
    </row>
    <row r="359" spans="1:16" s="664" customFormat="1" hidden="1" outlineLevel="1" x14ac:dyDescent="0.2">
      <c r="B359" s="664" t="s">
        <v>32</v>
      </c>
      <c r="C359" s="695"/>
      <c r="G359" s="695">
        <f t="shared" si="37"/>
        <v>3454343.5702202637</v>
      </c>
      <c r="I359" s="612">
        <v>43009</v>
      </c>
      <c r="J359" s="612">
        <v>43038</v>
      </c>
      <c r="K359" s="749">
        <f t="shared" si="39"/>
        <v>30</v>
      </c>
      <c r="L359" s="749"/>
      <c r="M359" s="750">
        <v>4.2099999999999999E-2</v>
      </c>
      <c r="N359" s="695">
        <f t="shared" si="40"/>
        <v>11952.98</v>
      </c>
      <c r="O359" s="695">
        <f t="shared" si="41"/>
        <v>11952.98</v>
      </c>
      <c r="P359" s="695">
        <f t="shared" si="42"/>
        <v>1097233.559999997</v>
      </c>
    </row>
    <row r="360" spans="1:16" s="664" customFormat="1" hidden="1" outlineLevel="1" x14ac:dyDescent="0.2">
      <c r="C360" s="695">
        <v>0</v>
      </c>
      <c r="F360" s="695">
        <f>C360</f>
        <v>0</v>
      </c>
      <c r="G360" s="695">
        <f t="shared" si="37"/>
        <v>3454343.5702202637</v>
      </c>
      <c r="I360" s="612">
        <v>43039</v>
      </c>
      <c r="J360" s="612">
        <v>43039</v>
      </c>
      <c r="K360" s="749">
        <f t="shared" si="39"/>
        <v>1</v>
      </c>
      <c r="L360" s="749"/>
      <c r="M360" s="750">
        <v>4.2099999999999999E-2</v>
      </c>
      <c r="N360" s="695">
        <f t="shared" si="40"/>
        <v>398.43</v>
      </c>
      <c r="O360" s="695">
        <f t="shared" si="41"/>
        <v>12351.41</v>
      </c>
      <c r="P360" s="695">
        <f t="shared" si="42"/>
        <v>1097631.989999997</v>
      </c>
    </row>
    <row r="361" spans="1:16" s="664" customFormat="1" hidden="1" outlineLevel="1" x14ac:dyDescent="0.2">
      <c r="B361" s="664" t="s">
        <v>33</v>
      </c>
      <c r="C361" s="695"/>
      <c r="G361" s="695">
        <f t="shared" si="37"/>
        <v>3454343.5702202637</v>
      </c>
      <c r="I361" s="612">
        <v>43040</v>
      </c>
      <c r="J361" s="612">
        <v>43068</v>
      </c>
      <c r="K361" s="749">
        <f t="shared" si="39"/>
        <v>29</v>
      </c>
      <c r="L361" s="749"/>
      <c r="M361" s="750">
        <v>4.2099999999999999E-2</v>
      </c>
      <c r="N361" s="695">
        <f t="shared" si="40"/>
        <v>11554.54</v>
      </c>
      <c r="O361" s="695">
        <f t="shared" si="41"/>
        <v>11554.54</v>
      </c>
      <c r="P361" s="695">
        <f t="shared" si="42"/>
        <v>1109186.529999997</v>
      </c>
    </row>
    <row r="362" spans="1:16" s="664" customFormat="1" hidden="1" outlineLevel="1" x14ac:dyDescent="0.2">
      <c r="C362" s="695">
        <v>0</v>
      </c>
      <c r="F362" s="695">
        <f>C362</f>
        <v>0</v>
      </c>
      <c r="G362" s="695">
        <f t="shared" ref="G362:G425" si="43">+G361+F362</f>
        <v>3454343.5702202637</v>
      </c>
      <c r="I362" s="612">
        <v>43069</v>
      </c>
      <c r="J362" s="612">
        <v>43069</v>
      </c>
      <c r="K362" s="749">
        <f t="shared" si="39"/>
        <v>1</v>
      </c>
      <c r="L362" s="749"/>
      <c r="M362" s="750">
        <v>4.2099999999999999E-2</v>
      </c>
      <c r="N362" s="695">
        <f t="shared" si="40"/>
        <v>398.43</v>
      </c>
      <c r="O362" s="695">
        <f t="shared" si="41"/>
        <v>11952.970000000001</v>
      </c>
      <c r="P362" s="695">
        <f t="shared" si="42"/>
        <v>1109584.9599999969</v>
      </c>
    </row>
    <row r="363" spans="1:16" s="664" customFormat="1" hidden="1" outlineLevel="1" x14ac:dyDescent="0.2">
      <c r="B363" s="664" t="s">
        <v>34</v>
      </c>
      <c r="C363" s="695"/>
      <c r="G363" s="695">
        <f t="shared" si="43"/>
        <v>3454343.5702202637</v>
      </c>
      <c r="I363" s="612">
        <v>43070</v>
      </c>
      <c r="J363" s="612">
        <v>43099</v>
      </c>
      <c r="K363" s="749">
        <f t="shared" si="39"/>
        <v>30</v>
      </c>
      <c r="L363" s="749"/>
      <c r="M363" s="750">
        <v>4.2099999999999999E-2</v>
      </c>
      <c r="N363" s="695">
        <f t="shared" si="40"/>
        <v>11952.98</v>
      </c>
      <c r="O363" s="695">
        <f t="shared" si="41"/>
        <v>11952.98</v>
      </c>
      <c r="P363" s="695">
        <f t="shared" si="42"/>
        <v>1121537.9399999969</v>
      </c>
    </row>
    <row r="364" spans="1:16" s="664" customFormat="1" hidden="1" outlineLevel="1" x14ac:dyDescent="0.2">
      <c r="C364" s="695">
        <v>0</v>
      </c>
      <c r="F364" s="695">
        <f>C364</f>
        <v>0</v>
      </c>
      <c r="G364" s="695">
        <f t="shared" si="43"/>
        <v>3454343.5702202637</v>
      </c>
      <c r="I364" s="612">
        <v>43100</v>
      </c>
      <c r="J364" s="612">
        <v>43100</v>
      </c>
      <c r="K364" s="749">
        <f>+IF(+J364="","",+J364-(I364-1))</f>
        <v>1</v>
      </c>
      <c r="L364" s="749"/>
      <c r="M364" s="750">
        <v>4.2099999999999999E-2</v>
      </c>
      <c r="N364" s="695">
        <f t="shared" si="40"/>
        <v>398.43</v>
      </c>
      <c r="O364" s="695">
        <f t="shared" si="41"/>
        <v>12351.41</v>
      </c>
      <c r="P364" s="695">
        <f t="shared" si="42"/>
        <v>1121936.3699999969</v>
      </c>
    </row>
    <row r="365" spans="1:16" s="664" customFormat="1" hidden="1" outlineLevel="1" x14ac:dyDescent="0.2">
      <c r="A365" s="664" t="s">
        <v>240</v>
      </c>
      <c r="B365" s="664" t="s">
        <v>35</v>
      </c>
      <c r="G365" s="695">
        <f t="shared" si="43"/>
        <v>3454343.5702202637</v>
      </c>
      <c r="I365" s="612">
        <v>43101</v>
      </c>
      <c r="J365" s="612">
        <v>43130</v>
      </c>
      <c r="K365" s="749">
        <f>+IF(+J365="","",+J365-(I365-1))</f>
        <v>30</v>
      </c>
      <c r="L365" s="749"/>
      <c r="M365" s="750">
        <v>4.2500000000000003E-2</v>
      </c>
      <c r="N365" s="695">
        <f t="shared" si="40"/>
        <v>12066.54</v>
      </c>
      <c r="O365" s="695">
        <f t="shared" si="41"/>
        <v>12066.54</v>
      </c>
      <c r="P365" s="695">
        <f t="shared" si="42"/>
        <v>1134002.9099999969</v>
      </c>
    </row>
    <row r="366" spans="1:16" s="664" customFormat="1" ht="13.7" hidden="1" customHeight="1" outlineLevel="1" x14ac:dyDescent="0.2">
      <c r="A366" s="557" t="s">
        <v>241</v>
      </c>
      <c r="C366" s="695">
        <v>0</v>
      </c>
      <c r="F366" s="695">
        <f>C366</f>
        <v>0</v>
      </c>
      <c r="G366" s="695">
        <f t="shared" si="43"/>
        <v>3454343.5702202637</v>
      </c>
      <c r="I366" s="612">
        <v>43131</v>
      </c>
      <c r="J366" s="612">
        <v>43131</v>
      </c>
      <c r="K366" s="749">
        <f>+IF(+J366="","",+J366-(I366-1))</f>
        <v>1</v>
      </c>
      <c r="L366" s="749"/>
      <c r="M366" s="750">
        <v>4.2500000000000003E-2</v>
      </c>
      <c r="N366" s="695">
        <f t="shared" si="40"/>
        <v>402.22</v>
      </c>
      <c r="O366" s="695">
        <f t="shared" si="41"/>
        <v>12468.76</v>
      </c>
      <c r="P366" s="695">
        <f t="shared" si="42"/>
        <v>1134405.1299999969</v>
      </c>
    </row>
    <row r="367" spans="1:16" s="664" customFormat="1" hidden="1" outlineLevel="1" x14ac:dyDescent="0.2">
      <c r="B367" s="664" t="s">
        <v>36</v>
      </c>
      <c r="C367" s="695"/>
      <c r="G367" s="695">
        <f t="shared" si="43"/>
        <v>3454343.5702202637</v>
      </c>
      <c r="I367" s="612">
        <v>43132</v>
      </c>
      <c r="J367" s="612">
        <v>43158</v>
      </c>
      <c r="K367" s="749">
        <v>27</v>
      </c>
      <c r="L367" s="749"/>
      <c r="M367" s="750">
        <v>4.2500000000000003E-2</v>
      </c>
      <c r="N367" s="695">
        <f t="shared" si="40"/>
        <v>10859.89</v>
      </c>
      <c r="O367" s="695">
        <f t="shared" si="41"/>
        <v>10859.89</v>
      </c>
      <c r="P367" s="695">
        <f t="shared" si="42"/>
        <v>1145265.0199999968</v>
      </c>
    </row>
    <row r="368" spans="1:16" s="664" customFormat="1" hidden="1" outlineLevel="1" x14ac:dyDescent="0.2">
      <c r="C368" s="695">
        <v>0</v>
      </c>
      <c r="F368" s="695">
        <f>C368</f>
        <v>0</v>
      </c>
      <c r="G368" s="695">
        <f t="shared" si="43"/>
        <v>3454343.5702202637</v>
      </c>
      <c r="I368" s="612">
        <v>43159</v>
      </c>
      <c r="J368" s="612">
        <v>43159</v>
      </c>
      <c r="K368" s="749">
        <f t="shared" ref="K368:K387" si="44">+IF(+J368="","",+J368-(I368-1))</f>
        <v>1</v>
      </c>
      <c r="L368" s="749"/>
      <c r="M368" s="750">
        <v>4.2500000000000003E-2</v>
      </c>
      <c r="N368" s="695">
        <f t="shared" si="40"/>
        <v>402.22</v>
      </c>
      <c r="O368" s="695">
        <f t="shared" si="41"/>
        <v>11262.109999999999</v>
      </c>
      <c r="P368" s="695">
        <f t="shared" si="42"/>
        <v>1145667.2399999967</v>
      </c>
    </row>
    <row r="369" spans="2:16" s="664" customFormat="1" hidden="1" outlineLevel="1" x14ac:dyDescent="0.2">
      <c r="B369" s="664" t="s">
        <v>37</v>
      </c>
      <c r="C369" s="695"/>
      <c r="G369" s="695">
        <f t="shared" si="43"/>
        <v>3454343.5702202637</v>
      </c>
      <c r="I369" s="612">
        <v>43160</v>
      </c>
      <c r="J369" s="612">
        <v>43189</v>
      </c>
      <c r="K369" s="749">
        <f t="shared" si="44"/>
        <v>30</v>
      </c>
      <c r="L369" s="749"/>
      <c r="M369" s="750">
        <v>4.2500000000000003E-2</v>
      </c>
      <c r="N369" s="695">
        <f t="shared" si="40"/>
        <v>12066.54</v>
      </c>
      <c r="O369" s="695">
        <f t="shared" si="41"/>
        <v>12066.54</v>
      </c>
      <c r="P369" s="695">
        <f t="shared" si="42"/>
        <v>1157733.7799999968</v>
      </c>
    </row>
    <row r="370" spans="2:16" s="664" customFormat="1" ht="14.25" hidden="1" customHeight="1" outlineLevel="1" x14ac:dyDescent="0.2">
      <c r="C370" s="695">
        <v>0</v>
      </c>
      <c r="F370" s="695">
        <f>C370</f>
        <v>0</v>
      </c>
      <c r="G370" s="695">
        <f t="shared" si="43"/>
        <v>3454343.5702202637</v>
      </c>
      <c r="I370" s="612">
        <v>43190</v>
      </c>
      <c r="J370" s="612">
        <v>43190</v>
      </c>
      <c r="K370" s="749">
        <f t="shared" si="44"/>
        <v>1</v>
      </c>
      <c r="L370" s="749"/>
      <c r="M370" s="750">
        <v>4.2500000000000003E-2</v>
      </c>
      <c r="N370" s="695">
        <f t="shared" si="40"/>
        <v>402.22</v>
      </c>
      <c r="O370" s="695">
        <f t="shared" si="41"/>
        <v>12468.76</v>
      </c>
      <c r="P370" s="695">
        <f t="shared" si="42"/>
        <v>1158135.9999999967</v>
      </c>
    </row>
    <row r="371" spans="2:16" s="664" customFormat="1" hidden="1" outlineLevel="1" x14ac:dyDescent="0.2">
      <c r="B371" s="664" t="s">
        <v>38</v>
      </c>
      <c r="C371" s="695"/>
      <c r="G371" s="695">
        <f t="shared" si="43"/>
        <v>3454343.5702202637</v>
      </c>
      <c r="I371" s="612">
        <v>43191</v>
      </c>
      <c r="J371" s="612">
        <v>43219</v>
      </c>
      <c r="K371" s="749">
        <f t="shared" si="44"/>
        <v>29</v>
      </c>
      <c r="L371" s="749"/>
      <c r="M371" s="750">
        <v>4.4699999999999997E-2</v>
      </c>
      <c r="N371" s="695">
        <f t="shared" si="40"/>
        <v>12268.12</v>
      </c>
      <c r="O371" s="695">
        <f t="shared" si="41"/>
        <v>12268.12</v>
      </c>
      <c r="P371" s="695">
        <f t="shared" si="42"/>
        <v>1170404.1199999969</v>
      </c>
    </row>
    <row r="372" spans="2:16" s="664" customFormat="1" hidden="1" outlineLevel="1" x14ac:dyDescent="0.2">
      <c r="C372" s="695">
        <v>0</v>
      </c>
      <c r="F372" s="695">
        <f>C372</f>
        <v>0</v>
      </c>
      <c r="G372" s="695">
        <f t="shared" si="43"/>
        <v>3454343.5702202637</v>
      </c>
      <c r="I372" s="612">
        <v>43220</v>
      </c>
      <c r="J372" s="612">
        <v>43220</v>
      </c>
      <c r="K372" s="749">
        <f t="shared" si="44"/>
        <v>1</v>
      </c>
      <c r="L372" s="749"/>
      <c r="M372" s="750">
        <v>4.4699999999999997E-2</v>
      </c>
      <c r="N372" s="695">
        <f t="shared" si="40"/>
        <v>423.04</v>
      </c>
      <c r="O372" s="695">
        <f t="shared" si="41"/>
        <v>12691.160000000002</v>
      </c>
      <c r="P372" s="695">
        <f t="shared" si="42"/>
        <v>1170827.1599999969</v>
      </c>
    </row>
    <row r="373" spans="2:16" s="664" customFormat="1" hidden="1" outlineLevel="1" x14ac:dyDescent="0.2">
      <c r="B373" s="664" t="s">
        <v>39</v>
      </c>
      <c r="C373" s="695"/>
      <c r="G373" s="695">
        <f t="shared" si="43"/>
        <v>3454343.5702202637</v>
      </c>
      <c r="I373" s="612">
        <v>43221</v>
      </c>
      <c r="J373" s="612">
        <v>43250</v>
      </c>
      <c r="K373" s="749">
        <f t="shared" si="44"/>
        <v>30</v>
      </c>
      <c r="L373" s="749"/>
      <c r="M373" s="750">
        <v>4.4699999999999997E-2</v>
      </c>
      <c r="N373" s="695">
        <f t="shared" si="40"/>
        <v>12691.16</v>
      </c>
      <c r="O373" s="695">
        <f t="shared" si="41"/>
        <v>12691.16</v>
      </c>
      <c r="P373" s="695">
        <f t="shared" si="42"/>
        <v>1183518.3199999968</v>
      </c>
    </row>
    <row r="374" spans="2:16" s="664" customFormat="1" hidden="1" outlineLevel="1" x14ac:dyDescent="0.2">
      <c r="C374" s="695">
        <v>0</v>
      </c>
      <c r="F374" s="695">
        <f>C374</f>
        <v>0</v>
      </c>
      <c r="G374" s="695">
        <f t="shared" si="43"/>
        <v>3454343.5702202637</v>
      </c>
      <c r="I374" s="612">
        <v>43251</v>
      </c>
      <c r="J374" s="612">
        <v>43251</v>
      </c>
      <c r="K374" s="749">
        <f t="shared" si="44"/>
        <v>1</v>
      </c>
      <c r="L374" s="749"/>
      <c r="M374" s="750">
        <v>4.4699999999999997E-2</v>
      </c>
      <c r="N374" s="695">
        <f t="shared" si="40"/>
        <v>423.04</v>
      </c>
      <c r="O374" s="695">
        <f t="shared" si="41"/>
        <v>13114.2</v>
      </c>
      <c r="P374" s="695">
        <f t="shared" si="42"/>
        <v>1183941.3599999968</v>
      </c>
    </row>
    <row r="375" spans="2:16" s="664" customFormat="1" hidden="1" outlineLevel="1" x14ac:dyDescent="0.2">
      <c r="B375" s="664" t="s">
        <v>40</v>
      </c>
      <c r="C375" s="695"/>
      <c r="G375" s="695">
        <f t="shared" si="43"/>
        <v>3454343.5702202637</v>
      </c>
      <c r="I375" s="612">
        <v>43252</v>
      </c>
      <c r="J375" s="612">
        <v>43280</v>
      </c>
      <c r="K375" s="749">
        <f t="shared" si="44"/>
        <v>29</v>
      </c>
      <c r="L375" s="749"/>
      <c r="M375" s="750">
        <v>4.4699999999999997E-2</v>
      </c>
      <c r="N375" s="695">
        <f t="shared" si="40"/>
        <v>12268.12</v>
      </c>
      <c r="O375" s="695">
        <f t="shared" si="41"/>
        <v>12268.12</v>
      </c>
      <c r="P375" s="695">
        <f t="shared" si="42"/>
        <v>1196209.479999997</v>
      </c>
    </row>
    <row r="376" spans="2:16" s="664" customFormat="1" hidden="1" outlineLevel="1" x14ac:dyDescent="0.2">
      <c r="C376" s="695">
        <v>0</v>
      </c>
      <c r="F376" s="695">
        <f>C376</f>
        <v>0</v>
      </c>
      <c r="G376" s="695">
        <f t="shared" si="43"/>
        <v>3454343.5702202637</v>
      </c>
      <c r="I376" s="612">
        <v>43281</v>
      </c>
      <c r="J376" s="612">
        <v>43281</v>
      </c>
      <c r="K376" s="749">
        <f t="shared" si="44"/>
        <v>1</v>
      </c>
      <c r="L376" s="749"/>
      <c r="M376" s="750">
        <v>4.4699999999999997E-2</v>
      </c>
      <c r="N376" s="695">
        <f t="shared" si="40"/>
        <v>423.04</v>
      </c>
      <c r="O376" s="695">
        <f t="shared" si="41"/>
        <v>12691.160000000002</v>
      </c>
      <c r="P376" s="695">
        <f t="shared" si="42"/>
        <v>1196632.519999997</v>
      </c>
    </row>
    <row r="377" spans="2:16" s="664" customFormat="1" hidden="1" outlineLevel="1" x14ac:dyDescent="0.2">
      <c r="B377" s="664" t="s">
        <v>29</v>
      </c>
      <c r="C377" s="695"/>
      <c r="G377" s="695">
        <f t="shared" si="43"/>
        <v>3454343.5702202637</v>
      </c>
      <c r="I377" s="612">
        <v>43282</v>
      </c>
      <c r="J377" s="612">
        <v>43311</v>
      </c>
      <c r="K377" s="749">
        <f t="shared" si="44"/>
        <v>30</v>
      </c>
      <c r="L377" s="749"/>
      <c r="M377" s="750">
        <v>4.6899999999999997E-2</v>
      </c>
      <c r="N377" s="695">
        <f t="shared" si="40"/>
        <v>13315.78</v>
      </c>
      <c r="O377" s="695">
        <f t="shared" si="41"/>
        <v>13315.78</v>
      </c>
      <c r="P377" s="695">
        <f t="shared" si="42"/>
        <v>1209948.299999997</v>
      </c>
    </row>
    <row r="378" spans="2:16" s="664" customFormat="1" hidden="1" outlineLevel="1" x14ac:dyDescent="0.2">
      <c r="C378" s="695">
        <v>0</v>
      </c>
      <c r="F378" s="695">
        <f>C378</f>
        <v>0</v>
      </c>
      <c r="G378" s="695">
        <f t="shared" si="43"/>
        <v>3454343.5702202637</v>
      </c>
      <c r="I378" s="612">
        <v>43312</v>
      </c>
      <c r="J378" s="612">
        <v>43312</v>
      </c>
      <c r="K378" s="749">
        <f t="shared" si="44"/>
        <v>1</v>
      </c>
      <c r="L378" s="749"/>
      <c r="M378" s="750">
        <v>4.6899999999999997E-2</v>
      </c>
      <c r="N378" s="695">
        <f t="shared" si="40"/>
        <v>443.86</v>
      </c>
      <c r="O378" s="695">
        <f t="shared" si="41"/>
        <v>13759.640000000001</v>
      </c>
      <c r="P378" s="695">
        <f t="shared" si="42"/>
        <v>1210392.1599999971</v>
      </c>
    </row>
    <row r="379" spans="2:16" s="664" customFormat="1" hidden="1" outlineLevel="1" x14ac:dyDescent="0.2">
      <c r="B379" s="664" t="s">
        <v>30</v>
      </c>
      <c r="C379" s="695"/>
      <c r="G379" s="695">
        <f t="shared" si="43"/>
        <v>3454343.5702202637</v>
      </c>
      <c r="I379" s="612">
        <v>43313</v>
      </c>
      <c r="J379" s="612">
        <v>43342</v>
      </c>
      <c r="K379" s="749">
        <f t="shared" si="44"/>
        <v>30</v>
      </c>
      <c r="L379" s="749"/>
      <c r="M379" s="750">
        <v>4.6899999999999997E-2</v>
      </c>
      <c r="N379" s="695">
        <f t="shared" si="40"/>
        <v>13315.78</v>
      </c>
      <c r="O379" s="695">
        <f t="shared" si="41"/>
        <v>13315.78</v>
      </c>
      <c r="P379" s="695">
        <f t="shared" si="42"/>
        <v>1223707.9399999972</v>
      </c>
    </row>
    <row r="380" spans="2:16" s="664" customFormat="1" hidden="1" outlineLevel="1" x14ac:dyDescent="0.2">
      <c r="C380" s="695">
        <v>0</v>
      </c>
      <c r="F380" s="695">
        <f>C380</f>
        <v>0</v>
      </c>
      <c r="G380" s="695">
        <f t="shared" si="43"/>
        <v>3454343.5702202637</v>
      </c>
      <c r="I380" s="612">
        <v>43343</v>
      </c>
      <c r="J380" s="612">
        <v>43343</v>
      </c>
      <c r="K380" s="749">
        <f t="shared" si="44"/>
        <v>1</v>
      </c>
      <c r="L380" s="749"/>
      <c r="M380" s="750">
        <v>4.6899999999999997E-2</v>
      </c>
      <c r="N380" s="695">
        <f t="shared" si="40"/>
        <v>443.86</v>
      </c>
      <c r="O380" s="695">
        <f t="shared" si="41"/>
        <v>13759.640000000001</v>
      </c>
      <c r="P380" s="695">
        <f t="shared" si="42"/>
        <v>1224151.7999999973</v>
      </c>
    </row>
    <row r="381" spans="2:16" s="664" customFormat="1" hidden="1" outlineLevel="1" x14ac:dyDescent="0.2">
      <c r="B381" s="664" t="s">
        <v>31</v>
      </c>
      <c r="C381" s="695"/>
      <c r="G381" s="695">
        <f t="shared" si="43"/>
        <v>3454343.5702202637</v>
      </c>
      <c r="I381" s="612">
        <v>43344</v>
      </c>
      <c r="J381" s="612">
        <v>43372</v>
      </c>
      <c r="K381" s="749">
        <f t="shared" si="44"/>
        <v>29</v>
      </c>
      <c r="L381" s="749"/>
      <c r="M381" s="750">
        <v>4.6899999999999997E-2</v>
      </c>
      <c r="N381" s="695">
        <f t="shared" si="40"/>
        <v>12871.93</v>
      </c>
      <c r="O381" s="695">
        <f t="shared" si="41"/>
        <v>12871.93</v>
      </c>
      <c r="P381" s="695">
        <f t="shared" si="42"/>
        <v>1237023.7299999972</v>
      </c>
    </row>
    <row r="382" spans="2:16" s="664" customFormat="1" hidden="1" outlineLevel="1" x14ac:dyDescent="0.2">
      <c r="C382" s="695">
        <v>0</v>
      </c>
      <c r="F382" s="695">
        <f>C382</f>
        <v>0</v>
      </c>
      <c r="G382" s="695">
        <f t="shared" si="43"/>
        <v>3454343.5702202637</v>
      </c>
      <c r="I382" s="612">
        <v>43373</v>
      </c>
      <c r="J382" s="612">
        <v>43373</v>
      </c>
      <c r="K382" s="749">
        <f t="shared" si="44"/>
        <v>1</v>
      </c>
      <c r="L382" s="749"/>
      <c r="M382" s="750">
        <v>4.6899999999999997E-2</v>
      </c>
      <c r="N382" s="695">
        <f t="shared" si="40"/>
        <v>443.86</v>
      </c>
      <c r="O382" s="695">
        <f t="shared" si="41"/>
        <v>13315.79</v>
      </c>
      <c r="P382" s="695">
        <f t="shared" si="42"/>
        <v>1237467.5899999973</v>
      </c>
    </row>
    <row r="383" spans="2:16" s="664" customFormat="1" hidden="1" outlineLevel="1" x14ac:dyDescent="0.2">
      <c r="B383" s="664" t="s">
        <v>32</v>
      </c>
      <c r="C383" s="695"/>
      <c r="G383" s="695">
        <f t="shared" si="43"/>
        <v>3454343.5702202637</v>
      </c>
      <c r="I383" s="612">
        <v>43374</v>
      </c>
      <c r="J383" s="612">
        <v>43403</v>
      </c>
      <c r="K383" s="749">
        <f t="shared" si="44"/>
        <v>30</v>
      </c>
      <c r="L383" s="749"/>
      <c r="M383" s="750">
        <v>4.9599999999999998E-2</v>
      </c>
      <c r="N383" s="695">
        <f t="shared" si="40"/>
        <v>14082.37</v>
      </c>
      <c r="O383" s="695">
        <f t="shared" si="41"/>
        <v>14082.37</v>
      </c>
      <c r="P383" s="695">
        <f t="shared" si="42"/>
        <v>1251549.9599999974</v>
      </c>
    </row>
    <row r="384" spans="2:16" s="664" customFormat="1" hidden="1" outlineLevel="1" x14ac:dyDescent="0.2">
      <c r="C384" s="695">
        <v>0</v>
      </c>
      <c r="F384" s="695">
        <f>C384</f>
        <v>0</v>
      </c>
      <c r="G384" s="695">
        <f t="shared" si="43"/>
        <v>3454343.5702202637</v>
      </c>
      <c r="I384" s="612">
        <v>43404</v>
      </c>
      <c r="J384" s="612">
        <v>43404</v>
      </c>
      <c r="K384" s="749">
        <f t="shared" si="44"/>
        <v>1</v>
      </c>
      <c r="L384" s="749"/>
      <c r="M384" s="750">
        <v>4.9599999999999998E-2</v>
      </c>
      <c r="N384" s="695">
        <f t="shared" si="40"/>
        <v>469.41</v>
      </c>
      <c r="O384" s="695">
        <f t="shared" si="41"/>
        <v>14551.78</v>
      </c>
      <c r="P384" s="695">
        <f t="shared" si="42"/>
        <v>1252019.3699999973</v>
      </c>
    </row>
    <row r="385" spans="1:16" s="664" customFormat="1" hidden="1" outlineLevel="1" x14ac:dyDescent="0.2">
      <c r="B385" s="664" t="s">
        <v>33</v>
      </c>
      <c r="C385" s="695"/>
      <c r="G385" s="695">
        <f t="shared" si="43"/>
        <v>3454343.5702202637</v>
      </c>
      <c r="I385" s="612">
        <v>43405</v>
      </c>
      <c r="J385" s="612">
        <v>43433</v>
      </c>
      <c r="K385" s="749">
        <f t="shared" si="44"/>
        <v>29</v>
      </c>
      <c r="L385" s="749"/>
      <c r="M385" s="750">
        <v>4.9599999999999998E-2</v>
      </c>
      <c r="N385" s="695">
        <f t="shared" si="40"/>
        <v>13612.95</v>
      </c>
      <c r="O385" s="695">
        <f t="shared" si="41"/>
        <v>13612.95</v>
      </c>
      <c r="P385" s="695">
        <f t="shared" si="42"/>
        <v>1265632.3199999973</v>
      </c>
    </row>
    <row r="386" spans="1:16" s="664" customFormat="1" hidden="1" outlineLevel="1" x14ac:dyDescent="0.2">
      <c r="C386" s="695">
        <v>0</v>
      </c>
      <c r="F386" s="695">
        <f>C386</f>
        <v>0</v>
      </c>
      <c r="G386" s="695">
        <f t="shared" si="43"/>
        <v>3454343.5702202637</v>
      </c>
      <c r="I386" s="612">
        <v>43434</v>
      </c>
      <c r="J386" s="612">
        <v>43434</v>
      </c>
      <c r="K386" s="749">
        <f t="shared" si="44"/>
        <v>1</v>
      </c>
      <c r="L386" s="749"/>
      <c r="M386" s="750">
        <v>4.9599999999999998E-2</v>
      </c>
      <c r="N386" s="695">
        <f t="shared" si="40"/>
        <v>469.41</v>
      </c>
      <c r="O386" s="695">
        <f t="shared" si="41"/>
        <v>14082.36</v>
      </c>
      <c r="P386" s="695">
        <f t="shared" si="42"/>
        <v>1266101.7299999972</v>
      </c>
    </row>
    <row r="387" spans="1:16" s="664" customFormat="1" hidden="1" outlineLevel="1" x14ac:dyDescent="0.2">
      <c r="B387" s="664" t="s">
        <v>34</v>
      </c>
      <c r="C387" s="695"/>
      <c r="G387" s="695">
        <f t="shared" si="43"/>
        <v>3454343.5702202637</v>
      </c>
      <c r="I387" s="612">
        <v>43435</v>
      </c>
      <c r="J387" s="612">
        <v>43464</v>
      </c>
      <c r="K387" s="749">
        <f t="shared" si="44"/>
        <v>30</v>
      </c>
      <c r="L387" s="749"/>
      <c r="M387" s="750">
        <v>4.9599999999999998E-2</v>
      </c>
      <c r="N387" s="1353">
        <f>+IF(+K387&lt;&gt;" ", ROUND(M387*(K387/365)*G387,2),0)-14082.37</f>
        <v>0</v>
      </c>
      <c r="O387" s="695">
        <f t="shared" si="41"/>
        <v>0</v>
      </c>
      <c r="P387" s="695">
        <f t="shared" si="42"/>
        <v>1266101.7299999972</v>
      </c>
    </row>
    <row r="388" spans="1:16" s="664" customFormat="1" hidden="1" outlineLevel="1" x14ac:dyDescent="0.2">
      <c r="C388" s="695">
        <v>0</v>
      </c>
      <c r="F388" s="695">
        <f>C388</f>
        <v>0</v>
      </c>
      <c r="G388" s="695">
        <f t="shared" si="43"/>
        <v>3454343.5702202637</v>
      </c>
      <c r="I388" s="612">
        <v>43465</v>
      </c>
      <c r="J388" s="612">
        <v>43465</v>
      </c>
      <c r="K388" s="749">
        <f>+IF(+J388="","",+J388-(I388-1))</f>
        <v>1</v>
      </c>
      <c r="L388" s="749"/>
      <c r="M388" s="750">
        <v>4.9599999999999998E-2</v>
      </c>
      <c r="N388" s="1353">
        <f>+IF(+K388&lt;&gt;" ", ROUND(M388*(K388/365)*G388,2),0)-469.41</f>
        <v>0</v>
      </c>
      <c r="O388" s="695">
        <f t="shared" si="41"/>
        <v>0</v>
      </c>
      <c r="P388" s="695">
        <f t="shared" si="42"/>
        <v>1266101.7299999972</v>
      </c>
    </row>
    <row r="389" spans="1:16" s="664" customFormat="1" hidden="1" outlineLevel="1" x14ac:dyDescent="0.2">
      <c r="A389" s="664" t="s">
        <v>257</v>
      </c>
      <c r="B389" s="664" t="s">
        <v>35</v>
      </c>
      <c r="G389" s="695">
        <f t="shared" si="43"/>
        <v>3454343.5702202637</v>
      </c>
      <c r="I389" s="612">
        <v>43466</v>
      </c>
      <c r="J389" s="612">
        <v>43495</v>
      </c>
      <c r="K389" s="749">
        <f>+IF(+J389="","",+J389-(I389-1))</f>
        <v>30</v>
      </c>
      <c r="L389" s="749"/>
      <c r="M389" s="750">
        <v>5.1799999999999999E-2</v>
      </c>
      <c r="N389" s="695">
        <f t="shared" ref="N389:N452" si="45">+IF(+K389&lt;&gt;" ", ROUND(M389*(K389/365)*G389,2),0)</f>
        <v>14706.99</v>
      </c>
      <c r="O389" s="695">
        <f>IF(MONTH(+I389)&lt;&gt;MONTH(+I388),N389,+O388+N389)</f>
        <v>14706.99</v>
      </c>
      <c r="P389" s="695">
        <f t="shared" si="42"/>
        <v>1280808.7199999972</v>
      </c>
    </row>
    <row r="390" spans="1:16" s="664" customFormat="1" ht="13.7" hidden="1" customHeight="1" outlineLevel="1" x14ac:dyDescent="0.2">
      <c r="A390" s="557" t="s">
        <v>258</v>
      </c>
      <c r="C390" s="695">
        <v>0</v>
      </c>
      <c r="F390" s="695">
        <f>C390</f>
        <v>0</v>
      </c>
      <c r="G390" s="695">
        <f t="shared" si="43"/>
        <v>3454343.5702202637</v>
      </c>
      <c r="I390" s="612">
        <v>43496</v>
      </c>
      <c r="J390" s="612">
        <v>43496</v>
      </c>
      <c r="K390" s="749">
        <f>+IF(+J390="","",+J390-(I390-1))</f>
        <v>1</v>
      </c>
      <c r="L390" s="749"/>
      <c r="M390" s="750">
        <v>5.1799999999999999E-2</v>
      </c>
      <c r="N390" s="695">
        <f t="shared" si="45"/>
        <v>490.23</v>
      </c>
      <c r="O390" s="695">
        <f t="shared" ref="O390:O434" si="46">IF(MONTH(+I390)&lt;&gt;MONTH(+I389),N390,+O389+N390)</f>
        <v>15197.22</v>
      </c>
      <c r="P390" s="695">
        <f t="shared" si="42"/>
        <v>1281298.9499999972</v>
      </c>
    </row>
    <row r="391" spans="1:16" s="664" customFormat="1" hidden="1" outlineLevel="1" x14ac:dyDescent="0.2">
      <c r="B391" s="664" t="s">
        <v>36</v>
      </c>
      <c r="C391" s="695"/>
      <c r="G391" s="695">
        <f t="shared" si="43"/>
        <v>3454343.5702202637</v>
      </c>
      <c r="I391" s="612">
        <v>43497</v>
      </c>
      <c r="J391" s="612">
        <v>43523</v>
      </c>
      <c r="K391" s="749">
        <v>27</v>
      </c>
      <c r="L391" s="749"/>
      <c r="M391" s="750">
        <v>5.1799999999999999E-2</v>
      </c>
      <c r="N391" s="695">
        <f t="shared" si="45"/>
        <v>13236.29</v>
      </c>
      <c r="O391" s="695">
        <f t="shared" si="46"/>
        <v>13236.29</v>
      </c>
      <c r="P391" s="695">
        <f t="shared" si="42"/>
        <v>1294535.2399999972</v>
      </c>
    </row>
    <row r="392" spans="1:16" s="664" customFormat="1" hidden="1" outlineLevel="1" x14ac:dyDescent="0.2">
      <c r="C392" s="695">
        <v>1957455.9197439104</v>
      </c>
      <c r="F392" s="695">
        <f>C392</f>
        <v>1957455.9197439104</v>
      </c>
      <c r="G392" s="695">
        <f t="shared" si="43"/>
        <v>5411799.4899641741</v>
      </c>
      <c r="I392" s="612">
        <v>43524</v>
      </c>
      <c r="J392" s="612">
        <v>43524</v>
      </c>
      <c r="K392" s="749">
        <f t="shared" ref="K392:K411" si="47">+IF(+J392="","",+J392-(I392-1))</f>
        <v>1</v>
      </c>
      <c r="L392" s="749"/>
      <c r="M392" s="750">
        <v>5.1799999999999999E-2</v>
      </c>
      <c r="N392" s="695">
        <f>+IF(+K392&lt;&gt;" ", ROUND(M392*(K392/365)*G392,2),0)</f>
        <v>768.03</v>
      </c>
      <c r="O392" s="695">
        <f>IF(MONTH(+I392)&lt;&gt;MONTH(+I391),N392,+O391+N392)</f>
        <v>14004.320000000002</v>
      </c>
      <c r="P392" s="695">
        <f t="shared" si="42"/>
        <v>1295303.2699999972</v>
      </c>
    </row>
    <row r="393" spans="1:16" s="664" customFormat="1" hidden="1" outlineLevel="1" x14ac:dyDescent="0.2">
      <c r="B393" s="664" t="s">
        <v>37</v>
      </c>
      <c r="C393" s="695"/>
      <c r="G393" s="695">
        <f t="shared" si="43"/>
        <v>5411799.4899641741</v>
      </c>
      <c r="I393" s="612">
        <v>43525</v>
      </c>
      <c r="J393" s="612">
        <v>43554</v>
      </c>
      <c r="K393" s="749">
        <f t="shared" si="47"/>
        <v>30</v>
      </c>
      <c r="L393" s="749"/>
      <c r="M393" s="750">
        <v>5.1799999999999999E-2</v>
      </c>
      <c r="N393" s="695">
        <f>+IF(+K393&lt;&gt;" ", ROUND(M393*(K393/365)*G393,2),0)</f>
        <v>23040.92</v>
      </c>
      <c r="O393" s="695">
        <f t="shared" si="46"/>
        <v>23040.92</v>
      </c>
      <c r="P393" s="695">
        <f t="shared" si="42"/>
        <v>1318344.1899999972</v>
      </c>
    </row>
    <row r="394" spans="1:16" s="664" customFormat="1" ht="14.25" hidden="1" customHeight="1" outlineLevel="1" x14ac:dyDescent="0.2">
      <c r="C394" s="695">
        <v>12376294.12727583</v>
      </c>
      <c r="F394" s="695">
        <f>C394</f>
        <v>12376294.12727583</v>
      </c>
      <c r="G394" s="695">
        <f t="shared" si="43"/>
        <v>17788093.617240004</v>
      </c>
      <c r="I394" s="612">
        <v>43555</v>
      </c>
      <c r="J394" s="612">
        <v>43555</v>
      </c>
      <c r="K394" s="749">
        <f t="shared" si="47"/>
        <v>1</v>
      </c>
      <c r="L394" s="749"/>
      <c r="M394" s="750">
        <v>5.1799999999999999E-2</v>
      </c>
      <c r="N394" s="695">
        <f>+IF(+K394&lt;&gt;" ", ROUND(M394*(K394/365)*G394,2),0)</f>
        <v>2524.4499999999998</v>
      </c>
      <c r="O394" s="695">
        <f>IF(MONTH(+I394)&lt;&gt;MONTH(+I393),N394,+O393+N394)</f>
        <v>25565.37</v>
      </c>
      <c r="P394" s="695">
        <f t="shared" si="42"/>
        <v>1320868.6399999971</v>
      </c>
    </row>
    <row r="395" spans="1:16" s="664" customFormat="1" hidden="1" outlineLevel="1" x14ac:dyDescent="0.2">
      <c r="B395" s="664" t="s">
        <v>38</v>
      </c>
      <c r="C395" s="695"/>
      <c r="G395" s="695">
        <f t="shared" si="43"/>
        <v>17788093.617240004</v>
      </c>
      <c r="I395" s="612">
        <v>43556</v>
      </c>
      <c r="J395" s="612">
        <v>43584</v>
      </c>
      <c r="K395" s="749">
        <f t="shared" si="47"/>
        <v>29</v>
      </c>
      <c r="L395" s="749"/>
      <c r="M395" s="750">
        <v>5.45E-2</v>
      </c>
      <c r="N395" s="695">
        <f t="shared" si="45"/>
        <v>77024.88</v>
      </c>
      <c r="O395" s="695">
        <f t="shared" si="46"/>
        <v>77024.88</v>
      </c>
      <c r="P395" s="695">
        <f t="shared" si="42"/>
        <v>1397893.5199999972</v>
      </c>
    </row>
    <row r="396" spans="1:16" s="664" customFormat="1" hidden="1" outlineLevel="1" x14ac:dyDescent="0.2">
      <c r="C396" s="695">
        <v>1772025.9031812996</v>
      </c>
      <c r="F396" s="695">
        <f>C396</f>
        <v>1772025.9031812996</v>
      </c>
      <c r="G396" s="695">
        <f t="shared" si="43"/>
        <v>19560119.520421304</v>
      </c>
      <c r="I396" s="612">
        <v>43585</v>
      </c>
      <c r="J396" s="612">
        <v>43585</v>
      </c>
      <c r="K396" s="749">
        <f t="shared" si="47"/>
        <v>1</v>
      </c>
      <c r="L396" s="749"/>
      <c r="M396" s="750">
        <v>5.45E-2</v>
      </c>
      <c r="N396" s="695">
        <f t="shared" si="45"/>
        <v>2920.62</v>
      </c>
      <c r="O396" s="695">
        <f t="shared" si="46"/>
        <v>79945.5</v>
      </c>
      <c r="P396" s="695">
        <f t="shared" si="42"/>
        <v>1400814.1399999973</v>
      </c>
    </row>
    <row r="397" spans="1:16" s="664" customFormat="1" hidden="1" outlineLevel="1" x14ac:dyDescent="0.2">
      <c r="B397" s="664" t="s">
        <v>39</v>
      </c>
      <c r="C397" s="695"/>
      <c r="G397" s="695">
        <f t="shared" si="43"/>
        <v>19560119.520421304</v>
      </c>
      <c r="I397" s="612">
        <v>43586</v>
      </c>
      <c r="J397" s="612">
        <v>43615</v>
      </c>
      <c r="K397" s="749">
        <f t="shared" si="47"/>
        <v>30</v>
      </c>
      <c r="L397" s="749"/>
      <c r="M397" s="750">
        <v>5.45E-2</v>
      </c>
      <c r="N397" s="695">
        <f t="shared" si="45"/>
        <v>87618.62</v>
      </c>
      <c r="O397" s="695">
        <f t="shared" si="46"/>
        <v>87618.62</v>
      </c>
      <c r="P397" s="695">
        <f t="shared" si="42"/>
        <v>1488432.7599999974</v>
      </c>
    </row>
    <row r="398" spans="1:16" s="664" customFormat="1" hidden="1" outlineLevel="1" x14ac:dyDescent="0.2">
      <c r="C398" s="695">
        <v>850807.42485476285</v>
      </c>
      <c r="F398" s="695">
        <f>C398</f>
        <v>850807.42485476285</v>
      </c>
      <c r="G398" s="695">
        <f t="shared" si="43"/>
        <v>20410926.945276067</v>
      </c>
      <c r="I398" s="612">
        <v>43616</v>
      </c>
      <c r="J398" s="612">
        <v>43616</v>
      </c>
      <c r="K398" s="749">
        <f t="shared" si="47"/>
        <v>1</v>
      </c>
      <c r="L398" s="749"/>
      <c r="M398" s="750">
        <v>5.45E-2</v>
      </c>
      <c r="N398" s="695">
        <f t="shared" si="45"/>
        <v>3047.66</v>
      </c>
      <c r="O398" s="695">
        <f t="shared" si="46"/>
        <v>90666.28</v>
      </c>
      <c r="P398" s="695">
        <f t="shared" si="42"/>
        <v>1491480.4199999974</v>
      </c>
    </row>
    <row r="399" spans="1:16" s="664" customFormat="1" hidden="1" outlineLevel="1" x14ac:dyDescent="0.2">
      <c r="B399" s="664" t="s">
        <v>40</v>
      </c>
      <c r="C399" s="695"/>
      <c r="G399" s="695">
        <f t="shared" si="43"/>
        <v>20410926.945276067</v>
      </c>
      <c r="I399" s="612">
        <v>43617</v>
      </c>
      <c r="J399" s="612">
        <v>43645</v>
      </c>
      <c r="K399" s="749">
        <f t="shared" si="47"/>
        <v>29</v>
      </c>
      <c r="L399" s="749"/>
      <c r="M399" s="750">
        <v>5.45E-2</v>
      </c>
      <c r="N399" s="695">
        <f t="shared" si="45"/>
        <v>88382.11</v>
      </c>
      <c r="O399" s="695">
        <f t="shared" si="46"/>
        <v>88382.11</v>
      </c>
      <c r="P399" s="695">
        <f t="shared" si="42"/>
        <v>1579862.5299999975</v>
      </c>
    </row>
    <row r="400" spans="1:16" s="664" customFormat="1" hidden="1" outlineLevel="1" x14ac:dyDescent="0.2">
      <c r="C400" s="695">
        <v>301599.23319329321</v>
      </c>
      <c r="F400" s="695">
        <f>C400</f>
        <v>301599.23319329321</v>
      </c>
      <c r="G400" s="695">
        <f t="shared" si="43"/>
        <v>20712526.17846936</v>
      </c>
      <c r="I400" s="612">
        <v>43646</v>
      </c>
      <c r="J400" s="612">
        <v>43646</v>
      </c>
      <c r="K400" s="749">
        <f t="shared" si="47"/>
        <v>1</v>
      </c>
      <c r="L400" s="749"/>
      <c r="M400" s="750">
        <v>5.45E-2</v>
      </c>
      <c r="N400" s="695">
        <f t="shared" si="45"/>
        <v>3092.69</v>
      </c>
      <c r="O400" s="695">
        <f t="shared" si="46"/>
        <v>91474.8</v>
      </c>
      <c r="P400" s="695">
        <f t="shared" si="42"/>
        <v>1582955.2199999974</v>
      </c>
    </row>
    <row r="401" spans="1:16" s="664" customFormat="1" hidden="1" outlineLevel="1" x14ac:dyDescent="0.2">
      <c r="B401" s="664" t="s">
        <v>29</v>
      </c>
      <c r="C401" s="695"/>
      <c r="G401" s="695">
        <f t="shared" si="43"/>
        <v>20712526.17846936</v>
      </c>
      <c r="I401" s="612">
        <v>43647</v>
      </c>
      <c r="J401" s="612">
        <v>43676</v>
      </c>
      <c r="K401" s="749">
        <f t="shared" si="47"/>
        <v>30</v>
      </c>
      <c r="L401" s="749"/>
      <c r="M401" s="750">
        <v>5.5E-2</v>
      </c>
      <c r="N401" s="695">
        <f t="shared" si="45"/>
        <v>93631.97</v>
      </c>
      <c r="O401" s="695">
        <f t="shared" si="46"/>
        <v>93631.97</v>
      </c>
      <c r="P401" s="695">
        <f t="shared" si="42"/>
        <v>1676587.1899999974</v>
      </c>
    </row>
    <row r="402" spans="1:16" s="664" customFormat="1" hidden="1" outlineLevel="1" x14ac:dyDescent="0.2">
      <c r="C402" s="695">
        <v>798335.38193107396</v>
      </c>
      <c r="F402" s="695">
        <f>C402</f>
        <v>798335.38193107396</v>
      </c>
      <c r="G402" s="695">
        <f t="shared" si="43"/>
        <v>21510861.560400434</v>
      </c>
      <c r="I402" s="612">
        <v>43677</v>
      </c>
      <c r="J402" s="612">
        <v>43677</v>
      </c>
      <c r="K402" s="749">
        <f t="shared" si="47"/>
        <v>1</v>
      </c>
      <c r="L402" s="749"/>
      <c r="M402" s="750">
        <v>5.5E-2</v>
      </c>
      <c r="N402" s="695">
        <f t="shared" si="45"/>
        <v>3241.36</v>
      </c>
      <c r="O402" s="695">
        <f t="shared" si="46"/>
        <v>96873.33</v>
      </c>
      <c r="P402" s="695">
        <f t="shared" si="42"/>
        <v>1679828.5499999975</v>
      </c>
    </row>
    <row r="403" spans="1:16" s="664" customFormat="1" hidden="1" outlineLevel="1" x14ac:dyDescent="0.2">
      <c r="B403" s="664" t="s">
        <v>30</v>
      </c>
      <c r="C403" s="695"/>
      <c r="G403" s="695">
        <f t="shared" si="43"/>
        <v>21510861.560400434</v>
      </c>
      <c r="I403" s="612">
        <v>43678</v>
      </c>
      <c r="J403" s="612">
        <v>43707</v>
      </c>
      <c r="K403" s="749">
        <f t="shared" si="47"/>
        <v>30</v>
      </c>
      <c r="L403" s="749"/>
      <c r="M403" s="750">
        <v>5.5E-2</v>
      </c>
      <c r="N403" s="695">
        <f t="shared" si="45"/>
        <v>97240.88</v>
      </c>
      <c r="O403" s="695">
        <f t="shared" si="46"/>
        <v>97240.88</v>
      </c>
      <c r="P403" s="695">
        <f t="shared" si="42"/>
        <v>1777069.4299999974</v>
      </c>
    </row>
    <row r="404" spans="1:16" s="664" customFormat="1" hidden="1" outlineLevel="1" x14ac:dyDescent="0.2">
      <c r="C404" s="695">
        <v>-1594301.9205967188</v>
      </c>
      <c r="F404" s="695">
        <f>C404</f>
        <v>-1594301.9205967188</v>
      </c>
      <c r="G404" s="695">
        <f t="shared" si="43"/>
        <v>19916559.639803715</v>
      </c>
      <c r="I404" s="612">
        <v>43708</v>
      </c>
      <c r="J404" s="612">
        <v>43708</v>
      </c>
      <c r="K404" s="749">
        <f t="shared" si="47"/>
        <v>1</v>
      </c>
      <c r="L404" s="749"/>
      <c r="M404" s="750">
        <v>5.5E-2</v>
      </c>
      <c r="N404" s="695">
        <f t="shared" si="45"/>
        <v>3001.13</v>
      </c>
      <c r="O404" s="695">
        <f t="shared" si="46"/>
        <v>100242.01000000001</v>
      </c>
      <c r="P404" s="695">
        <f t="shared" si="42"/>
        <v>1780070.5599999973</v>
      </c>
    </row>
    <row r="405" spans="1:16" s="664" customFormat="1" hidden="1" outlineLevel="1" x14ac:dyDescent="0.2">
      <c r="B405" s="664" t="s">
        <v>31</v>
      </c>
      <c r="C405" s="695"/>
      <c r="G405" s="695">
        <f t="shared" si="43"/>
        <v>19916559.639803715</v>
      </c>
      <c r="I405" s="612">
        <v>43709</v>
      </c>
      <c r="J405" s="612">
        <v>43737</v>
      </c>
      <c r="K405" s="749">
        <f t="shared" si="47"/>
        <v>29</v>
      </c>
      <c r="L405" s="749"/>
      <c r="M405" s="750">
        <v>5.5E-2</v>
      </c>
      <c r="N405" s="695">
        <f t="shared" si="45"/>
        <v>87032.639999999999</v>
      </c>
      <c r="O405" s="695">
        <f t="shared" si="46"/>
        <v>87032.639999999999</v>
      </c>
      <c r="P405" s="695">
        <f t="shared" si="42"/>
        <v>1867103.1999999972</v>
      </c>
    </row>
    <row r="406" spans="1:16" s="664" customFormat="1" hidden="1" outlineLevel="1" x14ac:dyDescent="0.2">
      <c r="C406" s="695">
        <v>3008471.9336344153</v>
      </c>
      <c r="F406" s="695">
        <f>C406</f>
        <v>3008471.9336344153</v>
      </c>
      <c r="G406" s="695">
        <f t="shared" si="43"/>
        <v>22925031.57343813</v>
      </c>
      <c r="I406" s="612">
        <v>43738</v>
      </c>
      <c r="J406" s="612">
        <v>43738</v>
      </c>
      <c r="K406" s="749">
        <f t="shared" si="47"/>
        <v>1</v>
      </c>
      <c r="L406" s="749"/>
      <c r="M406" s="750">
        <v>5.5E-2</v>
      </c>
      <c r="N406" s="695">
        <f t="shared" si="45"/>
        <v>3454.46</v>
      </c>
      <c r="O406" s="695">
        <f t="shared" si="46"/>
        <v>90487.1</v>
      </c>
      <c r="P406" s="695">
        <f t="shared" si="42"/>
        <v>1870557.6599999971</v>
      </c>
    </row>
    <row r="407" spans="1:16" s="664" customFormat="1" hidden="1" outlineLevel="1" x14ac:dyDescent="0.2">
      <c r="B407" s="664" t="s">
        <v>32</v>
      </c>
      <c r="C407" s="695"/>
      <c r="G407" s="695">
        <f t="shared" si="43"/>
        <v>22925031.57343813</v>
      </c>
      <c r="I407" s="612">
        <v>43739</v>
      </c>
      <c r="J407" s="612">
        <v>43768</v>
      </c>
      <c r="K407" s="749">
        <f t="shared" si="47"/>
        <v>30</v>
      </c>
      <c r="L407" s="749"/>
      <c r="M407" s="750">
        <v>5.4199999999999998E-2</v>
      </c>
      <c r="N407" s="695">
        <f t="shared" si="45"/>
        <v>102126.31</v>
      </c>
      <c r="O407" s="695">
        <f t="shared" si="46"/>
        <v>102126.31</v>
      </c>
      <c r="P407" s="695">
        <f t="shared" si="42"/>
        <v>1972683.9699999972</v>
      </c>
    </row>
    <row r="408" spans="1:16" s="664" customFormat="1" hidden="1" outlineLevel="1" x14ac:dyDescent="0.2">
      <c r="C408" s="695">
        <v>6476282.8692039773</v>
      </c>
      <c r="F408" s="695">
        <f>C408</f>
        <v>6476282.8692039773</v>
      </c>
      <c r="G408" s="695">
        <f t="shared" si="43"/>
        <v>29401314.442642108</v>
      </c>
      <c r="I408" s="612">
        <v>43769</v>
      </c>
      <c r="J408" s="612">
        <v>43769</v>
      </c>
      <c r="K408" s="749">
        <f t="shared" si="47"/>
        <v>1</v>
      </c>
      <c r="L408" s="749"/>
      <c r="M408" s="750">
        <v>5.4199999999999998E-2</v>
      </c>
      <c r="N408" s="695">
        <f t="shared" si="45"/>
        <v>4365.8900000000003</v>
      </c>
      <c r="O408" s="695">
        <f t="shared" si="46"/>
        <v>106492.2</v>
      </c>
      <c r="P408" s="695">
        <f t="shared" si="42"/>
        <v>1977049.8599999971</v>
      </c>
    </row>
    <row r="409" spans="1:16" s="664" customFormat="1" hidden="1" outlineLevel="1" x14ac:dyDescent="0.2">
      <c r="B409" s="664" t="s">
        <v>33</v>
      </c>
      <c r="C409" s="695"/>
      <c r="G409" s="695">
        <f t="shared" si="43"/>
        <v>29401314.442642108</v>
      </c>
      <c r="I409" s="612">
        <v>43770</v>
      </c>
      <c r="J409" s="612">
        <v>43798</v>
      </c>
      <c r="K409" s="749">
        <f t="shared" si="47"/>
        <v>29</v>
      </c>
      <c r="L409" s="749"/>
      <c r="M409" s="750">
        <v>5.4199999999999998E-2</v>
      </c>
      <c r="N409" s="695">
        <f t="shared" si="45"/>
        <v>126610.92</v>
      </c>
      <c r="O409" s="695">
        <f t="shared" si="46"/>
        <v>126610.92</v>
      </c>
      <c r="P409" s="695">
        <f t="shared" si="42"/>
        <v>2103660.779999997</v>
      </c>
    </row>
    <row r="410" spans="1:16" s="664" customFormat="1" hidden="1" outlineLevel="1" x14ac:dyDescent="0.2">
      <c r="C410" s="695">
        <v>4843568.7362388968</v>
      </c>
      <c r="F410" s="695">
        <f>C410</f>
        <v>4843568.7362388968</v>
      </c>
      <c r="G410" s="695">
        <f t="shared" si="43"/>
        <v>34244883.178881004</v>
      </c>
      <c r="I410" s="612">
        <v>43799</v>
      </c>
      <c r="J410" s="612">
        <v>43799</v>
      </c>
      <c r="K410" s="749">
        <f t="shared" si="47"/>
        <v>1</v>
      </c>
      <c r="L410" s="749"/>
      <c r="M410" s="750">
        <v>5.4199999999999998E-2</v>
      </c>
      <c r="N410" s="695">
        <f t="shared" si="45"/>
        <v>5085.13</v>
      </c>
      <c r="O410" s="695">
        <f t="shared" si="46"/>
        <v>131696.04999999999</v>
      </c>
      <c r="P410" s="695">
        <f t="shared" si="42"/>
        <v>2108745.9099999969</v>
      </c>
    </row>
    <row r="411" spans="1:16" s="664" customFormat="1" hidden="1" outlineLevel="1" x14ac:dyDescent="0.2">
      <c r="B411" s="664" t="s">
        <v>34</v>
      </c>
      <c r="C411" s="695"/>
      <c r="G411" s="695">
        <f t="shared" si="43"/>
        <v>34244883.178881004</v>
      </c>
      <c r="I411" s="612">
        <v>43800</v>
      </c>
      <c r="J411" s="612">
        <v>43829</v>
      </c>
      <c r="K411" s="749">
        <f t="shared" si="47"/>
        <v>30</v>
      </c>
      <c r="L411" s="749"/>
      <c r="M411" s="750">
        <v>5.4199999999999998E-2</v>
      </c>
      <c r="N411" s="695">
        <f t="shared" si="45"/>
        <v>152553.92000000001</v>
      </c>
      <c r="O411" s="695">
        <f t="shared" si="46"/>
        <v>152553.92000000001</v>
      </c>
      <c r="P411" s="695">
        <f t="shared" ref="P411:P434" si="48">P410+N411</f>
        <v>2261299.8299999968</v>
      </c>
    </row>
    <row r="412" spans="1:16" s="664" customFormat="1" hidden="1" outlineLevel="1" x14ac:dyDescent="0.2">
      <c r="C412" s="695">
        <v>5218381.6948736459</v>
      </c>
      <c r="F412" s="695">
        <f>C412</f>
        <v>5218381.6948736459</v>
      </c>
      <c r="G412" s="695">
        <f t="shared" si="43"/>
        <v>39463264.87375465</v>
      </c>
      <c r="I412" s="612">
        <v>43830</v>
      </c>
      <c r="J412" s="612">
        <v>43830</v>
      </c>
      <c r="K412" s="749">
        <f>+IF(+J412="","",+J412-(I412-1))</f>
        <v>1</v>
      </c>
      <c r="L412" s="749"/>
      <c r="M412" s="750">
        <v>5.4199999999999998E-2</v>
      </c>
      <c r="N412" s="695">
        <f t="shared" si="45"/>
        <v>5860.02</v>
      </c>
      <c r="O412" s="695">
        <f t="shared" si="46"/>
        <v>158413.94</v>
      </c>
      <c r="P412" s="695">
        <f t="shared" si="48"/>
        <v>2267159.8499999968</v>
      </c>
    </row>
    <row r="413" spans="1:16" s="664" customFormat="1" ht="18" hidden="1" customHeight="1" outlineLevel="1" x14ac:dyDescent="0.2">
      <c r="A413" s="664" t="s">
        <v>261</v>
      </c>
      <c r="B413" s="664" t="s">
        <v>35</v>
      </c>
      <c r="G413" s="695">
        <f t="shared" si="43"/>
        <v>39463264.87375465</v>
      </c>
      <c r="I413" s="612">
        <v>43831</v>
      </c>
      <c r="J413" s="612">
        <v>43860</v>
      </c>
      <c r="K413" s="749">
        <f>+IF(+J413="","",+J413-(I413-1))</f>
        <v>30</v>
      </c>
      <c r="L413" s="749"/>
      <c r="M413" s="750">
        <v>4.9599999999999998E-2</v>
      </c>
      <c r="N413" s="695">
        <f t="shared" si="45"/>
        <v>160880.38</v>
      </c>
      <c r="O413" s="695">
        <f t="shared" si="46"/>
        <v>160880.38</v>
      </c>
      <c r="P413" s="695">
        <f t="shared" si="48"/>
        <v>2428040.2299999967</v>
      </c>
    </row>
    <row r="414" spans="1:16" s="664" customFormat="1" ht="13.7" hidden="1" customHeight="1" outlineLevel="1" x14ac:dyDescent="0.2">
      <c r="A414" s="557" t="s">
        <v>262</v>
      </c>
      <c r="C414" s="695">
        <v>0</v>
      </c>
      <c r="F414" s="695">
        <f>C414</f>
        <v>0</v>
      </c>
      <c r="G414" s="695">
        <f t="shared" si="43"/>
        <v>39463264.87375465</v>
      </c>
      <c r="I414" s="612">
        <v>43861</v>
      </c>
      <c r="J414" s="612">
        <v>43861</v>
      </c>
      <c r="K414" s="749">
        <f>+IF(+J414="","",+J414-(I414-1))</f>
        <v>1</v>
      </c>
      <c r="L414" s="749"/>
      <c r="M414" s="750">
        <v>4.9599999999999998E-2</v>
      </c>
      <c r="N414" s="695">
        <f t="shared" si="45"/>
        <v>5362.68</v>
      </c>
      <c r="O414" s="695">
        <f t="shared" si="46"/>
        <v>166243.06</v>
      </c>
      <c r="P414" s="695">
        <f t="shared" si="48"/>
        <v>2433402.9099999969</v>
      </c>
    </row>
    <row r="415" spans="1:16" s="664" customFormat="1" hidden="1" outlineLevel="1" x14ac:dyDescent="0.2">
      <c r="B415" s="664" t="s">
        <v>36</v>
      </c>
      <c r="C415" s="695"/>
      <c r="G415" s="695">
        <f t="shared" si="43"/>
        <v>39463264.87375465</v>
      </c>
      <c r="I415" s="612">
        <v>43862</v>
      </c>
      <c r="J415" s="612">
        <v>43889</v>
      </c>
      <c r="K415" s="749">
        <v>28</v>
      </c>
      <c r="L415" s="749"/>
      <c r="M415" s="750">
        <v>4.9599999999999998E-2</v>
      </c>
      <c r="N415" s="695">
        <f t="shared" si="45"/>
        <v>150155.01999999999</v>
      </c>
      <c r="O415" s="695">
        <f t="shared" si="46"/>
        <v>150155.01999999999</v>
      </c>
      <c r="P415" s="695">
        <f t="shared" si="48"/>
        <v>2583557.9299999969</v>
      </c>
    </row>
    <row r="416" spans="1:16" s="664" customFormat="1" hidden="1" outlineLevel="1" x14ac:dyDescent="0.2">
      <c r="C416" s="695">
        <v>0</v>
      </c>
      <c r="F416" s="695">
        <f>C416</f>
        <v>0</v>
      </c>
      <c r="G416" s="695">
        <f t="shared" si="43"/>
        <v>39463264.87375465</v>
      </c>
      <c r="I416" s="612">
        <v>43890</v>
      </c>
      <c r="J416" s="612">
        <v>43890</v>
      </c>
      <c r="K416" s="749">
        <f t="shared" ref="K416:K479" si="49">+IF(+J416="","",+J416-(I416-1))</f>
        <v>1</v>
      </c>
      <c r="L416" s="749"/>
      <c r="M416" s="750">
        <v>4.9599999999999998E-2</v>
      </c>
      <c r="N416" s="695">
        <f t="shared" si="45"/>
        <v>5362.68</v>
      </c>
      <c r="O416" s="695">
        <f t="shared" si="46"/>
        <v>155517.69999999998</v>
      </c>
      <c r="P416" s="695">
        <f t="shared" si="48"/>
        <v>2588920.6099999971</v>
      </c>
    </row>
    <row r="417" spans="2:16" s="664" customFormat="1" hidden="1" outlineLevel="1" x14ac:dyDescent="0.2">
      <c r="B417" s="664" t="s">
        <v>37</v>
      </c>
      <c r="C417" s="695"/>
      <c r="G417" s="695">
        <f t="shared" si="43"/>
        <v>39463264.87375465</v>
      </c>
      <c r="I417" s="612">
        <v>43891</v>
      </c>
      <c r="J417" s="612">
        <v>43920</v>
      </c>
      <c r="K417" s="749">
        <f t="shared" si="49"/>
        <v>30</v>
      </c>
      <c r="M417" s="750">
        <v>4.9599999999999998E-2</v>
      </c>
      <c r="N417" s="695">
        <f t="shared" si="45"/>
        <v>160880.38</v>
      </c>
      <c r="O417" s="695">
        <f t="shared" si="46"/>
        <v>160880.38</v>
      </c>
      <c r="P417" s="695">
        <f t="shared" si="48"/>
        <v>2749800.989999997</v>
      </c>
    </row>
    <row r="418" spans="2:16" s="664" customFormat="1" ht="14.25" hidden="1" customHeight="1" outlineLevel="1" x14ac:dyDescent="0.2">
      <c r="C418" s="695">
        <v>4044973.1572788954</v>
      </c>
      <c r="F418" s="695">
        <f>C418</f>
        <v>4044973.1572788954</v>
      </c>
      <c r="G418" s="695">
        <f t="shared" si="43"/>
        <v>43508238.031033546</v>
      </c>
      <c r="I418" s="612">
        <v>43921</v>
      </c>
      <c r="J418" s="612">
        <v>43921</v>
      </c>
      <c r="K418" s="749">
        <f t="shared" si="49"/>
        <v>1</v>
      </c>
      <c r="M418" s="750">
        <v>4.9599999999999998E-2</v>
      </c>
      <c r="N418" s="695">
        <f t="shared" si="45"/>
        <v>5912.35</v>
      </c>
      <c r="O418" s="695">
        <f t="shared" si="46"/>
        <v>166792.73000000001</v>
      </c>
      <c r="P418" s="695">
        <f t="shared" si="48"/>
        <v>2755713.3399999971</v>
      </c>
    </row>
    <row r="419" spans="2:16" s="664" customFormat="1" ht="15.75" hidden="1" outlineLevel="1" x14ac:dyDescent="0.25">
      <c r="B419" s="664" t="s">
        <v>38</v>
      </c>
      <c r="C419" s="695"/>
      <c r="G419" s="695">
        <f t="shared" si="43"/>
        <v>43508238.031033546</v>
      </c>
      <c r="I419" s="612">
        <v>43922</v>
      </c>
      <c r="J419" s="612">
        <v>43950</v>
      </c>
      <c r="K419" s="749">
        <f t="shared" si="49"/>
        <v>29</v>
      </c>
      <c r="L419" s="699"/>
      <c r="M419" s="750">
        <v>4.7500000000000001E-2</v>
      </c>
      <c r="N419" s="695">
        <f t="shared" si="45"/>
        <v>164198.9</v>
      </c>
      <c r="O419" s="695">
        <f t="shared" si="46"/>
        <v>164198.9</v>
      </c>
      <c r="P419" s="695">
        <f t="shared" si="48"/>
        <v>2919912.239999997</v>
      </c>
    </row>
    <row r="420" spans="2:16" s="664" customFormat="1" ht="15.75" hidden="1" outlineLevel="1" x14ac:dyDescent="0.25">
      <c r="C420" s="695">
        <v>4123562.2552430183</v>
      </c>
      <c r="F420" s="695">
        <f>C420</f>
        <v>4123562.2552430183</v>
      </c>
      <c r="G420" s="695">
        <f t="shared" si="43"/>
        <v>47631800.286276564</v>
      </c>
      <c r="I420" s="612">
        <v>43951</v>
      </c>
      <c r="J420" s="612">
        <v>43951</v>
      </c>
      <c r="K420" s="749">
        <f t="shared" si="49"/>
        <v>1</v>
      </c>
      <c r="L420" s="699"/>
      <c r="M420" s="750">
        <v>4.7500000000000001E-2</v>
      </c>
      <c r="N420" s="695">
        <f t="shared" si="45"/>
        <v>6198.66</v>
      </c>
      <c r="O420" s="695">
        <f t="shared" si="46"/>
        <v>170397.56</v>
      </c>
      <c r="P420" s="695">
        <f t="shared" si="48"/>
        <v>2926110.8999999971</v>
      </c>
    </row>
    <row r="421" spans="2:16" s="664" customFormat="1" ht="15.75" hidden="1" outlineLevel="1" x14ac:dyDescent="0.25">
      <c r="B421" s="664" t="s">
        <v>39</v>
      </c>
      <c r="C421" s="695"/>
      <c r="G421" s="695">
        <f t="shared" si="43"/>
        <v>47631800.286276564</v>
      </c>
      <c r="I421" s="612">
        <v>43952</v>
      </c>
      <c r="J421" s="612">
        <v>43981</v>
      </c>
      <c r="K421" s="749">
        <f t="shared" si="49"/>
        <v>30</v>
      </c>
      <c r="L421" s="699"/>
      <c r="M421" s="750">
        <v>4.7500000000000001E-2</v>
      </c>
      <c r="N421" s="695">
        <f t="shared" si="45"/>
        <v>185959.77</v>
      </c>
      <c r="O421" s="695">
        <f t="shared" si="46"/>
        <v>185959.77</v>
      </c>
      <c r="P421" s="695">
        <f t="shared" si="48"/>
        <v>3112070.6699999971</v>
      </c>
    </row>
    <row r="422" spans="2:16" s="664" customFormat="1" ht="15.75" hidden="1" outlineLevel="1" x14ac:dyDescent="0.25">
      <c r="C422" s="695">
        <v>5424180.3395374343</v>
      </c>
      <c r="F422" s="695">
        <f>C422</f>
        <v>5424180.3395374343</v>
      </c>
      <c r="G422" s="695">
        <f t="shared" si="43"/>
        <v>53055980.625813998</v>
      </c>
      <c r="I422" s="612">
        <v>43982</v>
      </c>
      <c r="J422" s="612">
        <v>43982</v>
      </c>
      <c r="K422" s="749">
        <f t="shared" si="49"/>
        <v>1</v>
      </c>
      <c r="L422" s="699"/>
      <c r="M422" s="750">
        <v>4.7500000000000001E-2</v>
      </c>
      <c r="N422" s="695">
        <f t="shared" si="45"/>
        <v>6904.55</v>
      </c>
      <c r="O422" s="695">
        <f t="shared" si="46"/>
        <v>192864.31999999998</v>
      </c>
      <c r="P422" s="695">
        <f t="shared" si="48"/>
        <v>3118975.2199999969</v>
      </c>
    </row>
    <row r="423" spans="2:16" s="664" customFormat="1" ht="15.75" hidden="1" outlineLevel="1" x14ac:dyDescent="0.25">
      <c r="B423" s="664" t="s">
        <v>40</v>
      </c>
      <c r="C423" s="695"/>
      <c r="G423" s="695">
        <f t="shared" si="43"/>
        <v>53055980.625813998</v>
      </c>
      <c r="I423" s="612">
        <v>43983</v>
      </c>
      <c r="J423" s="612">
        <v>44011</v>
      </c>
      <c r="K423" s="749">
        <f t="shared" si="49"/>
        <v>29</v>
      </c>
      <c r="L423" s="699"/>
      <c r="M423" s="750">
        <v>4.7500000000000001E-2</v>
      </c>
      <c r="N423" s="695">
        <f t="shared" si="45"/>
        <v>200231.82</v>
      </c>
      <c r="O423" s="695">
        <f t="shared" si="46"/>
        <v>200231.82</v>
      </c>
      <c r="P423" s="695">
        <f t="shared" si="48"/>
        <v>3319207.0399999968</v>
      </c>
    </row>
    <row r="424" spans="2:16" s="664" customFormat="1" ht="15.75" hidden="1" outlineLevel="1" x14ac:dyDescent="0.25">
      <c r="C424" s="695">
        <v>5871829.8037184477</v>
      </c>
      <c r="F424" s="695">
        <f>C424</f>
        <v>5871829.8037184477</v>
      </c>
      <c r="G424" s="695">
        <f t="shared" si="43"/>
        <v>58927810.429532446</v>
      </c>
      <c r="I424" s="612">
        <v>44012</v>
      </c>
      <c r="J424" s="612">
        <v>44012</v>
      </c>
      <c r="K424" s="749">
        <f t="shared" si="49"/>
        <v>1</v>
      </c>
      <c r="L424" s="699"/>
      <c r="M424" s="750">
        <v>4.7500000000000001E-2</v>
      </c>
      <c r="N424" s="695">
        <f t="shared" si="45"/>
        <v>7668.69</v>
      </c>
      <c r="O424" s="695">
        <f t="shared" si="46"/>
        <v>207900.51</v>
      </c>
      <c r="P424" s="695">
        <f t="shared" si="48"/>
        <v>3326875.7299999967</v>
      </c>
    </row>
    <row r="425" spans="2:16" s="664" customFormat="1" ht="15.75" hidden="1" outlineLevel="1" x14ac:dyDescent="0.25">
      <c r="B425" s="664" t="s">
        <v>29</v>
      </c>
      <c r="C425" s="695"/>
      <c r="G425" s="695">
        <f t="shared" si="43"/>
        <v>58927810.429532446</v>
      </c>
      <c r="I425" s="612">
        <v>44013</v>
      </c>
      <c r="J425" s="612">
        <v>44042</v>
      </c>
      <c r="K425" s="749">
        <f t="shared" si="49"/>
        <v>30</v>
      </c>
      <c r="L425" s="699"/>
      <c r="M425" s="750">
        <v>3.4299999999999997E-2</v>
      </c>
      <c r="N425" s="695">
        <f t="shared" si="45"/>
        <v>166127.99</v>
      </c>
      <c r="O425" s="695">
        <f t="shared" si="46"/>
        <v>166127.99</v>
      </c>
      <c r="P425" s="695">
        <f t="shared" si="48"/>
        <v>3493003.7199999969</v>
      </c>
    </row>
    <row r="426" spans="2:16" s="664" customFormat="1" ht="15.75" hidden="1" outlineLevel="1" x14ac:dyDescent="0.25">
      <c r="C426" s="695">
        <v>298893.2355472073</v>
      </c>
      <c r="F426" s="695">
        <f>C426</f>
        <v>298893.2355472073</v>
      </c>
      <c r="G426" s="695">
        <f t="shared" ref="G426:G434" si="50">+G425+F426</f>
        <v>59226703.665079653</v>
      </c>
      <c r="I426" s="612">
        <v>44043</v>
      </c>
      <c r="J426" s="612">
        <v>44043</v>
      </c>
      <c r="K426" s="749">
        <f t="shared" si="49"/>
        <v>1</v>
      </c>
      <c r="L426" s="699"/>
      <c r="M426" s="750">
        <v>3.4299999999999997E-2</v>
      </c>
      <c r="N426" s="695">
        <f t="shared" si="45"/>
        <v>5565.69</v>
      </c>
      <c r="O426" s="695">
        <f t="shared" si="46"/>
        <v>171693.68</v>
      </c>
      <c r="P426" s="695">
        <f t="shared" si="48"/>
        <v>3498569.4099999969</v>
      </c>
    </row>
    <row r="427" spans="2:16" s="664" customFormat="1" ht="15.75" hidden="1" outlineLevel="1" x14ac:dyDescent="0.25">
      <c r="B427" s="664" t="s">
        <v>30</v>
      </c>
      <c r="C427" s="695"/>
      <c r="G427" s="695">
        <f t="shared" si="50"/>
        <v>59226703.665079653</v>
      </c>
      <c r="I427" s="612">
        <v>44044</v>
      </c>
      <c r="J427" s="612">
        <v>44073</v>
      </c>
      <c r="K427" s="749">
        <f t="shared" si="49"/>
        <v>30</v>
      </c>
      <c r="L427" s="699"/>
      <c r="M427" s="750">
        <v>3.4299999999999997E-2</v>
      </c>
      <c r="N427" s="695">
        <f t="shared" si="45"/>
        <v>166970.62</v>
      </c>
      <c r="O427" s="695">
        <f t="shared" si="46"/>
        <v>166970.62</v>
      </c>
      <c r="P427" s="695">
        <f t="shared" si="48"/>
        <v>3665540.029999997</v>
      </c>
    </row>
    <row r="428" spans="2:16" s="664" customFormat="1" ht="15.75" hidden="1" outlineLevel="1" x14ac:dyDescent="0.25">
      <c r="C428" s="695">
        <v>93680.189018860459</v>
      </c>
      <c r="F428" s="695">
        <f>C428</f>
        <v>93680.189018860459</v>
      </c>
      <c r="G428" s="695">
        <f t="shared" si="50"/>
        <v>59320383.854098514</v>
      </c>
      <c r="I428" s="612">
        <v>44074</v>
      </c>
      <c r="J428" s="612">
        <v>44074</v>
      </c>
      <c r="K428" s="749">
        <f t="shared" si="49"/>
        <v>1</v>
      </c>
      <c r="L428" s="699"/>
      <c r="M428" s="750">
        <v>3.4299999999999997E-2</v>
      </c>
      <c r="N428" s="695">
        <f t="shared" si="45"/>
        <v>5574.49</v>
      </c>
      <c r="O428" s="695">
        <f t="shared" si="46"/>
        <v>172545.11</v>
      </c>
      <c r="P428" s="695">
        <f t="shared" si="48"/>
        <v>3671114.5199999972</v>
      </c>
    </row>
    <row r="429" spans="2:16" s="664" customFormat="1" ht="15.75" hidden="1" outlineLevel="1" x14ac:dyDescent="0.25">
      <c r="B429" s="664" t="s">
        <v>31</v>
      </c>
      <c r="C429" s="695"/>
      <c r="G429" s="695">
        <f t="shared" si="50"/>
        <v>59320383.854098514</v>
      </c>
      <c r="I429" s="612">
        <v>44075</v>
      </c>
      <c r="J429" s="612">
        <v>44103</v>
      </c>
      <c r="K429" s="749">
        <f t="shared" si="49"/>
        <v>29</v>
      </c>
      <c r="L429" s="699"/>
      <c r="M429" s="750">
        <v>3.4299999999999997E-2</v>
      </c>
      <c r="N429" s="695">
        <f t="shared" si="45"/>
        <v>161660.24</v>
      </c>
      <c r="O429" s="695">
        <f t="shared" si="46"/>
        <v>161660.24</v>
      </c>
      <c r="P429" s="695">
        <f t="shared" si="48"/>
        <v>3832774.759999997</v>
      </c>
    </row>
    <row r="430" spans="2:16" s="664" customFormat="1" ht="15.75" hidden="1" outlineLevel="1" x14ac:dyDescent="0.25">
      <c r="C430" s="695">
        <v>1995631.9742398933</v>
      </c>
      <c r="F430" s="695">
        <f>C430</f>
        <v>1995631.9742398933</v>
      </c>
      <c r="G430" s="695">
        <f t="shared" si="50"/>
        <v>61316015.828338407</v>
      </c>
      <c r="I430" s="612">
        <v>44104</v>
      </c>
      <c r="J430" s="612">
        <v>44104</v>
      </c>
      <c r="K430" s="749">
        <f t="shared" si="49"/>
        <v>1</v>
      </c>
      <c r="L430" s="699"/>
      <c r="M430" s="750">
        <v>3.4299999999999997E-2</v>
      </c>
      <c r="N430" s="695">
        <f t="shared" si="45"/>
        <v>5762.03</v>
      </c>
      <c r="O430" s="695">
        <f t="shared" si="46"/>
        <v>167422.26999999999</v>
      </c>
      <c r="P430" s="695">
        <f t="shared" si="48"/>
        <v>3838536.7899999968</v>
      </c>
    </row>
    <row r="431" spans="2:16" s="664" customFormat="1" ht="15.75" hidden="1" outlineLevel="1" x14ac:dyDescent="0.25">
      <c r="B431" s="664" t="s">
        <v>32</v>
      </c>
      <c r="C431" s="695"/>
      <c r="G431" s="695">
        <f t="shared" si="50"/>
        <v>61316015.828338407</v>
      </c>
      <c r="I431" s="612">
        <v>44105</v>
      </c>
      <c r="J431" s="612">
        <v>44134</v>
      </c>
      <c r="K431" s="749">
        <f t="shared" si="49"/>
        <v>30</v>
      </c>
      <c r="L431" s="699"/>
      <c r="M431" s="750">
        <v>3.2500000000000001E-2</v>
      </c>
      <c r="N431" s="695">
        <f t="shared" si="45"/>
        <v>163789.35999999999</v>
      </c>
      <c r="O431" s="695">
        <f t="shared" si="46"/>
        <v>163789.35999999999</v>
      </c>
      <c r="P431" s="695">
        <f t="shared" si="48"/>
        <v>4002326.1499999966</v>
      </c>
    </row>
    <row r="432" spans="2:16" s="664" customFormat="1" ht="15.75" hidden="1" outlineLevel="1" x14ac:dyDescent="0.25">
      <c r="C432" s="695">
        <v>3297061.5907790065</v>
      </c>
      <c r="F432" s="695">
        <f>C432</f>
        <v>3297061.5907790065</v>
      </c>
      <c r="G432" s="695">
        <f t="shared" si="50"/>
        <v>64613077.419117413</v>
      </c>
      <c r="I432" s="612">
        <v>44135</v>
      </c>
      <c r="J432" s="612">
        <v>44135</v>
      </c>
      <c r="K432" s="749">
        <f t="shared" si="49"/>
        <v>1</v>
      </c>
      <c r="L432" s="699"/>
      <c r="M432" s="750">
        <v>3.2500000000000001E-2</v>
      </c>
      <c r="N432" s="695">
        <f t="shared" si="45"/>
        <v>5753.22</v>
      </c>
      <c r="O432" s="695">
        <f t="shared" si="46"/>
        <v>169542.58</v>
      </c>
      <c r="P432" s="695">
        <f t="shared" si="48"/>
        <v>4008079.3699999969</v>
      </c>
    </row>
    <row r="433" spans="1:16" s="664" customFormat="1" ht="15.75" hidden="1" outlineLevel="1" x14ac:dyDescent="0.25">
      <c r="B433" s="664" t="s">
        <v>33</v>
      </c>
      <c r="C433" s="695"/>
      <c r="G433" s="695">
        <f t="shared" si="50"/>
        <v>64613077.419117413</v>
      </c>
      <c r="I433" s="612">
        <v>44136</v>
      </c>
      <c r="J433" s="612">
        <v>44164</v>
      </c>
      <c r="K433" s="749">
        <f t="shared" si="49"/>
        <v>29</v>
      </c>
      <c r="L433" s="699"/>
      <c r="M433" s="750">
        <v>3.2500000000000001E-2</v>
      </c>
      <c r="N433" s="695">
        <f t="shared" si="45"/>
        <v>166843.35999999999</v>
      </c>
      <c r="O433" s="695">
        <f t="shared" si="46"/>
        <v>166843.35999999999</v>
      </c>
      <c r="P433" s="695">
        <f t="shared" si="48"/>
        <v>4174922.7299999967</v>
      </c>
    </row>
    <row r="434" spans="1:16" s="664" customFormat="1" ht="15.75" hidden="1" outlineLevel="1" x14ac:dyDescent="0.25">
      <c r="C434" s="695">
        <v>6477541.7287608758</v>
      </c>
      <c r="F434" s="695">
        <f>SUM(C434:E434)</f>
        <v>6477541.7287608758</v>
      </c>
      <c r="G434" s="695">
        <f t="shared" si="50"/>
        <v>71090619.147878289</v>
      </c>
      <c r="I434" s="612">
        <v>44165</v>
      </c>
      <c r="J434" s="612">
        <v>44165</v>
      </c>
      <c r="K434" s="749">
        <f t="shared" si="49"/>
        <v>1</v>
      </c>
      <c r="L434" s="699"/>
      <c r="M434" s="750">
        <v>3.2500000000000001E-2</v>
      </c>
      <c r="N434" s="695">
        <f t="shared" si="45"/>
        <v>6329.99</v>
      </c>
      <c r="O434" s="695">
        <f t="shared" si="46"/>
        <v>173173.34999999998</v>
      </c>
      <c r="P434" s="695">
        <f t="shared" si="48"/>
        <v>4181252.7199999969</v>
      </c>
    </row>
    <row r="435" spans="1:16" s="664" customFormat="1" ht="15.75" hidden="1" outlineLevel="1" x14ac:dyDescent="0.25">
      <c r="A435" s="664" t="s">
        <v>285</v>
      </c>
      <c r="B435" s="664" t="s">
        <v>34</v>
      </c>
      <c r="C435" s="695"/>
      <c r="E435" s="695">
        <f>-G412</f>
        <v>-39463264.87375465</v>
      </c>
      <c r="F435" s="695">
        <f>SUM(C435:E435)</f>
        <v>-39463264.87375465</v>
      </c>
      <c r="G435" s="695">
        <f>E435</f>
        <v>-39463264.87375465</v>
      </c>
      <c r="I435" s="612">
        <v>44166</v>
      </c>
      <c r="J435" s="612">
        <v>44166</v>
      </c>
      <c r="K435" s="749"/>
      <c r="L435" s="699"/>
      <c r="M435" s="750"/>
      <c r="N435" s="695"/>
      <c r="O435" s="695"/>
      <c r="P435" s="695">
        <f>-'Interest PCA Imbalance'!P412</f>
        <v>-2267159.8499999968</v>
      </c>
    </row>
    <row r="436" spans="1:16" s="664" customFormat="1" hidden="1" outlineLevel="1" x14ac:dyDescent="0.2">
      <c r="D436" s="753"/>
      <c r="E436" s="753"/>
      <c r="F436" s="695">
        <f>SUM(C436:E436)</f>
        <v>0</v>
      </c>
      <c r="G436" s="695">
        <f>+G434+E436+F436+G435</f>
        <v>31627354.274123639</v>
      </c>
      <c r="H436" s="753"/>
      <c r="I436" s="612">
        <v>44166</v>
      </c>
      <c r="J436" s="612">
        <v>44195</v>
      </c>
      <c r="K436" s="749">
        <f t="shared" si="49"/>
        <v>30</v>
      </c>
      <c r="L436" s="753"/>
      <c r="M436" s="750">
        <v>3.2500000000000001E-2</v>
      </c>
      <c r="N436" s="695">
        <f t="shared" si="45"/>
        <v>84484.03</v>
      </c>
      <c r="O436" s="695">
        <f>IF(MONTH(+I436)&lt;&gt;MONTH(+I434),N436,+O434+N436)</f>
        <v>84484.03</v>
      </c>
      <c r="P436" s="695">
        <f>P434+N436+P435</f>
        <v>1998576.9000000004</v>
      </c>
    </row>
    <row r="437" spans="1:16" s="664" customFormat="1" ht="13.5" hidden="1" customHeight="1" outlineLevel="1" x14ac:dyDescent="0.2">
      <c r="C437" s="695">
        <v>12379439.185479701</v>
      </c>
      <c r="D437" s="753"/>
      <c r="E437" s="753"/>
      <c r="F437" s="695">
        <f>SUM(C437:E437)</f>
        <v>12379439.185479701</v>
      </c>
      <c r="G437" s="695">
        <f>+G436+E437+F437</f>
        <v>44006793.459603339</v>
      </c>
      <c r="H437" s="753"/>
      <c r="I437" s="612">
        <v>44196</v>
      </c>
      <c r="J437" s="612">
        <v>44196</v>
      </c>
      <c r="K437" s="749">
        <f t="shared" si="49"/>
        <v>1</v>
      </c>
      <c r="L437" s="753"/>
      <c r="M437" s="750">
        <v>3.2500000000000001E-2</v>
      </c>
      <c r="N437" s="695">
        <f t="shared" si="45"/>
        <v>3918.41</v>
      </c>
      <c r="O437" s="695">
        <f>IF(MONTH(+I437)&lt;&gt;MONTH(+I436),N437,+O436+N437)</f>
        <v>88402.44</v>
      </c>
      <c r="P437" s="695">
        <f>P436+N437</f>
        <v>2002495.3100000003</v>
      </c>
    </row>
    <row r="438" spans="1:16" s="664" customFormat="1" ht="14.25" hidden="1" customHeight="1" outlineLevel="1" x14ac:dyDescent="0.2">
      <c r="A438" s="664" t="s">
        <v>279</v>
      </c>
      <c r="B438" s="664" t="s">
        <v>35</v>
      </c>
      <c r="C438" s="754"/>
      <c r="D438" s="753"/>
      <c r="E438" s="753"/>
      <c r="F438" s="695"/>
      <c r="G438" s="695">
        <f t="shared" ref="G438:G458" si="51">+G437+E438+F438</f>
        <v>44006793.459603339</v>
      </c>
      <c r="H438" s="753"/>
      <c r="I438" s="612">
        <v>44197</v>
      </c>
      <c r="J438" s="612">
        <v>44226</v>
      </c>
      <c r="K438" s="749">
        <f t="shared" si="49"/>
        <v>30</v>
      </c>
      <c r="L438" s="753"/>
      <c r="M438" s="750">
        <v>3.2500000000000001E-2</v>
      </c>
      <c r="N438" s="695">
        <f t="shared" si="45"/>
        <v>117552.39</v>
      </c>
      <c r="O438" s="695">
        <f t="shared" ref="O438:O479" si="52">IF(MONTH(+I438)&lt;&gt;MONTH(+I437),N438,+O437+N438)</f>
        <v>117552.39</v>
      </c>
      <c r="P438" s="695">
        <f t="shared" ref="P438:P479" si="53">P437+N438</f>
        <v>2120047.7000000002</v>
      </c>
    </row>
    <row r="439" spans="1:16" ht="14.45" hidden="1" customHeight="1" outlineLevel="1" x14ac:dyDescent="0.2">
      <c r="A439" s="557" t="s">
        <v>280</v>
      </c>
      <c r="B439" s="664"/>
      <c r="C439" s="754">
        <v>0</v>
      </c>
      <c r="E439" s="754"/>
      <c r="F439" s="695">
        <f>SUM(C439:E439)</f>
        <v>0</v>
      </c>
      <c r="G439" s="695">
        <f t="shared" si="51"/>
        <v>44006793.459603339</v>
      </c>
      <c r="I439" s="612">
        <v>44227</v>
      </c>
      <c r="J439" s="612">
        <v>44227</v>
      </c>
      <c r="K439" s="749">
        <f t="shared" si="49"/>
        <v>1</v>
      </c>
      <c r="M439" s="750">
        <v>3.2500000000000001E-2</v>
      </c>
      <c r="N439" s="695">
        <f t="shared" si="45"/>
        <v>3918.41</v>
      </c>
      <c r="O439" s="695">
        <f t="shared" si="52"/>
        <v>121470.8</v>
      </c>
      <c r="P439" s="695">
        <f t="shared" si="53"/>
        <v>2123966.1100000003</v>
      </c>
    </row>
    <row r="440" spans="1:16" ht="14.45" hidden="1" customHeight="1" outlineLevel="1" x14ac:dyDescent="0.2">
      <c r="B440" s="664" t="s">
        <v>36</v>
      </c>
      <c r="C440" s="754"/>
      <c r="E440" s="754"/>
      <c r="F440" s="664"/>
      <c r="G440" s="695">
        <f t="shared" si="51"/>
        <v>44006793.459603339</v>
      </c>
      <c r="I440" s="612">
        <v>44228</v>
      </c>
      <c r="J440" s="612">
        <v>44254</v>
      </c>
      <c r="K440" s="749">
        <f t="shared" si="49"/>
        <v>27</v>
      </c>
      <c r="M440" s="750">
        <v>3.2500000000000001E-2</v>
      </c>
      <c r="N440" s="695">
        <f t="shared" si="45"/>
        <v>105797.15</v>
      </c>
      <c r="O440" s="695">
        <f t="shared" si="52"/>
        <v>105797.15</v>
      </c>
      <c r="P440" s="695">
        <f t="shared" si="53"/>
        <v>2229763.2600000002</v>
      </c>
    </row>
    <row r="441" spans="1:16" ht="14.45" hidden="1" customHeight="1" outlineLevel="1" x14ac:dyDescent="0.2">
      <c r="B441" s="664"/>
      <c r="C441" s="754">
        <v>0</v>
      </c>
      <c r="E441" s="754"/>
      <c r="F441" s="695">
        <f>SUM(C441:E441)</f>
        <v>0</v>
      </c>
      <c r="G441" s="695">
        <f t="shared" si="51"/>
        <v>44006793.459603339</v>
      </c>
      <c r="I441" s="612">
        <v>44255</v>
      </c>
      <c r="J441" s="612">
        <v>44255</v>
      </c>
      <c r="K441" s="749">
        <f t="shared" si="49"/>
        <v>1</v>
      </c>
      <c r="M441" s="750">
        <v>3.2500000000000001E-2</v>
      </c>
      <c r="N441" s="695">
        <f t="shared" si="45"/>
        <v>3918.41</v>
      </c>
      <c r="O441" s="695">
        <f t="shared" si="52"/>
        <v>109715.56</v>
      </c>
      <c r="P441" s="695">
        <f t="shared" si="53"/>
        <v>2233681.6700000004</v>
      </c>
    </row>
    <row r="442" spans="1:16" ht="14.45" hidden="1" customHeight="1" outlineLevel="1" x14ac:dyDescent="0.2">
      <c r="B442" s="664" t="s">
        <v>37</v>
      </c>
      <c r="C442" s="754"/>
      <c r="E442" s="754"/>
      <c r="F442" s="664"/>
      <c r="G442" s="695">
        <f t="shared" si="51"/>
        <v>44006793.459603339</v>
      </c>
      <c r="I442" s="612">
        <v>44256</v>
      </c>
      <c r="J442" s="612">
        <v>44285</v>
      </c>
      <c r="K442" s="749">
        <f t="shared" si="49"/>
        <v>30</v>
      </c>
      <c r="M442" s="750">
        <v>3.2500000000000001E-2</v>
      </c>
      <c r="N442" s="695">
        <f t="shared" si="45"/>
        <v>117552.39</v>
      </c>
      <c r="O442" s="695">
        <f t="shared" si="52"/>
        <v>117552.39</v>
      </c>
      <c r="P442" s="695">
        <f t="shared" si="53"/>
        <v>2351234.0600000005</v>
      </c>
    </row>
    <row r="443" spans="1:16" ht="14.45" hidden="1" customHeight="1" outlineLevel="1" x14ac:dyDescent="0.2">
      <c r="B443" s="664"/>
      <c r="C443" s="754">
        <v>0</v>
      </c>
      <c r="E443" s="754"/>
      <c r="F443" s="695">
        <f>SUM(C443:E443)</f>
        <v>0</v>
      </c>
      <c r="G443" s="695">
        <f t="shared" si="51"/>
        <v>44006793.459603339</v>
      </c>
      <c r="I443" s="612">
        <v>44286</v>
      </c>
      <c r="J443" s="612">
        <v>44286</v>
      </c>
      <c r="K443" s="749">
        <f t="shared" si="49"/>
        <v>1</v>
      </c>
      <c r="M443" s="750">
        <v>3.2500000000000001E-2</v>
      </c>
      <c r="N443" s="695">
        <f t="shared" si="45"/>
        <v>3918.41</v>
      </c>
      <c r="O443" s="695">
        <f t="shared" si="52"/>
        <v>121470.8</v>
      </c>
      <c r="P443" s="695">
        <f t="shared" si="53"/>
        <v>2355152.4700000007</v>
      </c>
    </row>
    <row r="444" spans="1:16" ht="14.45" hidden="1" customHeight="1" outlineLevel="1" x14ac:dyDescent="0.2">
      <c r="B444" s="664" t="s">
        <v>38</v>
      </c>
      <c r="C444" s="754"/>
      <c r="E444" s="754"/>
      <c r="F444" s="664"/>
      <c r="G444" s="695">
        <f t="shared" si="51"/>
        <v>44006793.459603339</v>
      </c>
      <c r="I444" s="612">
        <v>44287</v>
      </c>
      <c r="J444" s="612">
        <v>44315</v>
      </c>
      <c r="K444" s="749">
        <f t="shared" si="49"/>
        <v>29</v>
      </c>
      <c r="M444" s="750">
        <v>3.2500000000000001E-2</v>
      </c>
      <c r="N444" s="695">
        <f t="shared" si="45"/>
        <v>113633.98</v>
      </c>
      <c r="O444" s="695">
        <f t="shared" si="52"/>
        <v>113633.98</v>
      </c>
      <c r="P444" s="695">
        <f t="shared" si="53"/>
        <v>2468786.4500000007</v>
      </c>
    </row>
    <row r="445" spans="1:16" ht="14.45" hidden="1" customHeight="1" outlineLevel="1" x14ac:dyDescent="0.2">
      <c r="B445" s="664"/>
      <c r="C445" s="754">
        <v>0</v>
      </c>
      <c r="E445" s="754"/>
      <c r="F445" s="695">
        <f>SUM(C445:E445)</f>
        <v>0</v>
      </c>
      <c r="G445" s="695">
        <f t="shared" si="51"/>
        <v>44006793.459603339</v>
      </c>
      <c r="I445" s="612">
        <v>44316</v>
      </c>
      <c r="J445" s="612">
        <v>44316</v>
      </c>
      <c r="K445" s="749">
        <f t="shared" si="49"/>
        <v>1</v>
      </c>
      <c r="M445" s="750">
        <v>3.2500000000000001E-2</v>
      </c>
      <c r="N445" s="695">
        <f t="shared" si="45"/>
        <v>3918.41</v>
      </c>
      <c r="O445" s="695">
        <f t="shared" si="52"/>
        <v>117552.39</v>
      </c>
      <c r="P445" s="695">
        <f t="shared" si="53"/>
        <v>2472704.8600000008</v>
      </c>
    </row>
    <row r="446" spans="1:16" ht="14.45" hidden="1" customHeight="1" outlineLevel="1" x14ac:dyDescent="0.2">
      <c r="B446" s="664" t="s">
        <v>39</v>
      </c>
      <c r="C446" s="754"/>
      <c r="E446" s="754"/>
      <c r="F446" s="664"/>
      <c r="G446" s="695">
        <f t="shared" si="51"/>
        <v>44006793.459603339</v>
      </c>
      <c r="I446" s="612">
        <v>44317</v>
      </c>
      <c r="J446" s="612">
        <v>44346</v>
      </c>
      <c r="K446" s="749">
        <f t="shared" si="49"/>
        <v>30</v>
      </c>
      <c r="M446" s="750">
        <v>3.2500000000000001E-2</v>
      </c>
      <c r="N446" s="695">
        <f t="shared" si="45"/>
        <v>117552.39</v>
      </c>
      <c r="O446" s="695">
        <f t="shared" si="52"/>
        <v>117552.39</v>
      </c>
      <c r="P446" s="695">
        <f t="shared" si="53"/>
        <v>2590257.2500000009</v>
      </c>
    </row>
    <row r="447" spans="1:16" ht="14.45" hidden="1" customHeight="1" outlineLevel="1" x14ac:dyDescent="0.2">
      <c r="B447" s="664"/>
      <c r="C447" s="754">
        <v>78046.604887321591</v>
      </c>
      <c r="E447" s="754"/>
      <c r="F447" s="695">
        <f>SUM(C447:E447)</f>
        <v>78046.604887321591</v>
      </c>
      <c r="G447" s="695">
        <f t="shared" si="51"/>
        <v>44084840.064490661</v>
      </c>
      <c r="I447" s="612">
        <v>44347</v>
      </c>
      <c r="J447" s="612">
        <v>44347</v>
      </c>
      <c r="K447" s="749">
        <f t="shared" si="49"/>
        <v>1</v>
      </c>
      <c r="M447" s="750">
        <v>3.2500000000000001E-2</v>
      </c>
      <c r="N447" s="695">
        <f t="shared" si="45"/>
        <v>3925.36</v>
      </c>
      <c r="O447" s="695">
        <f t="shared" si="52"/>
        <v>121477.75</v>
      </c>
      <c r="P447" s="695">
        <f t="shared" si="53"/>
        <v>2594182.6100000008</v>
      </c>
    </row>
    <row r="448" spans="1:16" ht="14.45" hidden="1" customHeight="1" outlineLevel="1" x14ac:dyDescent="0.2">
      <c r="B448" s="664" t="s">
        <v>40</v>
      </c>
      <c r="C448" s="754"/>
      <c r="E448" s="754"/>
      <c r="F448" s="664"/>
      <c r="G448" s="695">
        <f t="shared" si="51"/>
        <v>44084840.064490661</v>
      </c>
      <c r="I448" s="612">
        <v>44348</v>
      </c>
      <c r="J448" s="612">
        <v>44376</v>
      </c>
      <c r="K448" s="749">
        <f t="shared" si="49"/>
        <v>29</v>
      </c>
      <c r="M448" s="750">
        <v>3.2500000000000001E-2</v>
      </c>
      <c r="N448" s="695">
        <f t="shared" si="45"/>
        <v>113835.51</v>
      </c>
      <c r="O448" s="695">
        <f t="shared" si="52"/>
        <v>113835.51</v>
      </c>
      <c r="P448" s="695">
        <f t="shared" si="53"/>
        <v>2708018.1200000006</v>
      </c>
    </row>
    <row r="449" spans="1:16" ht="14.45" hidden="1" customHeight="1" outlineLevel="1" x14ac:dyDescent="0.2">
      <c r="B449" s="664"/>
      <c r="C449" s="754">
        <v>6671817.602853477</v>
      </c>
      <c r="E449" s="754"/>
      <c r="F449" s="695">
        <f>SUM(C449:E449)</f>
        <v>6671817.602853477</v>
      </c>
      <c r="G449" s="695">
        <f t="shared" si="51"/>
        <v>50756657.667344138</v>
      </c>
      <c r="I449" s="612">
        <v>44377</v>
      </c>
      <c r="J449" s="612">
        <v>44377</v>
      </c>
      <c r="K449" s="749">
        <f t="shared" si="49"/>
        <v>1</v>
      </c>
      <c r="M449" s="750">
        <v>3.2500000000000001E-2</v>
      </c>
      <c r="N449" s="695">
        <f t="shared" si="45"/>
        <v>4519.43</v>
      </c>
      <c r="O449" s="695">
        <f t="shared" si="52"/>
        <v>118354.94</v>
      </c>
      <c r="P449" s="695">
        <f t="shared" si="53"/>
        <v>2712537.5500000007</v>
      </c>
    </row>
    <row r="450" spans="1:16" ht="14.45" hidden="1" customHeight="1" outlineLevel="1" x14ac:dyDescent="0.2">
      <c r="B450" s="664" t="s">
        <v>29</v>
      </c>
      <c r="C450" s="754"/>
      <c r="E450" s="754"/>
      <c r="F450" s="664"/>
      <c r="G450" s="695">
        <f t="shared" si="51"/>
        <v>50756657.667344138</v>
      </c>
      <c r="I450" s="612">
        <v>44378</v>
      </c>
      <c r="J450" s="612">
        <v>44407</v>
      </c>
      <c r="K450" s="749">
        <f t="shared" si="49"/>
        <v>30</v>
      </c>
      <c r="M450" s="750">
        <v>3.2500000000000001E-2</v>
      </c>
      <c r="N450" s="695">
        <f t="shared" si="45"/>
        <v>135582.85</v>
      </c>
      <c r="O450" s="695">
        <f t="shared" si="52"/>
        <v>135582.85</v>
      </c>
      <c r="P450" s="695">
        <f t="shared" si="53"/>
        <v>2848120.4000000008</v>
      </c>
    </row>
    <row r="451" spans="1:16" ht="14.45" hidden="1" customHeight="1" outlineLevel="1" x14ac:dyDescent="0.2">
      <c r="B451" s="664"/>
      <c r="C451" s="754">
        <v>17492115.32345672</v>
      </c>
      <c r="E451" s="754"/>
      <c r="F451" s="695">
        <f>SUM(C451:E451)</f>
        <v>17492115.32345672</v>
      </c>
      <c r="G451" s="695">
        <f t="shared" si="51"/>
        <v>68248772.990800858</v>
      </c>
      <c r="I451" s="612">
        <v>44408</v>
      </c>
      <c r="J451" s="612">
        <v>44408</v>
      </c>
      <c r="K451" s="749">
        <f t="shared" si="49"/>
        <v>1</v>
      </c>
      <c r="M451" s="750">
        <v>3.2500000000000001E-2</v>
      </c>
      <c r="N451" s="695">
        <f t="shared" si="45"/>
        <v>6076.95</v>
      </c>
      <c r="O451" s="695">
        <f t="shared" si="52"/>
        <v>141659.80000000002</v>
      </c>
      <c r="P451" s="695">
        <f t="shared" si="53"/>
        <v>2854197.350000001</v>
      </c>
    </row>
    <row r="452" spans="1:16" ht="14.45" hidden="1" customHeight="1" outlineLevel="1" x14ac:dyDescent="0.2">
      <c r="B452" s="664" t="s">
        <v>30</v>
      </c>
      <c r="C452" s="754"/>
      <c r="E452" s="754"/>
      <c r="F452" s="664"/>
      <c r="G452" s="695">
        <f t="shared" si="51"/>
        <v>68248772.990800858</v>
      </c>
      <c r="I452" s="612">
        <v>44409</v>
      </c>
      <c r="J452" s="612">
        <v>44438</v>
      </c>
      <c r="K452" s="749">
        <f t="shared" si="49"/>
        <v>30</v>
      </c>
      <c r="M452" s="750">
        <v>3.2500000000000001E-2</v>
      </c>
      <c r="N452" s="695">
        <f t="shared" si="45"/>
        <v>182308.37</v>
      </c>
      <c r="O452" s="695">
        <f t="shared" si="52"/>
        <v>182308.37</v>
      </c>
      <c r="P452" s="695">
        <f t="shared" si="53"/>
        <v>3036505.7200000011</v>
      </c>
    </row>
    <row r="453" spans="1:16" ht="14.45" hidden="1" customHeight="1" outlineLevel="1" x14ac:dyDescent="0.2">
      <c r="B453" s="664"/>
      <c r="C453" s="754">
        <v>1953640.5154785663</v>
      </c>
      <c r="E453" s="754"/>
      <c r="F453" s="695">
        <f>SUM(C453:E453)</f>
        <v>1953640.5154785663</v>
      </c>
      <c r="G453" s="695">
        <f t="shared" si="51"/>
        <v>70202413.506279424</v>
      </c>
      <c r="I453" s="612">
        <v>44439</v>
      </c>
      <c r="J453" s="612">
        <v>44439</v>
      </c>
      <c r="K453" s="749">
        <f t="shared" si="49"/>
        <v>1</v>
      </c>
      <c r="M453" s="750">
        <v>3.2500000000000001E-2</v>
      </c>
      <c r="N453" s="695">
        <f t="shared" ref="N453:N479" si="54">+IF(+K453&lt;&gt;" ", ROUND(M453*(K453/365)*G453,2),0)</f>
        <v>6250.9</v>
      </c>
      <c r="O453" s="695">
        <f t="shared" si="52"/>
        <v>188559.27</v>
      </c>
      <c r="P453" s="695">
        <f t="shared" si="53"/>
        <v>3042756.620000001</v>
      </c>
    </row>
    <row r="454" spans="1:16" ht="14.45" hidden="1" customHeight="1" outlineLevel="1" x14ac:dyDescent="0.2">
      <c r="B454" s="664" t="s">
        <v>31</v>
      </c>
      <c r="C454" s="754"/>
      <c r="E454" s="754"/>
      <c r="F454" s="664"/>
      <c r="G454" s="695">
        <f t="shared" si="51"/>
        <v>70202413.506279424</v>
      </c>
      <c r="I454" s="612">
        <v>44440</v>
      </c>
      <c r="J454" s="612">
        <v>44468</v>
      </c>
      <c r="K454" s="749">
        <f t="shared" si="49"/>
        <v>29</v>
      </c>
      <c r="M454" s="750">
        <v>3.2500000000000001E-2</v>
      </c>
      <c r="N454" s="695">
        <f t="shared" si="54"/>
        <v>181276.1</v>
      </c>
      <c r="O454" s="695">
        <f t="shared" si="52"/>
        <v>181276.1</v>
      </c>
      <c r="P454" s="695">
        <f t="shared" si="53"/>
        <v>3224032.7200000011</v>
      </c>
    </row>
    <row r="455" spans="1:16" ht="14.45" hidden="1" customHeight="1" outlineLevel="1" x14ac:dyDescent="0.2">
      <c r="B455" s="664"/>
      <c r="C455" s="754">
        <v>-5929637.3447478563</v>
      </c>
      <c r="E455" s="754"/>
      <c r="F455" s="695">
        <f>SUM(C455:E455)</f>
        <v>-5929637.3447478563</v>
      </c>
      <c r="G455" s="695">
        <f>+G454+E455+F455</f>
        <v>64272776.161531568</v>
      </c>
      <c r="I455" s="612">
        <v>44469</v>
      </c>
      <c r="J455" s="612">
        <v>44469</v>
      </c>
      <c r="K455" s="749">
        <f t="shared" si="49"/>
        <v>1</v>
      </c>
      <c r="M455" s="750">
        <v>3.2500000000000001E-2</v>
      </c>
      <c r="N455" s="695">
        <f>+IF(+K455&lt;&gt;" ", ROUND(M455*(K455/365)*G455,2),0)</f>
        <v>5722.92</v>
      </c>
      <c r="O455" s="695">
        <f>IF(MONTH(+I455)&lt;&gt;MONTH(+I454),N455,+O454+N455)</f>
        <v>186999.02000000002</v>
      </c>
      <c r="P455" s="695">
        <f>P454+N455</f>
        <v>3229755.6400000011</v>
      </c>
    </row>
    <row r="456" spans="1:16" ht="14.45" hidden="1" customHeight="1" outlineLevel="1" x14ac:dyDescent="0.2">
      <c r="B456" s="664" t="s">
        <v>32</v>
      </c>
      <c r="C456" s="754"/>
      <c r="E456" s="754"/>
      <c r="F456" s="664"/>
      <c r="G456" s="695">
        <f t="shared" si="51"/>
        <v>64272776.161531568</v>
      </c>
      <c r="I456" s="612">
        <v>44470</v>
      </c>
      <c r="J456" s="612">
        <v>44499</v>
      </c>
      <c r="K456" s="749">
        <f t="shared" si="49"/>
        <v>30</v>
      </c>
      <c r="M456" s="750">
        <v>3.2500000000000001E-2</v>
      </c>
      <c r="N456" s="695">
        <f>+IF(+K456&lt;&gt;" ", ROUND(M456*(K456/365)*G456,2),0)</f>
        <v>171687.55</v>
      </c>
      <c r="O456" s="695">
        <f t="shared" si="52"/>
        <v>171687.55</v>
      </c>
      <c r="P456" s="695">
        <f t="shared" si="53"/>
        <v>3401443.1900000009</v>
      </c>
    </row>
    <row r="457" spans="1:16" ht="14.45" hidden="1" customHeight="1" outlineLevel="1" x14ac:dyDescent="0.2">
      <c r="B457" s="664"/>
      <c r="C457" s="754">
        <v>3380567.3924371302</v>
      </c>
      <c r="E457" s="754"/>
      <c r="F457" s="695">
        <f>SUM(C457:E457)</f>
        <v>3380567.3924371302</v>
      </c>
      <c r="G457" s="695">
        <f t="shared" si="51"/>
        <v>67653343.553968698</v>
      </c>
      <c r="I457" s="612">
        <v>44500</v>
      </c>
      <c r="J457" s="612">
        <v>44500</v>
      </c>
      <c r="K457" s="749">
        <f t="shared" si="49"/>
        <v>1</v>
      </c>
      <c r="M457" s="750">
        <v>3.2500000000000001E-2</v>
      </c>
      <c r="N457" s="695">
        <f>+IF(+K457&lt;&gt;" ", ROUND(M457*(K457/365)*G457,2),0)</f>
        <v>6023.93</v>
      </c>
      <c r="O457" s="695">
        <f>IF(MONTH(+I457)&lt;&gt;MONTH(+I456),N457,+O456+N457)</f>
        <v>177711.47999999998</v>
      </c>
      <c r="P457" s="695">
        <f>P456+N457</f>
        <v>3407467.120000001</v>
      </c>
    </row>
    <row r="458" spans="1:16" ht="14.45" hidden="1" customHeight="1" outlineLevel="1" x14ac:dyDescent="0.2">
      <c r="B458" s="664" t="s">
        <v>33</v>
      </c>
      <c r="C458" s="754"/>
      <c r="E458" s="754"/>
      <c r="F458" s="664"/>
      <c r="G458" s="695">
        <f t="shared" si="51"/>
        <v>67653343.553968698</v>
      </c>
      <c r="I458" s="612">
        <v>44501</v>
      </c>
      <c r="J458" s="612">
        <v>44529</v>
      </c>
      <c r="K458" s="749">
        <f t="shared" si="49"/>
        <v>29</v>
      </c>
      <c r="M458" s="750">
        <v>3.2500000000000001E-2</v>
      </c>
      <c r="N458" s="695">
        <f t="shared" si="54"/>
        <v>174693.91</v>
      </c>
      <c r="O458" s="695">
        <f t="shared" si="52"/>
        <v>174693.91</v>
      </c>
      <c r="P458" s="695">
        <f t="shared" si="53"/>
        <v>3582161.0300000012</v>
      </c>
    </row>
    <row r="459" spans="1:16" ht="14.45" hidden="1" customHeight="1" outlineLevel="1" x14ac:dyDescent="0.2">
      <c r="B459" s="664"/>
      <c r="C459" s="754">
        <v>1541500.6719859838</v>
      </c>
      <c r="E459" s="754"/>
      <c r="F459" s="695">
        <f>SUM(C459:E459)</f>
        <v>1541500.6719859838</v>
      </c>
      <c r="G459" s="695">
        <f>+G458+E459+F459</f>
        <v>69194844.225954682</v>
      </c>
      <c r="I459" s="612">
        <v>44530</v>
      </c>
      <c r="J459" s="612">
        <v>44530</v>
      </c>
      <c r="K459" s="749">
        <f t="shared" si="49"/>
        <v>1</v>
      </c>
      <c r="M459" s="750">
        <v>3.2500000000000001E-2</v>
      </c>
      <c r="N459" s="695">
        <f t="shared" si="54"/>
        <v>6161.18</v>
      </c>
      <c r="O459" s="695">
        <f t="shared" si="52"/>
        <v>180855.09</v>
      </c>
      <c r="P459" s="695">
        <f>P458+N459</f>
        <v>3588322.2100000014</v>
      </c>
    </row>
    <row r="460" spans="1:16" s="664" customFormat="1" ht="15.75" hidden="1" outlineLevel="1" x14ac:dyDescent="0.25">
      <c r="A460" s="664" t="s">
        <v>285</v>
      </c>
      <c r="B460" s="664" t="s">
        <v>34</v>
      </c>
      <c r="C460" s="695"/>
      <c r="E460" s="695">
        <f>-G437</f>
        <v>-44006793.459603339</v>
      </c>
      <c r="F460" s="695">
        <f>SUM(C460:E460)</f>
        <v>-44006793.459603339</v>
      </c>
      <c r="G460" s="695">
        <f>E460</f>
        <v>-44006793.459603339</v>
      </c>
      <c r="I460" s="612">
        <v>44531</v>
      </c>
      <c r="J460" s="612">
        <v>44531</v>
      </c>
      <c r="K460" s="749"/>
      <c r="L460" s="699"/>
      <c r="M460" s="750"/>
      <c r="N460" s="695"/>
      <c r="O460" s="695"/>
      <c r="P460" s="695">
        <f>-'Interest PCA Imbalance'!P437</f>
        <v>-2002495.3100000003</v>
      </c>
    </row>
    <row r="461" spans="1:16" ht="14.45" hidden="1" customHeight="1" outlineLevel="1" x14ac:dyDescent="0.2">
      <c r="B461" s="664"/>
      <c r="C461" s="754"/>
      <c r="F461" s="664"/>
      <c r="G461" s="695">
        <f>+G459+E461+F461+E460</f>
        <v>25188050.766351342</v>
      </c>
      <c r="I461" s="612">
        <v>44531</v>
      </c>
      <c r="J461" s="612">
        <v>44560</v>
      </c>
      <c r="K461" s="749">
        <f t="shared" si="49"/>
        <v>30</v>
      </c>
      <c r="M461" s="750">
        <v>3.2500000000000001E-2</v>
      </c>
      <c r="N461" s="695">
        <f t="shared" si="54"/>
        <v>67283.149999999994</v>
      </c>
      <c r="O461" s="695">
        <f>IF(MONTH(+I461)&lt;&gt;MONTH(+I459),N461,+O459+N461)</f>
        <v>67283.149999999994</v>
      </c>
      <c r="P461" s="695">
        <f>P459+N461+P460</f>
        <v>1653110.050000001</v>
      </c>
    </row>
    <row r="462" spans="1:16" ht="14.45" hidden="1" customHeight="1" outlineLevel="1" x14ac:dyDescent="0.2">
      <c r="C462" s="754">
        <v>11513965.052861914</v>
      </c>
      <c r="F462" s="695">
        <f>SUM(C462:E462)</f>
        <v>11513965.052861914</v>
      </c>
      <c r="G462" s="695">
        <f>+G461+E462+F462</f>
        <v>36702015.819213256</v>
      </c>
      <c r="I462" s="612">
        <v>44561</v>
      </c>
      <c r="J462" s="612">
        <v>44561</v>
      </c>
      <c r="K462" s="749">
        <f t="shared" si="49"/>
        <v>1</v>
      </c>
      <c r="M462" s="750">
        <v>3.2500000000000001E-2</v>
      </c>
      <c r="N462" s="695">
        <f t="shared" si="54"/>
        <v>3267.99</v>
      </c>
      <c r="O462" s="695">
        <f t="shared" si="52"/>
        <v>70551.14</v>
      </c>
      <c r="P462" s="695">
        <f t="shared" si="53"/>
        <v>1656378.040000001</v>
      </c>
    </row>
    <row r="463" spans="1:16" s="664" customFormat="1" ht="14.25" customHeight="1" collapsed="1" x14ac:dyDescent="0.2">
      <c r="A463" s="664" t="s">
        <v>363</v>
      </c>
      <c r="B463" s="664" t="s">
        <v>35</v>
      </c>
      <c r="C463" s="754"/>
      <c r="D463" s="753"/>
      <c r="E463" s="753"/>
      <c r="F463" s="695"/>
      <c r="G463" s="695">
        <f>+G462+E463+F463</f>
        <v>36702015.819213256</v>
      </c>
      <c r="H463" s="753"/>
      <c r="I463" s="612">
        <v>44562</v>
      </c>
      <c r="J463" s="612">
        <v>44591</v>
      </c>
      <c r="K463" s="749">
        <f t="shared" si="49"/>
        <v>30</v>
      </c>
      <c r="L463" s="753"/>
      <c r="M463" s="750">
        <v>3.2500000000000001E-2</v>
      </c>
      <c r="N463" s="695">
        <f t="shared" si="54"/>
        <v>98039.63</v>
      </c>
      <c r="O463" s="695">
        <f t="shared" si="52"/>
        <v>98039.63</v>
      </c>
      <c r="P463" s="695">
        <f t="shared" si="53"/>
        <v>1754417.6700000009</v>
      </c>
    </row>
    <row r="464" spans="1:16" ht="14.45" customHeight="1" x14ac:dyDescent="0.2">
      <c r="A464" s="557" t="s">
        <v>364</v>
      </c>
      <c r="B464" s="664"/>
      <c r="C464" s="754">
        <v>0</v>
      </c>
      <c r="E464" s="754"/>
      <c r="F464" s="695">
        <f>SUM(C464:E464)</f>
        <v>0</v>
      </c>
      <c r="G464" s="695">
        <f t="shared" ref="G464:G479" si="55">+G463+E464+F464</f>
        <v>36702015.819213256</v>
      </c>
      <c r="I464" s="612">
        <v>44592</v>
      </c>
      <c r="J464" s="612">
        <v>44592</v>
      </c>
      <c r="K464" s="749">
        <f t="shared" si="49"/>
        <v>1</v>
      </c>
      <c r="M464" s="750">
        <v>3.2500000000000001E-2</v>
      </c>
      <c r="N464" s="695">
        <f t="shared" si="54"/>
        <v>3267.99</v>
      </c>
      <c r="O464" s="695">
        <f t="shared" si="52"/>
        <v>101307.62000000001</v>
      </c>
      <c r="P464" s="695">
        <f t="shared" si="53"/>
        <v>1757685.6600000008</v>
      </c>
    </row>
    <row r="465" spans="2:16" ht="14.45" customHeight="1" x14ac:dyDescent="0.2">
      <c r="B465" s="664" t="s">
        <v>36</v>
      </c>
      <c r="C465" s="754"/>
      <c r="E465" s="754"/>
      <c r="F465" s="664"/>
      <c r="G465" s="695">
        <f t="shared" si="55"/>
        <v>36702015.819213256</v>
      </c>
      <c r="I465" s="612">
        <v>44593</v>
      </c>
      <c r="J465" s="612">
        <v>44619</v>
      </c>
      <c r="K465" s="749">
        <f t="shared" si="49"/>
        <v>27</v>
      </c>
      <c r="M465" s="750">
        <v>3.2500000000000001E-2</v>
      </c>
      <c r="N465" s="695">
        <f t="shared" si="54"/>
        <v>88235.67</v>
      </c>
      <c r="O465" s="695">
        <f t="shared" si="52"/>
        <v>88235.67</v>
      </c>
      <c r="P465" s="695">
        <f t="shared" si="53"/>
        <v>1845921.3300000008</v>
      </c>
    </row>
    <row r="466" spans="2:16" ht="14.45" customHeight="1" x14ac:dyDescent="0.2">
      <c r="B466" s="664"/>
      <c r="C466" s="754">
        <v>0</v>
      </c>
      <c r="E466" s="754"/>
      <c r="F466" s="695">
        <f>SUM(C466:E466)</f>
        <v>0</v>
      </c>
      <c r="G466" s="695">
        <f>+G465+E466+F466</f>
        <v>36702015.819213256</v>
      </c>
      <c r="I466" s="612">
        <v>44620</v>
      </c>
      <c r="J466" s="612">
        <v>44620</v>
      </c>
      <c r="K466" s="749">
        <f t="shared" si="49"/>
        <v>1</v>
      </c>
      <c r="M466" s="750">
        <v>3.2500000000000001E-2</v>
      </c>
      <c r="N466" s="695">
        <f t="shared" si="54"/>
        <v>3267.99</v>
      </c>
      <c r="O466" s="695">
        <f>IF(MONTH(+I466)&lt;&gt;MONTH(+I465),N466,+O465+N466)</f>
        <v>91503.66</v>
      </c>
      <c r="P466" s="695">
        <f>P465+N466</f>
        <v>1849189.3200000008</v>
      </c>
    </row>
    <row r="467" spans="2:16" ht="14.45" customHeight="1" x14ac:dyDescent="0.2">
      <c r="B467" s="664" t="s">
        <v>37</v>
      </c>
      <c r="C467" s="754"/>
      <c r="E467" s="754"/>
      <c r="F467" s="664"/>
      <c r="G467" s="695">
        <f t="shared" si="55"/>
        <v>36702015.819213256</v>
      </c>
      <c r="I467" s="612">
        <v>44621</v>
      </c>
      <c r="J467" s="612">
        <v>44650</v>
      </c>
      <c r="K467" s="749">
        <f t="shared" si="49"/>
        <v>30</v>
      </c>
      <c r="M467" s="750">
        <v>3.2500000000000001E-2</v>
      </c>
      <c r="N467" s="695">
        <f t="shared" si="54"/>
        <v>98039.63</v>
      </c>
      <c r="O467" s="695">
        <f t="shared" si="52"/>
        <v>98039.63</v>
      </c>
      <c r="P467" s="695">
        <f t="shared" si="53"/>
        <v>1947228.9500000007</v>
      </c>
    </row>
    <row r="468" spans="2:16" ht="14.45" customHeight="1" x14ac:dyDescent="0.2">
      <c r="B468" s="664"/>
      <c r="C468" s="754">
        <v>0</v>
      </c>
      <c r="E468" s="754"/>
      <c r="F468" s="695">
        <f>SUM(C468:E468)</f>
        <v>0</v>
      </c>
      <c r="G468" s="695">
        <f t="shared" si="55"/>
        <v>36702015.819213256</v>
      </c>
      <c r="I468" s="612">
        <v>44651</v>
      </c>
      <c r="J468" s="612">
        <v>44651</v>
      </c>
      <c r="K468" s="749">
        <f t="shared" si="49"/>
        <v>1</v>
      </c>
      <c r="M468" s="750">
        <v>3.2500000000000001E-2</v>
      </c>
      <c r="N468" s="695">
        <f t="shared" si="54"/>
        <v>3267.99</v>
      </c>
      <c r="O468" s="695">
        <f t="shared" si="52"/>
        <v>101307.62000000001</v>
      </c>
      <c r="P468" s="695">
        <f t="shared" si="53"/>
        <v>1950496.9400000006</v>
      </c>
    </row>
    <row r="469" spans="2:16" ht="14.45" customHeight="1" x14ac:dyDescent="0.2">
      <c r="B469" s="664" t="s">
        <v>38</v>
      </c>
      <c r="C469" s="754"/>
      <c r="E469" s="754"/>
      <c r="F469" s="664"/>
      <c r="G469" s="695">
        <f t="shared" si="55"/>
        <v>36702015.819213256</v>
      </c>
      <c r="I469" s="612">
        <v>44652</v>
      </c>
      <c r="J469" s="612">
        <v>44680</v>
      </c>
      <c r="K469" s="749">
        <f t="shared" si="49"/>
        <v>29</v>
      </c>
      <c r="M469" s="750">
        <v>3.2500000000000001E-2</v>
      </c>
      <c r="N469" s="695">
        <f t="shared" si="54"/>
        <v>94771.64</v>
      </c>
      <c r="O469" s="695">
        <f t="shared" si="52"/>
        <v>94771.64</v>
      </c>
      <c r="P469" s="695">
        <f t="shared" si="53"/>
        <v>2045268.5800000005</v>
      </c>
    </row>
    <row r="470" spans="2:16" ht="14.45" customHeight="1" x14ac:dyDescent="0.2">
      <c r="B470" s="664"/>
      <c r="C470" s="754">
        <v>1969654.1636553556</v>
      </c>
      <c r="E470" s="754"/>
      <c r="F470" s="695">
        <f>SUM(C470:E470)</f>
        <v>1969654.1636553556</v>
      </c>
      <c r="G470" s="695">
        <f t="shared" si="55"/>
        <v>38671669.982868612</v>
      </c>
      <c r="I470" s="612">
        <v>44681</v>
      </c>
      <c r="J470" s="612">
        <v>44681</v>
      </c>
      <c r="K470" s="749">
        <f t="shared" si="49"/>
        <v>1</v>
      </c>
      <c r="M470" s="750">
        <v>3.2500000000000001E-2</v>
      </c>
      <c r="N470" s="695">
        <f t="shared" si="54"/>
        <v>3443.37</v>
      </c>
      <c r="O470" s="695">
        <f t="shared" si="52"/>
        <v>98215.01</v>
      </c>
      <c r="P470" s="695">
        <f t="shared" si="53"/>
        <v>2048711.9500000007</v>
      </c>
    </row>
    <row r="471" spans="2:16" ht="14.45" customHeight="1" x14ac:dyDescent="0.2">
      <c r="B471" s="664" t="s">
        <v>39</v>
      </c>
      <c r="C471" s="754"/>
      <c r="E471" s="754"/>
      <c r="F471" s="664"/>
      <c r="G471" s="695">
        <f t="shared" si="55"/>
        <v>38671669.982868612</v>
      </c>
      <c r="I471" s="612">
        <v>44682</v>
      </c>
      <c r="J471" s="612">
        <v>44711</v>
      </c>
      <c r="K471" s="749">
        <f t="shared" si="49"/>
        <v>30</v>
      </c>
      <c r="M471" s="750">
        <v>3.2500000000000001E-2</v>
      </c>
      <c r="N471" s="695">
        <f t="shared" si="54"/>
        <v>103301.04</v>
      </c>
      <c r="O471" s="695">
        <f t="shared" si="52"/>
        <v>103301.04</v>
      </c>
      <c r="P471" s="695">
        <f t="shared" si="53"/>
        <v>2152012.9900000007</v>
      </c>
    </row>
    <row r="472" spans="2:16" ht="14.45" customHeight="1" x14ac:dyDescent="0.2">
      <c r="B472" s="664"/>
      <c r="C472" s="754">
        <v>2360704.9708673432</v>
      </c>
      <c r="E472" s="754"/>
      <c r="F472" s="695">
        <f>SUM(C472:E472)</f>
        <v>2360704.9708673432</v>
      </c>
      <c r="G472" s="695">
        <f t="shared" si="55"/>
        <v>41032374.953735955</v>
      </c>
      <c r="I472" s="612">
        <v>44712</v>
      </c>
      <c r="J472" s="612">
        <v>44712</v>
      </c>
      <c r="K472" s="749">
        <f t="shared" si="49"/>
        <v>1</v>
      </c>
      <c r="M472" s="750">
        <v>3.2500000000000001E-2</v>
      </c>
      <c r="N472" s="695">
        <f t="shared" si="54"/>
        <v>3653.57</v>
      </c>
      <c r="O472" s="695">
        <f t="shared" si="52"/>
        <v>106954.61</v>
      </c>
      <c r="P472" s="695">
        <f t="shared" si="53"/>
        <v>2155666.5600000005</v>
      </c>
    </row>
    <row r="473" spans="2:16" ht="14.45" customHeight="1" x14ac:dyDescent="0.2">
      <c r="B473" s="664" t="s">
        <v>40</v>
      </c>
      <c r="C473" s="754"/>
      <c r="E473" s="754"/>
      <c r="F473" s="664"/>
      <c r="G473" s="695">
        <f t="shared" si="55"/>
        <v>41032374.953735955</v>
      </c>
      <c r="I473" s="612">
        <v>44713</v>
      </c>
      <c r="J473" s="612">
        <v>44741</v>
      </c>
      <c r="K473" s="749">
        <f t="shared" si="49"/>
        <v>29</v>
      </c>
      <c r="M473" s="750">
        <v>3.2500000000000001E-2</v>
      </c>
      <c r="N473" s="695">
        <f t="shared" si="54"/>
        <v>105953.46</v>
      </c>
      <c r="O473" s="695">
        <f t="shared" si="52"/>
        <v>105953.46</v>
      </c>
      <c r="P473" s="695">
        <f t="shared" si="53"/>
        <v>2261620.0200000005</v>
      </c>
    </row>
    <row r="474" spans="2:16" ht="14.45" customHeight="1" x14ac:dyDescent="0.2">
      <c r="B474" s="664"/>
      <c r="C474" s="754">
        <v>450979.28443007916</v>
      </c>
      <c r="E474" s="754"/>
      <c r="F474" s="695">
        <f>SUM(C474:E474)</f>
        <v>450979.28443007916</v>
      </c>
      <c r="G474" s="695">
        <f t="shared" si="55"/>
        <v>41483354.238166034</v>
      </c>
      <c r="I474" s="612">
        <v>44742</v>
      </c>
      <c r="J474" s="612">
        <v>44742</v>
      </c>
      <c r="K474" s="749">
        <f t="shared" si="49"/>
        <v>1</v>
      </c>
      <c r="M474" s="750">
        <v>3.2500000000000001E-2</v>
      </c>
      <c r="N474" s="695">
        <f t="shared" si="54"/>
        <v>3693.72</v>
      </c>
      <c r="O474" s="695">
        <f t="shared" si="52"/>
        <v>109647.18000000001</v>
      </c>
      <c r="P474" s="695">
        <f t="shared" si="53"/>
        <v>2265313.7400000007</v>
      </c>
    </row>
    <row r="475" spans="2:16" ht="14.45" customHeight="1" x14ac:dyDescent="0.2">
      <c r="B475" s="664" t="s">
        <v>29</v>
      </c>
      <c r="C475" s="754"/>
      <c r="E475" s="754"/>
      <c r="F475" s="664"/>
      <c r="G475" s="695">
        <f t="shared" si="55"/>
        <v>41483354.238166034</v>
      </c>
      <c r="I475" s="612">
        <v>44743</v>
      </c>
      <c r="J475" s="612">
        <v>44772</v>
      </c>
      <c r="K475" s="749">
        <f t="shared" si="49"/>
        <v>30</v>
      </c>
      <c r="M475" s="750">
        <v>3.5999999999999997E-2</v>
      </c>
      <c r="N475" s="695">
        <f>+IF(+K475&lt;&gt;" ", ROUND(M475*(K475/365)*G475,2),0)</f>
        <v>122745.27</v>
      </c>
      <c r="O475" s="695">
        <f t="shared" si="52"/>
        <v>122745.27</v>
      </c>
      <c r="P475" s="695">
        <f t="shared" si="53"/>
        <v>2388059.0100000007</v>
      </c>
    </row>
    <row r="476" spans="2:16" ht="14.45" customHeight="1" x14ac:dyDescent="0.2">
      <c r="B476" s="664"/>
      <c r="C476" s="754">
        <v>529933.56908088923</v>
      </c>
      <c r="E476" s="754"/>
      <c r="F476" s="695">
        <f>SUM(C476:E476)</f>
        <v>529933.56908088923</v>
      </c>
      <c r="G476" s="695">
        <f t="shared" si="55"/>
        <v>42013287.807246923</v>
      </c>
      <c r="I476" s="612">
        <v>44773</v>
      </c>
      <c r="J476" s="612">
        <v>44773</v>
      </c>
      <c r="K476" s="749">
        <f t="shared" si="49"/>
        <v>1</v>
      </c>
      <c r="M476" s="750">
        <v>3.5999999999999997E-2</v>
      </c>
      <c r="N476" s="695">
        <f t="shared" si="54"/>
        <v>4143.78</v>
      </c>
      <c r="O476" s="695">
        <f t="shared" si="52"/>
        <v>126889.05</v>
      </c>
      <c r="P476" s="695">
        <f t="shared" si="53"/>
        <v>2392202.7900000005</v>
      </c>
    </row>
    <row r="477" spans="2:16" ht="14.45" customHeight="1" x14ac:dyDescent="0.2">
      <c r="B477" s="664" t="s">
        <v>30</v>
      </c>
      <c r="C477" s="754"/>
      <c r="E477" s="754"/>
      <c r="F477" s="664"/>
      <c r="G477" s="695">
        <f t="shared" si="55"/>
        <v>42013287.807246923</v>
      </c>
      <c r="I477" s="612">
        <v>44774</v>
      </c>
      <c r="J477" s="612">
        <v>44803</v>
      </c>
      <c r="K477" s="749">
        <f t="shared" si="49"/>
        <v>30</v>
      </c>
      <c r="M477" s="750">
        <v>3.5999999999999997E-2</v>
      </c>
      <c r="N477" s="695">
        <f t="shared" si="54"/>
        <v>124313.29</v>
      </c>
      <c r="O477" s="695">
        <f t="shared" si="52"/>
        <v>124313.29</v>
      </c>
      <c r="P477" s="695">
        <f t="shared" si="53"/>
        <v>2516516.0800000005</v>
      </c>
    </row>
    <row r="478" spans="2:16" ht="14.45" customHeight="1" x14ac:dyDescent="0.2">
      <c r="B478" s="664"/>
      <c r="C478" s="754">
        <v>625577.51305075735</v>
      </c>
      <c r="E478" s="754"/>
      <c r="F478" s="695">
        <f>SUM(C478:E478)</f>
        <v>625577.51305075735</v>
      </c>
      <c r="G478" s="695">
        <f t="shared" si="55"/>
        <v>42638865.320297681</v>
      </c>
      <c r="I478" s="612">
        <v>44804</v>
      </c>
      <c r="J478" s="612">
        <v>44804</v>
      </c>
      <c r="K478" s="749">
        <f t="shared" si="49"/>
        <v>1</v>
      </c>
      <c r="M478" s="750">
        <v>3.5999999999999997E-2</v>
      </c>
      <c r="N478" s="695">
        <f t="shared" si="54"/>
        <v>4205.4799999999996</v>
      </c>
      <c r="O478" s="695">
        <f t="shared" si="52"/>
        <v>128518.76999999999</v>
      </c>
      <c r="P478" s="695">
        <f t="shared" si="53"/>
        <v>2520721.5600000005</v>
      </c>
    </row>
    <row r="479" spans="2:16" ht="14.45" customHeight="1" x14ac:dyDescent="0.2">
      <c r="B479" s="664" t="s">
        <v>31</v>
      </c>
      <c r="C479" s="754"/>
      <c r="E479" s="754"/>
      <c r="F479" s="664"/>
      <c r="G479" s="695">
        <f t="shared" si="55"/>
        <v>42638865.320297681</v>
      </c>
      <c r="I479" s="612">
        <v>44805</v>
      </c>
      <c r="J479" s="612">
        <v>44833</v>
      </c>
      <c r="K479" s="749">
        <f t="shared" si="49"/>
        <v>29</v>
      </c>
      <c r="M479" s="750">
        <v>3.5999999999999997E-2</v>
      </c>
      <c r="N479" s="695">
        <f t="shared" si="54"/>
        <v>121958.84</v>
      </c>
      <c r="O479" s="695">
        <f t="shared" si="52"/>
        <v>121958.84</v>
      </c>
      <c r="P479" s="695">
        <f t="shared" si="53"/>
        <v>2642680.4000000004</v>
      </c>
    </row>
    <row r="480" spans="2:16" ht="14.45" customHeight="1" x14ac:dyDescent="0.2">
      <c r="B480" s="664"/>
      <c r="C480" s="754">
        <v>-5936849.5010844246</v>
      </c>
      <c r="E480" s="754"/>
      <c r="F480" s="695">
        <f>SUM(C480:E480)</f>
        <v>-5936849.5010844246</v>
      </c>
      <c r="G480" s="695">
        <f>+G479+E480+F480</f>
        <v>36702015.819213256</v>
      </c>
      <c r="I480" s="612">
        <v>44834</v>
      </c>
      <c r="J480" s="612">
        <v>44834</v>
      </c>
      <c r="K480" s="749">
        <f t="shared" ref="K480:K486" si="56">+IF(+J480="","",+J480-(I480-1))</f>
        <v>1</v>
      </c>
      <c r="M480" s="750">
        <v>3.5999999999999997E-2</v>
      </c>
      <c r="N480" s="695">
        <f>+IF(+K480&lt;&gt;" ", ROUND(M480*(K480/365)*G480,2),0)</f>
        <v>3619.92</v>
      </c>
      <c r="O480" s="695">
        <f>IF(MONTH(+I480)&lt;&gt;MONTH(+I479),N480,+O479+N480)</f>
        <v>125578.76</v>
      </c>
      <c r="P480" s="695">
        <f>P479+N480</f>
        <v>2646300.3200000003</v>
      </c>
    </row>
    <row r="481" spans="1:17" ht="14.45" customHeight="1" x14ac:dyDescent="0.2">
      <c r="B481" s="664" t="s">
        <v>32</v>
      </c>
      <c r="C481" s="754"/>
      <c r="E481" s="754"/>
      <c r="F481" s="664"/>
      <c r="G481" s="695">
        <f t="shared" ref="G481:G486" si="57">+G480+E481+F481</f>
        <v>36702015.819213256</v>
      </c>
      <c r="I481" s="612">
        <v>44835</v>
      </c>
      <c r="J481" s="612">
        <v>44864</v>
      </c>
      <c r="K481" s="749">
        <f t="shared" si="56"/>
        <v>30</v>
      </c>
      <c r="M481" s="750">
        <v>4.9099999999999998E-2</v>
      </c>
      <c r="N481" s="695">
        <f>+IF(+K481&lt;&gt;" ", ROUND(M481*(K481/365)*G481,2),0)</f>
        <v>148115.26</v>
      </c>
      <c r="O481" s="695">
        <f t="shared" ref="O481" si="58">IF(MONTH(+I481)&lt;&gt;MONTH(+I480),N481,+O480+N481)</f>
        <v>148115.26</v>
      </c>
      <c r="P481" s="695">
        <f t="shared" ref="P481" si="59">P480+N481</f>
        <v>2794415.58</v>
      </c>
    </row>
    <row r="482" spans="1:17" ht="14.45" customHeight="1" x14ac:dyDescent="0.2">
      <c r="B482" s="664"/>
      <c r="C482" s="754">
        <v>3730292.1422923356</v>
      </c>
      <c r="E482" s="754"/>
      <c r="F482" s="695">
        <f>SUM(C482:E482)</f>
        <v>3730292.1422923356</v>
      </c>
      <c r="G482" s="695">
        <f t="shared" si="57"/>
        <v>40432307.961505592</v>
      </c>
      <c r="I482" s="612">
        <v>44865</v>
      </c>
      <c r="J482" s="612">
        <v>44865</v>
      </c>
      <c r="K482" s="749">
        <f t="shared" si="56"/>
        <v>1</v>
      </c>
      <c r="M482" s="750">
        <v>4.9099999999999998E-2</v>
      </c>
      <c r="N482" s="695">
        <f>+IF(+K482&lt;&gt;" ", ROUND(M482*(K482/365)*G482,2),0)</f>
        <v>5438.98</v>
      </c>
      <c r="O482" s="695">
        <f>IF(MONTH(+I482)&lt;&gt;MONTH(+I481),N482,+O481+N482)</f>
        <v>153554.24000000002</v>
      </c>
      <c r="P482" s="695">
        <f>P481+N482</f>
        <v>2799854.56</v>
      </c>
    </row>
    <row r="483" spans="1:17" ht="14.45" customHeight="1" x14ac:dyDescent="0.2">
      <c r="B483" s="664" t="s">
        <v>33</v>
      </c>
      <c r="C483" s="754"/>
      <c r="E483" s="754"/>
      <c r="F483" s="664"/>
      <c r="G483" s="695">
        <f t="shared" si="57"/>
        <v>40432307.961505592</v>
      </c>
      <c r="I483" s="612">
        <v>44866</v>
      </c>
      <c r="J483" s="612">
        <v>44894</v>
      </c>
      <c r="K483" s="749">
        <f t="shared" si="56"/>
        <v>29</v>
      </c>
      <c r="M483" s="750">
        <v>4.9099999999999998E-2</v>
      </c>
      <c r="N483" s="695">
        <f t="shared" ref="N483:N486" si="60">+IF(+K483&lt;&gt;" ", ROUND(M483*(K483/365)*G483,2),0)</f>
        <v>157730.31</v>
      </c>
      <c r="O483" s="695">
        <f t="shared" ref="O483:O484" si="61">IF(MONTH(+I483)&lt;&gt;MONTH(+I482),N483,+O482+N483)</f>
        <v>157730.31</v>
      </c>
      <c r="P483" s="695">
        <f t="shared" ref="P483" si="62">P482+N483</f>
        <v>2957584.87</v>
      </c>
    </row>
    <row r="484" spans="1:17" ht="14.45" customHeight="1" x14ac:dyDescent="0.2">
      <c r="B484" s="664"/>
      <c r="C484" s="754">
        <v>9670303.9036234617</v>
      </c>
      <c r="E484" s="754"/>
      <c r="F484" s="695">
        <f>SUM(C484:E484)</f>
        <v>9670303.9036234617</v>
      </c>
      <c r="G484" s="695">
        <f t="shared" si="57"/>
        <v>50102611.865129054</v>
      </c>
      <c r="I484" s="612">
        <v>44895</v>
      </c>
      <c r="J484" s="612">
        <v>44895</v>
      </c>
      <c r="K484" s="749">
        <f t="shared" si="56"/>
        <v>1</v>
      </c>
      <c r="M484" s="750">
        <v>4.9099999999999998E-2</v>
      </c>
      <c r="N484" s="695">
        <f t="shared" si="60"/>
        <v>6739.83</v>
      </c>
      <c r="O484" s="695">
        <f t="shared" si="61"/>
        <v>164470.13999999998</v>
      </c>
      <c r="P484" s="695">
        <f>P483+N484</f>
        <v>2964324.7</v>
      </c>
    </row>
    <row r="485" spans="1:17" ht="14.45" customHeight="1" x14ac:dyDescent="0.2">
      <c r="B485" s="612" t="s">
        <v>34</v>
      </c>
      <c r="C485" s="754"/>
      <c r="F485" s="664"/>
      <c r="G485" s="695">
        <f t="shared" si="57"/>
        <v>50102611.865129054</v>
      </c>
      <c r="I485" s="612">
        <v>44896</v>
      </c>
      <c r="J485" s="612">
        <v>44925</v>
      </c>
      <c r="K485" s="749">
        <f t="shared" si="56"/>
        <v>30</v>
      </c>
      <c r="M485" s="750">
        <v>4.9099999999999998E-2</v>
      </c>
      <c r="N485" s="695">
        <f t="shared" si="60"/>
        <v>202194.92</v>
      </c>
      <c r="O485" s="695">
        <f>IF(MONTH(+I485)&lt;&gt;MONTH(+I484),N485,+O484+N485)</f>
        <v>202194.92</v>
      </c>
      <c r="P485" s="695">
        <f>P484+N485</f>
        <v>3166519.62</v>
      </c>
    </row>
    <row r="486" spans="1:17" ht="14.45" customHeight="1" x14ac:dyDescent="0.2">
      <c r="C486" s="754">
        <v>61223025.289030626</v>
      </c>
      <c r="F486" s="695">
        <f>SUM(C486:E486)</f>
        <v>61223025.289030626</v>
      </c>
      <c r="G486" s="1353">
        <f t="shared" si="57"/>
        <v>111325637.15415968</v>
      </c>
      <c r="I486" s="612">
        <v>44926</v>
      </c>
      <c r="J486" s="612">
        <v>44926</v>
      </c>
      <c r="K486" s="749">
        <f t="shared" si="56"/>
        <v>1</v>
      </c>
      <c r="M486" s="750">
        <v>4.9099999999999998E-2</v>
      </c>
      <c r="N486" s="695">
        <f t="shared" si="60"/>
        <v>14975.59</v>
      </c>
      <c r="O486" s="695">
        <f t="shared" ref="O486" si="63">IF(MONTH(+I486)&lt;&gt;MONTH(+I485),N486,+O485+N486)</f>
        <v>217170.51</v>
      </c>
      <c r="P486" s="695">
        <f>P485+N486</f>
        <v>3181495.21</v>
      </c>
    </row>
    <row r="487" spans="1:17" ht="14.45" customHeight="1" x14ac:dyDescent="0.2">
      <c r="A487" s="664" t="s">
        <v>372</v>
      </c>
      <c r="B487" s="664" t="s">
        <v>383</v>
      </c>
      <c r="C487" s="754"/>
      <c r="E487" s="754">
        <f>-G462</f>
        <v>-36702015.819213256</v>
      </c>
      <c r="F487" s="695">
        <f>SUM(C487:E487)</f>
        <v>-36702015.819213256</v>
      </c>
      <c r="G487" s="1353">
        <f>+E487</f>
        <v>-36702015.819213256</v>
      </c>
      <c r="I487" s="612">
        <v>44927</v>
      </c>
      <c r="J487" s="612">
        <v>44927</v>
      </c>
      <c r="K487" s="749"/>
      <c r="M487" s="750"/>
      <c r="N487" s="695"/>
      <c r="O487" s="695"/>
      <c r="P487" s="695">
        <f>-P462</f>
        <v>-1656378.040000001</v>
      </c>
      <c r="Q487" s="1354">
        <v>-1656378.0399999996</v>
      </c>
    </row>
    <row r="488" spans="1:17" ht="14.45" customHeight="1" x14ac:dyDescent="0.2">
      <c r="A488" s="557" t="s">
        <v>373</v>
      </c>
      <c r="B488" s="664" t="s">
        <v>380</v>
      </c>
      <c r="C488" s="664"/>
      <c r="E488" s="754">
        <v>-3547111.21</v>
      </c>
      <c r="F488" s="695">
        <f>SUM(C488:E488)</f>
        <v>-3547111.21</v>
      </c>
      <c r="G488" s="1353">
        <f>+E488</f>
        <v>-3547111.21</v>
      </c>
      <c r="I488" s="612">
        <v>44927</v>
      </c>
      <c r="J488" s="612">
        <v>44927</v>
      </c>
      <c r="K488" s="749"/>
      <c r="M488" s="750"/>
      <c r="N488" s="695"/>
      <c r="O488" s="695"/>
      <c r="P488" s="695"/>
    </row>
    <row r="489" spans="1:17" s="664" customFormat="1" ht="14.25" customHeight="1" x14ac:dyDescent="0.2">
      <c r="B489" s="664" t="s">
        <v>35</v>
      </c>
      <c r="D489" s="753"/>
      <c r="E489" s="753"/>
      <c r="F489" s="695"/>
      <c r="G489" s="695">
        <f>+G486+E489+F489+G487+G488</f>
        <v>71076510.12494643</v>
      </c>
      <c r="H489" s="753"/>
      <c r="I489" s="1355">
        <v>44927</v>
      </c>
      <c r="J489" s="612">
        <v>44956</v>
      </c>
      <c r="K489" s="749">
        <f t="shared" ref="K489:K537" si="64">+IF(+J489="","",+J489-(I489-1))</f>
        <v>30</v>
      </c>
      <c r="L489" s="753"/>
      <c r="M489" s="750">
        <v>6.3100000000000003E-2</v>
      </c>
      <c r="N489" s="1356">
        <f>+IF(+K489&lt;&gt;" ", ROUND(M489*(K489/365)*G489,2),0)</f>
        <v>368624.2</v>
      </c>
      <c r="O489" s="695">
        <f>IF(MONTH(+I489)&lt;&gt;MONTH(+I486),N489,+O486+N489)</f>
        <v>368624.2</v>
      </c>
      <c r="P489" s="695">
        <f>P486+N489+P487</f>
        <v>1893741.3699999992</v>
      </c>
    </row>
    <row r="490" spans="1:17" ht="14.45" customHeight="1" x14ac:dyDescent="0.2">
      <c r="B490" s="664"/>
      <c r="C490" s="754">
        <v>-6.5192580223083496E-9</v>
      </c>
      <c r="E490" s="754"/>
      <c r="F490" s="695">
        <f>SUM(C490:E490)</f>
        <v>-6.5192580223083496E-9</v>
      </c>
      <c r="G490" s="695">
        <f>+G489+E490+F490</f>
        <v>71076510.12494643</v>
      </c>
      <c r="I490" s="1355">
        <v>44957</v>
      </c>
      <c r="J490" s="612">
        <v>44957</v>
      </c>
      <c r="K490" s="749">
        <f t="shared" si="64"/>
        <v>1</v>
      </c>
      <c r="M490" s="750">
        <v>6.3100000000000003E-2</v>
      </c>
      <c r="N490" s="1356">
        <f>+IF(+K490&lt;&gt;" ", ROUND(M490*(K490/365)*G490,2),0)</f>
        <v>12287.47</v>
      </c>
      <c r="O490" s="695">
        <f>IF(MONTH(+I490)&lt;&gt;MONTH(+I489),N490,+O489+N490)</f>
        <v>380911.67</v>
      </c>
      <c r="P490" s="695">
        <f>P489+N490</f>
        <v>1906028.8399999992</v>
      </c>
    </row>
    <row r="491" spans="1:17" ht="14.45" customHeight="1" x14ac:dyDescent="0.2">
      <c r="B491" s="664" t="s">
        <v>36</v>
      </c>
      <c r="C491" s="754"/>
      <c r="E491" s="754"/>
      <c r="F491" s="664"/>
      <c r="G491" s="695">
        <f t="shared" ref="G491" si="65">+G490+E491+F491</f>
        <v>71076510.12494643</v>
      </c>
      <c r="I491" s="1355">
        <v>44958</v>
      </c>
      <c r="J491" s="612">
        <v>44984</v>
      </c>
      <c r="K491" s="749">
        <f t="shared" si="64"/>
        <v>27</v>
      </c>
      <c r="M491" s="750">
        <v>6.3100000000000003E-2</v>
      </c>
      <c r="N491" s="1356">
        <f t="shared" ref="N491:N500" si="66">+IF(+K491&lt;&gt;" ", ROUND(M491*(K491/365)*G491,2),0)</f>
        <v>331761.78000000003</v>
      </c>
      <c r="O491" s="695">
        <f t="shared" ref="O491" si="67">IF(MONTH(+I491)&lt;&gt;MONTH(+I490),N491,+O490+N491)</f>
        <v>331761.78000000003</v>
      </c>
      <c r="P491" s="695">
        <f t="shared" ref="P491" si="68">P490+N491</f>
        <v>2237790.6199999992</v>
      </c>
    </row>
    <row r="492" spans="1:17" ht="14.45" customHeight="1" x14ac:dyDescent="0.2">
      <c r="B492" s="664"/>
      <c r="C492" s="754">
        <v>0</v>
      </c>
      <c r="E492" s="754"/>
      <c r="F492" s="695">
        <f>SUM(C492:E492)</f>
        <v>0</v>
      </c>
      <c r="G492" s="695">
        <f>+G491+E492+F492</f>
        <v>71076510.12494643</v>
      </c>
      <c r="I492" s="1355">
        <v>44985</v>
      </c>
      <c r="J492" s="612">
        <v>44985</v>
      </c>
      <c r="K492" s="749">
        <f t="shared" si="64"/>
        <v>1</v>
      </c>
      <c r="M492" s="750">
        <v>6.3100000000000003E-2</v>
      </c>
      <c r="N492" s="1356">
        <f t="shared" si="66"/>
        <v>12287.47</v>
      </c>
      <c r="O492" s="695">
        <f>IF(MONTH(+I492)&lt;&gt;MONTH(+I491),N492,+O491+N492)</f>
        <v>344049.25</v>
      </c>
      <c r="P492" s="695">
        <f>P491+N492</f>
        <v>2250078.0899999994</v>
      </c>
    </row>
    <row r="493" spans="1:17" ht="14.45" customHeight="1" x14ac:dyDescent="0.2">
      <c r="B493" s="664" t="s">
        <v>37</v>
      </c>
      <c r="C493" s="754"/>
      <c r="E493" s="754"/>
      <c r="F493" s="664"/>
      <c r="G493" s="695">
        <f t="shared" ref="G493:G505" si="69">+G492+E493+F493</f>
        <v>71076510.12494643</v>
      </c>
      <c r="I493" s="1355">
        <v>44986</v>
      </c>
      <c r="J493" s="612">
        <v>45015</v>
      </c>
      <c r="K493" s="749">
        <f t="shared" si="64"/>
        <v>30</v>
      </c>
      <c r="M493" s="750">
        <v>6.3100000000000003E-2</v>
      </c>
      <c r="N493" s="1356">
        <f t="shared" si="66"/>
        <v>368624.2</v>
      </c>
      <c r="O493" s="695">
        <f t="shared" ref="O493:O505" si="70">IF(MONTH(+I493)&lt;&gt;MONTH(+I492),N493,+O492+N493)</f>
        <v>368624.2</v>
      </c>
      <c r="P493" s="695">
        <f>P492+N493</f>
        <v>2618702.2899999996</v>
      </c>
    </row>
    <row r="494" spans="1:17" ht="14.45" customHeight="1" x14ac:dyDescent="0.2">
      <c r="B494" s="664"/>
      <c r="C494" s="754">
        <v>0</v>
      </c>
      <c r="E494" s="754"/>
      <c r="F494" s="695">
        <f>SUM(C494:E494)</f>
        <v>0</v>
      </c>
      <c r="G494" s="695">
        <f t="shared" si="69"/>
        <v>71076510.12494643</v>
      </c>
      <c r="I494" s="1355">
        <v>45016</v>
      </c>
      <c r="J494" s="612">
        <v>45016</v>
      </c>
      <c r="K494" s="749">
        <f t="shared" si="64"/>
        <v>1</v>
      </c>
      <c r="M494" s="750">
        <v>6.3100000000000003E-2</v>
      </c>
      <c r="N494" s="1356">
        <f t="shared" si="66"/>
        <v>12287.47</v>
      </c>
      <c r="O494" s="695">
        <f t="shared" si="70"/>
        <v>380911.67</v>
      </c>
      <c r="P494" s="695">
        <f t="shared" ref="P494:P505" si="71">P493+N494</f>
        <v>2630989.7599999998</v>
      </c>
    </row>
    <row r="495" spans="1:17" ht="14.45" customHeight="1" x14ac:dyDescent="0.2">
      <c r="B495" s="664" t="s">
        <v>38</v>
      </c>
      <c r="C495" s="754"/>
      <c r="E495" s="754"/>
      <c r="F495" s="664"/>
      <c r="G495" s="695">
        <f t="shared" si="69"/>
        <v>71076510.12494643</v>
      </c>
      <c r="I495" s="1355">
        <v>45017</v>
      </c>
      <c r="J495" s="612">
        <v>45045</v>
      </c>
      <c r="K495" s="749">
        <f t="shared" si="64"/>
        <v>29</v>
      </c>
      <c r="M495" s="750">
        <v>7.4999999999999997E-2</v>
      </c>
      <c r="N495" s="1356">
        <f t="shared" si="66"/>
        <v>423538.11</v>
      </c>
      <c r="O495" s="695">
        <f t="shared" si="70"/>
        <v>423538.11</v>
      </c>
      <c r="P495" s="695">
        <f t="shared" si="71"/>
        <v>3054527.8699999996</v>
      </c>
    </row>
    <row r="496" spans="1:17" ht="14.45" customHeight="1" x14ac:dyDescent="0.2">
      <c r="B496" s="664"/>
      <c r="C496" s="754">
        <v>-6841637.5876012817</v>
      </c>
      <c r="E496" s="754"/>
      <c r="F496" s="695">
        <f>SUM(C496:E496)</f>
        <v>-6841637.5876012817</v>
      </c>
      <c r="G496" s="695">
        <f t="shared" si="69"/>
        <v>64234872.537345149</v>
      </c>
      <c r="I496" s="1355">
        <v>45046</v>
      </c>
      <c r="J496" s="612">
        <v>45046</v>
      </c>
      <c r="K496" s="749">
        <f t="shared" si="64"/>
        <v>1</v>
      </c>
      <c r="M496" s="750">
        <v>7.4999999999999997E-2</v>
      </c>
      <c r="N496" s="1356">
        <f t="shared" si="66"/>
        <v>13198.95</v>
      </c>
      <c r="O496" s="695">
        <f t="shared" si="70"/>
        <v>436737.06</v>
      </c>
      <c r="P496" s="695">
        <f t="shared" si="71"/>
        <v>3067726.82</v>
      </c>
    </row>
    <row r="497" spans="1:17" ht="14.45" customHeight="1" x14ac:dyDescent="0.2">
      <c r="B497" s="664" t="s">
        <v>39</v>
      </c>
      <c r="C497" s="754"/>
      <c r="E497" s="754"/>
      <c r="F497" s="664"/>
      <c r="G497" s="695">
        <f t="shared" si="69"/>
        <v>64234872.537345149</v>
      </c>
      <c r="I497" s="1355">
        <v>45047</v>
      </c>
      <c r="J497" s="612">
        <v>45076</v>
      </c>
      <c r="K497" s="749">
        <f t="shared" si="64"/>
        <v>30</v>
      </c>
      <c r="M497" s="750">
        <v>7.4999999999999997E-2</v>
      </c>
      <c r="N497" s="1356">
        <f t="shared" si="66"/>
        <v>395968.39</v>
      </c>
      <c r="O497" s="695">
        <f t="shared" si="70"/>
        <v>395968.39</v>
      </c>
      <c r="P497" s="695">
        <f t="shared" si="71"/>
        <v>3463695.21</v>
      </c>
    </row>
    <row r="498" spans="1:17" ht="14.45" customHeight="1" x14ac:dyDescent="0.2">
      <c r="B498" s="664"/>
      <c r="C498" s="754">
        <v>1800349.8379594088</v>
      </c>
      <c r="E498" s="754"/>
      <c r="F498" s="695">
        <f>SUM(C498:E498)</f>
        <v>1800349.8379594088</v>
      </c>
      <c r="G498" s="695">
        <f t="shared" si="69"/>
        <v>66035222.375304557</v>
      </c>
      <c r="I498" s="1355">
        <v>45077</v>
      </c>
      <c r="J498" s="612">
        <v>45077</v>
      </c>
      <c r="K498" s="749">
        <f t="shared" si="64"/>
        <v>1</v>
      </c>
      <c r="M498" s="750">
        <v>7.4999999999999997E-2</v>
      </c>
      <c r="N498" s="1356">
        <f t="shared" si="66"/>
        <v>13568.88</v>
      </c>
      <c r="O498" s="695">
        <f t="shared" si="70"/>
        <v>409537.27</v>
      </c>
      <c r="P498" s="695">
        <f t="shared" si="71"/>
        <v>3477264.09</v>
      </c>
    </row>
    <row r="499" spans="1:17" ht="14.45" customHeight="1" x14ac:dyDescent="0.2">
      <c r="B499" s="664" t="s">
        <v>40</v>
      </c>
      <c r="C499" s="754"/>
      <c r="E499" s="754"/>
      <c r="F499" s="664"/>
      <c r="G499" s="695">
        <f t="shared" si="69"/>
        <v>66035222.375304557</v>
      </c>
      <c r="I499" s="1355">
        <v>45078</v>
      </c>
      <c r="J499" s="612">
        <v>45106</v>
      </c>
      <c r="K499" s="749">
        <f t="shared" si="64"/>
        <v>29</v>
      </c>
      <c r="M499" s="750">
        <v>7.4999999999999997E-2</v>
      </c>
      <c r="N499" s="1356">
        <f t="shared" si="66"/>
        <v>393497.56</v>
      </c>
      <c r="O499" s="695">
        <f t="shared" si="70"/>
        <v>393497.56</v>
      </c>
      <c r="P499" s="695">
        <f t="shared" si="71"/>
        <v>3870761.65</v>
      </c>
    </row>
    <row r="500" spans="1:17" ht="14.45" customHeight="1" x14ac:dyDescent="0.2">
      <c r="B500" s="664"/>
      <c r="C500" s="754">
        <v>5041287.7496418729</v>
      </c>
      <c r="E500" s="754"/>
      <c r="F500" s="695">
        <f>SUM(C500:E500)</f>
        <v>5041287.7496418729</v>
      </c>
      <c r="G500" s="695">
        <f t="shared" si="69"/>
        <v>71076510.12494643</v>
      </c>
      <c r="I500" s="1355">
        <v>45107</v>
      </c>
      <c r="J500" s="612">
        <v>45107</v>
      </c>
      <c r="K500" s="749">
        <f t="shared" si="64"/>
        <v>1</v>
      </c>
      <c r="M500" s="750">
        <v>7.4999999999999997E-2</v>
      </c>
      <c r="N500" s="1356">
        <f t="shared" si="66"/>
        <v>14604.76</v>
      </c>
      <c r="O500" s="695">
        <f t="shared" si="70"/>
        <v>408102.32</v>
      </c>
      <c r="P500" s="695">
        <f t="shared" si="71"/>
        <v>3885366.4099999997</v>
      </c>
    </row>
    <row r="501" spans="1:17" ht="14.45" customHeight="1" x14ac:dyDescent="0.2">
      <c r="B501" s="664" t="s">
        <v>29</v>
      </c>
      <c r="C501" s="754"/>
      <c r="E501" s="754"/>
      <c r="F501" s="664"/>
      <c r="G501" s="695">
        <f t="shared" si="69"/>
        <v>71076510.12494643</v>
      </c>
      <c r="I501" s="1355">
        <v>45108</v>
      </c>
      <c r="J501" s="612">
        <v>45137</v>
      </c>
      <c r="K501" s="749">
        <f t="shared" si="64"/>
        <v>30</v>
      </c>
      <c r="M501" s="750">
        <v>8.0199999999999994E-2</v>
      </c>
      <c r="N501" s="1356">
        <f>+IF(+K501&lt;&gt;" ", ROUND(M501*(K501/365)*G501,2),0)</f>
        <v>468520.78</v>
      </c>
      <c r="O501" s="695">
        <f t="shared" si="70"/>
        <v>468520.78</v>
      </c>
      <c r="P501" s="695">
        <f t="shared" si="71"/>
        <v>4353887.1899999995</v>
      </c>
    </row>
    <row r="502" spans="1:17" ht="14.45" customHeight="1" x14ac:dyDescent="0.2">
      <c r="B502" s="664"/>
      <c r="C502" s="754">
        <v>-6721783.3568334207</v>
      </c>
      <c r="E502" s="754"/>
      <c r="F502" s="695">
        <f>SUM(C502:E502)</f>
        <v>-6721783.3568334207</v>
      </c>
      <c r="G502" s="695">
        <f t="shared" si="69"/>
        <v>64354726.76811301</v>
      </c>
      <c r="I502" s="1355">
        <v>45138</v>
      </c>
      <c r="J502" s="612">
        <v>45138</v>
      </c>
      <c r="K502" s="749">
        <f t="shared" si="64"/>
        <v>1</v>
      </c>
      <c r="M502" s="750">
        <v>8.0199999999999994E-2</v>
      </c>
      <c r="N502" s="1356">
        <f t="shared" ref="N502:N505" si="72">+IF(+K502&lt;&gt;" ", ROUND(M502*(K502/365)*G502,2),0)</f>
        <v>14140.41</v>
      </c>
      <c r="O502" s="695">
        <f t="shared" si="70"/>
        <v>482661.19</v>
      </c>
      <c r="P502" s="695">
        <f t="shared" si="71"/>
        <v>4368027.5999999996</v>
      </c>
    </row>
    <row r="503" spans="1:17" ht="14.45" customHeight="1" x14ac:dyDescent="0.2">
      <c r="B503" s="664" t="s">
        <v>30</v>
      </c>
      <c r="C503" s="754"/>
      <c r="E503" s="754"/>
      <c r="F503" s="664"/>
      <c r="G503" s="695">
        <f t="shared" si="69"/>
        <v>64354726.76811301</v>
      </c>
      <c r="I503" s="1355">
        <v>45139</v>
      </c>
      <c r="J503" s="612">
        <v>45168</v>
      </c>
      <c r="K503" s="749">
        <f t="shared" si="64"/>
        <v>30</v>
      </c>
      <c r="M503" s="750">
        <v>8.0199999999999994E-2</v>
      </c>
      <c r="N503" s="1356">
        <f t="shared" si="72"/>
        <v>424212.25</v>
      </c>
      <c r="O503" s="695">
        <f t="shared" si="70"/>
        <v>424212.25</v>
      </c>
      <c r="P503" s="695">
        <f t="shared" si="71"/>
        <v>4792239.8499999996</v>
      </c>
    </row>
    <row r="504" spans="1:17" ht="14.45" customHeight="1" x14ac:dyDescent="0.2">
      <c r="B504" s="664"/>
      <c r="C504" s="754">
        <v>-10710888.809418693</v>
      </c>
      <c r="E504" s="754"/>
      <c r="F504" s="695">
        <f>SUM(C504:E504)</f>
        <v>-10710888.809418693</v>
      </c>
      <c r="G504" s="695">
        <f t="shared" si="69"/>
        <v>53643837.958694316</v>
      </c>
      <c r="I504" s="1355">
        <v>45169</v>
      </c>
      <c r="J504" s="612">
        <v>45169</v>
      </c>
      <c r="K504" s="749">
        <f t="shared" si="64"/>
        <v>1</v>
      </c>
      <c r="M504" s="750">
        <v>8.0199999999999994E-2</v>
      </c>
      <c r="N504" s="1356">
        <f t="shared" si="72"/>
        <v>11786.95</v>
      </c>
      <c r="O504" s="695">
        <f t="shared" si="70"/>
        <v>435999.2</v>
      </c>
      <c r="P504" s="695">
        <f t="shared" si="71"/>
        <v>4804026.8</v>
      </c>
    </row>
    <row r="505" spans="1:17" ht="14.45" customHeight="1" x14ac:dyDescent="0.2">
      <c r="B505" s="664" t="s">
        <v>31</v>
      </c>
      <c r="C505" s="754"/>
      <c r="E505" s="754"/>
      <c r="F505" s="664"/>
      <c r="G505" s="695">
        <f t="shared" si="69"/>
        <v>53643837.958694316</v>
      </c>
      <c r="I505" s="1355">
        <v>45170</v>
      </c>
      <c r="J505" s="612">
        <v>45198</v>
      </c>
      <c r="K505" s="749">
        <f t="shared" si="64"/>
        <v>29</v>
      </c>
      <c r="M505" s="750">
        <v>8.0199999999999994E-2</v>
      </c>
      <c r="N505" s="1356">
        <f t="shared" si="72"/>
        <v>341821.47</v>
      </c>
      <c r="O505" s="695">
        <f t="shared" si="70"/>
        <v>341821.47</v>
      </c>
      <c r="P505" s="695">
        <f t="shared" si="71"/>
        <v>5145848.2699999996</v>
      </c>
    </row>
    <row r="506" spans="1:17" ht="14.45" customHeight="1" x14ac:dyDescent="0.2">
      <c r="B506" s="664"/>
      <c r="C506" s="754">
        <v>-21104155.024185598</v>
      </c>
      <c r="E506" s="754"/>
      <c r="F506" s="695">
        <f>SUM(C506:E506)</f>
        <v>-21104155.024185598</v>
      </c>
      <c r="G506" s="695">
        <f>+G505+E506+F506</f>
        <v>32539682.934508719</v>
      </c>
      <c r="I506" s="1355">
        <v>45199</v>
      </c>
      <c r="J506" s="612">
        <v>45199</v>
      </c>
      <c r="K506" s="749">
        <f t="shared" si="64"/>
        <v>1</v>
      </c>
      <c r="M506" s="750">
        <v>8.0199999999999994E-2</v>
      </c>
      <c r="N506" s="1356">
        <f>+IF(+K506&lt;&gt;" ", ROUND(M506*(K506/365)*G506,2),0)</f>
        <v>7149.82</v>
      </c>
      <c r="O506" s="695">
        <f>IF(MONTH(+I506)&lt;&gt;MONTH(+I505),N506,+O505+N506)</f>
        <v>348971.29</v>
      </c>
      <c r="P506" s="695">
        <f>P505+N506</f>
        <v>5152998.09</v>
      </c>
    </row>
    <row r="507" spans="1:17" ht="14.45" customHeight="1" x14ac:dyDescent="0.2">
      <c r="B507" s="664" t="s">
        <v>32</v>
      </c>
      <c r="C507" s="754"/>
      <c r="E507" s="754"/>
      <c r="F507" s="664"/>
      <c r="G507" s="695">
        <f t="shared" ref="G507:G513" si="73">+G506+E507+F507</f>
        <v>32539682.934508719</v>
      </c>
      <c r="I507" s="1355">
        <v>45200</v>
      </c>
      <c r="J507" s="612">
        <v>45229</v>
      </c>
      <c r="K507" s="749">
        <f t="shared" si="64"/>
        <v>30</v>
      </c>
      <c r="M507" s="750">
        <v>8.3500000000000005E-2</v>
      </c>
      <c r="N507" s="1356">
        <f>+IF(+K507&lt;&gt;" ", ROUND(M507*(K507/365)*G507,2),0)</f>
        <v>223320.29</v>
      </c>
      <c r="O507" s="695">
        <f t="shared" ref="O507" si="74">IF(MONTH(+I507)&lt;&gt;MONTH(+I506),N507,+O506+N507)</f>
        <v>223320.29</v>
      </c>
      <c r="P507" s="695">
        <f t="shared" ref="P507" si="75">P506+N507</f>
        <v>5376318.3799999999</v>
      </c>
    </row>
    <row r="508" spans="1:17" ht="14.45" customHeight="1" x14ac:dyDescent="0.2">
      <c r="B508" s="664"/>
      <c r="C508" s="754">
        <v>2324725.3050425202</v>
      </c>
      <c r="E508" s="754"/>
      <c r="F508" s="695">
        <f>SUM(C508:E508)</f>
        <v>2324725.3050425202</v>
      </c>
      <c r="G508" s="695">
        <f t="shared" si="73"/>
        <v>34864408.239551239</v>
      </c>
      <c r="I508" s="1355">
        <v>45230</v>
      </c>
      <c r="J508" s="612">
        <v>45230</v>
      </c>
      <c r="K508" s="749">
        <f t="shared" si="64"/>
        <v>1</v>
      </c>
      <c r="M508" s="750">
        <v>8.3500000000000005E-2</v>
      </c>
      <c r="N508" s="1356">
        <f>+IF(+K508&lt;&gt;" ", ROUND(M508*(K508/365)*G508,2),0)</f>
        <v>7975.83</v>
      </c>
      <c r="O508" s="695">
        <f>IF(MONTH(+I508)&lt;&gt;MONTH(+I507),N508,+O507+N508)</f>
        <v>231296.12</v>
      </c>
      <c r="P508" s="695">
        <f>P507+N508</f>
        <v>5384294.21</v>
      </c>
    </row>
    <row r="509" spans="1:17" ht="14.45" customHeight="1" x14ac:dyDescent="0.2">
      <c r="B509" s="664" t="s">
        <v>33</v>
      </c>
      <c r="C509" s="754"/>
      <c r="E509" s="754"/>
      <c r="F509" s="664"/>
      <c r="G509" s="695">
        <f t="shared" si="73"/>
        <v>34864408.239551239</v>
      </c>
      <c r="I509" s="1355">
        <v>45231</v>
      </c>
      <c r="J509" s="612">
        <v>45259</v>
      </c>
      <c r="K509" s="749">
        <f t="shared" si="64"/>
        <v>29</v>
      </c>
      <c r="M509" s="750">
        <v>8.3500000000000005E-2</v>
      </c>
      <c r="N509" s="1356">
        <f t="shared" ref="N509:N525" si="76">+IF(+K509&lt;&gt;" ", ROUND(M509*(K509/365)*G509,2),0)</f>
        <v>231299.08</v>
      </c>
      <c r="O509" s="695">
        <f t="shared" ref="O509:O510" si="77">IF(MONTH(+I509)&lt;&gt;MONTH(+I508),N509,+O508+N509)</f>
        <v>231299.08</v>
      </c>
      <c r="P509" s="695">
        <f t="shared" ref="P509" si="78">P508+N509</f>
        <v>5615593.29</v>
      </c>
    </row>
    <row r="510" spans="1:17" ht="14.45" customHeight="1" x14ac:dyDescent="0.2">
      <c r="B510" s="664"/>
      <c r="C510" s="754">
        <v>3512253.4645148367</v>
      </c>
      <c r="E510" s="754"/>
      <c r="F510" s="695">
        <f>SUM(C510:E510)</f>
        <v>3512253.4645148367</v>
      </c>
      <c r="G510" s="695">
        <f t="shared" si="73"/>
        <v>38376661.704066075</v>
      </c>
      <c r="I510" s="1355">
        <v>45260</v>
      </c>
      <c r="J510" s="612">
        <v>45260</v>
      </c>
      <c r="K510" s="749">
        <f t="shared" si="64"/>
        <v>1</v>
      </c>
      <c r="M510" s="750">
        <v>8.3500000000000005E-2</v>
      </c>
      <c r="N510" s="1356">
        <f t="shared" si="76"/>
        <v>8779.32</v>
      </c>
      <c r="O510" s="695">
        <f t="shared" si="77"/>
        <v>240078.4</v>
      </c>
      <c r="P510" s="695">
        <f>P509+N510</f>
        <v>5624372.6100000003</v>
      </c>
    </row>
    <row r="511" spans="1:17" ht="14.45" customHeight="1" x14ac:dyDescent="0.2">
      <c r="A511" s="753" t="s">
        <v>285</v>
      </c>
      <c r="B511" s="612" t="s">
        <v>34</v>
      </c>
      <c r="C511" s="754"/>
      <c r="E511" s="754">
        <f>-G486-G487-G488</f>
        <v>-71076510.12494643</v>
      </c>
      <c r="F511" s="695">
        <f>SUM(C511:E511)</f>
        <v>-71076510.12494643</v>
      </c>
      <c r="G511" s="695">
        <f>E511</f>
        <v>-71076510.12494643</v>
      </c>
      <c r="I511" s="1355"/>
      <c r="J511" s="612"/>
      <c r="K511" s="749"/>
      <c r="M511" s="750"/>
      <c r="N511" s="1356"/>
      <c r="O511" s="695"/>
      <c r="P511" s="695">
        <f>-P486-P487</f>
        <v>-1525117.169999999</v>
      </c>
      <c r="Q511" s="1354">
        <v>-1525117.1700000002</v>
      </c>
    </row>
    <row r="512" spans="1:17" ht="14.45" customHeight="1" x14ac:dyDescent="0.2">
      <c r="C512" s="754"/>
      <c r="F512" s="664"/>
      <c r="G512" s="695">
        <f>G510+E511+E512+F512</f>
        <v>-32699848.420880355</v>
      </c>
      <c r="I512" s="1355">
        <v>45261</v>
      </c>
      <c r="J512" s="612">
        <v>45290</v>
      </c>
      <c r="K512" s="749">
        <f t="shared" si="64"/>
        <v>30</v>
      </c>
      <c r="M512" s="750">
        <v>8.3500000000000005E-2</v>
      </c>
      <c r="N512" s="1356">
        <f t="shared" si="76"/>
        <v>-224419.51</v>
      </c>
      <c r="O512" s="695">
        <f>IF(MONTH(+I512)&lt;&gt;MONTH(+I510),N512,+O510+N512)</f>
        <v>-224419.51</v>
      </c>
      <c r="P512" s="695">
        <f>P510+N512+P511</f>
        <v>3874835.9300000016</v>
      </c>
    </row>
    <row r="513" spans="1:16" ht="14.45" customHeight="1" x14ac:dyDescent="0.2">
      <c r="C513" s="754">
        <v>7751504.2079783827</v>
      </c>
      <c r="F513" s="695">
        <f>SUM(C513:E513)</f>
        <v>7751504.2079783827</v>
      </c>
      <c r="G513" s="695">
        <f t="shared" si="73"/>
        <v>-24948344.212901972</v>
      </c>
      <c r="I513" s="1355">
        <v>45291</v>
      </c>
      <c r="J513" s="612">
        <v>45291</v>
      </c>
      <c r="K513" s="749">
        <f t="shared" si="64"/>
        <v>1</v>
      </c>
      <c r="M513" s="750">
        <v>8.3500000000000005E-2</v>
      </c>
      <c r="N513" s="1356">
        <f t="shared" si="76"/>
        <v>-5707.36</v>
      </c>
      <c r="O513" s="695">
        <f t="shared" ref="O513:O516" si="79">IF(MONTH(+I513)&lt;&gt;MONTH(+I512),N513,+O512+N513)</f>
        <v>-230126.87</v>
      </c>
      <c r="P513" s="695">
        <f t="shared" ref="P513:P516" si="80">P512+N513</f>
        <v>3869128.5700000017</v>
      </c>
    </row>
    <row r="514" spans="1:16" x14ac:dyDescent="0.2">
      <c r="A514" s="1357" t="s">
        <v>641</v>
      </c>
      <c r="B514" s="1357" t="s">
        <v>35</v>
      </c>
      <c r="C514" s="1358"/>
      <c r="D514" s="1359"/>
      <c r="E514" s="1359"/>
      <c r="F514" s="1360"/>
      <c r="G514" s="1360">
        <f>+G513+E514+F514</f>
        <v>-24948344.212901972</v>
      </c>
      <c r="H514" s="1359"/>
      <c r="I514" s="1361">
        <v>45292</v>
      </c>
      <c r="J514" s="1362">
        <v>45321</v>
      </c>
      <c r="K514" s="1363">
        <f t="shared" si="64"/>
        <v>30</v>
      </c>
      <c r="L514" s="1359"/>
      <c r="M514" s="1364">
        <v>8.5000000000000006E-2</v>
      </c>
      <c r="N514" s="1365">
        <f t="shared" si="76"/>
        <v>-174296.65</v>
      </c>
      <c r="O514" s="1360">
        <f t="shared" si="79"/>
        <v>-174296.65</v>
      </c>
      <c r="P514" s="1360">
        <f t="shared" si="80"/>
        <v>3694831.9200000018</v>
      </c>
    </row>
    <row r="515" spans="1:16" x14ac:dyDescent="0.2">
      <c r="A515" s="1366" t="s">
        <v>642</v>
      </c>
      <c r="B515" s="537"/>
      <c r="C515" s="534">
        <v>59217101.67058</v>
      </c>
      <c r="D515" s="473"/>
      <c r="E515" s="534"/>
      <c r="F515" s="507">
        <f>SUM(C515:E515)</f>
        <v>59217101.67058</v>
      </c>
      <c r="G515" s="507">
        <f t="shared" ref="G515:G516" si="81">+G514+E515+F515</f>
        <v>34268757.457678027</v>
      </c>
      <c r="H515" s="473"/>
      <c r="I515" s="1367">
        <v>45322</v>
      </c>
      <c r="J515" s="1368">
        <v>45322</v>
      </c>
      <c r="K515" s="1369">
        <f t="shared" si="64"/>
        <v>1</v>
      </c>
      <c r="L515" s="473"/>
      <c r="M515" s="1370">
        <v>8.5000000000000006E-2</v>
      </c>
      <c r="N515" s="1371">
        <f t="shared" si="76"/>
        <v>7980.4</v>
      </c>
      <c r="O515" s="507">
        <f t="shared" si="79"/>
        <v>-166316.25</v>
      </c>
      <c r="P515" s="507">
        <f t="shared" si="80"/>
        <v>3702812.3200000017</v>
      </c>
    </row>
    <row r="516" spans="1:16" x14ac:dyDescent="0.2">
      <c r="A516" s="557" t="s">
        <v>642</v>
      </c>
      <c r="B516" s="664" t="s">
        <v>36</v>
      </c>
      <c r="C516" s="754"/>
      <c r="E516" s="754"/>
      <c r="F516" s="664"/>
      <c r="G516" s="695">
        <f t="shared" si="81"/>
        <v>34268757.457678027</v>
      </c>
      <c r="I516" s="1372">
        <v>45323</v>
      </c>
      <c r="J516" s="612">
        <v>45350</v>
      </c>
      <c r="K516" s="749">
        <v>28</v>
      </c>
      <c r="M516" s="750">
        <v>8.5000000000000006E-2</v>
      </c>
      <c r="N516" s="1373">
        <f t="shared" si="76"/>
        <v>223451.08</v>
      </c>
      <c r="O516" s="695">
        <f t="shared" si="79"/>
        <v>223451.08</v>
      </c>
      <c r="P516" s="695">
        <f t="shared" si="80"/>
        <v>3926263.4000000018</v>
      </c>
    </row>
    <row r="517" spans="1:16" x14ac:dyDescent="0.2">
      <c r="A517" s="557" t="s">
        <v>642</v>
      </c>
      <c r="B517" s="664"/>
      <c r="C517" s="754">
        <v>5710202.6770980135</v>
      </c>
      <c r="E517" s="754"/>
      <c r="F517" s="695">
        <f>SUM(C517:E517)</f>
        <v>5710202.6770980135</v>
      </c>
      <c r="G517" s="695">
        <f>+G516+E517+F517</f>
        <v>39978960.134776041</v>
      </c>
      <c r="I517" s="1372">
        <v>45351</v>
      </c>
      <c r="J517" s="612">
        <v>45351</v>
      </c>
      <c r="K517" s="749">
        <f t="shared" si="64"/>
        <v>1</v>
      </c>
      <c r="M517" s="750">
        <v>8.5000000000000006E-2</v>
      </c>
      <c r="N517" s="1373">
        <f t="shared" si="76"/>
        <v>9310.17</v>
      </c>
      <c r="O517" s="695">
        <f>IF(MONTH(+I517)&lt;&gt;MONTH(+I516),N517,+O516+N517)</f>
        <v>232761.25</v>
      </c>
      <c r="P517" s="695">
        <f>P516+N517</f>
        <v>3935573.5700000017</v>
      </c>
    </row>
    <row r="518" spans="1:16" x14ac:dyDescent="0.2">
      <c r="A518" s="557" t="s">
        <v>642</v>
      </c>
      <c r="B518" s="664" t="s">
        <v>37</v>
      </c>
      <c r="C518" s="754"/>
      <c r="E518" s="754"/>
      <c r="F518" s="664"/>
      <c r="G518" s="695">
        <f t="shared" ref="G518:G530" si="82">+G517+E518+F518</f>
        <v>39978960.134776041</v>
      </c>
      <c r="I518" s="1372">
        <v>45352</v>
      </c>
      <c r="J518" s="612">
        <v>45381</v>
      </c>
      <c r="K518" s="749">
        <f t="shared" si="64"/>
        <v>30</v>
      </c>
      <c r="M518" s="750">
        <v>8.5000000000000006E-2</v>
      </c>
      <c r="N518" s="1373">
        <f t="shared" si="76"/>
        <v>279305.06</v>
      </c>
      <c r="O518" s="695">
        <f t="shared" ref="O518:O530" si="83">IF(MONTH(+I518)&lt;&gt;MONTH(+I517),N518,+O517+N518)</f>
        <v>279305.06</v>
      </c>
      <c r="P518" s="695">
        <f t="shared" ref="P518:P530" si="84">P517+N518</f>
        <v>4214878.6300000018</v>
      </c>
    </row>
    <row r="519" spans="1:16" x14ac:dyDescent="0.2">
      <c r="A519" s="557" t="s">
        <v>642</v>
      </c>
      <c r="B519" s="664"/>
      <c r="C519" s="754">
        <v>10260057.192966007</v>
      </c>
      <c r="E519" s="754"/>
      <c r="F519" s="695">
        <f>SUM(C519:E519)</f>
        <v>10260057.192966007</v>
      </c>
      <c r="G519" s="695">
        <f t="shared" si="82"/>
        <v>50239017.327742048</v>
      </c>
      <c r="I519" s="1372">
        <v>45382</v>
      </c>
      <c r="J519" s="612">
        <v>45382</v>
      </c>
      <c r="K519" s="749">
        <f t="shared" si="64"/>
        <v>1</v>
      </c>
      <c r="M519" s="750">
        <v>8.5000000000000006E-2</v>
      </c>
      <c r="N519" s="1373">
        <f t="shared" si="76"/>
        <v>11699.5</v>
      </c>
      <c r="O519" s="695">
        <f t="shared" si="83"/>
        <v>291004.56</v>
      </c>
      <c r="P519" s="695">
        <f t="shared" si="84"/>
        <v>4226578.1300000018</v>
      </c>
    </row>
    <row r="520" spans="1:16" x14ac:dyDescent="0.2">
      <c r="A520" s="557" t="s">
        <v>642</v>
      </c>
      <c r="B520" s="1374" t="s">
        <v>38</v>
      </c>
      <c r="C520" s="1375"/>
      <c r="D520" s="1308"/>
      <c r="E520" s="1375"/>
      <c r="F520" s="1374"/>
      <c r="G520" s="1376">
        <f t="shared" si="82"/>
        <v>50239017.327742048</v>
      </c>
      <c r="H520" s="1308"/>
      <c r="I520" s="1377">
        <v>45383</v>
      </c>
      <c r="J520" s="1378">
        <v>45411</v>
      </c>
      <c r="K520" s="749">
        <f t="shared" si="64"/>
        <v>29</v>
      </c>
      <c r="L520" s="1308"/>
      <c r="M520" s="1379">
        <v>8.5000000000000006E-2</v>
      </c>
      <c r="N520" s="1380">
        <f t="shared" si="76"/>
        <v>339285.42</v>
      </c>
      <c r="O520" s="1376">
        <f t="shared" si="83"/>
        <v>339285.42</v>
      </c>
      <c r="P520" s="1376">
        <f t="shared" si="84"/>
        <v>4565863.5500000017</v>
      </c>
    </row>
    <row r="521" spans="1:16" x14ac:dyDescent="0.2">
      <c r="A521" s="557" t="s">
        <v>642</v>
      </c>
      <c r="B521" s="1374"/>
      <c r="C521" s="1375">
        <v>-2507331.342641294</v>
      </c>
      <c r="D521" s="1308"/>
      <c r="E521" s="1375"/>
      <c r="F521" s="1376">
        <f>SUM(C521:E521)</f>
        <v>-2507331.342641294</v>
      </c>
      <c r="G521" s="1376">
        <f t="shared" si="82"/>
        <v>47731685.985100754</v>
      </c>
      <c r="H521" s="1308"/>
      <c r="I521" s="1377">
        <v>45412</v>
      </c>
      <c r="J521" s="1378">
        <v>45412</v>
      </c>
      <c r="K521" s="749">
        <f t="shared" si="64"/>
        <v>1</v>
      </c>
      <c r="L521" s="1308"/>
      <c r="M521" s="1379">
        <v>8.5000000000000006E-2</v>
      </c>
      <c r="N521" s="1380">
        <f t="shared" si="76"/>
        <v>11115.6</v>
      </c>
      <c r="O521" s="1376">
        <f t="shared" si="83"/>
        <v>350401.01999999996</v>
      </c>
      <c r="P521" s="1376">
        <f t="shared" si="84"/>
        <v>4576979.1500000013</v>
      </c>
    </row>
    <row r="522" spans="1:16" x14ac:dyDescent="0.2">
      <c r="A522" s="557" t="s">
        <v>642</v>
      </c>
      <c r="B522" s="1374" t="s">
        <v>39</v>
      </c>
      <c r="C522" s="1375"/>
      <c r="D522" s="1308"/>
      <c r="E522" s="1375"/>
      <c r="F522" s="1374"/>
      <c r="G522" s="1376">
        <f t="shared" si="82"/>
        <v>47731685.985100754</v>
      </c>
      <c r="H522" s="1308"/>
      <c r="I522" s="1377">
        <v>45413</v>
      </c>
      <c r="J522" s="1378">
        <v>45442</v>
      </c>
      <c r="K522" s="749">
        <f t="shared" si="64"/>
        <v>30</v>
      </c>
      <c r="L522" s="1308"/>
      <c r="M522" s="1379">
        <v>8.5000000000000006E-2</v>
      </c>
      <c r="N522" s="1380">
        <f t="shared" si="76"/>
        <v>333467.94</v>
      </c>
      <c r="O522" s="1376">
        <f t="shared" si="83"/>
        <v>333467.94</v>
      </c>
      <c r="P522" s="1376">
        <f t="shared" si="84"/>
        <v>4910447.0900000017</v>
      </c>
    </row>
    <row r="523" spans="1:16" x14ac:dyDescent="0.2">
      <c r="A523" s="557" t="s">
        <v>642</v>
      </c>
      <c r="B523" s="1374"/>
      <c r="C523" s="1375">
        <v>4471974.6034944057</v>
      </c>
      <c r="D523" s="1308"/>
      <c r="E523" s="1375"/>
      <c r="F523" s="1376">
        <f>SUM(C523:E523)</f>
        <v>4471974.6034944057</v>
      </c>
      <c r="G523" s="1376">
        <f t="shared" si="82"/>
        <v>52203660.588595159</v>
      </c>
      <c r="H523" s="1308"/>
      <c r="I523" s="1377">
        <v>45443</v>
      </c>
      <c r="J523" s="1378">
        <v>45443</v>
      </c>
      <c r="K523" s="749">
        <f t="shared" si="64"/>
        <v>1</v>
      </c>
      <c r="L523" s="1308"/>
      <c r="M523" s="1379">
        <v>8.5000000000000006E-2</v>
      </c>
      <c r="N523" s="1380">
        <f t="shared" si="76"/>
        <v>12157.02</v>
      </c>
      <c r="O523" s="1376">
        <f t="shared" si="83"/>
        <v>345624.96</v>
      </c>
      <c r="P523" s="1376">
        <f t="shared" si="84"/>
        <v>4922604.1100000013</v>
      </c>
    </row>
    <row r="524" spans="1:16" x14ac:dyDescent="0.2">
      <c r="A524" s="557" t="s">
        <v>642</v>
      </c>
      <c r="B524" s="1374" t="s">
        <v>40</v>
      </c>
      <c r="C524" s="1375"/>
      <c r="D524" s="1308"/>
      <c r="E524" s="1375"/>
      <c r="F524" s="1374"/>
      <c r="G524" s="1376">
        <f t="shared" si="82"/>
        <v>52203660.588595159</v>
      </c>
      <c r="H524" s="1308"/>
      <c r="I524" s="1377">
        <v>45444</v>
      </c>
      <c r="J524" s="1378">
        <v>45472</v>
      </c>
      <c r="K524" s="749">
        <f t="shared" si="64"/>
        <v>29</v>
      </c>
      <c r="L524" s="1308"/>
      <c r="M524" s="1379">
        <v>8.5000000000000006E-2</v>
      </c>
      <c r="N524" s="1380">
        <f t="shared" si="76"/>
        <v>352553.49</v>
      </c>
      <c r="O524" s="1376">
        <f t="shared" si="83"/>
        <v>352553.49</v>
      </c>
      <c r="P524" s="1376">
        <f t="shared" si="84"/>
        <v>5275157.6000000015</v>
      </c>
    </row>
    <row r="525" spans="1:16" x14ac:dyDescent="0.2">
      <c r="A525" s="557" t="s">
        <v>642</v>
      </c>
      <c r="B525" s="1374"/>
      <c r="C525" s="1375">
        <v>3613158.3477502018</v>
      </c>
      <c r="D525" s="1308"/>
      <c r="E525" s="1375"/>
      <c r="F525" s="1376">
        <f>SUM(C525:E525)</f>
        <v>3613158.3477502018</v>
      </c>
      <c r="G525" s="1376">
        <f t="shared" si="82"/>
        <v>55816818.936345361</v>
      </c>
      <c r="H525" s="1308"/>
      <c r="I525" s="1377">
        <v>45473</v>
      </c>
      <c r="J525" s="1378">
        <v>45473</v>
      </c>
      <c r="K525" s="749">
        <f t="shared" si="64"/>
        <v>1</v>
      </c>
      <c r="L525" s="1308"/>
      <c r="M525" s="1379">
        <v>8.5000000000000006E-2</v>
      </c>
      <c r="N525" s="1380">
        <f t="shared" si="76"/>
        <v>12998.44</v>
      </c>
      <c r="O525" s="1376">
        <f t="shared" si="83"/>
        <v>365551.93</v>
      </c>
      <c r="P525" s="1376">
        <f t="shared" si="84"/>
        <v>5288156.0400000019</v>
      </c>
    </row>
    <row r="526" spans="1:16" x14ac:dyDescent="0.2">
      <c r="A526" s="557" t="s">
        <v>642</v>
      </c>
      <c r="B526" s="1374" t="s">
        <v>29</v>
      </c>
      <c r="C526" s="1375"/>
      <c r="D526" s="1308"/>
      <c r="E526" s="1375"/>
      <c r="F526" s="1374"/>
      <c r="G526" s="1376">
        <f t="shared" si="82"/>
        <v>55816818.936345361</v>
      </c>
      <c r="H526" s="1308"/>
      <c r="I526" s="1377">
        <v>45474</v>
      </c>
      <c r="J526" s="1378">
        <v>45503</v>
      </c>
      <c r="K526" s="749">
        <f t="shared" si="64"/>
        <v>30</v>
      </c>
      <c r="L526" s="1308"/>
      <c r="M526" s="1379">
        <v>8.5000000000000006E-2</v>
      </c>
      <c r="N526" s="1380">
        <f>+IF(+K526&lt;&gt;" ", ROUND(M526*(K526/365)*G526,2),0)</f>
        <v>389953.12</v>
      </c>
      <c r="O526" s="1376">
        <f t="shared" si="83"/>
        <v>389953.12</v>
      </c>
      <c r="P526" s="1376">
        <f t="shared" si="84"/>
        <v>5678109.160000002</v>
      </c>
    </row>
    <row r="527" spans="1:16" x14ac:dyDescent="0.2">
      <c r="A527" s="557" t="s">
        <v>642</v>
      </c>
      <c r="B527" s="1374"/>
      <c r="C527" s="1375">
        <v>10727689.322781265</v>
      </c>
      <c r="D527" s="1308"/>
      <c r="E527" s="1375"/>
      <c r="F527" s="1376">
        <f>SUM(C527:E527)</f>
        <v>10727689.322781265</v>
      </c>
      <c r="G527" s="1376">
        <f t="shared" si="82"/>
        <v>66544508.259126626</v>
      </c>
      <c r="H527" s="1308"/>
      <c r="I527" s="1377">
        <v>45504</v>
      </c>
      <c r="J527" s="1378">
        <v>45504</v>
      </c>
      <c r="K527" s="749">
        <f t="shared" si="64"/>
        <v>1</v>
      </c>
      <c r="L527" s="1308"/>
      <c r="M527" s="1379">
        <v>8.5000000000000006E-2</v>
      </c>
      <c r="N527" s="1380">
        <f t="shared" ref="N527:N530" si="85">+IF(+K527&lt;&gt;" ", ROUND(M527*(K527/365)*G527,2),0)</f>
        <v>15496.67</v>
      </c>
      <c r="O527" s="1376">
        <f t="shared" si="83"/>
        <v>405449.79</v>
      </c>
      <c r="P527" s="1376">
        <f t="shared" si="84"/>
        <v>5693605.8300000019</v>
      </c>
    </row>
    <row r="528" spans="1:16" x14ac:dyDescent="0.2">
      <c r="A528" s="557" t="s">
        <v>642</v>
      </c>
      <c r="B528" s="1374" t="s">
        <v>30</v>
      </c>
      <c r="C528" s="1375"/>
      <c r="D528" s="1308"/>
      <c r="E528" s="1375"/>
      <c r="F528" s="1374"/>
      <c r="G528" s="1376">
        <f t="shared" si="82"/>
        <v>66544508.259126626</v>
      </c>
      <c r="H528" s="1308"/>
      <c r="I528" s="1377">
        <v>45505</v>
      </c>
      <c r="J528" s="1378">
        <v>45534</v>
      </c>
      <c r="K528" s="749">
        <f t="shared" si="64"/>
        <v>30</v>
      </c>
      <c r="L528" s="1308"/>
      <c r="M528" s="1379">
        <v>8.5000000000000006E-2</v>
      </c>
      <c r="N528" s="1380">
        <f t="shared" si="85"/>
        <v>464899.99</v>
      </c>
      <c r="O528" s="1376">
        <f t="shared" si="83"/>
        <v>464899.99</v>
      </c>
      <c r="P528" s="1376">
        <f t="shared" si="84"/>
        <v>6158505.8200000022</v>
      </c>
    </row>
    <row r="529" spans="1:17" x14ac:dyDescent="0.2">
      <c r="A529" s="557" t="s">
        <v>642</v>
      </c>
      <c r="B529" s="1374"/>
      <c r="C529" s="1375">
        <v>4736097.3219203949</v>
      </c>
      <c r="D529" s="1308"/>
      <c r="E529" s="1375"/>
      <c r="F529" s="1376">
        <f>SUM(C529:E529)</f>
        <v>4736097.3219203949</v>
      </c>
      <c r="G529" s="1376">
        <f t="shared" si="82"/>
        <v>71280605.581047028</v>
      </c>
      <c r="H529" s="1308"/>
      <c r="I529" s="1377">
        <v>45535</v>
      </c>
      <c r="J529" s="1378">
        <v>45535</v>
      </c>
      <c r="K529" s="749">
        <f t="shared" si="64"/>
        <v>1</v>
      </c>
      <c r="L529" s="1308"/>
      <c r="M529" s="1379">
        <v>8.5000000000000006E-2</v>
      </c>
      <c r="N529" s="1380">
        <f t="shared" si="85"/>
        <v>16599.59</v>
      </c>
      <c r="O529" s="1376">
        <f t="shared" si="83"/>
        <v>481499.58</v>
      </c>
      <c r="P529" s="1376">
        <f t="shared" si="84"/>
        <v>6175105.410000002</v>
      </c>
    </row>
    <row r="530" spans="1:17" x14ac:dyDescent="0.2">
      <c r="A530" s="557" t="s">
        <v>642</v>
      </c>
      <c r="B530" s="1374" t="s">
        <v>31</v>
      </c>
      <c r="C530" s="1375"/>
      <c r="D530" s="1308"/>
      <c r="E530" s="1375"/>
      <c r="F530" s="1374"/>
      <c r="G530" s="1376">
        <f t="shared" si="82"/>
        <v>71280605.581047028</v>
      </c>
      <c r="H530" s="1308"/>
      <c r="I530" s="1377">
        <v>45536</v>
      </c>
      <c r="J530" s="1378">
        <v>45564</v>
      </c>
      <c r="K530" s="749">
        <f t="shared" si="64"/>
        <v>29</v>
      </c>
      <c r="L530" s="1308"/>
      <c r="M530" s="1379">
        <v>8.5000000000000006E-2</v>
      </c>
      <c r="N530" s="1380">
        <f t="shared" si="85"/>
        <v>481388.2</v>
      </c>
      <c r="O530" s="1376">
        <f t="shared" si="83"/>
        <v>481388.2</v>
      </c>
      <c r="P530" s="1376">
        <f t="shared" si="84"/>
        <v>6656493.6100000022</v>
      </c>
    </row>
    <row r="531" spans="1:17" x14ac:dyDescent="0.2">
      <c r="A531" s="557" t="s">
        <v>642</v>
      </c>
      <c r="B531" s="1374"/>
      <c r="C531" s="1375">
        <v>5271050.2060510069</v>
      </c>
      <c r="D531" s="1308"/>
      <c r="E531" s="1375"/>
      <c r="F531" s="1376">
        <f>SUM(C531:E531)</f>
        <v>5271050.2060510069</v>
      </c>
      <c r="G531" s="1376">
        <f>+G530+E531+F531</f>
        <v>76551655.787098035</v>
      </c>
      <c r="H531" s="1308"/>
      <c r="I531" s="1377">
        <v>45565</v>
      </c>
      <c r="J531" s="1378">
        <v>45565</v>
      </c>
      <c r="K531" s="749">
        <f t="shared" si="64"/>
        <v>1</v>
      </c>
      <c r="L531" s="1308"/>
      <c r="M531" s="1379">
        <v>8.5000000000000006E-2</v>
      </c>
      <c r="N531" s="1380">
        <f>+IF(+K531&lt;&gt;" ", ROUND(M531*(K531/365)*G531,2),0)</f>
        <v>17827.099999999999</v>
      </c>
      <c r="O531" s="1376">
        <f>IF(MONTH(+I531)&lt;&gt;MONTH(+I530),N531,+O530+N531)</f>
        <v>499215.3</v>
      </c>
      <c r="P531" s="1376">
        <f>P530+N531</f>
        <v>6674320.7100000018</v>
      </c>
    </row>
    <row r="532" spans="1:17" x14ac:dyDescent="0.2">
      <c r="A532" s="557" t="s">
        <v>642</v>
      </c>
      <c r="B532" s="1374" t="s">
        <v>32</v>
      </c>
      <c r="C532" s="1375"/>
      <c r="D532" s="1308"/>
      <c r="E532" s="1375">
        <v>-65361404.26018773</v>
      </c>
      <c r="F532" s="1374"/>
      <c r="G532" s="1376">
        <f t="shared" ref="G532:G536" si="86">+G531+E532+F532</f>
        <v>11190251.526910305</v>
      </c>
      <c r="H532" s="1308"/>
      <c r="I532" s="1377">
        <v>45566</v>
      </c>
      <c r="J532" s="1378">
        <v>45595</v>
      </c>
      <c r="K532" s="749">
        <f t="shared" si="64"/>
        <v>30</v>
      </c>
      <c r="L532" s="1308"/>
      <c r="M532" s="1379">
        <v>8.5000000000000006E-2</v>
      </c>
      <c r="N532" s="1380">
        <f>+IF(+K532&lt;&gt;" ", ROUND(M532*(K532/365)*G532,2),0)</f>
        <v>78178.47</v>
      </c>
      <c r="O532" s="1376">
        <f t="shared" ref="O532" si="87">IF(MONTH(+I532)&lt;&gt;MONTH(+I531),N532,+O531+N532)</f>
        <v>78178.47</v>
      </c>
      <c r="P532" s="1376">
        <f>P531+N532+Q532</f>
        <v>-70220.659999998286</v>
      </c>
      <c r="Q532" s="1381">
        <v>-6822719.8399999999</v>
      </c>
    </row>
    <row r="533" spans="1:17" x14ac:dyDescent="0.2">
      <c r="A533" s="557" t="s">
        <v>642</v>
      </c>
      <c r="B533" s="1374"/>
      <c r="C533" s="1375">
        <v>-2992866.270682171</v>
      </c>
      <c r="D533" s="1308"/>
      <c r="E533" s="1375"/>
      <c r="F533" s="1376">
        <f>SUM(C533:E533)</f>
        <v>-2992866.270682171</v>
      </c>
      <c r="G533" s="1376">
        <f t="shared" si="86"/>
        <v>8197385.256228134</v>
      </c>
      <c r="H533" s="1308"/>
      <c r="I533" s="1377">
        <v>45596</v>
      </c>
      <c r="J533" s="1378">
        <v>45596</v>
      </c>
      <c r="K533" s="749">
        <f t="shared" si="64"/>
        <v>1</v>
      </c>
      <c r="L533" s="1308"/>
      <c r="M533" s="1379">
        <v>8.5000000000000006E-2</v>
      </c>
      <c r="N533" s="1380">
        <f>+IF(+K533&lt;&gt;" ", ROUND(M533*(K533/365)*G533,2),0)</f>
        <v>1908.98</v>
      </c>
      <c r="O533" s="1376">
        <f>IF(MONTH(+I533)&lt;&gt;MONTH(+I532),N533,+O532+N533)</f>
        <v>80087.45</v>
      </c>
      <c r="P533" s="1376">
        <f>P532+N533</f>
        <v>-68311.67999999829</v>
      </c>
    </row>
    <row r="534" spans="1:17" x14ac:dyDescent="0.2">
      <c r="A534" s="557" t="s">
        <v>642</v>
      </c>
      <c r="B534" s="1374" t="s">
        <v>33</v>
      </c>
      <c r="C534" s="1375"/>
      <c r="D534" s="1308"/>
      <c r="E534" s="1375"/>
      <c r="F534" s="1374"/>
      <c r="G534" s="1376">
        <f t="shared" si="86"/>
        <v>8197385.256228134</v>
      </c>
      <c r="H534" s="1308"/>
      <c r="I534" s="1377">
        <v>45597</v>
      </c>
      <c r="J534" s="1378">
        <v>45625</v>
      </c>
      <c r="K534" s="749">
        <f t="shared" si="64"/>
        <v>29</v>
      </c>
      <c r="L534" s="1308"/>
      <c r="M534" s="1379">
        <v>8.5000000000000006E-2</v>
      </c>
      <c r="N534" s="1380">
        <f t="shared" ref="N534:N537" si="88">+IF(+K534&lt;&gt;" ", ROUND(M534*(K534/365)*G534,2),0)</f>
        <v>55360.42</v>
      </c>
      <c r="O534" s="1376">
        <f t="shared" ref="O534:O535" si="89">IF(MONTH(+I534)&lt;&gt;MONTH(+I533),N534,+O533+N534)</f>
        <v>55360.42</v>
      </c>
      <c r="P534" s="1376">
        <f t="shared" ref="P534" si="90">P533+N534</f>
        <v>-12951.259999998292</v>
      </c>
    </row>
    <row r="535" spans="1:17" x14ac:dyDescent="0.2">
      <c r="A535" s="557" t="s">
        <v>642</v>
      </c>
      <c r="B535" s="1374"/>
      <c r="C535" s="1375">
        <v>-6403377.1012243181</v>
      </c>
      <c r="D535" s="1308"/>
      <c r="E535" s="1375"/>
      <c r="F535" s="1376">
        <f>SUM(C535:E535)</f>
        <v>-6403377.1012243181</v>
      </c>
      <c r="G535" s="1376">
        <f t="shared" si="86"/>
        <v>1794008.1550038159</v>
      </c>
      <c r="H535" s="1308"/>
      <c r="I535" s="1377">
        <v>45626</v>
      </c>
      <c r="J535" s="1378">
        <v>45626</v>
      </c>
      <c r="K535" s="749">
        <f t="shared" si="64"/>
        <v>1</v>
      </c>
      <c r="L535" s="1308"/>
      <c r="M535" s="1379">
        <v>8.5000000000000006E-2</v>
      </c>
      <c r="N535" s="1380">
        <f t="shared" si="88"/>
        <v>417.78</v>
      </c>
      <c r="O535" s="1376">
        <f t="shared" si="89"/>
        <v>55778.2</v>
      </c>
      <c r="P535" s="1376">
        <f>P534+N535</f>
        <v>-12533.479999998292</v>
      </c>
    </row>
    <row r="536" spans="1:17" x14ac:dyDescent="0.2">
      <c r="A536" s="557" t="s">
        <v>642</v>
      </c>
      <c r="B536" s="1378" t="s">
        <v>34</v>
      </c>
      <c r="C536" s="1375"/>
      <c r="D536" s="1308"/>
      <c r="E536" s="1308"/>
      <c r="F536" s="1374"/>
      <c r="G536" s="1376">
        <f t="shared" si="86"/>
        <v>1794008.1550038159</v>
      </c>
      <c r="H536" s="1308"/>
      <c r="I536" s="1377">
        <v>45627</v>
      </c>
      <c r="J536" s="1378">
        <v>45656</v>
      </c>
      <c r="K536" s="749">
        <f t="shared" si="64"/>
        <v>30</v>
      </c>
      <c r="L536" s="1308"/>
      <c r="M536" s="1379">
        <v>8.5000000000000006E-2</v>
      </c>
      <c r="N536" s="1380">
        <f t="shared" si="88"/>
        <v>12533.48</v>
      </c>
      <c r="O536" s="1376">
        <f>IF(MONTH(+I536)&lt;&gt;MONTH(+I535),N536,+O535+N536)</f>
        <v>12533.48</v>
      </c>
      <c r="P536" s="1376">
        <f>P535+N536</f>
        <v>1.7080310499295592E-9</v>
      </c>
    </row>
    <row r="537" spans="1:17" x14ac:dyDescent="0.2">
      <c r="A537" s="557" t="s">
        <v>642</v>
      </c>
      <c r="B537" s="1308"/>
      <c r="C537" s="1375">
        <v>-1794008.155003801</v>
      </c>
      <c r="D537" s="1308"/>
      <c r="E537" s="1382"/>
      <c r="F537" s="1376">
        <f>SUM(C537:E537)</f>
        <v>-1794008.155003801</v>
      </c>
      <c r="G537" s="1376">
        <f>+G536+F537</f>
        <v>1.4901161193847656E-8</v>
      </c>
      <c r="H537" s="1308"/>
      <c r="I537" s="1377">
        <v>45657</v>
      </c>
      <c r="J537" s="1378">
        <v>45657</v>
      </c>
      <c r="K537" s="749">
        <f t="shared" si="64"/>
        <v>1</v>
      </c>
      <c r="L537" s="1308"/>
      <c r="M537" s="1379">
        <v>8.5000000000000006E-2</v>
      </c>
      <c r="N537" s="1380">
        <f t="shared" si="88"/>
        <v>0</v>
      </c>
      <c r="O537" s="1376">
        <f t="shared" ref="O537" si="91">IF(MONTH(+I537)&lt;&gt;MONTH(+I536),N537,+O536+N537)</f>
        <v>12533.48</v>
      </c>
      <c r="P537" s="1376">
        <f>P536+N537</f>
        <v>1.7080310499295592E-9</v>
      </c>
    </row>
    <row r="538" spans="1:17" x14ac:dyDescent="0.2">
      <c r="A538" s="1383"/>
      <c r="B538" s="1384"/>
      <c r="C538" s="1385"/>
      <c r="D538" s="1384"/>
      <c r="E538" s="1384"/>
      <c r="F538" s="1386"/>
      <c r="G538" s="1386"/>
      <c r="H538" s="1384"/>
      <c r="I538" s="1387"/>
      <c r="J538" s="1387"/>
      <c r="K538" s="1388"/>
      <c r="L538" s="1384"/>
      <c r="M538" s="1389"/>
      <c r="N538" s="1386"/>
      <c r="O538" s="1386"/>
      <c r="P538" s="1386"/>
    </row>
    <row r="539" spans="1:17" x14ac:dyDescent="0.2">
      <c r="A539" s="1390" t="s">
        <v>643</v>
      </c>
      <c r="B539" s="1391" t="s">
        <v>35</v>
      </c>
      <c r="C539" s="1392"/>
      <c r="D539" s="1392"/>
      <c r="E539" s="1310"/>
      <c r="F539" s="1393">
        <f t="shared" ref="F539:F562" si="92">SUM(C539:E539)</f>
        <v>0</v>
      </c>
      <c r="G539" s="1393">
        <f>+F539+G537</f>
        <v>1.4901161193847656E-8</v>
      </c>
      <c r="H539" s="1392"/>
      <c r="I539" s="1394">
        <v>45292</v>
      </c>
      <c r="J539" s="1394">
        <v>45321</v>
      </c>
      <c r="K539" s="1395">
        <f t="shared" ref="K539:K588" si="93">+IF(+J539="","",+J539-(I539-1))</f>
        <v>30</v>
      </c>
      <c r="L539" s="1392"/>
      <c r="M539" s="1396">
        <f>+M537</f>
        <v>8.5000000000000006E-2</v>
      </c>
      <c r="N539" s="1393">
        <f t="shared" ref="N539:N562" si="94">+IF(+K539&lt;&gt;" ", ROUND(M539*(K539/365)*G539,2),0)</f>
        <v>0</v>
      </c>
      <c r="O539" s="1393">
        <f>IF(MONTH(+I539)&lt;&gt;MONTH(+I537),N539,+O537+N539)</f>
        <v>0</v>
      </c>
      <c r="P539" s="1393">
        <f>P537+N539+P538</f>
        <v>1.7080310499295592E-9</v>
      </c>
    </row>
    <row r="540" spans="1:17" x14ac:dyDescent="0.2">
      <c r="A540" s="1397" t="s">
        <v>643</v>
      </c>
      <c r="B540" s="1374"/>
      <c r="C540" s="1308"/>
      <c r="D540" s="1308"/>
      <c r="E540" s="1308"/>
      <c r="F540" s="1376">
        <f t="shared" si="92"/>
        <v>0</v>
      </c>
      <c r="G540" s="1376">
        <f t="shared" ref="G540:G561" si="95">+G539+E540+F540</f>
        <v>1.4901161193847656E-8</v>
      </c>
      <c r="H540" s="1308"/>
      <c r="I540" s="1378">
        <v>45322</v>
      </c>
      <c r="J540" s="1378">
        <v>45322</v>
      </c>
      <c r="K540" s="1398">
        <f t="shared" si="93"/>
        <v>1</v>
      </c>
      <c r="L540" s="1308"/>
      <c r="M540" s="1379">
        <f t="shared" ref="M540:M562" si="96">+M539</f>
        <v>8.5000000000000006E-2</v>
      </c>
      <c r="N540" s="1376">
        <f t="shared" si="94"/>
        <v>0</v>
      </c>
      <c r="O540" s="1376">
        <f t="shared" ref="O540:O562" si="97">IF(MONTH(+I540)&lt;&gt;MONTH(+I539),N540,+O539+N540)</f>
        <v>0</v>
      </c>
      <c r="P540" s="1376">
        <f t="shared" ref="P540:P562" si="98">P539+N540</f>
        <v>1.7080310499295592E-9</v>
      </c>
    </row>
    <row r="541" spans="1:17" x14ac:dyDescent="0.2">
      <c r="A541" s="1397" t="s">
        <v>643</v>
      </c>
      <c r="B541" s="1374" t="s">
        <v>36</v>
      </c>
      <c r="C541" s="1308"/>
      <c r="D541" s="1308"/>
      <c r="E541" s="1308"/>
      <c r="F541" s="1376">
        <f t="shared" si="92"/>
        <v>0</v>
      </c>
      <c r="G541" s="1376">
        <f t="shared" si="95"/>
        <v>1.4901161193847656E-8</v>
      </c>
      <c r="H541" s="1308"/>
      <c r="I541" s="1378">
        <v>45323</v>
      </c>
      <c r="J541" s="1378">
        <v>45350</v>
      </c>
      <c r="K541" s="1398">
        <v>27</v>
      </c>
      <c r="L541" s="1308"/>
      <c r="M541" s="1379">
        <f t="shared" si="96"/>
        <v>8.5000000000000006E-2</v>
      </c>
      <c r="N541" s="1376">
        <f t="shared" si="94"/>
        <v>0</v>
      </c>
      <c r="O541" s="1376">
        <f t="shared" si="97"/>
        <v>0</v>
      </c>
      <c r="P541" s="1376">
        <f t="shared" si="98"/>
        <v>1.7080310499295592E-9</v>
      </c>
    </row>
    <row r="542" spans="1:17" x14ac:dyDescent="0.2">
      <c r="A542" s="1397" t="s">
        <v>643</v>
      </c>
      <c r="B542" s="1374"/>
      <c r="C542" s="1308"/>
      <c r="D542" s="1308"/>
      <c r="E542" s="1308"/>
      <c r="F542" s="1376">
        <f t="shared" si="92"/>
        <v>0</v>
      </c>
      <c r="G542" s="1376">
        <f t="shared" si="95"/>
        <v>1.4901161193847656E-8</v>
      </c>
      <c r="H542" s="1308"/>
      <c r="I542" s="1378">
        <v>45351</v>
      </c>
      <c r="J542" s="1378">
        <v>45351</v>
      </c>
      <c r="K542" s="1398">
        <f t="shared" si="93"/>
        <v>1</v>
      </c>
      <c r="L542" s="1308"/>
      <c r="M542" s="1379">
        <f t="shared" si="96"/>
        <v>8.5000000000000006E-2</v>
      </c>
      <c r="N542" s="1376">
        <f t="shared" si="94"/>
        <v>0</v>
      </c>
      <c r="O542" s="1376">
        <f t="shared" si="97"/>
        <v>0</v>
      </c>
      <c r="P542" s="1376">
        <f t="shared" si="98"/>
        <v>1.7080310499295592E-9</v>
      </c>
    </row>
    <row r="543" spans="1:17" x14ac:dyDescent="0.2">
      <c r="A543" s="1397" t="s">
        <v>643</v>
      </c>
      <c r="B543" s="1374" t="s">
        <v>37</v>
      </c>
      <c r="C543" s="1308"/>
      <c r="D543" s="1308"/>
      <c r="E543" s="1308"/>
      <c r="F543" s="1376">
        <f t="shared" si="92"/>
        <v>0</v>
      </c>
      <c r="G543" s="1376">
        <f t="shared" si="95"/>
        <v>1.4901161193847656E-8</v>
      </c>
      <c r="H543" s="1308"/>
      <c r="I543" s="1378">
        <v>45352</v>
      </c>
      <c r="J543" s="1378">
        <v>45381</v>
      </c>
      <c r="K543" s="1398">
        <v>30</v>
      </c>
      <c r="L543" s="1308"/>
      <c r="M543" s="1379">
        <f t="shared" si="96"/>
        <v>8.5000000000000006E-2</v>
      </c>
      <c r="N543" s="1376">
        <f t="shared" si="94"/>
        <v>0</v>
      </c>
      <c r="O543" s="1376">
        <f t="shared" si="97"/>
        <v>0</v>
      </c>
      <c r="P543" s="1376">
        <f t="shared" si="98"/>
        <v>1.7080310499295592E-9</v>
      </c>
    </row>
    <row r="544" spans="1:17" x14ac:dyDescent="0.2">
      <c r="A544" s="1397" t="s">
        <v>643</v>
      </c>
      <c r="B544" s="1374"/>
      <c r="C544" s="1308"/>
      <c r="D544" s="1308"/>
      <c r="E544" s="1308"/>
      <c r="F544" s="1376">
        <f t="shared" si="92"/>
        <v>0</v>
      </c>
      <c r="G544" s="1376">
        <f t="shared" si="95"/>
        <v>1.4901161193847656E-8</v>
      </c>
      <c r="H544" s="1308"/>
      <c r="I544" s="1378">
        <v>45382</v>
      </c>
      <c r="J544" s="1378">
        <v>45382</v>
      </c>
      <c r="K544" s="1398">
        <f t="shared" si="93"/>
        <v>1</v>
      </c>
      <c r="L544" s="1308"/>
      <c r="M544" s="1379">
        <f t="shared" si="96"/>
        <v>8.5000000000000006E-2</v>
      </c>
      <c r="N544" s="1376">
        <f t="shared" si="94"/>
        <v>0</v>
      </c>
      <c r="O544" s="1376">
        <f t="shared" si="97"/>
        <v>0</v>
      </c>
      <c r="P544" s="1376">
        <f t="shared" si="98"/>
        <v>1.7080310499295592E-9</v>
      </c>
    </row>
    <row r="545" spans="1:16" x14ac:dyDescent="0.2">
      <c r="A545" s="1397" t="s">
        <v>643</v>
      </c>
      <c r="B545" s="1374" t="s">
        <v>38</v>
      </c>
      <c r="C545" s="1308"/>
      <c r="D545" s="1308"/>
      <c r="E545" s="1308"/>
      <c r="F545" s="1376">
        <f t="shared" si="92"/>
        <v>0</v>
      </c>
      <c r="G545" s="1376">
        <f t="shared" si="95"/>
        <v>1.4901161193847656E-8</v>
      </c>
      <c r="H545" s="1308"/>
      <c r="I545" s="1378">
        <v>45383</v>
      </c>
      <c r="J545" s="1378">
        <v>45411</v>
      </c>
      <c r="K545" s="1398">
        <f t="shared" si="93"/>
        <v>29</v>
      </c>
      <c r="L545" s="1308"/>
      <c r="M545" s="1379">
        <f t="shared" si="96"/>
        <v>8.5000000000000006E-2</v>
      </c>
      <c r="N545" s="1376">
        <f t="shared" si="94"/>
        <v>0</v>
      </c>
      <c r="O545" s="1376">
        <f t="shared" si="97"/>
        <v>0</v>
      </c>
      <c r="P545" s="1376">
        <f t="shared" si="98"/>
        <v>1.7080310499295592E-9</v>
      </c>
    </row>
    <row r="546" spans="1:16" x14ac:dyDescent="0.2">
      <c r="A546" s="1397" t="s">
        <v>643</v>
      </c>
      <c r="B546" s="1374"/>
      <c r="C546" s="1308"/>
      <c r="D546" s="1308"/>
      <c r="E546" s="1308"/>
      <c r="F546" s="1376">
        <f t="shared" si="92"/>
        <v>0</v>
      </c>
      <c r="G546" s="1376">
        <f t="shared" si="95"/>
        <v>1.4901161193847656E-8</v>
      </c>
      <c r="H546" s="1308"/>
      <c r="I546" s="1378">
        <v>45412</v>
      </c>
      <c r="J546" s="1378">
        <v>45412</v>
      </c>
      <c r="K546" s="1398">
        <f t="shared" si="93"/>
        <v>1</v>
      </c>
      <c r="L546" s="1308"/>
      <c r="M546" s="1379">
        <f t="shared" si="96"/>
        <v>8.5000000000000006E-2</v>
      </c>
      <c r="N546" s="1376">
        <f t="shared" si="94"/>
        <v>0</v>
      </c>
      <c r="O546" s="1376">
        <f t="shared" si="97"/>
        <v>0</v>
      </c>
      <c r="P546" s="1376">
        <f t="shared" si="98"/>
        <v>1.7080310499295592E-9</v>
      </c>
    </row>
    <row r="547" spans="1:16" x14ac:dyDescent="0.2">
      <c r="A547" s="1397" t="s">
        <v>643</v>
      </c>
      <c r="B547" s="1374" t="s">
        <v>39</v>
      </c>
      <c r="C547" s="1308"/>
      <c r="D547" s="1308"/>
      <c r="E547" s="1308"/>
      <c r="F547" s="1376">
        <f t="shared" si="92"/>
        <v>0</v>
      </c>
      <c r="G547" s="1376">
        <f t="shared" si="95"/>
        <v>1.4901161193847656E-8</v>
      </c>
      <c r="H547" s="1308"/>
      <c r="I547" s="1378">
        <v>45413</v>
      </c>
      <c r="J547" s="1378">
        <v>45442</v>
      </c>
      <c r="K547" s="1398">
        <f t="shared" si="93"/>
        <v>30</v>
      </c>
      <c r="L547" s="1308"/>
      <c r="M547" s="1379">
        <f t="shared" si="96"/>
        <v>8.5000000000000006E-2</v>
      </c>
      <c r="N547" s="1376">
        <f t="shared" si="94"/>
        <v>0</v>
      </c>
      <c r="O547" s="1376">
        <f t="shared" si="97"/>
        <v>0</v>
      </c>
      <c r="P547" s="1376">
        <f t="shared" si="98"/>
        <v>1.7080310499295592E-9</v>
      </c>
    </row>
    <row r="548" spans="1:16" x14ac:dyDescent="0.2">
      <c r="A548" s="1397" t="s">
        <v>643</v>
      </c>
      <c r="B548" s="1374"/>
      <c r="C548" s="1308"/>
      <c r="D548" s="1308"/>
      <c r="E548" s="1308"/>
      <c r="F548" s="1376">
        <f t="shared" si="92"/>
        <v>0</v>
      </c>
      <c r="G548" s="1376">
        <f t="shared" si="95"/>
        <v>1.4901161193847656E-8</v>
      </c>
      <c r="H548" s="1308"/>
      <c r="I548" s="1378">
        <v>45443</v>
      </c>
      <c r="J548" s="1378">
        <v>45443</v>
      </c>
      <c r="K548" s="1398">
        <f t="shared" si="93"/>
        <v>1</v>
      </c>
      <c r="L548" s="1308"/>
      <c r="M548" s="1379">
        <f t="shared" si="96"/>
        <v>8.5000000000000006E-2</v>
      </c>
      <c r="N548" s="1376">
        <f t="shared" si="94"/>
        <v>0</v>
      </c>
      <c r="O548" s="1376">
        <f t="shared" si="97"/>
        <v>0</v>
      </c>
      <c r="P548" s="1376">
        <f t="shared" si="98"/>
        <v>1.7080310499295592E-9</v>
      </c>
    </row>
    <row r="549" spans="1:16" x14ac:dyDescent="0.2">
      <c r="A549" s="1397" t="s">
        <v>643</v>
      </c>
      <c r="B549" s="1374" t="s">
        <v>40</v>
      </c>
      <c r="C549" s="1308"/>
      <c r="D549" s="1308"/>
      <c r="E549" s="1308"/>
      <c r="F549" s="1376">
        <f t="shared" si="92"/>
        <v>0</v>
      </c>
      <c r="G549" s="1376">
        <f t="shared" si="95"/>
        <v>1.4901161193847656E-8</v>
      </c>
      <c r="H549" s="1308"/>
      <c r="I549" s="1378">
        <v>45444</v>
      </c>
      <c r="J549" s="1378">
        <v>45472</v>
      </c>
      <c r="K549" s="1398">
        <f t="shared" si="93"/>
        <v>29</v>
      </c>
      <c r="L549" s="1308"/>
      <c r="M549" s="1379">
        <f t="shared" si="96"/>
        <v>8.5000000000000006E-2</v>
      </c>
      <c r="N549" s="1376">
        <f t="shared" si="94"/>
        <v>0</v>
      </c>
      <c r="O549" s="1376">
        <f t="shared" si="97"/>
        <v>0</v>
      </c>
      <c r="P549" s="1376">
        <f t="shared" si="98"/>
        <v>1.7080310499295592E-9</v>
      </c>
    </row>
    <row r="550" spans="1:16" x14ac:dyDescent="0.2">
      <c r="A550" s="1397" t="s">
        <v>643</v>
      </c>
      <c r="B550" s="1374"/>
      <c r="C550" s="1308"/>
      <c r="D550" s="1308"/>
      <c r="E550" s="1308"/>
      <c r="F550" s="1376">
        <f t="shared" si="92"/>
        <v>0</v>
      </c>
      <c r="G550" s="1376">
        <f t="shared" si="95"/>
        <v>1.4901161193847656E-8</v>
      </c>
      <c r="H550" s="1308"/>
      <c r="I550" s="1378">
        <v>45473</v>
      </c>
      <c r="J550" s="1378">
        <v>45473</v>
      </c>
      <c r="K550" s="1398">
        <f t="shared" si="93"/>
        <v>1</v>
      </c>
      <c r="L550" s="1308"/>
      <c r="M550" s="1379">
        <f t="shared" si="96"/>
        <v>8.5000000000000006E-2</v>
      </c>
      <c r="N550" s="1376">
        <f t="shared" si="94"/>
        <v>0</v>
      </c>
      <c r="O550" s="1376">
        <f t="shared" si="97"/>
        <v>0</v>
      </c>
      <c r="P550" s="1376">
        <f t="shared" si="98"/>
        <v>1.7080310499295592E-9</v>
      </c>
    </row>
    <row r="551" spans="1:16" x14ac:dyDescent="0.2">
      <c r="A551" s="1397" t="s">
        <v>643</v>
      </c>
      <c r="B551" s="1374" t="s">
        <v>29</v>
      </c>
      <c r="C551" s="1308"/>
      <c r="D551" s="1308"/>
      <c r="E551" s="1308"/>
      <c r="F551" s="1376">
        <f t="shared" si="92"/>
        <v>0</v>
      </c>
      <c r="G551" s="1376">
        <f t="shared" si="95"/>
        <v>1.4901161193847656E-8</v>
      </c>
      <c r="H551" s="1308"/>
      <c r="I551" s="1378">
        <v>45474</v>
      </c>
      <c r="J551" s="1378">
        <v>45503</v>
      </c>
      <c r="K551" s="1398">
        <f t="shared" si="93"/>
        <v>30</v>
      </c>
      <c r="L551" s="1308"/>
      <c r="M551" s="1379">
        <f t="shared" si="96"/>
        <v>8.5000000000000006E-2</v>
      </c>
      <c r="N551" s="1376">
        <f t="shared" si="94"/>
        <v>0</v>
      </c>
      <c r="O551" s="1376">
        <f t="shared" si="97"/>
        <v>0</v>
      </c>
      <c r="P551" s="1376">
        <f t="shared" si="98"/>
        <v>1.7080310499295592E-9</v>
      </c>
    </row>
    <row r="552" spans="1:16" x14ac:dyDescent="0.2">
      <c r="A552" s="1397" t="s">
        <v>643</v>
      </c>
      <c r="B552" s="1374"/>
      <c r="C552" s="1308"/>
      <c r="D552" s="1308"/>
      <c r="E552" s="1308"/>
      <c r="F552" s="1376">
        <f t="shared" si="92"/>
        <v>0</v>
      </c>
      <c r="G552" s="1376">
        <f t="shared" si="95"/>
        <v>1.4901161193847656E-8</v>
      </c>
      <c r="H552" s="1308"/>
      <c r="I552" s="1378">
        <v>45504</v>
      </c>
      <c r="J552" s="1378">
        <v>45504</v>
      </c>
      <c r="K552" s="1398">
        <f t="shared" si="93"/>
        <v>1</v>
      </c>
      <c r="L552" s="1308"/>
      <c r="M552" s="1379">
        <f t="shared" si="96"/>
        <v>8.5000000000000006E-2</v>
      </c>
      <c r="N552" s="1376">
        <f t="shared" si="94"/>
        <v>0</v>
      </c>
      <c r="O552" s="1376">
        <f t="shared" si="97"/>
        <v>0</v>
      </c>
      <c r="P552" s="1376">
        <f t="shared" si="98"/>
        <v>1.7080310499295592E-9</v>
      </c>
    </row>
    <row r="553" spans="1:16" x14ac:dyDescent="0.2">
      <c r="A553" s="1397" t="s">
        <v>643</v>
      </c>
      <c r="B553" s="1374" t="s">
        <v>30</v>
      </c>
      <c r="C553" s="1308"/>
      <c r="D553" s="1308"/>
      <c r="E553" s="1308"/>
      <c r="F553" s="1376">
        <f t="shared" si="92"/>
        <v>0</v>
      </c>
      <c r="G553" s="1376">
        <f t="shared" si="95"/>
        <v>1.4901161193847656E-8</v>
      </c>
      <c r="H553" s="1308"/>
      <c r="I553" s="1378">
        <v>45505</v>
      </c>
      <c r="J553" s="1378">
        <v>45534</v>
      </c>
      <c r="K553" s="1398">
        <f t="shared" si="93"/>
        <v>30</v>
      </c>
      <c r="L553" s="1308"/>
      <c r="M553" s="1379">
        <f t="shared" si="96"/>
        <v>8.5000000000000006E-2</v>
      </c>
      <c r="N553" s="1376">
        <f t="shared" si="94"/>
        <v>0</v>
      </c>
      <c r="O553" s="1376">
        <f t="shared" si="97"/>
        <v>0</v>
      </c>
      <c r="P553" s="1376">
        <f t="shared" si="98"/>
        <v>1.7080310499295592E-9</v>
      </c>
    </row>
    <row r="554" spans="1:16" x14ac:dyDescent="0.2">
      <c r="A554" s="1397" t="s">
        <v>643</v>
      </c>
      <c r="B554" s="1374"/>
      <c r="C554" s="1308"/>
      <c r="D554" s="1308"/>
      <c r="E554" s="1308"/>
      <c r="F554" s="1376">
        <f t="shared" si="92"/>
        <v>0</v>
      </c>
      <c r="G554" s="1376">
        <f t="shared" si="95"/>
        <v>1.4901161193847656E-8</v>
      </c>
      <c r="H554" s="1308"/>
      <c r="I554" s="1378">
        <v>45535</v>
      </c>
      <c r="J554" s="1378">
        <v>45535</v>
      </c>
      <c r="K554" s="1398">
        <f t="shared" si="93"/>
        <v>1</v>
      </c>
      <c r="L554" s="1308"/>
      <c r="M554" s="1379">
        <f t="shared" si="96"/>
        <v>8.5000000000000006E-2</v>
      </c>
      <c r="N554" s="1376">
        <f t="shared" si="94"/>
        <v>0</v>
      </c>
      <c r="O554" s="1376">
        <f t="shared" si="97"/>
        <v>0</v>
      </c>
      <c r="P554" s="1376">
        <f t="shared" si="98"/>
        <v>1.7080310499295592E-9</v>
      </c>
    </row>
    <row r="555" spans="1:16" x14ac:dyDescent="0.2">
      <c r="A555" s="1397" t="s">
        <v>643</v>
      </c>
      <c r="B555" s="1374" t="s">
        <v>31</v>
      </c>
      <c r="C555" s="1308"/>
      <c r="D555" s="1308"/>
      <c r="E555" s="1308"/>
      <c r="F555" s="1376">
        <f t="shared" si="92"/>
        <v>0</v>
      </c>
      <c r="G555" s="1376">
        <f t="shared" si="95"/>
        <v>1.4901161193847656E-8</v>
      </c>
      <c r="H555" s="1308"/>
      <c r="I555" s="1378">
        <v>45536</v>
      </c>
      <c r="J555" s="1378">
        <v>45564</v>
      </c>
      <c r="K555" s="1398">
        <f t="shared" si="93"/>
        <v>29</v>
      </c>
      <c r="L555" s="1308"/>
      <c r="M555" s="1379">
        <f t="shared" si="96"/>
        <v>8.5000000000000006E-2</v>
      </c>
      <c r="N555" s="1376">
        <f t="shared" si="94"/>
        <v>0</v>
      </c>
      <c r="O555" s="1376">
        <f t="shared" si="97"/>
        <v>0</v>
      </c>
      <c r="P555" s="1376">
        <f t="shared" si="98"/>
        <v>1.7080310499295592E-9</v>
      </c>
    </row>
    <row r="556" spans="1:16" x14ac:dyDescent="0.2">
      <c r="A556" s="1397" t="s">
        <v>643</v>
      </c>
      <c r="B556" s="1374"/>
      <c r="C556" s="1308"/>
      <c r="D556" s="1308"/>
      <c r="E556" s="1308"/>
      <c r="F556" s="1376">
        <f t="shared" si="92"/>
        <v>0</v>
      </c>
      <c r="G556" s="1376">
        <f t="shared" si="95"/>
        <v>1.4901161193847656E-8</v>
      </c>
      <c r="H556" s="1308"/>
      <c r="I556" s="1378">
        <v>45565</v>
      </c>
      <c r="J556" s="1378">
        <v>45565</v>
      </c>
      <c r="K556" s="1398">
        <f t="shared" si="93"/>
        <v>1</v>
      </c>
      <c r="L556" s="1308"/>
      <c r="M556" s="1379">
        <f t="shared" si="96"/>
        <v>8.5000000000000006E-2</v>
      </c>
      <c r="N556" s="1376">
        <f t="shared" si="94"/>
        <v>0</v>
      </c>
      <c r="O556" s="1376">
        <f t="shared" si="97"/>
        <v>0</v>
      </c>
      <c r="P556" s="1376">
        <f t="shared" si="98"/>
        <v>1.7080310499295592E-9</v>
      </c>
    </row>
    <row r="557" spans="1:16" x14ac:dyDescent="0.2">
      <c r="A557" s="1397" t="s">
        <v>643</v>
      </c>
      <c r="B557" s="1374" t="s">
        <v>32</v>
      </c>
      <c r="C557" s="1308"/>
      <c r="D557" s="1308"/>
      <c r="E557" s="1308"/>
      <c r="F557" s="1376">
        <f t="shared" si="92"/>
        <v>0</v>
      </c>
      <c r="G557" s="1376">
        <f t="shared" si="95"/>
        <v>1.4901161193847656E-8</v>
      </c>
      <c r="H557" s="1308"/>
      <c r="I557" s="1378">
        <v>45566</v>
      </c>
      <c r="J557" s="1378">
        <v>45595</v>
      </c>
      <c r="K557" s="1398">
        <f t="shared" si="93"/>
        <v>30</v>
      </c>
      <c r="L557" s="1308"/>
      <c r="M557" s="1379">
        <f t="shared" si="96"/>
        <v>8.5000000000000006E-2</v>
      </c>
      <c r="N557" s="1376">
        <f t="shared" si="94"/>
        <v>0</v>
      </c>
      <c r="O557" s="1376">
        <f t="shared" si="97"/>
        <v>0</v>
      </c>
      <c r="P557" s="1376">
        <f t="shared" si="98"/>
        <v>1.7080310499295592E-9</v>
      </c>
    </row>
    <row r="558" spans="1:16" x14ac:dyDescent="0.2">
      <c r="A558" s="1397" t="s">
        <v>643</v>
      </c>
      <c r="B558" s="1374"/>
      <c r="C558" s="1308"/>
      <c r="D558" s="1308"/>
      <c r="E558" s="1308"/>
      <c r="F558" s="1376">
        <f t="shared" si="92"/>
        <v>0</v>
      </c>
      <c r="G558" s="1376">
        <f t="shared" si="95"/>
        <v>1.4901161193847656E-8</v>
      </c>
      <c r="H558" s="1308"/>
      <c r="I558" s="1378">
        <v>45596</v>
      </c>
      <c r="J558" s="1378">
        <v>45596</v>
      </c>
      <c r="K558" s="1398">
        <f t="shared" si="93"/>
        <v>1</v>
      </c>
      <c r="L558" s="1308"/>
      <c r="M558" s="1379">
        <f t="shared" si="96"/>
        <v>8.5000000000000006E-2</v>
      </c>
      <c r="N558" s="1376">
        <f t="shared" si="94"/>
        <v>0</v>
      </c>
      <c r="O558" s="1376">
        <f t="shared" si="97"/>
        <v>0</v>
      </c>
      <c r="P558" s="1376">
        <f t="shared" si="98"/>
        <v>1.7080310499295592E-9</v>
      </c>
    </row>
    <row r="559" spans="1:16" x14ac:dyDescent="0.2">
      <c r="A559" s="1397" t="s">
        <v>643</v>
      </c>
      <c r="B559" s="1374" t="s">
        <v>33</v>
      </c>
      <c r="C559" s="1308"/>
      <c r="D559" s="1308"/>
      <c r="E559" s="1308"/>
      <c r="F559" s="1376">
        <f t="shared" si="92"/>
        <v>0</v>
      </c>
      <c r="G559" s="1376">
        <f t="shared" si="95"/>
        <v>1.4901161193847656E-8</v>
      </c>
      <c r="H559" s="1308"/>
      <c r="I559" s="1378">
        <v>45597</v>
      </c>
      <c r="J559" s="1378">
        <v>45625</v>
      </c>
      <c r="K559" s="1398">
        <f t="shared" si="93"/>
        <v>29</v>
      </c>
      <c r="L559" s="1308"/>
      <c r="M559" s="1379">
        <f t="shared" si="96"/>
        <v>8.5000000000000006E-2</v>
      </c>
      <c r="N559" s="1376">
        <f t="shared" si="94"/>
        <v>0</v>
      </c>
      <c r="O559" s="1376">
        <f t="shared" si="97"/>
        <v>0</v>
      </c>
      <c r="P559" s="1376">
        <f t="shared" si="98"/>
        <v>1.7080310499295592E-9</v>
      </c>
    </row>
    <row r="560" spans="1:16" x14ac:dyDescent="0.2">
      <c r="A560" s="1397" t="s">
        <v>643</v>
      </c>
      <c r="B560" s="1374"/>
      <c r="C560" s="1308"/>
      <c r="D560" s="1308"/>
      <c r="E560" s="1308"/>
      <c r="F560" s="1376">
        <f t="shared" si="92"/>
        <v>0</v>
      </c>
      <c r="G560" s="1376">
        <f t="shared" si="95"/>
        <v>1.4901161193847656E-8</v>
      </c>
      <c r="H560" s="1308"/>
      <c r="I560" s="1378">
        <v>45626</v>
      </c>
      <c r="J560" s="1378">
        <v>45626</v>
      </c>
      <c r="K560" s="1398">
        <f t="shared" si="93"/>
        <v>1</v>
      </c>
      <c r="L560" s="1308"/>
      <c r="M560" s="1379">
        <f t="shared" si="96"/>
        <v>8.5000000000000006E-2</v>
      </c>
      <c r="N560" s="1376">
        <f t="shared" si="94"/>
        <v>0</v>
      </c>
      <c r="O560" s="1376">
        <f t="shared" si="97"/>
        <v>0</v>
      </c>
      <c r="P560" s="1376">
        <f t="shared" si="98"/>
        <v>1.7080310499295592E-9</v>
      </c>
    </row>
    <row r="561" spans="1:16" x14ac:dyDescent="0.2">
      <c r="A561" s="1397" t="s">
        <v>643</v>
      </c>
      <c r="B561" s="1378" t="s">
        <v>34</v>
      </c>
      <c r="C561" s="1308"/>
      <c r="D561" s="1308"/>
      <c r="E561" s="1308"/>
      <c r="F561" s="1376">
        <f t="shared" si="92"/>
        <v>0</v>
      </c>
      <c r="G561" s="1376">
        <f t="shared" si="95"/>
        <v>1.4901161193847656E-8</v>
      </c>
      <c r="H561" s="1308"/>
      <c r="I561" s="1378">
        <v>45627</v>
      </c>
      <c r="J561" s="1378">
        <v>45656</v>
      </c>
      <c r="K561" s="1398">
        <f t="shared" si="93"/>
        <v>30</v>
      </c>
      <c r="L561" s="1308"/>
      <c r="M561" s="1379">
        <f t="shared" si="96"/>
        <v>8.5000000000000006E-2</v>
      </c>
      <c r="N561" s="1376">
        <f t="shared" si="94"/>
        <v>0</v>
      </c>
      <c r="O561" s="1376">
        <f t="shared" si="97"/>
        <v>0</v>
      </c>
      <c r="P561" s="1376">
        <f t="shared" si="98"/>
        <v>1.7080310499295592E-9</v>
      </c>
    </row>
    <row r="562" spans="1:16" x14ac:dyDescent="0.2">
      <c r="A562" s="1397" t="s">
        <v>643</v>
      </c>
      <c r="B562" s="1308"/>
      <c r="C562" s="1308"/>
      <c r="D562" s="1308"/>
      <c r="E562" s="1382"/>
      <c r="F562" s="1376">
        <f t="shared" si="92"/>
        <v>0</v>
      </c>
      <c r="G562" s="1376">
        <f>+G561+E562</f>
        <v>1.4901161193847656E-8</v>
      </c>
      <c r="H562" s="1308"/>
      <c r="I562" s="1378">
        <v>45657</v>
      </c>
      <c r="J562" s="1378">
        <v>45657</v>
      </c>
      <c r="K562" s="1398">
        <f t="shared" si="93"/>
        <v>1</v>
      </c>
      <c r="L562" s="1308"/>
      <c r="M562" s="1379">
        <f t="shared" si="96"/>
        <v>8.5000000000000006E-2</v>
      </c>
      <c r="N562" s="1376">
        <f t="shared" si="94"/>
        <v>0</v>
      </c>
      <c r="O562" s="1376">
        <f t="shared" si="97"/>
        <v>0</v>
      </c>
      <c r="P562" s="1376">
        <f t="shared" si="98"/>
        <v>1.7080310499295592E-9</v>
      </c>
    </row>
    <row r="563" spans="1:16" x14ac:dyDescent="0.2">
      <c r="A563" s="1384"/>
      <c r="B563" s="1384"/>
      <c r="C563" s="1384"/>
      <c r="D563" s="1384"/>
      <c r="E563" s="1384"/>
      <c r="F563" s="1384"/>
      <c r="G563" s="1384"/>
      <c r="H563" s="1384"/>
      <c r="I563" s="1387"/>
      <c r="J563" s="1387"/>
      <c r="K563" s="1388" t="str">
        <f t="shared" si="93"/>
        <v/>
      </c>
      <c r="L563" s="1384"/>
      <c r="M563" s="1384"/>
      <c r="N563" s="1399"/>
      <c r="O563" s="1384"/>
      <c r="P563" s="1320"/>
    </row>
    <row r="564" spans="1:16" x14ac:dyDescent="0.2">
      <c r="A564" s="1390" t="s">
        <v>644</v>
      </c>
      <c r="B564" s="1391" t="s">
        <v>35</v>
      </c>
      <c r="C564" s="1392"/>
      <c r="D564" s="1392"/>
      <c r="E564" s="1310"/>
      <c r="F564" s="1400">
        <f t="shared" ref="F564" si="99">SUM(C564:E564)</f>
        <v>0</v>
      </c>
      <c r="G564" s="1393">
        <f>+F564+G562</f>
        <v>1.4901161193847656E-8</v>
      </c>
      <c r="H564" s="1392"/>
      <c r="I564" s="1394">
        <v>45292</v>
      </c>
      <c r="J564" s="1394">
        <v>45321</v>
      </c>
      <c r="K564" s="1395">
        <f t="shared" si="93"/>
        <v>30</v>
      </c>
      <c r="L564" s="1392"/>
      <c r="M564" s="1396">
        <f>+M562</f>
        <v>8.5000000000000006E-2</v>
      </c>
      <c r="N564" s="1393">
        <f t="shared" ref="N564:N587" si="100">+IF(+K564&lt;&gt;" ", ROUND(M564*(K564/365)*G564,2),0)</f>
        <v>0</v>
      </c>
      <c r="O564" s="1393">
        <f>IF(MONTH(+I564)&lt;&gt;MONTH(+I562),N564,+O562+N564)</f>
        <v>0</v>
      </c>
      <c r="P564" s="1393">
        <f>P562+N564+P563</f>
        <v>1.7080310499295592E-9</v>
      </c>
    </row>
    <row r="565" spans="1:16" x14ac:dyDescent="0.2">
      <c r="A565" s="1397" t="s">
        <v>644</v>
      </c>
      <c r="B565" s="1374"/>
      <c r="C565" s="1308"/>
      <c r="D565" s="1308"/>
      <c r="E565" s="1308"/>
      <c r="F565" s="1308"/>
      <c r="G565" s="1376">
        <f t="shared" ref="G565:G587" si="101">+G564+E565+F565</f>
        <v>1.4901161193847656E-8</v>
      </c>
      <c r="H565" s="1308"/>
      <c r="I565" s="1378">
        <v>45322</v>
      </c>
      <c r="J565" s="1378">
        <v>45322</v>
      </c>
      <c r="K565" s="1398">
        <f t="shared" si="93"/>
        <v>1</v>
      </c>
      <c r="L565" s="1308"/>
      <c r="M565" s="1379">
        <f t="shared" ref="M565:M587" si="102">+M564</f>
        <v>8.5000000000000006E-2</v>
      </c>
      <c r="N565" s="1376">
        <f t="shared" si="100"/>
        <v>0</v>
      </c>
      <c r="O565" s="1376">
        <f t="shared" ref="O565:O587" si="103">IF(MONTH(+I565)&lt;&gt;MONTH(+I564),N565,+O564+N565)</f>
        <v>0</v>
      </c>
      <c r="P565" s="1376">
        <f t="shared" ref="P565:P587" si="104">P564+N565</f>
        <v>1.7080310499295592E-9</v>
      </c>
    </row>
    <row r="566" spans="1:16" x14ac:dyDescent="0.2">
      <c r="A566" s="1397" t="s">
        <v>644</v>
      </c>
      <c r="B566" s="1374" t="s">
        <v>36</v>
      </c>
      <c r="C566" s="1308"/>
      <c r="D566" s="1308"/>
      <c r="E566" s="1308"/>
      <c r="F566" s="1308"/>
      <c r="G566" s="1376">
        <f t="shared" si="101"/>
        <v>1.4901161193847656E-8</v>
      </c>
      <c r="H566" s="1308"/>
      <c r="I566" s="1378">
        <v>45323</v>
      </c>
      <c r="J566" s="1378">
        <v>45350</v>
      </c>
      <c r="K566" s="1398">
        <v>27</v>
      </c>
      <c r="L566" s="1308"/>
      <c r="M566" s="1379">
        <f t="shared" si="102"/>
        <v>8.5000000000000006E-2</v>
      </c>
      <c r="N566" s="1376">
        <f t="shared" si="100"/>
        <v>0</v>
      </c>
      <c r="O566" s="1376">
        <f t="shared" si="103"/>
        <v>0</v>
      </c>
      <c r="P566" s="1376">
        <f t="shared" si="104"/>
        <v>1.7080310499295592E-9</v>
      </c>
    </row>
    <row r="567" spans="1:16" x14ac:dyDescent="0.2">
      <c r="A567" s="1397" t="s">
        <v>644</v>
      </c>
      <c r="B567" s="1374"/>
      <c r="C567" s="1308"/>
      <c r="D567" s="1308"/>
      <c r="E567" s="1308"/>
      <c r="F567" s="1308"/>
      <c r="G567" s="1376">
        <f t="shared" si="101"/>
        <v>1.4901161193847656E-8</v>
      </c>
      <c r="H567" s="1308"/>
      <c r="I567" s="1378">
        <v>45351</v>
      </c>
      <c r="J567" s="1378">
        <v>45351</v>
      </c>
      <c r="K567" s="1398">
        <f t="shared" si="93"/>
        <v>1</v>
      </c>
      <c r="L567" s="1308"/>
      <c r="M567" s="1379">
        <f t="shared" si="102"/>
        <v>8.5000000000000006E-2</v>
      </c>
      <c r="N567" s="1376">
        <f t="shared" si="100"/>
        <v>0</v>
      </c>
      <c r="O567" s="1376">
        <f t="shared" si="103"/>
        <v>0</v>
      </c>
      <c r="P567" s="1376">
        <f t="shared" si="104"/>
        <v>1.7080310499295592E-9</v>
      </c>
    </row>
    <row r="568" spans="1:16" x14ac:dyDescent="0.2">
      <c r="A568" s="1397" t="s">
        <v>644</v>
      </c>
      <c r="B568" s="1374" t="s">
        <v>37</v>
      </c>
      <c r="C568" s="1308"/>
      <c r="D568" s="1308"/>
      <c r="E568" s="1308"/>
      <c r="F568" s="1308"/>
      <c r="G568" s="1376">
        <f t="shared" si="101"/>
        <v>1.4901161193847656E-8</v>
      </c>
      <c r="H568" s="1308"/>
      <c r="I568" s="1378">
        <v>45352</v>
      </c>
      <c r="J568" s="1378">
        <v>45381</v>
      </c>
      <c r="K568" s="1398">
        <v>30</v>
      </c>
      <c r="L568" s="1308"/>
      <c r="M568" s="1379">
        <f t="shared" si="102"/>
        <v>8.5000000000000006E-2</v>
      </c>
      <c r="N568" s="1376">
        <f t="shared" si="100"/>
        <v>0</v>
      </c>
      <c r="O568" s="1376">
        <f t="shared" si="103"/>
        <v>0</v>
      </c>
      <c r="P568" s="1376">
        <f t="shared" si="104"/>
        <v>1.7080310499295592E-9</v>
      </c>
    </row>
    <row r="569" spans="1:16" x14ac:dyDescent="0.2">
      <c r="A569" s="1397" t="s">
        <v>644</v>
      </c>
      <c r="B569" s="1374"/>
      <c r="C569" s="1308"/>
      <c r="D569" s="1308"/>
      <c r="E569" s="1308"/>
      <c r="F569" s="1308"/>
      <c r="G569" s="1376">
        <f t="shared" si="101"/>
        <v>1.4901161193847656E-8</v>
      </c>
      <c r="H569" s="1308"/>
      <c r="I569" s="1378">
        <v>45382</v>
      </c>
      <c r="J569" s="1378">
        <v>45382</v>
      </c>
      <c r="K569" s="1398">
        <f t="shared" si="93"/>
        <v>1</v>
      </c>
      <c r="L569" s="1308"/>
      <c r="M569" s="1379">
        <f t="shared" si="102"/>
        <v>8.5000000000000006E-2</v>
      </c>
      <c r="N569" s="1376">
        <f t="shared" si="100"/>
        <v>0</v>
      </c>
      <c r="O569" s="1376">
        <f t="shared" si="103"/>
        <v>0</v>
      </c>
      <c r="P569" s="1376">
        <f t="shared" si="104"/>
        <v>1.7080310499295592E-9</v>
      </c>
    </row>
    <row r="570" spans="1:16" x14ac:dyDescent="0.2">
      <c r="A570" s="1397" t="s">
        <v>644</v>
      </c>
      <c r="B570" s="1374" t="s">
        <v>38</v>
      </c>
      <c r="C570" s="1308"/>
      <c r="D570" s="1308"/>
      <c r="E570" s="1308"/>
      <c r="F570" s="1308"/>
      <c r="G570" s="1376">
        <f t="shared" si="101"/>
        <v>1.4901161193847656E-8</v>
      </c>
      <c r="H570" s="1308"/>
      <c r="I570" s="1378">
        <v>45383</v>
      </c>
      <c r="J570" s="1378">
        <v>45411</v>
      </c>
      <c r="K570" s="1398">
        <f t="shared" si="93"/>
        <v>29</v>
      </c>
      <c r="L570" s="1308"/>
      <c r="M570" s="1379">
        <f t="shared" si="102"/>
        <v>8.5000000000000006E-2</v>
      </c>
      <c r="N570" s="1376">
        <f t="shared" si="100"/>
        <v>0</v>
      </c>
      <c r="O570" s="1376">
        <f t="shared" si="103"/>
        <v>0</v>
      </c>
      <c r="P570" s="1376">
        <f t="shared" si="104"/>
        <v>1.7080310499295592E-9</v>
      </c>
    </row>
    <row r="571" spans="1:16" x14ac:dyDescent="0.2">
      <c r="A571" s="1397" t="s">
        <v>644</v>
      </c>
      <c r="B571" s="1374"/>
      <c r="C571" s="1308"/>
      <c r="D571" s="1308"/>
      <c r="E571" s="1308"/>
      <c r="F571" s="1308"/>
      <c r="G571" s="1376">
        <f t="shared" si="101"/>
        <v>1.4901161193847656E-8</v>
      </c>
      <c r="H571" s="1308"/>
      <c r="I571" s="1378">
        <v>45412</v>
      </c>
      <c r="J571" s="1378">
        <v>45412</v>
      </c>
      <c r="K571" s="1398">
        <f t="shared" si="93"/>
        <v>1</v>
      </c>
      <c r="L571" s="1308"/>
      <c r="M571" s="1379">
        <f t="shared" si="102"/>
        <v>8.5000000000000006E-2</v>
      </c>
      <c r="N571" s="1376">
        <f t="shared" si="100"/>
        <v>0</v>
      </c>
      <c r="O571" s="1376">
        <f t="shared" si="103"/>
        <v>0</v>
      </c>
      <c r="P571" s="1376">
        <f t="shared" si="104"/>
        <v>1.7080310499295592E-9</v>
      </c>
    </row>
    <row r="572" spans="1:16" x14ac:dyDescent="0.2">
      <c r="A572" s="1397" t="s">
        <v>644</v>
      </c>
      <c r="B572" s="1374" t="s">
        <v>39</v>
      </c>
      <c r="C572" s="1308"/>
      <c r="D572" s="1308"/>
      <c r="E572" s="1308"/>
      <c r="F572" s="1308"/>
      <c r="G572" s="1376">
        <f t="shared" si="101"/>
        <v>1.4901161193847656E-8</v>
      </c>
      <c r="H572" s="1308"/>
      <c r="I572" s="1378">
        <v>45413</v>
      </c>
      <c r="J572" s="1378">
        <v>45442</v>
      </c>
      <c r="K572" s="1398">
        <f t="shared" si="93"/>
        <v>30</v>
      </c>
      <c r="L572" s="1308"/>
      <c r="M572" s="1379">
        <f t="shared" si="102"/>
        <v>8.5000000000000006E-2</v>
      </c>
      <c r="N572" s="1376">
        <f t="shared" si="100"/>
        <v>0</v>
      </c>
      <c r="O572" s="1376">
        <f t="shared" si="103"/>
        <v>0</v>
      </c>
      <c r="P572" s="1376">
        <f t="shared" si="104"/>
        <v>1.7080310499295592E-9</v>
      </c>
    </row>
    <row r="573" spans="1:16" x14ac:dyDescent="0.2">
      <c r="A573" s="1397" t="s">
        <v>644</v>
      </c>
      <c r="B573" s="1374"/>
      <c r="C573" s="1308"/>
      <c r="D573" s="1308"/>
      <c r="E573" s="1308"/>
      <c r="F573" s="1308"/>
      <c r="G573" s="1376">
        <f t="shared" si="101"/>
        <v>1.4901161193847656E-8</v>
      </c>
      <c r="H573" s="1308"/>
      <c r="I573" s="1378">
        <v>45443</v>
      </c>
      <c r="J573" s="1378">
        <v>45443</v>
      </c>
      <c r="K573" s="1398">
        <f t="shared" si="93"/>
        <v>1</v>
      </c>
      <c r="L573" s="1308"/>
      <c r="M573" s="1379">
        <f t="shared" si="102"/>
        <v>8.5000000000000006E-2</v>
      </c>
      <c r="N573" s="1376">
        <f t="shared" si="100"/>
        <v>0</v>
      </c>
      <c r="O573" s="1376">
        <f t="shared" si="103"/>
        <v>0</v>
      </c>
      <c r="P573" s="1376">
        <f t="shared" si="104"/>
        <v>1.7080310499295592E-9</v>
      </c>
    </row>
    <row r="574" spans="1:16" x14ac:dyDescent="0.2">
      <c r="A574" s="1397" t="s">
        <v>644</v>
      </c>
      <c r="B574" s="1374" t="s">
        <v>40</v>
      </c>
      <c r="C574" s="1308"/>
      <c r="D574" s="1308"/>
      <c r="E574" s="1308"/>
      <c r="F574" s="1308"/>
      <c r="G574" s="1376">
        <f t="shared" si="101"/>
        <v>1.4901161193847656E-8</v>
      </c>
      <c r="H574" s="1308"/>
      <c r="I574" s="1378">
        <v>45444</v>
      </c>
      <c r="J574" s="1378">
        <v>45472</v>
      </c>
      <c r="K574" s="1398">
        <f t="shared" si="93"/>
        <v>29</v>
      </c>
      <c r="L574" s="1308"/>
      <c r="M574" s="1379">
        <f t="shared" si="102"/>
        <v>8.5000000000000006E-2</v>
      </c>
      <c r="N574" s="1376">
        <f t="shared" si="100"/>
        <v>0</v>
      </c>
      <c r="O574" s="1376">
        <f t="shared" si="103"/>
        <v>0</v>
      </c>
      <c r="P574" s="1376">
        <f t="shared" si="104"/>
        <v>1.7080310499295592E-9</v>
      </c>
    </row>
    <row r="575" spans="1:16" x14ac:dyDescent="0.2">
      <c r="A575" s="1397" t="s">
        <v>644</v>
      </c>
      <c r="B575" s="1374"/>
      <c r="C575" s="1308"/>
      <c r="D575" s="1308"/>
      <c r="E575" s="1308"/>
      <c r="F575" s="1308"/>
      <c r="G575" s="1376">
        <f t="shared" si="101"/>
        <v>1.4901161193847656E-8</v>
      </c>
      <c r="H575" s="1308"/>
      <c r="I575" s="1378">
        <v>45473</v>
      </c>
      <c r="J575" s="1378">
        <v>45473</v>
      </c>
      <c r="K575" s="1398">
        <f t="shared" si="93"/>
        <v>1</v>
      </c>
      <c r="L575" s="1308"/>
      <c r="M575" s="1379">
        <f t="shared" si="102"/>
        <v>8.5000000000000006E-2</v>
      </c>
      <c r="N575" s="1376">
        <f t="shared" si="100"/>
        <v>0</v>
      </c>
      <c r="O575" s="1376">
        <f t="shared" si="103"/>
        <v>0</v>
      </c>
      <c r="P575" s="1376">
        <f t="shared" si="104"/>
        <v>1.7080310499295592E-9</v>
      </c>
    </row>
    <row r="576" spans="1:16" x14ac:dyDescent="0.2">
      <c r="A576" s="1397" t="s">
        <v>644</v>
      </c>
      <c r="B576" s="1374" t="s">
        <v>29</v>
      </c>
      <c r="C576" s="1308"/>
      <c r="D576" s="1308"/>
      <c r="E576" s="1308"/>
      <c r="F576" s="1308"/>
      <c r="G576" s="1376">
        <f t="shared" si="101"/>
        <v>1.4901161193847656E-8</v>
      </c>
      <c r="H576" s="1308"/>
      <c r="I576" s="1378">
        <v>45474</v>
      </c>
      <c r="J576" s="1378">
        <v>45503</v>
      </c>
      <c r="K576" s="1398">
        <f t="shared" si="93"/>
        <v>30</v>
      </c>
      <c r="L576" s="1308"/>
      <c r="M576" s="1379">
        <f t="shared" si="102"/>
        <v>8.5000000000000006E-2</v>
      </c>
      <c r="N576" s="1376">
        <f t="shared" si="100"/>
        <v>0</v>
      </c>
      <c r="O576" s="1376">
        <f t="shared" si="103"/>
        <v>0</v>
      </c>
      <c r="P576" s="1376">
        <f t="shared" si="104"/>
        <v>1.7080310499295592E-9</v>
      </c>
    </row>
    <row r="577" spans="1:16" x14ac:dyDescent="0.2">
      <c r="A577" s="1397" t="s">
        <v>644</v>
      </c>
      <c r="B577" s="1374"/>
      <c r="C577" s="1308"/>
      <c r="D577" s="1308"/>
      <c r="E577" s="1308"/>
      <c r="F577" s="1308"/>
      <c r="G577" s="1376">
        <f t="shared" si="101"/>
        <v>1.4901161193847656E-8</v>
      </c>
      <c r="H577" s="1308"/>
      <c r="I577" s="1378">
        <v>45504</v>
      </c>
      <c r="J577" s="1378">
        <v>45504</v>
      </c>
      <c r="K577" s="1398">
        <f t="shared" si="93"/>
        <v>1</v>
      </c>
      <c r="L577" s="1308"/>
      <c r="M577" s="1379">
        <f t="shared" si="102"/>
        <v>8.5000000000000006E-2</v>
      </c>
      <c r="N577" s="1376">
        <f t="shared" si="100"/>
        <v>0</v>
      </c>
      <c r="O577" s="1376">
        <f t="shared" si="103"/>
        <v>0</v>
      </c>
      <c r="P577" s="1376">
        <f t="shared" si="104"/>
        <v>1.7080310499295592E-9</v>
      </c>
    </row>
    <row r="578" spans="1:16" x14ac:dyDescent="0.2">
      <c r="A578" s="1397" t="s">
        <v>644</v>
      </c>
      <c r="B578" s="1374" t="s">
        <v>30</v>
      </c>
      <c r="C578" s="1308"/>
      <c r="D578" s="1308"/>
      <c r="E578" s="1308"/>
      <c r="F578" s="1308"/>
      <c r="G578" s="1376">
        <f t="shared" si="101"/>
        <v>1.4901161193847656E-8</v>
      </c>
      <c r="H578" s="1308"/>
      <c r="I578" s="1378">
        <v>45505</v>
      </c>
      <c r="J578" s="1378">
        <v>45534</v>
      </c>
      <c r="K578" s="1398">
        <f t="shared" si="93"/>
        <v>30</v>
      </c>
      <c r="L578" s="1308"/>
      <c r="M578" s="1379">
        <f t="shared" si="102"/>
        <v>8.5000000000000006E-2</v>
      </c>
      <c r="N578" s="1376">
        <f t="shared" si="100"/>
        <v>0</v>
      </c>
      <c r="O578" s="1376">
        <f t="shared" si="103"/>
        <v>0</v>
      </c>
      <c r="P578" s="1376">
        <f t="shared" si="104"/>
        <v>1.7080310499295592E-9</v>
      </c>
    </row>
    <row r="579" spans="1:16" x14ac:dyDescent="0.2">
      <c r="A579" s="1397" t="s">
        <v>644</v>
      </c>
      <c r="B579" s="1374"/>
      <c r="C579" s="1308"/>
      <c r="D579" s="1308"/>
      <c r="E579" s="1308"/>
      <c r="F579" s="1308"/>
      <c r="G579" s="1376">
        <f t="shared" si="101"/>
        <v>1.4901161193847656E-8</v>
      </c>
      <c r="H579" s="1308"/>
      <c r="I579" s="1378">
        <v>45535</v>
      </c>
      <c r="J579" s="1378">
        <v>45535</v>
      </c>
      <c r="K579" s="1398">
        <f t="shared" si="93"/>
        <v>1</v>
      </c>
      <c r="L579" s="1308"/>
      <c r="M579" s="1379">
        <f t="shared" si="102"/>
        <v>8.5000000000000006E-2</v>
      </c>
      <c r="N579" s="1376">
        <f t="shared" si="100"/>
        <v>0</v>
      </c>
      <c r="O579" s="1376">
        <f t="shared" si="103"/>
        <v>0</v>
      </c>
      <c r="P579" s="1376">
        <f t="shared" si="104"/>
        <v>1.7080310499295592E-9</v>
      </c>
    </row>
    <row r="580" spans="1:16" x14ac:dyDescent="0.2">
      <c r="A580" s="1397" t="s">
        <v>644</v>
      </c>
      <c r="B580" s="1374" t="s">
        <v>31</v>
      </c>
      <c r="C580" s="1308"/>
      <c r="D580" s="1308"/>
      <c r="E580" s="1308"/>
      <c r="F580" s="1308"/>
      <c r="G580" s="1376">
        <f t="shared" si="101"/>
        <v>1.4901161193847656E-8</v>
      </c>
      <c r="H580" s="1308"/>
      <c r="I580" s="1378">
        <v>45536</v>
      </c>
      <c r="J580" s="1378">
        <v>45564</v>
      </c>
      <c r="K580" s="1398">
        <f t="shared" si="93"/>
        <v>29</v>
      </c>
      <c r="L580" s="1308"/>
      <c r="M580" s="1379">
        <f t="shared" si="102"/>
        <v>8.5000000000000006E-2</v>
      </c>
      <c r="N580" s="1376">
        <f t="shared" si="100"/>
        <v>0</v>
      </c>
      <c r="O580" s="1376">
        <f t="shared" si="103"/>
        <v>0</v>
      </c>
      <c r="P580" s="1376">
        <f t="shared" si="104"/>
        <v>1.7080310499295592E-9</v>
      </c>
    </row>
    <row r="581" spans="1:16" x14ac:dyDescent="0.2">
      <c r="A581" s="1397" t="s">
        <v>644</v>
      </c>
      <c r="B581" s="1374"/>
      <c r="C581" s="1308"/>
      <c r="D581" s="1308"/>
      <c r="E581" s="1308"/>
      <c r="F581" s="1308"/>
      <c r="G581" s="1376">
        <f t="shared" si="101"/>
        <v>1.4901161193847656E-8</v>
      </c>
      <c r="H581" s="1308"/>
      <c r="I581" s="1378">
        <v>45565</v>
      </c>
      <c r="J581" s="1378">
        <v>45565</v>
      </c>
      <c r="K581" s="1398">
        <f t="shared" si="93"/>
        <v>1</v>
      </c>
      <c r="L581" s="1308"/>
      <c r="M581" s="1379">
        <f t="shared" si="102"/>
        <v>8.5000000000000006E-2</v>
      </c>
      <c r="N581" s="1376">
        <f t="shared" si="100"/>
        <v>0</v>
      </c>
      <c r="O581" s="1376">
        <f t="shared" si="103"/>
        <v>0</v>
      </c>
      <c r="P581" s="1376">
        <f t="shared" si="104"/>
        <v>1.7080310499295592E-9</v>
      </c>
    </row>
    <row r="582" spans="1:16" x14ac:dyDescent="0.2">
      <c r="A582" s="1397" t="s">
        <v>644</v>
      </c>
      <c r="B582" s="1374" t="s">
        <v>32</v>
      </c>
      <c r="C582" s="1308"/>
      <c r="D582" s="1308"/>
      <c r="E582" s="1308"/>
      <c r="F582" s="1308"/>
      <c r="G582" s="1376">
        <f t="shared" si="101"/>
        <v>1.4901161193847656E-8</v>
      </c>
      <c r="H582" s="1308"/>
      <c r="I582" s="1378">
        <v>45566</v>
      </c>
      <c r="J582" s="1378">
        <v>45595</v>
      </c>
      <c r="K582" s="1398">
        <f t="shared" si="93"/>
        <v>30</v>
      </c>
      <c r="L582" s="1308"/>
      <c r="M582" s="1379">
        <f t="shared" si="102"/>
        <v>8.5000000000000006E-2</v>
      </c>
      <c r="N582" s="1376">
        <f t="shared" si="100"/>
        <v>0</v>
      </c>
      <c r="O582" s="1376">
        <f t="shared" si="103"/>
        <v>0</v>
      </c>
      <c r="P582" s="1376">
        <f t="shared" si="104"/>
        <v>1.7080310499295592E-9</v>
      </c>
    </row>
    <row r="583" spans="1:16" x14ac:dyDescent="0.2">
      <c r="A583" s="1397" t="s">
        <v>644</v>
      </c>
      <c r="B583" s="1374"/>
      <c r="C583" s="1308"/>
      <c r="D583" s="1308"/>
      <c r="E583" s="1308"/>
      <c r="F583" s="1308"/>
      <c r="G583" s="1376">
        <f t="shared" si="101"/>
        <v>1.4901161193847656E-8</v>
      </c>
      <c r="H583" s="1308"/>
      <c r="I583" s="1378">
        <v>45596</v>
      </c>
      <c r="J583" s="1378">
        <v>45596</v>
      </c>
      <c r="K583" s="1398">
        <f t="shared" si="93"/>
        <v>1</v>
      </c>
      <c r="L583" s="1308"/>
      <c r="M583" s="1379">
        <f t="shared" si="102"/>
        <v>8.5000000000000006E-2</v>
      </c>
      <c r="N583" s="1376">
        <f t="shared" si="100"/>
        <v>0</v>
      </c>
      <c r="O583" s="1376">
        <f t="shared" si="103"/>
        <v>0</v>
      </c>
      <c r="P583" s="1376">
        <f t="shared" si="104"/>
        <v>1.7080310499295592E-9</v>
      </c>
    </row>
    <row r="584" spans="1:16" x14ac:dyDescent="0.2">
      <c r="A584" s="1397" t="s">
        <v>644</v>
      </c>
      <c r="B584" s="1374" t="s">
        <v>33</v>
      </c>
      <c r="C584" s="1308"/>
      <c r="D584" s="1308"/>
      <c r="E584" s="1308"/>
      <c r="F584" s="1308"/>
      <c r="G584" s="1376">
        <f t="shared" si="101"/>
        <v>1.4901161193847656E-8</v>
      </c>
      <c r="H584" s="1308"/>
      <c r="I584" s="1378">
        <v>45597</v>
      </c>
      <c r="J584" s="1378">
        <v>45625</v>
      </c>
      <c r="K584" s="1398">
        <f t="shared" si="93"/>
        <v>29</v>
      </c>
      <c r="L584" s="1308"/>
      <c r="M584" s="1379">
        <f t="shared" si="102"/>
        <v>8.5000000000000006E-2</v>
      </c>
      <c r="N584" s="1376">
        <f t="shared" si="100"/>
        <v>0</v>
      </c>
      <c r="O584" s="1376">
        <f t="shared" si="103"/>
        <v>0</v>
      </c>
      <c r="P584" s="1376">
        <f t="shared" si="104"/>
        <v>1.7080310499295592E-9</v>
      </c>
    </row>
    <row r="585" spans="1:16" x14ac:dyDescent="0.2">
      <c r="A585" s="1397" t="s">
        <v>644</v>
      </c>
      <c r="B585" s="1374"/>
      <c r="C585" s="1308"/>
      <c r="D585" s="1308"/>
      <c r="E585" s="1308"/>
      <c r="F585" s="1308"/>
      <c r="G585" s="1376">
        <f t="shared" si="101"/>
        <v>1.4901161193847656E-8</v>
      </c>
      <c r="H585" s="1308"/>
      <c r="I585" s="1378">
        <v>45626</v>
      </c>
      <c r="J585" s="1378">
        <v>45626</v>
      </c>
      <c r="K585" s="1398">
        <f t="shared" si="93"/>
        <v>1</v>
      </c>
      <c r="L585" s="1308"/>
      <c r="M585" s="1379">
        <f t="shared" si="102"/>
        <v>8.5000000000000006E-2</v>
      </c>
      <c r="N585" s="1376">
        <f t="shared" si="100"/>
        <v>0</v>
      </c>
      <c r="O585" s="1376">
        <f t="shared" si="103"/>
        <v>0</v>
      </c>
      <c r="P585" s="1376">
        <f t="shared" si="104"/>
        <v>1.7080310499295592E-9</v>
      </c>
    </row>
    <row r="586" spans="1:16" x14ac:dyDescent="0.2">
      <c r="A586" s="1397" t="s">
        <v>644</v>
      </c>
      <c r="B586" s="1378" t="s">
        <v>34</v>
      </c>
      <c r="C586" s="1308"/>
      <c r="D586" s="1308"/>
      <c r="E586" s="1308"/>
      <c r="F586" s="1308"/>
      <c r="G586" s="1376">
        <f t="shared" si="101"/>
        <v>1.4901161193847656E-8</v>
      </c>
      <c r="H586" s="1308"/>
      <c r="I586" s="1378">
        <v>45627</v>
      </c>
      <c r="J586" s="1378">
        <v>45656</v>
      </c>
      <c r="K586" s="1398">
        <f t="shared" si="93"/>
        <v>30</v>
      </c>
      <c r="L586" s="1308"/>
      <c r="M586" s="1379">
        <f t="shared" si="102"/>
        <v>8.5000000000000006E-2</v>
      </c>
      <c r="N586" s="1376">
        <f t="shared" si="100"/>
        <v>0</v>
      </c>
      <c r="O586" s="1376">
        <f t="shared" si="103"/>
        <v>0</v>
      </c>
      <c r="P586" s="1376">
        <f t="shared" si="104"/>
        <v>1.7080310499295592E-9</v>
      </c>
    </row>
    <row r="587" spans="1:16" x14ac:dyDescent="0.2">
      <c r="A587" s="1397" t="s">
        <v>644</v>
      </c>
      <c r="B587" s="1308"/>
      <c r="C587" s="1308"/>
      <c r="D587" s="1308"/>
      <c r="E587" s="1308"/>
      <c r="F587" s="1308"/>
      <c r="G587" s="1376">
        <f t="shared" si="101"/>
        <v>1.4901161193847656E-8</v>
      </c>
      <c r="H587" s="1308"/>
      <c r="I587" s="1378">
        <v>45657</v>
      </c>
      <c r="J587" s="1378">
        <v>45657</v>
      </c>
      <c r="K587" s="1398">
        <f t="shared" si="93"/>
        <v>1</v>
      </c>
      <c r="L587" s="1308"/>
      <c r="M587" s="1379">
        <f t="shared" si="102"/>
        <v>8.5000000000000006E-2</v>
      </c>
      <c r="N587" s="1376">
        <f t="shared" si="100"/>
        <v>0</v>
      </c>
      <c r="O587" s="1376">
        <f t="shared" si="103"/>
        <v>0</v>
      </c>
      <c r="P587" s="1376">
        <f t="shared" si="104"/>
        <v>1.7080310499295592E-9</v>
      </c>
    </row>
    <row r="588" spans="1:16" x14ac:dyDescent="0.2">
      <c r="I588" s="1378"/>
      <c r="J588" s="1378"/>
      <c r="K588" s="749" t="str">
        <f t="shared" si="93"/>
        <v/>
      </c>
    </row>
    <row r="589" spans="1:16" x14ac:dyDescent="0.2">
      <c r="N589" s="1401">
        <f>SUM(N514:N587)</f>
        <v>2953591.27</v>
      </c>
    </row>
    <row r="590" spans="1:16" x14ac:dyDescent="0.2">
      <c r="C590" s="1494" t="s">
        <v>297</v>
      </c>
      <c r="D590" s="1494"/>
      <c r="E590" s="1494"/>
      <c r="F590" s="1494"/>
      <c r="G590" s="1494"/>
      <c r="H590" s="1494"/>
      <c r="I590" s="1494"/>
      <c r="J590" s="1494"/>
    </row>
    <row r="591" spans="1:16" x14ac:dyDescent="0.2">
      <c r="C591" s="1494"/>
      <c r="D591" s="1494"/>
      <c r="E591" s="1494"/>
      <c r="F591" s="1494"/>
      <c r="G591" s="1494"/>
      <c r="H591" s="1494"/>
      <c r="I591" s="1494"/>
      <c r="J591" s="1494"/>
    </row>
    <row r="593" spans="3:10" x14ac:dyDescent="0.2">
      <c r="C593" s="1494" t="s">
        <v>358</v>
      </c>
      <c r="D593" s="1494"/>
      <c r="E593" s="1494"/>
      <c r="F593" s="1494"/>
      <c r="G593" s="1494"/>
      <c r="H593" s="1494"/>
      <c r="I593" s="1494"/>
      <c r="J593" s="1494"/>
    </row>
    <row r="594" spans="3:10" x14ac:dyDescent="0.2">
      <c r="C594" s="1494"/>
      <c r="D594" s="1494"/>
      <c r="E594" s="1494"/>
      <c r="F594" s="1494"/>
      <c r="G594" s="1494"/>
      <c r="H594" s="1494"/>
      <c r="I594" s="1494"/>
      <c r="J594" s="1494"/>
    </row>
  </sheetData>
  <mergeCells count="2">
    <mergeCell ref="C590:J591"/>
    <mergeCell ref="C593:J594"/>
  </mergeCells>
  <hyperlinks>
    <hyperlink ref="Q7" r:id="rId1"/>
    <hyperlink ref="Q5" r:id="rId2"/>
  </hyperlinks>
  <printOptions horizontalCentered="1"/>
  <pageMargins left="0.2" right="0" top="0.4" bottom="0.4" header="0.5" footer="0.2"/>
  <pageSetup scale="29" orientation="landscape" r:id="rId3"/>
  <headerFooter alignWithMargins="0">
    <oddFooter>&amp;LPrepared By: Annette Moore &amp;D&amp;R&amp;F &amp;A</oddFooter>
  </headerFooter>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94"/>
  <sheetViews>
    <sheetView topLeftCell="A481" workbookViewId="0">
      <selection activeCell="F465" sqref="F465"/>
    </sheetView>
  </sheetViews>
  <sheetFormatPr defaultColWidth="9.140625" defaultRowHeight="12.75" outlineLevelRow="1" x14ac:dyDescent="0.2"/>
  <cols>
    <col min="1" max="1" width="11.85546875" style="1407" customWidth="1"/>
    <col min="2" max="2" width="12.7109375" style="1407" customWidth="1"/>
    <col min="3" max="3" width="15.42578125" style="1407" bestFit="1" customWidth="1"/>
    <col min="4" max="4" width="11.42578125" style="1407" customWidth="1"/>
    <col min="5" max="6" width="15.85546875" style="1407" bestFit="1" customWidth="1"/>
    <col min="7" max="7" width="16.42578125" style="1407" bestFit="1" customWidth="1"/>
    <col min="8" max="8" width="3.28515625" style="1407" customWidth="1"/>
    <col min="9" max="9" width="12.28515625" style="1407" customWidth="1"/>
    <col min="10" max="10" width="12.85546875" style="1407" customWidth="1"/>
    <col min="11" max="11" width="9.7109375" style="1407" customWidth="1"/>
    <col min="12" max="12" width="13.140625" style="1407" bestFit="1" customWidth="1"/>
    <col min="13" max="13" width="11.42578125" style="1407" customWidth="1"/>
    <col min="14" max="14" width="14.28515625" style="1408" bestFit="1" customWidth="1"/>
    <col min="15" max="15" width="13.28515625" style="1407" customWidth="1"/>
    <col min="16" max="16" width="16.7109375" style="1407" customWidth="1"/>
    <col min="17" max="17" width="10.85546875" style="1407" bestFit="1" customWidth="1"/>
    <col min="18" max="16384" width="9.140625" style="1407"/>
  </cols>
  <sheetData>
    <row r="1" spans="1:17" ht="14.25" customHeight="1" x14ac:dyDescent="0.25">
      <c r="A1" s="1406"/>
    </row>
    <row r="2" spans="1:17" ht="18" x14ac:dyDescent="0.25">
      <c r="A2" s="1406" t="s">
        <v>49</v>
      </c>
    </row>
    <row r="3" spans="1:17" ht="18" x14ac:dyDescent="0.25">
      <c r="A3" s="1406" t="s">
        <v>50</v>
      </c>
    </row>
    <row r="4" spans="1:17" ht="15.75" x14ac:dyDescent="0.25">
      <c r="A4" s="1409" t="s">
        <v>131</v>
      </c>
    </row>
    <row r="5" spans="1:17" ht="15.75" x14ac:dyDescent="0.25">
      <c r="A5" s="1409" t="s">
        <v>226</v>
      </c>
      <c r="D5" s="1410"/>
      <c r="L5" s="1408"/>
      <c r="Q5" s="1411" t="s">
        <v>267</v>
      </c>
    </row>
    <row r="6" spans="1:17" ht="15.75" x14ac:dyDescent="0.25">
      <c r="A6" s="1409"/>
      <c r="L6" s="1408"/>
    </row>
    <row r="7" spans="1:17" x14ac:dyDescent="0.2">
      <c r="L7" s="1408"/>
      <c r="Q7" s="1411" t="s">
        <v>197</v>
      </c>
    </row>
    <row r="8" spans="1:17" x14ac:dyDescent="0.2">
      <c r="B8" s="1412" t="s">
        <v>51</v>
      </c>
      <c r="C8" s="1412"/>
      <c r="L8" s="1408"/>
    </row>
    <row r="9" spans="1:17" x14ac:dyDescent="0.2">
      <c r="B9" s="1412" t="s">
        <v>52</v>
      </c>
      <c r="C9" s="1412">
        <v>18239061</v>
      </c>
      <c r="L9" s="1408"/>
    </row>
    <row r="10" spans="1:17" x14ac:dyDescent="0.2">
      <c r="B10" s="1412" t="s">
        <v>53</v>
      </c>
      <c r="C10" s="819" t="s">
        <v>54</v>
      </c>
      <c r="F10" s="1413" t="s">
        <v>104</v>
      </c>
      <c r="G10" s="1413" t="s">
        <v>55</v>
      </c>
      <c r="M10" s="1413" t="s">
        <v>56</v>
      </c>
      <c r="N10" s="1414" t="s">
        <v>132</v>
      </c>
      <c r="O10" s="1413" t="s">
        <v>104</v>
      </c>
      <c r="P10" s="1413" t="s">
        <v>105</v>
      </c>
    </row>
    <row r="11" spans="1:17" hidden="1" x14ac:dyDescent="0.2">
      <c r="B11" s="1412"/>
      <c r="C11" s="819"/>
      <c r="F11" s="1413"/>
      <c r="G11" s="1413"/>
      <c r="M11" s="1413"/>
      <c r="N11" s="1414"/>
      <c r="O11" s="1413"/>
      <c r="P11" s="1413"/>
    </row>
    <row r="12" spans="1:17" x14ac:dyDescent="0.2">
      <c r="B12" s="1412"/>
      <c r="C12" s="819"/>
      <c r="F12" s="1413"/>
      <c r="G12" s="1413"/>
      <c r="M12" s="1413"/>
      <c r="N12" s="1414"/>
      <c r="O12" s="1413"/>
      <c r="P12" s="1413"/>
    </row>
    <row r="13" spans="1:17" x14ac:dyDescent="0.2">
      <c r="C13" s="1413" t="s">
        <v>57</v>
      </c>
      <c r="D13" s="1413" t="s">
        <v>58</v>
      </c>
      <c r="E13" s="1413" t="s">
        <v>59</v>
      </c>
      <c r="F13" s="1413" t="s">
        <v>60</v>
      </c>
      <c r="G13" s="1413" t="s">
        <v>61</v>
      </c>
      <c r="I13" s="1413" t="s">
        <v>62</v>
      </c>
      <c r="J13" s="1413" t="s">
        <v>63</v>
      </c>
      <c r="K13" s="1413" t="s">
        <v>64</v>
      </c>
      <c r="L13" s="1413"/>
      <c r="M13" s="1413" t="s">
        <v>65</v>
      </c>
      <c r="N13" s="1414" t="s">
        <v>66</v>
      </c>
      <c r="O13" s="1413" t="s">
        <v>67</v>
      </c>
      <c r="P13" s="1413" t="s">
        <v>66</v>
      </c>
    </row>
    <row r="14" spans="1:17" hidden="1" outlineLevel="1" x14ac:dyDescent="0.2">
      <c r="C14" s="1413"/>
      <c r="D14" s="1413"/>
      <c r="E14" s="1413"/>
      <c r="F14" s="1413"/>
      <c r="G14" s="1413"/>
      <c r="I14" s="1413"/>
      <c r="J14" s="1413"/>
      <c r="K14" s="1413"/>
      <c r="L14" s="1413"/>
      <c r="M14" s="1413"/>
      <c r="N14" s="1415"/>
      <c r="O14" s="1413"/>
    </row>
    <row r="15" spans="1:17" hidden="1" outlineLevel="1" x14ac:dyDescent="0.2">
      <c r="A15" s="1407" t="s">
        <v>68</v>
      </c>
      <c r="B15" s="1407" t="s">
        <v>40</v>
      </c>
      <c r="C15" s="1416"/>
      <c r="D15" s="1413"/>
      <c r="E15" s="1413"/>
      <c r="F15" s="1413"/>
      <c r="G15" s="1416">
        <v>0</v>
      </c>
      <c r="I15" s="1417">
        <v>37773</v>
      </c>
      <c r="J15" s="1417">
        <v>37801</v>
      </c>
      <c r="K15" s="1418">
        <v>29</v>
      </c>
      <c r="L15" s="1418"/>
      <c r="M15" s="1419"/>
      <c r="N15" s="1420">
        <v>0</v>
      </c>
      <c r="O15" s="1416">
        <v>0</v>
      </c>
    </row>
    <row r="16" spans="1:17" hidden="1" outlineLevel="1" x14ac:dyDescent="0.2">
      <c r="C16" s="1416">
        <v>0</v>
      </c>
      <c r="D16" s="1413"/>
      <c r="E16" s="1413"/>
      <c r="F16" s="1416">
        <v>0</v>
      </c>
      <c r="G16" s="1416">
        <v>0</v>
      </c>
      <c r="I16" s="1417">
        <v>37802</v>
      </c>
      <c r="J16" s="1417">
        <v>37802</v>
      </c>
      <c r="K16" s="1418">
        <v>1</v>
      </c>
      <c r="L16" s="1418"/>
      <c r="M16" s="1419">
        <v>4.2500000000000003E-2</v>
      </c>
      <c r="N16" s="1420">
        <v>0</v>
      </c>
      <c r="O16" s="1416">
        <v>0</v>
      </c>
      <c r="P16" s="1416">
        <v>0</v>
      </c>
    </row>
    <row r="17" spans="1:16" hidden="1" outlineLevel="1" x14ac:dyDescent="0.2">
      <c r="A17" s="1407" t="s">
        <v>69</v>
      </c>
      <c r="B17" s="1407" t="s">
        <v>29</v>
      </c>
      <c r="C17" s="1416"/>
      <c r="D17" s="1416"/>
      <c r="E17" s="1416"/>
      <c r="F17" s="1416"/>
      <c r="G17" s="1416">
        <v>0</v>
      </c>
      <c r="I17" s="1417">
        <v>37803</v>
      </c>
      <c r="J17" s="1417">
        <v>37832</v>
      </c>
      <c r="K17" s="1418">
        <v>30</v>
      </c>
      <c r="L17" s="1418"/>
      <c r="M17" s="1419">
        <v>4.2500000000000003E-2</v>
      </c>
      <c r="N17" s="1420">
        <v>0</v>
      </c>
      <c r="O17" s="1416">
        <v>0</v>
      </c>
      <c r="P17" s="1416">
        <v>0</v>
      </c>
    </row>
    <row r="18" spans="1:16" hidden="1" outlineLevel="1" x14ac:dyDescent="0.2">
      <c r="C18" s="1416">
        <v>0</v>
      </c>
      <c r="D18" s="1416"/>
      <c r="E18" s="1416"/>
      <c r="F18" s="1416">
        <v>0</v>
      </c>
      <c r="G18" s="1416">
        <v>0</v>
      </c>
      <c r="I18" s="1417">
        <v>37833</v>
      </c>
      <c r="J18" s="1417">
        <v>37833</v>
      </c>
      <c r="K18" s="1418">
        <v>1</v>
      </c>
      <c r="L18" s="1418"/>
      <c r="M18" s="1419">
        <v>4.2500000000000003E-2</v>
      </c>
      <c r="N18" s="1420">
        <v>0</v>
      </c>
      <c r="O18" s="1416">
        <v>0</v>
      </c>
      <c r="P18" s="1416">
        <v>0</v>
      </c>
    </row>
    <row r="19" spans="1:16" hidden="1" outlineLevel="1" x14ac:dyDescent="0.2">
      <c r="A19" s="1413" t="s">
        <v>70</v>
      </c>
      <c r="B19" s="1407" t="s">
        <v>30</v>
      </c>
      <c r="C19" s="1416"/>
      <c r="D19" s="1416"/>
      <c r="E19" s="1416"/>
      <c r="F19" s="1416"/>
      <c r="G19" s="1416">
        <v>0</v>
      </c>
      <c r="I19" s="1417">
        <v>37834</v>
      </c>
      <c r="J19" s="1417">
        <v>37863</v>
      </c>
      <c r="K19" s="1418">
        <v>30</v>
      </c>
      <c r="L19" s="1418"/>
      <c r="M19" s="1419">
        <v>4.2500000000000003E-2</v>
      </c>
      <c r="N19" s="1420">
        <v>0</v>
      </c>
      <c r="O19" s="1416">
        <v>0</v>
      </c>
      <c r="P19" s="1416">
        <v>0</v>
      </c>
    </row>
    <row r="20" spans="1:16" hidden="1" outlineLevel="1" x14ac:dyDescent="0.2">
      <c r="A20" s="1413"/>
      <c r="C20" s="1416">
        <v>0</v>
      </c>
      <c r="D20" s="1416"/>
      <c r="E20" s="1416"/>
      <c r="F20" s="1416">
        <v>0</v>
      </c>
      <c r="G20" s="1416">
        <v>0</v>
      </c>
      <c r="I20" s="1417">
        <v>37864</v>
      </c>
      <c r="J20" s="1417">
        <v>37864</v>
      </c>
      <c r="K20" s="1418">
        <v>1</v>
      </c>
      <c r="L20" s="1418"/>
      <c r="M20" s="1419">
        <v>4.2500000000000003E-2</v>
      </c>
      <c r="N20" s="1420">
        <v>0</v>
      </c>
      <c r="O20" s="1416">
        <v>0</v>
      </c>
      <c r="P20" s="1416">
        <v>0</v>
      </c>
    </row>
    <row r="21" spans="1:16" hidden="1" outlineLevel="1" x14ac:dyDescent="0.2">
      <c r="A21" s="1413"/>
      <c r="B21" s="1407" t="s">
        <v>31</v>
      </c>
      <c r="C21" s="1416"/>
      <c r="D21" s="1416"/>
      <c r="E21" s="1416"/>
      <c r="F21" s="1416"/>
      <c r="G21" s="1416">
        <v>0</v>
      </c>
      <c r="I21" s="1417">
        <v>37865</v>
      </c>
      <c r="J21" s="1417">
        <v>37893</v>
      </c>
      <c r="K21" s="1418">
        <v>29</v>
      </c>
      <c r="L21" s="1418"/>
      <c r="M21" s="1419">
        <v>4.2500000000000003E-2</v>
      </c>
      <c r="N21" s="1420">
        <v>0</v>
      </c>
      <c r="O21" s="1416">
        <v>0</v>
      </c>
      <c r="P21" s="1416">
        <v>0</v>
      </c>
    </row>
    <row r="22" spans="1:16" hidden="1" outlineLevel="1" x14ac:dyDescent="0.2">
      <c r="A22" s="1413"/>
      <c r="C22" s="1416">
        <v>0</v>
      </c>
      <c r="D22" s="1416"/>
      <c r="E22" s="1416"/>
      <c r="F22" s="1416">
        <v>0</v>
      </c>
      <c r="G22" s="1416">
        <v>0</v>
      </c>
      <c r="I22" s="1417">
        <v>37894</v>
      </c>
      <c r="J22" s="1417">
        <v>37894</v>
      </c>
      <c r="K22" s="1418">
        <v>1</v>
      </c>
      <c r="L22" s="1418"/>
      <c r="M22" s="1419">
        <v>4.2500000000000003E-2</v>
      </c>
      <c r="N22" s="1420">
        <v>0</v>
      </c>
      <c r="O22" s="1416">
        <v>0</v>
      </c>
      <c r="P22" s="1416">
        <v>0</v>
      </c>
    </row>
    <row r="23" spans="1:16" hidden="1" outlineLevel="1" x14ac:dyDescent="0.2">
      <c r="A23" s="1413"/>
      <c r="B23" s="1407" t="s">
        <v>32</v>
      </c>
      <c r="C23" s="1416"/>
      <c r="D23" s="1416"/>
      <c r="E23" s="1416"/>
      <c r="F23" s="1416"/>
      <c r="G23" s="1416">
        <v>0</v>
      </c>
      <c r="I23" s="1417">
        <v>37895</v>
      </c>
      <c r="J23" s="1417">
        <v>37924</v>
      </c>
      <c r="K23" s="1418">
        <v>30</v>
      </c>
      <c r="L23" s="1418"/>
      <c r="M23" s="1419">
        <v>4.07E-2</v>
      </c>
      <c r="N23" s="1420">
        <v>0</v>
      </c>
      <c r="O23" s="1416">
        <v>0</v>
      </c>
      <c r="P23" s="1416">
        <v>0</v>
      </c>
    </row>
    <row r="24" spans="1:16" hidden="1" outlineLevel="1" x14ac:dyDescent="0.2">
      <c r="A24" s="1413"/>
      <c r="C24" s="1416">
        <v>0</v>
      </c>
      <c r="D24" s="1416"/>
      <c r="E24" s="1416"/>
      <c r="F24" s="1416">
        <v>0</v>
      </c>
      <c r="G24" s="1416">
        <v>0</v>
      </c>
      <c r="I24" s="1417">
        <v>37925</v>
      </c>
      <c r="J24" s="1417">
        <v>37925</v>
      </c>
      <c r="K24" s="1418">
        <v>1</v>
      </c>
      <c r="L24" s="1418"/>
      <c r="M24" s="1419">
        <v>4.07E-2</v>
      </c>
      <c r="N24" s="1420">
        <v>0</v>
      </c>
      <c r="O24" s="1416">
        <v>0</v>
      </c>
      <c r="P24" s="1416">
        <v>0</v>
      </c>
    </row>
    <row r="25" spans="1:16" hidden="1" outlineLevel="1" x14ac:dyDescent="0.2">
      <c r="A25" s="1413"/>
      <c r="B25" s="1407" t="s">
        <v>33</v>
      </c>
      <c r="C25" s="1416"/>
      <c r="D25" s="1416"/>
      <c r="E25" s="1416"/>
      <c r="F25" s="1416"/>
      <c r="G25" s="1416">
        <v>0</v>
      </c>
      <c r="I25" s="1417">
        <v>37926</v>
      </c>
      <c r="J25" s="1417">
        <v>37954</v>
      </c>
      <c r="K25" s="1418">
        <v>29</v>
      </c>
      <c r="L25" s="1418"/>
      <c r="M25" s="1419">
        <v>4.07E-2</v>
      </c>
      <c r="N25" s="1420">
        <v>0</v>
      </c>
      <c r="O25" s="1416">
        <v>0</v>
      </c>
      <c r="P25" s="1416">
        <v>0</v>
      </c>
    </row>
    <row r="26" spans="1:16" hidden="1" outlineLevel="1" x14ac:dyDescent="0.2">
      <c r="A26" s="1413"/>
      <c r="C26" s="1416">
        <v>0</v>
      </c>
      <c r="D26" s="1416"/>
      <c r="E26" s="1416"/>
      <c r="F26" s="1416">
        <v>0</v>
      </c>
      <c r="G26" s="1416">
        <v>0</v>
      </c>
      <c r="I26" s="1417">
        <v>37955</v>
      </c>
      <c r="J26" s="1417">
        <v>37955</v>
      </c>
      <c r="K26" s="1418">
        <v>1</v>
      </c>
      <c r="L26" s="1418"/>
      <c r="M26" s="1419">
        <v>4.07E-2</v>
      </c>
      <c r="N26" s="1420">
        <v>0</v>
      </c>
      <c r="O26" s="1416">
        <v>0</v>
      </c>
      <c r="P26" s="1416">
        <v>0</v>
      </c>
    </row>
    <row r="27" spans="1:16" hidden="1" outlineLevel="1" x14ac:dyDescent="0.2">
      <c r="A27" s="1413"/>
      <c r="B27" s="1407" t="s">
        <v>34</v>
      </c>
      <c r="C27" s="1416"/>
      <c r="D27" s="1416"/>
      <c r="E27" s="1416"/>
      <c r="F27" s="1416"/>
      <c r="G27" s="1416">
        <v>0</v>
      </c>
      <c r="I27" s="1417">
        <v>37956</v>
      </c>
      <c r="J27" s="1417">
        <v>37985</v>
      </c>
      <c r="K27" s="1418">
        <v>30</v>
      </c>
      <c r="L27" s="1418"/>
      <c r="M27" s="1419">
        <v>4.07E-2</v>
      </c>
      <c r="N27" s="1420">
        <v>0</v>
      </c>
      <c r="O27" s="1416">
        <v>0</v>
      </c>
      <c r="P27" s="1416">
        <v>0</v>
      </c>
    </row>
    <row r="28" spans="1:16" hidden="1" outlineLevel="1" x14ac:dyDescent="0.2">
      <c r="A28" s="1413"/>
      <c r="C28" s="1416">
        <v>0</v>
      </c>
      <c r="D28" s="1416"/>
      <c r="E28" s="1416"/>
      <c r="F28" s="1416">
        <v>0</v>
      </c>
      <c r="G28" s="1416">
        <v>0</v>
      </c>
      <c r="I28" s="1417">
        <v>37986</v>
      </c>
      <c r="J28" s="1417">
        <v>37986</v>
      </c>
      <c r="K28" s="1418">
        <v>1</v>
      </c>
      <c r="L28" s="1418"/>
      <c r="M28" s="1419">
        <v>4.07E-2</v>
      </c>
      <c r="N28" s="1420">
        <v>0</v>
      </c>
      <c r="O28" s="1416">
        <v>0</v>
      </c>
      <c r="P28" s="1416">
        <v>0</v>
      </c>
    </row>
    <row r="29" spans="1:16" hidden="1" outlineLevel="1" x14ac:dyDescent="0.2">
      <c r="A29" s="1413"/>
      <c r="B29" s="1407" t="s">
        <v>35</v>
      </c>
      <c r="C29" s="1416"/>
      <c r="D29" s="1416"/>
      <c r="E29" s="1416"/>
      <c r="F29" s="1416"/>
      <c r="G29" s="1416">
        <v>0</v>
      </c>
      <c r="I29" s="1417">
        <v>37987</v>
      </c>
      <c r="J29" s="1417">
        <v>38016</v>
      </c>
      <c r="K29" s="1418">
        <v>30</v>
      </c>
      <c r="L29" s="1418"/>
      <c r="M29" s="1419">
        <v>0.04</v>
      </c>
      <c r="N29" s="1420">
        <v>0</v>
      </c>
      <c r="O29" s="1416">
        <v>0</v>
      </c>
      <c r="P29" s="1416">
        <v>0</v>
      </c>
    </row>
    <row r="30" spans="1:16" hidden="1" outlineLevel="1" x14ac:dyDescent="0.2">
      <c r="A30" s="1413"/>
      <c r="C30" s="1416">
        <v>0</v>
      </c>
      <c r="D30" s="1416"/>
      <c r="E30" s="1416"/>
      <c r="F30" s="1416">
        <v>0</v>
      </c>
      <c r="G30" s="1416">
        <v>0</v>
      </c>
      <c r="I30" s="1417">
        <v>38017</v>
      </c>
      <c r="J30" s="1417">
        <v>38017</v>
      </c>
      <c r="K30" s="1418">
        <v>1</v>
      </c>
      <c r="L30" s="1418"/>
      <c r="M30" s="1419">
        <v>0.04</v>
      </c>
      <c r="N30" s="1420">
        <v>0</v>
      </c>
      <c r="O30" s="1416">
        <v>0</v>
      </c>
      <c r="P30" s="1416">
        <v>0</v>
      </c>
    </row>
    <row r="31" spans="1:16" hidden="1" outlineLevel="1" x14ac:dyDescent="0.2">
      <c r="A31" s="1413"/>
      <c r="B31" s="1407" t="s">
        <v>36</v>
      </c>
      <c r="C31" s="1416"/>
      <c r="D31" s="1416"/>
      <c r="E31" s="1416"/>
      <c r="F31" s="1416"/>
      <c r="G31" s="1416">
        <v>0</v>
      </c>
      <c r="I31" s="1417">
        <v>38018</v>
      </c>
      <c r="J31" s="1417">
        <v>38045</v>
      </c>
      <c r="K31" s="1418">
        <v>28</v>
      </c>
      <c r="L31" s="1418"/>
      <c r="M31" s="1419">
        <v>0.04</v>
      </c>
      <c r="N31" s="1420">
        <v>0</v>
      </c>
      <c r="O31" s="1416">
        <v>0</v>
      </c>
      <c r="P31" s="1416">
        <v>0</v>
      </c>
    </row>
    <row r="32" spans="1:16" hidden="1" outlineLevel="1" x14ac:dyDescent="0.2">
      <c r="A32" s="1413"/>
      <c r="C32" s="1416">
        <v>2896218.4739398919</v>
      </c>
      <c r="D32" s="1416"/>
      <c r="E32" s="1416"/>
      <c r="F32" s="1416">
        <v>2896218.4739398919</v>
      </c>
      <c r="G32" s="1416">
        <v>2896218.4739398919</v>
      </c>
      <c r="I32" s="1417">
        <v>38046</v>
      </c>
      <c r="J32" s="1417">
        <v>38046</v>
      </c>
      <c r="K32" s="1418">
        <v>1</v>
      </c>
      <c r="L32" s="1418"/>
      <c r="M32" s="1419">
        <v>0.04</v>
      </c>
      <c r="N32" s="1420">
        <v>317.39</v>
      </c>
      <c r="O32" s="1416">
        <v>317.39</v>
      </c>
      <c r="P32" s="1416">
        <v>317.39</v>
      </c>
    </row>
    <row r="33" spans="1:16" hidden="1" outlineLevel="1" x14ac:dyDescent="0.2">
      <c r="A33" s="1413"/>
      <c r="B33" s="1407" t="s">
        <v>37</v>
      </c>
      <c r="C33" s="1416"/>
      <c r="D33" s="1416"/>
      <c r="E33" s="1416"/>
      <c r="F33" s="1416"/>
      <c r="G33" s="1416">
        <v>2896218.4739398919</v>
      </c>
      <c r="I33" s="1417">
        <v>38047</v>
      </c>
      <c r="J33" s="1417">
        <v>38076</v>
      </c>
      <c r="K33" s="1418">
        <v>30</v>
      </c>
      <c r="L33" s="1418"/>
      <c r="M33" s="1419">
        <v>0.04</v>
      </c>
      <c r="N33" s="1420">
        <v>9521.81</v>
      </c>
      <c r="O33" s="1416">
        <v>9521.81</v>
      </c>
      <c r="P33" s="1416">
        <v>9839.1999999999989</v>
      </c>
    </row>
    <row r="34" spans="1:16" hidden="1" outlineLevel="1" x14ac:dyDescent="0.2">
      <c r="A34" s="1413"/>
      <c r="C34" s="1416">
        <v>2054459.922957819</v>
      </c>
      <c r="D34" s="1416"/>
      <c r="E34" s="1416"/>
      <c r="F34" s="1416">
        <v>2054459.922957819</v>
      </c>
      <c r="G34" s="1416">
        <v>4950678.3968977109</v>
      </c>
      <c r="I34" s="1417">
        <v>38077</v>
      </c>
      <c r="J34" s="1417">
        <v>38077</v>
      </c>
      <c r="K34" s="1418">
        <v>1</v>
      </c>
      <c r="L34" s="1418"/>
      <c r="M34" s="1419">
        <v>0.04</v>
      </c>
      <c r="N34" s="1420">
        <v>542.54</v>
      </c>
      <c r="O34" s="1416">
        <v>542.54</v>
      </c>
      <c r="P34" s="1416">
        <v>10381.739999999998</v>
      </c>
    </row>
    <row r="35" spans="1:16" hidden="1" outlineLevel="1" x14ac:dyDescent="0.2">
      <c r="A35" s="1413"/>
      <c r="B35" s="1407" t="s">
        <v>38</v>
      </c>
      <c r="C35" s="1416"/>
      <c r="D35" s="1416"/>
      <c r="E35" s="1416"/>
      <c r="F35" s="1416"/>
      <c r="G35" s="1416">
        <v>4950678.3968977109</v>
      </c>
      <c r="I35" s="1417">
        <v>38078</v>
      </c>
      <c r="J35" s="1417">
        <v>38107</v>
      </c>
      <c r="K35" s="1418">
        <v>30</v>
      </c>
      <c r="L35" s="1418"/>
      <c r="M35" s="1419">
        <v>0.04</v>
      </c>
      <c r="N35" s="1420">
        <v>16276.2</v>
      </c>
      <c r="O35" s="1416">
        <v>16276.2</v>
      </c>
      <c r="P35" s="1416">
        <v>26657.94</v>
      </c>
    </row>
    <row r="36" spans="1:16" hidden="1" outlineLevel="1" x14ac:dyDescent="0.2">
      <c r="A36" s="1413"/>
      <c r="C36" s="1416">
        <v>1384038.611795241</v>
      </c>
      <c r="D36" s="1416"/>
      <c r="E36" s="1416"/>
      <c r="F36" s="1416">
        <v>1384038.611795241</v>
      </c>
      <c r="G36" s="1416">
        <v>6334717.0086929519</v>
      </c>
      <c r="I36" s="1417">
        <v>38107</v>
      </c>
      <c r="J36" s="1417">
        <v>38107</v>
      </c>
      <c r="K36" s="1418">
        <v>1</v>
      </c>
      <c r="L36" s="1418"/>
      <c r="M36" s="1419">
        <v>0.04</v>
      </c>
      <c r="N36" s="1420">
        <v>694.22</v>
      </c>
      <c r="O36" s="1416">
        <v>694.22</v>
      </c>
      <c r="P36" s="1416">
        <v>27352.16</v>
      </c>
    </row>
    <row r="37" spans="1:16" hidden="1" outlineLevel="1" x14ac:dyDescent="0.2">
      <c r="A37" s="1413"/>
      <c r="B37" s="1407" t="s">
        <v>39</v>
      </c>
      <c r="D37" s="1416"/>
      <c r="E37" s="1416"/>
      <c r="F37" s="1416"/>
      <c r="G37" s="1416">
        <v>6334717.0086929519</v>
      </c>
      <c r="I37" s="1417">
        <v>38108</v>
      </c>
      <c r="J37" s="1417">
        <v>38138</v>
      </c>
      <c r="K37" s="1418">
        <v>30</v>
      </c>
      <c r="L37" s="1418"/>
      <c r="M37" s="1419">
        <v>0.04</v>
      </c>
      <c r="N37" s="1420">
        <v>20826.47</v>
      </c>
      <c r="O37" s="1416">
        <v>20826.47</v>
      </c>
      <c r="P37" s="1416">
        <v>48178.630000000005</v>
      </c>
    </row>
    <row r="38" spans="1:16" hidden="1" outlineLevel="1" x14ac:dyDescent="0.2">
      <c r="A38" s="1413"/>
      <c r="C38" s="1416">
        <v>-3053086.7957935128</v>
      </c>
      <c r="D38" s="1416"/>
      <c r="E38" s="1416"/>
      <c r="F38" s="1416">
        <v>-3053086.7957935128</v>
      </c>
      <c r="G38" s="1416">
        <v>3281630.212899439</v>
      </c>
      <c r="I38" s="1417">
        <v>38138</v>
      </c>
      <c r="J38" s="1417">
        <v>38138</v>
      </c>
      <c r="K38" s="1418">
        <v>1</v>
      </c>
      <c r="L38" s="1418"/>
      <c r="M38" s="1419">
        <v>0.04</v>
      </c>
      <c r="N38" s="1420">
        <v>359.63</v>
      </c>
      <c r="O38" s="1416">
        <v>359.63</v>
      </c>
      <c r="P38" s="1416">
        <v>48538.26</v>
      </c>
    </row>
    <row r="39" spans="1:16" hidden="1" outlineLevel="1" x14ac:dyDescent="0.2">
      <c r="A39" s="1413"/>
      <c r="B39" s="1407" t="s">
        <v>40</v>
      </c>
      <c r="D39" s="1416"/>
      <c r="E39" s="1416"/>
      <c r="F39" s="1416"/>
      <c r="G39" s="1416">
        <v>3281630.212899439</v>
      </c>
      <c r="I39" s="1417">
        <v>38139</v>
      </c>
      <c r="J39" s="1417">
        <v>38168</v>
      </c>
      <c r="K39" s="1418">
        <v>30</v>
      </c>
      <c r="L39" s="1418"/>
      <c r="M39" s="1419">
        <v>0.04</v>
      </c>
      <c r="N39" s="1420">
        <v>10788.92</v>
      </c>
      <c r="O39" s="1416">
        <v>10788.92</v>
      </c>
      <c r="P39" s="1416">
        <v>59327.18</v>
      </c>
    </row>
    <row r="40" spans="1:16" hidden="1" outlineLevel="1" x14ac:dyDescent="0.2">
      <c r="A40" s="1413"/>
      <c r="C40" s="1416">
        <v>1494031.693027759</v>
      </c>
      <c r="D40" s="1416"/>
      <c r="E40" s="1416"/>
      <c r="F40" s="1416">
        <v>1494031.693027759</v>
      </c>
      <c r="G40" s="1416">
        <v>4775661.905927198</v>
      </c>
      <c r="I40" s="1417">
        <v>38168</v>
      </c>
      <c r="J40" s="1417">
        <v>38168</v>
      </c>
      <c r="K40" s="1418">
        <v>1</v>
      </c>
      <c r="L40" s="1418"/>
      <c r="M40" s="1419">
        <v>0.04</v>
      </c>
      <c r="N40" s="1420">
        <v>523.36</v>
      </c>
      <c r="O40" s="1416">
        <v>523.36</v>
      </c>
      <c r="P40" s="1416">
        <v>59850.54</v>
      </c>
    </row>
    <row r="41" spans="1:16" hidden="1" outlineLevel="1" x14ac:dyDescent="0.2">
      <c r="A41" s="1407" t="s">
        <v>71</v>
      </c>
      <c r="B41" s="1407" t="s">
        <v>29</v>
      </c>
      <c r="C41" s="1416"/>
      <c r="D41" s="1416"/>
      <c r="E41" s="1416"/>
      <c r="F41" s="1416"/>
      <c r="G41" s="1416">
        <v>4775661.905927198</v>
      </c>
      <c r="I41" s="1417">
        <v>38169</v>
      </c>
      <c r="J41" s="1417">
        <v>38198</v>
      </c>
      <c r="K41" s="1418">
        <v>30</v>
      </c>
      <c r="L41" s="1418"/>
      <c r="M41" s="1419">
        <v>4.2500000000000003E-2</v>
      </c>
      <c r="N41" s="1420">
        <v>16682.11</v>
      </c>
      <c r="O41" s="1416">
        <v>16682.11</v>
      </c>
      <c r="P41" s="1416">
        <v>76532.649999999994</v>
      </c>
    </row>
    <row r="42" spans="1:16" hidden="1" outlineLevel="1" x14ac:dyDescent="0.2">
      <c r="C42" s="1416">
        <v>0</v>
      </c>
      <c r="D42" s="1416"/>
      <c r="E42" s="1416"/>
      <c r="F42" s="1416">
        <v>0</v>
      </c>
      <c r="G42" s="1416">
        <v>4775661.905927198</v>
      </c>
      <c r="I42" s="1417">
        <v>38199</v>
      </c>
      <c r="J42" s="1417">
        <v>38199</v>
      </c>
      <c r="K42" s="1418">
        <v>1</v>
      </c>
      <c r="L42" s="1418"/>
      <c r="M42" s="1419">
        <v>4.2500000000000003E-2</v>
      </c>
      <c r="N42" s="1420">
        <v>556.07000000000005</v>
      </c>
      <c r="O42" s="1416">
        <v>17238.18</v>
      </c>
      <c r="P42" s="1416">
        <v>77088.72</v>
      </c>
    </row>
    <row r="43" spans="1:16" hidden="1" outlineLevel="1" x14ac:dyDescent="0.2">
      <c r="A43" s="1413" t="s">
        <v>70</v>
      </c>
      <c r="B43" s="1407" t="s">
        <v>30</v>
      </c>
      <c r="C43" s="1416"/>
      <c r="D43" s="1416"/>
      <c r="E43" s="1416"/>
      <c r="F43" s="1416"/>
      <c r="G43" s="1416">
        <v>4775661.905927198</v>
      </c>
      <c r="I43" s="1417">
        <v>38200</v>
      </c>
      <c r="J43" s="1417">
        <v>38229</v>
      </c>
      <c r="K43" s="1418">
        <v>30</v>
      </c>
      <c r="L43" s="1418"/>
      <c r="M43" s="1419">
        <v>0.04</v>
      </c>
      <c r="N43" s="1420">
        <v>15263.269999999999</v>
      </c>
      <c r="O43" s="1416">
        <v>15263.269999999999</v>
      </c>
      <c r="P43" s="1416">
        <v>92351.99</v>
      </c>
    </row>
    <row r="44" spans="1:16" hidden="1" outlineLevel="1" x14ac:dyDescent="0.2">
      <c r="A44" s="1413"/>
      <c r="C44" s="1416">
        <v>0</v>
      </c>
      <c r="D44" s="1416"/>
      <c r="E44" s="1416"/>
      <c r="F44" s="1416">
        <v>0</v>
      </c>
      <c r="G44" s="1416">
        <v>4775661.905927198</v>
      </c>
      <c r="I44" s="1417">
        <v>38230</v>
      </c>
      <c r="J44" s="1417">
        <v>38230</v>
      </c>
      <c r="K44" s="1418">
        <v>1</v>
      </c>
      <c r="L44" s="1418"/>
      <c r="M44" s="1419">
        <v>0.04</v>
      </c>
      <c r="N44" s="1420">
        <v>508.77000000000004</v>
      </c>
      <c r="O44" s="1416">
        <v>15772.039999999999</v>
      </c>
      <c r="P44" s="1416">
        <v>92860.760000000009</v>
      </c>
    </row>
    <row r="45" spans="1:16" hidden="1" outlineLevel="1" x14ac:dyDescent="0.2">
      <c r="A45" s="1413"/>
      <c r="B45" s="1407" t="s">
        <v>31</v>
      </c>
      <c r="C45" s="1416"/>
      <c r="D45" s="1416"/>
      <c r="E45" s="1416"/>
      <c r="F45" s="1416"/>
      <c r="G45" s="1416">
        <v>4775661.905927198</v>
      </c>
      <c r="I45" s="1417">
        <v>38231</v>
      </c>
      <c r="J45" s="1417">
        <v>38259</v>
      </c>
      <c r="K45" s="1418">
        <v>29</v>
      </c>
      <c r="L45" s="1418"/>
      <c r="M45" s="1419">
        <v>0.04</v>
      </c>
      <c r="N45" s="1420">
        <v>15177.45</v>
      </c>
      <c r="O45" s="1416">
        <v>15177.45</v>
      </c>
      <c r="P45" s="1416">
        <v>108038.21</v>
      </c>
    </row>
    <row r="46" spans="1:16" hidden="1" outlineLevel="1" x14ac:dyDescent="0.2">
      <c r="A46" s="1413"/>
      <c r="C46" s="1416">
        <v>0</v>
      </c>
      <c r="D46" s="1416"/>
      <c r="E46" s="1416"/>
      <c r="F46" s="1416"/>
      <c r="G46" s="1416">
        <v>4775661.905927198</v>
      </c>
      <c r="I46" s="1417">
        <v>38260</v>
      </c>
      <c r="J46" s="1417">
        <v>38260</v>
      </c>
      <c r="K46" s="1418">
        <v>1</v>
      </c>
      <c r="L46" s="1418"/>
      <c r="M46" s="1419">
        <v>0.04</v>
      </c>
      <c r="N46" s="1420">
        <v>523.36</v>
      </c>
      <c r="O46" s="1416">
        <v>15700.810000000001</v>
      </c>
      <c r="P46" s="1416">
        <v>108561.57</v>
      </c>
    </row>
    <row r="47" spans="1:16" hidden="1" outlineLevel="1" x14ac:dyDescent="0.2">
      <c r="A47" s="1413"/>
      <c r="B47" s="1407" t="s">
        <v>32</v>
      </c>
      <c r="C47" s="1416"/>
      <c r="D47" s="1416"/>
      <c r="E47" s="1416"/>
      <c r="F47" s="1416"/>
      <c r="G47" s="1416">
        <v>4775661.905927198</v>
      </c>
      <c r="I47" s="1417">
        <v>38261</v>
      </c>
      <c r="J47" s="1417">
        <v>38290</v>
      </c>
      <c r="K47" s="1418">
        <v>30</v>
      </c>
      <c r="L47" s="1418"/>
      <c r="M47" s="1419">
        <v>4.2200000000000001E-2</v>
      </c>
      <c r="N47" s="1420">
        <v>16564.349999999999</v>
      </c>
      <c r="O47" s="1416">
        <v>16564.349999999999</v>
      </c>
      <c r="P47" s="1416">
        <v>125125.92000000001</v>
      </c>
    </row>
    <row r="48" spans="1:16" hidden="1" outlineLevel="1" x14ac:dyDescent="0.2">
      <c r="A48" s="1413"/>
      <c r="C48" s="1416">
        <v>0</v>
      </c>
      <c r="D48" s="1416"/>
      <c r="E48" s="1416"/>
      <c r="F48" s="1416"/>
      <c r="G48" s="1416">
        <v>4775661.905927198</v>
      </c>
      <c r="I48" s="1417">
        <v>38291</v>
      </c>
      <c r="J48" s="1417">
        <v>38291</v>
      </c>
      <c r="K48" s="1418">
        <v>1</v>
      </c>
      <c r="L48" s="1418"/>
      <c r="M48" s="1419">
        <v>4.2200000000000001E-2</v>
      </c>
      <c r="N48" s="1420">
        <v>552.15</v>
      </c>
      <c r="O48" s="1416">
        <v>17116.5</v>
      </c>
      <c r="P48" s="1416">
        <v>125678.07</v>
      </c>
    </row>
    <row r="49" spans="1:16" hidden="1" outlineLevel="1" x14ac:dyDescent="0.2">
      <c r="A49" s="1413"/>
      <c r="B49" s="1407" t="s">
        <v>33</v>
      </c>
      <c r="C49" s="1416"/>
      <c r="D49" s="1416"/>
      <c r="E49" s="1416"/>
      <c r="F49" s="1416"/>
      <c r="G49" s="1416">
        <v>4775661.905927198</v>
      </c>
      <c r="I49" s="1417">
        <v>38292</v>
      </c>
      <c r="J49" s="1417">
        <v>38320</v>
      </c>
      <c r="K49" s="1418">
        <v>29</v>
      </c>
      <c r="L49" s="1418"/>
      <c r="M49" s="1419">
        <v>4.2200000000000001E-2</v>
      </c>
      <c r="N49" s="1420">
        <v>16012.21</v>
      </c>
      <c r="O49" s="1416">
        <v>16012.21</v>
      </c>
      <c r="P49" s="1416">
        <v>141690.28</v>
      </c>
    </row>
    <row r="50" spans="1:16" hidden="1" outlineLevel="1" x14ac:dyDescent="0.2">
      <c r="A50" s="1413"/>
      <c r="C50" s="1416">
        <v>0</v>
      </c>
      <c r="D50" s="1416"/>
      <c r="E50" s="1416"/>
      <c r="F50" s="1416"/>
      <c r="G50" s="1416">
        <v>4775661.905927198</v>
      </c>
      <c r="I50" s="1417">
        <v>38321</v>
      </c>
      <c r="J50" s="1417">
        <v>38321</v>
      </c>
      <c r="K50" s="1418">
        <v>1</v>
      </c>
      <c r="L50" s="1418"/>
      <c r="M50" s="1419">
        <v>4.2200000000000001E-2</v>
      </c>
      <c r="N50" s="1420">
        <v>552.15</v>
      </c>
      <c r="O50" s="1416">
        <v>16564.36</v>
      </c>
      <c r="P50" s="1416">
        <v>142242.43</v>
      </c>
    </row>
    <row r="51" spans="1:16" hidden="1" outlineLevel="1" x14ac:dyDescent="0.2">
      <c r="A51" s="1413"/>
      <c r="B51" s="1407" t="s">
        <v>34</v>
      </c>
      <c r="C51" s="1416"/>
      <c r="D51" s="1416"/>
      <c r="E51" s="1416"/>
      <c r="F51" s="1416"/>
      <c r="G51" s="1416">
        <v>4775661.905927198</v>
      </c>
      <c r="I51" s="1417">
        <v>38322</v>
      </c>
      <c r="J51" s="1417">
        <v>38351</v>
      </c>
      <c r="K51" s="1418">
        <v>30</v>
      </c>
      <c r="L51" s="1418"/>
      <c r="M51" s="1419">
        <v>4.2200000000000001E-2</v>
      </c>
      <c r="N51" s="1420">
        <v>16564.349999999999</v>
      </c>
      <c r="O51" s="1416">
        <v>16564.349999999999</v>
      </c>
      <c r="P51" s="1416">
        <v>158806.78</v>
      </c>
    </row>
    <row r="52" spans="1:16" hidden="1" outlineLevel="1" x14ac:dyDescent="0.2">
      <c r="A52" s="1413"/>
      <c r="C52" s="1416">
        <v>0</v>
      </c>
      <c r="D52" s="1416"/>
      <c r="E52" s="1416"/>
      <c r="F52" s="1416">
        <v>0</v>
      </c>
      <c r="G52" s="1416">
        <v>4775661.905927198</v>
      </c>
      <c r="I52" s="1417">
        <v>38352</v>
      </c>
      <c r="J52" s="1417">
        <v>38352</v>
      </c>
      <c r="K52" s="1418">
        <v>1</v>
      </c>
      <c r="L52" s="1418"/>
      <c r="M52" s="1419">
        <v>4.2200000000000001E-2</v>
      </c>
      <c r="N52" s="1420">
        <v>552.15</v>
      </c>
      <c r="O52" s="1416">
        <v>17116.5</v>
      </c>
      <c r="P52" s="1416">
        <v>159358.93</v>
      </c>
    </row>
    <row r="53" spans="1:16" hidden="1" outlineLevel="1" x14ac:dyDescent="0.2">
      <c r="A53" s="1413"/>
      <c r="B53" s="1407" t="s">
        <v>35</v>
      </c>
      <c r="C53" s="1416"/>
      <c r="D53" s="1416"/>
      <c r="E53" s="1416"/>
      <c r="F53" s="1416"/>
      <c r="G53" s="1416">
        <v>4775661.905927198</v>
      </c>
      <c r="I53" s="1417">
        <v>38353</v>
      </c>
      <c r="J53" s="1417">
        <v>38382</v>
      </c>
      <c r="K53" s="1418">
        <v>30</v>
      </c>
      <c r="L53" s="1418"/>
      <c r="M53" s="1419">
        <v>4.7500000000000001E-2</v>
      </c>
      <c r="N53" s="1420">
        <v>18644.71</v>
      </c>
      <c r="O53" s="1416">
        <v>18644.71</v>
      </c>
      <c r="P53" s="1416">
        <v>178003.63999999998</v>
      </c>
    </row>
    <row r="54" spans="1:16" hidden="1" outlineLevel="1" x14ac:dyDescent="0.2">
      <c r="A54" s="1413"/>
      <c r="C54" s="1416">
        <v>219640.65749740321</v>
      </c>
      <c r="D54" s="1416"/>
      <c r="E54" s="1416"/>
      <c r="F54" s="1416">
        <v>219640.65749740321</v>
      </c>
      <c r="G54" s="1416">
        <v>4995302.5634246012</v>
      </c>
      <c r="I54" s="1417">
        <v>38383</v>
      </c>
      <c r="J54" s="1417">
        <v>38383</v>
      </c>
      <c r="K54" s="1418">
        <v>1</v>
      </c>
      <c r="L54" s="1418"/>
      <c r="M54" s="1419">
        <v>4.7500000000000001E-2</v>
      </c>
      <c r="N54" s="1420">
        <v>650.07000000000005</v>
      </c>
      <c r="O54" s="1416">
        <v>19294.78</v>
      </c>
      <c r="P54" s="1416">
        <v>178653.71</v>
      </c>
    </row>
    <row r="55" spans="1:16" hidden="1" outlineLevel="1" x14ac:dyDescent="0.2">
      <c r="A55" s="1413"/>
      <c r="B55" s="1407" t="s">
        <v>36</v>
      </c>
      <c r="C55" s="1416"/>
      <c r="D55" s="1416"/>
      <c r="E55" s="1416"/>
      <c r="F55" s="1416"/>
      <c r="G55" s="1416">
        <v>4995302.5634246012</v>
      </c>
      <c r="I55" s="1417">
        <v>38384</v>
      </c>
      <c r="J55" s="1417">
        <v>38410</v>
      </c>
      <c r="K55" s="1418">
        <v>27</v>
      </c>
      <c r="L55" s="1418"/>
      <c r="M55" s="1419">
        <v>4.7500000000000001E-2</v>
      </c>
      <c r="N55" s="1420">
        <v>17551.990000000002</v>
      </c>
      <c r="O55" s="1416">
        <v>17551.990000000002</v>
      </c>
      <c r="P55" s="1416">
        <v>196205.69999999998</v>
      </c>
    </row>
    <row r="56" spans="1:16" hidden="1" outlineLevel="1" x14ac:dyDescent="0.2">
      <c r="A56" s="1413"/>
      <c r="C56" s="1416">
        <v>5073090.4930073181</v>
      </c>
      <c r="D56" s="1416"/>
      <c r="E56" s="1416"/>
      <c r="F56" s="1416">
        <v>5073090.4930073181</v>
      </c>
      <c r="G56" s="1416">
        <v>10068393.056431919</v>
      </c>
      <c r="I56" s="1421">
        <v>38411</v>
      </c>
      <c r="J56" s="1417">
        <v>38411</v>
      </c>
      <c r="K56" s="1418">
        <v>1</v>
      </c>
      <c r="L56" s="1418"/>
      <c r="M56" s="1419">
        <v>4.7500000000000001E-2</v>
      </c>
      <c r="N56" s="1420">
        <v>1310.27</v>
      </c>
      <c r="O56" s="1416">
        <v>18862.260000000002</v>
      </c>
      <c r="P56" s="1416">
        <v>197515.96999999997</v>
      </c>
    </row>
    <row r="57" spans="1:16" hidden="1" outlineLevel="1" x14ac:dyDescent="0.2">
      <c r="A57" s="1413"/>
      <c r="B57" s="1407" t="s">
        <v>37</v>
      </c>
      <c r="C57" s="1416"/>
      <c r="D57" s="1416"/>
      <c r="E57" s="1416"/>
      <c r="F57" s="1416"/>
      <c r="G57" s="1416">
        <v>10068393.056431919</v>
      </c>
      <c r="I57" s="1417">
        <v>38412</v>
      </c>
      <c r="J57" s="1417">
        <v>38441</v>
      </c>
      <c r="K57" s="1418">
        <v>30</v>
      </c>
      <c r="L57" s="1418"/>
      <c r="M57" s="1419">
        <v>4.7500000000000001E-2</v>
      </c>
      <c r="N57" s="1420">
        <v>39308.11</v>
      </c>
      <c r="O57" s="1416">
        <v>39308.11</v>
      </c>
      <c r="P57" s="1416">
        <v>236824.07999999996</v>
      </c>
    </row>
    <row r="58" spans="1:16" hidden="1" outlineLevel="1" x14ac:dyDescent="0.2">
      <c r="A58" s="1413"/>
      <c r="C58" s="1416">
        <v>3017976.5229971185</v>
      </c>
      <c r="D58" s="1416"/>
      <c r="E58" s="1416"/>
      <c r="F58" s="1416">
        <v>3017976.5229971185</v>
      </c>
      <c r="G58" s="1416">
        <v>13086369.579429038</v>
      </c>
      <c r="I58" s="1417">
        <v>38442</v>
      </c>
      <c r="J58" s="1417">
        <v>38442</v>
      </c>
      <c r="K58" s="1418">
        <v>1</v>
      </c>
      <c r="L58" s="1418"/>
      <c r="M58" s="1419">
        <v>4.7500000000000001E-2</v>
      </c>
      <c r="N58" s="1420">
        <v>1703.02</v>
      </c>
      <c r="O58" s="1416">
        <v>41011.129999999997</v>
      </c>
      <c r="P58" s="1416">
        <v>238527.09999999995</v>
      </c>
    </row>
    <row r="59" spans="1:16" hidden="1" outlineLevel="1" x14ac:dyDescent="0.2">
      <c r="A59" s="1413"/>
      <c r="B59" s="1407" t="s">
        <v>38</v>
      </c>
      <c r="C59" s="1416"/>
      <c r="D59" s="1416"/>
      <c r="E59" s="1416"/>
      <c r="F59" s="1416"/>
      <c r="G59" s="1416">
        <v>13086369.579429038</v>
      </c>
      <c r="I59" s="1417">
        <v>38443</v>
      </c>
      <c r="J59" s="1417">
        <v>38471</v>
      </c>
      <c r="K59" s="1418">
        <v>30</v>
      </c>
      <c r="L59" s="1418"/>
      <c r="M59" s="1419">
        <v>5.2999999999999999E-2</v>
      </c>
      <c r="N59" s="1420">
        <v>57006.38</v>
      </c>
      <c r="O59" s="1416">
        <v>57006.38</v>
      </c>
      <c r="P59" s="1416">
        <v>295533.47999999992</v>
      </c>
    </row>
    <row r="60" spans="1:16" hidden="1" outlineLevel="1" x14ac:dyDescent="0.2">
      <c r="A60" s="1413"/>
      <c r="C60" s="1416">
        <v>529756.43968590908</v>
      </c>
      <c r="D60" s="1416"/>
      <c r="E60" s="1416"/>
      <c r="F60" s="1416">
        <v>529756.43968590908</v>
      </c>
      <c r="G60" s="1416">
        <v>13616126.019114947</v>
      </c>
      <c r="I60" s="1417">
        <v>38472</v>
      </c>
      <c r="J60" s="1417">
        <v>38472</v>
      </c>
      <c r="K60" s="1418">
        <v>1</v>
      </c>
      <c r="L60" s="1418"/>
      <c r="M60" s="1419">
        <v>5.2999999999999999E-2</v>
      </c>
      <c r="N60" s="1420">
        <v>1977.14</v>
      </c>
      <c r="O60" s="1416">
        <v>58983.519999999997</v>
      </c>
      <c r="P60" s="1416">
        <v>297510.61999999994</v>
      </c>
    </row>
    <row r="61" spans="1:16" hidden="1" outlineLevel="1" x14ac:dyDescent="0.2">
      <c r="A61" s="1413"/>
      <c r="B61" s="1407" t="s">
        <v>39</v>
      </c>
      <c r="D61" s="1416"/>
      <c r="E61" s="1416"/>
      <c r="F61" s="1416"/>
      <c r="G61" s="1416">
        <v>13616126.019114947</v>
      </c>
      <c r="I61" s="1417">
        <v>38473</v>
      </c>
      <c r="J61" s="1417">
        <v>38502</v>
      </c>
      <c r="K61" s="1418">
        <v>30</v>
      </c>
      <c r="L61" s="1418"/>
      <c r="M61" s="1419">
        <v>5.2999999999999999E-2</v>
      </c>
      <c r="N61" s="1420">
        <v>59314.080000000002</v>
      </c>
      <c r="O61" s="1416">
        <v>59314.080000000002</v>
      </c>
      <c r="P61" s="1416">
        <v>356824.69999999995</v>
      </c>
    </row>
    <row r="62" spans="1:16" hidden="1" outlineLevel="1" x14ac:dyDescent="0.2">
      <c r="A62" s="1413"/>
      <c r="C62" s="1416">
        <v>-8840464.1131877489</v>
      </c>
      <c r="D62" s="1416"/>
      <c r="E62" s="1416"/>
      <c r="F62" s="1416">
        <v>-8840464.1131877489</v>
      </c>
      <c r="G62" s="1416">
        <v>4775661.905927198</v>
      </c>
      <c r="I62" s="1417">
        <v>38503</v>
      </c>
      <c r="J62" s="1417">
        <v>38503</v>
      </c>
      <c r="K62" s="1418">
        <v>1</v>
      </c>
      <c r="L62" s="1418"/>
      <c r="M62" s="1419">
        <v>5.2999999999999999E-2</v>
      </c>
      <c r="N62" s="1420">
        <v>693.45</v>
      </c>
      <c r="O62" s="1416">
        <v>60007.53</v>
      </c>
      <c r="P62" s="1416">
        <v>357518.14999999997</v>
      </c>
    </row>
    <row r="63" spans="1:16" hidden="1" outlineLevel="1" x14ac:dyDescent="0.2">
      <c r="A63" s="1413"/>
      <c r="B63" s="1407" t="s">
        <v>40</v>
      </c>
      <c r="D63" s="1416"/>
      <c r="E63" s="1416"/>
      <c r="F63" s="1416"/>
      <c r="G63" s="1416">
        <v>4775661.905927198</v>
      </c>
      <c r="I63" s="1417">
        <v>38504</v>
      </c>
      <c r="J63" s="1417">
        <v>38532</v>
      </c>
      <c r="K63" s="1418">
        <v>29</v>
      </c>
      <c r="L63" s="1418"/>
      <c r="M63" s="1419">
        <v>5.2999999999999999E-2</v>
      </c>
      <c r="N63" s="1420">
        <v>20110.12</v>
      </c>
      <c r="O63" s="1416">
        <v>20110.12</v>
      </c>
      <c r="P63" s="1416">
        <v>377628.26999999996</v>
      </c>
    </row>
    <row r="64" spans="1:16" hidden="1" outlineLevel="1" x14ac:dyDescent="0.2">
      <c r="A64" s="1413"/>
      <c r="C64" s="1416">
        <v>0</v>
      </c>
      <c r="D64" s="1416"/>
      <c r="E64" s="1416"/>
      <c r="F64" s="1416">
        <v>0</v>
      </c>
      <c r="G64" s="1416">
        <v>4775661.905927198</v>
      </c>
      <c r="I64" s="1417">
        <v>38533</v>
      </c>
      <c r="J64" s="1417">
        <v>38533</v>
      </c>
      <c r="K64" s="1418">
        <v>1</v>
      </c>
      <c r="L64" s="1418"/>
      <c r="M64" s="1419">
        <v>5.2999999999999999E-2</v>
      </c>
      <c r="N64" s="1420">
        <v>693.45</v>
      </c>
      <c r="O64" s="1416">
        <v>20803.57</v>
      </c>
      <c r="P64" s="1416">
        <v>378321.72</v>
      </c>
    </row>
    <row r="65" spans="1:16" hidden="1" outlineLevel="1" x14ac:dyDescent="0.2">
      <c r="A65" s="1407" t="s">
        <v>72</v>
      </c>
      <c r="B65" s="1407" t="s">
        <v>29</v>
      </c>
      <c r="C65" s="1416"/>
      <c r="D65" s="1416"/>
      <c r="E65" s="1416"/>
      <c r="F65" s="1416"/>
      <c r="G65" s="1416">
        <v>4775661.905927198</v>
      </c>
      <c r="I65" s="1417">
        <v>38534</v>
      </c>
      <c r="J65" s="1417">
        <v>38563</v>
      </c>
      <c r="K65" s="1418">
        <v>30</v>
      </c>
      <c r="L65" s="1418"/>
      <c r="M65" s="1419">
        <v>5.7700000000000001E-2</v>
      </c>
      <c r="N65" s="1420">
        <v>22648.41</v>
      </c>
      <c r="O65" s="1416">
        <v>22648.41</v>
      </c>
      <c r="P65" s="1416">
        <v>400970.12999999995</v>
      </c>
    </row>
    <row r="66" spans="1:16" hidden="1" outlineLevel="1" x14ac:dyDescent="0.2">
      <c r="C66" s="1416">
        <v>0</v>
      </c>
      <c r="D66" s="1416"/>
      <c r="E66" s="1416"/>
      <c r="F66" s="1416">
        <v>0</v>
      </c>
      <c r="G66" s="1416">
        <v>4775661.905927198</v>
      </c>
      <c r="I66" s="1417">
        <v>38564</v>
      </c>
      <c r="J66" s="1417">
        <v>38564</v>
      </c>
      <c r="K66" s="1418">
        <v>1</v>
      </c>
      <c r="L66" s="1418"/>
      <c r="M66" s="1419">
        <v>5.7700000000000001E-2</v>
      </c>
      <c r="N66" s="1420">
        <v>754.95</v>
      </c>
      <c r="O66" s="1416">
        <v>23403.360000000001</v>
      </c>
      <c r="P66" s="1416">
        <v>401725.07999999996</v>
      </c>
    </row>
    <row r="67" spans="1:16" hidden="1" outlineLevel="1" x14ac:dyDescent="0.2">
      <c r="A67" s="1413" t="s">
        <v>70</v>
      </c>
      <c r="B67" s="1407" t="s">
        <v>30</v>
      </c>
      <c r="C67" s="1416"/>
      <c r="D67" s="1416"/>
      <c r="E67" s="1416"/>
      <c r="F67" s="1416"/>
      <c r="G67" s="1416">
        <v>4775661.905927198</v>
      </c>
      <c r="I67" s="1417">
        <v>38565</v>
      </c>
      <c r="J67" s="1417">
        <v>38594</v>
      </c>
      <c r="K67" s="1418">
        <v>30</v>
      </c>
      <c r="L67" s="1418"/>
      <c r="M67" s="1419">
        <v>5.7700000000000001E-2</v>
      </c>
      <c r="N67" s="1420">
        <v>22210.87</v>
      </c>
      <c r="O67" s="1416">
        <v>22210.87</v>
      </c>
      <c r="P67" s="1416">
        <v>423935.94999999995</v>
      </c>
    </row>
    <row r="68" spans="1:16" hidden="1" outlineLevel="1" x14ac:dyDescent="0.2">
      <c r="A68" s="1413"/>
      <c r="C68" s="1416">
        <v>0</v>
      </c>
      <c r="D68" s="1416"/>
      <c r="E68" s="1416"/>
      <c r="F68" s="1416">
        <v>0</v>
      </c>
      <c r="G68" s="1416">
        <v>4775661.905927198</v>
      </c>
      <c r="I68" s="1417">
        <v>38595</v>
      </c>
      <c r="J68" s="1417">
        <v>38595</v>
      </c>
      <c r="K68" s="1418">
        <v>1</v>
      </c>
      <c r="L68" s="1418"/>
      <c r="M68" s="1419">
        <v>5.7700000000000001E-2</v>
      </c>
      <c r="N68" s="1420">
        <v>740.36</v>
      </c>
      <c r="O68" s="1416">
        <v>22951.23</v>
      </c>
      <c r="P68" s="1416">
        <v>424676.30999999994</v>
      </c>
    </row>
    <row r="69" spans="1:16" hidden="1" outlineLevel="1" x14ac:dyDescent="0.2">
      <c r="A69" s="1413"/>
      <c r="B69" s="1407" t="s">
        <v>31</v>
      </c>
      <c r="C69" s="1416"/>
      <c r="D69" s="1416"/>
      <c r="E69" s="1416"/>
      <c r="F69" s="1416"/>
      <c r="G69" s="1416">
        <v>4775661.905927198</v>
      </c>
      <c r="I69" s="1417">
        <v>38596</v>
      </c>
      <c r="J69" s="1417">
        <v>38624</v>
      </c>
      <c r="K69" s="1418">
        <v>29</v>
      </c>
      <c r="L69" s="1418"/>
      <c r="M69" s="1419">
        <v>5.7700000000000001E-2</v>
      </c>
      <c r="N69" s="1420">
        <v>21893.47</v>
      </c>
      <c r="O69" s="1416">
        <v>21893.47</v>
      </c>
      <c r="P69" s="1416">
        <v>446569.77999999991</v>
      </c>
    </row>
    <row r="70" spans="1:16" hidden="1" outlineLevel="1" x14ac:dyDescent="0.2">
      <c r="A70" s="1413"/>
      <c r="C70" s="1416">
        <v>0</v>
      </c>
      <c r="D70" s="1416"/>
      <c r="E70" s="1416"/>
      <c r="F70" s="1416">
        <v>0</v>
      </c>
      <c r="G70" s="1416">
        <v>4775661.905927198</v>
      </c>
      <c r="I70" s="1417">
        <v>38625</v>
      </c>
      <c r="J70" s="1417">
        <v>38625</v>
      </c>
      <c r="K70" s="1418">
        <v>1</v>
      </c>
      <c r="L70" s="1418"/>
      <c r="M70" s="1419">
        <v>5.7700000000000001E-2</v>
      </c>
      <c r="N70" s="1420">
        <v>754.95</v>
      </c>
      <c r="O70" s="1416">
        <v>22648.420000000002</v>
      </c>
      <c r="P70" s="1416">
        <v>447324.72999999992</v>
      </c>
    </row>
    <row r="71" spans="1:16" hidden="1" outlineLevel="1" x14ac:dyDescent="0.2">
      <c r="A71" s="1413"/>
      <c r="B71" s="1407" t="s">
        <v>32</v>
      </c>
      <c r="C71" s="1416"/>
      <c r="D71" s="1416"/>
      <c r="E71" s="1416"/>
      <c r="F71" s="1416"/>
      <c r="G71" s="1416">
        <v>4775661.905927198</v>
      </c>
      <c r="I71" s="1417">
        <v>38626</v>
      </c>
      <c r="J71" s="1417">
        <v>38655</v>
      </c>
      <c r="K71" s="1418">
        <v>30</v>
      </c>
      <c r="L71" s="1418"/>
      <c r="M71" s="1419">
        <v>6.2300000000000001E-2</v>
      </c>
      <c r="N71" s="1420">
        <v>24454.01</v>
      </c>
      <c r="O71" s="1416">
        <v>24454.01</v>
      </c>
      <c r="P71" s="1416">
        <v>471778.73999999993</v>
      </c>
    </row>
    <row r="72" spans="1:16" hidden="1" outlineLevel="1" x14ac:dyDescent="0.2">
      <c r="A72" s="1413"/>
      <c r="C72" s="1416">
        <v>1035111.0738349855</v>
      </c>
      <c r="D72" s="1416"/>
      <c r="E72" s="1416"/>
      <c r="F72" s="1416">
        <v>1035111.0738349855</v>
      </c>
      <c r="G72" s="1416">
        <v>5810772.9797621835</v>
      </c>
      <c r="I72" s="1417">
        <v>38656</v>
      </c>
      <c r="J72" s="1417">
        <v>38656</v>
      </c>
      <c r="K72" s="1418">
        <v>1</v>
      </c>
      <c r="L72" s="1418"/>
      <c r="M72" s="1419">
        <v>6.2300000000000001E-2</v>
      </c>
      <c r="N72" s="1420">
        <v>991.81</v>
      </c>
      <c r="O72" s="1416">
        <v>25445.82</v>
      </c>
      <c r="P72" s="1416">
        <v>472770.54999999993</v>
      </c>
    </row>
    <row r="73" spans="1:16" hidden="1" outlineLevel="1" x14ac:dyDescent="0.2">
      <c r="A73" s="1413"/>
      <c r="B73" s="1407" t="s">
        <v>33</v>
      </c>
      <c r="C73" s="1416"/>
      <c r="D73" s="1416"/>
      <c r="E73" s="1416"/>
      <c r="F73" s="1416"/>
      <c r="G73" s="1416">
        <v>5810772.9797621835</v>
      </c>
      <c r="I73" s="1417">
        <v>38657</v>
      </c>
      <c r="J73" s="1417">
        <v>38685</v>
      </c>
      <c r="K73" s="1418">
        <v>29</v>
      </c>
      <c r="L73" s="1418"/>
      <c r="M73" s="1419">
        <v>6.2300000000000001E-2</v>
      </c>
      <c r="N73" s="1420">
        <v>28762.53</v>
      </c>
      <c r="O73" s="1416">
        <v>28762.53</v>
      </c>
      <c r="P73" s="1416">
        <v>501533.07999999996</v>
      </c>
    </row>
    <row r="74" spans="1:16" hidden="1" outlineLevel="1" x14ac:dyDescent="0.2">
      <c r="A74" s="1413"/>
      <c r="C74" s="1416">
        <v>-485597.40796025749</v>
      </c>
      <c r="D74" s="1416"/>
      <c r="E74" s="1416"/>
      <c r="F74" s="1416">
        <v>-485597.40796025749</v>
      </c>
      <c r="G74" s="1416">
        <v>5325175.571801926</v>
      </c>
      <c r="I74" s="1417">
        <v>38686</v>
      </c>
      <c r="J74" s="1417">
        <v>38686</v>
      </c>
      <c r="K74" s="1418">
        <v>1</v>
      </c>
      <c r="L74" s="1418"/>
      <c r="M74" s="1419">
        <v>6.2300000000000001E-2</v>
      </c>
      <c r="N74" s="1420">
        <v>908.93</v>
      </c>
      <c r="O74" s="1416">
        <v>29671.46</v>
      </c>
      <c r="P74" s="1416">
        <v>502442.00999999995</v>
      </c>
    </row>
    <row r="75" spans="1:16" hidden="1" outlineLevel="1" x14ac:dyDescent="0.2">
      <c r="A75" s="1413"/>
      <c r="B75" s="1407" t="s">
        <v>34</v>
      </c>
      <c r="C75" s="1416"/>
      <c r="D75" s="1416"/>
      <c r="E75" s="1416"/>
      <c r="F75" s="1416"/>
      <c r="G75" s="1416">
        <v>5325175.571801926</v>
      </c>
      <c r="I75" s="1417">
        <v>38687</v>
      </c>
      <c r="J75" s="1417">
        <v>38716</v>
      </c>
      <c r="K75" s="1418">
        <v>30</v>
      </c>
      <c r="L75" s="1418"/>
      <c r="M75" s="1419">
        <v>6.2300000000000001E-2</v>
      </c>
      <c r="N75" s="1420">
        <v>27267.82</v>
      </c>
      <c r="O75" s="1416">
        <v>27267.82</v>
      </c>
      <c r="P75" s="1416">
        <v>529709.82999999996</v>
      </c>
    </row>
    <row r="76" spans="1:16" hidden="1" outlineLevel="1" x14ac:dyDescent="0.2">
      <c r="A76" s="1413"/>
      <c r="C76" s="1416">
        <v>10321984.536463212</v>
      </c>
      <c r="D76" s="1416"/>
      <c r="E76" s="1416"/>
      <c r="F76" s="1416">
        <v>10321984.536463212</v>
      </c>
      <c r="G76" s="1416">
        <v>15647160.108265139</v>
      </c>
      <c r="I76" s="1417">
        <v>38717</v>
      </c>
      <c r="J76" s="1417">
        <v>38717</v>
      </c>
      <c r="K76" s="1418">
        <v>1</v>
      </c>
      <c r="L76" s="1418"/>
      <c r="M76" s="1419">
        <v>6.2300000000000001E-2</v>
      </c>
      <c r="N76" s="1420">
        <v>2670.73</v>
      </c>
      <c r="O76" s="1416">
        <v>29938.55</v>
      </c>
      <c r="P76" s="1416">
        <v>532380.55999999994</v>
      </c>
    </row>
    <row r="77" spans="1:16" hidden="1" outlineLevel="1" x14ac:dyDescent="0.2">
      <c r="A77" s="1413"/>
      <c r="B77" s="1407" t="s">
        <v>35</v>
      </c>
      <c r="C77" s="1416"/>
      <c r="D77" s="1416"/>
      <c r="E77" s="1416"/>
      <c r="F77" s="1416"/>
      <c r="G77" s="1416">
        <v>15647160.108265139</v>
      </c>
      <c r="I77" s="1417">
        <v>38718</v>
      </c>
      <c r="J77" s="1417">
        <v>38747</v>
      </c>
      <c r="K77" s="1418">
        <v>30</v>
      </c>
      <c r="L77" s="1418"/>
      <c r="M77" s="1419">
        <v>6.7799999999999999E-2</v>
      </c>
      <c r="N77" s="1420">
        <v>87195.41</v>
      </c>
      <c r="O77" s="1416">
        <v>87195.41</v>
      </c>
      <c r="P77" s="1416">
        <v>619575.97</v>
      </c>
    </row>
    <row r="78" spans="1:16" hidden="1" outlineLevel="1" x14ac:dyDescent="0.2">
      <c r="A78" s="1413"/>
      <c r="C78" s="1416">
        <v>-2633303.9994967449</v>
      </c>
      <c r="D78" s="1416"/>
      <c r="E78" s="1416"/>
      <c r="F78" s="1416">
        <v>-2633303.9994967449</v>
      </c>
      <c r="G78" s="1416">
        <v>13013856.108768394</v>
      </c>
      <c r="I78" s="1417">
        <v>38748</v>
      </c>
      <c r="J78" s="1417">
        <v>38748</v>
      </c>
      <c r="K78" s="1418">
        <v>1</v>
      </c>
      <c r="L78" s="1418"/>
      <c r="M78" s="1419">
        <v>6.7799999999999999E-2</v>
      </c>
      <c r="N78" s="1420">
        <v>2417.37</v>
      </c>
      <c r="O78" s="1416">
        <v>89612.78</v>
      </c>
      <c r="P78" s="1416">
        <v>621993.34</v>
      </c>
    </row>
    <row r="79" spans="1:16" hidden="1" outlineLevel="1" x14ac:dyDescent="0.2">
      <c r="A79" s="1413"/>
      <c r="B79" s="1407" t="s">
        <v>36</v>
      </c>
      <c r="C79" s="1416"/>
      <c r="D79" s="1416"/>
      <c r="E79" s="1416"/>
      <c r="F79" s="1416"/>
      <c r="G79" s="1416">
        <v>13013856.108768394</v>
      </c>
      <c r="I79" s="1417">
        <v>38749</v>
      </c>
      <c r="J79" s="1417">
        <v>38775</v>
      </c>
      <c r="K79" s="1418">
        <v>27</v>
      </c>
      <c r="L79" s="1418"/>
      <c r="M79" s="1419">
        <v>6.7799999999999999E-2</v>
      </c>
      <c r="N79" s="1420">
        <v>65268.95</v>
      </c>
      <c r="O79" s="1416">
        <v>65268.95</v>
      </c>
      <c r="P79" s="1416">
        <v>687262.28999999992</v>
      </c>
    </row>
    <row r="80" spans="1:16" hidden="1" outlineLevel="1" x14ac:dyDescent="0.2">
      <c r="A80" s="1413"/>
      <c r="C80" s="1416">
        <v>2195554.6378052663</v>
      </c>
      <c r="D80" s="1416"/>
      <c r="E80" s="1416"/>
      <c r="F80" s="1416">
        <v>2195554.6378052663</v>
      </c>
      <c r="G80" s="1416">
        <v>15209410.746573661</v>
      </c>
      <c r="I80" s="1421">
        <v>38776</v>
      </c>
      <c r="J80" s="1417">
        <v>38776</v>
      </c>
      <c r="K80" s="1418">
        <v>1</v>
      </c>
      <c r="L80" s="1418"/>
      <c r="M80" s="1419">
        <v>6.7799999999999999E-2</v>
      </c>
      <c r="N80" s="1420">
        <v>2825.2</v>
      </c>
      <c r="O80" s="1416">
        <v>68094.149999999994</v>
      </c>
      <c r="P80" s="1416">
        <v>690087.48999999987</v>
      </c>
    </row>
    <row r="81" spans="1:16" hidden="1" outlineLevel="1" x14ac:dyDescent="0.2">
      <c r="A81" s="1413"/>
      <c r="B81" s="1407" t="s">
        <v>37</v>
      </c>
      <c r="C81" s="1416"/>
      <c r="D81" s="1416"/>
      <c r="E81" s="1416"/>
      <c r="F81" s="1416"/>
      <c r="G81" s="1416">
        <v>15209410.746573661</v>
      </c>
      <c r="I81" s="1417">
        <v>38777</v>
      </c>
      <c r="J81" s="1417">
        <v>38806</v>
      </c>
      <c r="K81" s="1418">
        <v>30</v>
      </c>
      <c r="L81" s="1418"/>
      <c r="M81" s="1419">
        <v>6.7799999999999999E-2</v>
      </c>
      <c r="N81" s="1420">
        <v>84756</v>
      </c>
      <c r="O81" s="1416">
        <v>84756</v>
      </c>
      <c r="P81" s="1416">
        <v>774843.48999999987</v>
      </c>
    </row>
    <row r="82" spans="1:16" hidden="1" outlineLevel="1" x14ac:dyDescent="0.2">
      <c r="A82" s="1413"/>
      <c r="C82" s="1416">
        <v>6977521.9056016635</v>
      </c>
      <c r="D82" s="1416"/>
      <c r="E82" s="1416"/>
      <c r="F82" s="1416">
        <v>6977521.9056016635</v>
      </c>
      <c r="G82" s="1416">
        <v>22186932.652175322</v>
      </c>
      <c r="I82" s="1417">
        <v>38807</v>
      </c>
      <c r="J82" s="1417">
        <v>38807</v>
      </c>
      <c r="K82" s="1418">
        <v>1</v>
      </c>
      <c r="L82" s="1418"/>
      <c r="M82" s="1419">
        <v>6.7799999999999999E-2</v>
      </c>
      <c r="N82" s="1420">
        <v>4121.3</v>
      </c>
      <c r="O82" s="1416">
        <v>88877.3</v>
      </c>
      <c r="P82" s="1416">
        <v>778964.78999999992</v>
      </c>
    </row>
    <row r="83" spans="1:16" hidden="1" outlineLevel="1" x14ac:dyDescent="0.2">
      <c r="A83" s="1413"/>
      <c r="B83" s="1407" t="s">
        <v>38</v>
      </c>
      <c r="C83" s="1416"/>
      <c r="D83" s="1416"/>
      <c r="E83" s="1416"/>
      <c r="F83" s="1416"/>
      <c r="G83" s="1416">
        <v>22186932.652175322</v>
      </c>
      <c r="I83" s="1417">
        <v>38808</v>
      </c>
      <c r="J83" s="1417">
        <v>38836</v>
      </c>
      <c r="K83" s="1418">
        <v>30</v>
      </c>
      <c r="L83" s="1418"/>
      <c r="M83" s="1422">
        <v>7.2999999999999995E-2</v>
      </c>
      <c r="N83" s="1420">
        <v>133121.60000000001</v>
      </c>
      <c r="O83" s="1416">
        <v>133121.60000000001</v>
      </c>
      <c r="P83" s="1416">
        <v>912086.3899999999</v>
      </c>
    </row>
    <row r="84" spans="1:16" hidden="1" outlineLevel="1" x14ac:dyDescent="0.2">
      <c r="A84" s="1413"/>
      <c r="C84" s="1416">
        <v>-9427218.1285901181</v>
      </c>
      <c r="D84" s="1416"/>
      <c r="E84" s="1416"/>
      <c r="F84" s="1416">
        <v>-9427218.1285901181</v>
      </c>
      <c r="G84" s="1416">
        <v>12759714.523585204</v>
      </c>
      <c r="I84" s="1417">
        <v>38837</v>
      </c>
      <c r="J84" s="1417">
        <v>38837</v>
      </c>
      <c r="K84" s="1418">
        <v>1</v>
      </c>
      <c r="L84" s="1418"/>
      <c r="M84" s="1422">
        <v>7.2999999999999995E-2</v>
      </c>
      <c r="N84" s="1420">
        <v>2551.94</v>
      </c>
      <c r="O84" s="1416">
        <v>135673.54</v>
      </c>
      <c r="P84" s="1416">
        <v>914638.32999999984</v>
      </c>
    </row>
    <row r="85" spans="1:16" hidden="1" outlineLevel="1" x14ac:dyDescent="0.2">
      <c r="A85" s="1413"/>
      <c r="B85" s="1407" t="s">
        <v>39</v>
      </c>
      <c r="D85" s="1416"/>
      <c r="E85" s="1416"/>
      <c r="F85" s="1416"/>
      <c r="G85" s="1416">
        <v>12759714.523585204</v>
      </c>
      <c r="I85" s="1417">
        <v>38838</v>
      </c>
      <c r="J85" s="1417">
        <v>38867</v>
      </c>
      <c r="K85" s="1418">
        <v>30</v>
      </c>
      <c r="L85" s="1418"/>
      <c r="M85" s="1419">
        <v>7.2999999999999995E-2</v>
      </c>
      <c r="N85" s="1420">
        <v>68559.28</v>
      </c>
      <c r="O85" s="1416">
        <v>68559.28</v>
      </c>
      <c r="P85" s="1416">
        <v>983197.60999999987</v>
      </c>
    </row>
    <row r="86" spans="1:16" hidden="1" outlineLevel="1" x14ac:dyDescent="0.2">
      <c r="A86" s="1413"/>
      <c r="C86" s="1416">
        <v>-7984052.617658006</v>
      </c>
      <c r="D86" s="1416"/>
      <c r="E86" s="1416"/>
      <c r="F86" s="1416">
        <v>-7984052.617658006</v>
      </c>
      <c r="G86" s="1416">
        <v>4775661.905927198</v>
      </c>
      <c r="I86" s="1417">
        <v>38868</v>
      </c>
      <c r="J86" s="1417">
        <v>38868</v>
      </c>
      <c r="K86" s="1418">
        <v>1</v>
      </c>
      <c r="L86" s="1418"/>
      <c r="M86" s="1419">
        <v>7.2999999999999995E-2</v>
      </c>
      <c r="N86" s="1420">
        <v>955.13</v>
      </c>
      <c r="O86" s="1416">
        <v>69514.41</v>
      </c>
      <c r="P86" s="1416">
        <v>984152.73999999987</v>
      </c>
    </row>
    <row r="87" spans="1:16" hidden="1" outlineLevel="1" x14ac:dyDescent="0.2">
      <c r="A87" s="1413"/>
      <c r="B87" s="1407" t="s">
        <v>40</v>
      </c>
      <c r="D87" s="1416"/>
      <c r="E87" s="1416"/>
      <c r="F87" s="1416"/>
      <c r="G87" s="1416">
        <v>4775661.905927198</v>
      </c>
      <c r="I87" s="1417">
        <v>38869</v>
      </c>
      <c r="J87" s="1417">
        <v>38897</v>
      </c>
      <c r="K87" s="1418">
        <v>29</v>
      </c>
      <c r="L87" s="1418"/>
      <c r="M87" s="1419">
        <v>7.2999999999999995E-2</v>
      </c>
      <c r="N87" s="1420">
        <v>26226.84</v>
      </c>
      <c r="O87" s="1416">
        <v>26226.84</v>
      </c>
      <c r="P87" s="1416">
        <v>1010379.5799999998</v>
      </c>
    </row>
    <row r="88" spans="1:16" hidden="1" outlineLevel="1" x14ac:dyDescent="0.2">
      <c r="A88" s="1413"/>
      <c r="C88" s="1416">
        <v>0</v>
      </c>
      <c r="D88" s="1416"/>
      <c r="E88" s="1416"/>
      <c r="F88" s="1416">
        <v>0</v>
      </c>
      <c r="G88" s="1416">
        <v>4775661.905927198</v>
      </c>
      <c r="I88" s="1417">
        <v>38898</v>
      </c>
      <c r="J88" s="1417">
        <v>38898</v>
      </c>
      <c r="K88" s="1418">
        <v>1</v>
      </c>
      <c r="L88" s="1418"/>
      <c r="M88" s="1419">
        <v>7.2999999999999995E-2</v>
      </c>
      <c r="N88" s="1420">
        <v>955.13</v>
      </c>
      <c r="O88" s="1416">
        <v>27181.97</v>
      </c>
      <c r="P88" s="1416">
        <v>1011334.7099999998</v>
      </c>
    </row>
    <row r="89" spans="1:16" hidden="1" outlineLevel="1" x14ac:dyDescent="0.2">
      <c r="A89" s="1407" t="s">
        <v>73</v>
      </c>
      <c r="B89" s="1407" t="s">
        <v>29</v>
      </c>
      <c r="C89" s="1416"/>
      <c r="D89" s="1416"/>
      <c r="E89" s="1416"/>
      <c r="F89" s="1416"/>
      <c r="G89" s="1416">
        <v>4775661.905927198</v>
      </c>
      <c r="I89" s="1417">
        <v>38899</v>
      </c>
      <c r="J89" s="1417">
        <v>38928</v>
      </c>
      <c r="K89" s="1418">
        <v>30</v>
      </c>
      <c r="L89" s="1418"/>
      <c r="M89" s="1419">
        <v>7.7399999999999997E-2</v>
      </c>
      <c r="N89" s="1420">
        <v>30381.06</v>
      </c>
      <c r="O89" s="1416">
        <v>30381.06</v>
      </c>
      <c r="P89" s="1416">
        <v>1041715.7699999999</v>
      </c>
    </row>
    <row r="90" spans="1:16" hidden="1" outlineLevel="1" x14ac:dyDescent="0.2">
      <c r="C90" s="1416">
        <v>-2880448.2629797561</v>
      </c>
      <c r="D90" s="1416"/>
      <c r="E90" s="1416"/>
      <c r="F90" s="1416">
        <v>-2880448.2629797561</v>
      </c>
      <c r="G90" s="1416">
        <v>1895213.6429474419</v>
      </c>
      <c r="I90" s="1417">
        <v>38929</v>
      </c>
      <c r="J90" s="1417">
        <v>38929</v>
      </c>
      <c r="K90" s="1418">
        <v>1</v>
      </c>
      <c r="L90" s="1418"/>
      <c r="M90" s="1419">
        <v>7.7399999999999997E-2</v>
      </c>
      <c r="N90" s="1420">
        <v>401.89</v>
      </c>
      <c r="O90" s="1416">
        <v>30782.95</v>
      </c>
      <c r="P90" s="1416">
        <v>1042117.6599999999</v>
      </c>
    </row>
    <row r="91" spans="1:16" hidden="1" outlineLevel="1" x14ac:dyDescent="0.2">
      <c r="B91" s="1407" t="s">
        <v>30</v>
      </c>
      <c r="C91" s="1416"/>
      <c r="D91" s="1416"/>
      <c r="E91" s="1416"/>
      <c r="F91" s="1416"/>
      <c r="G91" s="1416">
        <v>1895213.6429474419</v>
      </c>
      <c r="I91" s="1417">
        <v>38930</v>
      </c>
      <c r="J91" s="1417">
        <v>38959</v>
      </c>
      <c r="K91" s="1418">
        <v>30</v>
      </c>
      <c r="L91" s="1418"/>
      <c r="M91" s="1419">
        <v>7.7399999999999997E-2</v>
      </c>
      <c r="N91" s="1420">
        <v>12056.67</v>
      </c>
      <c r="O91" s="1416">
        <v>12056.67</v>
      </c>
      <c r="P91" s="1416">
        <v>1054174.3299999998</v>
      </c>
    </row>
    <row r="92" spans="1:16" hidden="1" outlineLevel="1" x14ac:dyDescent="0.2">
      <c r="C92" s="1416">
        <v>-4677347.5255082687</v>
      </c>
      <c r="D92" s="1416"/>
      <c r="E92" s="1416"/>
      <c r="F92" s="1416">
        <v>-4677347.5255082687</v>
      </c>
      <c r="G92" s="1416">
        <v>-2782133.8825608268</v>
      </c>
      <c r="I92" s="1417">
        <v>38960</v>
      </c>
      <c r="J92" s="1417">
        <v>38960</v>
      </c>
      <c r="K92" s="1418">
        <v>1</v>
      </c>
      <c r="L92" s="1418"/>
      <c r="M92" s="1419">
        <v>7.7399999999999997E-2</v>
      </c>
      <c r="N92" s="1420">
        <v>-589.96</v>
      </c>
      <c r="O92" s="1416">
        <v>11466.71</v>
      </c>
      <c r="P92" s="1416">
        <v>1053584.3699999999</v>
      </c>
    </row>
    <row r="93" spans="1:16" hidden="1" outlineLevel="1" x14ac:dyDescent="0.2">
      <c r="B93" s="1407" t="s">
        <v>31</v>
      </c>
      <c r="C93" s="1416"/>
      <c r="D93" s="1416"/>
      <c r="E93" s="1416"/>
      <c r="F93" s="1416"/>
      <c r="G93" s="1416">
        <v>-2782133.8825608268</v>
      </c>
      <c r="I93" s="1417">
        <v>38961</v>
      </c>
      <c r="J93" s="1417">
        <v>38989</v>
      </c>
      <c r="K93" s="1418">
        <v>29</v>
      </c>
      <c r="L93" s="1418"/>
      <c r="M93" s="1419">
        <v>7.7399999999999997E-2</v>
      </c>
      <c r="N93" s="1420">
        <v>-17108.98</v>
      </c>
      <c r="O93" s="1416">
        <v>-17108.98</v>
      </c>
      <c r="P93" s="1416">
        <v>1036475.3899999999</v>
      </c>
    </row>
    <row r="94" spans="1:16" hidden="1" outlineLevel="1" x14ac:dyDescent="0.2">
      <c r="C94" s="1416">
        <v>3667420.8745055292</v>
      </c>
      <c r="D94" s="1416"/>
      <c r="E94" s="1416"/>
      <c r="F94" s="1416">
        <v>3667420.8745055292</v>
      </c>
      <c r="G94" s="1416">
        <v>885286.99194470234</v>
      </c>
      <c r="I94" s="1417">
        <v>38990</v>
      </c>
      <c r="J94" s="1417">
        <v>38990</v>
      </c>
      <c r="K94" s="1418">
        <v>1</v>
      </c>
      <c r="L94" s="1418"/>
      <c r="M94" s="1419">
        <v>7.7399999999999997E-2</v>
      </c>
      <c r="N94" s="1420">
        <v>187.73</v>
      </c>
      <c r="O94" s="1416">
        <v>-16921.25</v>
      </c>
      <c r="P94" s="1416">
        <v>1036663.1199999999</v>
      </c>
    </row>
    <row r="95" spans="1:16" hidden="1" outlineLevel="1" x14ac:dyDescent="0.2">
      <c r="B95" s="1407" t="s">
        <v>32</v>
      </c>
      <c r="C95" s="1416"/>
      <c r="D95" s="1416"/>
      <c r="E95" s="1416"/>
      <c r="F95" s="1416"/>
      <c r="G95" s="1416">
        <v>885286.99194470234</v>
      </c>
      <c r="I95" s="1417">
        <v>38991</v>
      </c>
      <c r="J95" s="1417">
        <v>39020</v>
      </c>
      <c r="K95" s="1418">
        <v>30</v>
      </c>
      <c r="L95" s="1418"/>
      <c r="M95" s="1419">
        <v>8.1699999999999995E-2</v>
      </c>
      <c r="N95" s="1420">
        <v>5944.76</v>
      </c>
      <c r="O95" s="1416">
        <v>5944.76</v>
      </c>
      <c r="P95" s="1416">
        <v>1042607.8799999999</v>
      </c>
    </row>
    <row r="96" spans="1:16" hidden="1" outlineLevel="1" x14ac:dyDescent="0.2">
      <c r="C96" s="1416">
        <v>3890374.9139824957</v>
      </c>
      <c r="D96" s="1416"/>
      <c r="E96" s="1416"/>
      <c r="F96" s="1416">
        <v>3890374.9139824957</v>
      </c>
      <c r="G96" s="1416">
        <v>4775661.905927198</v>
      </c>
      <c r="I96" s="1417">
        <v>39021</v>
      </c>
      <c r="J96" s="1417">
        <v>39021</v>
      </c>
      <c r="K96" s="1418">
        <v>1</v>
      </c>
      <c r="L96" s="1418"/>
      <c r="M96" s="1419">
        <v>8.1699999999999995E-2</v>
      </c>
      <c r="N96" s="1420">
        <v>1068.96</v>
      </c>
      <c r="O96" s="1416">
        <v>7013.72</v>
      </c>
      <c r="P96" s="1416">
        <v>1043676.8399999999</v>
      </c>
    </row>
    <row r="97" spans="1:16" hidden="1" outlineLevel="1" x14ac:dyDescent="0.2">
      <c r="B97" s="1407" t="s">
        <v>33</v>
      </c>
      <c r="C97" s="1416"/>
      <c r="D97" s="1416"/>
      <c r="E97" s="1416"/>
      <c r="F97" s="1416"/>
      <c r="G97" s="1416">
        <v>4775661.905927198</v>
      </c>
      <c r="I97" s="1417">
        <v>39022</v>
      </c>
      <c r="J97" s="1417">
        <v>39050</v>
      </c>
      <c r="K97" s="1418">
        <v>29</v>
      </c>
      <c r="L97" s="1418"/>
      <c r="M97" s="1419">
        <v>8.1699999999999995E-2</v>
      </c>
      <c r="N97" s="1420">
        <v>30999.93</v>
      </c>
      <c r="O97" s="1416">
        <v>30999.93</v>
      </c>
      <c r="P97" s="1416">
        <v>1074676.7699999998</v>
      </c>
    </row>
    <row r="98" spans="1:16" hidden="1" outlineLevel="1" x14ac:dyDescent="0.2">
      <c r="C98" s="1416">
        <v>0</v>
      </c>
      <c r="D98" s="1416"/>
      <c r="E98" s="1416"/>
      <c r="F98" s="1416">
        <v>0</v>
      </c>
      <c r="G98" s="1416">
        <v>4775661.905927198</v>
      </c>
      <c r="I98" s="1417">
        <v>39051</v>
      </c>
      <c r="J98" s="1417">
        <v>39051</v>
      </c>
      <c r="K98" s="1418">
        <v>1</v>
      </c>
      <c r="L98" s="1418"/>
      <c r="M98" s="1419">
        <v>8.1699999999999995E-2</v>
      </c>
      <c r="N98" s="1420">
        <v>1068.96</v>
      </c>
      <c r="O98" s="1416">
        <v>32068.89</v>
      </c>
      <c r="P98" s="1416">
        <v>1075745.7299999997</v>
      </c>
    </row>
    <row r="99" spans="1:16" hidden="1" outlineLevel="1" x14ac:dyDescent="0.2">
      <c r="B99" s="1407" t="s">
        <v>34</v>
      </c>
      <c r="C99" s="1416"/>
      <c r="D99" s="1416"/>
      <c r="E99" s="1416"/>
      <c r="F99" s="1416"/>
      <c r="G99" s="1416">
        <v>4775661.905927198</v>
      </c>
      <c r="I99" s="1417">
        <v>39052</v>
      </c>
      <c r="J99" s="1417">
        <v>39081</v>
      </c>
      <c r="K99" s="1418">
        <v>30</v>
      </c>
      <c r="L99" s="1418"/>
      <c r="M99" s="1419">
        <v>8.1699999999999995E-2</v>
      </c>
      <c r="N99" s="1420">
        <v>32068.9</v>
      </c>
      <c r="O99" s="1416">
        <v>32068.9</v>
      </c>
      <c r="P99" s="1416">
        <v>1107814.6299999997</v>
      </c>
    </row>
    <row r="100" spans="1:16" hidden="1" outlineLevel="1" x14ac:dyDescent="0.2">
      <c r="C100" s="1416">
        <v>0</v>
      </c>
      <c r="D100" s="1416"/>
      <c r="E100" s="1416"/>
      <c r="F100" s="1416">
        <v>0</v>
      </c>
      <c r="G100" s="1416">
        <v>4775661.905927198</v>
      </c>
      <c r="I100" s="1417">
        <v>39082</v>
      </c>
      <c r="J100" s="1417">
        <v>39082</v>
      </c>
      <c r="K100" s="1418">
        <v>1</v>
      </c>
      <c r="L100" s="1418"/>
      <c r="M100" s="1419">
        <v>8.1699999999999995E-2</v>
      </c>
      <c r="N100" s="1420">
        <v>1068.96</v>
      </c>
      <c r="O100" s="1416">
        <v>33137.86</v>
      </c>
      <c r="P100" s="1416">
        <v>1108883.5899999996</v>
      </c>
    </row>
    <row r="101" spans="1:16" hidden="1" outlineLevel="1" x14ac:dyDescent="0.2">
      <c r="A101" s="1407" t="s">
        <v>74</v>
      </c>
      <c r="B101" s="1407" t="s">
        <v>35</v>
      </c>
      <c r="G101" s="1416">
        <v>4775661.905927198</v>
      </c>
      <c r="I101" s="1423">
        <v>39083</v>
      </c>
      <c r="J101" s="1423">
        <v>39112</v>
      </c>
      <c r="K101" s="1418">
        <v>30</v>
      </c>
      <c r="L101" s="1418"/>
      <c r="M101" s="1419">
        <v>8.2500000000000004E-2</v>
      </c>
      <c r="N101" s="1420">
        <v>32382.91</v>
      </c>
      <c r="O101" s="1416">
        <v>32382.91</v>
      </c>
      <c r="P101" s="1416">
        <v>1141266.4999999995</v>
      </c>
    </row>
    <row r="102" spans="1:16" hidden="1" outlineLevel="1" x14ac:dyDescent="0.2">
      <c r="A102" s="1424" t="s">
        <v>75</v>
      </c>
      <c r="C102" s="1416">
        <v>0</v>
      </c>
      <c r="F102" s="1416">
        <v>0</v>
      </c>
      <c r="G102" s="1416">
        <v>4775661.905927198</v>
      </c>
      <c r="I102" s="1423">
        <v>39113</v>
      </c>
      <c r="J102" s="1423">
        <v>39113</v>
      </c>
      <c r="K102" s="1418">
        <v>1</v>
      </c>
      <c r="L102" s="1418"/>
      <c r="M102" s="1419">
        <v>8.2500000000000004E-2</v>
      </c>
      <c r="N102" s="1420">
        <v>1079.43</v>
      </c>
      <c r="O102" s="1416">
        <v>33462.339999999997</v>
      </c>
      <c r="P102" s="1416">
        <v>1142345.9299999995</v>
      </c>
    </row>
    <row r="103" spans="1:16" hidden="1" outlineLevel="1" x14ac:dyDescent="0.2">
      <c r="B103" s="1407" t="s">
        <v>36</v>
      </c>
      <c r="C103" s="1416"/>
      <c r="G103" s="1416">
        <v>4775661.905927198</v>
      </c>
      <c r="I103" s="1423">
        <v>39114</v>
      </c>
      <c r="J103" s="1423">
        <v>39140</v>
      </c>
      <c r="K103" s="1418">
        <v>27</v>
      </c>
      <c r="L103" s="1418"/>
      <c r="M103" s="1419">
        <v>8.2500000000000004E-2</v>
      </c>
      <c r="N103" s="1420">
        <v>29144.62</v>
      </c>
      <c r="O103" s="1416">
        <v>29144.62</v>
      </c>
      <c r="P103" s="1416">
        <v>1171490.5499999996</v>
      </c>
    </row>
    <row r="104" spans="1:16" hidden="1" outlineLevel="1" x14ac:dyDescent="0.2">
      <c r="C104" s="1416">
        <v>0</v>
      </c>
      <c r="F104" s="1416">
        <v>0</v>
      </c>
      <c r="G104" s="1416">
        <v>4775661.905927198</v>
      </c>
      <c r="I104" s="1423">
        <v>39141</v>
      </c>
      <c r="J104" s="1423">
        <v>39141</v>
      </c>
      <c r="K104" s="1418">
        <v>1</v>
      </c>
      <c r="L104" s="1418"/>
      <c r="M104" s="1419">
        <v>8.2500000000000004E-2</v>
      </c>
      <c r="N104" s="1420">
        <v>1079.43</v>
      </c>
      <c r="O104" s="1416">
        <v>30224.05</v>
      </c>
      <c r="P104" s="1416">
        <v>1172569.9799999995</v>
      </c>
    </row>
    <row r="105" spans="1:16" hidden="1" outlineLevel="1" x14ac:dyDescent="0.2">
      <c r="B105" s="1407" t="s">
        <v>37</v>
      </c>
      <c r="C105" s="1416"/>
      <c r="G105" s="1416">
        <v>4775661.905927198</v>
      </c>
      <c r="I105" s="1423">
        <v>39142</v>
      </c>
      <c r="J105" s="1423">
        <v>39171</v>
      </c>
      <c r="K105" s="1418">
        <v>30</v>
      </c>
      <c r="L105" s="1418"/>
      <c r="M105" s="1419">
        <v>8.2500000000000004E-2</v>
      </c>
      <c r="N105" s="1420">
        <v>32382.91</v>
      </c>
      <c r="O105" s="1416">
        <v>32382.91</v>
      </c>
      <c r="P105" s="1416">
        <v>1204952.8899999994</v>
      </c>
    </row>
    <row r="106" spans="1:16" hidden="1" outlineLevel="1" x14ac:dyDescent="0.2">
      <c r="C106" s="1416">
        <v>0</v>
      </c>
      <c r="F106" s="1416">
        <v>0</v>
      </c>
      <c r="G106" s="1416">
        <v>4775661.905927198</v>
      </c>
      <c r="I106" s="1423">
        <v>39172</v>
      </c>
      <c r="J106" s="1423">
        <v>39172</v>
      </c>
      <c r="K106" s="1418">
        <v>1</v>
      </c>
      <c r="L106" s="1418"/>
      <c r="M106" s="1419">
        <v>8.2500000000000004E-2</v>
      </c>
      <c r="N106" s="1420">
        <v>1079.43</v>
      </c>
      <c r="O106" s="1416">
        <v>33462.339999999997</v>
      </c>
      <c r="P106" s="1416">
        <v>1206032.3199999994</v>
      </c>
    </row>
    <row r="107" spans="1:16" hidden="1" outlineLevel="1" x14ac:dyDescent="0.2">
      <c r="B107" s="1407" t="s">
        <v>38</v>
      </c>
      <c r="C107" s="1416"/>
      <c r="G107" s="1416">
        <v>4775661.905927198</v>
      </c>
      <c r="I107" s="1423">
        <v>39173</v>
      </c>
      <c r="J107" s="1423">
        <v>39201</v>
      </c>
      <c r="K107" s="1418">
        <v>29</v>
      </c>
      <c r="L107" s="1418"/>
      <c r="M107" s="1419">
        <v>8.2500000000000004E-2</v>
      </c>
      <c r="N107" s="1420">
        <v>31303.48</v>
      </c>
      <c r="O107" s="1416">
        <v>31303.48</v>
      </c>
      <c r="P107" s="1416">
        <v>1237335.7999999993</v>
      </c>
    </row>
    <row r="108" spans="1:16" hidden="1" outlineLevel="1" x14ac:dyDescent="0.2">
      <c r="C108" s="1416">
        <v>0</v>
      </c>
      <c r="F108" s="1416">
        <v>0</v>
      </c>
      <c r="G108" s="1416">
        <v>4775661.905927198</v>
      </c>
      <c r="I108" s="1423">
        <v>39202</v>
      </c>
      <c r="J108" s="1423">
        <v>39202</v>
      </c>
      <c r="K108" s="1418">
        <v>1</v>
      </c>
      <c r="L108" s="1418"/>
      <c r="M108" s="1419">
        <v>8.2500000000000004E-2</v>
      </c>
      <c r="N108" s="1420">
        <v>1079.43</v>
      </c>
      <c r="O108" s="1416">
        <v>32382.91</v>
      </c>
      <c r="P108" s="1416">
        <v>1238415.2299999993</v>
      </c>
    </row>
    <row r="109" spans="1:16" hidden="1" outlineLevel="1" x14ac:dyDescent="0.2">
      <c r="B109" s="1407" t="s">
        <v>39</v>
      </c>
      <c r="C109" s="1416"/>
      <c r="G109" s="1416">
        <v>4775661.905927198</v>
      </c>
      <c r="I109" s="1423">
        <v>39203</v>
      </c>
      <c r="J109" s="1423">
        <v>39232</v>
      </c>
      <c r="K109" s="1418">
        <v>30</v>
      </c>
      <c r="L109" s="1418"/>
      <c r="M109" s="1419">
        <v>8.2500000000000004E-2</v>
      </c>
      <c r="N109" s="1420">
        <v>32382.91</v>
      </c>
      <c r="O109" s="1416">
        <v>32382.91</v>
      </c>
      <c r="P109" s="1416">
        <v>1270798.1399999992</v>
      </c>
    </row>
    <row r="110" spans="1:16" hidden="1" outlineLevel="1" x14ac:dyDescent="0.2">
      <c r="C110" s="1416">
        <v>-481438.99310121685</v>
      </c>
      <c r="F110" s="1416">
        <v>-481438.99310121685</v>
      </c>
      <c r="G110" s="1416">
        <v>4294222.9128259812</v>
      </c>
      <c r="I110" s="1423">
        <v>39233</v>
      </c>
      <c r="J110" s="1423">
        <v>39233</v>
      </c>
      <c r="K110" s="1418">
        <v>1</v>
      </c>
      <c r="L110" s="1418"/>
      <c r="M110" s="1419">
        <v>8.2500000000000004E-2</v>
      </c>
      <c r="N110" s="1420">
        <v>970.61</v>
      </c>
      <c r="O110" s="1416">
        <v>33353.519999999997</v>
      </c>
      <c r="P110" s="1416">
        <v>1271768.7499999993</v>
      </c>
    </row>
    <row r="111" spans="1:16" hidden="1" outlineLevel="1" x14ac:dyDescent="0.2">
      <c r="B111" s="1407" t="s">
        <v>40</v>
      </c>
      <c r="C111" s="1416"/>
      <c r="G111" s="1416">
        <v>4294222.9128259812</v>
      </c>
      <c r="I111" s="1423">
        <v>39234</v>
      </c>
      <c r="J111" s="1423">
        <v>39262</v>
      </c>
      <c r="K111" s="1418">
        <v>29</v>
      </c>
      <c r="L111" s="1418"/>
      <c r="M111" s="1419">
        <v>8.2500000000000004E-2</v>
      </c>
      <c r="N111" s="1420">
        <v>28147.75</v>
      </c>
      <c r="O111" s="1416">
        <v>28147.75</v>
      </c>
      <c r="P111" s="1416">
        <v>1299916.4999999993</v>
      </c>
    </row>
    <row r="112" spans="1:16" hidden="1" outlineLevel="1" x14ac:dyDescent="0.2">
      <c r="C112" s="1416">
        <v>-3562728.1680413913</v>
      </c>
      <c r="F112" s="1416">
        <v>-3562728.1680413913</v>
      </c>
      <c r="G112" s="1416">
        <v>731494.74478458986</v>
      </c>
      <c r="I112" s="1423">
        <v>39263</v>
      </c>
      <c r="J112" s="1423">
        <v>39263</v>
      </c>
      <c r="K112" s="1418">
        <v>1</v>
      </c>
      <c r="L112" s="1418"/>
      <c r="M112" s="1419">
        <v>8.2500000000000004E-2</v>
      </c>
      <c r="N112" s="1420">
        <v>165.34</v>
      </c>
      <c r="O112" s="1416">
        <v>28313.09</v>
      </c>
      <c r="P112" s="1416">
        <v>1300081.8399999994</v>
      </c>
    </row>
    <row r="113" spans="1:16" hidden="1" outlineLevel="1" x14ac:dyDescent="0.2">
      <c r="B113" s="1407" t="s">
        <v>29</v>
      </c>
      <c r="C113" s="1416"/>
      <c r="G113" s="1416">
        <v>731494.74478458986</v>
      </c>
      <c r="I113" s="1423">
        <v>39264</v>
      </c>
      <c r="J113" s="1423">
        <v>39293</v>
      </c>
      <c r="K113" s="1418">
        <v>30</v>
      </c>
      <c r="L113" s="1418"/>
      <c r="M113" s="1419">
        <v>8.2500000000000004E-2</v>
      </c>
      <c r="N113" s="1420">
        <v>4960.1400000000003</v>
      </c>
      <c r="O113" s="1416">
        <v>4960.1400000000003</v>
      </c>
      <c r="P113" s="1416">
        <v>1305041.9799999993</v>
      </c>
    </row>
    <row r="114" spans="1:16" hidden="1" outlineLevel="1" x14ac:dyDescent="0.2">
      <c r="C114" s="1416">
        <v>-8578055.2410668563</v>
      </c>
      <c r="F114" s="1416">
        <v>-8578055.2410668563</v>
      </c>
      <c r="G114" s="1416">
        <v>-7846560.4962822665</v>
      </c>
      <c r="I114" s="1423">
        <v>39294</v>
      </c>
      <c r="J114" s="1423">
        <v>39294</v>
      </c>
      <c r="K114" s="1418">
        <v>1</v>
      </c>
      <c r="L114" s="1418"/>
      <c r="M114" s="1419">
        <v>8.2500000000000004E-2</v>
      </c>
      <c r="N114" s="1420">
        <v>-1773.54</v>
      </c>
      <c r="O114" s="1416">
        <v>3186.6000000000004</v>
      </c>
      <c r="P114" s="1416">
        <v>1303268.4399999992</v>
      </c>
    </row>
    <row r="115" spans="1:16" hidden="1" outlineLevel="1" x14ac:dyDescent="0.2">
      <c r="B115" s="1407" t="s">
        <v>30</v>
      </c>
      <c r="C115" s="1416"/>
      <c r="G115" s="1416">
        <v>-7846560.4962822665</v>
      </c>
      <c r="I115" s="1423">
        <v>39295</v>
      </c>
      <c r="J115" s="1423">
        <v>39324</v>
      </c>
      <c r="K115" s="1418">
        <v>30</v>
      </c>
      <c r="L115" s="1418"/>
      <c r="M115" s="1419">
        <v>8.2500000000000004E-2</v>
      </c>
      <c r="N115" s="1420">
        <v>-53206.13</v>
      </c>
      <c r="O115" s="1416">
        <v>-53206.13</v>
      </c>
      <c r="P115" s="1416">
        <v>1250062.3099999994</v>
      </c>
    </row>
    <row r="116" spans="1:16" hidden="1" outlineLevel="1" x14ac:dyDescent="0.2">
      <c r="C116" s="1416">
        <v>-3112395.4220868051</v>
      </c>
      <c r="F116" s="1416">
        <v>-3112395.4220868051</v>
      </c>
      <c r="G116" s="1416">
        <v>-10958955.918369072</v>
      </c>
      <c r="I116" s="1423">
        <v>39325</v>
      </c>
      <c r="J116" s="1423">
        <v>39325</v>
      </c>
      <c r="K116" s="1418">
        <v>1</v>
      </c>
      <c r="L116" s="1418"/>
      <c r="M116" s="1419">
        <v>8.2500000000000004E-2</v>
      </c>
      <c r="N116" s="1420">
        <v>-2477.02</v>
      </c>
      <c r="O116" s="1416">
        <v>-55683.149999999994</v>
      </c>
      <c r="P116" s="1416">
        <v>1247585.2899999993</v>
      </c>
    </row>
    <row r="117" spans="1:16" hidden="1" outlineLevel="1" x14ac:dyDescent="0.2">
      <c r="B117" s="1407" t="s">
        <v>31</v>
      </c>
      <c r="C117" s="1416"/>
      <c r="G117" s="1416">
        <v>-10958955.918369072</v>
      </c>
      <c r="I117" s="1423">
        <v>39326</v>
      </c>
      <c r="J117" s="1423">
        <v>39354</v>
      </c>
      <c r="K117" s="1418">
        <v>29</v>
      </c>
      <c r="L117" s="1418"/>
      <c r="M117" s="1419">
        <v>8.2500000000000004E-2</v>
      </c>
      <c r="N117" s="1420">
        <v>-71833.7</v>
      </c>
      <c r="O117" s="1416">
        <v>-71833.7</v>
      </c>
      <c r="P117" s="1416">
        <v>1175751.5899999994</v>
      </c>
    </row>
    <row r="118" spans="1:16" hidden="1" outlineLevel="1" x14ac:dyDescent="0.2">
      <c r="C118" s="1416">
        <v>1703889.809350837</v>
      </c>
      <c r="F118" s="1416">
        <v>1703889.809350837</v>
      </c>
      <c r="G118" s="1416">
        <v>-9255066.1090182345</v>
      </c>
      <c r="I118" s="1423">
        <v>39355</v>
      </c>
      <c r="J118" s="1423">
        <v>39355</v>
      </c>
      <c r="K118" s="1418">
        <v>1</v>
      </c>
      <c r="L118" s="1418"/>
      <c r="M118" s="1419">
        <v>8.2500000000000004E-2</v>
      </c>
      <c r="N118" s="1420">
        <v>-2091.9</v>
      </c>
      <c r="O118" s="1416">
        <v>-73925.599999999991</v>
      </c>
      <c r="P118" s="1416">
        <v>1173659.6899999995</v>
      </c>
    </row>
    <row r="119" spans="1:16" hidden="1" outlineLevel="1" x14ac:dyDescent="0.2">
      <c r="B119" s="1407" t="s">
        <v>32</v>
      </c>
      <c r="C119" s="1416"/>
      <c r="G119" s="1416">
        <v>-9255066.1090182345</v>
      </c>
      <c r="I119" s="1423">
        <v>39356</v>
      </c>
      <c r="J119" s="1423">
        <v>39385</v>
      </c>
      <c r="K119" s="1418">
        <v>30</v>
      </c>
      <c r="L119" s="1418"/>
      <c r="M119" s="1419">
        <v>8.2500000000000004E-2</v>
      </c>
      <c r="N119" s="1420">
        <v>-62756.959999999999</v>
      </c>
      <c r="O119" s="1416">
        <v>-62756.959999999999</v>
      </c>
      <c r="P119" s="1416">
        <v>1110902.7299999995</v>
      </c>
    </row>
    <row r="120" spans="1:16" hidden="1" outlineLevel="1" x14ac:dyDescent="0.2">
      <c r="C120" s="1416">
        <v>3938892.4819418266</v>
      </c>
      <c r="F120" s="1416">
        <v>3938892.4819418266</v>
      </c>
      <c r="G120" s="1416">
        <v>-5316173.6270764079</v>
      </c>
      <c r="I120" s="1423">
        <v>39386</v>
      </c>
      <c r="J120" s="1423">
        <v>39386</v>
      </c>
      <c r="K120" s="1418">
        <v>1</v>
      </c>
      <c r="L120" s="1418"/>
      <c r="M120" s="1419">
        <v>8.2500000000000004E-2</v>
      </c>
      <c r="N120" s="1420">
        <v>-1201.5999999999999</v>
      </c>
      <c r="O120" s="1416">
        <v>-63958.559999999998</v>
      </c>
      <c r="P120" s="1416">
        <v>1109701.1299999994</v>
      </c>
    </row>
    <row r="121" spans="1:16" hidden="1" outlineLevel="1" x14ac:dyDescent="0.2">
      <c r="B121" s="1407" t="s">
        <v>33</v>
      </c>
      <c r="C121" s="1416"/>
      <c r="G121" s="1416">
        <v>-5316173.6270764079</v>
      </c>
      <c r="I121" s="1423">
        <v>39387</v>
      </c>
      <c r="J121" s="1423">
        <v>39415</v>
      </c>
      <c r="K121" s="1418">
        <v>29</v>
      </c>
      <c r="L121" s="1418"/>
      <c r="M121" s="1419">
        <v>8.2500000000000004E-2</v>
      </c>
      <c r="N121" s="1420">
        <v>-34846.43</v>
      </c>
      <c r="O121" s="1416">
        <v>-34846.43</v>
      </c>
      <c r="P121" s="1416">
        <v>1074854.6999999995</v>
      </c>
    </row>
    <row r="122" spans="1:16" hidden="1" outlineLevel="1" x14ac:dyDescent="0.2">
      <c r="C122" s="1416">
        <v>1967072.8264042512</v>
      </c>
      <c r="F122" s="1416">
        <v>1967072.8264042512</v>
      </c>
      <c r="G122" s="1416">
        <v>-3349100.8006721567</v>
      </c>
      <c r="I122" s="1423">
        <v>39416</v>
      </c>
      <c r="J122" s="1423">
        <v>39416</v>
      </c>
      <c r="K122" s="1418">
        <v>1</v>
      </c>
      <c r="L122" s="1418"/>
      <c r="M122" s="1419">
        <v>8.2500000000000004E-2</v>
      </c>
      <c r="N122" s="1420">
        <v>-756.99</v>
      </c>
      <c r="O122" s="1416">
        <v>-35603.42</v>
      </c>
      <c r="P122" s="1416">
        <v>1074097.7099999995</v>
      </c>
    </row>
    <row r="123" spans="1:16" hidden="1" outlineLevel="1" x14ac:dyDescent="0.2">
      <c r="B123" s="1407" t="s">
        <v>34</v>
      </c>
      <c r="C123" s="1416"/>
      <c r="G123" s="1416">
        <v>-3349100.8006721567</v>
      </c>
      <c r="I123" s="1423">
        <v>39417</v>
      </c>
      <c r="J123" s="1423">
        <v>39446</v>
      </c>
      <c r="K123" s="1418">
        <v>30</v>
      </c>
      <c r="L123" s="1418"/>
      <c r="M123" s="1419">
        <v>8.2500000000000004E-2</v>
      </c>
      <c r="N123" s="1420">
        <v>-22709.66</v>
      </c>
      <c r="O123" s="1416">
        <v>-22709.66</v>
      </c>
      <c r="P123" s="1416">
        <v>1051388.0499999996</v>
      </c>
    </row>
    <row r="124" spans="1:16" hidden="1" outlineLevel="1" x14ac:dyDescent="0.2">
      <c r="C124" s="1416">
        <v>3018426.460826423</v>
      </c>
      <c r="F124" s="1416">
        <v>3018426.460826423</v>
      </c>
      <c r="G124" s="1416">
        <v>-330674.33984573372</v>
      </c>
      <c r="I124" s="1423">
        <v>39447</v>
      </c>
      <c r="J124" s="1423">
        <v>39447</v>
      </c>
      <c r="K124" s="1418">
        <v>1</v>
      </c>
      <c r="L124" s="1418"/>
      <c r="M124" s="1419">
        <v>8.2500000000000004E-2</v>
      </c>
      <c r="N124" s="1420">
        <v>-74.739999999999995</v>
      </c>
      <c r="O124" s="1416">
        <v>-22784.400000000001</v>
      </c>
      <c r="P124" s="1416">
        <v>1051313.3099999996</v>
      </c>
    </row>
    <row r="125" spans="1:16" hidden="1" outlineLevel="1" x14ac:dyDescent="0.2">
      <c r="A125" s="1407" t="s">
        <v>76</v>
      </c>
      <c r="B125" s="1407" t="s">
        <v>35</v>
      </c>
      <c r="G125" s="1416">
        <v>-330674.33984573372</v>
      </c>
      <c r="I125" s="1423">
        <v>39448</v>
      </c>
      <c r="J125" s="1423">
        <v>39477</v>
      </c>
      <c r="K125" s="1418">
        <v>30</v>
      </c>
      <c r="L125" s="1418"/>
      <c r="M125" s="1419">
        <v>7.7600000000000002E-2</v>
      </c>
      <c r="N125" s="1420">
        <v>-2109.0700000000002</v>
      </c>
      <c r="O125" s="1416">
        <v>-2109.0700000000002</v>
      </c>
      <c r="P125" s="1416">
        <v>1049204.2399999995</v>
      </c>
    </row>
    <row r="126" spans="1:16" hidden="1" outlineLevel="1" x14ac:dyDescent="0.2">
      <c r="A126" s="1424" t="s">
        <v>77</v>
      </c>
      <c r="C126" s="1416">
        <v>0</v>
      </c>
      <c r="F126" s="1416">
        <v>0</v>
      </c>
      <c r="G126" s="1416">
        <v>-330674.33984573372</v>
      </c>
      <c r="I126" s="1423">
        <v>39478</v>
      </c>
      <c r="J126" s="1423">
        <v>39478</v>
      </c>
      <c r="K126" s="1418">
        <v>1</v>
      </c>
      <c r="L126" s="1418"/>
      <c r="M126" s="1419">
        <v>7.7600000000000002E-2</v>
      </c>
      <c r="N126" s="1420">
        <v>-70.3</v>
      </c>
      <c r="O126" s="1416">
        <v>-2179.3700000000003</v>
      </c>
      <c r="P126" s="1416">
        <v>1049133.9399999995</v>
      </c>
    </row>
    <row r="127" spans="1:16" hidden="1" outlineLevel="1" x14ac:dyDescent="0.2">
      <c r="B127" s="1407" t="s">
        <v>36</v>
      </c>
      <c r="C127" s="1416"/>
      <c r="G127" s="1416">
        <v>-330674.33984573372</v>
      </c>
      <c r="I127" s="1423">
        <v>39479</v>
      </c>
      <c r="J127" s="1423">
        <v>39506</v>
      </c>
      <c r="K127" s="1418">
        <v>28</v>
      </c>
      <c r="L127" s="1418"/>
      <c r="M127" s="1419">
        <v>7.7600000000000002E-2</v>
      </c>
      <c r="N127" s="1420">
        <v>-1968.46</v>
      </c>
      <c r="O127" s="1416">
        <v>-1968.46</v>
      </c>
      <c r="P127" s="1416">
        <v>1047165.4799999995</v>
      </c>
    </row>
    <row r="128" spans="1:16" hidden="1" outlineLevel="1" x14ac:dyDescent="0.2">
      <c r="C128" s="1416">
        <v>0</v>
      </c>
      <c r="F128" s="1416">
        <v>0</v>
      </c>
      <c r="G128" s="1416">
        <v>-330674.33984573372</v>
      </c>
      <c r="I128" s="1423">
        <v>39507</v>
      </c>
      <c r="J128" s="1423">
        <v>39507</v>
      </c>
      <c r="K128" s="1418">
        <v>1</v>
      </c>
      <c r="L128" s="1418"/>
      <c r="M128" s="1419">
        <v>7.7600000000000002E-2</v>
      </c>
      <c r="N128" s="1420">
        <v>-70.3</v>
      </c>
      <c r="O128" s="1416">
        <v>-2038.76</v>
      </c>
      <c r="P128" s="1416">
        <v>1047095.1799999995</v>
      </c>
    </row>
    <row r="129" spans="2:16" hidden="1" outlineLevel="1" x14ac:dyDescent="0.2">
      <c r="B129" s="1407" t="s">
        <v>37</v>
      </c>
      <c r="C129" s="1416"/>
      <c r="G129" s="1416">
        <v>-330674.33984573372</v>
      </c>
      <c r="I129" s="1423">
        <v>39508</v>
      </c>
      <c r="J129" s="1423">
        <v>39537</v>
      </c>
      <c r="K129" s="1418">
        <v>30</v>
      </c>
      <c r="L129" s="1418"/>
      <c r="M129" s="1419">
        <v>7.7600000000000002E-2</v>
      </c>
      <c r="N129" s="1420">
        <v>-2109.0700000000002</v>
      </c>
      <c r="O129" s="1416">
        <v>-2109.0700000000002</v>
      </c>
      <c r="P129" s="1416">
        <v>1044986.1099999995</v>
      </c>
    </row>
    <row r="130" spans="2:16" hidden="1" outlineLevel="1" x14ac:dyDescent="0.2">
      <c r="C130" s="1416">
        <v>0</v>
      </c>
      <c r="F130" s="1416">
        <v>0</v>
      </c>
      <c r="G130" s="1416">
        <v>-330674.33984573372</v>
      </c>
      <c r="I130" s="1423">
        <v>39538</v>
      </c>
      <c r="J130" s="1423">
        <v>39538</v>
      </c>
      <c r="K130" s="1418">
        <v>1</v>
      </c>
      <c r="L130" s="1418"/>
      <c r="M130" s="1419">
        <v>7.7600000000000002E-2</v>
      </c>
      <c r="N130" s="1420">
        <v>-70.3</v>
      </c>
      <c r="O130" s="1416">
        <v>-2179.3700000000003</v>
      </c>
      <c r="P130" s="1416">
        <v>1044915.8099999995</v>
      </c>
    </row>
    <row r="131" spans="2:16" hidden="1" outlineLevel="1" x14ac:dyDescent="0.2">
      <c r="B131" s="1407" t="s">
        <v>38</v>
      </c>
      <c r="C131" s="1416"/>
      <c r="G131" s="1416">
        <v>-330674.33984573372</v>
      </c>
      <c r="I131" s="1423">
        <v>39539</v>
      </c>
      <c r="J131" s="1423">
        <v>39567</v>
      </c>
      <c r="K131" s="1418">
        <v>29</v>
      </c>
      <c r="L131" s="1418"/>
      <c r="M131" s="1419">
        <v>6.7699999999999996E-2</v>
      </c>
      <c r="N131" s="1420">
        <v>-1778.67</v>
      </c>
      <c r="O131" s="1416">
        <v>-1778.67</v>
      </c>
      <c r="P131" s="1416">
        <v>1043137.1399999994</v>
      </c>
    </row>
    <row r="132" spans="2:16" hidden="1" outlineLevel="1" x14ac:dyDescent="0.2">
      <c r="C132" s="1416">
        <v>0</v>
      </c>
      <c r="F132" s="1416">
        <v>0</v>
      </c>
      <c r="G132" s="1416">
        <v>-330674.33984573372</v>
      </c>
      <c r="I132" s="1423">
        <v>39568</v>
      </c>
      <c r="J132" s="1423">
        <v>39568</v>
      </c>
      <c r="K132" s="1418">
        <v>1</v>
      </c>
      <c r="L132" s="1418"/>
      <c r="M132" s="1419">
        <v>6.7699999999999996E-2</v>
      </c>
      <c r="N132" s="1420">
        <v>-61.33</v>
      </c>
      <c r="O132" s="1416">
        <v>-1840</v>
      </c>
      <c r="P132" s="1416">
        <v>1043075.8099999995</v>
      </c>
    </row>
    <row r="133" spans="2:16" hidden="1" outlineLevel="1" x14ac:dyDescent="0.2">
      <c r="B133" s="1407" t="s">
        <v>39</v>
      </c>
      <c r="C133" s="1416"/>
      <c r="G133" s="1416">
        <v>-330674.33984573372</v>
      </c>
      <c r="I133" s="1423">
        <v>39569</v>
      </c>
      <c r="J133" s="1423">
        <v>39598</v>
      </c>
      <c r="K133" s="1418">
        <v>30</v>
      </c>
      <c r="L133" s="1418"/>
      <c r="M133" s="1419">
        <v>6.7699999999999996E-2</v>
      </c>
      <c r="N133" s="1420">
        <v>-1840</v>
      </c>
      <c r="O133" s="1416">
        <v>-1840</v>
      </c>
      <c r="P133" s="1416">
        <v>1041235.8099999995</v>
      </c>
    </row>
    <row r="134" spans="2:16" hidden="1" outlineLevel="1" x14ac:dyDescent="0.2">
      <c r="C134" s="1416">
        <v>-1097249.0278440118</v>
      </c>
      <c r="F134" s="1416">
        <v>-1097249.0278440118</v>
      </c>
      <c r="G134" s="1416">
        <v>-1427923.3676897455</v>
      </c>
      <c r="I134" s="1423">
        <v>39599</v>
      </c>
      <c r="J134" s="1423">
        <v>39599</v>
      </c>
      <c r="K134" s="1418">
        <v>1</v>
      </c>
      <c r="L134" s="1418"/>
      <c r="M134" s="1419">
        <v>6.7699999999999996E-2</v>
      </c>
      <c r="N134" s="1420">
        <v>-264.85000000000002</v>
      </c>
      <c r="O134" s="1416">
        <v>-2104.85</v>
      </c>
      <c r="P134" s="1416">
        <v>1040970.9599999995</v>
      </c>
    </row>
    <row r="135" spans="2:16" hidden="1" outlineLevel="1" x14ac:dyDescent="0.2">
      <c r="B135" s="1407" t="s">
        <v>40</v>
      </c>
      <c r="C135" s="1416"/>
      <c r="G135" s="1416">
        <v>-1427923.3676897455</v>
      </c>
      <c r="I135" s="1423">
        <v>39600</v>
      </c>
      <c r="J135" s="1423">
        <v>39628</v>
      </c>
      <c r="K135" s="1418">
        <v>29</v>
      </c>
      <c r="L135" s="1418"/>
      <c r="M135" s="1419">
        <v>6.7699999999999996E-2</v>
      </c>
      <c r="N135" s="1420">
        <v>-7680.66</v>
      </c>
      <c r="O135" s="1416">
        <v>-7680.66</v>
      </c>
      <c r="P135" s="1416">
        <v>1033290.2999999995</v>
      </c>
    </row>
    <row r="136" spans="2:16" hidden="1" outlineLevel="1" x14ac:dyDescent="0.2">
      <c r="C136" s="1416">
        <v>-4177912.5488511175</v>
      </c>
      <c r="F136" s="1416">
        <v>-4177912.5488511175</v>
      </c>
      <c r="G136" s="1416">
        <v>-5605835.916540863</v>
      </c>
      <c r="I136" s="1423">
        <v>39629</v>
      </c>
      <c r="J136" s="1423">
        <v>39629</v>
      </c>
      <c r="K136" s="1418">
        <v>1</v>
      </c>
      <c r="L136" s="1418"/>
      <c r="M136" s="1419">
        <v>6.7699999999999996E-2</v>
      </c>
      <c r="N136" s="1420">
        <v>-1039.77</v>
      </c>
      <c r="O136" s="1416">
        <v>-8720.43</v>
      </c>
      <c r="P136" s="1416">
        <v>1032250.5299999994</v>
      </c>
    </row>
    <row r="137" spans="2:16" hidden="1" outlineLevel="1" x14ac:dyDescent="0.2">
      <c r="B137" s="1407" t="s">
        <v>29</v>
      </c>
      <c r="C137" s="1416"/>
      <c r="G137" s="1416">
        <v>-5605835.916540863</v>
      </c>
      <c r="I137" s="1423">
        <v>39630</v>
      </c>
      <c r="J137" s="1423">
        <v>39659</v>
      </c>
      <c r="K137" s="1418">
        <v>30</v>
      </c>
      <c r="L137" s="1418"/>
      <c r="M137" s="1419">
        <v>5.2999999999999999E-2</v>
      </c>
      <c r="N137" s="1420">
        <v>-24419.94</v>
      </c>
      <c r="O137" s="1416">
        <v>-24419.94</v>
      </c>
      <c r="P137" s="1416">
        <v>1007830.5899999995</v>
      </c>
    </row>
    <row r="138" spans="2:16" hidden="1" outlineLevel="1" x14ac:dyDescent="0.2">
      <c r="C138" s="1416">
        <v>-4614015.4698272869</v>
      </c>
      <c r="F138" s="1416">
        <v>-4614015.4698272869</v>
      </c>
      <c r="G138" s="1416">
        <v>-10219851.38636815</v>
      </c>
      <c r="I138" s="1423">
        <v>39660</v>
      </c>
      <c r="J138" s="1423">
        <v>39660</v>
      </c>
      <c r="K138" s="1418">
        <v>1</v>
      </c>
      <c r="L138" s="1418"/>
      <c r="M138" s="1419">
        <v>5.2999999999999999E-2</v>
      </c>
      <c r="N138" s="1420">
        <v>-1483.98</v>
      </c>
      <c r="O138" s="1416">
        <v>-25903.919999999998</v>
      </c>
      <c r="P138" s="1416">
        <v>1006346.6099999995</v>
      </c>
    </row>
    <row r="139" spans="2:16" hidden="1" outlineLevel="1" x14ac:dyDescent="0.2">
      <c r="B139" s="1407" t="s">
        <v>30</v>
      </c>
      <c r="C139" s="1416"/>
      <c r="G139" s="1416">
        <v>-10219851.38636815</v>
      </c>
      <c r="I139" s="1423">
        <v>39661</v>
      </c>
      <c r="J139" s="1423">
        <v>39690</v>
      </c>
      <c r="K139" s="1418">
        <v>30</v>
      </c>
      <c r="L139" s="1418"/>
      <c r="M139" s="1419">
        <v>5.2999999999999999E-2</v>
      </c>
      <c r="N139" s="1420">
        <v>-44519.35</v>
      </c>
      <c r="O139" s="1416">
        <v>-44519.35</v>
      </c>
      <c r="P139" s="1416">
        <v>961827.25999999954</v>
      </c>
    </row>
    <row r="140" spans="2:16" hidden="1" outlineLevel="1" x14ac:dyDescent="0.2">
      <c r="C140" s="1416">
        <v>1426396.5385594778</v>
      </c>
      <c r="F140" s="1416">
        <v>1426396.5385594778</v>
      </c>
      <c r="G140" s="1416">
        <v>-8793454.8478086721</v>
      </c>
      <c r="I140" s="1423">
        <v>39691</v>
      </c>
      <c r="J140" s="1423">
        <v>39691</v>
      </c>
      <c r="K140" s="1418">
        <v>1</v>
      </c>
      <c r="L140" s="1418"/>
      <c r="M140" s="1419">
        <v>5.2999999999999999E-2</v>
      </c>
      <c r="N140" s="1420">
        <v>-1276.8599999999999</v>
      </c>
      <c r="O140" s="1416">
        <v>-45796.21</v>
      </c>
      <c r="P140" s="1416">
        <v>960550.39999999956</v>
      </c>
    </row>
    <row r="141" spans="2:16" hidden="1" outlineLevel="1" x14ac:dyDescent="0.2">
      <c r="B141" s="1407" t="s">
        <v>31</v>
      </c>
      <c r="C141" s="1416"/>
      <c r="G141" s="1416">
        <v>-8793454.8478086721</v>
      </c>
      <c r="I141" s="1423">
        <v>39692</v>
      </c>
      <c r="J141" s="1423">
        <v>39720</v>
      </c>
      <c r="K141" s="1418">
        <v>29</v>
      </c>
      <c r="L141" s="1418"/>
      <c r="M141" s="1419">
        <v>5.2999999999999999E-2</v>
      </c>
      <c r="N141" s="1420">
        <v>-37028.879999999997</v>
      </c>
      <c r="O141" s="1416">
        <v>-37028.879999999997</v>
      </c>
      <c r="P141" s="1416">
        <v>923521.51999999955</v>
      </c>
    </row>
    <row r="142" spans="2:16" hidden="1" outlineLevel="1" x14ac:dyDescent="0.2">
      <c r="C142" s="1416">
        <v>6378284.9512960985</v>
      </c>
      <c r="F142" s="1416">
        <v>6378284.9512960985</v>
      </c>
      <c r="G142" s="1416">
        <v>-2415169.8965125736</v>
      </c>
      <c r="I142" s="1423">
        <v>39721</v>
      </c>
      <c r="J142" s="1423">
        <v>39721</v>
      </c>
      <c r="K142" s="1418">
        <v>1</v>
      </c>
      <c r="L142" s="1418"/>
      <c r="M142" s="1419">
        <v>5.2999999999999999E-2</v>
      </c>
      <c r="N142" s="1420">
        <v>-350.7</v>
      </c>
      <c r="O142" s="1416">
        <v>-37379.579999999994</v>
      </c>
      <c r="P142" s="1416">
        <v>923170.8199999996</v>
      </c>
    </row>
    <row r="143" spans="2:16" hidden="1" outlineLevel="1" x14ac:dyDescent="0.2">
      <c r="B143" s="1407" t="s">
        <v>32</v>
      </c>
      <c r="C143" s="1416"/>
      <c r="G143" s="1416">
        <v>-2415169.8965125736</v>
      </c>
      <c r="I143" s="1423">
        <v>39722</v>
      </c>
      <c r="J143" s="1423">
        <v>39751</v>
      </c>
      <c r="K143" s="1418">
        <v>30</v>
      </c>
      <c r="L143" s="1418"/>
      <c r="M143" s="1419">
        <v>0.05</v>
      </c>
      <c r="N143" s="1420">
        <v>-9925.36</v>
      </c>
      <c r="O143" s="1416">
        <v>-9925.36</v>
      </c>
      <c r="P143" s="1416">
        <v>913245.45999999961</v>
      </c>
    </row>
    <row r="144" spans="2:16" hidden="1" outlineLevel="1" x14ac:dyDescent="0.2">
      <c r="C144" s="1416">
        <v>2084495.5566668399</v>
      </c>
      <c r="F144" s="1416">
        <v>2084495.5566668399</v>
      </c>
      <c r="G144" s="1416">
        <v>-330674.33984573372</v>
      </c>
      <c r="I144" s="1423">
        <v>39752</v>
      </c>
      <c r="J144" s="1423">
        <v>39752</v>
      </c>
      <c r="K144" s="1418">
        <v>1</v>
      </c>
      <c r="L144" s="1418"/>
      <c r="M144" s="1419">
        <v>0.05</v>
      </c>
      <c r="N144" s="1420">
        <v>-45.3</v>
      </c>
      <c r="O144" s="1416">
        <v>-9970.66</v>
      </c>
      <c r="P144" s="1416">
        <v>913200.15999999957</v>
      </c>
    </row>
    <row r="145" spans="1:16" hidden="1" outlineLevel="1" x14ac:dyDescent="0.2">
      <c r="B145" s="1407" t="s">
        <v>33</v>
      </c>
      <c r="C145" s="1416"/>
      <c r="G145" s="1416">
        <v>-330674.33984573372</v>
      </c>
      <c r="I145" s="1423">
        <v>39753</v>
      </c>
      <c r="J145" s="1423">
        <v>39781</v>
      </c>
      <c r="K145" s="1418">
        <v>29</v>
      </c>
      <c r="L145" s="1418"/>
      <c r="M145" s="1419">
        <v>0.05</v>
      </c>
      <c r="N145" s="1420">
        <v>-1313.64</v>
      </c>
      <c r="O145" s="1416">
        <v>-1313.64</v>
      </c>
      <c r="P145" s="1416">
        <v>911886.51999999955</v>
      </c>
    </row>
    <row r="146" spans="1:16" hidden="1" outlineLevel="1" x14ac:dyDescent="0.2">
      <c r="C146" s="1416">
        <v>0</v>
      </c>
      <c r="F146" s="1416">
        <v>0</v>
      </c>
      <c r="G146" s="1416">
        <v>-330674.33984573372</v>
      </c>
      <c r="I146" s="1423">
        <v>39782</v>
      </c>
      <c r="J146" s="1423">
        <v>39782</v>
      </c>
      <c r="K146" s="1418">
        <v>1</v>
      </c>
      <c r="L146" s="1418"/>
      <c r="M146" s="1419">
        <v>0.05</v>
      </c>
      <c r="N146" s="1420">
        <v>-45.3</v>
      </c>
      <c r="O146" s="1416">
        <v>-1358.94</v>
      </c>
      <c r="P146" s="1416">
        <v>911841.21999999951</v>
      </c>
    </row>
    <row r="147" spans="1:16" hidden="1" outlineLevel="1" x14ac:dyDescent="0.2">
      <c r="B147" s="1407" t="s">
        <v>34</v>
      </c>
      <c r="C147" s="1416"/>
      <c r="G147" s="1416">
        <v>-330674.33984573372</v>
      </c>
      <c r="I147" s="1423">
        <v>39783</v>
      </c>
      <c r="J147" s="1423">
        <v>39812</v>
      </c>
      <c r="K147" s="1418">
        <v>30</v>
      </c>
      <c r="L147" s="1418"/>
      <c r="M147" s="1419">
        <v>0.05</v>
      </c>
      <c r="N147" s="1420">
        <v>-1358.94</v>
      </c>
      <c r="O147" s="1416">
        <v>-1358.94</v>
      </c>
      <c r="P147" s="1416">
        <v>910482.27999999956</v>
      </c>
    </row>
    <row r="148" spans="1:16" hidden="1" outlineLevel="1" x14ac:dyDescent="0.2">
      <c r="C148" s="1416">
        <v>0</v>
      </c>
      <c r="F148" s="1416">
        <v>0</v>
      </c>
      <c r="G148" s="1416">
        <v>-330674.33984573372</v>
      </c>
      <c r="I148" s="1423">
        <v>39813</v>
      </c>
      <c r="J148" s="1423">
        <v>39813</v>
      </c>
      <c r="K148" s="1418">
        <v>1</v>
      </c>
      <c r="L148" s="1418"/>
      <c r="M148" s="1419">
        <v>0.05</v>
      </c>
      <c r="N148" s="1420">
        <v>-45.3</v>
      </c>
      <c r="O148" s="1416">
        <v>-1404.24</v>
      </c>
      <c r="P148" s="1416">
        <v>910436.97999999952</v>
      </c>
    </row>
    <row r="149" spans="1:16" hidden="1" outlineLevel="1" x14ac:dyDescent="0.2">
      <c r="A149" s="1407" t="s">
        <v>78</v>
      </c>
      <c r="B149" s="1407" t="s">
        <v>35</v>
      </c>
      <c r="G149" s="1416">
        <v>-330674.33984573372</v>
      </c>
      <c r="I149" s="1423">
        <v>39814</v>
      </c>
      <c r="J149" s="1423">
        <v>39843</v>
      </c>
      <c r="K149" s="1418">
        <v>30</v>
      </c>
      <c r="L149" s="1418"/>
      <c r="M149" s="1419">
        <v>4.5199999999999997E-2</v>
      </c>
      <c r="N149" s="1420">
        <v>-1228.48</v>
      </c>
      <c r="O149" s="1416">
        <v>-1228.48</v>
      </c>
      <c r="P149" s="1416">
        <v>909208.49999999953</v>
      </c>
    </row>
    <row r="150" spans="1:16" hidden="1" outlineLevel="1" x14ac:dyDescent="0.2">
      <c r="A150" s="1424" t="s">
        <v>79</v>
      </c>
      <c r="C150" s="1416">
        <v>0</v>
      </c>
      <c r="F150" s="1416">
        <v>0</v>
      </c>
      <c r="G150" s="1416">
        <v>-330674.33984573372</v>
      </c>
      <c r="I150" s="1423">
        <v>39844</v>
      </c>
      <c r="J150" s="1423">
        <v>39844</v>
      </c>
      <c r="K150" s="1418">
        <v>1</v>
      </c>
      <c r="L150" s="1418"/>
      <c r="M150" s="1419">
        <v>4.5199999999999997E-2</v>
      </c>
      <c r="N150" s="1420">
        <v>-40.950000000000003</v>
      </c>
      <c r="O150" s="1416">
        <v>-1269.43</v>
      </c>
      <c r="P150" s="1416">
        <v>909167.54999999958</v>
      </c>
    </row>
    <row r="151" spans="1:16" hidden="1" outlineLevel="1" x14ac:dyDescent="0.2">
      <c r="B151" s="1407" t="s">
        <v>36</v>
      </c>
      <c r="C151" s="1416"/>
      <c r="G151" s="1416">
        <v>-330674.33984573372</v>
      </c>
      <c r="I151" s="1423">
        <v>39845</v>
      </c>
      <c r="J151" s="1423">
        <v>39871</v>
      </c>
      <c r="K151" s="1418">
        <v>27</v>
      </c>
      <c r="L151" s="1418"/>
      <c r="M151" s="1419">
        <v>4.5199999999999997E-2</v>
      </c>
      <c r="N151" s="1420">
        <v>-1105.6300000000001</v>
      </c>
      <c r="O151" s="1416">
        <v>-1105.6300000000001</v>
      </c>
      <c r="P151" s="1416">
        <v>908061.91999999958</v>
      </c>
    </row>
    <row r="152" spans="1:16" hidden="1" outlineLevel="1" x14ac:dyDescent="0.2">
      <c r="C152" s="1416">
        <v>0</v>
      </c>
      <c r="F152" s="1416">
        <v>0</v>
      </c>
      <c r="G152" s="1416">
        <v>-330674.33984573372</v>
      </c>
      <c r="I152" s="1423">
        <v>39872</v>
      </c>
      <c r="J152" s="1423">
        <v>39872</v>
      </c>
      <c r="K152" s="1418">
        <v>1</v>
      </c>
      <c r="L152" s="1418"/>
      <c r="M152" s="1419">
        <v>4.5199999999999997E-2</v>
      </c>
      <c r="N152" s="1420">
        <v>-40.950000000000003</v>
      </c>
      <c r="O152" s="1416">
        <v>-1146.5800000000002</v>
      </c>
      <c r="P152" s="1416">
        <v>908020.96999999962</v>
      </c>
    </row>
    <row r="153" spans="1:16" hidden="1" outlineLevel="1" x14ac:dyDescent="0.2">
      <c r="B153" s="1407" t="s">
        <v>37</v>
      </c>
      <c r="C153" s="1416"/>
      <c r="G153" s="1416">
        <v>-330674.33984573372</v>
      </c>
      <c r="I153" s="1423">
        <v>39873</v>
      </c>
      <c r="J153" s="1423">
        <v>39902</v>
      </c>
      <c r="K153" s="1418">
        <v>30</v>
      </c>
      <c r="L153" s="1418"/>
      <c r="M153" s="1419">
        <v>4.5199999999999997E-2</v>
      </c>
      <c r="N153" s="1420">
        <v>-1228.48</v>
      </c>
      <c r="O153" s="1416">
        <v>-1228.48</v>
      </c>
      <c r="P153" s="1416">
        <v>906792.48999999964</v>
      </c>
    </row>
    <row r="154" spans="1:16" hidden="1" outlineLevel="1" x14ac:dyDescent="0.2">
      <c r="C154" s="1416">
        <v>0</v>
      </c>
      <c r="F154" s="1416">
        <v>0</v>
      </c>
      <c r="G154" s="1416">
        <v>-330674.33984573372</v>
      </c>
      <c r="I154" s="1423">
        <v>39903</v>
      </c>
      <c r="J154" s="1423">
        <v>39903</v>
      </c>
      <c r="K154" s="1418">
        <v>1</v>
      </c>
      <c r="L154" s="1418"/>
      <c r="M154" s="1419">
        <v>4.5199999999999997E-2</v>
      </c>
      <c r="N154" s="1420">
        <v>-40.950000000000003</v>
      </c>
      <c r="O154" s="1416">
        <v>-1269.43</v>
      </c>
      <c r="P154" s="1416">
        <v>906751.53999999969</v>
      </c>
    </row>
    <row r="155" spans="1:16" hidden="1" outlineLevel="1" x14ac:dyDescent="0.2">
      <c r="B155" s="1407" t="s">
        <v>38</v>
      </c>
      <c r="C155" s="1416"/>
      <c r="G155" s="1416">
        <v>-330674.33984573372</v>
      </c>
      <c r="I155" s="1423">
        <v>39904</v>
      </c>
      <c r="J155" s="1423">
        <v>39932</v>
      </c>
      <c r="K155" s="1418">
        <v>29</v>
      </c>
      <c r="L155" s="1418"/>
      <c r="M155" s="1419">
        <v>3.3700000000000001E-2</v>
      </c>
      <c r="N155" s="1420">
        <v>-885.39</v>
      </c>
      <c r="O155" s="1416">
        <v>-885.39</v>
      </c>
      <c r="P155" s="1416">
        <v>905866.14999999967</v>
      </c>
    </row>
    <row r="156" spans="1:16" hidden="1" outlineLevel="1" x14ac:dyDescent="0.2">
      <c r="C156" s="1416">
        <v>0</v>
      </c>
      <c r="F156" s="1416">
        <v>0</v>
      </c>
      <c r="G156" s="1416">
        <v>-330674.33984573372</v>
      </c>
      <c r="I156" s="1423">
        <v>39933</v>
      </c>
      <c r="J156" s="1423">
        <v>39933</v>
      </c>
      <c r="K156" s="1418">
        <v>1</v>
      </c>
      <c r="L156" s="1418"/>
      <c r="M156" s="1419">
        <v>3.3700000000000001E-2</v>
      </c>
      <c r="N156" s="1420">
        <v>-30.53</v>
      </c>
      <c r="O156" s="1416">
        <v>-915.92</v>
      </c>
      <c r="P156" s="1416">
        <v>905835.61999999965</v>
      </c>
    </row>
    <row r="157" spans="1:16" hidden="1" outlineLevel="1" x14ac:dyDescent="0.2">
      <c r="B157" s="1407" t="s">
        <v>39</v>
      </c>
      <c r="C157" s="1416"/>
      <c r="G157" s="1416">
        <v>-330674.33984573372</v>
      </c>
      <c r="I157" s="1423">
        <v>39934</v>
      </c>
      <c r="J157" s="1423">
        <v>39963</v>
      </c>
      <c r="K157" s="1418">
        <v>30</v>
      </c>
      <c r="L157" s="1425">
        <v>0</v>
      </c>
      <c r="M157" s="1419">
        <v>3.3700000000000001E-2</v>
      </c>
      <c r="N157" s="1420">
        <v>-915.92</v>
      </c>
      <c r="O157" s="1416">
        <v>-915.92</v>
      </c>
      <c r="P157" s="1416">
        <v>904919.6999999996</v>
      </c>
    </row>
    <row r="158" spans="1:16" hidden="1" outlineLevel="1" x14ac:dyDescent="0.2">
      <c r="C158" s="1416">
        <v>-635934.09108923934</v>
      </c>
      <c r="F158" s="1416">
        <v>-635934.09108923934</v>
      </c>
      <c r="G158" s="1416">
        <v>-966608.43093497306</v>
      </c>
      <c r="I158" s="1423">
        <v>39964</v>
      </c>
      <c r="J158" s="1423">
        <v>39964</v>
      </c>
      <c r="K158" s="1418">
        <v>1</v>
      </c>
      <c r="L158" s="1425">
        <v>2953591.27</v>
      </c>
      <c r="M158" s="1419">
        <v>3.3700000000000001E-2</v>
      </c>
      <c r="N158" s="1420">
        <v>-89.25</v>
      </c>
      <c r="O158" s="1416">
        <v>-1005.17</v>
      </c>
      <c r="P158" s="1416">
        <v>904830.4499999996</v>
      </c>
    </row>
    <row r="159" spans="1:16" hidden="1" outlineLevel="1" x14ac:dyDescent="0.2">
      <c r="B159" s="1407" t="s">
        <v>40</v>
      </c>
      <c r="C159" s="1416"/>
      <c r="G159" s="1416">
        <v>-966608.43093497306</v>
      </c>
      <c r="I159" s="1423">
        <v>39965</v>
      </c>
      <c r="J159" s="1423">
        <v>39993</v>
      </c>
      <c r="K159" s="1418">
        <v>29</v>
      </c>
      <c r="L159" s="1426">
        <v>2953591.27</v>
      </c>
      <c r="M159" s="1419">
        <v>3.3700000000000001E-2</v>
      </c>
      <c r="N159" s="1420">
        <v>-2588.13</v>
      </c>
      <c r="O159" s="1416">
        <v>-2588.13</v>
      </c>
      <c r="P159" s="1416">
        <v>902242.3199999996</v>
      </c>
    </row>
    <row r="160" spans="1:16" hidden="1" outlineLevel="1" x14ac:dyDescent="0.2">
      <c r="C160" s="1416">
        <v>-548523.69778162427</v>
      </c>
      <c r="F160" s="1416">
        <v>-548523.69778162427</v>
      </c>
      <c r="G160" s="1416">
        <v>-1515132.1287165973</v>
      </c>
      <c r="I160" s="1423">
        <v>39994</v>
      </c>
      <c r="J160" s="1423">
        <v>39994</v>
      </c>
      <c r="K160" s="1418">
        <v>1</v>
      </c>
      <c r="L160" s="1418"/>
      <c r="M160" s="1419">
        <v>3.3700000000000001E-2</v>
      </c>
      <c r="N160" s="1420">
        <v>-139.88999999999999</v>
      </c>
      <c r="O160" s="1416">
        <v>-2728.02</v>
      </c>
      <c r="P160" s="1416">
        <v>902102.42999999959</v>
      </c>
    </row>
    <row r="161" spans="1:16" hidden="1" outlineLevel="1" x14ac:dyDescent="0.2">
      <c r="B161" s="1407" t="s">
        <v>29</v>
      </c>
      <c r="C161" s="1416"/>
      <c r="G161" s="1416">
        <v>-1515132.1287165973</v>
      </c>
      <c r="I161" s="1423">
        <v>39995</v>
      </c>
      <c r="J161" s="1423">
        <v>40024</v>
      </c>
      <c r="K161" s="1418">
        <v>30</v>
      </c>
      <c r="L161" s="1418"/>
      <c r="M161" s="1419">
        <v>3.2500000000000001E-2</v>
      </c>
      <c r="N161" s="1420">
        <v>-4047.27</v>
      </c>
      <c r="O161" s="1416">
        <v>-4047.27</v>
      </c>
      <c r="P161" s="1416">
        <v>898055.15999999957</v>
      </c>
    </row>
    <row r="162" spans="1:16" hidden="1" outlineLevel="1" x14ac:dyDescent="0.2">
      <c r="C162" s="1416">
        <v>-1403246.0013056528</v>
      </c>
      <c r="F162" s="1416">
        <v>-1403246.0013056528</v>
      </c>
      <c r="G162" s="1416">
        <v>-2918378.1300222501</v>
      </c>
      <c r="I162" s="1423">
        <v>40025</v>
      </c>
      <c r="J162" s="1423">
        <v>40025</v>
      </c>
      <c r="K162" s="1418">
        <v>1</v>
      </c>
      <c r="L162" s="1418"/>
      <c r="M162" s="1419">
        <v>3.2500000000000001E-2</v>
      </c>
      <c r="N162" s="1420">
        <v>-259.86</v>
      </c>
      <c r="O162" s="1416">
        <v>-4307.13</v>
      </c>
      <c r="P162" s="1416">
        <v>897795.29999999958</v>
      </c>
    </row>
    <row r="163" spans="1:16" hidden="1" outlineLevel="1" x14ac:dyDescent="0.2">
      <c r="B163" s="1407" t="s">
        <v>30</v>
      </c>
      <c r="C163" s="1416"/>
      <c r="G163" s="1416">
        <v>-2918378.1300222501</v>
      </c>
      <c r="I163" s="1423">
        <v>40026</v>
      </c>
      <c r="J163" s="1423">
        <v>40055</v>
      </c>
      <c r="K163" s="1418">
        <v>30</v>
      </c>
      <c r="L163" s="1418"/>
      <c r="M163" s="1419">
        <v>3.2500000000000001E-2</v>
      </c>
      <c r="N163" s="1420">
        <v>-7795.67</v>
      </c>
      <c r="O163" s="1416">
        <v>-7795.67</v>
      </c>
      <c r="P163" s="1416">
        <v>889999.62999999954</v>
      </c>
    </row>
    <row r="164" spans="1:16" hidden="1" outlineLevel="1" x14ac:dyDescent="0.2">
      <c r="C164" s="1416">
        <v>608624.51344915107</v>
      </c>
      <c r="F164" s="1416">
        <v>608624.51344915107</v>
      </c>
      <c r="G164" s="1416">
        <v>-2309753.616573099</v>
      </c>
      <c r="I164" s="1423">
        <v>40056</v>
      </c>
      <c r="J164" s="1423">
        <v>40056</v>
      </c>
      <c r="K164" s="1418">
        <v>1</v>
      </c>
      <c r="L164" s="1418"/>
      <c r="M164" s="1419">
        <v>3.2500000000000001E-2</v>
      </c>
      <c r="N164" s="1420">
        <v>-205.66</v>
      </c>
      <c r="O164" s="1416">
        <v>-8001.33</v>
      </c>
      <c r="P164" s="1416">
        <v>889793.96999999951</v>
      </c>
    </row>
    <row r="165" spans="1:16" hidden="1" outlineLevel="1" x14ac:dyDescent="0.2">
      <c r="B165" s="1407" t="s">
        <v>31</v>
      </c>
      <c r="C165" s="1416"/>
      <c r="G165" s="1416">
        <v>-2309753.616573099</v>
      </c>
      <c r="I165" s="1423">
        <v>40057</v>
      </c>
      <c r="J165" s="1423">
        <v>40085</v>
      </c>
      <c r="K165" s="1418">
        <v>29</v>
      </c>
      <c r="L165" s="1418"/>
      <c r="M165" s="1419">
        <v>3.2500000000000001E-2</v>
      </c>
      <c r="N165" s="1420">
        <v>-5964.23</v>
      </c>
      <c r="O165" s="1416">
        <v>-5964.23</v>
      </c>
      <c r="P165" s="1416">
        <v>883829.73999999953</v>
      </c>
    </row>
    <row r="166" spans="1:16" hidden="1" outlineLevel="1" x14ac:dyDescent="0.2">
      <c r="C166" s="1416">
        <v>1979079.2767273653</v>
      </c>
      <c r="F166" s="1416">
        <v>1979079.2767273653</v>
      </c>
      <c r="G166" s="1416">
        <v>-330674.33984573372</v>
      </c>
      <c r="I166" s="1423">
        <v>40086</v>
      </c>
      <c r="J166" s="1423">
        <v>40086</v>
      </c>
      <c r="K166" s="1418">
        <v>1</v>
      </c>
      <c r="L166" s="1418"/>
      <c r="M166" s="1419">
        <v>3.2500000000000001E-2</v>
      </c>
      <c r="N166" s="1420">
        <v>-29.44</v>
      </c>
      <c r="O166" s="1416">
        <v>-5993.6699999999992</v>
      </c>
      <c r="P166" s="1416">
        <v>883800.29999999958</v>
      </c>
    </row>
    <row r="167" spans="1:16" hidden="1" outlineLevel="1" x14ac:dyDescent="0.2">
      <c r="B167" s="1407" t="s">
        <v>32</v>
      </c>
      <c r="C167" s="1416"/>
      <c r="G167" s="1416">
        <v>-330674.33984573372</v>
      </c>
      <c r="I167" s="1423">
        <v>40087</v>
      </c>
      <c r="J167" s="1423">
        <v>40116</v>
      </c>
      <c r="K167" s="1418">
        <v>30</v>
      </c>
      <c r="L167" s="1418"/>
      <c r="M167" s="1419">
        <v>3.2500000000000001E-2</v>
      </c>
      <c r="N167" s="1420">
        <v>-883.31</v>
      </c>
      <c r="O167" s="1416">
        <v>-883.31</v>
      </c>
      <c r="P167" s="1416">
        <v>882916.98999999953</v>
      </c>
    </row>
    <row r="168" spans="1:16" hidden="1" outlineLevel="1" x14ac:dyDescent="0.2">
      <c r="C168" s="1416">
        <v>0</v>
      </c>
      <c r="F168" s="1416">
        <v>0</v>
      </c>
      <c r="G168" s="1416">
        <v>-330674.33984573372</v>
      </c>
      <c r="I168" s="1423">
        <v>40117</v>
      </c>
      <c r="J168" s="1423">
        <v>40117</v>
      </c>
      <c r="K168" s="1418">
        <v>1</v>
      </c>
      <c r="L168" s="1418"/>
      <c r="M168" s="1419">
        <v>3.2500000000000001E-2</v>
      </c>
      <c r="N168" s="1420">
        <v>-29.44</v>
      </c>
      <c r="O168" s="1416">
        <v>-912.75</v>
      </c>
      <c r="P168" s="1416">
        <v>882887.54999999958</v>
      </c>
    </row>
    <row r="169" spans="1:16" hidden="1" outlineLevel="1" x14ac:dyDescent="0.2">
      <c r="B169" s="1407" t="s">
        <v>33</v>
      </c>
      <c r="C169" s="1416"/>
      <c r="G169" s="1416">
        <v>-330674.33984573372</v>
      </c>
      <c r="I169" s="1423">
        <v>40118</v>
      </c>
      <c r="J169" s="1423">
        <v>40146</v>
      </c>
      <c r="K169" s="1418">
        <v>29</v>
      </c>
      <c r="L169" s="1418"/>
      <c r="M169" s="1419">
        <v>3.2500000000000001E-2</v>
      </c>
      <c r="N169" s="1420">
        <v>-853.86</v>
      </c>
      <c r="O169" s="1416">
        <v>-853.86</v>
      </c>
      <c r="P169" s="1416">
        <v>882033.68999999959</v>
      </c>
    </row>
    <row r="170" spans="1:16" hidden="1" outlineLevel="1" x14ac:dyDescent="0.2">
      <c r="C170" s="1416">
        <v>0</v>
      </c>
      <c r="F170" s="1416">
        <v>0</v>
      </c>
      <c r="G170" s="1416">
        <v>-330674.33984573372</v>
      </c>
      <c r="I170" s="1423">
        <v>40147</v>
      </c>
      <c r="J170" s="1423">
        <v>40147</v>
      </c>
      <c r="K170" s="1418">
        <v>1</v>
      </c>
      <c r="L170" s="1418"/>
      <c r="M170" s="1419">
        <v>3.2500000000000001E-2</v>
      </c>
      <c r="N170" s="1420">
        <v>-29.44</v>
      </c>
      <c r="O170" s="1416">
        <v>-883.30000000000007</v>
      </c>
      <c r="P170" s="1416">
        <v>882004.24999999965</v>
      </c>
    </row>
    <row r="171" spans="1:16" hidden="1" outlineLevel="1" x14ac:dyDescent="0.2">
      <c r="B171" s="1407" t="s">
        <v>34</v>
      </c>
      <c r="C171" s="1416"/>
      <c r="G171" s="1416">
        <v>-330674.33984573372</v>
      </c>
      <c r="I171" s="1423">
        <v>40148</v>
      </c>
      <c r="J171" s="1423">
        <v>40177</v>
      </c>
      <c r="K171" s="1418">
        <v>30</v>
      </c>
      <c r="L171" s="1418"/>
      <c r="M171" s="1419">
        <v>3.2500000000000001E-2</v>
      </c>
      <c r="N171" s="1420">
        <v>-883.31</v>
      </c>
      <c r="O171" s="1416">
        <v>-883.31</v>
      </c>
      <c r="P171" s="1416">
        <v>881120.93999999959</v>
      </c>
    </row>
    <row r="172" spans="1:16" hidden="1" outlineLevel="1" x14ac:dyDescent="0.2">
      <c r="C172" s="1416">
        <v>5135048.7285339981</v>
      </c>
      <c r="F172" s="1416">
        <v>5135048.7285339981</v>
      </c>
      <c r="G172" s="1416">
        <v>4804374.3886882644</v>
      </c>
      <c r="I172" s="1423">
        <v>40178</v>
      </c>
      <c r="J172" s="1423">
        <v>40178</v>
      </c>
      <c r="K172" s="1418">
        <v>1</v>
      </c>
      <c r="L172" s="1418"/>
      <c r="M172" s="1419">
        <v>3.2500000000000001E-2</v>
      </c>
      <c r="N172" s="1420">
        <v>427.79</v>
      </c>
      <c r="O172" s="1416">
        <v>-455.51999999999992</v>
      </c>
      <c r="P172" s="1416">
        <v>881548.72999999963</v>
      </c>
    </row>
    <row r="173" spans="1:16" hidden="1" outlineLevel="1" x14ac:dyDescent="0.2">
      <c r="A173" s="1407" t="s">
        <v>80</v>
      </c>
      <c r="B173" s="1407" t="s">
        <v>35</v>
      </c>
      <c r="G173" s="1416">
        <v>4804374.3886882644</v>
      </c>
      <c r="I173" s="1423">
        <v>40179</v>
      </c>
      <c r="J173" s="1423">
        <v>40208</v>
      </c>
      <c r="K173" s="1418">
        <v>30</v>
      </c>
      <c r="L173" s="1418"/>
      <c r="M173" s="1419">
        <v>3.2500000000000001E-2</v>
      </c>
      <c r="N173" s="1420">
        <v>12833.6</v>
      </c>
      <c r="O173" s="1416">
        <v>12833.6</v>
      </c>
      <c r="P173" s="1416">
        <v>894382.32999999961</v>
      </c>
    </row>
    <row r="174" spans="1:16" hidden="1" outlineLevel="1" x14ac:dyDescent="0.2">
      <c r="A174" s="1424" t="s">
        <v>81</v>
      </c>
      <c r="C174" s="1416">
        <v>0</v>
      </c>
      <c r="F174" s="1416">
        <v>0</v>
      </c>
      <c r="G174" s="1416">
        <v>4804374.3886882644</v>
      </c>
      <c r="I174" s="1423">
        <v>40209</v>
      </c>
      <c r="J174" s="1423">
        <v>40209</v>
      </c>
      <c r="K174" s="1418">
        <v>1</v>
      </c>
      <c r="L174" s="1418"/>
      <c r="M174" s="1419">
        <v>3.2500000000000001E-2</v>
      </c>
      <c r="N174" s="1420">
        <v>427.79</v>
      </c>
      <c r="O174" s="1416">
        <v>13261.390000000001</v>
      </c>
      <c r="P174" s="1416">
        <v>894810.11999999965</v>
      </c>
    </row>
    <row r="175" spans="1:16" hidden="1" outlineLevel="1" x14ac:dyDescent="0.2">
      <c r="B175" s="1407" t="s">
        <v>36</v>
      </c>
      <c r="C175" s="1416"/>
      <c r="G175" s="1416">
        <v>4804374.3886882644</v>
      </c>
      <c r="I175" s="1423">
        <v>40210</v>
      </c>
      <c r="J175" s="1423">
        <v>40236</v>
      </c>
      <c r="K175" s="1418">
        <v>27</v>
      </c>
      <c r="L175" s="1418"/>
      <c r="M175" s="1419">
        <v>3.2500000000000001E-2</v>
      </c>
      <c r="N175" s="1420">
        <v>11550.24</v>
      </c>
      <c r="O175" s="1416">
        <v>11550.24</v>
      </c>
      <c r="P175" s="1416">
        <v>906360.35999999964</v>
      </c>
    </row>
    <row r="176" spans="1:16" hidden="1" outlineLevel="1" x14ac:dyDescent="0.2">
      <c r="C176" s="1416">
        <v>2423631.801070381</v>
      </c>
      <c r="F176" s="1416">
        <v>2423631.801070381</v>
      </c>
      <c r="G176" s="1416">
        <v>7228006.1897586454</v>
      </c>
      <c r="I176" s="1423">
        <v>40237</v>
      </c>
      <c r="J176" s="1423">
        <v>40237</v>
      </c>
      <c r="K176" s="1418">
        <v>1</v>
      </c>
      <c r="L176" s="1418"/>
      <c r="M176" s="1419">
        <v>3.2500000000000001E-2</v>
      </c>
      <c r="N176" s="1420">
        <v>643.59</v>
      </c>
      <c r="O176" s="1416">
        <v>12193.83</v>
      </c>
      <c r="P176" s="1416">
        <v>907003.9499999996</v>
      </c>
    </row>
    <row r="177" spans="2:16" hidden="1" outlineLevel="1" x14ac:dyDescent="0.2">
      <c r="B177" s="1407" t="s">
        <v>37</v>
      </c>
      <c r="C177" s="1416"/>
      <c r="G177" s="1416">
        <v>7228006.1897586454</v>
      </c>
      <c r="I177" s="1423">
        <v>40238</v>
      </c>
      <c r="J177" s="1423">
        <v>40267</v>
      </c>
      <c r="K177" s="1418">
        <v>30</v>
      </c>
      <c r="L177" s="1418"/>
      <c r="M177" s="1419">
        <v>3.2500000000000001E-2</v>
      </c>
      <c r="N177" s="1420">
        <v>19307.689999999999</v>
      </c>
      <c r="O177" s="1416">
        <v>19307.689999999999</v>
      </c>
      <c r="P177" s="1416">
        <v>926311.63999999955</v>
      </c>
    </row>
    <row r="178" spans="2:16" hidden="1" outlineLevel="1" x14ac:dyDescent="0.2">
      <c r="C178" s="1416">
        <v>5498029.6531072073</v>
      </c>
      <c r="F178" s="1416">
        <v>5498029.6531072073</v>
      </c>
      <c r="G178" s="1416">
        <v>12726035.842865853</v>
      </c>
      <c r="I178" s="1423">
        <v>40268</v>
      </c>
      <c r="J178" s="1423">
        <v>40268</v>
      </c>
      <c r="K178" s="1418">
        <v>1</v>
      </c>
      <c r="L178" s="1418"/>
      <c r="M178" s="1419">
        <v>3.2500000000000001E-2</v>
      </c>
      <c r="N178" s="1420">
        <v>1133.1400000000001</v>
      </c>
      <c r="O178" s="1416">
        <v>20440.829999999998</v>
      </c>
      <c r="P178" s="1416">
        <v>927444.77999999956</v>
      </c>
    </row>
    <row r="179" spans="2:16" hidden="1" outlineLevel="1" x14ac:dyDescent="0.2">
      <c r="B179" s="1407" t="s">
        <v>38</v>
      </c>
      <c r="C179" s="1416"/>
      <c r="G179" s="1416">
        <v>12726035.842865853</v>
      </c>
      <c r="I179" s="1423">
        <v>40269</v>
      </c>
      <c r="J179" s="1423">
        <v>40297</v>
      </c>
      <c r="K179" s="1418">
        <v>29</v>
      </c>
      <c r="L179" s="1418"/>
      <c r="M179" s="1419">
        <v>3.2500000000000001E-2</v>
      </c>
      <c r="N179" s="1420">
        <v>32861.07</v>
      </c>
      <c r="O179" s="1416">
        <v>32861.07</v>
      </c>
      <c r="P179" s="1416">
        <v>960305.84999999951</v>
      </c>
    </row>
    <row r="180" spans="2:16" hidden="1" outlineLevel="1" x14ac:dyDescent="0.2">
      <c r="C180" s="1416">
        <v>-2907013.1197292283</v>
      </c>
      <c r="F180" s="1416">
        <v>-2907013.1197292283</v>
      </c>
      <c r="G180" s="1416">
        <v>9819022.7231366243</v>
      </c>
      <c r="I180" s="1423">
        <v>40298</v>
      </c>
      <c r="J180" s="1423">
        <v>40298</v>
      </c>
      <c r="K180" s="1418">
        <v>1</v>
      </c>
      <c r="L180" s="1418"/>
      <c r="M180" s="1419">
        <v>3.2500000000000001E-2</v>
      </c>
      <c r="N180" s="1420">
        <v>874.3</v>
      </c>
      <c r="O180" s="1416">
        <v>33735.370000000003</v>
      </c>
      <c r="P180" s="1416">
        <v>961180.14999999956</v>
      </c>
    </row>
    <row r="181" spans="2:16" hidden="1" outlineLevel="1" x14ac:dyDescent="0.2">
      <c r="B181" s="1407" t="s">
        <v>39</v>
      </c>
      <c r="C181" s="1416"/>
      <c r="G181" s="1416">
        <v>9819022.7231366243</v>
      </c>
      <c r="I181" s="1423">
        <v>40299</v>
      </c>
      <c r="J181" s="1423">
        <v>40328</v>
      </c>
      <c r="K181" s="1418">
        <v>30</v>
      </c>
      <c r="L181" s="1418"/>
      <c r="M181" s="1419">
        <v>3.2500000000000001E-2</v>
      </c>
      <c r="N181" s="1420">
        <v>26228.9</v>
      </c>
      <c r="O181" s="1416">
        <v>26228.9</v>
      </c>
      <c r="P181" s="1416">
        <v>987409.04999999958</v>
      </c>
    </row>
    <row r="182" spans="2:16" hidden="1" outlineLevel="1" x14ac:dyDescent="0.2">
      <c r="C182" s="1416">
        <v>-5014648.3344483599</v>
      </c>
      <c r="F182" s="1416">
        <v>-5014648.3344483599</v>
      </c>
      <c r="G182" s="1416">
        <v>4804374.3886882644</v>
      </c>
      <c r="I182" s="1423">
        <v>40329</v>
      </c>
      <c r="J182" s="1423">
        <v>40329</v>
      </c>
      <c r="K182" s="1418">
        <v>1</v>
      </c>
      <c r="L182" s="1418"/>
      <c r="M182" s="1419">
        <v>3.2500000000000001E-2</v>
      </c>
      <c r="N182" s="1420">
        <v>427.79</v>
      </c>
      <c r="O182" s="1416">
        <v>26656.690000000002</v>
      </c>
      <c r="P182" s="1416">
        <v>987836.83999999962</v>
      </c>
    </row>
    <row r="183" spans="2:16" hidden="1" outlineLevel="1" x14ac:dyDescent="0.2">
      <c r="B183" s="1407" t="s">
        <v>40</v>
      </c>
      <c r="C183" s="1416"/>
      <c r="G183" s="1416">
        <v>4804374.3886882644</v>
      </c>
      <c r="I183" s="1423">
        <v>40330</v>
      </c>
      <c r="J183" s="1423">
        <v>40358</v>
      </c>
      <c r="K183" s="1418">
        <v>29</v>
      </c>
      <c r="L183" s="1418"/>
      <c r="M183" s="1419">
        <v>3.2500000000000001E-2</v>
      </c>
      <c r="N183" s="1420">
        <v>12405.82</v>
      </c>
      <c r="O183" s="1416">
        <v>12405.82</v>
      </c>
      <c r="P183" s="1416">
        <v>1000242.6599999996</v>
      </c>
    </row>
    <row r="184" spans="2:16" hidden="1" outlineLevel="1" x14ac:dyDescent="0.2">
      <c r="C184" s="1416">
        <v>2907376.7569421828</v>
      </c>
      <c r="F184" s="1416">
        <v>2907376.7569421828</v>
      </c>
      <c r="G184" s="1416">
        <v>7711751.1456304472</v>
      </c>
      <c r="I184" s="1423">
        <v>40359</v>
      </c>
      <c r="J184" s="1423">
        <v>40359</v>
      </c>
      <c r="K184" s="1418">
        <v>1</v>
      </c>
      <c r="L184" s="1418"/>
      <c r="M184" s="1419">
        <v>3.2500000000000001E-2</v>
      </c>
      <c r="N184" s="1420">
        <v>686.66</v>
      </c>
      <c r="O184" s="1416">
        <v>13092.48</v>
      </c>
      <c r="P184" s="1416">
        <v>1000929.3199999996</v>
      </c>
    </row>
    <row r="185" spans="2:16" hidden="1" outlineLevel="1" x14ac:dyDescent="0.2">
      <c r="B185" s="1407" t="s">
        <v>29</v>
      </c>
      <c r="C185" s="1416"/>
      <c r="G185" s="1416">
        <v>7711751.1456304472</v>
      </c>
      <c r="I185" s="1423">
        <v>40360</v>
      </c>
      <c r="J185" s="1423">
        <v>40389</v>
      </c>
      <c r="K185" s="1418">
        <v>30</v>
      </c>
      <c r="L185" s="1418"/>
      <c r="M185" s="1419">
        <v>3.2500000000000001E-2</v>
      </c>
      <c r="N185" s="1420">
        <v>20599.88</v>
      </c>
      <c r="O185" s="1416">
        <v>20599.88</v>
      </c>
      <c r="P185" s="1416">
        <v>1021529.1999999996</v>
      </c>
    </row>
    <row r="186" spans="2:16" hidden="1" outlineLevel="1" x14ac:dyDescent="0.2">
      <c r="C186" s="1416">
        <v>-2907376.7569421828</v>
      </c>
      <c r="F186" s="1416">
        <v>-2907376.7569421828</v>
      </c>
      <c r="G186" s="1416">
        <v>4804374.3886882644</v>
      </c>
      <c r="I186" s="1423">
        <v>40390</v>
      </c>
      <c r="J186" s="1423">
        <v>40390</v>
      </c>
      <c r="K186" s="1418">
        <v>1</v>
      </c>
      <c r="L186" s="1418"/>
      <c r="M186" s="1419">
        <v>3.2500000000000001E-2</v>
      </c>
      <c r="N186" s="1420">
        <v>427.79</v>
      </c>
      <c r="O186" s="1416">
        <v>21027.670000000002</v>
      </c>
      <c r="P186" s="1416">
        <v>1021956.9899999996</v>
      </c>
    </row>
    <row r="187" spans="2:16" hidden="1" outlineLevel="1" x14ac:dyDescent="0.2">
      <c r="B187" s="1407" t="s">
        <v>30</v>
      </c>
      <c r="C187" s="1416"/>
      <c r="G187" s="1416">
        <v>4804374.3886882644</v>
      </c>
      <c r="I187" s="1423">
        <v>40391</v>
      </c>
      <c r="J187" s="1423">
        <v>40420</v>
      </c>
      <c r="K187" s="1418">
        <v>30</v>
      </c>
      <c r="L187" s="1418"/>
      <c r="M187" s="1419">
        <v>3.2500000000000001E-2</v>
      </c>
      <c r="N187" s="1420">
        <v>12833.6</v>
      </c>
      <c r="O187" s="1416">
        <v>12833.6</v>
      </c>
      <c r="P187" s="1416">
        <v>1034790.5899999996</v>
      </c>
    </row>
    <row r="188" spans="2:16" hidden="1" outlineLevel="1" x14ac:dyDescent="0.2">
      <c r="C188" s="1416">
        <v>0</v>
      </c>
      <c r="F188" s="1416">
        <v>0</v>
      </c>
      <c r="G188" s="1416">
        <v>4804374.3886882644</v>
      </c>
      <c r="I188" s="1423">
        <v>40421</v>
      </c>
      <c r="J188" s="1423">
        <v>40421</v>
      </c>
      <c r="K188" s="1418">
        <v>1</v>
      </c>
      <c r="L188" s="1418"/>
      <c r="M188" s="1419">
        <v>3.2500000000000001E-2</v>
      </c>
      <c r="N188" s="1420">
        <v>427.79</v>
      </c>
      <c r="O188" s="1416">
        <v>13261.390000000001</v>
      </c>
      <c r="P188" s="1416">
        <v>1035218.3799999997</v>
      </c>
    </row>
    <row r="189" spans="2:16" hidden="1" outlineLevel="1" x14ac:dyDescent="0.2">
      <c r="B189" s="1407" t="s">
        <v>31</v>
      </c>
      <c r="C189" s="1416"/>
      <c r="G189" s="1416">
        <v>4804374.3886882644</v>
      </c>
      <c r="I189" s="1423">
        <v>40422</v>
      </c>
      <c r="J189" s="1423">
        <v>40450</v>
      </c>
      <c r="K189" s="1418">
        <v>29</v>
      </c>
      <c r="L189" s="1418"/>
      <c r="M189" s="1419">
        <v>3.2500000000000001E-2</v>
      </c>
      <c r="N189" s="1420">
        <v>12405.82</v>
      </c>
      <c r="O189" s="1416">
        <v>12405.82</v>
      </c>
      <c r="P189" s="1416">
        <v>1047624.1999999996</v>
      </c>
    </row>
    <row r="190" spans="2:16" hidden="1" outlineLevel="1" x14ac:dyDescent="0.2">
      <c r="C190" s="1416">
        <v>940763.75851666555</v>
      </c>
      <c r="F190" s="1416">
        <v>940763.75851666555</v>
      </c>
      <c r="G190" s="1416">
        <v>5745138.14720493</v>
      </c>
      <c r="I190" s="1423">
        <v>40451</v>
      </c>
      <c r="J190" s="1423">
        <v>40451</v>
      </c>
      <c r="K190" s="1418">
        <v>1</v>
      </c>
      <c r="L190" s="1418"/>
      <c r="M190" s="1419">
        <v>3.2500000000000001E-2</v>
      </c>
      <c r="N190" s="1420">
        <v>511.55</v>
      </c>
      <c r="O190" s="1416">
        <v>12917.369999999999</v>
      </c>
      <c r="P190" s="1416">
        <v>1048135.7499999997</v>
      </c>
    </row>
    <row r="191" spans="2:16" hidden="1" outlineLevel="1" x14ac:dyDescent="0.2">
      <c r="B191" s="1407" t="s">
        <v>32</v>
      </c>
      <c r="C191" s="1416"/>
      <c r="G191" s="1416">
        <v>5745138.14720493</v>
      </c>
      <c r="I191" s="1423">
        <v>40452</v>
      </c>
      <c r="J191" s="1423">
        <v>40481</v>
      </c>
      <c r="K191" s="1418">
        <v>30</v>
      </c>
      <c r="L191" s="1418"/>
      <c r="M191" s="1419">
        <v>3.2500000000000001E-2</v>
      </c>
      <c r="N191" s="1420">
        <v>15346.6</v>
      </c>
      <c r="O191" s="1416">
        <v>15346.6</v>
      </c>
      <c r="P191" s="1416">
        <v>1063482.3499999996</v>
      </c>
    </row>
    <row r="192" spans="2:16" hidden="1" outlineLevel="1" x14ac:dyDescent="0.2">
      <c r="C192" s="1416">
        <v>2471130.3310148884</v>
      </c>
      <c r="F192" s="1416">
        <v>2471130.3310148884</v>
      </c>
      <c r="G192" s="1416">
        <v>8216268.4782198183</v>
      </c>
      <c r="I192" s="1423">
        <v>40482</v>
      </c>
      <c r="J192" s="1423">
        <v>40482</v>
      </c>
      <c r="K192" s="1418">
        <v>1</v>
      </c>
      <c r="L192" s="1418"/>
      <c r="M192" s="1419">
        <v>3.2500000000000001E-2</v>
      </c>
      <c r="N192" s="1420">
        <v>731.59</v>
      </c>
      <c r="O192" s="1416">
        <v>16078.19</v>
      </c>
      <c r="P192" s="1416">
        <v>1064213.9399999997</v>
      </c>
    </row>
    <row r="193" spans="1:16" hidden="1" outlineLevel="1" x14ac:dyDescent="0.2">
      <c r="B193" s="1407" t="s">
        <v>33</v>
      </c>
      <c r="C193" s="1416"/>
      <c r="G193" s="1416">
        <v>8216268.4782198183</v>
      </c>
      <c r="I193" s="1423">
        <v>40483</v>
      </c>
      <c r="J193" s="1423">
        <v>40511</v>
      </c>
      <c r="K193" s="1418">
        <v>29</v>
      </c>
      <c r="L193" s="1418"/>
      <c r="M193" s="1419">
        <v>3.2500000000000001E-2</v>
      </c>
      <c r="N193" s="1420">
        <v>21215.98</v>
      </c>
      <c r="O193" s="1416">
        <v>21215.98</v>
      </c>
      <c r="P193" s="1416">
        <v>1085429.9199999997</v>
      </c>
    </row>
    <row r="194" spans="1:16" hidden="1" outlineLevel="1" x14ac:dyDescent="0.2">
      <c r="C194" s="1416">
        <v>259586.59570912831</v>
      </c>
      <c r="F194" s="1416">
        <v>259586.59570912831</v>
      </c>
      <c r="G194" s="1416">
        <v>8475855.0739289466</v>
      </c>
      <c r="I194" s="1423">
        <v>40512</v>
      </c>
      <c r="J194" s="1423">
        <v>40512</v>
      </c>
      <c r="K194" s="1418">
        <v>1</v>
      </c>
      <c r="L194" s="1418"/>
      <c r="M194" s="1419">
        <v>3.2500000000000001E-2</v>
      </c>
      <c r="N194" s="1420">
        <v>754.7</v>
      </c>
      <c r="O194" s="1416">
        <v>21970.68</v>
      </c>
      <c r="P194" s="1416">
        <v>1086184.6199999996</v>
      </c>
    </row>
    <row r="195" spans="1:16" hidden="1" outlineLevel="1" x14ac:dyDescent="0.2">
      <c r="B195" s="1407" t="s">
        <v>34</v>
      </c>
      <c r="C195" s="1416"/>
      <c r="G195" s="1416">
        <v>8475855.0739289466</v>
      </c>
      <c r="I195" s="1423">
        <v>40513</v>
      </c>
      <c r="J195" s="1423">
        <v>40542</v>
      </c>
      <c r="K195" s="1418">
        <v>30</v>
      </c>
      <c r="L195" s="1418"/>
      <c r="M195" s="1419">
        <v>3.2500000000000001E-2</v>
      </c>
      <c r="N195" s="1420">
        <v>22640.98</v>
      </c>
      <c r="O195" s="1416">
        <v>22640.98</v>
      </c>
      <c r="P195" s="1416">
        <v>1108825.5999999996</v>
      </c>
    </row>
    <row r="196" spans="1:16" hidden="1" outlineLevel="1" x14ac:dyDescent="0.2">
      <c r="C196" s="1416">
        <v>4410283.4311429486</v>
      </c>
      <c r="F196" s="1416">
        <v>4410283.4311429486</v>
      </c>
      <c r="G196" s="1416">
        <v>12886138.505071895</v>
      </c>
      <c r="I196" s="1423">
        <v>40543</v>
      </c>
      <c r="J196" s="1423">
        <v>40543</v>
      </c>
      <c r="K196" s="1418">
        <v>1</v>
      </c>
      <c r="L196" s="1418"/>
      <c r="M196" s="1419">
        <v>3.2500000000000001E-2</v>
      </c>
      <c r="N196" s="1420">
        <v>1147.4000000000001</v>
      </c>
      <c r="O196" s="1416">
        <v>23788.38</v>
      </c>
      <c r="P196" s="1416">
        <v>1109972.9999999995</v>
      </c>
    </row>
    <row r="197" spans="1:16" hidden="1" outlineLevel="1" x14ac:dyDescent="0.2">
      <c r="A197" s="1407" t="s">
        <v>82</v>
      </c>
      <c r="B197" s="1407" t="s">
        <v>35</v>
      </c>
      <c r="G197" s="1416">
        <v>12886138.505071895</v>
      </c>
      <c r="I197" s="1423">
        <v>40544</v>
      </c>
      <c r="J197" s="1423">
        <v>40573</v>
      </c>
      <c r="K197" s="1418">
        <v>30</v>
      </c>
      <c r="L197" s="1418"/>
      <c r="M197" s="1419">
        <v>3.2500000000000001E-2</v>
      </c>
      <c r="N197" s="1420">
        <v>34421.879999999997</v>
      </c>
      <c r="O197" s="1416">
        <v>34421.879999999997</v>
      </c>
      <c r="P197" s="1416">
        <v>1144394.8799999994</v>
      </c>
    </row>
    <row r="198" spans="1:16" hidden="1" outlineLevel="1" x14ac:dyDescent="0.2">
      <c r="A198" s="1424" t="s">
        <v>83</v>
      </c>
      <c r="C198" s="1416">
        <v>0</v>
      </c>
      <c r="F198" s="1416">
        <v>0</v>
      </c>
      <c r="G198" s="1416">
        <v>12886138.505071895</v>
      </c>
      <c r="I198" s="1423">
        <v>40574</v>
      </c>
      <c r="J198" s="1423">
        <v>40574</v>
      </c>
      <c r="K198" s="1418">
        <v>1</v>
      </c>
      <c r="L198" s="1418"/>
      <c r="M198" s="1419">
        <v>3.2500000000000001E-2</v>
      </c>
      <c r="N198" s="1420">
        <v>1147.4000000000001</v>
      </c>
      <c r="O198" s="1416">
        <v>35569.279999999999</v>
      </c>
      <c r="P198" s="1416">
        <v>1145542.2799999993</v>
      </c>
    </row>
    <row r="199" spans="1:16" hidden="1" outlineLevel="1" x14ac:dyDescent="0.2">
      <c r="B199" s="1407" t="s">
        <v>36</v>
      </c>
      <c r="C199" s="1416"/>
      <c r="G199" s="1416">
        <v>12886138.505071895</v>
      </c>
      <c r="I199" s="1423">
        <v>40575</v>
      </c>
      <c r="J199" s="1423">
        <v>40601</v>
      </c>
      <c r="K199" s="1418">
        <v>27</v>
      </c>
      <c r="L199" s="1418"/>
      <c r="M199" s="1419">
        <v>3.2500000000000001E-2</v>
      </c>
      <c r="N199" s="1420">
        <v>30979.69</v>
      </c>
      <c r="O199" s="1416">
        <v>30979.69</v>
      </c>
      <c r="P199" s="1416">
        <v>1176521.9699999993</v>
      </c>
    </row>
    <row r="200" spans="1:16" hidden="1" outlineLevel="1" x14ac:dyDescent="0.2">
      <c r="C200" s="1416">
        <v>0</v>
      </c>
      <c r="F200" s="1416">
        <v>0</v>
      </c>
      <c r="G200" s="1416">
        <v>12886138.505071895</v>
      </c>
      <c r="I200" s="1423">
        <v>40602</v>
      </c>
      <c r="J200" s="1423">
        <v>40602</v>
      </c>
      <c r="K200" s="1418">
        <v>1</v>
      </c>
      <c r="L200" s="1418"/>
      <c r="M200" s="1419">
        <v>3.2500000000000001E-2</v>
      </c>
      <c r="N200" s="1420">
        <v>1147.4000000000001</v>
      </c>
      <c r="O200" s="1416">
        <v>32127.09</v>
      </c>
      <c r="P200" s="1416">
        <v>1177669.3699999992</v>
      </c>
    </row>
    <row r="201" spans="1:16" hidden="1" outlineLevel="1" x14ac:dyDescent="0.2">
      <c r="B201" s="1407" t="s">
        <v>37</v>
      </c>
      <c r="C201" s="1416"/>
      <c r="G201" s="1416">
        <v>12886138.505071895</v>
      </c>
      <c r="I201" s="1423">
        <v>40603</v>
      </c>
      <c r="J201" s="1423">
        <v>40632</v>
      </c>
      <c r="K201" s="1418">
        <v>30</v>
      </c>
      <c r="L201" s="1418"/>
      <c r="M201" s="1419">
        <v>3.2500000000000001E-2</v>
      </c>
      <c r="N201" s="1420">
        <v>34421.879999999997</v>
      </c>
      <c r="O201" s="1416">
        <v>34421.879999999997</v>
      </c>
      <c r="P201" s="1416">
        <v>1212091.2499999991</v>
      </c>
    </row>
    <row r="202" spans="1:16" ht="14.25" hidden="1" customHeight="1" outlineLevel="1" x14ac:dyDescent="0.2">
      <c r="C202" s="1416">
        <v>0</v>
      </c>
      <c r="F202" s="1416">
        <v>0</v>
      </c>
      <c r="G202" s="1416">
        <v>12886138.505071895</v>
      </c>
      <c r="I202" s="1423">
        <v>40633</v>
      </c>
      <c r="J202" s="1423">
        <v>40633</v>
      </c>
      <c r="K202" s="1418">
        <v>1</v>
      </c>
      <c r="L202" s="1418"/>
      <c r="M202" s="1419">
        <v>3.2500000000000001E-2</v>
      </c>
      <c r="N202" s="1420">
        <v>1147.4000000000001</v>
      </c>
      <c r="O202" s="1416">
        <v>35569.279999999999</v>
      </c>
      <c r="P202" s="1416">
        <v>1213238.649999999</v>
      </c>
    </row>
    <row r="203" spans="1:16" hidden="1" outlineLevel="1" x14ac:dyDescent="0.2">
      <c r="B203" s="1407" t="s">
        <v>38</v>
      </c>
      <c r="C203" s="1416"/>
      <c r="G203" s="1416">
        <v>12886138.505071895</v>
      </c>
      <c r="I203" s="1423">
        <v>40634</v>
      </c>
      <c r="J203" s="1423">
        <v>40662</v>
      </c>
      <c r="K203" s="1418">
        <v>29</v>
      </c>
      <c r="L203" s="1418"/>
      <c r="M203" s="1419">
        <v>3.2500000000000001E-2</v>
      </c>
      <c r="N203" s="1420">
        <v>33274.480000000003</v>
      </c>
      <c r="O203" s="1416">
        <v>33274.480000000003</v>
      </c>
      <c r="P203" s="1416">
        <v>1246513.129999999</v>
      </c>
    </row>
    <row r="204" spans="1:16" hidden="1" outlineLevel="1" x14ac:dyDescent="0.2">
      <c r="C204" s="1416">
        <v>0</v>
      </c>
      <c r="F204" s="1416">
        <v>0</v>
      </c>
      <c r="G204" s="1416">
        <v>12886138.505071895</v>
      </c>
      <c r="I204" s="1423">
        <v>40663</v>
      </c>
      <c r="J204" s="1423">
        <v>40663</v>
      </c>
      <c r="K204" s="1418">
        <v>1</v>
      </c>
      <c r="L204" s="1418"/>
      <c r="M204" s="1419">
        <v>3.2500000000000001E-2</v>
      </c>
      <c r="N204" s="1420">
        <v>1147.4000000000001</v>
      </c>
      <c r="O204" s="1416">
        <v>34421.880000000005</v>
      </c>
      <c r="P204" s="1416">
        <v>1247660.5299999989</v>
      </c>
    </row>
    <row r="205" spans="1:16" hidden="1" outlineLevel="1" x14ac:dyDescent="0.2">
      <c r="B205" s="1407" t="s">
        <v>39</v>
      </c>
      <c r="C205" s="1416"/>
      <c r="G205" s="1416">
        <v>12886138.505071895</v>
      </c>
      <c r="I205" s="1423">
        <v>40664</v>
      </c>
      <c r="J205" s="1423">
        <v>40693</v>
      </c>
      <c r="K205" s="1418">
        <v>30</v>
      </c>
      <c r="L205" s="1418"/>
      <c r="M205" s="1419">
        <v>3.2500000000000001E-2</v>
      </c>
      <c r="N205" s="1420">
        <v>34421.879999999997</v>
      </c>
      <c r="O205" s="1416">
        <v>34421.879999999997</v>
      </c>
      <c r="P205" s="1416">
        <v>1282082.4099999988</v>
      </c>
    </row>
    <row r="206" spans="1:16" hidden="1" outlineLevel="1" x14ac:dyDescent="0.2">
      <c r="C206" s="1416">
        <v>-6056321.5016561672</v>
      </c>
      <c r="F206" s="1416">
        <v>-6056321.5016561672</v>
      </c>
      <c r="G206" s="1416">
        <v>6829817.003415728</v>
      </c>
      <c r="I206" s="1423">
        <v>40694</v>
      </c>
      <c r="J206" s="1423">
        <v>40694</v>
      </c>
      <c r="K206" s="1418">
        <v>1</v>
      </c>
      <c r="L206" s="1418"/>
      <c r="M206" s="1419">
        <v>3.2500000000000001E-2</v>
      </c>
      <c r="N206" s="1420">
        <v>608.13</v>
      </c>
      <c r="O206" s="1416">
        <v>35030.009999999995</v>
      </c>
      <c r="P206" s="1416">
        <v>1282690.5399999986</v>
      </c>
    </row>
    <row r="207" spans="1:16" hidden="1" outlineLevel="1" x14ac:dyDescent="0.2">
      <c r="B207" s="1407" t="s">
        <v>40</v>
      </c>
      <c r="C207" s="1416"/>
      <c r="G207" s="1416">
        <v>6829817.003415728</v>
      </c>
      <c r="I207" s="1423">
        <v>40695</v>
      </c>
      <c r="J207" s="1423">
        <v>40723</v>
      </c>
      <c r="K207" s="1418">
        <v>29</v>
      </c>
      <c r="L207" s="1418"/>
      <c r="M207" s="1419">
        <v>3.2500000000000001E-2</v>
      </c>
      <c r="N207" s="1420">
        <v>17635.900000000001</v>
      </c>
      <c r="O207" s="1416">
        <v>17635.900000000001</v>
      </c>
      <c r="P207" s="1416">
        <v>1300326.4399999985</v>
      </c>
    </row>
    <row r="208" spans="1:16" hidden="1" outlineLevel="1" x14ac:dyDescent="0.2">
      <c r="C208" s="1416">
        <v>1689533.2241270356</v>
      </c>
      <c r="F208" s="1416">
        <v>1689533.2241270356</v>
      </c>
      <c r="G208" s="1416">
        <v>8519350.2275427636</v>
      </c>
      <c r="I208" s="1423">
        <v>40724</v>
      </c>
      <c r="J208" s="1423">
        <v>40724</v>
      </c>
      <c r="K208" s="1418">
        <v>1</v>
      </c>
      <c r="L208" s="1418"/>
      <c r="M208" s="1419">
        <v>3.2500000000000001E-2</v>
      </c>
      <c r="N208" s="1420">
        <v>758.57</v>
      </c>
      <c r="O208" s="1416">
        <v>18394.47</v>
      </c>
      <c r="P208" s="1416">
        <v>1301085.0099999986</v>
      </c>
    </row>
    <row r="209" spans="1:16" hidden="1" outlineLevel="1" x14ac:dyDescent="0.2">
      <c r="B209" s="1407" t="s">
        <v>29</v>
      </c>
      <c r="C209" s="1416"/>
      <c r="G209" s="1416">
        <v>8519350.2275427636</v>
      </c>
      <c r="I209" s="1423">
        <v>40725</v>
      </c>
      <c r="J209" s="1423">
        <v>40754</v>
      </c>
      <c r="K209" s="1418">
        <v>30</v>
      </c>
      <c r="L209" s="1418"/>
      <c r="M209" s="1419">
        <v>3.2500000000000001E-2</v>
      </c>
      <c r="N209" s="1420">
        <v>22757.17</v>
      </c>
      <c r="O209" s="1416">
        <v>22757.17</v>
      </c>
      <c r="P209" s="1416">
        <v>1323842.1799999985</v>
      </c>
    </row>
    <row r="210" spans="1:16" hidden="1" outlineLevel="1" x14ac:dyDescent="0.2">
      <c r="C210" s="1416">
        <v>-4967037.5397893079</v>
      </c>
      <c r="F210" s="1416">
        <v>-4967037.5397893079</v>
      </c>
      <c r="G210" s="1416">
        <v>3552312.6877534557</v>
      </c>
      <c r="I210" s="1423">
        <v>40755</v>
      </c>
      <c r="J210" s="1423">
        <v>40755</v>
      </c>
      <c r="K210" s="1418">
        <v>1</v>
      </c>
      <c r="L210" s="1418"/>
      <c r="M210" s="1419">
        <v>3.2500000000000001E-2</v>
      </c>
      <c r="N210" s="1420">
        <v>316.3</v>
      </c>
      <c r="O210" s="1416">
        <v>23073.469999999998</v>
      </c>
      <c r="P210" s="1416">
        <v>1324158.4799999986</v>
      </c>
    </row>
    <row r="211" spans="1:16" hidden="1" outlineLevel="1" x14ac:dyDescent="0.2">
      <c r="B211" s="1407" t="s">
        <v>30</v>
      </c>
      <c r="C211" s="1416"/>
      <c r="G211" s="1416">
        <v>3552312.6877534557</v>
      </c>
      <c r="I211" s="1423">
        <v>40756</v>
      </c>
      <c r="J211" s="1423">
        <v>40785</v>
      </c>
      <c r="K211" s="1418">
        <v>30</v>
      </c>
      <c r="L211" s="1418"/>
      <c r="M211" s="1419">
        <v>3.2500000000000001E-2</v>
      </c>
      <c r="N211" s="1420">
        <v>9489.0499999999993</v>
      </c>
      <c r="O211" s="1416">
        <v>9489.0499999999993</v>
      </c>
      <c r="P211" s="1416">
        <v>1333647.5299999986</v>
      </c>
    </row>
    <row r="212" spans="1:16" hidden="1" outlineLevel="1" x14ac:dyDescent="0.2">
      <c r="C212" s="1416">
        <v>-6419099.9273890406</v>
      </c>
      <c r="F212" s="1416">
        <v>-6419099.9273890406</v>
      </c>
      <c r="G212" s="1416">
        <v>-2866787.2396355849</v>
      </c>
      <c r="I212" s="1423">
        <v>40786</v>
      </c>
      <c r="J212" s="1423">
        <v>40786</v>
      </c>
      <c r="K212" s="1418">
        <v>1</v>
      </c>
      <c r="L212" s="1418"/>
      <c r="M212" s="1419">
        <v>3.2500000000000001E-2</v>
      </c>
      <c r="N212" s="1420">
        <v>-255.26</v>
      </c>
      <c r="O212" s="1416">
        <v>9233.7899999999991</v>
      </c>
      <c r="P212" s="1416">
        <v>1333392.2699999986</v>
      </c>
    </row>
    <row r="213" spans="1:16" hidden="1" outlineLevel="1" x14ac:dyDescent="0.2">
      <c r="B213" s="1407" t="s">
        <v>31</v>
      </c>
      <c r="C213" s="1416"/>
      <c r="G213" s="1416">
        <v>-2866787.2396355849</v>
      </c>
      <c r="I213" s="1423">
        <v>40787</v>
      </c>
      <c r="J213" s="1423">
        <v>40815</v>
      </c>
      <c r="K213" s="1418">
        <v>29</v>
      </c>
      <c r="L213" s="1418"/>
      <c r="M213" s="1419">
        <v>3.2500000000000001E-2</v>
      </c>
      <c r="N213" s="1420">
        <v>-7402.59</v>
      </c>
      <c r="O213" s="1416">
        <v>-7402.59</v>
      </c>
      <c r="P213" s="1416">
        <v>1325989.6799999985</v>
      </c>
    </row>
    <row r="214" spans="1:16" hidden="1" outlineLevel="1" x14ac:dyDescent="0.2">
      <c r="C214" s="1416">
        <v>2646758.9382936172</v>
      </c>
      <c r="F214" s="1416">
        <v>2646758.9382936172</v>
      </c>
      <c r="G214" s="1416">
        <v>-220028.30134196766</v>
      </c>
      <c r="I214" s="1423">
        <v>40816</v>
      </c>
      <c r="J214" s="1423">
        <v>40816</v>
      </c>
      <c r="K214" s="1418">
        <v>1</v>
      </c>
      <c r="L214" s="1418"/>
      <c r="M214" s="1419">
        <v>3.2500000000000001E-2</v>
      </c>
      <c r="N214" s="1420">
        <v>-19.59</v>
      </c>
      <c r="O214" s="1416">
        <v>-7422.18</v>
      </c>
      <c r="P214" s="1416">
        <v>1325970.0899999985</v>
      </c>
    </row>
    <row r="215" spans="1:16" hidden="1" outlineLevel="1" x14ac:dyDescent="0.2">
      <c r="B215" s="1407" t="s">
        <v>32</v>
      </c>
      <c r="C215" s="1416"/>
      <c r="G215" s="1416">
        <v>-220028.30134196766</v>
      </c>
      <c r="I215" s="1423">
        <v>40817</v>
      </c>
      <c r="J215" s="1423">
        <v>40846</v>
      </c>
      <c r="K215" s="1418">
        <v>30</v>
      </c>
      <c r="L215" s="1418"/>
      <c r="M215" s="1419">
        <v>3.2500000000000001E-2</v>
      </c>
      <c r="N215" s="1420">
        <v>-587.75</v>
      </c>
      <c r="O215" s="1416">
        <v>-587.75</v>
      </c>
      <c r="P215" s="1416">
        <v>1325382.3399999985</v>
      </c>
    </row>
    <row r="216" spans="1:16" hidden="1" outlineLevel="1" x14ac:dyDescent="0.2">
      <c r="C216" s="1416">
        <v>3299561.9208000563</v>
      </c>
      <c r="F216" s="1416">
        <v>3299561.9208000563</v>
      </c>
      <c r="G216" s="1416">
        <v>3079533.6194580887</v>
      </c>
      <c r="I216" s="1423">
        <v>40847</v>
      </c>
      <c r="J216" s="1423">
        <v>40847</v>
      </c>
      <c r="K216" s="1418">
        <v>1</v>
      </c>
      <c r="L216" s="1418"/>
      <c r="M216" s="1419">
        <v>3.2500000000000001E-2</v>
      </c>
      <c r="N216" s="1420">
        <v>274.20999999999998</v>
      </c>
      <c r="O216" s="1416">
        <v>-313.54000000000002</v>
      </c>
      <c r="P216" s="1416">
        <v>1325656.5499999984</v>
      </c>
    </row>
    <row r="217" spans="1:16" hidden="1" outlineLevel="1" x14ac:dyDescent="0.2">
      <c r="B217" s="1407" t="s">
        <v>33</v>
      </c>
      <c r="C217" s="1416"/>
      <c r="G217" s="1416">
        <v>3079533.6194580887</v>
      </c>
      <c r="I217" s="1423">
        <v>40848</v>
      </c>
      <c r="J217" s="1423">
        <v>40876</v>
      </c>
      <c r="K217" s="1418">
        <v>29</v>
      </c>
      <c r="L217" s="1418"/>
      <c r="M217" s="1419">
        <v>3.2500000000000001E-2</v>
      </c>
      <c r="N217" s="1420">
        <v>7951.95</v>
      </c>
      <c r="O217" s="1416">
        <v>7951.95</v>
      </c>
      <c r="P217" s="1416">
        <v>1333608.4999999984</v>
      </c>
    </row>
    <row r="218" spans="1:16" hidden="1" outlineLevel="1" x14ac:dyDescent="0.2">
      <c r="C218" s="1416">
        <v>1163427.2930584177</v>
      </c>
      <c r="F218" s="1416">
        <v>1163427.2930584177</v>
      </c>
      <c r="G218" s="1416">
        <v>4242960.9125165064</v>
      </c>
      <c r="I218" s="1423">
        <v>40877</v>
      </c>
      <c r="J218" s="1423">
        <v>40877</v>
      </c>
      <c r="K218" s="1418">
        <v>1</v>
      </c>
      <c r="L218" s="1418"/>
      <c r="M218" s="1419">
        <v>3.2500000000000001E-2</v>
      </c>
      <c r="N218" s="1420">
        <v>377.8</v>
      </c>
      <c r="O218" s="1416">
        <v>8329.75</v>
      </c>
      <c r="P218" s="1416">
        <v>1333986.2999999984</v>
      </c>
    </row>
    <row r="219" spans="1:16" hidden="1" outlineLevel="1" x14ac:dyDescent="0.2">
      <c r="B219" s="1407" t="s">
        <v>34</v>
      </c>
      <c r="C219" s="1416"/>
      <c r="G219" s="1416">
        <v>4242960.9125165064</v>
      </c>
      <c r="I219" s="1423">
        <v>40878</v>
      </c>
      <c r="J219" s="1423">
        <v>40907</v>
      </c>
      <c r="K219" s="1418">
        <v>30</v>
      </c>
      <c r="L219" s="1418"/>
      <c r="M219" s="1419">
        <v>3.2500000000000001E-2</v>
      </c>
      <c r="N219" s="1420">
        <v>11333.94</v>
      </c>
      <c r="O219" s="1416">
        <v>11333.94</v>
      </c>
      <c r="P219" s="1416">
        <v>1345320.2399999984</v>
      </c>
    </row>
    <row r="220" spans="1:16" hidden="1" outlineLevel="1" x14ac:dyDescent="0.2">
      <c r="C220" s="1416">
        <v>1229268.8318022862</v>
      </c>
      <c r="F220" s="1416">
        <v>1229268.8318022862</v>
      </c>
      <c r="G220" s="1416">
        <v>5472229.7443187926</v>
      </c>
      <c r="I220" s="1423">
        <v>40908</v>
      </c>
      <c r="J220" s="1423">
        <v>40908</v>
      </c>
      <c r="K220" s="1418">
        <v>1</v>
      </c>
      <c r="L220" s="1418"/>
      <c r="M220" s="1419">
        <v>3.2500000000000001E-2</v>
      </c>
      <c r="N220" s="1420">
        <v>487.25</v>
      </c>
      <c r="O220" s="1416">
        <v>11821.19</v>
      </c>
      <c r="P220" s="1416">
        <v>1345807.4899999984</v>
      </c>
    </row>
    <row r="221" spans="1:16" hidden="1" outlineLevel="1" x14ac:dyDescent="0.2">
      <c r="A221" s="1407" t="s">
        <v>84</v>
      </c>
      <c r="B221" s="1407" t="s">
        <v>35</v>
      </c>
      <c r="G221" s="1416">
        <v>5472229.7443187926</v>
      </c>
      <c r="I221" s="1423">
        <v>40909</v>
      </c>
      <c r="J221" s="1423">
        <v>40938</v>
      </c>
      <c r="K221" s="1418">
        <v>30</v>
      </c>
      <c r="L221" s="1418"/>
      <c r="M221" s="1419">
        <v>3.2500000000000001E-2</v>
      </c>
      <c r="N221" s="1420">
        <v>14617.6</v>
      </c>
      <c r="O221" s="1416">
        <v>14617.6</v>
      </c>
      <c r="P221" s="1416">
        <v>1360425.0899999985</v>
      </c>
    </row>
    <row r="222" spans="1:16" hidden="1" outlineLevel="1" x14ac:dyDescent="0.2">
      <c r="A222" s="1424" t="s">
        <v>85</v>
      </c>
      <c r="C222" s="1416">
        <v>0</v>
      </c>
      <c r="F222" s="1416">
        <v>0</v>
      </c>
      <c r="G222" s="1416">
        <v>5472229.7443187926</v>
      </c>
      <c r="I222" s="1423">
        <v>40939</v>
      </c>
      <c r="J222" s="1423">
        <v>40939</v>
      </c>
      <c r="K222" s="1418">
        <v>1</v>
      </c>
      <c r="L222" s="1418"/>
      <c r="M222" s="1419">
        <v>3.2500000000000001E-2</v>
      </c>
      <c r="N222" s="1420">
        <v>487.25</v>
      </c>
      <c r="O222" s="1416">
        <v>15104.85</v>
      </c>
      <c r="P222" s="1416">
        <v>1360912.3399999985</v>
      </c>
    </row>
    <row r="223" spans="1:16" hidden="1" outlineLevel="1" x14ac:dyDescent="0.2">
      <c r="B223" s="1407" t="s">
        <v>36</v>
      </c>
      <c r="C223" s="1416"/>
      <c r="G223" s="1416">
        <v>5472229.7443187926</v>
      </c>
      <c r="I223" s="1423">
        <v>40940</v>
      </c>
      <c r="J223" s="1423">
        <v>40967</v>
      </c>
      <c r="K223" s="1418">
        <v>28</v>
      </c>
      <c r="L223" s="1418"/>
      <c r="M223" s="1419">
        <v>3.2500000000000001E-2</v>
      </c>
      <c r="N223" s="1420">
        <v>13643.09</v>
      </c>
      <c r="O223" s="1416">
        <v>13643.09</v>
      </c>
      <c r="P223" s="1416">
        <v>1374555.4299999985</v>
      </c>
    </row>
    <row r="224" spans="1:16" hidden="1" outlineLevel="1" x14ac:dyDescent="0.2">
      <c r="C224" s="1416">
        <v>0</v>
      </c>
      <c r="F224" s="1416">
        <v>0</v>
      </c>
      <c r="G224" s="1416">
        <v>5472229.7443187926</v>
      </c>
      <c r="I224" s="1423">
        <v>40968</v>
      </c>
      <c r="J224" s="1423">
        <v>40968</v>
      </c>
      <c r="K224" s="1418">
        <v>1</v>
      </c>
      <c r="L224" s="1418"/>
      <c r="M224" s="1419">
        <v>3.2500000000000001E-2</v>
      </c>
      <c r="N224" s="1420">
        <v>487.25</v>
      </c>
      <c r="O224" s="1416">
        <v>14130.34</v>
      </c>
      <c r="P224" s="1416">
        <v>1375042.6799999985</v>
      </c>
    </row>
    <row r="225" spans="2:16" hidden="1" outlineLevel="1" x14ac:dyDescent="0.2">
      <c r="B225" s="1407" t="s">
        <v>37</v>
      </c>
      <c r="C225" s="1416"/>
      <c r="G225" s="1416">
        <v>5472229.7443187926</v>
      </c>
      <c r="I225" s="1423">
        <v>40969</v>
      </c>
      <c r="J225" s="1423">
        <v>40998</v>
      </c>
      <c r="K225" s="1418">
        <v>30</v>
      </c>
      <c r="L225" s="1418"/>
      <c r="M225" s="1419">
        <v>3.2500000000000001E-2</v>
      </c>
      <c r="N225" s="1420">
        <v>14617.6</v>
      </c>
      <c r="O225" s="1416">
        <v>14617.6</v>
      </c>
      <c r="P225" s="1416">
        <v>1389660.2799999986</v>
      </c>
    </row>
    <row r="226" spans="2:16" ht="14.25" hidden="1" customHeight="1" outlineLevel="1" x14ac:dyDescent="0.2">
      <c r="C226" s="1416">
        <v>-5788844.2089271396</v>
      </c>
      <c r="F226" s="1416">
        <v>-5788844.2089271396</v>
      </c>
      <c r="G226" s="1416">
        <v>-316614.46460834704</v>
      </c>
      <c r="I226" s="1423">
        <v>40999</v>
      </c>
      <c r="J226" s="1423">
        <v>40999</v>
      </c>
      <c r="K226" s="1418">
        <v>1</v>
      </c>
      <c r="L226" s="1418"/>
      <c r="M226" s="1419">
        <v>3.2500000000000001E-2</v>
      </c>
      <c r="N226" s="1420">
        <v>-28.19</v>
      </c>
      <c r="O226" s="1416">
        <v>14589.41</v>
      </c>
      <c r="P226" s="1416">
        <v>1389632.0899999987</v>
      </c>
    </row>
    <row r="227" spans="2:16" hidden="1" outlineLevel="1" x14ac:dyDescent="0.2">
      <c r="B227" s="1407" t="s">
        <v>38</v>
      </c>
      <c r="C227" s="1416"/>
      <c r="G227" s="1416">
        <v>-316614.46460834704</v>
      </c>
      <c r="I227" s="1423">
        <v>41000</v>
      </c>
      <c r="J227" s="1423">
        <v>41028</v>
      </c>
      <c r="K227" s="1418">
        <v>29</v>
      </c>
      <c r="L227" s="1418"/>
      <c r="M227" s="1419">
        <v>3.2500000000000001E-2</v>
      </c>
      <c r="N227" s="1420">
        <v>-817.56</v>
      </c>
      <c r="O227" s="1416">
        <v>-817.56</v>
      </c>
      <c r="P227" s="1416">
        <v>1388814.5299999986</v>
      </c>
    </row>
    <row r="228" spans="2:16" hidden="1" outlineLevel="1" x14ac:dyDescent="0.2">
      <c r="C228" s="1416">
        <v>-13870205.434479572</v>
      </c>
      <c r="F228" s="1416">
        <v>-13870205.434479572</v>
      </c>
      <c r="G228" s="1416">
        <v>-14186819.899087919</v>
      </c>
      <c r="I228" s="1423">
        <v>41029</v>
      </c>
      <c r="J228" s="1423">
        <v>41029</v>
      </c>
      <c r="K228" s="1418">
        <v>1</v>
      </c>
      <c r="L228" s="1418"/>
      <c r="M228" s="1419">
        <v>3.2500000000000001E-2</v>
      </c>
      <c r="N228" s="1420">
        <v>-1263.21</v>
      </c>
      <c r="O228" s="1416">
        <v>-2080.77</v>
      </c>
      <c r="P228" s="1416">
        <v>1387551.3199999987</v>
      </c>
    </row>
    <row r="229" spans="2:16" hidden="1" outlineLevel="1" x14ac:dyDescent="0.2">
      <c r="B229" s="1407" t="s">
        <v>39</v>
      </c>
      <c r="C229" s="1416"/>
      <c r="G229" s="1420">
        <v>-14186819.899087919</v>
      </c>
      <c r="I229" s="1423">
        <v>41030</v>
      </c>
      <c r="J229" s="1423">
        <v>41059</v>
      </c>
      <c r="K229" s="1418">
        <v>30</v>
      </c>
      <c r="L229" s="1418"/>
      <c r="M229" s="1419">
        <v>3.2500000000000001E-2</v>
      </c>
      <c r="N229" s="1420">
        <v>-37896.300000000003</v>
      </c>
      <c r="O229" s="1416">
        <v>-37896.300000000003</v>
      </c>
      <c r="P229" s="1416">
        <v>1349655.0199999986</v>
      </c>
    </row>
    <row r="230" spans="2:16" hidden="1" outlineLevel="1" x14ac:dyDescent="0.2">
      <c r="C230" s="1416">
        <v>-8621582.7622564156</v>
      </c>
      <c r="F230" s="1416">
        <v>-8621582.7622564156</v>
      </c>
      <c r="G230" s="1416">
        <v>-22808402.661344334</v>
      </c>
      <c r="I230" s="1423">
        <v>41060</v>
      </c>
      <c r="J230" s="1423">
        <v>41060</v>
      </c>
      <c r="K230" s="1418">
        <v>1</v>
      </c>
      <c r="L230" s="1418"/>
      <c r="M230" s="1419">
        <v>3.2500000000000001E-2</v>
      </c>
      <c r="N230" s="1420">
        <v>-2030.89</v>
      </c>
      <c r="O230" s="1416">
        <v>-39927.19</v>
      </c>
      <c r="P230" s="1416">
        <v>1347624.1299999987</v>
      </c>
    </row>
    <row r="231" spans="2:16" hidden="1" outlineLevel="1" x14ac:dyDescent="0.2">
      <c r="B231" s="1407" t="s">
        <v>40</v>
      </c>
      <c r="C231" s="1416"/>
      <c r="G231" s="1416">
        <v>-22808402.661344334</v>
      </c>
      <c r="I231" s="1423">
        <v>41061</v>
      </c>
      <c r="J231" s="1423">
        <v>41089</v>
      </c>
      <c r="K231" s="1418">
        <v>29</v>
      </c>
      <c r="L231" s="1418"/>
      <c r="M231" s="1419">
        <v>3.2500000000000001E-2</v>
      </c>
      <c r="N231" s="1420">
        <v>-58895.67</v>
      </c>
      <c r="O231" s="1416">
        <v>-58895.67</v>
      </c>
      <c r="P231" s="1416">
        <v>1288728.4599999988</v>
      </c>
    </row>
    <row r="232" spans="2:16" hidden="1" outlineLevel="1" x14ac:dyDescent="0.2">
      <c r="C232" s="1416">
        <v>2088435.904519029</v>
      </c>
      <c r="F232" s="1416">
        <v>2088435.904519029</v>
      </c>
      <c r="G232" s="1416">
        <v>-20719966.756825306</v>
      </c>
      <c r="I232" s="1423">
        <v>41090</v>
      </c>
      <c r="J232" s="1423">
        <v>41090</v>
      </c>
      <c r="K232" s="1418">
        <v>1</v>
      </c>
      <c r="L232" s="1418"/>
      <c r="M232" s="1419">
        <v>3.2500000000000001E-2</v>
      </c>
      <c r="N232" s="1420">
        <v>-1844.93</v>
      </c>
      <c r="O232" s="1416">
        <v>-60740.6</v>
      </c>
      <c r="P232" s="1416">
        <v>1286883.5299999989</v>
      </c>
    </row>
    <row r="233" spans="2:16" hidden="1" outlineLevel="1" x14ac:dyDescent="0.2">
      <c r="B233" s="1407" t="s">
        <v>29</v>
      </c>
      <c r="C233" s="1416"/>
      <c r="G233" s="1416">
        <v>-20719966.756825306</v>
      </c>
      <c r="I233" s="1423">
        <v>41091</v>
      </c>
      <c r="J233" s="1423">
        <v>41120</v>
      </c>
      <c r="K233" s="1418">
        <v>30</v>
      </c>
      <c r="L233" s="1418"/>
      <c r="M233" s="1419">
        <v>3.2500000000000001E-2</v>
      </c>
      <c r="N233" s="1420">
        <v>-55347.86</v>
      </c>
      <c r="O233" s="1416">
        <v>-55347.86</v>
      </c>
      <c r="P233" s="1416">
        <v>1231535.6699999988</v>
      </c>
    </row>
    <row r="234" spans="2:16" hidden="1" outlineLevel="1" x14ac:dyDescent="0.2">
      <c r="C234" s="1416">
        <v>1921453.5823402256</v>
      </c>
      <c r="F234" s="1416">
        <v>1921453.5823402256</v>
      </c>
      <c r="G234" s="1416">
        <v>-18798513.17448508</v>
      </c>
      <c r="I234" s="1423">
        <v>41121</v>
      </c>
      <c r="J234" s="1423">
        <v>41121</v>
      </c>
      <c r="K234" s="1418">
        <v>1</v>
      </c>
      <c r="L234" s="1418"/>
      <c r="M234" s="1419">
        <v>3.2500000000000001E-2</v>
      </c>
      <c r="N234" s="1420">
        <v>-1673.84</v>
      </c>
      <c r="O234" s="1416">
        <v>-57021.7</v>
      </c>
      <c r="P234" s="1416">
        <v>1229861.8299999987</v>
      </c>
    </row>
    <row r="235" spans="2:16" hidden="1" outlineLevel="1" x14ac:dyDescent="0.2">
      <c r="B235" s="1407" t="s">
        <v>30</v>
      </c>
      <c r="C235" s="1416"/>
      <c r="G235" s="1416">
        <v>-18798513.17448508</v>
      </c>
      <c r="I235" s="1423">
        <v>41122</v>
      </c>
      <c r="J235" s="1423">
        <v>41151</v>
      </c>
      <c r="K235" s="1418">
        <v>30</v>
      </c>
      <c r="L235" s="1418"/>
      <c r="M235" s="1419">
        <v>3.2500000000000001E-2</v>
      </c>
      <c r="N235" s="1420">
        <v>-50215.21</v>
      </c>
      <c r="O235" s="1416">
        <v>-50215.21</v>
      </c>
      <c r="P235" s="1416">
        <v>1179646.6199999987</v>
      </c>
    </row>
    <row r="236" spans="2:16" hidden="1" outlineLevel="1" x14ac:dyDescent="0.2">
      <c r="C236" s="1416">
        <v>1889889.9711744785</v>
      </c>
      <c r="F236" s="1416">
        <v>1889889.9711744785</v>
      </c>
      <c r="G236" s="1416">
        <v>-16908623.203310601</v>
      </c>
      <c r="I236" s="1423">
        <v>41152</v>
      </c>
      <c r="J236" s="1423">
        <v>41152</v>
      </c>
      <c r="K236" s="1418">
        <v>1</v>
      </c>
      <c r="L236" s="1418"/>
      <c r="M236" s="1419">
        <v>3.2500000000000001E-2</v>
      </c>
      <c r="N236" s="1420">
        <v>-1505.56</v>
      </c>
      <c r="O236" s="1416">
        <v>-51720.77</v>
      </c>
      <c r="P236" s="1416">
        <v>1178141.0599999987</v>
      </c>
    </row>
    <row r="237" spans="2:16" hidden="1" outlineLevel="1" x14ac:dyDescent="0.2">
      <c r="B237" s="1407" t="s">
        <v>31</v>
      </c>
      <c r="C237" s="1416"/>
      <c r="G237" s="1416">
        <v>-16908623.203310601</v>
      </c>
      <c r="I237" s="1423">
        <v>41153</v>
      </c>
      <c r="J237" s="1423">
        <v>41181</v>
      </c>
      <c r="K237" s="1418">
        <v>29</v>
      </c>
      <c r="L237" s="1418"/>
      <c r="M237" s="1419">
        <v>3.2500000000000001E-2</v>
      </c>
      <c r="N237" s="1420">
        <v>-43661.31</v>
      </c>
      <c r="O237" s="1416">
        <v>-43661.31</v>
      </c>
      <c r="P237" s="1416">
        <v>1134479.7499999986</v>
      </c>
    </row>
    <row r="238" spans="2:16" hidden="1" outlineLevel="1" x14ac:dyDescent="0.2">
      <c r="C238" s="1416">
        <v>12442630.395919027</v>
      </c>
      <c r="F238" s="1416">
        <v>12442630.395919027</v>
      </c>
      <c r="G238" s="1416">
        <v>-4465992.8073915746</v>
      </c>
      <c r="I238" s="1423">
        <v>41182</v>
      </c>
      <c r="J238" s="1423">
        <v>41182</v>
      </c>
      <c r="K238" s="1418">
        <v>1</v>
      </c>
      <c r="L238" s="1418"/>
      <c r="M238" s="1419">
        <v>3.2500000000000001E-2</v>
      </c>
      <c r="N238" s="1420">
        <v>-397.66</v>
      </c>
      <c r="O238" s="1416">
        <v>-44058.97</v>
      </c>
      <c r="P238" s="1416">
        <v>1134082.0899999987</v>
      </c>
    </row>
    <row r="239" spans="2:16" hidden="1" outlineLevel="1" x14ac:dyDescent="0.2">
      <c r="B239" s="1407" t="s">
        <v>32</v>
      </c>
      <c r="C239" s="1416"/>
      <c r="G239" s="1416">
        <v>-4465992.8073915746</v>
      </c>
      <c r="I239" s="1423">
        <v>41183</v>
      </c>
      <c r="J239" s="1423">
        <v>41212</v>
      </c>
      <c r="K239" s="1418">
        <v>30</v>
      </c>
      <c r="L239" s="1418"/>
      <c r="M239" s="1419">
        <v>3.2500000000000001E-2</v>
      </c>
      <c r="N239" s="1420">
        <v>-11929.71</v>
      </c>
      <c r="O239" s="1416">
        <v>-11929.71</v>
      </c>
      <c r="P239" s="1416">
        <v>1122152.3799999987</v>
      </c>
    </row>
    <row r="240" spans="2:16" hidden="1" outlineLevel="1" x14ac:dyDescent="0.2">
      <c r="C240" s="1416">
        <v>2486148.2031997852</v>
      </c>
      <c r="F240" s="1416">
        <v>2486148.2031997852</v>
      </c>
      <c r="G240" s="1416">
        <v>-1979844.6041917894</v>
      </c>
      <c r="I240" s="1423">
        <v>41213</v>
      </c>
      <c r="J240" s="1423">
        <v>41213</v>
      </c>
      <c r="K240" s="1418">
        <v>1</v>
      </c>
      <c r="L240" s="1418"/>
      <c r="M240" s="1419">
        <v>3.2500000000000001E-2</v>
      </c>
      <c r="N240" s="1420">
        <v>-176.29</v>
      </c>
      <c r="O240" s="1416">
        <v>-12106</v>
      </c>
      <c r="P240" s="1416">
        <v>1121976.0899999987</v>
      </c>
    </row>
    <row r="241" spans="1:16" hidden="1" outlineLevel="1" x14ac:dyDescent="0.2">
      <c r="B241" s="1407" t="s">
        <v>33</v>
      </c>
      <c r="C241" s="1416"/>
      <c r="G241" s="1416">
        <v>-1979844.6041917894</v>
      </c>
      <c r="I241" s="1423">
        <v>41214</v>
      </c>
      <c r="J241" s="1423">
        <v>41242</v>
      </c>
      <c r="K241" s="1418">
        <v>29</v>
      </c>
      <c r="L241" s="1418"/>
      <c r="M241" s="1419">
        <v>3.2500000000000001E-2</v>
      </c>
      <c r="N241" s="1420">
        <v>-5112.34</v>
      </c>
      <c r="O241" s="1416">
        <v>-5112.34</v>
      </c>
      <c r="P241" s="1416">
        <v>1116863.7499999986</v>
      </c>
    </row>
    <row r="242" spans="1:16" hidden="1" outlineLevel="1" x14ac:dyDescent="0.2">
      <c r="C242" s="1416">
        <v>4293361.0231290031</v>
      </c>
      <c r="F242" s="1416">
        <v>4293361.0231290031</v>
      </c>
      <c r="G242" s="1416">
        <v>2313516.4189372137</v>
      </c>
      <c r="I242" s="1423">
        <v>41243</v>
      </c>
      <c r="J242" s="1423">
        <v>41243</v>
      </c>
      <c r="K242" s="1418">
        <v>1</v>
      </c>
      <c r="L242" s="1418"/>
      <c r="M242" s="1419">
        <v>3.2500000000000001E-2</v>
      </c>
      <c r="N242" s="1420">
        <v>206</v>
      </c>
      <c r="O242" s="1416">
        <v>-4906.34</v>
      </c>
      <c r="P242" s="1416">
        <v>1117069.7499999986</v>
      </c>
    </row>
    <row r="243" spans="1:16" hidden="1" outlineLevel="1" x14ac:dyDescent="0.2">
      <c r="B243" s="1407" t="s">
        <v>34</v>
      </c>
      <c r="C243" s="1416"/>
      <c r="G243" s="1416">
        <v>2313516.4189372137</v>
      </c>
      <c r="I243" s="1423">
        <v>41244</v>
      </c>
      <c r="J243" s="1423">
        <v>41273</v>
      </c>
      <c r="K243" s="1418">
        <v>30</v>
      </c>
      <c r="L243" s="1418"/>
      <c r="M243" s="1419">
        <v>3.2500000000000001E-2</v>
      </c>
      <c r="N243" s="1420">
        <v>6179.94</v>
      </c>
      <c r="O243" s="1416">
        <v>6179.94</v>
      </c>
      <c r="P243" s="1416">
        <v>1123249.6899999985</v>
      </c>
    </row>
    <row r="244" spans="1:16" hidden="1" outlineLevel="1" x14ac:dyDescent="0.2">
      <c r="C244" s="1416">
        <v>336431.34688021429</v>
      </c>
      <c r="F244" s="1416">
        <v>336431.34688021429</v>
      </c>
      <c r="G244" s="1416">
        <v>2649947.765817428</v>
      </c>
      <c r="I244" s="1423">
        <v>41274</v>
      </c>
      <c r="J244" s="1423">
        <v>41274</v>
      </c>
      <c r="K244" s="1418">
        <v>1</v>
      </c>
      <c r="L244" s="1418"/>
      <c r="M244" s="1419">
        <v>3.2500000000000001E-2</v>
      </c>
      <c r="N244" s="1420">
        <v>235.95</v>
      </c>
      <c r="O244" s="1416">
        <v>6415.8899999999994</v>
      </c>
      <c r="P244" s="1416">
        <v>1123485.6399999985</v>
      </c>
    </row>
    <row r="245" spans="1:16" s="1408" customFormat="1" hidden="1" outlineLevel="1" x14ac:dyDescent="0.2">
      <c r="A245" s="1408" t="s">
        <v>0</v>
      </c>
      <c r="B245" s="1408" t="s">
        <v>35</v>
      </c>
      <c r="G245" s="1420">
        <v>2649947.765817428</v>
      </c>
      <c r="I245" s="1427">
        <v>41275</v>
      </c>
      <c r="J245" s="1427">
        <v>41304</v>
      </c>
      <c r="K245" s="1418">
        <v>30</v>
      </c>
      <c r="L245" s="1418"/>
      <c r="M245" s="1422">
        <v>3.2500000000000001E-2</v>
      </c>
      <c r="N245" s="1420">
        <v>7078.63</v>
      </c>
      <c r="O245" s="1420">
        <v>7078.63</v>
      </c>
      <c r="P245" s="1420">
        <v>1130564.2699999984</v>
      </c>
    </row>
    <row r="246" spans="1:16" s="1408" customFormat="1" hidden="1" outlineLevel="1" x14ac:dyDescent="0.2">
      <c r="A246" s="1428" t="s">
        <v>1</v>
      </c>
      <c r="C246" s="1420">
        <v>0</v>
      </c>
      <c r="F246" s="1420">
        <v>0</v>
      </c>
      <c r="G246" s="1420">
        <v>2649947.765817428</v>
      </c>
      <c r="I246" s="1427">
        <v>41305</v>
      </c>
      <c r="J246" s="1427">
        <v>41305</v>
      </c>
      <c r="K246" s="1418">
        <v>1</v>
      </c>
      <c r="L246" s="1418"/>
      <c r="M246" s="1422">
        <v>3.2500000000000001E-2</v>
      </c>
      <c r="N246" s="1420">
        <v>235.95</v>
      </c>
      <c r="O246" s="1420">
        <v>7314.58</v>
      </c>
      <c r="P246" s="1420">
        <v>1130800.2199999983</v>
      </c>
    </row>
    <row r="247" spans="1:16" s="1408" customFormat="1" hidden="1" outlineLevel="1" x14ac:dyDescent="0.2">
      <c r="B247" s="1408" t="s">
        <v>36</v>
      </c>
      <c r="C247" s="1420"/>
      <c r="G247" s="1420">
        <v>2649947.765817428</v>
      </c>
      <c r="I247" s="1427">
        <v>41306</v>
      </c>
      <c r="J247" s="1427">
        <v>41332</v>
      </c>
      <c r="K247" s="1418">
        <v>27</v>
      </c>
      <c r="L247" s="1418"/>
      <c r="M247" s="1422">
        <v>3.2500000000000001E-2</v>
      </c>
      <c r="N247" s="1420">
        <v>6370.76</v>
      </c>
      <c r="O247" s="1420">
        <v>6370.76</v>
      </c>
      <c r="P247" s="1420">
        <v>1137170.9799999984</v>
      </c>
    </row>
    <row r="248" spans="1:16" s="1408" customFormat="1" hidden="1" outlineLevel="1" x14ac:dyDescent="0.2">
      <c r="C248" s="1420">
        <v>0</v>
      </c>
      <c r="F248" s="1420">
        <v>0</v>
      </c>
      <c r="G248" s="1420">
        <v>2649947.765817428</v>
      </c>
      <c r="I248" s="1427">
        <v>41333</v>
      </c>
      <c r="J248" s="1427">
        <v>41333</v>
      </c>
      <c r="K248" s="1418">
        <v>1</v>
      </c>
      <c r="L248" s="1418"/>
      <c r="M248" s="1422">
        <v>3.2500000000000001E-2</v>
      </c>
      <c r="N248" s="1420">
        <v>235.95</v>
      </c>
      <c r="O248" s="1420">
        <v>6606.71</v>
      </c>
      <c r="P248" s="1420">
        <v>1137406.9299999983</v>
      </c>
    </row>
    <row r="249" spans="1:16" s="1408" customFormat="1" hidden="1" outlineLevel="1" x14ac:dyDescent="0.2">
      <c r="B249" s="1408" t="s">
        <v>37</v>
      </c>
      <c r="C249" s="1420"/>
      <c r="G249" s="1420">
        <v>2649947.765817428</v>
      </c>
      <c r="I249" s="1427">
        <v>41334</v>
      </c>
      <c r="J249" s="1427">
        <v>41363</v>
      </c>
      <c r="K249" s="1418">
        <v>30</v>
      </c>
      <c r="L249" s="1418"/>
      <c r="M249" s="1422">
        <v>3.2500000000000001E-2</v>
      </c>
      <c r="N249" s="1420">
        <v>7078.63</v>
      </c>
      <c r="O249" s="1420">
        <v>7078.63</v>
      </c>
      <c r="P249" s="1420">
        <v>1144485.5599999982</v>
      </c>
    </row>
    <row r="250" spans="1:16" s="1408" customFormat="1" ht="14.25" hidden="1" customHeight="1" outlineLevel="1" x14ac:dyDescent="0.2">
      <c r="C250" s="1420">
        <v>0</v>
      </c>
      <c r="F250" s="1420">
        <v>0</v>
      </c>
      <c r="G250" s="1420">
        <v>2649947.765817428</v>
      </c>
      <c r="I250" s="1427">
        <v>41364</v>
      </c>
      <c r="J250" s="1427">
        <v>41364</v>
      </c>
      <c r="K250" s="1418">
        <v>1</v>
      </c>
      <c r="L250" s="1418"/>
      <c r="M250" s="1422">
        <v>3.2500000000000001E-2</v>
      </c>
      <c r="N250" s="1420">
        <v>235.95</v>
      </c>
      <c r="O250" s="1420">
        <v>7314.58</v>
      </c>
      <c r="P250" s="1420">
        <v>1144721.5099999981</v>
      </c>
    </row>
    <row r="251" spans="1:16" s="1408" customFormat="1" hidden="1" outlineLevel="1" x14ac:dyDescent="0.2">
      <c r="B251" s="1408" t="s">
        <v>38</v>
      </c>
      <c r="C251" s="1420"/>
      <c r="G251" s="1420">
        <v>2649947.765817428</v>
      </c>
      <c r="I251" s="1427">
        <v>41365</v>
      </c>
      <c r="J251" s="1427">
        <v>41393</v>
      </c>
      <c r="K251" s="1418">
        <v>29</v>
      </c>
      <c r="L251" s="1418"/>
      <c r="M251" s="1422">
        <v>3.2500000000000001E-2</v>
      </c>
      <c r="N251" s="1420">
        <v>6842.67</v>
      </c>
      <c r="O251" s="1420">
        <v>6842.67</v>
      </c>
      <c r="P251" s="1420">
        <v>1151564.1799999981</v>
      </c>
    </row>
    <row r="252" spans="1:16" s="1408" customFormat="1" hidden="1" outlineLevel="1" x14ac:dyDescent="0.2">
      <c r="C252" s="1420">
        <v>-4247681.3139492068</v>
      </c>
      <c r="F252" s="1420">
        <v>-4247681.3139492068</v>
      </c>
      <c r="G252" s="1420">
        <v>-1597733.5481317788</v>
      </c>
      <c r="I252" s="1427">
        <v>41394</v>
      </c>
      <c r="J252" s="1427">
        <v>41394</v>
      </c>
      <c r="K252" s="1418">
        <v>1</v>
      </c>
      <c r="L252" s="1418"/>
      <c r="M252" s="1422">
        <v>3.2500000000000001E-2</v>
      </c>
      <c r="N252" s="1420">
        <v>-142.26</v>
      </c>
      <c r="O252" s="1420">
        <v>6700.41</v>
      </c>
      <c r="P252" s="1420">
        <v>1151421.9199999981</v>
      </c>
    </row>
    <row r="253" spans="1:16" s="1408" customFormat="1" hidden="1" outlineLevel="1" x14ac:dyDescent="0.2">
      <c r="B253" s="1408" t="s">
        <v>39</v>
      </c>
      <c r="C253" s="1420"/>
      <c r="G253" s="1420">
        <v>-1597733.5481317788</v>
      </c>
      <c r="I253" s="1427">
        <v>41395</v>
      </c>
      <c r="J253" s="1427">
        <v>41424</v>
      </c>
      <c r="K253" s="1418">
        <v>30</v>
      </c>
      <c r="L253" s="1418"/>
      <c r="M253" s="1422">
        <v>3.2500000000000001E-2</v>
      </c>
      <c r="N253" s="1420">
        <v>-4267.92</v>
      </c>
      <c r="O253" s="1420">
        <v>-4267.92</v>
      </c>
      <c r="P253" s="1420">
        <v>1147153.9999999981</v>
      </c>
    </row>
    <row r="254" spans="1:16" s="1408" customFormat="1" hidden="1" outlineLevel="1" x14ac:dyDescent="0.2">
      <c r="C254" s="1420">
        <v>-4194083.2077836264</v>
      </c>
      <c r="F254" s="1420">
        <v>-4194083.2077836264</v>
      </c>
      <c r="G254" s="1420">
        <v>-5791816.7559154052</v>
      </c>
      <c r="I254" s="1427">
        <v>41425</v>
      </c>
      <c r="J254" s="1427">
        <v>41425</v>
      </c>
      <c r="K254" s="1418">
        <v>1</v>
      </c>
      <c r="L254" s="1418"/>
      <c r="M254" s="1422">
        <v>3.2500000000000001E-2</v>
      </c>
      <c r="N254" s="1420">
        <v>-515.71</v>
      </c>
      <c r="O254" s="1420">
        <v>-4783.63</v>
      </c>
      <c r="P254" s="1420">
        <v>1146638.2899999982</v>
      </c>
    </row>
    <row r="255" spans="1:16" s="1408" customFormat="1" hidden="1" outlineLevel="1" x14ac:dyDescent="0.2">
      <c r="B255" s="1408" t="s">
        <v>40</v>
      </c>
      <c r="C255" s="1420"/>
      <c r="G255" s="1420">
        <v>-5791816.7559154052</v>
      </c>
      <c r="I255" s="1427">
        <v>41426</v>
      </c>
      <c r="J255" s="1427">
        <v>41454</v>
      </c>
      <c r="K255" s="1418">
        <v>29</v>
      </c>
      <c r="L255" s="1418"/>
      <c r="M255" s="1422">
        <v>3.2500000000000001E-2</v>
      </c>
      <c r="N255" s="1420">
        <v>-14955.58</v>
      </c>
      <c r="O255" s="1420">
        <v>-14955.58</v>
      </c>
      <c r="P255" s="1420">
        <v>1131682.7099999981</v>
      </c>
    </row>
    <row r="256" spans="1:16" s="1408" customFormat="1" hidden="1" outlineLevel="1" x14ac:dyDescent="0.2">
      <c r="C256" s="1420">
        <v>-1065512.9265041091</v>
      </c>
      <c r="F256" s="1420">
        <v>-1065512.9265041091</v>
      </c>
      <c r="G256" s="1420">
        <v>-6857329.6824195143</v>
      </c>
      <c r="I256" s="1427">
        <v>41455</v>
      </c>
      <c r="J256" s="1427">
        <v>41455</v>
      </c>
      <c r="K256" s="1418">
        <v>1</v>
      </c>
      <c r="L256" s="1418"/>
      <c r="M256" s="1422">
        <v>3.2500000000000001E-2</v>
      </c>
      <c r="N256" s="1420">
        <v>-610.58000000000004</v>
      </c>
      <c r="O256" s="1420">
        <v>-15566.16</v>
      </c>
      <c r="P256" s="1420">
        <v>1131072.129999998</v>
      </c>
    </row>
    <row r="257" spans="1:16" s="1408" customFormat="1" hidden="1" outlineLevel="1" x14ac:dyDescent="0.2">
      <c r="B257" s="1408" t="s">
        <v>29</v>
      </c>
      <c r="C257" s="1420"/>
      <c r="G257" s="1420">
        <v>-6857329.6824195143</v>
      </c>
      <c r="I257" s="1427">
        <v>41456</v>
      </c>
      <c r="J257" s="1427">
        <v>41485</v>
      </c>
      <c r="K257" s="1418">
        <v>30</v>
      </c>
      <c r="L257" s="1418"/>
      <c r="M257" s="1422">
        <v>3.2500000000000001E-2</v>
      </c>
      <c r="N257" s="1420">
        <v>-18317.52</v>
      </c>
      <c r="O257" s="1420">
        <v>-18317.52</v>
      </c>
      <c r="P257" s="1420">
        <v>1112754.609999998</v>
      </c>
    </row>
    <row r="258" spans="1:16" s="1408" customFormat="1" hidden="1" outlineLevel="1" x14ac:dyDescent="0.2">
      <c r="C258" s="1420">
        <v>-5433518.7040832303</v>
      </c>
      <c r="F258" s="1420">
        <v>-5433518.7040832303</v>
      </c>
      <c r="G258" s="1420">
        <v>-12290848.386502745</v>
      </c>
      <c r="I258" s="1427">
        <v>41486</v>
      </c>
      <c r="J258" s="1427">
        <v>41486</v>
      </c>
      <c r="K258" s="1418">
        <v>1</v>
      </c>
      <c r="L258" s="1418"/>
      <c r="M258" s="1422">
        <v>3.2500000000000001E-2</v>
      </c>
      <c r="N258" s="1420">
        <v>-1094.3900000000001</v>
      </c>
      <c r="O258" s="1420">
        <v>-19411.91</v>
      </c>
      <c r="P258" s="1420">
        <v>1111660.2199999981</v>
      </c>
    </row>
    <row r="259" spans="1:16" s="1408" customFormat="1" hidden="1" outlineLevel="1" x14ac:dyDescent="0.2">
      <c r="B259" s="1408" t="s">
        <v>30</v>
      </c>
      <c r="C259" s="1420"/>
      <c r="G259" s="1420">
        <v>-12290848.386502745</v>
      </c>
      <c r="I259" s="1427">
        <v>41487</v>
      </c>
      <c r="J259" s="1427">
        <v>41516</v>
      </c>
      <c r="K259" s="1418">
        <v>30</v>
      </c>
      <c r="L259" s="1418"/>
      <c r="M259" s="1422">
        <v>3.2500000000000001E-2</v>
      </c>
      <c r="N259" s="1420">
        <v>-32831.72</v>
      </c>
      <c r="O259" s="1420">
        <v>-32831.72</v>
      </c>
      <c r="P259" s="1420">
        <v>1078828.4999999981</v>
      </c>
    </row>
    <row r="260" spans="1:16" s="1408" customFormat="1" hidden="1" outlineLevel="1" x14ac:dyDescent="0.2">
      <c r="C260" s="1420">
        <v>-3140270.4154616632</v>
      </c>
      <c r="F260" s="1420">
        <v>-3140270.4154616632</v>
      </c>
      <c r="G260" s="1420">
        <v>-15431118.801964408</v>
      </c>
      <c r="I260" s="1427">
        <v>41517</v>
      </c>
      <c r="J260" s="1427">
        <v>41517</v>
      </c>
      <c r="K260" s="1418">
        <v>1</v>
      </c>
      <c r="L260" s="1418"/>
      <c r="M260" s="1422">
        <v>3.2500000000000001E-2</v>
      </c>
      <c r="N260" s="1420">
        <v>-1374</v>
      </c>
      <c r="O260" s="1420">
        <v>-34205.72</v>
      </c>
      <c r="P260" s="1420">
        <v>1077454.4999999981</v>
      </c>
    </row>
    <row r="261" spans="1:16" s="1408" customFormat="1" hidden="1" outlineLevel="1" x14ac:dyDescent="0.2">
      <c r="B261" s="1408" t="s">
        <v>31</v>
      </c>
      <c r="C261" s="1420"/>
      <c r="G261" s="1420">
        <v>-15431118.801964408</v>
      </c>
      <c r="I261" s="1427">
        <v>41518</v>
      </c>
      <c r="J261" s="1427">
        <v>41546</v>
      </c>
      <c r="K261" s="1418">
        <v>29</v>
      </c>
      <c r="L261" s="1418"/>
      <c r="M261" s="1422">
        <v>3.2500000000000001E-2</v>
      </c>
      <c r="N261" s="1420">
        <v>-39846.11</v>
      </c>
      <c r="O261" s="1420">
        <v>-39846.11</v>
      </c>
      <c r="P261" s="1420">
        <v>1037608.3899999982</v>
      </c>
    </row>
    <row r="262" spans="1:16" s="1408" customFormat="1" hidden="1" outlineLevel="1" x14ac:dyDescent="0.2">
      <c r="C262" s="1420">
        <v>-2197477.9712012503</v>
      </c>
      <c r="F262" s="1420">
        <v>-2197477.9712012503</v>
      </c>
      <c r="G262" s="1420">
        <v>-17628596.773165658</v>
      </c>
      <c r="I262" s="1427">
        <v>41547</v>
      </c>
      <c r="J262" s="1427">
        <v>41547</v>
      </c>
      <c r="K262" s="1418">
        <v>1</v>
      </c>
      <c r="L262" s="1418"/>
      <c r="M262" s="1422">
        <v>3.2500000000000001E-2</v>
      </c>
      <c r="N262" s="1420">
        <v>-1569.67</v>
      </c>
      <c r="O262" s="1420">
        <v>-41415.78</v>
      </c>
      <c r="P262" s="1420">
        <v>1036038.7199999981</v>
      </c>
    </row>
    <row r="263" spans="1:16" s="1408" customFormat="1" hidden="1" outlineLevel="1" x14ac:dyDescent="0.2">
      <c r="B263" s="1408" t="s">
        <v>32</v>
      </c>
      <c r="C263" s="1420"/>
      <c r="G263" s="1420">
        <v>-17628596.773165658</v>
      </c>
      <c r="I263" s="1427">
        <v>41548</v>
      </c>
      <c r="J263" s="1427">
        <v>41577</v>
      </c>
      <c r="K263" s="1418">
        <v>30</v>
      </c>
      <c r="L263" s="1418"/>
      <c r="M263" s="1422">
        <v>3.2500000000000001E-2</v>
      </c>
      <c r="N263" s="1420">
        <v>-47090.09</v>
      </c>
      <c r="O263" s="1420">
        <v>-47090.09</v>
      </c>
      <c r="P263" s="1420">
        <v>988948.62999999814</v>
      </c>
    </row>
    <row r="264" spans="1:16" s="1408" customFormat="1" hidden="1" outlineLevel="1" x14ac:dyDescent="0.2">
      <c r="C264" s="1420">
        <v>-2051019.1502261162</v>
      </c>
      <c r="F264" s="1420">
        <v>-2051019.1502261162</v>
      </c>
      <c r="G264" s="1420">
        <v>-19679615.923391774</v>
      </c>
      <c r="I264" s="1427">
        <v>41578</v>
      </c>
      <c r="J264" s="1427">
        <v>41578</v>
      </c>
      <c r="K264" s="1418">
        <v>1</v>
      </c>
      <c r="L264" s="1418"/>
      <c r="M264" s="1422">
        <v>3.2500000000000001E-2</v>
      </c>
      <c r="N264" s="1420">
        <v>-1752.29</v>
      </c>
      <c r="O264" s="1420">
        <v>-48842.38</v>
      </c>
      <c r="P264" s="1420">
        <v>987196.3399999981</v>
      </c>
    </row>
    <row r="265" spans="1:16" s="1408" customFormat="1" hidden="1" outlineLevel="1" x14ac:dyDescent="0.2">
      <c r="B265" s="1408" t="s">
        <v>33</v>
      </c>
      <c r="C265" s="1420"/>
      <c r="G265" s="1420">
        <v>-19679615.923391774</v>
      </c>
      <c r="I265" s="1427">
        <v>41579</v>
      </c>
      <c r="J265" s="1427">
        <v>41607</v>
      </c>
      <c r="K265" s="1418">
        <v>29</v>
      </c>
      <c r="L265" s="1418"/>
      <c r="M265" s="1422">
        <v>3.2500000000000001E-2</v>
      </c>
      <c r="N265" s="1420">
        <v>-50816.54</v>
      </c>
      <c r="O265" s="1420">
        <v>-50816.54</v>
      </c>
      <c r="P265" s="1420">
        <v>936379.79999999807</v>
      </c>
    </row>
    <row r="266" spans="1:16" s="1408" customFormat="1" hidden="1" outlineLevel="1" x14ac:dyDescent="0.2">
      <c r="C266" s="1420">
        <v>10351452.06285744</v>
      </c>
      <c r="F266" s="1420">
        <v>10351452.06285744</v>
      </c>
      <c r="G266" s="1420">
        <v>-9328163.8605343346</v>
      </c>
      <c r="I266" s="1427">
        <v>41608</v>
      </c>
      <c r="J266" s="1427">
        <v>41608</v>
      </c>
      <c r="K266" s="1418">
        <v>1</v>
      </c>
      <c r="L266" s="1418"/>
      <c r="M266" s="1422">
        <v>3.2500000000000001E-2</v>
      </c>
      <c r="N266" s="1420">
        <v>-830.59</v>
      </c>
      <c r="O266" s="1420">
        <v>-51647.13</v>
      </c>
      <c r="P266" s="1420">
        <v>935549.2099999981</v>
      </c>
    </row>
    <row r="267" spans="1:16" s="1408" customFormat="1" hidden="1" outlineLevel="1" x14ac:dyDescent="0.2">
      <c r="B267" s="1408" t="s">
        <v>34</v>
      </c>
      <c r="C267" s="1420"/>
      <c r="G267" s="1420">
        <v>-9328163.8605343346</v>
      </c>
      <c r="I267" s="1427">
        <v>41609</v>
      </c>
      <c r="J267" s="1427">
        <v>41638</v>
      </c>
      <c r="K267" s="1418">
        <v>30</v>
      </c>
      <c r="L267" s="1418"/>
      <c r="M267" s="1422">
        <v>3.2500000000000001E-2</v>
      </c>
      <c r="N267" s="1420">
        <v>-24917.7</v>
      </c>
      <c r="O267" s="1420">
        <v>-24917.7</v>
      </c>
      <c r="P267" s="1420">
        <v>910631.50999999815</v>
      </c>
    </row>
    <row r="268" spans="1:16" s="1408" customFormat="1" hidden="1" outlineLevel="1" x14ac:dyDescent="0.2">
      <c r="C268" s="1420">
        <v>2958670.2984363995</v>
      </c>
      <c r="F268" s="1420">
        <v>2958670.2984363995</v>
      </c>
      <c r="G268" s="1420">
        <v>-6369493.562097935</v>
      </c>
      <c r="I268" s="1427">
        <v>41639</v>
      </c>
      <c r="J268" s="1427">
        <v>41639</v>
      </c>
      <c r="K268" s="1418">
        <v>1</v>
      </c>
      <c r="L268" s="1418"/>
      <c r="M268" s="1422">
        <v>3.2500000000000001E-2</v>
      </c>
      <c r="N268" s="1420">
        <v>-567.15</v>
      </c>
      <c r="O268" s="1420">
        <v>-25484.850000000002</v>
      </c>
      <c r="P268" s="1420">
        <v>910064.35999999812</v>
      </c>
    </row>
    <row r="269" spans="1:16" s="1408" customFormat="1" hidden="1" outlineLevel="1" x14ac:dyDescent="0.2">
      <c r="A269" s="1408" t="s">
        <v>150</v>
      </c>
      <c r="B269" s="1408" t="s">
        <v>35</v>
      </c>
      <c r="G269" s="1420">
        <v>-6369493.562097935</v>
      </c>
      <c r="I269" s="1427">
        <v>41640</v>
      </c>
      <c r="J269" s="1427">
        <v>41669</v>
      </c>
      <c r="K269" s="1418">
        <v>30</v>
      </c>
      <c r="L269" s="1418"/>
      <c r="M269" s="1422">
        <v>3.2500000000000001E-2</v>
      </c>
      <c r="N269" s="1420">
        <v>-17014.400000000001</v>
      </c>
      <c r="O269" s="1420">
        <v>-17014.400000000001</v>
      </c>
      <c r="P269" s="1420">
        <v>893049.9599999981</v>
      </c>
    </row>
    <row r="270" spans="1:16" s="1408" customFormat="1" ht="13.7" hidden="1" customHeight="1" outlineLevel="1" x14ac:dyDescent="0.2">
      <c r="A270" s="1428" t="s">
        <v>151</v>
      </c>
      <c r="C270" s="1420">
        <v>0</v>
      </c>
      <c r="F270" s="1420">
        <v>0</v>
      </c>
      <c r="G270" s="1420">
        <v>-6369493.562097935</v>
      </c>
      <c r="I270" s="1427">
        <v>41670</v>
      </c>
      <c r="J270" s="1427">
        <v>41670</v>
      </c>
      <c r="K270" s="1418">
        <v>1</v>
      </c>
      <c r="L270" s="1418"/>
      <c r="M270" s="1422">
        <v>3.2500000000000001E-2</v>
      </c>
      <c r="N270" s="1420">
        <v>-567.15</v>
      </c>
      <c r="O270" s="1420">
        <v>-17581.550000000003</v>
      </c>
      <c r="P270" s="1420">
        <v>892482.80999999808</v>
      </c>
    </row>
    <row r="271" spans="1:16" s="1408" customFormat="1" hidden="1" outlineLevel="1" x14ac:dyDescent="0.2">
      <c r="B271" s="1408" t="s">
        <v>36</v>
      </c>
      <c r="C271" s="1420"/>
      <c r="G271" s="1420">
        <v>-6369493.562097935</v>
      </c>
      <c r="I271" s="1427">
        <v>41671</v>
      </c>
      <c r="J271" s="1427">
        <v>41697</v>
      </c>
      <c r="K271" s="1418">
        <v>27</v>
      </c>
      <c r="L271" s="1418"/>
      <c r="M271" s="1422">
        <v>3.2500000000000001E-2</v>
      </c>
      <c r="N271" s="1420">
        <v>-15312.96</v>
      </c>
      <c r="O271" s="1420">
        <v>-15312.96</v>
      </c>
      <c r="P271" s="1420">
        <v>877169.84999999811</v>
      </c>
    </row>
    <row r="272" spans="1:16" s="1408" customFormat="1" hidden="1" outlineLevel="1" x14ac:dyDescent="0.2">
      <c r="C272" s="1420">
        <v>239948.90752594173</v>
      </c>
      <c r="F272" s="1420">
        <v>239948.90752594173</v>
      </c>
      <c r="G272" s="1420">
        <v>-6129544.6545719933</v>
      </c>
      <c r="I272" s="1427">
        <v>41698</v>
      </c>
      <c r="J272" s="1427">
        <v>41698</v>
      </c>
      <c r="K272" s="1418">
        <v>1</v>
      </c>
      <c r="L272" s="1418"/>
      <c r="M272" s="1422">
        <v>3.2500000000000001E-2</v>
      </c>
      <c r="N272" s="1420">
        <v>-545.78</v>
      </c>
      <c r="O272" s="1420">
        <v>-15858.74</v>
      </c>
      <c r="P272" s="1420">
        <v>876624.06999999809</v>
      </c>
    </row>
    <row r="273" spans="2:16" s="1408" customFormat="1" hidden="1" outlineLevel="1" x14ac:dyDescent="0.2">
      <c r="B273" s="1408" t="s">
        <v>37</v>
      </c>
      <c r="C273" s="1420"/>
      <c r="G273" s="1420">
        <v>-6129544.6545719933</v>
      </c>
      <c r="I273" s="1427">
        <v>41699</v>
      </c>
      <c r="J273" s="1427">
        <v>41728</v>
      </c>
      <c r="K273" s="1418">
        <v>30</v>
      </c>
      <c r="L273" s="1418"/>
      <c r="M273" s="1422">
        <v>3.2500000000000001E-2</v>
      </c>
      <c r="N273" s="1420">
        <v>-16373.44</v>
      </c>
      <c r="O273" s="1420">
        <v>-16373.44</v>
      </c>
      <c r="P273" s="1420">
        <v>860250.62999999814</v>
      </c>
    </row>
    <row r="274" spans="2:16" s="1408" customFormat="1" ht="14.25" hidden="1" customHeight="1" outlineLevel="1" x14ac:dyDescent="0.2">
      <c r="C274" s="1420">
        <v>-239948.90752594173</v>
      </c>
      <c r="F274" s="1420">
        <v>-239948.90752594173</v>
      </c>
      <c r="G274" s="1420">
        <v>-6369493.562097935</v>
      </c>
      <c r="I274" s="1427">
        <v>41729</v>
      </c>
      <c r="J274" s="1427">
        <v>41729</v>
      </c>
      <c r="K274" s="1418">
        <v>1</v>
      </c>
      <c r="L274" s="1418"/>
      <c r="M274" s="1422">
        <v>3.2500000000000001E-2</v>
      </c>
      <c r="N274" s="1420">
        <v>-567.15</v>
      </c>
      <c r="O274" s="1420">
        <v>-16940.59</v>
      </c>
      <c r="P274" s="1420">
        <v>859683.47999999812</v>
      </c>
    </row>
    <row r="275" spans="2:16" s="1408" customFormat="1" hidden="1" outlineLevel="1" x14ac:dyDescent="0.2">
      <c r="B275" s="1408" t="s">
        <v>38</v>
      </c>
      <c r="C275" s="1420"/>
      <c r="G275" s="1420">
        <v>-6369493.562097935</v>
      </c>
      <c r="I275" s="1427">
        <v>41730</v>
      </c>
      <c r="J275" s="1427">
        <v>41758</v>
      </c>
      <c r="K275" s="1418">
        <v>29</v>
      </c>
      <c r="L275" s="1418"/>
      <c r="M275" s="1422">
        <v>3.2500000000000001E-2</v>
      </c>
      <c r="N275" s="1420">
        <v>-16447.25</v>
      </c>
      <c r="O275" s="1420">
        <v>-16447.25</v>
      </c>
      <c r="P275" s="1420">
        <v>843236.22999999812</v>
      </c>
    </row>
    <row r="276" spans="2:16" s="1408" customFormat="1" hidden="1" outlineLevel="1" x14ac:dyDescent="0.2">
      <c r="C276" s="1420">
        <v>0</v>
      </c>
      <c r="F276" s="1420">
        <v>0</v>
      </c>
      <c r="G276" s="1420">
        <v>-6369493.562097935</v>
      </c>
      <c r="I276" s="1427">
        <v>41759</v>
      </c>
      <c r="J276" s="1427">
        <v>41759</v>
      </c>
      <c r="K276" s="1418">
        <v>1</v>
      </c>
      <c r="L276" s="1418"/>
      <c r="M276" s="1422">
        <v>3.2500000000000001E-2</v>
      </c>
      <c r="N276" s="1420">
        <v>-567.15</v>
      </c>
      <c r="O276" s="1420">
        <v>-17014.400000000001</v>
      </c>
      <c r="P276" s="1420">
        <v>842669.0799999981</v>
      </c>
    </row>
    <row r="277" spans="2:16" s="1408" customFormat="1" hidden="1" outlineLevel="1" x14ac:dyDescent="0.2">
      <c r="B277" s="1408" t="s">
        <v>39</v>
      </c>
      <c r="C277" s="1420"/>
      <c r="G277" s="1420">
        <v>-6369493.562097935</v>
      </c>
      <c r="I277" s="1427">
        <v>41760</v>
      </c>
      <c r="J277" s="1427">
        <v>41789</v>
      </c>
      <c r="K277" s="1418">
        <v>30</v>
      </c>
      <c r="L277" s="1418"/>
      <c r="M277" s="1422">
        <v>3.2500000000000001E-2</v>
      </c>
      <c r="N277" s="1420">
        <v>-17014.400000000001</v>
      </c>
      <c r="O277" s="1420">
        <v>-17014.400000000001</v>
      </c>
      <c r="P277" s="1420">
        <v>825654.67999999807</v>
      </c>
    </row>
    <row r="278" spans="2:16" s="1408" customFormat="1" hidden="1" outlineLevel="1" x14ac:dyDescent="0.2">
      <c r="C278" s="1420">
        <v>0</v>
      </c>
      <c r="F278" s="1420">
        <v>0</v>
      </c>
      <c r="G278" s="1420">
        <v>-6369493.562097935</v>
      </c>
      <c r="I278" s="1427">
        <v>41790</v>
      </c>
      <c r="J278" s="1427">
        <v>41790</v>
      </c>
      <c r="K278" s="1418">
        <v>1</v>
      </c>
      <c r="L278" s="1418"/>
      <c r="M278" s="1422">
        <v>3.2500000000000001E-2</v>
      </c>
      <c r="N278" s="1420">
        <v>-567.15</v>
      </c>
      <c r="O278" s="1420">
        <v>-17581.550000000003</v>
      </c>
      <c r="P278" s="1420">
        <v>825087.52999999805</v>
      </c>
    </row>
    <row r="279" spans="2:16" s="1408" customFormat="1" hidden="1" outlineLevel="1" x14ac:dyDescent="0.2">
      <c r="B279" s="1408" t="s">
        <v>40</v>
      </c>
      <c r="C279" s="1420"/>
      <c r="G279" s="1420">
        <v>-6369493.562097935</v>
      </c>
      <c r="I279" s="1427">
        <v>41791</v>
      </c>
      <c r="J279" s="1427">
        <v>41819</v>
      </c>
      <c r="K279" s="1418">
        <v>29</v>
      </c>
      <c r="L279" s="1418"/>
      <c r="M279" s="1422">
        <v>3.2500000000000001E-2</v>
      </c>
      <c r="N279" s="1420">
        <v>-16447.25</v>
      </c>
      <c r="O279" s="1420">
        <v>-16447.25</v>
      </c>
      <c r="P279" s="1420">
        <v>808640.27999999805</v>
      </c>
    </row>
    <row r="280" spans="2:16" s="1408" customFormat="1" hidden="1" outlineLevel="1" x14ac:dyDescent="0.2">
      <c r="C280" s="1420">
        <v>0</v>
      </c>
      <c r="F280" s="1420">
        <v>0</v>
      </c>
      <c r="G280" s="1420">
        <v>-6369493.562097935</v>
      </c>
      <c r="I280" s="1427">
        <v>41820</v>
      </c>
      <c r="J280" s="1427">
        <v>41820</v>
      </c>
      <c r="K280" s="1418">
        <v>1</v>
      </c>
      <c r="L280" s="1418"/>
      <c r="M280" s="1422">
        <v>3.2500000000000001E-2</v>
      </c>
      <c r="N280" s="1420">
        <v>-567.15</v>
      </c>
      <c r="O280" s="1420">
        <v>-17014.400000000001</v>
      </c>
      <c r="P280" s="1420">
        <v>808073.12999999803</v>
      </c>
    </row>
    <row r="281" spans="2:16" s="1408" customFormat="1" hidden="1" outlineLevel="1" x14ac:dyDescent="0.2">
      <c r="B281" s="1408" t="s">
        <v>29</v>
      </c>
      <c r="C281" s="1420"/>
      <c r="G281" s="1420">
        <v>-6369493.562097935</v>
      </c>
      <c r="I281" s="1427">
        <v>41821</v>
      </c>
      <c r="J281" s="1427">
        <v>41850</v>
      </c>
      <c r="K281" s="1418">
        <v>30</v>
      </c>
      <c r="L281" s="1418"/>
      <c r="M281" s="1422">
        <v>3.2500000000000001E-2</v>
      </c>
      <c r="N281" s="1420">
        <v>-17014.400000000001</v>
      </c>
      <c r="O281" s="1420">
        <v>-17014.400000000001</v>
      </c>
      <c r="P281" s="1420">
        <v>791058.729999998</v>
      </c>
    </row>
    <row r="282" spans="2:16" s="1408" customFormat="1" hidden="1" outlineLevel="1" x14ac:dyDescent="0.2">
      <c r="C282" s="1420">
        <v>0</v>
      </c>
      <c r="F282" s="1420">
        <v>0</v>
      </c>
      <c r="G282" s="1420">
        <v>-6369493.562097935</v>
      </c>
      <c r="I282" s="1427">
        <v>41851</v>
      </c>
      <c r="J282" s="1427">
        <v>41851</v>
      </c>
      <c r="K282" s="1418">
        <v>1</v>
      </c>
      <c r="L282" s="1418"/>
      <c r="M282" s="1422">
        <v>3.2500000000000001E-2</v>
      </c>
      <c r="N282" s="1420">
        <v>-567.15</v>
      </c>
      <c r="O282" s="1420">
        <v>-17581.550000000003</v>
      </c>
      <c r="P282" s="1420">
        <v>790491.57999999798</v>
      </c>
    </row>
    <row r="283" spans="2:16" s="1408" customFormat="1" hidden="1" outlineLevel="1" x14ac:dyDescent="0.2">
      <c r="B283" s="1408" t="s">
        <v>30</v>
      </c>
      <c r="C283" s="1420"/>
      <c r="G283" s="1420">
        <v>-6369493.562097935</v>
      </c>
      <c r="I283" s="1427">
        <v>41852</v>
      </c>
      <c r="J283" s="1427">
        <v>41881</v>
      </c>
      <c r="K283" s="1418">
        <v>30</v>
      </c>
      <c r="L283" s="1418"/>
      <c r="M283" s="1422">
        <v>3.2500000000000001E-2</v>
      </c>
      <c r="N283" s="1420">
        <v>-17014.400000000001</v>
      </c>
      <c r="O283" s="1420">
        <v>-17014.400000000001</v>
      </c>
      <c r="P283" s="1420">
        <v>773477.17999999796</v>
      </c>
    </row>
    <row r="284" spans="2:16" s="1408" customFormat="1" hidden="1" outlineLevel="1" x14ac:dyDescent="0.2">
      <c r="C284" s="1420">
        <v>0</v>
      </c>
      <c r="F284" s="1420">
        <v>0</v>
      </c>
      <c r="G284" s="1420">
        <v>-6369493.562097935</v>
      </c>
      <c r="I284" s="1427">
        <v>41882</v>
      </c>
      <c r="J284" s="1427">
        <v>41882</v>
      </c>
      <c r="K284" s="1418">
        <v>1</v>
      </c>
      <c r="L284" s="1418"/>
      <c r="M284" s="1422">
        <v>3.2500000000000001E-2</v>
      </c>
      <c r="N284" s="1420">
        <v>-567.15</v>
      </c>
      <c r="O284" s="1420">
        <v>-17581.550000000003</v>
      </c>
      <c r="P284" s="1420">
        <v>772910.02999999793</v>
      </c>
    </row>
    <row r="285" spans="2:16" s="1408" customFormat="1" hidden="1" outlineLevel="1" x14ac:dyDescent="0.2">
      <c r="B285" s="1408" t="s">
        <v>31</v>
      </c>
      <c r="C285" s="1420"/>
      <c r="G285" s="1420">
        <v>-6369493.562097935</v>
      </c>
      <c r="I285" s="1427">
        <v>41883</v>
      </c>
      <c r="J285" s="1427">
        <v>41911</v>
      </c>
      <c r="K285" s="1418">
        <v>29</v>
      </c>
      <c r="L285" s="1418"/>
      <c r="M285" s="1422">
        <v>3.2500000000000001E-2</v>
      </c>
      <c r="N285" s="1420">
        <v>-16447.25</v>
      </c>
      <c r="O285" s="1420">
        <v>-16447.25</v>
      </c>
      <c r="P285" s="1420">
        <v>756462.77999999793</v>
      </c>
    </row>
    <row r="286" spans="2:16" s="1408" customFormat="1" hidden="1" outlineLevel="1" x14ac:dyDescent="0.2">
      <c r="C286" s="1420">
        <v>3927930.365749184</v>
      </c>
      <c r="F286" s="1420">
        <v>3927930.365749184</v>
      </c>
      <c r="G286" s="1420">
        <v>-2441563.196348751</v>
      </c>
      <c r="I286" s="1427">
        <v>41912</v>
      </c>
      <c r="J286" s="1427">
        <v>41912</v>
      </c>
      <c r="K286" s="1418">
        <v>1</v>
      </c>
      <c r="L286" s="1418"/>
      <c r="M286" s="1422">
        <v>3.2500000000000001E-2</v>
      </c>
      <c r="N286" s="1420">
        <v>-217.4</v>
      </c>
      <c r="O286" s="1420">
        <v>-16664.650000000001</v>
      </c>
      <c r="P286" s="1420">
        <v>756245.37999999791</v>
      </c>
    </row>
    <row r="287" spans="2:16" s="1408" customFormat="1" hidden="1" outlineLevel="1" x14ac:dyDescent="0.2">
      <c r="B287" s="1408" t="s">
        <v>32</v>
      </c>
      <c r="C287" s="1420"/>
      <c r="G287" s="1420">
        <v>-2441563.196348751</v>
      </c>
      <c r="I287" s="1427">
        <v>41913</v>
      </c>
      <c r="J287" s="1427">
        <v>41942</v>
      </c>
      <c r="K287" s="1418">
        <v>30</v>
      </c>
      <c r="L287" s="1418"/>
      <c r="M287" s="1422">
        <v>3.2500000000000001E-2</v>
      </c>
      <c r="N287" s="1420">
        <v>-6521.98</v>
      </c>
      <c r="O287" s="1420">
        <v>-6521.98</v>
      </c>
      <c r="P287" s="1420">
        <v>749723.39999999793</v>
      </c>
    </row>
    <row r="288" spans="2:16" s="1408" customFormat="1" hidden="1" outlineLevel="1" x14ac:dyDescent="0.2">
      <c r="C288" s="1420">
        <v>2756545.3609444443</v>
      </c>
      <c r="F288" s="1420">
        <v>2756545.3609444443</v>
      </c>
      <c r="G288" s="1420">
        <v>314982.16459569335</v>
      </c>
      <c r="I288" s="1427">
        <v>41943</v>
      </c>
      <c r="J288" s="1427">
        <v>41943</v>
      </c>
      <c r="K288" s="1418">
        <v>1</v>
      </c>
      <c r="L288" s="1418"/>
      <c r="M288" s="1422">
        <v>3.2500000000000001E-2</v>
      </c>
      <c r="N288" s="1420">
        <v>28.05</v>
      </c>
      <c r="O288" s="1420">
        <v>-6493.9299999999994</v>
      </c>
      <c r="P288" s="1420">
        <v>749751.44999999797</v>
      </c>
    </row>
    <row r="289" spans="1:16" s="1408" customFormat="1" hidden="1" outlineLevel="1" x14ac:dyDescent="0.2">
      <c r="B289" s="1408" t="s">
        <v>33</v>
      </c>
      <c r="C289" s="1420"/>
      <c r="G289" s="1420">
        <v>314982.16459569335</v>
      </c>
      <c r="I289" s="1427">
        <v>41944</v>
      </c>
      <c r="J289" s="1427">
        <v>41972</v>
      </c>
      <c r="K289" s="1418">
        <v>29</v>
      </c>
      <c r="L289" s="1418"/>
      <c r="M289" s="1422">
        <v>3.2500000000000001E-2</v>
      </c>
      <c r="N289" s="1420">
        <v>813.34</v>
      </c>
      <c r="O289" s="1420">
        <v>813.34</v>
      </c>
      <c r="P289" s="1420">
        <v>750564.78999999794</v>
      </c>
    </row>
    <row r="290" spans="1:16" s="1408" customFormat="1" hidden="1" outlineLevel="1" x14ac:dyDescent="0.2">
      <c r="C290" s="1420">
        <v>2280585.4469123017</v>
      </c>
      <c r="F290" s="1420">
        <v>2280585.4469123017</v>
      </c>
      <c r="G290" s="1420">
        <v>2595567.6115079951</v>
      </c>
      <c r="I290" s="1427">
        <v>41973</v>
      </c>
      <c r="J290" s="1427">
        <v>41973</v>
      </c>
      <c r="K290" s="1418">
        <v>1</v>
      </c>
      <c r="L290" s="1418"/>
      <c r="M290" s="1422">
        <v>3.2500000000000001E-2</v>
      </c>
      <c r="N290" s="1420">
        <v>231.11</v>
      </c>
      <c r="O290" s="1420">
        <v>1044.45</v>
      </c>
      <c r="P290" s="1420">
        <v>750795.89999999793</v>
      </c>
    </row>
    <row r="291" spans="1:16" s="1408" customFormat="1" hidden="1" outlineLevel="1" x14ac:dyDescent="0.2">
      <c r="B291" s="1408" t="s">
        <v>34</v>
      </c>
      <c r="C291" s="1420"/>
      <c r="G291" s="1420">
        <v>2595567.6115079951</v>
      </c>
      <c r="I291" s="1427">
        <v>41974</v>
      </c>
      <c r="J291" s="1427">
        <v>42003</v>
      </c>
      <c r="K291" s="1418">
        <v>30</v>
      </c>
      <c r="L291" s="1418"/>
      <c r="M291" s="1422">
        <v>3.2500000000000001E-2</v>
      </c>
      <c r="N291" s="1420">
        <v>6933.37</v>
      </c>
      <c r="O291" s="1420">
        <v>6933.37</v>
      </c>
      <c r="P291" s="1420">
        <v>757729.26999999792</v>
      </c>
    </row>
    <row r="292" spans="1:16" s="1408" customFormat="1" hidden="1" outlineLevel="1" x14ac:dyDescent="0.2">
      <c r="C292" s="1420">
        <v>858775.95871226862</v>
      </c>
      <c r="F292" s="1420">
        <v>858775.95871226862</v>
      </c>
      <c r="G292" s="1420">
        <v>3454343.5702202637</v>
      </c>
      <c r="I292" s="1427">
        <v>42004</v>
      </c>
      <c r="J292" s="1427">
        <v>42004</v>
      </c>
      <c r="K292" s="1418">
        <v>1</v>
      </c>
      <c r="L292" s="1418"/>
      <c r="M292" s="1422">
        <v>3.2500000000000001E-2</v>
      </c>
      <c r="N292" s="1420">
        <v>307.58</v>
      </c>
      <c r="O292" s="1420">
        <v>7240.95</v>
      </c>
      <c r="P292" s="1420">
        <v>758036.84999999788</v>
      </c>
    </row>
    <row r="293" spans="1:16" s="1408" customFormat="1" hidden="1" outlineLevel="1" x14ac:dyDescent="0.2">
      <c r="A293" s="1408" t="s">
        <v>154</v>
      </c>
      <c r="B293" s="1408" t="s">
        <v>35</v>
      </c>
      <c r="G293" s="1420">
        <v>3454343.5702202637</v>
      </c>
      <c r="I293" s="1427">
        <v>42005</v>
      </c>
      <c r="J293" s="1427">
        <v>42034</v>
      </c>
      <c r="K293" s="1418">
        <v>30</v>
      </c>
      <c r="L293" s="1418"/>
      <c r="M293" s="1422">
        <v>3.2500000000000001E-2</v>
      </c>
      <c r="N293" s="1429">
        <v>9227.36</v>
      </c>
      <c r="O293" s="1420">
        <v>9227.36</v>
      </c>
      <c r="P293" s="1420">
        <v>767264.20999999787</v>
      </c>
    </row>
    <row r="294" spans="1:16" s="1408" customFormat="1" ht="13.7" hidden="1" customHeight="1" outlineLevel="1" x14ac:dyDescent="0.2">
      <c r="A294" s="1428" t="s">
        <v>155</v>
      </c>
      <c r="C294" s="1420">
        <v>0</v>
      </c>
      <c r="F294" s="1420">
        <v>0</v>
      </c>
      <c r="G294" s="1420">
        <v>3454343.5702202637</v>
      </c>
      <c r="I294" s="1427">
        <v>42035</v>
      </c>
      <c r="J294" s="1427">
        <v>42035</v>
      </c>
      <c r="K294" s="1418">
        <v>1</v>
      </c>
      <c r="L294" s="1418"/>
      <c r="M294" s="1422">
        <v>3.2500000000000001E-2</v>
      </c>
      <c r="N294" s="1429">
        <v>307.58</v>
      </c>
      <c r="O294" s="1420">
        <v>9534.94</v>
      </c>
      <c r="P294" s="1420">
        <v>767571.78999999783</v>
      </c>
    </row>
    <row r="295" spans="1:16" s="1408" customFormat="1" hidden="1" outlineLevel="1" x14ac:dyDescent="0.2">
      <c r="B295" s="1408" t="s">
        <v>36</v>
      </c>
      <c r="C295" s="1420"/>
      <c r="G295" s="1420">
        <v>3454343.5702202637</v>
      </c>
      <c r="I295" s="1427">
        <v>42036</v>
      </c>
      <c r="J295" s="1427">
        <v>42062</v>
      </c>
      <c r="K295" s="1418">
        <v>27</v>
      </c>
      <c r="L295" s="1418"/>
      <c r="M295" s="1422">
        <v>3.2500000000000001E-2</v>
      </c>
      <c r="N295" s="1429">
        <v>8304.6200000000008</v>
      </c>
      <c r="O295" s="1420">
        <v>8304.6200000000008</v>
      </c>
      <c r="P295" s="1420">
        <v>775876.40999999782</v>
      </c>
    </row>
    <row r="296" spans="1:16" s="1408" customFormat="1" hidden="1" outlineLevel="1" x14ac:dyDescent="0.2">
      <c r="C296" s="1420">
        <v>0</v>
      </c>
      <c r="F296" s="1420">
        <v>0</v>
      </c>
      <c r="G296" s="1420">
        <v>3454343.5702202637</v>
      </c>
      <c r="I296" s="1427">
        <v>42063</v>
      </c>
      <c r="J296" s="1427">
        <v>42063</v>
      </c>
      <c r="K296" s="1418">
        <v>1</v>
      </c>
      <c r="L296" s="1418"/>
      <c r="M296" s="1422">
        <v>3.2500000000000001E-2</v>
      </c>
      <c r="N296" s="1429">
        <v>307.58</v>
      </c>
      <c r="O296" s="1420">
        <v>8612.2000000000007</v>
      </c>
      <c r="P296" s="1420">
        <v>776183.98999999778</v>
      </c>
    </row>
    <row r="297" spans="1:16" s="1408" customFormat="1" hidden="1" outlineLevel="1" x14ac:dyDescent="0.2">
      <c r="B297" s="1408" t="s">
        <v>37</v>
      </c>
      <c r="C297" s="1420"/>
      <c r="G297" s="1420">
        <v>3454343.5702202637</v>
      </c>
      <c r="I297" s="1427">
        <v>42064</v>
      </c>
      <c r="J297" s="1427">
        <v>42093</v>
      </c>
      <c r="K297" s="1418">
        <v>30</v>
      </c>
      <c r="L297" s="1418"/>
      <c r="M297" s="1422">
        <v>3.2500000000000001E-2</v>
      </c>
      <c r="N297" s="1429">
        <v>9227.36</v>
      </c>
      <c r="O297" s="1420">
        <v>9227.36</v>
      </c>
      <c r="P297" s="1420">
        <v>785411.34999999776</v>
      </c>
    </row>
    <row r="298" spans="1:16" s="1408" customFormat="1" ht="14.25" hidden="1" customHeight="1" outlineLevel="1" x14ac:dyDescent="0.2">
      <c r="C298" s="1420">
        <v>0</v>
      </c>
      <c r="F298" s="1420">
        <v>0</v>
      </c>
      <c r="G298" s="1420">
        <v>3454343.5702202637</v>
      </c>
      <c r="I298" s="1427">
        <v>42094</v>
      </c>
      <c r="J298" s="1427">
        <v>42094</v>
      </c>
      <c r="K298" s="1418">
        <v>1</v>
      </c>
      <c r="L298" s="1418"/>
      <c r="M298" s="1422">
        <v>3.2500000000000001E-2</v>
      </c>
      <c r="N298" s="1429">
        <v>307.58</v>
      </c>
      <c r="O298" s="1420">
        <v>9534.94</v>
      </c>
      <c r="P298" s="1420">
        <v>785718.92999999772</v>
      </c>
    </row>
    <row r="299" spans="1:16" s="1408" customFormat="1" hidden="1" outlineLevel="1" x14ac:dyDescent="0.2">
      <c r="B299" s="1408" t="s">
        <v>38</v>
      </c>
      <c r="C299" s="1420"/>
      <c r="G299" s="1420">
        <v>3454343.5702202637</v>
      </c>
      <c r="I299" s="1427">
        <v>42095</v>
      </c>
      <c r="J299" s="1427">
        <v>42123</v>
      </c>
      <c r="K299" s="1418">
        <v>29</v>
      </c>
      <c r="L299" s="1418"/>
      <c r="M299" s="1422">
        <v>3.2500000000000001E-2</v>
      </c>
      <c r="N299" s="1420">
        <v>8919.7800000000007</v>
      </c>
      <c r="O299" s="1420">
        <v>8919.7800000000007</v>
      </c>
      <c r="P299" s="1420">
        <v>794638.70999999775</v>
      </c>
    </row>
    <row r="300" spans="1:16" s="1408" customFormat="1" hidden="1" outlineLevel="1" x14ac:dyDescent="0.2">
      <c r="C300" s="1420">
        <v>0</v>
      </c>
      <c r="F300" s="1420">
        <v>0</v>
      </c>
      <c r="G300" s="1420">
        <v>3454343.5702202637</v>
      </c>
      <c r="I300" s="1427">
        <v>42124</v>
      </c>
      <c r="J300" s="1427">
        <v>42124</v>
      </c>
      <c r="K300" s="1418">
        <v>1</v>
      </c>
      <c r="L300" s="1418"/>
      <c r="M300" s="1422">
        <v>3.2500000000000001E-2</v>
      </c>
      <c r="N300" s="1420">
        <v>307.58</v>
      </c>
      <c r="O300" s="1420">
        <v>9227.36</v>
      </c>
      <c r="P300" s="1420">
        <v>794946.28999999771</v>
      </c>
    </row>
    <row r="301" spans="1:16" s="1408" customFormat="1" hidden="1" outlineLevel="1" x14ac:dyDescent="0.2">
      <c r="B301" s="1408" t="s">
        <v>39</v>
      </c>
      <c r="C301" s="1420"/>
      <c r="G301" s="1420">
        <v>3454343.5702202637</v>
      </c>
      <c r="I301" s="1427">
        <v>42125</v>
      </c>
      <c r="J301" s="1427">
        <v>42154</v>
      </c>
      <c r="K301" s="1418">
        <v>30</v>
      </c>
      <c r="L301" s="1418"/>
      <c r="M301" s="1422">
        <v>3.2500000000000001E-2</v>
      </c>
      <c r="N301" s="1420">
        <v>9227.36</v>
      </c>
      <c r="O301" s="1420">
        <v>9227.36</v>
      </c>
      <c r="P301" s="1420">
        <v>804173.64999999769</v>
      </c>
    </row>
    <row r="302" spans="1:16" s="1408" customFormat="1" hidden="1" outlineLevel="1" x14ac:dyDescent="0.2">
      <c r="C302" s="1420">
        <v>0</v>
      </c>
      <c r="F302" s="1420">
        <v>0</v>
      </c>
      <c r="G302" s="1420">
        <v>3454343.5702202637</v>
      </c>
      <c r="I302" s="1427">
        <v>42155</v>
      </c>
      <c r="J302" s="1427">
        <v>42155</v>
      </c>
      <c r="K302" s="1418">
        <v>1</v>
      </c>
      <c r="L302" s="1418"/>
      <c r="M302" s="1422">
        <v>3.2500000000000001E-2</v>
      </c>
      <c r="N302" s="1420">
        <v>307.58</v>
      </c>
      <c r="O302" s="1420">
        <v>9534.94</v>
      </c>
      <c r="P302" s="1420">
        <v>804481.22999999765</v>
      </c>
    </row>
    <row r="303" spans="1:16" s="1408" customFormat="1" hidden="1" outlineLevel="1" x14ac:dyDescent="0.2">
      <c r="B303" s="1408" t="s">
        <v>40</v>
      </c>
      <c r="C303" s="1420"/>
      <c r="G303" s="1420">
        <v>3454343.5702202637</v>
      </c>
      <c r="I303" s="1427">
        <v>42156</v>
      </c>
      <c r="J303" s="1427">
        <v>42184</v>
      </c>
      <c r="K303" s="1418">
        <v>29</v>
      </c>
      <c r="L303" s="1418"/>
      <c r="M303" s="1422">
        <v>3.2500000000000001E-2</v>
      </c>
      <c r="N303" s="1420">
        <v>8919.7800000000007</v>
      </c>
      <c r="O303" s="1420">
        <v>8919.7800000000007</v>
      </c>
      <c r="P303" s="1420">
        <v>813401.00999999768</v>
      </c>
    </row>
    <row r="304" spans="1:16" s="1408" customFormat="1" hidden="1" outlineLevel="1" x14ac:dyDescent="0.2">
      <c r="C304" s="1420">
        <v>0</v>
      </c>
      <c r="F304" s="1420">
        <v>0</v>
      </c>
      <c r="G304" s="1420">
        <v>3454343.5702202637</v>
      </c>
      <c r="I304" s="1427">
        <v>42185</v>
      </c>
      <c r="J304" s="1427">
        <v>42185</v>
      </c>
      <c r="K304" s="1418">
        <v>1</v>
      </c>
      <c r="L304" s="1418"/>
      <c r="M304" s="1422">
        <v>3.2500000000000001E-2</v>
      </c>
      <c r="N304" s="1420">
        <v>307.58</v>
      </c>
      <c r="O304" s="1420">
        <v>9227.36</v>
      </c>
      <c r="P304" s="1420">
        <v>813708.58999999764</v>
      </c>
    </row>
    <row r="305" spans="1:16" s="1408" customFormat="1" hidden="1" outlineLevel="1" x14ac:dyDescent="0.2">
      <c r="B305" s="1408" t="s">
        <v>29</v>
      </c>
      <c r="C305" s="1420"/>
      <c r="G305" s="1420">
        <v>3454343.5702202637</v>
      </c>
      <c r="I305" s="1427">
        <v>42186</v>
      </c>
      <c r="J305" s="1427">
        <v>42215</v>
      </c>
      <c r="K305" s="1418">
        <v>30</v>
      </c>
      <c r="L305" s="1418"/>
      <c r="M305" s="1422">
        <v>3.2500000000000001E-2</v>
      </c>
      <c r="N305" s="1420">
        <v>9227.36</v>
      </c>
      <c r="O305" s="1420">
        <v>9227.36</v>
      </c>
      <c r="P305" s="1420">
        <v>822935.94999999763</v>
      </c>
    </row>
    <row r="306" spans="1:16" s="1408" customFormat="1" hidden="1" outlineLevel="1" x14ac:dyDescent="0.2">
      <c r="C306" s="1420">
        <v>0</v>
      </c>
      <c r="F306" s="1420">
        <v>0</v>
      </c>
      <c r="G306" s="1420">
        <v>3454343.5702202637</v>
      </c>
      <c r="I306" s="1427">
        <v>42216</v>
      </c>
      <c r="J306" s="1427">
        <v>42216</v>
      </c>
      <c r="K306" s="1418">
        <v>1</v>
      </c>
      <c r="L306" s="1418"/>
      <c r="M306" s="1422">
        <v>3.2500000000000001E-2</v>
      </c>
      <c r="N306" s="1420">
        <v>307.58</v>
      </c>
      <c r="O306" s="1420">
        <v>9534.94</v>
      </c>
      <c r="P306" s="1420">
        <v>823243.52999999758</v>
      </c>
    </row>
    <row r="307" spans="1:16" s="1408" customFormat="1" hidden="1" outlineLevel="1" x14ac:dyDescent="0.2">
      <c r="B307" s="1408" t="s">
        <v>30</v>
      </c>
      <c r="C307" s="1420"/>
      <c r="G307" s="1420">
        <v>3454343.5702202637</v>
      </c>
      <c r="I307" s="1427">
        <v>42217</v>
      </c>
      <c r="J307" s="1427">
        <v>42246</v>
      </c>
      <c r="K307" s="1418">
        <v>30</v>
      </c>
      <c r="L307" s="1418"/>
      <c r="M307" s="1422">
        <v>3.2500000000000001E-2</v>
      </c>
      <c r="N307" s="1420">
        <v>9227.36</v>
      </c>
      <c r="O307" s="1420">
        <v>9227.36</v>
      </c>
      <c r="P307" s="1420">
        <v>832470.88999999757</v>
      </c>
    </row>
    <row r="308" spans="1:16" s="1408" customFormat="1" hidden="1" outlineLevel="1" x14ac:dyDescent="0.2">
      <c r="C308" s="1420">
        <v>0</v>
      </c>
      <c r="F308" s="1420">
        <v>0</v>
      </c>
      <c r="G308" s="1420">
        <v>3454343.5702202637</v>
      </c>
      <c r="I308" s="1427">
        <v>42247</v>
      </c>
      <c r="J308" s="1427">
        <v>42247</v>
      </c>
      <c r="K308" s="1418">
        <v>1</v>
      </c>
      <c r="L308" s="1418"/>
      <c r="M308" s="1422">
        <v>3.2500000000000001E-2</v>
      </c>
      <c r="N308" s="1420">
        <v>307.58</v>
      </c>
      <c r="O308" s="1420">
        <v>9534.94</v>
      </c>
      <c r="P308" s="1420">
        <v>832778.46999999753</v>
      </c>
    </row>
    <row r="309" spans="1:16" s="1408" customFormat="1" hidden="1" outlineLevel="1" x14ac:dyDescent="0.2">
      <c r="B309" s="1408" t="s">
        <v>31</v>
      </c>
      <c r="C309" s="1420"/>
      <c r="G309" s="1420">
        <v>3454343.5702202637</v>
      </c>
      <c r="I309" s="1427">
        <v>42248</v>
      </c>
      <c r="J309" s="1427">
        <v>42276</v>
      </c>
      <c r="K309" s="1418">
        <v>29</v>
      </c>
      <c r="L309" s="1418"/>
      <c r="M309" s="1422">
        <v>3.2500000000000001E-2</v>
      </c>
      <c r="N309" s="1420">
        <v>8919.7800000000007</v>
      </c>
      <c r="O309" s="1420">
        <v>8919.7800000000007</v>
      </c>
      <c r="P309" s="1420">
        <v>841698.24999999756</v>
      </c>
    </row>
    <row r="310" spans="1:16" s="1408" customFormat="1" hidden="1" outlineLevel="1" x14ac:dyDescent="0.2">
      <c r="C310" s="1420">
        <v>0</v>
      </c>
      <c r="F310" s="1420">
        <v>0</v>
      </c>
      <c r="G310" s="1420">
        <v>3454343.5702202637</v>
      </c>
      <c r="I310" s="1427">
        <v>42277</v>
      </c>
      <c r="J310" s="1427">
        <v>42277</v>
      </c>
      <c r="K310" s="1418">
        <v>1</v>
      </c>
      <c r="L310" s="1418"/>
      <c r="M310" s="1422">
        <v>3.2500000000000001E-2</v>
      </c>
      <c r="N310" s="1420">
        <v>307.58</v>
      </c>
      <c r="O310" s="1420">
        <v>9227.36</v>
      </c>
      <c r="P310" s="1420">
        <v>842005.82999999751</v>
      </c>
    </row>
    <row r="311" spans="1:16" s="1408" customFormat="1" hidden="1" outlineLevel="1" x14ac:dyDescent="0.2">
      <c r="B311" s="1408" t="s">
        <v>32</v>
      </c>
      <c r="C311" s="1420"/>
      <c r="G311" s="1420">
        <v>3454343.5702202637</v>
      </c>
      <c r="I311" s="1427">
        <v>42278</v>
      </c>
      <c r="J311" s="1427">
        <v>42307</v>
      </c>
      <c r="K311" s="1418">
        <v>30</v>
      </c>
      <c r="L311" s="1418"/>
      <c r="M311" s="1422">
        <v>3.2500000000000001E-2</v>
      </c>
      <c r="N311" s="1420">
        <v>9227.36</v>
      </c>
      <c r="O311" s="1420">
        <v>9227.36</v>
      </c>
      <c r="P311" s="1420">
        <v>851233.1899999975</v>
      </c>
    </row>
    <row r="312" spans="1:16" s="1408" customFormat="1" hidden="1" outlineLevel="1" x14ac:dyDescent="0.2">
      <c r="C312" s="1420">
        <v>0</v>
      </c>
      <c r="F312" s="1420">
        <v>0</v>
      </c>
      <c r="G312" s="1420">
        <v>3454343.5702202637</v>
      </c>
      <c r="I312" s="1427">
        <v>42308</v>
      </c>
      <c r="J312" s="1427">
        <v>42308</v>
      </c>
      <c r="K312" s="1418">
        <v>1</v>
      </c>
      <c r="L312" s="1418"/>
      <c r="M312" s="1422">
        <v>3.2500000000000001E-2</v>
      </c>
      <c r="N312" s="1420">
        <v>307.58</v>
      </c>
      <c r="O312" s="1420">
        <v>9534.94</v>
      </c>
      <c r="P312" s="1420">
        <v>851540.76999999746</v>
      </c>
    </row>
    <row r="313" spans="1:16" s="1408" customFormat="1" hidden="1" outlineLevel="1" x14ac:dyDescent="0.2">
      <c r="B313" s="1408" t="s">
        <v>33</v>
      </c>
      <c r="C313" s="1420"/>
      <c r="G313" s="1420">
        <v>3454343.5702202637</v>
      </c>
      <c r="I313" s="1427">
        <v>42309</v>
      </c>
      <c r="J313" s="1427">
        <v>42337</v>
      </c>
      <c r="K313" s="1418">
        <v>29</v>
      </c>
      <c r="L313" s="1418"/>
      <c r="M313" s="1422">
        <v>3.2500000000000001E-2</v>
      </c>
      <c r="N313" s="1420">
        <v>8919.7800000000007</v>
      </c>
      <c r="O313" s="1420">
        <v>8919.7800000000007</v>
      </c>
      <c r="P313" s="1420">
        <v>860460.54999999749</v>
      </c>
    </row>
    <row r="314" spans="1:16" s="1408" customFormat="1" hidden="1" outlineLevel="1" x14ac:dyDescent="0.2">
      <c r="C314" s="1420">
        <v>0</v>
      </c>
      <c r="F314" s="1420">
        <v>0</v>
      </c>
      <c r="G314" s="1420">
        <v>3454343.5702202637</v>
      </c>
      <c r="I314" s="1427">
        <v>42338</v>
      </c>
      <c r="J314" s="1427">
        <v>42338</v>
      </c>
      <c r="K314" s="1418">
        <v>1</v>
      </c>
      <c r="L314" s="1418"/>
      <c r="M314" s="1422">
        <v>3.2500000000000001E-2</v>
      </c>
      <c r="N314" s="1420">
        <v>307.58</v>
      </c>
      <c r="O314" s="1420">
        <v>9227.36</v>
      </c>
      <c r="P314" s="1420">
        <v>860768.12999999744</v>
      </c>
    </row>
    <row r="315" spans="1:16" s="1408" customFormat="1" hidden="1" outlineLevel="1" x14ac:dyDescent="0.2">
      <c r="B315" s="1408" t="s">
        <v>34</v>
      </c>
      <c r="C315" s="1420"/>
      <c r="G315" s="1420">
        <v>3454343.5702202637</v>
      </c>
      <c r="I315" s="1427">
        <v>42339</v>
      </c>
      <c r="J315" s="1427">
        <v>42368</v>
      </c>
      <c r="K315" s="1418">
        <v>30</v>
      </c>
      <c r="L315" s="1418"/>
      <c r="M315" s="1422">
        <v>3.2500000000000001E-2</v>
      </c>
      <c r="N315" s="1420">
        <v>9227.36</v>
      </c>
      <c r="O315" s="1420">
        <v>9227.36</v>
      </c>
      <c r="P315" s="1420">
        <v>869995.48999999743</v>
      </c>
    </row>
    <row r="316" spans="1:16" s="1408" customFormat="1" hidden="1" outlineLevel="1" x14ac:dyDescent="0.2">
      <c r="C316" s="1420">
        <v>0</v>
      </c>
      <c r="F316" s="1420">
        <v>0</v>
      </c>
      <c r="G316" s="1420">
        <v>3454343.5702202637</v>
      </c>
      <c r="I316" s="1427">
        <v>42369</v>
      </c>
      <c r="J316" s="1427">
        <v>42369</v>
      </c>
      <c r="K316" s="1418">
        <v>1</v>
      </c>
      <c r="L316" s="1418"/>
      <c r="M316" s="1422">
        <v>3.2500000000000001E-2</v>
      </c>
      <c r="N316" s="1420">
        <v>307.58</v>
      </c>
      <c r="O316" s="1420">
        <v>9534.94</v>
      </c>
      <c r="P316" s="1420">
        <v>870303.06999999739</v>
      </c>
    </row>
    <row r="317" spans="1:16" s="1408" customFormat="1" hidden="1" outlineLevel="1" x14ac:dyDescent="0.2">
      <c r="A317" s="1408" t="s">
        <v>193</v>
      </c>
      <c r="B317" s="1408" t="s">
        <v>35</v>
      </c>
      <c r="G317" s="1420">
        <v>3454343.5702202637</v>
      </c>
      <c r="I317" s="1427">
        <v>42370</v>
      </c>
      <c r="J317" s="1427">
        <v>42399</v>
      </c>
      <c r="K317" s="1418">
        <v>30</v>
      </c>
      <c r="L317" s="1418"/>
      <c r="M317" s="1422">
        <v>3.2500000000000001E-2</v>
      </c>
      <c r="N317" s="1420">
        <v>9227.36</v>
      </c>
      <c r="O317" s="1420">
        <v>9227.36</v>
      </c>
      <c r="P317" s="1420">
        <v>879530.42999999737</v>
      </c>
    </row>
    <row r="318" spans="1:16" s="1408" customFormat="1" ht="13.7" hidden="1" customHeight="1" outlineLevel="1" x14ac:dyDescent="0.2">
      <c r="A318" s="1428" t="s">
        <v>194</v>
      </c>
      <c r="C318" s="1420">
        <v>0</v>
      </c>
      <c r="F318" s="1420">
        <v>0</v>
      </c>
      <c r="G318" s="1420">
        <v>3454343.5702202637</v>
      </c>
      <c r="I318" s="1427">
        <v>42400</v>
      </c>
      <c r="J318" s="1427">
        <v>42400</v>
      </c>
      <c r="K318" s="1418">
        <v>1</v>
      </c>
      <c r="L318" s="1418"/>
      <c r="M318" s="1422">
        <v>3.2500000000000001E-2</v>
      </c>
      <c r="N318" s="1420">
        <v>307.58</v>
      </c>
      <c r="O318" s="1420">
        <v>9534.94</v>
      </c>
      <c r="P318" s="1420">
        <v>879838.00999999733</v>
      </c>
    </row>
    <row r="319" spans="1:16" s="1408" customFormat="1" hidden="1" outlineLevel="1" x14ac:dyDescent="0.2">
      <c r="B319" s="1408" t="s">
        <v>36</v>
      </c>
      <c r="C319" s="1420"/>
      <c r="G319" s="1420">
        <v>3454343.5702202637</v>
      </c>
      <c r="I319" s="1427">
        <v>42401</v>
      </c>
      <c r="J319" s="1427">
        <v>42428</v>
      </c>
      <c r="K319" s="1418">
        <v>28</v>
      </c>
      <c r="L319" s="1418"/>
      <c r="M319" s="1422">
        <v>3.2500000000000001E-2</v>
      </c>
      <c r="N319" s="1420">
        <v>8612.2000000000007</v>
      </c>
      <c r="O319" s="1420">
        <v>8612.2000000000007</v>
      </c>
      <c r="P319" s="1420">
        <v>888450.20999999729</v>
      </c>
    </row>
    <row r="320" spans="1:16" s="1408" customFormat="1" hidden="1" outlineLevel="1" x14ac:dyDescent="0.2">
      <c r="C320" s="1420">
        <v>0</v>
      </c>
      <c r="F320" s="1420">
        <v>0</v>
      </c>
      <c r="G320" s="1420">
        <v>3454343.5702202637</v>
      </c>
      <c r="I320" s="1427">
        <v>42429</v>
      </c>
      <c r="J320" s="1427">
        <v>42429</v>
      </c>
      <c r="K320" s="1418">
        <v>1</v>
      </c>
      <c r="L320" s="1418"/>
      <c r="M320" s="1422">
        <v>3.2500000000000001E-2</v>
      </c>
      <c r="N320" s="1420">
        <v>307.58</v>
      </c>
      <c r="O320" s="1420">
        <v>8919.7800000000007</v>
      </c>
      <c r="P320" s="1420">
        <v>888757.78999999724</v>
      </c>
    </row>
    <row r="321" spans="2:16" s="1408" customFormat="1" hidden="1" outlineLevel="1" x14ac:dyDescent="0.2">
      <c r="B321" s="1408" t="s">
        <v>37</v>
      </c>
      <c r="C321" s="1420"/>
      <c r="G321" s="1420">
        <v>3454343.5702202637</v>
      </c>
      <c r="I321" s="1427">
        <v>42430</v>
      </c>
      <c r="J321" s="1427">
        <v>42459</v>
      </c>
      <c r="K321" s="1418">
        <v>30</v>
      </c>
      <c r="L321" s="1418"/>
      <c r="M321" s="1422">
        <v>3.2500000000000001E-2</v>
      </c>
      <c r="N321" s="1420">
        <v>9227.36</v>
      </c>
      <c r="O321" s="1420">
        <v>9227.36</v>
      </c>
      <c r="P321" s="1420">
        <v>897985.14999999723</v>
      </c>
    </row>
    <row r="322" spans="2:16" s="1408" customFormat="1" ht="14.25" hidden="1" customHeight="1" outlineLevel="1" x14ac:dyDescent="0.2">
      <c r="C322" s="1420">
        <v>0</v>
      </c>
      <c r="F322" s="1420">
        <v>0</v>
      </c>
      <c r="G322" s="1420">
        <v>3454343.5702202637</v>
      </c>
      <c r="I322" s="1427">
        <v>42460</v>
      </c>
      <c r="J322" s="1427">
        <v>42460</v>
      </c>
      <c r="K322" s="1418">
        <v>1</v>
      </c>
      <c r="L322" s="1418"/>
      <c r="M322" s="1422">
        <v>3.2500000000000001E-2</v>
      </c>
      <c r="N322" s="1420">
        <v>307.58</v>
      </c>
      <c r="O322" s="1420">
        <v>9534.94</v>
      </c>
      <c r="P322" s="1420">
        <v>898292.72999999719</v>
      </c>
    </row>
    <row r="323" spans="2:16" s="1408" customFormat="1" hidden="1" outlineLevel="1" x14ac:dyDescent="0.2">
      <c r="B323" s="1408" t="s">
        <v>38</v>
      </c>
      <c r="C323" s="1420"/>
      <c r="G323" s="1420">
        <v>3454343.5702202637</v>
      </c>
      <c r="I323" s="1427">
        <v>42461</v>
      </c>
      <c r="J323" s="1427">
        <v>42489</v>
      </c>
      <c r="K323" s="1418">
        <v>29</v>
      </c>
      <c r="L323" s="1418"/>
      <c r="M323" s="1422">
        <v>3.4599999999999999E-2</v>
      </c>
      <c r="N323" s="1420">
        <v>9496.1299999999992</v>
      </c>
      <c r="O323" s="1420">
        <v>9496.1299999999992</v>
      </c>
      <c r="P323" s="1420">
        <v>907788.85999999719</v>
      </c>
    </row>
    <row r="324" spans="2:16" s="1408" customFormat="1" hidden="1" outlineLevel="1" x14ac:dyDescent="0.2">
      <c r="C324" s="1420">
        <v>0</v>
      </c>
      <c r="F324" s="1420">
        <v>0</v>
      </c>
      <c r="G324" s="1420">
        <v>3454343.5702202637</v>
      </c>
      <c r="I324" s="1427">
        <v>42490</v>
      </c>
      <c r="J324" s="1427">
        <v>42490</v>
      </c>
      <c r="K324" s="1418">
        <v>1</v>
      </c>
      <c r="L324" s="1418"/>
      <c r="M324" s="1422">
        <v>3.4599999999999999E-2</v>
      </c>
      <c r="N324" s="1420">
        <v>327.45</v>
      </c>
      <c r="O324" s="1420">
        <v>9823.58</v>
      </c>
      <c r="P324" s="1420">
        <v>908116.30999999715</v>
      </c>
    </row>
    <row r="325" spans="2:16" s="1408" customFormat="1" hidden="1" outlineLevel="1" x14ac:dyDescent="0.2">
      <c r="B325" s="1408" t="s">
        <v>39</v>
      </c>
      <c r="C325" s="1420"/>
      <c r="G325" s="1420">
        <v>3454343.5702202637</v>
      </c>
      <c r="I325" s="1427">
        <v>42491</v>
      </c>
      <c r="J325" s="1427">
        <v>42520</v>
      </c>
      <c r="K325" s="1418">
        <v>30</v>
      </c>
      <c r="L325" s="1418"/>
      <c r="M325" s="1422">
        <v>3.4599999999999999E-2</v>
      </c>
      <c r="N325" s="1420">
        <v>9823.59</v>
      </c>
      <c r="O325" s="1420">
        <v>9823.59</v>
      </c>
      <c r="P325" s="1420">
        <v>917939.89999999711</v>
      </c>
    </row>
    <row r="326" spans="2:16" s="1408" customFormat="1" hidden="1" outlineLevel="1" x14ac:dyDescent="0.2">
      <c r="C326" s="1420">
        <v>0</v>
      </c>
      <c r="F326" s="1420">
        <v>0</v>
      </c>
      <c r="G326" s="1420">
        <v>3454343.5702202637</v>
      </c>
      <c r="I326" s="1427">
        <v>42521</v>
      </c>
      <c r="J326" s="1427">
        <v>42521</v>
      </c>
      <c r="K326" s="1418">
        <v>1</v>
      </c>
      <c r="L326" s="1418"/>
      <c r="M326" s="1422">
        <v>3.4599999999999999E-2</v>
      </c>
      <c r="N326" s="1420">
        <v>327.45</v>
      </c>
      <c r="O326" s="1420">
        <v>10151.040000000001</v>
      </c>
      <c r="P326" s="1420">
        <v>918267.34999999707</v>
      </c>
    </row>
    <row r="327" spans="2:16" s="1408" customFormat="1" hidden="1" outlineLevel="1" x14ac:dyDescent="0.2">
      <c r="B327" s="1408" t="s">
        <v>40</v>
      </c>
      <c r="C327" s="1420"/>
      <c r="G327" s="1420">
        <v>3454343.5702202637</v>
      </c>
      <c r="I327" s="1427">
        <v>42522</v>
      </c>
      <c r="J327" s="1427">
        <v>42550</v>
      </c>
      <c r="K327" s="1418">
        <v>29</v>
      </c>
      <c r="L327" s="1418"/>
      <c r="M327" s="1422">
        <v>3.4599999999999999E-2</v>
      </c>
      <c r="N327" s="1420">
        <v>9496.1299999999992</v>
      </c>
      <c r="O327" s="1420">
        <v>9496.1299999999992</v>
      </c>
      <c r="P327" s="1420">
        <v>927763.47999999707</v>
      </c>
    </row>
    <row r="328" spans="2:16" s="1408" customFormat="1" hidden="1" outlineLevel="1" x14ac:dyDescent="0.2">
      <c r="C328" s="1420">
        <v>0</v>
      </c>
      <c r="F328" s="1420">
        <v>0</v>
      </c>
      <c r="G328" s="1420">
        <v>3454343.5702202637</v>
      </c>
      <c r="I328" s="1427">
        <v>42551</v>
      </c>
      <c r="J328" s="1427">
        <v>42551</v>
      </c>
      <c r="K328" s="1418">
        <v>1</v>
      </c>
      <c r="L328" s="1418"/>
      <c r="M328" s="1422">
        <v>3.4599999999999999E-2</v>
      </c>
      <c r="N328" s="1420">
        <v>327.45</v>
      </c>
      <c r="O328" s="1420">
        <v>9823.58</v>
      </c>
      <c r="P328" s="1420">
        <v>928090.92999999702</v>
      </c>
    </row>
    <row r="329" spans="2:16" s="1408" customFormat="1" hidden="1" outlineLevel="1" x14ac:dyDescent="0.2">
      <c r="B329" s="1408" t="s">
        <v>29</v>
      </c>
      <c r="C329" s="1420"/>
      <c r="G329" s="1420">
        <v>3454343.5702202637</v>
      </c>
      <c r="I329" s="1427">
        <v>42552</v>
      </c>
      <c r="J329" s="1427">
        <v>42581</v>
      </c>
      <c r="K329" s="1418">
        <v>30</v>
      </c>
      <c r="L329" s="1418"/>
      <c r="M329" s="1422">
        <v>3.5000000000000003E-2</v>
      </c>
      <c r="N329" s="1420">
        <v>9937.15</v>
      </c>
      <c r="O329" s="1420">
        <v>9937.15</v>
      </c>
      <c r="P329" s="1420">
        <v>938028.07999999705</v>
      </c>
    </row>
    <row r="330" spans="2:16" s="1408" customFormat="1" hidden="1" outlineLevel="1" x14ac:dyDescent="0.2">
      <c r="C330" s="1420">
        <v>0</v>
      </c>
      <c r="F330" s="1420">
        <v>0</v>
      </c>
      <c r="G330" s="1420">
        <v>3454343.5702202637</v>
      </c>
      <c r="I330" s="1427">
        <v>42582</v>
      </c>
      <c r="J330" s="1427">
        <v>42582</v>
      </c>
      <c r="K330" s="1418">
        <v>1</v>
      </c>
      <c r="L330" s="1418"/>
      <c r="M330" s="1422">
        <v>3.5000000000000003E-2</v>
      </c>
      <c r="N330" s="1420">
        <v>331.24</v>
      </c>
      <c r="O330" s="1420">
        <v>10268.39</v>
      </c>
      <c r="P330" s="1420">
        <v>938359.31999999704</v>
      </c>
    </row>
    <row r="331" spans="2:16" s="1408" customFormat="1" hidden="1" outlineLevel="1" x14ac:dyDescent="0.2">
      <c r="B331" s="1408" t="s">
        <v>30</v>
      </c>
      <c r="C331" s="1420"/>
      <c r="G331" s="1420">
        <v>3454343.5702202637</v>
      </c>
      <c r="I331" s="1427">
        <v>42583</v>
      </c>
      <c r="J331" s="1427">
        <v>42612</v>
      </c>
      <c r="K331" s="1418">
        <v>30</v>
      </c>
      <c r="L331" s="1418"/>
      <c r="M331" s="1422">
        <v>3.5000000000000003E-2</v>
      </c>
      <c r="N331" s="1420">
        <v>9937.15</v>
      </c>
      <c r="O331" s="1420">
        <v>9937.15</v>
      </c>
      <c r="P331" s="1420">
        <v>948296.46999999706</v>
      </c>
    </row>
    <row r="332" spans="2:16" s="1408" customFormat="1" hidden="1" outlineLevel="1" x14ac:dyDescent="0.2">
      <c r="C332" s="1420">
        <v>0</v>
      </c>
      <c r="F332" s="1420">
        <v>0</v>
      </c>
      <c r="G332" s="1420">
        <v>3454343.5702202637</v>
      </c>
      <c r="I332" s="1427">
        <v>42613</v>
      </c>
      <c r="J332" s="1427">
        <v>42613</v>
      </c>
      <c r="K332" s="1418">
        <v>1</v>
      </c>
      <c r="L332" s="1418"/>
      <c r="M332" s="1422">
        <v>3.5000000000000003E-2</v>
      </c>
      <c r="N332" s="1420">
        <v>331.24</v>
      </c>
      <c r="O332" s="1420">
        <v>10268.39</v>
      </c>
      <c r="P332" s="1420">
        <v>948627.70999999705</v>
      </c>
    </row>
    <row r="333" spans="2:16" s="1408" customFormat="1" hidden="1" outlineLevel="1" x14ac:dyDescent="0.2">
      <c r="B333" s="1408" t="s">
        <v>31</v>
      </c>
      <c r="C333" s="1420"/>
      <c r="G333" s="1420">
        <v>3454343.5702202637</v>
      </c>
      <c r="I333" s="1427">
        <v>42614</v>
      </c>
      <c r="J333" s="1427">
        <v>42642</v>
      </c>
      <c r="K333" s="1418">
        <v>29</v>
      </c>
      <c r="L333" s="1418"/>
      <c r="M333" s="1422">
        <v>3.5000000000000003E-2</v>
      </c>
      <c r="N333" s="1420">
        <v>9605.91</v>
      </c>
      <c r="O333" s="1420">
        <v>9605.91</v>
      </c>
      <c r="P333" s="1420">
        <v>958233.61999999708</v>
      </c>
    </row>
    <row r="334" spans="2:16" s="1408" customFormat="1" hidden="1" outlineLevel="1" x14ac:dyDescent="0.2">
      <c r="C334" s="1420">
        <v>0</v>
      </c>
      <c r="F334" s="1420">
        <v>0</v>
      </c>
      <c r="G334" s="1420">
        <v>3454343.5702202637</v>
      </c>
      <c r="I334" s="1427">
        <v>42643</v>
      </c>
      <c r="J334" s="1427">
        <v>42643</v>
      </c>
      <c r="K334" s="1418">
        <v>1</v>
      </c>
      <c r="L334" s="1418"/>
      <c r="M334" s="1422">
        <v>3.5000000000000003E-2</v>
      </c>
      <c r="N334" s="1420">
        <v>331.24</v>
      </c>
      <c r="O334" s="1420">
        <v>9937.15</v>
      </c>
      <c r="P334" s="1420">
        <v>958564.85999999708</v>
      </c>
    </row>
    <row r="335" spans="2:16" s="1408" customFormat="1" hidden="1" outlineLevel="1" x14ac:dyDescent="0.2">
      <c r="B335" s="1408" t="s">
        <v>32</v>
      </c>
      <c r="C335" s="1420"/>
      <c r="G335" s="1420">
        <v>3454343.5702202637</v>
      </c>
      <c r="I335" s="1427">
        <v>42644</v>
      </c>
      <c r="J335" s="1427">
        <v>42673</v>
      </c>
      <c r="K335" s="1418">
        <v>30</v>
      </c>
      <c r="L335" s="1418"/>
      <c r="M335" s="1422">
        <v>3.5000000000000003E-2</v>
      </c>
      <c r="N335" s="1420">
        <v>9937.15</v>
      </c>
      <c r="O335" s="1420">
        <v>9937.15</v>
      </c>
      <c r="P335" s="1420">
        <v>968502.0099999971</v>
      </c>
    </row>
    <row r="336" spans="2:16" s="1408" customFormat="1" hidden="1" outlineLevel="1" x14ac:dyDescent="0.2">
      <c r="C336" s="1420">
        <v>0</v>
      </c>
      <c r="F336" s="1420">
        <v>0</v>
      </c>
      <c r="G336" s="1420">
        <v>3454343.5702202637</v>
      </c>
      <c r="I336" s="1427">
        <v>42674</v>
      </c>
      <c r="J336" s="1427">
        <v>42674</v>
      </c>
      <c r="K336" s="1418">
        <v>1</v>
      </c>
      <c r="L336" s="1418"/>
      <c r="M336" s="1422">
        <v>3.5000000000000003E-2</v>
      </c>
      <c r="N336" s="1420">
        <v>331.24</v>
      </c>
      <c r="O336" s="1420">
        <v>10268.39</v>
      </c>
      <c r="P336" s="1420">
        <v>968833.24999999709</v>
      </c>
    </row>
    <row r="337" spans="1:16" s="1408" customFormat="1" hidden="1" outlineLevel="1" x14ac:dyDescent="0.2">
      <c r="B337" s="1408" t="s">
        <v>33</v>
      </c>
      <c r="C337" s="1420"/>
      <c r="G337" s="1420">
        <v>3454343.5702202637</v>
      </c>
      <c r="I337" s="1427">
        <v>42675</v>
      </c>
      <c r="J337" s="1427">
        <v>42703</v>
      </c>
      <c r="K337" s="1418">
        <v>29</v>
      </c>
      <c r="L337" s="1418"/>
      <c r="M337" s="1422">
        <v>3.5000000000000003E-2</v>
      </c>
      <c r="N337" s="1420">
        <v>9605.91</v>
      </c>
      <c r="O337" s="1420">
        <v>9605.91</v>
      </c>
      <c r="P337" s="1420">
        <v>978439.15999999712</v>
      </c>
    </row>
    <row r="338" spans="1:16" s="1408" customFormat="1" hidden="1" outlineLevel="1" x14ac:dyDescent="0.2">
      <c r="C338" s="1420">
        <v>0</v>
      </c>
      <c r="F338" s="1420">
        <v>0</v>
      </c>
      <c r="G338" s="1420">
        <v>3454343.5702202637</v>
      </c>
      <c r="I338" s="1427">
        <v>42704</v>
      </c>
      <c r="J338" s="1427">
        <v>42704</v>
      </c>
      <c r="K338" s="1418">
        <v>1</v>
      </c>
      <c r="L338" s="1418"/>
      <c r="M338" s="1422">
        <v>3.5000000000000003E-2</v>
      </c>
      <c r="N338" s="1420">
        <v>331.24</v>
      </c>
      <c r="O338" s="1420">
        <v>9937.15</v>
      </c>
      <c r="P338" s="1420">
        <v>978770.39999999711</v>
      </c>
    </row>
    <row r="339" spans="1:16" s="1408" customFormat="1" hidden="1" outlineLevel="1" x14ac:dyDescent="0.2">
      <c r="B339" s="1408" t="s">
        <v>34</v>
      </c>
      <c r="C339" s="1420"/>
      <c r="G339" s="1420">
        <v>3454343.5702202637</v>
      </c>
      <c r="I339" s="1427">
        <v>42705</v>
      </c>
      <c r="J339" s="1427">
        <v>42734</v>
      </c>
      <c r="K339" s="1418">
        <v>30</v>
      </c>
      <c r="L339" s="1418"/>
      <c r="M339" s="1422">
        <v>3.5000000000000003E-2</v>
      </c>
      <c r="N339" s="1420">
        <v>9937.15</v>
      </c>
      <c r="O339" s="1420">
        <v>9937.15</v>
      </c>
      <c r="P339" s="1420">
        <v>988707.54999999714</v>
      </c>
    </row>
    <row r="340" spans="1:16" s="1408" customFormat="1" hidden="1" outlineLevel="1" x14ac:dyDescent="0.2">
      <c r="C340" s="1420">
        <v>0</v>
      </c>
      <c r="F340" s="1420">
        <v>0</v>
      </c>
      <c r="G340" s="1420">
        <v>3454343.5702202637</v>
      </c>
      <c r="I340" s="1427">
        <v>42735</v>
      </c>
      <c r="J340" s="1427">
        <v>42735</v>
      </c>
      <c r="K340" s="1418">
        <v>1</v>
      </c>
      <c r="L340" s="1418"/>
      <c r="M340" s="1422">
        <v>3.5000000000000003E-2</v>
      </c>
      <c r="N340" s="1420">
        <v>331.24</v>
      </c>
      <c r="O340" s="1420">
        <v>10268.39</v>
      </c>
      <c r="P340" s="1420">
        <v>989038.78999999713</v>
      </c>
    </row>
    <row r="341" spans="1:16" s="1408" customFormat="1" hidden="1" outlineLevel="1" x14ac:dyDescent="0.2">
      <c r="A341" s="1408" t="s">
        <v>210</v>
      </c>
      <c r="B341" s="1408" t="s">
        <v>35</v>
      </c>
      <c r="G341" s="1420">
        <v>3454343.5702202637</v>
      </c>
      <c r="I341" s="1427">
        <v>42736</v>
      </c>
      <c r="J341" s="1427">
        <v>42765</v>
      </c>
      <c r="K341" s="1418">
        <v>30</v>
      </c>
      <c r="L341" s="1418"/>
      <c r="M341" s="1422">
        <v>3.5000000000000003E-2</v>
      </c>
      <c r="N341" s="1420">
        <v>9937.15</v>
      </c>
      <c r="O341" s="1420">
        <v>9937.15</v>
      </c>
      <c r="P341" s="1420">
        <v>998975.93999999715</v>
      </c>
    </row>
    <row r="342" spans="1:16" s="1408" customFormat="1" ht="13.7" hidden="1" customHeight="1" outlineLevel="1" x14ac:dyDescent="0.2">
      <c r="A342" s="1428" t="s">
        <v>211</v>
      </c>
      <c r="C342" s="1420">
        <v>0</v>
      </c>
      <c r="F342" s="1420">
        <v>0</v>
      </c>
      <c r="G342" s="1420">
        <v>3454343.5702202637</v>
      </c>
      <c r="I342" s="1427">
        <v>42766</v>
      </c>
      <c r="J342" s="1427">
        <v>42766</v>
      </c>
      <c r="K342" s="1418">
        <v>1</v>
      </c>
      <c r="L342" s="1418"/>
      <c r="M342" s="1422">
        <v>3.5000000000000003E-2</v>
      </c>
      <c r="N342" s="1420">
        <v>331.24</v>
      </c>
      <c r="O342" s="1420">
        <v>10268.39</v>
      </c>
      <c r="P342" s="1420">
        <v>999307.17999999714</v>
      </c>
    </row>
    <row r="343" spans="1:16" s="1408" customFormat="1" hidden="1" outlineLevel="1" x14ac:dyDescent="0.2">
      <c r="B343" s="1408" t="s">
        <v>36</v>
      </c>
      <c r="C343" s="1420"/>
      <c r="G343" s="1420">
        <v>3454343.5702202637</v>
      </c>
      <c r="I343" s="1427">
        <v>42767</v>
      </c>
      <c r="J343" s="1427">
        <v>42793</v>
      </c>
      <c r="K343" s="1418">
        <v>27</v>
      </c>
      <c r="L343" s="1418"/>
      <c r="M343" s="1422">
        <v>3.5000000000000003E-2</v>
      </c>
      <c r="N343" s="1420">
        <v>8943.44</v>
      </c>
      <c r="O343" s="1420">
        <v>8943.44</v>
      </c>
      <c r="P343" s="1420">
        <v>1008250.6199999971</v>
      </c>
    </row>
    <row r="344" spans="1:16" s="1408" customFormat="1" hidden="1" outlineLevel="1" x14ac:dyDescent="0.2">
      <c r="C344" s="1420">
        <v>0</v>
      </c>
      <c r="F344" s="1420">
        <v>0</v>
      </c>
      <c r="G344" s="1420">
        <v>3454343.5702202637</v>
      </c>
      <c r="I344" s="1427">
        <v>42794</v>
      </c>
      <c r="J344" s="1427">
        <v>42794</v>
      </c>
      <c r="K344" s="1418">
        <v>1</v>
      </c>
      <c r="L344" s="1418"/>
      <c r="M344" s="1422">
        <v>3.5000000000000003E-2</v>
      </c>
      <c r="N344" s="1420">
        <v>331.24</v>
      </c>
      <c r="O344" s="1420">
        <v>9274.68</v>
      </c>
      <c r="P344" s="1420">
        <v>1008581.8599999971</v>
      </c>
    </row>
    <row r="345" spans="1:16" s="1408" customFormat="1" hidden="1" outlineLevel="1" x14ac:dyDescent="0.2">
      <c r="B345" s="1408" t="s">
        <v>37</v>
      </c>
      <c r="C345" s="1420"/>
      <c r="G345" s="1420">
        <v>3454343.5702202637</v>
      </c>
      <c r="I345" s="1427">
        <v>42795</v>
      </c>
      <c r="J345" s="1427">
        <v>42824</v>
      </c>
      <c r="K345" s="1418">
        <v>30</v>
      </c>
      <c r="L345" s="1418"/>
      <c r="M345" s="1422">
        <v>3.5000000000000003E-2</v>
      </c>
      <c r="N345" s="1420">
        <v>9937.15</v>
      </c>
      <c r="O345" s="1420">
        <v>9937.15</v>
      </c>
      <c r="P345" s="1420">
        <v>1018519.0099999971</v>
      </c>
    </row>
    <row r="346" spans="1:16" s="1408" customFormat="1" ht="14.25" hidden="1" customHeight="1" outlineLevel="1" x14ac:dyDescent="0.2">
      <c r="C346" s="1420">
        <v>0</v>
      </c>
      <c r="F346" s="1420">
        <v>0</v>
      </c>
      <c r="G346" s="1420">
        <v>3454343.5702202637</v>
      </c>
      <c r="I346" s="1427">
        <v>42825</v>
      </c>
      <c r="J346" s="1427">
        <v>42825</v>
      </c>
      <c r="K346" s="1418">
        <v>1</v>
      </c>
      <c r="L346" s="1418"/>
      <c r="M346" s="1422">
        <v>3.5000000000000003E-2</v>
      </c>
      <c r="N346" s="1420">
        <v>331.24</v>
      </c>
      <c r="O346" s="1420">
        <v>10268.39</v>
      </c>
      <c r="P346" s="1420">
        <v>1018850.2499999971</v>
      </c>
    </row>
    <row r="347" spans="1:16" s="1408" customFormat="1" hidden="1" outlineLevel="1" x14ac:dyDescent="0.2">
      <c r="B347" s="1408" t="s">
        <v>38</v>
      </c>
      <c r="C347" s="1420"/>
      <c r="G347" s="1420">
        <v>3454343.5702202637</v>
      </c>
      <c r="I347" s="1427">
        <v>42826</v>
      </c>
      <c r="J347" s="1427">
        <v>42854</v>
      </c>
      <c r="K347" s="1418">
        <v>29</v>
      </c>
      <c r="L347" s="1418"/>
      <c r="M347" s="1422">
        <v>3.7100000000000001E-2</v>
      </c>
      <c r="N347" s="1420">
        <v>10182.27</v>
      </c>
      <c r="O347" s="1420">
        <v>10182.27</v>
      </c>
      <c r="P347" s="1420">
        <v>1029032.5199999971</v>
      </c>
    </row>
    <row r="348" spans="1:16" s="1408" customFormat="1" hidden="1" outlineLevel="1" x14ac:dyDescent="0.2">
      <c r="C348" s="1420">
        <v>0</v>
      </c>
      <c r="F348" s="1420">
        <v>0</v>
      </c>
      <c r="G348" s="1420">
        <v>3454343.5702202637</v>
      </c>
      <c r="I348" s="1427">
        <v>42855</v>
      </c>
      <c r="J348" s="1427">
        <v>42855</v>
      </c>
      <c r="K348" s="1418">
        <v>1</v>
      </c>
      <c r="L348" s="1418"/>
      <c r="M348" s="1422">
        <v>3.7100000000000001E-2</v>
      </c>
      <c r="N348" s="1420">
        <v>351.11</v>
      </c>
      <c r="O348" s="1420">
        <v>10533.380000000001</v>
      </c>
      <c r="P348" s="1420">
        <v>1029383.6299999971</v>
      </c>
    </row>
    <row r="349" spans="1:16" s="1408" customFormat="1" hidden="1" outlineLevel="1" x14ac:dyDescent="0.2">
      <c r="B349" s="1408" t="s">
        <v>39</v>
      </c>
      <c r="C349" s="1420"/>
      <c r="G349" s="1420">
        <v>3454343.5702202637</v>
      </c>
      <c r="I349" s="1427">
        <v>42856</v>
      </c>
      <c r="J349" s="1427">
        <v>42885</v>
      </c>
      <c r="K349" s="1418">
        <v>30</v>
      </c>
      <c r="L349" s="1418"/>
      <c r="M349" s="1422">
        <v>3.7100000000000001E-2</v>
      </c>
      <c r="N349" s="1420">
        <v>10533.38</v>
      </c>
      <c r="O349" s="1420">
        <v>10533.38</v>
      </c>
      <c r="P349" s="1420">
        <v>1039917.0099999971</v>
      </c>
    </row>
    <row r="350" spans="1:16" s="1408" customFormat="1" hidden="1" outlineLevel="1" x14ac:dyDescent="0.2">
      <c r="C350" s="1420">
        <v>0</v>
      </c>
      <c r="F350" s="1420">
        <v>0</v>
      </c>
      <c r="G350" s="1420">
        <v>3454343.5702202637</v>
      </c>
      <c r="I350" s="1427">
        <v>42886</v>
      </c>
      <c r="J350" s="1427">
        <v>42886</v>
      </c>
      <c r="K350" s="1418">
        <v>1</v>
      </c>
      <c r="L350" s="1418"/>
      <c r="M350" s="1422">
        <v>3.7100000000000001E-2</v>
      </c>
      <c r="N350" s="1420">
        <v>351.11</v>
      </c>
      <c r="O350" s="1420">
        <v>10884.49</v>
      </c>
      <c r="P350" s="1420">
        <v>1040268.1199999971</v>
      </c>
    </row>
    <row r="351" spans="1:16" s="1408" customFormat="1" hidden="1" outlineLevel="1" x14ac:dyDescent="0.2">
      <c r="B351" s="1408" t="s">
        <v>40</v>
      </c>
      <c r="C351" s="1420"/>
      <c r="G351" s="1420">
        <v>3454343.5702202637</v>
      </c>
      <c r="I351" s="1427">
        <v>42887</v>
      </c>
      <c r="J351" s="1427">
        <v>42915</v>
      </c>
      <c r="K351" s="1418">
        <v>29</v>
      </c>
      <c r="L351" s="1418"/>
      <c r="M351" s="1422">
        <v>3.7100000000000001E-2</v>
      </c>
      <c r="N351" s="1420">
        <v>10182.27</v>
      </c>
      <c r="O351" s="1420">
        <v>10182.27</v>
      </c>
      <c r="P351" s="1420">
        <v>1050450.3899999971</v>
      </c>
    </row>
    <row r="352" spans="1:16" s="1408" customFormat="1" hidden="1" outlineLevel="1" x14ac:dyDescent="0.2">
      <c r="C352" s="1420">
        <v>0</v>
      </c>
      <c r="F352" s="1420">
        <v>0</v>
      </c>
      <c r="G352" s="1420">
        <v>3454343.5702202637</v>
      </c>
      <c r="I352" s="1427">
        <v>42916</v>
      </c>
      <c r="J352" s="1427">
        <v>42916</v>
      </c>
      <c r="K352" s="1418">
        <v>1</v>
      </c>
      <c r="L352" s="1418"/>
      <c r="M352" s="1422">
        <v>3.7100000000000001E-2</v>
      </c>
      <c r="N352" s="1420">
        <v>351.11</v>
      </c>
      <c r="O352" s="1420">
        <v>10533.380000000001</v>
      </c>
      <c r="P352" s="1420">
        <v>1050801.4999999972</v>
      </c>
    </row>
    <row r="353" spans="1:16" s="1408" customFormat="1" hidden="1" outlineLevel="1" x14ac:dyDescent="0.2">
      <c r="B353" s="1408" t="s">
        <v>29</v>
      </c>
      <c r="C353" s="1420"/>
      <c r="G353" s="1420">
        <v>3454343.5702202637</v>
      </c>
      <c r="I353" s="1427">
        <v>42917</v>
      </c>
      <c r="J353" s="1427">
        <v>42946</v>
      </c>
      <c r="K353" s="1418">
        <v>30</v>
      </c>
      <c r="L353" s="1418"/>
      <c r="M353" s="1422">
        <v>3.9600000000000003E-2</v>
      </c>
      <c r="N353" s="1420">
        <v>11243.18</v>
      </c>
      <c r="O353" s="1420">
        <v>11243.18</v>
      </c>
      <c r="P353" s="1420">
        <v>1062044.6799999971</v>
      </c>
    </row>
    <row r="354" spans="1:16" s="1408" customFormat="1" hidden="1" outlineLevel="1" x14ac:dyDescent="0.2">
      <c r="C354" s="1420">
        <v>0</v>
      </c>
      <c r="F354" s="1420">
        <v>0</v>
      </c>
      <c r="G354" s="1420">
        <v>3454343.5702202637</v>
      </c>
      <c r="I354" s="1427">
        <v>42947</v>
      </c>
      <c r="J354" s="1427">
        <v>42947</v>
      </c>
      <c r="K354" s="1418">
        <v>1</v>
      </c>
      <c r="L354" s="1418"/>
      <c r="M354" s="1422">
        <v>3.9600000000000003E-2</v>
      </c>
      <c r="N354" s="1420">
        <v>374.77</v>
      </c>
      <c r="O354" s="1420">
        <v>11617.95</v>
      </c>
      <c r="P354" s="1420">
        <v>1062419.4499999972</v>
      </c>
    </row>
    <row r="355" spans="1:16" s="1408" customFormat="1" hidden="1" outlineLevel="1" x14ac:dyDescent="0.2">
      <c r="B355" s="1408" t="s">
        <v>30</v>
      </c>
      <c r="C355" s="1420"/>
      <c r="G355" s="1420">
        <v>3454343.5702202637</v>
      </c>
      <c r="I355" s="1427">
        <v>42948</v>
      </c>
      <c r="J355" s="1427">
        <v>42977</v>
      </c>
      <c r="K355" s="1418">
        <v>30</v>
      </c>
      <c r="L355" s="1418"/>
      <c r="M355" s="1422">
        <v>3.9600000000000003E-2</v>
      </c>
      <c r="N355" s="1420">
        <v>11243.18</v>
      </c>
      <c r="O355" s="1420">
        <v>11243.18</v>
      </c>
      <c r="P355" s="1420">
        <v>1073662.6299999971</v>
      </c>
    </row>
    <row r="356" spans="1:16" s="1408" customFormat="1" hidden="1" outlineLevel="1" x14ac:dyDescent="0.2">
      <c r="C356" s="1420">
        <v>0</v>
      </c>
      <c r="F356" s="1420">
        <v>0</v>
      </c>
      <c r="G356" s="1420">
        <v>3454343.5702202637</v>
      </c>
      <c r="I356" s="1427">
        <v>42978</v>
      </c>
      <c r="J356" s="1427">
        <v>42978</v>
      </c>
      <c r="K356" s="1418">
        <v>1</v>
      </c>
      <c r="L356" s="1418"/>
      <c r="M356" s="1422">
        <v>3.9600000000000003E-2</v>
      </c>
      <c r="N356" s="1420">
        <v>374.77</v>
      </c>
      <c r="O356" s="1420">
        <v>11617.95</v>
      </c>
      <c r="P356" s="1420">
        <v>1074037.3999999971</v>
      </c>
    </row>
    <row r="357" spans="1:16" s="1408" customFormat="1" hidden="1" outlineLevel="1" x14ac:dyDescent="0.2">
      <c r="B357" s="1408" t="s">
        <v>31</v>
      </c>
      <c r="C357" s="1420"/>
      <c r="G357" s="1420">
        <v>3454343.5702202637</v>
      </c>
      <c r="I357" s="1427">
        <v>42979</v>
      </c>
      <c r="J357" s="1427">
        <v>43007</v>
      </c>
      <c r="K357" s="1418">
        <v>29</v>
      </c>
      <c r="L357" s="1418"/>
      <c r="M357" s="1422">
        <v>3.9600000000000003E-2</v>
      </c>
      <c r="N357" s="1420">
        <v>10868.41</v>
      </c>
      <c r="O357" s="1420">
        <v>10868.41</v>
      </c>
      <c r="P357" s="1420">
        <v>1084905.809999997</v>
      </c>
    </row>
    <row r="358" spans="1:16" s="1408" customFormat="1" hidden="1" outlineLevel="1" x14ac:dyDescent="0.2">
      <c r="C358" s="1420">
        <v>0</v>
      </c>
      <c r="F358" s="1420">
        <v>0</v>
      </c>
      <c r="G358" s="1420">
        <v>3454343.5702202637</v>
      </c>
      <c r="I358" s="1427">
        <v>43008</v>
      </c>
      <c r="J358" s="1427">
        <v>43008</v>
      </c>
      <c r="K358" s="1418">
        <v>1</v>
      </c>
      <c r="L358" s="1418"/>
      <c r="M358" s="1422">
        <v>3.9600000000000003E-2</v>
      </c>
      <c r="N358" s="1420">
        <v>374.77</v>
      </c>
      <c r="O358" s="1420">
        <v>11243.18</v>
      </c>
      <c r="P358" s="1420">
        <v>1085280.579999997</v>
      </c>
    </row>
    <row r="359" spans="1:16" s="1408" customFormat="1" hidden="1" outlineLevel="1" x14ac:dyDescent="0.2">
      <c r="B359" s="1408" t="s">
        <v>32</v>
      </c>
      <c r="C359" s="1420"/>
      <c r="G359" s="1420">
        <v>3454343.5702202637</v>
      </c>
      <c r="I359" s="1427">
        <v>43009</v>
      </c>
      <c r="J359" s="1427">
        <v>43038</v>
      </c>
      <c r="K359" s="1418">
        <v>30</v>
      </c>
      <c r="L359" s="1418"/>
      <c r="M359" s="1422">
        <v>4.2099999999999999E-2</v>
      </c>
      <c r="N359" s="1420">
        <v>11952.98</v>
      </c>
      <c r="O359" s="1420">
        <v>11952.98</v>
      </c>
      <c r="P359" s="1420">
        <v>1097233.559999997</v>
      </c>
    </row>
    <row r="360" spans="1:16" s="1408" customFormat="1" hidden="1" outlineLevel="1" x14ac:dyDescent="0.2">
      <c r="C360" s="1420">
        <v>0</v>
      </c>
      <c r="F360" s="1420">
        <v>0</v>
      </c>
      <c r="G360" s="1420">
        <v>3454343.5702202637</v>
      </c>
      <c r="I360" s="1427">
        <v>43039</v>
      </c>
      <c r="J360" s="1427">
        <v>43039</v>
      </c>
      <c r="K360" s="1418">
        <v>1</v>
      </c>
      <c r="L360" s="1418"/>
      <c r="M360" s="1422">
        <v>4.2099999999999999E-2</v>
      </c>
      <c r="N360" s="1420">
        <v>398.43</v>
      </c>
      <c r="O360" s="1420">
        <v>12351.41</v>
      </c>
      <c r="P360" s="1420">
        <v>1097631.989999997</v>
      </c>
    </row>
    <row r="361" spans="1:16" s="1408" customFormat="1" hidden="1" outlineLevel="1" x14ac:dyDescent="0.2">
      <c r="B361" s="1408" t="s">
        <v>33</v>
      </c>
      <c r="C361" s="1420"/>
      <c r="G361" s="1420">
        <v>3454343.5702202637</v>
      </c>
      <c r="I361" s="1427">
        <v>43040</v>
      </c>
      <c r="J361" s="1427">
        <v>43068</v>
      </c>
      <c r="K361" s="1418">
        <v>29</v>
      </c>
      <c r="L361" s="1418"/>
      <c r="M361" s="1422">
        <v>4.2099999999999999E-2</v>
      </c>
      <c r="N361" s="1420">
        <v>11554.54</v>
      </c>
      <c r="O361" s="1420">
        <v>11554.54</v>
      </c>
      <c r="P361" s="1420">
        <v>1109186.529999997</v>
      </c>
    </row>
    <row r="362" spans="1:16" s="1408" customFormat="1" hidden="1" outlineLevel="1" x14ac:dyDescent="0.2">
      <c r="C362" s="1420">
        <v>0</v>
      </c>
      <c r="F362" s="1420">
        <v>0</v>
      </c>
      <c r="G362" s="1420">
        <v>3454343.5702202637</v>
      </c>
      <c r="I362" s="1427">
        <v>43069</v>
      </c>
      <c r="J362" s="1427">
        <v>43069</v>
      </c>
      <c r="K362" s="1418">
        <v>1</v>
      </c>
      <c r="L362" s="1418"/>
      <c r="M362" s="1422">
        <v>4.2099999999999999E-2</v>
      </c>
      <c r="N362" s="1420">
        <v>398.43</v>
      </c>
      <c r="O362" s="1420">
        <v>11952.970000000001</v>
      </c>
      <c r="P362" s="1420">
        <v>1109584.9599999969</v>
      </c>
    </row>
    <row r="363" spans="1:16" s="1408" customFormat="1" hidden="1" outlineLevel="1" x14ac:dyDescent="0.2">
      <c r="B363" s="1408" t="s">
        <v>34</v>
      </c>
      <c r="C363" s="1420"/>
      <c r="G363" s="1420">
        <v>3454343.5702202637</v>
      </c>
      <c r="I363" s="1427">
        <v>43070</v>
      </c>
      <c r="J363" s="1427">
        <v>43099</v>
      </c>
      <c r="K363" s="1418">
        <v>30</v>
      </c>
      <c r="L363" s="1418"/>
      <c r="M363" s="1422">
        <v>4.2099999999999999E-2</v>
      </c>
      <c r="N363" s="1420">
        <v>11952.98</v>
      </c>
      <c r="O363" s="1420">
        <v>11952.98</v>
      </c>
      <c r="P363" s="1420">
        <v>1121537.9399999969</v>
      </c>
    </row>
    <row r="364" spans="1:16" s="1408" customFormat="1" hidden="1" outlineLevel="1" x14ac:dyDescent="0.2">
      <c r="C364" s="1420">
        <v>0</v>
      </c>
      <c r="F364" s="1420">
        <v>0</v>
      </c>
      <c r="G364" s="1420">
        <v>3454343.5702202637</v>
      </c>
      <c r="I364" s="1427">
        <v>43100</v>
      </c>
      <c r="J364" s="1427">
        <v>43100</v>
      </c>
      <c r="K364" s="1418">
        <v>1</v>
      </c>
      <c r="L364" s="1418"/>
      <c r="M364" s="1422">
        <v>4.2099999999999999E-2</v>
      </c>
      <c r="N364" s="1420">
        <v>398.43</v>
      </c>
      <c r="O364" s="1420">
        <v>12351.41</v>
      </c>
      <c r="P364" s="1420">
        <v>1121936.3699999969</v>
      </c>
    </row>
    <row r="365" spans="1:16" s="1408" customFormat="1" hidden="1" outlineLevel="1" x14ac:dyDescent="0.2">
      <c r="A365" s="1408" t="s">
        <v>240</v>
      </c>
      <c r="B365" s="1408" t="s">
        <v>35</v>
      </c>
      <c r="G365" s="1420">
        <v>3454343.5702202637</v>
      </c>
      <c r="I365" s="1427">
        <v>43101</v>
      </c>
      <c r="J365" s="1427">
        <v>43130</v>
      </c>
      <c r="K365" s="1418">
        <v>30</v>
      </c>
      <c r="L365" s="1418"/>
      <c r="M365" s="1422">
        <v>4.2500000000000003E-2</v>
      </c>
      <c r="N365" s="1420">
        <v>12066.54</v>
      </c>
      <c r="O365" s="1420">
        <v>12066.54</v>
      </c>
      <c r="P365" s="1420">
        <v>1134002.9099999969</v>
      </c>
    </row>
    <row r="366" spans="1:16" s="1408" customFormat="1" ht="13.7" hidden="1" customHeight="1" outlineLevel="1" x14ac:dyDescent="0.2">
      <c r="A366" s="1428" t="s">
        <v>241</v>
      </c>
      <c r="C366" s="1420">
        <v>0</v>
      </c>
      <c r="F366" s="1420">
        <v>0</v>
      </c>
      <c r="G366" s="1420">
        <v>3454343.5702202637</v>
      </c>
      <c r="I366" s="1427">
        <v>43131</v>
      </c>
      <c r="J366" s="1427">
        <v>43131</v>
      </c>
      <c r="K366" s="1418">
        <v>1</v>
      </c>
      <c r="L366" s="1418"/>
      <c r="M366" s="1422">
        <v>4.2500000000000003E-2</v>
      </c>
      <c r="N366" s="1420">
        <v>402.22</v>
      </c>
      <c r="O366" s="1420">
        <v>12468.76</v>
      </c>
      <c r="P366" s="1420">
        <v>1134405.1299999969</v>
      </c>
    </row>
    <row r="367" spans="1:16" s="1408" customFormat="1" hidden="1" outlineLevel="1" x14ac:dyDescent="0.2">
      <c r="B367" s="1408" t="s">
        <v>36</v>
      </c>
      <c r="C367" s="1420"/>
      <c r="G367" s="1420">
        <v>3454343.5702202637</v>
      </c>
      <c r="I367" s="1427">
        <v>43132</v>
      </c>
      <c r="J367" s="1427">
        <v>43158</v>
      </c>
      <c r="K367" s="1418">
        <v>27</v>
      </c>
      <c r="L367" s="1418"/>
      <c r="M367" s="1422">
        <v>4.2500000000000003E-2</v>
      </c>
      <c r="N367" s="1420">
        <v>10859.89</v>
      </c>
      <c r="O367" s="1420">
        <v>10859.89</v>
      </c>
      <c r="P367" s="1420">
        <v>1145265.0199999968</v>
      </c>
    </row>
    <row r="368" spans="1:16" s="1408" customFormat="1" hidden="1" outlineLevel="1" x14ac:dyDescent="0.2">
      <c r="C368" s="1420">
        <v>0</v>
      </c>
      <c r="F368" s="1420">
        <v>0</v>
      </c>
      <c r="G368" s="1420">
        <v>3454343.5702202637</v>
      </c>
      <c r="I368" s="1427">
        <v>43159</v>
      </c>
      <c r="J368" s="1427">
        <v>43159</v>
      </c>
      <c r="K368" s="1418">
        <v>1</v>
      </c>
      <c r="L368" s="1418"/>
      <c r="M368" s="1422">
        <v>4.2500000000000003E-2</v>
      </c>
      <c r="N368" s="1420">
        <v>402.22</v>
      </c>
      <c r="O368" s="1420">
        <v>11262.109999999999</v>
      </c>
      <c r="P368" s="1420">
        <v>1145667.2399999967</v>
      </c>
    </row>
    <row r="369" spans="2:16" s="1408" customFormat="1" hidden="1" outlineLevel="1" x14ac:dyDescent="0.2">
      <c r="B369" s="1408" t="s">
        <v>37</v>
      </c>
      <c r="C369" s="1420"/>
      <c r="G369" s="1420">
        <v>3454343.5702202637</v>
      </c>
      <c r="I369" s="1427">
        <v>43160</v>
      </c>
      <c r="J369" s="1427">
        <v>43189</v>
      </c>
      <c r="K369" s="1418">
        <v>30</v>
      </c>
      <c r="L369" s="1418"/>
      <c r="M369" s="1422">
        <v>4.2500000000000003E-2</v>
      </c>
      <c r="N369" s="1420">
        <v>12066.54</v>
      </c>
      <c r="O369" s="1420">
        <v>12066.54</v>
      </c>
      <c r="P369" s="1420">
        <v>1157733.7799999968</v>
      </c>
    </row>
    <row r="370" spans="2:16" s="1408" customFormat="1" ht="14.25" hidden="1" customHeight="1" outlineLevel="1" x14ac:dyDescent="0.2">
      <c r="C370" s="1420">
        <v>0</v>
      </c>
      <c r="F370" s="1420">
        <v>0</v>
      </c>
      <c r="G370" s="1420">
        <v>3454343.5702202637</v>
      </c>
      <c r="I370" s="1427">
        <v>43190</v>
      </c>
      <c r="J370" s="1427">
        <v>43190</v>
      </c>
      <c r="K370" s="1418">
        <v>1</v>
      </c>
      <c r="L370" s="1418"/>
      <c r="M370" s="1422">
        <v>4.2500000000000003E-2</v>
      </c>
      <c r="N370" s="1420">
        <v>402.22</v>
      </c>
      <c r="O370" s="1420">
        <v>12468.76</v>
      </c>
      <c r="P370" s="1420">
        <v>1158135.9999999967</v>
      </c>
    </row>
    <row r="371" spans="2:16" s="1408" customFormat="1" hidden="1" outlineLevel="1" x14ac:dyDescent="0.2">
      <c r="B371" s="1408" t="s">
        <v>38</v>
      </c>
      <c r="C371" s="1420"/>
      <c r="G371" s="1420">
        <v>3454343.5702202637</v>
      </c>
      <c r="I371" s="1427">
        <v>43191</v>
      </c>
      <c r="J371" s="1427">
        <v>43219</v>
      </c>
      <c r="K371" s="1418">
        <v>29</v>
      </c>
      <c r="L371" s="1418"/>
      <c r="M371" s="1422">
        <v>4.4699999999999997E-2</v>
      </c>
      <c r="N371" s="1420">
        <v>12268.12</v>
      </c>
      <c r="O371" s="1420">
        <v>12268.12</v>
      </c>
      <c r="P371" s="1420">
        <v>1170404.1199999969</v>
      </c>
    </row>
    <row r="372" spans="2:16" s="1408" customFormat="1" hidden="1" outlineLevel="1" x14ac:dyDescent="0.2">
      <c r="C372" s="1420">
        <v>0</v>
      </c>
      <c r="F372" s="1420">
        <v>0</v>
      </c>
      <c r="G372" s="1420">
        <v>3454343.5702202637</v>
      </c>
      <c r="I372" s="1427">
        <v>43220</v>
      </c>
      <c r="J372" s="1427">
        <v>43220</v>
      </c>
      <c r="K372" s="1418">
        <v>1</v>
      </c>
      <c r="L372" s="1418"/>
      <c r="M372" s="1422">
        <v>4.4699999999999997E-2</v>
      </c>
      <c r="N372" s="1420">
        <v>423.04</v>
      </c>
      <c r="O372" s="1420">
        <v>12691.160000000002</v>
      </c>
      <c r="P372" s="1420">
        <v>1170827.1599999969</v>
      </c>
    </row>
    <row r="373" spans="2:16" s="1408" customFormat="1" hidden="1" outlineLevel="1" x14ac:dyDescent="0.2">
      <c r="B373" s="1408" t="s">
        <v>39</v>
      </c>
      <c r="C373" s="1420"/>
      <c r="G373" s="1420">
        <v>3454343.5702202637</v>
      </c>
      <c r="I373" s="1427">
        <v>43221</v>
      </c>
      <c r="J373" s="1427">
        <v>43250</v>
      </c>
      <c r="K373" s="1418">
        <v>30</v>
      </c>
      <c r="L373" s="1418"/>
      <c r="M373" s="1422">
        <v>4.4699999999999997E-2</v>
      </c>
      <c r="N373" s="1420">
        <v>12691.16</v>
      </c>
      <c r="O373" s="1420">
        <v>12691.16</v>
      </c>
      <c r="P373" s="1420">
        <v>1183518.3199999968</v>
      </c>
    </row>
    <row r="374" spans="2:16" s="1408" customFormat="1" hidden="1" outlineLevel="1" x14ac:dyDescent="0.2">
      <c r="C374" s="1420">
        <v>0</v>
      </c>
      <c r="F374" s="1420">
        <v>0</v>
      </c>
      <c r="G374" s="1420">
        <v>3454343.5702202637</v>
      </c>
      <c r="I374" s="1427">
        <v>43251</v>
      </c>
      <c r="J374" s="1427">
        <v>43251</v>
      </c>
      <c r="K374" s="1418">
        <v>1</v>
      </c>
      <c r="L374" s="1418"/>
      <c r="M374" s="1422">
        <v>4.4699999999999997E-2</v>
      </c>
      <c r="N374" s="1420">
        <v>423.04</v>
      </c>
      <c r="O374" s="1420">
        <v>13114.2</v>
      </c>
      <c r="P374" s="1420">
        <v>1183941.3599999968</v>
      </c>
    </row>
    <row r="375" spans="2:16" s="1408" customFormat="1" hidden="1" outlineLevel="1" x14ac:dyDescent="0.2">
      <c r="B375" s="1408" t="s">
        <v>40</v>
      </c>
      <c r="C375" s="1420"/>
      <c r="G375" s="1420">
        <v>3454343.5702202637</v>
      </c>
      <c r="I375" s="1427">
        <v>43252</v>
      </c>
      <c r="J375" s="1427">
        <v>43280</v>
      </c>
      <c r="K375" s="1418">
        <v>29</v>
      </c>
      <c r="L375" s="1418"/>
      <c r="M375" s="1422">
        <v>4.4699999999999997E-2</v>
      </c>
      <c r="N375" s="1420">
        <v>12268.12</v>
      </c>
      <c r="O375" s="1420">
        <v>12268.12</v>
      </c>
      <c r="P375" s="1420">
        <v>1196209.479999997</v>
      </c>
    </row>
    <row r="376" spans="2:16" s="1408" customFormat="1" hidden="1" outlineLevel="1" x14ac:dyDescent="0.2">
      <c r="C376" s="1420">
        <v>0</v>
      </c>
      <c r="F376" s="1420">
        <v>0</v>
      </c>
      <c r="G376" s="1420">
        <v>3454343.5702202637</v>
      </c>
      <c r="I376" s="1427">
        <v>43281</v>
      </c>
      <c r="J376" s="1427">
        <v>43281</v>
      </c>
      <c r="K376" s="1418">
        <v>1</v>
      </c>
      <c r="L376" s="1418"/>
      <c r="M376" s="1422">
        <v>4.4699999999999997E-2</v>
      </c>
      <c r="N376" s="1420">
        <v>423.04</v>
      </c>
      <c r="O376" s="1420">
        <v>12691.160000000002</v>
      </c>
      <c r="P376" s="1420">
        <v>1196632.519999997</v>
      </c>
    </row>
    <row r="377" spans="2:16" s="1408" customFormat="1" hidden="1" outlineLevel="1" x14ac:dyDescent="0.2">
      <c r="B377" s="1408" t="s">
        <v>29</v>
      </c>
      <c r="C377" s="1420"/>
      <c r="G377" s="1420">
        <v>3454343.5702202637</v>
      </c>
      <c r="I377" s="1427">
        <v>43282</v>
      </c>
      <c r="J377" s="1427">
        <v>43311</v>
      </c>
      <c r="K377" s="1418">
        <v>30</v>
      </c>
      <c r="L377" s="1418"/>
      <c r="M377" s="1422">
        <v>4.6899999999999997E-2</v>
      </c>
      <c r="N377" s="1420">
        <v>13315.78</v>
      </c>
      <c r="O377" s="1420">
        <v>13315.78</v>
      </c>
      <c r="P377" s="1420">
        <v>1209948.299999997</v>
      </c>
    </row>
    <row r="378" spans="2:16" s="1408" customFormat="1" hidden="1" outlineLevel="1" x14ac:dyDescent="0.2">
      <c r="C378" s="1420">
        <v>0</v>
      </c>
      <c r="F378" s="1420">
        <v>0</v>
      </c>
      <c r="G378" s="1420">
        <v>3454343.5702202637</v>
      </c>
      <c r="I378" s="1427">
        <v>43312</v>
      </c>
      <c r="J378" s="1427">
        <v>43312</v>
      </c>
      <c r="K378" s="1418">
        <v>1</v>
      </c>
      <c r="L378" s="1418"/>
      <c r="M378" s="1422">
        <v>4.6899999999999997E-2</v>
      </c>
      <c r="N378" s="1420">
        <v>443.86</v>
      </c>
      <c r="O378" s="1420">
        <v>13759.640000000001</v>
      </c>
      <c r="P378" s="1420">
        <v>1210392.1599999971</v>
      </c>
    </row>
    <row r="379" spans="2:16" s="1408" customFormat="1" hidden="1" outlineLevel="1" x14ac:dyDescent="0.2">
      <c r="B379" s="1408" t="s">
        <v>30</v>
      </c>
      <c r="C379" s="1420"/>
      <c r="G379" s="1420">
        <v>3454343.5702202637</v>
      </c>
      <c r="I379" s="1427">
        <v>43313</v>
      </c>
      <c r="J379" s="1427">
        <v>43342</v>
      </c>
      <c r="K379" s="1418">
        <v>30</v>
      </c>
      <c r="L379" s="1418"/>
      <c r="M379" s="1422">
        <v>4.6899999999999997E-2</v>
      </c>
      <c r="N379" s="1420">
        <v>13315.78</v>
      </c>
      <c r="O379" s="1420">
        <v>13315.78</v>
      </c>
      <c r="P379" s="1420">
        <v>1223707.9399999972</v>
      </c>
    </row>
    <row r="380" spans="2:16" s="1408" customFormat="1" hidden="1" outlineLevel="1" x14ac:dyDescent="0.2">
      <c r="C380" s="1420">
        <v>0</v>
      </c>
      <c r="F380" s="1420">
        <v>0</v>
      </c>
      <c r="G380" s="1420">
        <v>3454343.5702202637</v>
      </c>
      <c r="I380" s="1427">
        <v>43343</v>
      </c>
      <c r="J380" s="1427">
        <v>43343</v>
      </c>
      <c r="K380" s="1418">
        <v>1</v>
      </c>
      <c r="L380" s="1418"/>
      <c r="M380" s="1422">
        <v>4.6899999999999997E-2</v>
      </c>
      <c r="N380" s="1420">
        <v>443.86</v>
      </c>
      <c r="O380" s="1420">
        <v>13759.640000000001</v>
      </c>
      <c r="P380" s="1420">
        <v>1224151.7999999973</v>
      </c>
    </row>
    <row r="381" spans="2:16" s="1408" customFormat="1" hidden="1" outlineLevel="1" x14ac:dyDescent="0.2">
      <c r="B381" s="1408" t="s">
        <v>31</v>
      </c>
      <c r="C381" s="1420"/>
      <c r="G381" s="1420">
        <v>3454343.5702202637</v>
      </c>
      <c r="I381" s="1427">
        <v>43344</v>
      </c>
      <c r="J381" s="1427">
        <v>43372</v>
      </c>
      <c r="K381" s="1418">
        <v>29</v>
      </c>
      <c r="L381" s="1418"/>
      <c r="M381" s="1422">
        <v>4.6899999999999997E-2</v>
      </c>
      <c r="N381" s="1420">
        <v>12871.93</v>
      </c>
      <c r="O381" s="1420">
        <v>12871.93</v>
      </c>
      <c r="P381" s="1420">
        <v>1237023.7299999972</v>
      </c>
    </row>
    <row r="382" spans="2:16" s="1408" customFormat="1" hidden="1" outlineLevel="1" x14ac:dyDescent="0.2">
      <c r="C382" s="1420">
        <v>0</v>
      </c>
      <c r="F382" s="1420">
        <v>0</v>
      </c>
      <c r="G382" s="1420">
        <v>3454343.5702202637</v>
      </c>
      <c r="I382" s="1427">
        <v>43373</v>
      </c>
      <c r="J382" s="1427">
        <v>43373</v>
      </c>
      <c r="K382" s="1418">
        <v>1</v>
      </c>
      <c r="L382" s="1418"/>
      <c r="M382" s="1422">
        <v>4.6899999999999997E-2</v>
      </c>
      <c r="N382" s="1420">
        <v>443.86</v>
      </c>
      <c r="O382" s="1420">
        <v>13315.79</v>
      </c>
      <c r="P382" s="1420">
        <v>1237467.5899999973</v>
      </c>
    </row>
    <row r="383" spans="2:16" s="1408" customFormat="1" hidden="1" outlineLevel="1" x14ac:dyDescent="0.2">
      <c r="B383" s="1408" t="s">
        <v>32</v>
      </c>
      <c r="C383" s="1420"/>
      <c r="G383" s="1420">
        <v>3454343.5702202637</v>
      </c>
      <c r="I383" s="1427">
        <v>43374</v>
      </c>
      <c r="J383" s="1427">
        <v>43403</v>
      </c>
      <c r="K383" s="1418">
        <v>30</v>
      </c>
      <c r="L383" s="1418"/>
      <c r="M383" s="1422">
        <v>4.9599999999999998E-2</v>
      </c>
      <c r="N383" s="1420">
        <v>14082.37</v>
      </c>
      <c r="O383" s="1420">
        <v>14082.37</v>
      </c>
      <c r="P383" s="1420">
        <v>1251549.9599999974</v>
      </c>
    </row>
    <row r="384" spans="2:16" s="1408" customFormat="1" hidden="1" outlineLevel="1" x14ac:dyDescent="0.2">
      <c r="C384" s="1420">
        <v>0</v>
      </c>
      <c r="F384" s="1420">
        <v>0</v>
      </c>
      <c r="G384" s="1420">
        <v>3454343.5702202637</v>
      </c>
      <c r="I384" s="1427">
        <v>43404</v>
      </c>
      <c r="J384" s="1427">
        <v>43404</v>
      </c>
      <c r="K384" s="1418">
        <v>1</v>
      </c>
      <c r="L384" s="1418"/>
      <c r="M384" s="1422">
        <v>4.9599999999999998E-2</v>
      </c>
      <c r="N384" s="1420">
        <v>469.41</v>
      </c>
      <c r="O384" s="1420">
        <v>14551.78</v>
      </c>
      <c r="P384" s="1420">
        <v>1252019.3699999973</v>
      </c>
    </row>
    <row r="385" spans="1:16" s="1408" customFormat="1" hidden="1" outlineLevel="1" x14ac:dyDescent="0.2">
      <c r="B385" s="1408" t="s">
        <v>33</v>
      </c>
      <c r="C385" s="1420"/>
      <c r="G385" s="1420">
        <v>3454343.5702202637</v>
      </c>
      <c r="I385" s="1427">
        <v>43405</v>
      </c>
      <c r="J385" s="1427">
        <v>43433</v>
      </c>
      <c r="K385" s="1418">
        <v>29</v>
      </c>
      <c r="L385" s="1418"/>
      <c r="M385" s="1422">
        <v>4.9599999999999998E-2</v>
      </c>
      <c r="N385" s="1420">
        <v>13612.95</v>
      </c>
      <c r="O385" s="1420">
        <v>13612.95</v>
      </c>
      <c r="P385" s="1420">
        <v>1265632.3199999973</v>
      </c>
    </row>
    <row r="386" spans="1:16" s="1408" customFormat="1" hidden="1" outlineLevel="1" x14ac:dyDescent="0.2">
      <c r="C386" s="1420">
        <v>0</v>
      </c>
      <c r="F386" s="1420">
        <v>0</v>
      </c>
      <c r="G386" s="1420">
        <v>3454343.5702202637</v>
      </c>
      <c r="I386" s="1427">
        <v>43434</v>
      </c>
      <c r="J386" s="1427">
        <v>43434</v>
      </c>
      <c r="K386" s="1418">
        <v>1</v>
      </c>
      <c r="L386" s="1418"/>
      <c r="M386" s="1422">
        <v>4.9599999999999998E-2</v>
      </c>
      <c r="N386" s="1420">
        <v>469.41</v>
      </c>
      <c r="O386" s="1420">
        <v>14082.36</v>
      </c>
      <c r="P386" s="1420">
        <v>1266101.7299999972</v>
      </c>
    </row>
    <row r="387" spans="1:16" s="1408" customFormat="1" hidden="1" outlineLevel="1" x14ac:dyDescent="0.2">
      <c r="B387" s="1408" t="s">
        <v>34</v>
      </c>
      <c r="C387" s="1420"/>
      <c r="G387" s="1420">
        <v>3454343.5702202637</v>
      </c>
      <c r="I387" s="1427">
        <v>43435</v>
      </c>
      <c r="J387" s="1427">
        <v>43464</v>
      </c>
      <c r="K387" s="1418">
        <v>30</v>
      </c>
      <c r="L387" s="1418"/>
      <c r="M387" s="1422">
        <v>4.9599999999999998E-2</v>
      </c>
      <c r="N387" s="1429">
        <v>0</v>
      </c>
      <c r="O387" s="1420">
        <v>0</v>
      </c>
      <c r="P387" s="1420">
        <v>1266101.7299999972</v>
      </c>
    </row>
    <row r="388" spans="1:16" s="1408" customFormat="1" hidden="1" outlineLevel="1" x14ac:dyDescent="0.2">
      <c r="C388" s="1420">
        <v>0</v>
      </c>
      <c r="F388" s="1420">
        <v>0</v>
      </c>
      <c r="G388" s="1420">
        <v>3454343.5702202637</v>
      </c>
      <c r="I388" s="1427">
        <v>43465</v>
      </c>
      <c r="J388" s="1427">
        <v>43465</v>
      </c>
      <c r="K388" s="1418">
        <v>1</v>
      </c>
      <c r="L388" s="1418"/>
      <c r="M388" s="1422">
        <v>4.9599999999999998E-2</v>
      </c>
      <c r="N388" s="1429">
        <v>0</v>
      </c>
      <c r="O388" s="1420">
        <v>0</v>
      </c>
      <c r="P388" s="1420">
        <v>1266101.7299999972</v>
      </c>
    </row>
    <row r="389" spans="1:16" s="1408" customFormat="1" hidden="1" outlineLevel="1" x14ac:dyDescent="0.2">
      <c r="A389" s="1408" t="s">
        <v>257</v>
      </c>
      <c r="B389" s="1408" t="s">
        <v>35</v>
      </c>
      <c r="G389" s="1420">
        <v>3454343.5702202637</v>
      </c>
      <c r="I389" s="1427">
        <v>43466</v>
      </c>
      <c r="J389" s="1427">
        <v>43495</v>
      </c>
      <c r="K389" s="1418">
        <v>30</v>
      </c>
      <c r="L389" s="1418"/>
      <c r="M389" s="1422">
        <v>5.1799999999999999E-2</v>
      </c>
      <c r="N389" s="1420">
        <v>14706.99</v>
      </c>
      <c r="O389" s="1420">
        <v>14706.99</v>
      </c>
      <c r="P389" s="1420">
        <v>1280808.7199999972</v>
      </c>
    </row>
    <row r="390" spans="1:16" s="1408" customFormat="1" ht="13.7" hidden="1" customHeight="1" outlineLevel="1" x14ac:dyDescent="0.2">
      <c r="A390" s="1428" t="s">
        <v>258</v>
      </c>
      <c r="C390" s="1420">
        <v>0</v>
      </c>
      <c r="F390" s="1420">
        <v>0</v>
      </c>
      <c r="G390" s="1420">
        <v>3454343.5702202637</v>
      </c>
      <c r="I390" s="1427">
        <v>43496</v>
      </c>
      <c r="J390" s="1427">
        <v>43496</v>
      </c>
      <c r="K390" s="1418">
        <v>1</v>
      </c>
      <c r="L390" s="1418"/>
      <c r="M390" s="1422">
        <v>5.1799999999999999E-2</v>
      </c>
      <c r="N390" s="1420">
        <v>490.23</v>
      </c>
      <c r="O390" s="1420">
        <v>15197.22</v>
      </c>
      <c r="P390" s="1420">
        <v>1281298.9499999972</v>
      </c>
    </row>
    <row r="391" spans="1:16" s="1408" customFormat="1" hidden="1" outlineLevel="1" x14ac:dyDescent="0.2">
      <c r="B391" s="1408" t="s">
        <v>36</v>
      </c>
      <c r="C391" s="1420"/>
      <c r="G391" s="1420">
        <v>3454343.5702202637</v>
      </c>
      <c r="I391" s="1427">
        <v>43497</v>
      </c>
      <c r="J391" s="1427">
        <v>43523</v>
      </c>
      <c r="K391" s="1418">
        <v>27</v>
      </c>
      <c r="L391" s="1418"/>
      <c r="M391" s="1422">
        <v>5.1799999999999999E-2</v>
      </c>
      <c r="N391" s="1420">
        <v>13236.29</v>
      </c>
      <c r="O391" s="1420">
        <v>13236.29</v>
      </c>
      <c r="P391" s="1420">
        <v>1294535.2399999972</v>
      </c>
    </row>
    <row r="392" spans="1:16" s="1408" customFormat="1" hidden="1" outlineLevel="1" x14ac:dyDescent="0.2">
      <c r="C392" s="1420">
        <v>1957455.9197439104</v>
      </c>
      <c r="F392" s="1420">
        <v>1957455.9197439104</v>
      </c>
      <c r="G392" s="1420">
        <v>5411799.4899641741</v>
      </c>
      <c r="I392" s="1427">
        <v>43524</v>
      </c>
      <c r="J392" s="1427">
        <v>43524</v>
      </c>
      <c r="K392" s="1418">
        <v>1</v>
      </c>
      <c r="L392" s="1418"/>
      <c r="M392" s="1422">
        <v>5.1799999999999999E-2</v>
      </c>
      <c r="N392" s="1420">
        <v>768.03</v>
      </c>
      <c r="O392" s="1420">
        <v>14004.320000000002</v>
      </c>
      <c r="P392" s="1420">
        <v>1295303.2699999972</v>
      </c>
    </row>
    <row r="393" spans="1:16" s="1408" customFormat="1" hidden="1" outlineLevel="1" x14ac:dyDescent="0.2">
      <c r="B393" s="1408" t="s">
        <v>37</v>
      </c>
      <c r="C393" s="1420"/>
      <c r="G393" s="1420">
        <v>5411799.4899641741</v>
      </c>
      <c r="I393" s="1427">
        <v>43525</v>
      </c>
      <c r="J393" s="1427">
        <v>43554</v>
      </c>
      <c r="K393" s="1418">
        <v>30</v>
      </c>
      <c r="L393" s="1418"/>
      <c r="M393" s="1422">
        <v>5.1799999999999999E-2</v>
      </c>
      <c r="N393" s="1420">
        <v>23040.92</v>
      </c>
      <c r="O393" s="1420">
        <v>23040.92</v>
      </c>
      <c r="P393" s="1420">
        <v>1318344.1899999972</v>
      </c>
    </row>
    <row r="394" spans="1:16" s="1408" customFormat="1" ht="14.25" hidden="1" customHeight="1" outlineLevel="1" x14ac:dyDescent="0.2">
      <c r="C394" s="1420">
        <v>12376294.12727583</v>
      </c>
      <c r="F394" s="1420">
        <v>12376294.12727583</v>
      </c>
      <c r="G394" s="1420">
        <v>17788093.617240004</v>
      </c>
      <c r="I394" s="1427">
        <v>43555</v>
      </c>
      <c r="J394" s="1427">
        <v>43555</v>
      </c>
      <c r="K394" s="1418">
        <v>1</v>
      </c>
      <c r="L394" s="1418"/>
      <c r="M394" s="1422">
        <v>5.1799999999999999E-2</v>
      </c>
      <c r="N394" s="1420">
        <v>2524.4499999999998</v>
      </c>
      <c r="O394" s="1420">
        <v>25565.37</v>
      </c>
      <c r="P394" s="1420">
        <v>1320868.6399999971</v>
      </c>
    </row>
    <row r="395" spans="1:16" s="1408" customFormat="1" hidden="1" outlineLevel="1" x14ac:dyDescent="0.2">
      <c r="B395" s="1408" t="s">
        <v>38</v>
      </c>
      <c r="C395" s="1420"/>
      <c r="G395" s="1420">
        <v>17788093.617240004</v>
      </c>
      <c r="I395" s="1427">
        <v>43556</v>
      </c>
      <c r="J395" s="1427">
        <v>43584</v>
      </c>
      <c r="K395" s="1418">
        <v>29</v>
      </c>
      <c r="L395" s="1418"/>
      <c r="M395" s="1422">
        <v>5.45E-2</v>
      </c>
      <c r="N395" s="1420">
        <v>77024.88</v>
      </c>
      <c r="O395" s="1420">
        <v>77024.88</v>
      </c>
      <c r="P395" s="1420">
        <v>1397893.5199999972</v>
      </c>
    </row>
    <row r="396" spans="1:16" s="1408" customFormat="1" hidden="1" outlineLevel="1" x14ac:dyDescent="0.2">
      <c r="C396" s="1420">
        <v>1772025.9031812996</v>
      </c>
      <c r="F396" s="1420">
        <v>1772025.9031812996</v>
      </c>
      <c r="G396" s="1420">
        <v>19560119.520421304</v>
      </c>
      <c r="I396" s="1427">
        <v>43585</v>
      </c>
      <c r="J396" s="1427">
        <v>43585</v>
      </c>
      <c r="K396" s="1418">
        <v>1</v>
      </c>
      <c r="L396" s="1418"/>
      <c r="M396" s="1422">
        <v>5.45E-2</v>
      </c>
      <c r="N396" s="1420">
        <v>2920.62</v>
      </c>
      <c r="O396" s="1420">
        <v>79945.5</v>
      </c>
      <c r="P396" s="1420">
        <v>1400814.1399999973</v>
      </c>
    </row>
    <row r="397" spans="1:16" s="1408" customFormat="1" hidden="1" outlineLevel="1" x14ac:dyDescent="0.2">
      <c r="B397" s="1408" t="s">
        <v>39</v>
      </c>
      <c r="C397" s="1420"/>
      <c r="G397" s="1420">
        <v>19560119.520421304</v>
      </c>
      <c r="I397" s="1427">
        <v>43586</v>
      </c>
      <c r="J397" s="1427">
        <v>43615</v>
      </c>
      <c r="K397" s="1418">
        <v>30</v>
      </c>
      <c r="L397" s="1418"/>
      <c r="M397" s="1422">
        <v>5.45E-2</v>
      </c>
      <c r="N397" s="1420">
        <v>87618.62</v>
      </c>
      <c r="O397" s="1420">
        <v>87618.62</v>
      </c>
      <c r="P397" s="1420">
        <v>1488432.7599999974</v>
      </c>
    </row>
    <row r="398" spans="1:16" s="1408" customFormat="1" hidden="1" outlineLevel="1" x14ac:dyDescent="0.2">
      <c r="C398" s="1420">
        <v>850807.42485476285</v>
      </c>
      <c r="F398" s="1420">
        <v>850807.42485476285</v>
      </c>
      <c r="G398" s="1420">
        <v>20410926.945276067</v>
      </c>
      <c r="I398" s="1427">
        <v>43616</v>
      </c>
      <c r="J398" s="1427">
        <v>43616</v>
      </c>
      <c r="K398" s="1418">
        <v>1</v>
      </c>
      <c r="L398" s="1418"/>
      <c r="M398" s="1422">
        <v>5.45E-2</v>
      </c>
      <c r="N398" s="1420">
        <v>3047.66</v>
      </c>
      <c r="O398" s="1420">
        <v>90666.28</v>
      </c>
      <c r="P398" s="1420">
        <v>1491480.4199999974</v>
      </c>
    </row>
    <row r="399" spans="1:16" s="1408" customFormat="1" hidden="1" outlineLevel="1" x14ac:dyDescent="0.2">
      <c r="B399" s="1408" t="s">
        <v>40</v>
      </c>
      <c r="C399" s="1420"/>
      <c r="G399" s="1420">
        <v>20410926.945276067</v>
      </c>
      <c r="I399" s="1427">
        <v>43617</v>
      </c>
      <c r="J399" s="1427">
        <v>43645</v>
      </c>
      <c r="K399" s="1418">
        <v>29</v>
      </c>
      <c r="L399" s="1418"/>
      <c r="M399" s="1422">
        <v>5.45E-2</v>
      </c>
      <c r="N399" s="1420">
        <v>88382.11</v>
      </c>
      <c r="O399" s="1420">
        <v>88382.11</v>
      </c>
      <c r="P399" s="1420">
        <v>1579862.5299999975</v>
      </c>
    </row>
    <row r="400" spans="1:16" s="1408" customFormat="1" hidden="1" outlineLevel="1" x14ac:dyDescent="0.2">
      <c r="C400" s="1420">
        <v>301599.23319329321</v>
      </c>
      <c r="F400" s="1420">
        <v>301599.23319329321</v>
      </c>
      <c r="G400" s="1420">
        <v>20712526.17846936</v>
      </c>
      <c r="I400" s="1427">
        <v>43646</v>
      </c>
      <c r="J400" s="1427">
        <v>43646</v>
      </c>
      <c r="K400" s="1418">
        <v>1</v>
      </c>
      <c r="L400" s="1418"/>
      <c r="M400" s="1422">
        <v>5.45E-2</v>
      </c>
      <c r="N400" s="1420">
        <v>3092.69</v>
      </c>
      <c r="O400" s="1420">
        <v>91474.8</v>
      </c>
      <c r="P400" s="1420">
        <v>1582955.2199999974</v>
      </c>
    </row>
    <row r="401" spans="1:16" s="1408" customFormat="1" hidden="1" outlineLevel="1" x14ac:dyDescent="0.2">
      <c r="B401" s="1408" t="s">
        <v>29</v>
      </c>
      <c r="C401" s="1420"/>
      <c r="G401" s="1420">
        <v>20712526.17846936</v>
      </c>
      <c r="I401" s="1427">
        <v>43647</v>
      </c>
      <c r="J401" s="1427">
        <v>43676</v>
      </c>
      <c r="K401" s="1418">
        <v>30</v>
      </c>
      <c r="L401" s="1418"/>
      <c r="M401" s="1422">
        <v>5.5E-2</v>
      </c>
      <c r="N401" s="1420">
        <v>93631.97</v>
      </c>
      <c r="O401" s="1420">
        <v>93631.97</v>
      </c>
      <c r="P401" s="1420">
        <v>1676587.1899999974</v>
      </c>
    </row>
    <row r="402" spans="1:16" s="1408" customFormat="1" hidden="1" outlineLevel="1" x14ac:dyDescent="0.2">
      <c r="C402" s="1420">
        <v>798335.38193107396</v>
      </c>
      <c r="F402" s="1420">
        <v>798335.38193107396</v>
      </c>
      <c r="G402" s="1420">
        <v>21510861.560400434</v>
      </c>
      <c r="I402" s="1427">
        <v>43677</v>
      </c>
      <c r="J402" s="1427">
        <v>43677</v>
      </c>
      <c r="K402" s="1418">
        <v>1</v>
      </c>
      <c r="L402" s="1418"/>
      <c r="M402" s="1422">
        <v>5.5E-2</v>
      </c>
      <c r="N402" s="1420">
        <v>3241.36</v>
      </c>
      <c r="O402" s="1420">
        <v>96873.33</v>
      </c>
      <c r="P402" s="1420">
        <v>1679828.5499999975</v>
      </c>
    </row>
    <row r="403" spans="1:16" s="1408" customFormat="1" hidden="1" outlineLevel="1" x14ac:dyDescent="0.2">
      <c r="B403" s="1408" t="s">
        <v>30</v>
      </c>
      <c r="C403" s="1420"/>
      <c r="G403" s="1420">
        <v>21510861.560400434</v>
      </c>
      <c r="I403" s="1427">
        <v>43678</v>
      </c>
      <c r="J403" s="1427">
        <v>43707</v>
      </c>
      <c r="K403" s="1418">
        <v>30</v>
      </c>
      <c r="L403" s="1418"/>
      <c r="M403" s="1422">
        <v>5.5E-2</v>
      </c>
      <c r="N403" s="1420">
        <v>97240.88</v>
      </c>
      <c r="O403" s="1420">
        <v>97240.88</v>
      </c>
      <c r="P403" s="1420">
        <v>1777069.4299999974</v>
      </c>
    </row>
    <row r="404" spans="1:16" s="1408" customFormat="1" hidden="1" outlineLevel="1" x14ac:dyDescent="0.2">
      <c r="C404" s="1420">
        <v>-1594301.9205967188</v>
      </c>
      <c r="F404" s="1420">
        <v>-1594301.9205967188</v>
      </c>
      <c r="G404" s="1420">
        <v>19916559.639803715</v>
      </c>
      <c r="I404" s="1427">
        <v>43708</v>
      </c>
      <c r="J404" s="1427">
        <v>43708</v>
      </c>
      <c r="K404" s="1418">
        <v>1</v>
      </c>
      <c r="L404" s="1418"/>
      <c r="M404" s="1422">
        <v>5.5E-2</v>
      </c>
      <c r="N404" s="1420">
        <v>3001.13</v>
      </c>
      <c r="O404" s="1420">
        <v>100242.01000000001</v>
      </c>
      <c r="P404" s="1420">
        <v>1780070.5599999973</v>
      </c>
    </row>
    <row r="405" spans="1:16" s="1408" customFormat="1" hidden="1" outlineLevel="1" x14ac:dyDescent="0.2">
      <c r="B405" s="1408" t="s">
        <v>31</v>
      </c>
      <c r="C405" s="1420"/>
      <c r="G405" s="1420">
        <v>19916559.639803715</v>
      </c>
      <c r="I405" s="1427">
        <v>43709</v>
      </c>
      <c r="J405" s="1427">
        <v>43737</v>
      </c>
      <c r="K405" s="1418">
        <v>29</v>
      </c>
      <c r="L405" s="1418"/>
      <c r="M405" s="1422">
        <v>5.5E-2</v>
      </c>
      <c r="N405" s="1420">
        <v>87032.639999999999</v>
      </c>
      <c r="O405" s="1420">
        <v>87032.639999999999</v>
      </c>
      <c r="P405" s="1420">
        <v>1867103.1999999972</v>
      </c>
    </row>
    <row r="406" spans="1:16" s="1408" customFormat="1" hidden="1" outlineLevel="1" x14ac:dyDescent="0.2">
      <c r="C406" s="1420">
        <v>3008471.9336344153</v>
      </c>
      <c r="F406" s="1420">
        <v>3008471.9336344153</v>
      </c>
      <c r="G406" s="1420">
        <v>22925031.57343813</v>
      </c>
      <c r="I406" s="1427">
        <v>43738</v>
      </c>
      <c r="J406" s="1427">
        <v>43738</v>
      </c>
      <c r="K406" s="1418">
        <v>1</v>
      </c>
      <c r="L406" s="1418"/>
      <c r="M406" s="1422">
        <v>5.5E-2</v>
      </c>
      <c r="N406" s="1420">
        <v>3454.46</v>
      </c>
      <c r="O406" s="1420">
        <v>90487.1</v>
      </c>
      <c r="P406" s="1420">
        <v>1870557.6599999971</v>
      </c>
    </row>
    <row r="407" spans="1:16" s="1408" customFormat="1" hidden="1" outlineLevel="1" x14ac:dyDescent="0.2">
      <c r="B407" s="1408" t="s">
        <v>32</v>
      </c>
      <c r="C407" s="1420"/>
      <c r="G407" s="1420">
        <v>22925031.57343813</v>
      </c>
      <c r="I407" s="1427">
        <v>43739</v>
      </c>
      <c r="J407" s="1427">
        <v>43768</v>
      </c>
      <c r="K407" s="1418">
        <v>30</v>
      </c>
      <c r="L407" s="1418"/>
      <c r="M407" s="1422">
        <v>5.4199999999999998E-2</v>
      </c>
      <c r="N407" s="1420">
        <v>102126.31</v>
      </c>
      <c r="O407" s="1420">
        <v>102126.31</v>
      </c>
      <c r="P407" s="1420">
        <v>1972683.9699999972</v>
      </c>
    </row>
    <row r="408" spans="1:16" s="1408" customFormat="1" hidden="1" outlineLevel="1" x14ac:dyDescent="0.2">
      <c r="C408" s="1420">
        <v>6476282.8692039773</v>
      </c>
      <c r="F408" s="1420">
        <v>6476282.8692039773</v>
      </c>
      <c r="G408" s="1420">
        <v>29401314.442642108</v>
      </c>
      <c r="I408" s="1427">
        <v>43769</v>
      </c>
      <c r="J408" s="1427">
        <v>43769</v>
      </c>
      <c r="K408" s="1418">
        <v>1</v>
      </c>
      <c r="L408" s="1418"/>
      <c r="M408" s="1422">
        <v>5.4199999999999998E-2</v>
      </c>
      <c r="N408" s="1420">
        <v>4365.8900000000003</v>
      </c>
      <c r="O408" s="1420">
        <v>106492.2</v>
      </c>
      <c r="P408" s="1420">
        <v>1977049.8599999971</v>
      </c>
    </row>
    <row r="409" spans="1:16" s="1408" customFormat="1" hidden="1" outlineLevel="1" x14ac:dyDescent="0.2">
      <c r="B409" s="1408" t="s">
        <v>33</v>
      </c>
      <c r="C409" s="1420"/>
      <c r="G409" s="1420">
        <v>29401314.442642108</v>
      </c>
      <c r="I409" s="1427">
        <v>43770</v>
      </c>
      <c r="J409" s="1427">
        <v>43798</v>
      </c>
      <c r="K409" s="1418">
        <v>29</v>
      </c>
      <c r="L409" s="1418"/>
      <c r="M409" s="1422">
        <v>5.4199999999999998E-2</v>
      </c>
      <c r="N409" s="1420">
        <v>126610.92</v>
      </c>
      <c r="O409" s="1420">
        <v>126610.92</v>
      </c>
      <c r="P409" s="1420">
        <v>2103660.779999997</v>
      </c>
    </row>
    <row r="410" spans="1:16" s="1408" customFormat="1" hidden="1" outlineLevel="1" x14ac:dyDescent="0.2">
      <c r="C410" s="1420">
        <v>4843568.7362388968</v>
      </c>
      <c r="F410" s="1420">
        <v>4843568.7362388968</v>
      </c>
      <c r="G410" s="1420">
        <v>34244883.178881004</v>
      </c>
      <c r="I410" s="1427">
        <v>43799</v>
      </c>
      <c r="J410" s="1427">
        <v>43799</v>
      </c>
      <c r="K410" s="1418">
        <v>1</v>
      </c>
      <c r="L410" s="1418"/>
      <c r="M410" s="1422">
        <v>5.4199999999999998E-2</v>
      </c>
      <c r="N410" s="1420">
        <v>5085.13</v>
      </c>
      <c r="O410" s="1420">
        <v>131696.04999999999</v>
      </c>
      <c r="P410" s="1420">
        <v>2108745.9099999969</v>
      </c>
    </row>
    <row r="411" spans="1:16" s="1408" customFormat="1" hidden="1" outlineLevel="1" x14ac:dyDescent="0.2">
      <c r="B411" s="1408" t="s">
        <v>34</v>
      </c>
      <c r="C411" s="1420"/>
      <c r="G411" s="1420">
        <v>34244883.178881004</v>
      </c>
      <c r="I411" s="1427">
        <v>43800</v>
      </c>
      <c r="J411" s="1427">
        <v>43829</v>
      </c>
      <c r="K411" s="1418">
        <v>30</v>
      </c>
      <c r="L411" s="1418"/>
      <c r="M411" s="1422">
        <v>5.4199999999999998E-2</v>
      </c>
      <c r="N411" s="1420">
        <v>152553.92000000001</v>
      </c>
      <c r="O411" s="1420">
        <v>152553.92000000001</v>
      </c>
      <c r="P411" s="1420">
        <v>2261299.8299999968</v>
      </c>
    </row>
    <row r="412" spans="1:16" s="1408" customFormat="1" hidden="1" outlineLevel="1" x14ac:dyDescent="0.2">
      <c r="C412" s="1420">
        <v>5218381.6948736459</v>
      </c>
      <c r="F412" s="1420">
        <v>5218381.6948736459</v>
      </c>
      <c r="G412" s="1420">
        <v>39463264.87375465</v>
      </c>
      <c r="I412" s="1427">
        <v>43830</v>
      </c>
      <c r="J412" s="1427">
        <v>43830</v>
      </c>
      <c r="K412" s="1418">
        <v>1</v>
      </c>
      <c r="L412" s="1418"/>
      <c r="M412" s="1422">
        <v>5.4199999999999998E-2</v>
      </c>
      <c r="N412" s="1420">
        <v>5860.02</v>
      </c>
      <c r="O412" s="1420">
        <v>158413.94</v>
      </c>
      <c r="P412" s="1420">
        <v>2267159.8499999968</v>
      </c>
    </row>
    <row r="413" spans="1:16" s="1408" customFormat="1" ht="18" hidden="1" customHeight="1" outlineLevel="1" x14ac:dyDescent="0.2">
      <c r="A413" s="1408" t="s">
        <v>261</v>
      </c>
      <c r="B413" s="1408" t="s">
        <v>35</v>
      </c>
      <c r="G413" s="1420">
        <v>39463264.87375465</v>
      </c>
      <c r="I413" s="1427">
        <v>43831</v>
      </c>
      <c r="J413" s="1427">
        <v>43860</v>
      </c>
      <c r="K413" s="1418">
        <v>30</v>
      </c>
      <c r="L413" s="1418"/>
      <c r="M413" s="1422">
        <v>4.9599999999999998E-2</v>
      </c>
      <c r="N413" s="1420">
        <v>160880.38</v>
      </c>
      <c r="O413" s="1420">
        <v>160880.38</v>
      </c>
      <c r="P413" s="1420">
        <v>2428040.2299999967</v>
      </c>
    </row>
    <row r="414" spans="1:16" s="1408" customFormat="1" ht="13.7" hidden="1" customHeight="1" outlineLevel="1" x14ac:dyDescent="0.2">
      <c r="A414" s="1428" t="s">
        <v>262</v>
      </c>
      <c r="C414" s="1420">
        <v>0</v>
      </c>
      <c r="F414" s="1420">
        <v>0</v>
      </c>
      <c r="G414" s="1420">
        <v>39463264.87375465</v>
      </c>
      <c r="I414" s="1427">
        <v>43861</v>
      </c>
      <c r="J414" s="1427">
        <v>43861</v>
      </c>
      <c r="K414" s="1418">
        <v>1</v>
      </c>
      <c r="L414" s="1418"/>
      <c r="M414" s="1422">
        <v>4.9599999999999998E-2</v>
      </c>
      <c r="N414" s="1420">
        <v>5362.68</v>
      </c>
      <c r="O414" s="1420">
        <v>166243.06</v>
      </c>
      <c r="P414" s="1420">
        <v>2433402.9099999969</v>
      </c>
    </row>
    <row r="415" spans="1:16" s="1408" customFormat="1" hidden="1" outlineLevel="1" x14ac:dyDescent="0.2">
      <c r="B415" s="1408" t="s">
        <v>36</v>
      </c>
      <c r="C415" s="1420"/>
      <c r="G415" s="1420">
        <v>39463264.87375465</v>
      </c>
      <c r="I415" s="1427">
        <v>43862</v>
      </c>
      <c r="J415" s="1427">
        <v>43889</v>
      </c>
      <c r="K415" s="1418">
        <v>28</v>
      </c>
      <c r="L415" s="1418"/>
      <c r="M415" s="1422">
        <v>4.9599999999999998E-2</v>
      </c>
      <c r="N415" s="1420">
        <v>150155.01999999999</v>
      </c>
      <c r="O415" s="1420">
        <v>150155.01999999999</v>
      </c>
      <c r="P415" s="1420">
        <v>2583557.9299999969</v>
      </c>
    </row>
    <row r="416" spans="1:16" s="1408" customFormat="1" hidden="1" outlineLevel="1" x14ac:dyDescent="0.2">
      <c r="C416" s="1420">
        <v>0</v>
      </c>
      <c r="F416" s="1420">
        <v>0</v>
      </c>
      <c r="G416" s="1420">
        <v>39463264.87375465</v>
      </c>
      <c r="I416" s="1427">
        <v>43890</v>
      </c>
      <c r="J416" s="1427">
        <v>43890</v>
      </c>
      <c r="K416" s="1418">
        <v>1</v>
      </c>
      <c r="L416" s="1418"/>
      <c r="M416" s="1422">
        <v>4.9599999999999998E-2</v>
      </c>
      <c r="N416" s="1420">
        <v>5362.68</v>
      </c>
      <c r="O416" s="1420">
        <v>155517.69999999998</v>
      </c>
      <c r="P416" s="1420">
        <v>2588920.6099999971</v>
      </c>
    </row>
    <row r="417" spans="2:16" s="1408" customFormat="1" hidden="1" outlineLevel="1" x14ac:dyDescent="0.2">
      <c r="B417" s="1408" t="s">
        <v>37</v>
      </c>
      <c r="C417" s="1420"/>
      <c r="G417" s="1420">
        <v>39463264.87375465</v>
      </c>
      <c r="I417" s="1427">
        <v>43891</v>
      </c>
      <c r="J417" s="1427">
        <v>43920</v>
      </c>
      <c r="K417" s="1418">
        <v>30</v>
      </c>
      <c r="M417" s="1422">
        <v>4.9599999999999998E-2</v>
      </c>
      <c r="N417" s="1420">
        <v>160880.38</v>
      </c>
      <c r="O417" s="1420">
        <v>160880.38</v>
      </c>
      <c r="P417" s="1420">
        <v>2749800.989999997</v>
      </c>
    </row>
    <row r="418" spans="2:16" s="1408" customFormat="1" ht="14.25" hidden="1" customHeight="1" outlineLevel="1" x14ac:dyDescent="0.2">
      <c r="C418" s="1420">
        <v>4044973.1572788954</v>
      </c>
      <c r="F418" s="1420">
        <v>4044973.1572788954</v>
      </c>
      <c r="G418" s="1420">
        <v>43508238.031033546</v>
      </c>
      <c r="I418" s="1427">
        <v>43921</v>
      </c>
      <c r="J418" s="1427">
        <v>43921</v>
      </c>
      <c r="K418" s="1418">
        <v>1</v>
      </c>
      <c r="M418" s="1422">
        <v>4.9599999999999998E-2</v>
      </c>
      <c r="N418" s="1420">
        <v>5912.35</v>
      </c>
      <c r="O418" s="1420">
        <v>166792.73000000001</v>
      </c>
      <c r="P418" s="1420">
        <v>2755713.3399999971</v>
      </c>
    </row>
    <row r="419" spans="2:16" s="1408" customFormat="1" ht="15.75" hidden="1" outlineLevel="1" x14ac:dyDescent="0.25">
      <c r="B419" s="1408" t="s">
        <v>38</v>
      </c>
      <c r="C419" s="1420"/>
      <c r="G419" s="1420">
        <v>43508238.031033546</v>
      </c>
      <c r="I419" s="1427">
        <v>43922</v>
      </c>
      <c r="J419" s="1427">
        <v>43950</v>
      </c>
      <c r="K419" s="1418">
        <v>29</v>
      </c>
      <c r="L419" s="1430"/>
      <c r="M419" s="1422">
        <v>4.7500000000000001E-2</v>
      </c>
      <c r="N419" s="1420">
        <v>164198.9</v>
      </c>
      <c r="O419" s="1420">
        <v>164198.9</v>
      </c>
      <c r="P419" s="1420">
        <v>2919912.239999997</v>
      </c>
    </row>
    <row r="420" spans="2:16" s="1408" customFormat="1" ht="15.75" hidden="1" outlineLevel="1" x14ac:dyDescent="0.25">
      <c r="C420" s="1420">
        <v>4123562.2552430183</v>
      </c>
      <c r="F420" s="1420">
        <v>4123562.2552430183</v>
      </c>
      <c r="G420" s="1420">
        <v>47631800.286276564</v>
      </c>
      <c r="I420" s="1427">
        <v>43951</v>
      </c>
      <c r="J420" s="1427">
        <v>43951</v>
      </c>
      <c r="K420" s="1418">
        <v>1</v>
      </c>
      <c r="L420" s="1430"/>
      <c r="M420" s="1422">
        <v>4.7500000000000001E-2</v>
      </c>
      <c r="N420" s="1420">
        <v>6198.66</v>
      </c>
      <c r="O420" s="1420">
        <v>170397.56</v>
      </c>
      <c r="P420" s="1420">
        <v>2926110.8999999971</v>
      </c>
    </row>
    <row r="421" spans="2:16" s="1408" customFormat="1" ht="15.75" hidden="1" outlineLevel="1" x14ac:dyDescent="0.25">
      <c r="B421" s="1408" t="s">
        <v>39</v>
      </c>
      <c r="C421" s="1420"/>
      <c r="G421" s="1420">
        <v>47631800.286276564</v>
      </c>
      <c r="I421" s="1427">
        <v>43952</v>
      </c>
      <c r="J421" s="1427">
        <v>43981</v>
      </c>
      <c r="K421" s="1418">
        <v>30</v>
      </c>
      <c r="L421" s="1430"/>
      <c r="M421" s="1422">
        <v>4.7500000000000001E-2</v>
      </c>
      <c r="N421" s="1420">
        <v>185959.77</v>
      </c>
      <c r="O421" s="1420">
        <v>185959.77</v>
      </c>
      <c r="P421" s="1420">
        <v>3112070.6699999971</v>
      </c>
    </row>
    <row r="422" spans="2:16" s="1408" customFormat="1" ht="15.75" hidden="1" outlineLevel="1" x14ac:dyDescent="0.25">
      <c r="C422" s="1420">
        <v>5424180.3395374343</v>
      </c>
      <c r="F422" s="1420">
        <v>5424180.3395374343</v>
      </c>
      <c r="G422" s="1420">
        <v>53055980.625813998</v>
      </c>
      <c r="I422" s="1427">
        <v>43982</v>
      </c>
      <c r="J422" s="1427">
        <v>43982</v>
      </c>
      <c r="K422" s="1418">
        <v>1</v>
      </c>
      <c r="L422" s="1430"/>
      <c r="M422" s="1422">
        <v>4.7500000000000001E-2</v>
      </c>
      <c r="N422" s="1420">
        <v>6904.55</v>
      </c>
      <c r="O422" s="1420">
        <v>192864.31999999998</v>
      </c>
      <c r="P422" s="1420">
        <v>3118975.2199999969</v>
      </c>
    </row>
    <row r="423" spans="2:16" s="1408" customFormat="1" ht="15.75" hidden="1" outlineLevel="1" x14ac:dyDescent="0.25">
      <c r="B423" s="1408" t="s">
        <v>40</v>
      </c>
      <c r="C423" s="1420"/>
      <c r="G423" s="1420">
        <v>53055980.625813998</v>
      </c>
      <c r="I423" s="1427">
        <v>43983</v>
      </c>
      <c r="J423" s="1427">
        <v>44011</v>
      </c>
      <c r="K423" s="1418">
        <v>29</v>
      </c>
      <c r="L423" s="1430"/>
      <c r="M423" s="1422">
        <v>4.7500000000000001E-2</v>
      </c>
      <c r="N423" s="1420">
        <v>200231.82</v>
      </c>
      <c r="O423" s="1420">
        <v>200231.82</v>
      </c>
      <c r="P423" s="1420">
        <v>3319207.0399999968</v>
      </c>
    </row>
    <row r="424" spans="2:16" s="1408" customFormat="1" ht="15.75" hidden="1" outlineLevel="1" x14ac:dyDescent="0.25">
      <c r="C424" s="1420">
        <v>5871829.8037184477</v>
      </c>
      <c r="F424" s="1420">
        <v>5871829.8037184477</v>
      </c>
      <c r="G424" s="1420">
        <v>58927810.429532446</v>
      </c>
      <c r="I424" s="1427">
        <v>44012</v>
      </c>
      <c r="J424" s="1427">
        <v>44012</v>
      </c>
      <c r="K424" s="1418">
        <v>1</v>
      </c>
      <c r="L424" s="1430"/>
      <c r="M424" s="1422">
        <v>4.7500000000000001E-2</v>
      </c>
      <c r="N424" s="1420">
        <v>7668.69</v>
      </c>
      <c r="O424" s="1420">
        <v>207900.51</v>
      </c>
      <c r="P424" s="1420">
        <v>3326875.7299999967</v>
      </c>
    </row>
    <row r="425" spans="2:16" s="1408" customFormat="1" ht="15.75" hidden="1" outlineLevel="1" x14ac:dyDescent="0.25">
      <c r="B425" s="1408" t="s">
        <v>29</v>
      </c>
      <c r="C425" s="1420"/>
      <c r="G425" s="1420">
        <v>58927810.429532446</v>
      </c>
      <c r="I425" s="1427">
        <v>44013</v>
      </c>
      <c r="J425" s="1427">
        <v>44042</v>
      </c>
      <c r="K425" s="1418">
        <v>30</v>
      </c>
      <c r="L425" s="1430"/>
      <c r="M425" s="1422">
        <v>3.4299999999999997E-2</v>
      </c>
      <c r="N425" s="1420">
        <v>166127.99</v>
      </c>
      <c r="O425" s="1420">
        <v>166127.99</v>
      </c>
      <c r="P425" s="1420">
        <v>3493003.7199999969</v>
      </c>
    </row>
    <row r="426" spans="2:16" s="1408" customFormat="1" ht="15.75" hidden="1" outlineLevel="1" x14ac:dyDescent="0.25">
      <c r="C426" s="1420">
        <v>298893.2355472073</v>
      </c>
      <c r="F426" s="1420">
        <v>298893.2355472073</v>
      </c>
      <c r="G426" s="1420">
        <v>59226703.665079653</v>
      </c>
      <c r="I426" s="1427">
        <v>44043</v>
      </c>
      <c r="J426" s="1427">
        <v>44043</v>
      </c>
      <c r="K426" s="1418">
        <v>1</v>
      </c>
      <c r="L426" s="1430"/>
      <c r="M426" s="1422">
        <v>3.4299999999999997E-2</v>
      </c>
      <c r="N426" s="1420">
        <v>5565.69</v>
      </c>
      <c r="O426" s="1420">
        <v>171693.68</v>
      </c>
      <c r="P426" s="1420">
        <v>3498569.4099999969</v>
      </c>
    </row>
    <row r="427" spans="2:16" s="1408" customFormat="1" ht="15.75" hidden="1" outlineLevel="1" x14ac:dyDescent="0.25">
      <c r="B427" s="1408" t="s">
        <v>30</v>
      </c>
      <c r="C427" s="1420"/>
      <c r="G427" s="1420">
        <v>59226703.665079653</v>
      </c>
      <c r="I427" s="1427">
        <v>44044</v>
      </c>
      <c r="J427" s="1427">
        <v>44073</v>
      </c>
      <c r="K427" s="1418">
        <v>30</v>
      </c>
      <c r="L427" s="1430"/>
      <c r="M427" s="1422">
        <v>3.4299999999999997E-2</v>
      </c>
      <c r="N427" s="1420">
        <v>166970.62</v>
      </c>
      <c r="O427" s="1420">
        <v>166970.62</v>
      </c>
      <c r="P427" s="1420">
        <v>3665540.029999997</v>
      </c>
    </row>
    <row r="428" spans="2:16" s="1408" customFormat="1" ht="15.75" hidden="1" outlineLevel="1" x14ac:dyDescent="0.25">
      <c r="C428" s="1420">
        <v>93680.189018860459</v>
      </c>
      <c r="F428" s="1420">
        <v>93680.189018860459</v>
      </c>
      <c r="G428" s="1420">
        <v>59320383.854098514</v>
      </c>
      <c r="I428" s="1427">
        <v>44074</v>
      </c>
      <c r="J428" s="1427">
        <v>44074</v>
      </c>
      <c r="K428" s="1418">
        <v>1</v>
      </c>
      <c r="L428" s="1430"/>
      <c r="M428" s="1422">
        <v>3.4299999999999997E-2</v>
      </c>
      <c r="N428" s="1420">
        <v>5574.49</v>
      </c>
      <c r="O428" s="1420">
        <v>172545.11</v>
      </c>
      <c r="P428" s="1420">
        <v>3671114.5199999972</v>
      </c>
    </row>
    <row r="429" spans="2:16" s="1408" customFormat="1" ht="15.75" hidden="1" outlineLevel="1" x14ac:dyDescent="0.25">
      <c r="B429" s="1408" t="s">
        <v>31</v>
      </c>
      <c r="C429" s="1420"/>
      <c r="G429" s="1420">
        <v>59320383.854098514</v>
      </c>
      <c r="I429" s="1427">
        <v>44075</v>
      </c>
      <c r="J429" s="1427">
        <v>44103</v>
      </c>
      <c r="K429" s="1418">
        <v>29</v>
      </c>
      <c r="L429" s="1430"/>
      <c r="M429" s="1422">
        <v>3.4299999999999997E-2</v>
      </c>
      <c r="N429" s="1420">
        <v>161660.24</v>
      </c>
      <c r="O429" s="1420">
        <v>161660.24</v>
      </c>
      <c r="P429" s="1420">
        <v>3832774.759999997</v>
      </c>
    </row>
    <row r="430" spans="2:16" s="1408" customFormat="1" ht="15.75" hidden="1" outlineLevel="1" x14ac:dyDescent="0.25">
      <c r="C430" s="1420">
        <v>1995631.9742398933</v>
      </c>
      <c r="F430" s="1420">
        <v>1995631.9742398933</v>
      </c>
      <c r="G430" s="1420">
        <v>61316015.828338407</v>
      </c>
      <c r="I430" s="1427">
        <v>44104</v>
      </c>
      <c r="J430" s="1427">
        <v>44104</v>
      </c>
      <c r="K430" s="1418">
        <v>1</v>
      </c>
      <c r="L430" s="1430"/>
      <c r="M430" s="1422">
        <v>3.4299999999999997E-2</v>
      </c>
      <c r="N430" s="1420">
        <v>5762.03</v>
      </c>
      <c r="O430" s="1420">
        <v>167422.26999999999</v>
      </c>
      <c r="P430" s="1420">
        <v>3838536.7899999968</v>
      </c>
    </row>
    <row r="431" spans="2:16" s="1408" customFormat="1" ht="15.75" hidden="1" outlineLevel="1" x14ac:dyDescent="0.25">
      <c r="B431" s="1408" t="s">
        <v>32</v>
      </c>
      <c r="C431" s="1420"/>
      <c r="G431" s="1420">
        <v>61316015.828338407</v>
      </c>
      <c r="I431" s="1427">
        <v>44105</v>
      </c>
      <c r="J431" s="1427">
        <v>44134</v>
      </c>
      <c r="K431" s="1418">
        <v>30</v>
      </c>
      <c r="L431" s="1430"/>
      <c r="M431" s="1422">
        <v>3.2500000000000001E-2</v>
      </c>
      <c r="N431" s="1420">
        <v>163789.35999999999</v>
      </c>
      <c r="O431" s="1420">
        <v>163789.35999999999</v>
      </c>
      <c r="P431" s="1420">
        <v>4002326.1499999966</v>
      </c>
    </row>
    <row r="432" spans="2:16" s="1408" customFormat="1" ht="15.75" hidden="1" outlineLevel="1" x14ac:dyDescent="0.25">
      <c r="C432" s="1420">
        <v>3297061.5907790065</v>
      </c>
      <c r="F432" s="1420">
        <v>3297061.5907790065</v>
      </c>
      <c r="G432" s="1420">
        <v>64613077.419117413</v>
      </c>
      <c r="I432" s="1427">
        <v>44135</v>
      </c>
      <c r="J432" s="1427">
        <v>44135</v>
      </c>
      <c r="K432" s="1418">
        <v>1</v>
      </c>
      <c r="L432" s="1430"/>
      <c r="M432" s="1422">
        <v>3.2500000000000001E-2</v>
      </c>
      <c r="N432" s="1420">
        <v>5753.22</v>
      </c>
      <c r="O432" s="1420">
        <v>169542.58</v>
      </c>
      <c r="P432" s="1420">
        <v>4008079.3699999969</v>
      </c>
    </row>
    <row r="433" spans="1:16" s="1408" customFormat="1" ht="15.75" hidden="1" outlineLevel="1" x14ac:dyDescent="0.25">
      <c r="B433" s="1408" t="s">
        <v>33</v>
      </c>
      <c r="C433" s="1420"/>
      <c r="G433" s="1420">
        <v>64613077.419117413</v>
      </c>
      <c r="I433" s="1427">
        <v>44136</v>
      </c>
      <c r="J433" s="1427">
        <v>44164</v>
      </c>
      <c r="K433" s="1418">
        <v>29</v>
      </c>
      <c r="L433" s="1430"/>
      <c r="M433" s="1422">
        <v>3.2500000000000001E-2</v>
      </c>
      <c r="N433" s="1420">
        <v>166843.35999999999</v>
      </c>
      <c r="O433" s="1420">
        <v>166843.35999999999</v>
      </c>
      <c r="P433" s="1420">
        <v>4174922.7299999967</v>
      </c>
    </row>
    <row r="434" spans="1:16" s="1408" customFormat="1" ht="15.75" hidden="1" outlineLevel="1" x14ac:dyDescent="0.25">
      <c r="C434" s="1420">
        <v>6477541.7287608758</v>
      </c>
      <c r="F434" s="1420">
        <v>6477541.7287608758</v>
      </c>
      <c r="G434" s="1420">
        <v>71090619.147878289</v>
      </c>
      <c r="I434" s="1427">
        <v>44165</v>
      </c>
      <c r="J434" s="1427">
        <v>44165</v>
      </c>
      <c r="K434" s="1418">
        <v>1</v>
      </c>
      <c r="L434" s="1430"/>
      <c r="M434" s="1422">
        <v>3.2500000000000001E-2</v>
      </c>
      <c r="N434" s="1420">
        <v>6329.99</v>
      </c>
      <c r="O434" s="1420">
        <v>173173.34999999998</v>
      </c>
      <c r="P434" s="1420">
        <v>4181252.7199999969</v>
      </c>
    </row>
    <row r="435" spans="1:16" s="1408" customFormat="1" ht="15.75" hidden="1" outlineLevel="1" x14ac:dyDescent="0.25">
      <c r="A435" s="1408" t="s">
        <v>285</v>
      </c>
      <c r="B435" s="1408" t="s">
        <v>34</v>
      </c>
      <c r="C435" s="1420"/>
      <c r="E435" s="1420">
        <v>-39463264.87375465</v>
      </c>
      <c r="F435" s="1420">
        <v>-39463264.87375465</v>
      </c>
      <c r="G435" s="1420">
        <v>-39463264.87375465</v>
      </c>
      <c r="I435" s="1427">
        <v>44166</v>
      </c>
      <c r="J435" s="1427">
        <v>44166</v>
      </c>
      <c r="K435" s="1418"/>
      <c r="L435" s="1430"/>
      <c r="M435" s="1422"/>
      <c r="N435" s="1420"/>
      <c r="O435" s="1420"/>
      <c r="P435" s="1420">
        <v>-2267159.8499999968</v>
      </c>
    </row>
    <row r="436" spans="1:16" s="1408" customFormat="1" hidden="1" outlineLevel="1" x14ac:dyDescent="0.2">
      <c r="D436" s="1407"/>
      <c r="E436" s="1407"/>
      <c r="F436" s="1420">
        <v>0</v>
      </c>
      <c r="G436" s="1420">
        <v>31627354.274123639</v>
      </c>
      <c r="H436" s="1407"/>
      <c r="I436" s="1427">
        <v>44166</v>
      </c>
      <c r="J436" s="1427">
        <v>44195</v>
      </c>
      <c r="K436" s="1418">
        <v>30</v>
      </c>
      <c r="L436" s="1407"/>
      <c r="M436" s="1422">
        <v>3.2500000000000001E-2</v>
      </c>
      <c r="N436" s="1420">
        <v>84484.03</v>
      </c>
      <c r="O436" s="1420">
        <v>84484.03</v>
      </c>
      <c r="P436" s="1420">
        <v>1998576.9000000004</v>
      </c>
    </row>
    <row r="437" spans="1:16" s="1408" customFormat="1" ht="13.5" hidden="1" customHeight="1" outlineLevel="1" x14ac:dyDescent="0.2">
      <c r="C437" s="1420">
        <v>12379439.185479701</v>
      </c>
      <c r="D437" s="1407"/>
      <c r="E437" s="1407"/>
      <c r="F437" s="1420">
        <v>12379439.185479701</v>
      </c>
      <c r="G437" s="1420">
        <v>44006793.459603339</v>
      </c>
      <c r="H437" s="1407"/>
      <c r="I437" s="1427">
        <v>44196</v>
      </c>
      <c r="J437" s="1427">
        <v>44196</v>
      </c>
      <c r="K437" s="1418">
        <v>1</v>
      </c>
      <c r="L437" s="1407"/>
      <c r="M437" s="1422">
        <v>3.2500000000000001E-2</v>
      </c>
      <c r="N437" s="1420">
        <v>3918.41</v>
      </c>
      <c r="O437" s="1420">
        <v>88402.44</v>
      </c>
      <c r="P437" s="1420">
        <v>2002495.3100000003</v>
      </c>
    </row>
    <row r="438" spans="1:16" s="1408" customFormat="1" ht="14.25" hidden="1" customHeight="1" outlineLevel="1" x14ac:dyDescent="0.2">
      <c r="A438" s="1408" t="s">
        <v>279</v>
      </c>
      <c r="B438" s="1408" t="s">
        <v>35</v>
      </c>
      <c r="C438" s="1416"/>
      <c r="D438" s="1407"/>
      <c r="E438" s="1407"/>
      <c r="F438" s="1420"/>
      <c r="G438" s="1420">
        <v>44006793.459603339</v>
      </c>
      <c r="H438" s="1407"/>
      <c r="I438" s="1427">
        <v>44197</v>
      </c>
      <c r="J438" s="1427">
        <v>44226</v>
      </c>
      <c r="K438" s="1418">
        <v>30</v>
      </c>
      <c r="L438" s="1407"/>
      <c r="M438" s="1422">
        <v>3.2500000000000001E-2</v>
      </c>
      <c r="N438" s="1420">
        <v>117552.39</v>
      </c>
      <c r="O438" s="1420">
        <v>117552.39</v>
      </c>
      <c r="P438" s="1420">
        <v>2120047.7000000002</v>
      </c>
    </row>
    <row r="439" spans="1:16" ht="14.45" hidden="1" customHeight="1" outlineLevel="1" x14ac:dyDescent="0.2">
      <c r="A439" s="1428" t="s">
        <v>280</v>
      </c>
      <c r="B439" s="1408"/>
      <c r="C439" s="1416">
        <v>0</v>
      </c>
      <c r="E439" s="1416"/>
      <c r="F439" s="1420">
        <v>0</v>
      </c>
      <c r="G439" s="1420">
        <v>44006793.459603339</v>
      </c>
      <c r="I439" s="1427">
        <v>44227</v>
      </c>
      <c r="J439" s="1427">
        <v>44227</v>
      </c>
      <c r="K439" s="1418">
        <v>1</v>
      </c>
      <c r="M439" s="1422">
        <v>3.2500000000000001E-2</v>
      </c>
      <c r="N439" s="1420">
        <v>3918.41</v>
      </c>
      <c r="O439" s="1420">
        <v>121470.8</v>
      </c>
      <c r="P439" s="1420">
        <v>2123966.1100000003</v>
      </c>
    </row>
    <row r="440" spans="1:16" ht="14.45" hidden="1" customHeight="1" outlineLevel="1" x14ac:dyDescent="0.2">
      <c r="B440" s="1408" t="s">
        <v>36</v>
      </c>
      <c r="C440" s="1416"/>
      <c r="E440" s="1416"/>
      <c r="F440" s="1408"/>
      <c r="G440" s="1420">
        <v>44006793.459603339</v>
      </c>
      <c r="I440" s="1427">
        <v>44228</v>
      </c>
      <c r="J440" s="1427">
        <v>44254</v>
      </c>
      <c r="K440" s="1418">
        <v>27</v>
      </c>
      <c r="M440" s="1422">
        <v>3.2500000000000001E-2</v>
      </c>
      <c r="N440" s="1420">
        <v>105797.15</v>
      </c>
      <c r="O440" s="1420">
        <v>105797.15</v>
      </c>
      <c r="P440" s="1420">
        <v>2229763.2600000002</v>
      </c>
    </row>
    <row r="441" spans="1:16" ht="14.45" hidden="1" customHeight="1" outlineLevel="1" x14ac:dyDescent="0.2">
      <c r="B441" s="1408"/>
      <c r="C441" s="1416">
        <v>0</v>
      </c>
      <c r="E441" s="1416"/>
      <c r="F441" s="1420">
        <v>0</v>
      </c>
      <c r="G441" s="1420">
        <v>44006793.459603339</v>
      </c>
      <c r="I441" s="1427">
        <v>44255</v>
      </c>
      <c r="J441" s="1427">
        <v>44255</v>
      </c>
      <c r="K441" s="1418">
        <v>1</v>
      </c>
      <c r="M441" s="1422">
        <v>3.2500000000000001E-2</v>
      </c>
      <c r="N441" s="1420">
        <v>3918.41</v>
      </c>
      <c r="O441" s="1420">
        <v>109715.56</v>
      </c>
      <c r="P441" s="1420">
        <v>2233681.6700000004</v>
      </c>
    </row>
    <row r="442" spans="1:16" ht="14.45" hidden="1" customHeight="1" outlineLevel="1" x14ac:dyDescent="0.2">
      <c r="B442" s="1408" t="s">
        <v>37</v>
      </c>
      <c r="C442" s="1416"/>
      <c r="E442" s="1416"/>
      <c r="F442" s="1408"/>
      <c r="G442" s="1420">
        <v>44006793.459603339</v>
      </c>
      <c r="I442" s="1427">
        <v>44256</v>
      </c>
      <c r="J442" s="1427">
        <v>44285</v>
      </c>
      <c r="K442" s="1418">
        <v>30</v>
      </c>
      <c r="M442" s="1422">
        <v>3.2500000000000001E-2</v>
      </c>
      <c r="N442" s="1420">
        <v>117552.39</v>
      </c>
      <c r="O442" s="1420">
        <v>117552.39</v>
      </c>
      <c r="P442" s="1420">
        <v>2351234.0600000005</v>
      </c>
    </row>
    <row r="443" spans="1:16" ht="14.45" hidden="1" customHeight="1" outlineLevel="1" x14ac:dyDescent="0.2">
      <c r="B443" s="1408"/>
      <c r="C443" s="1416">
        <v>0</v>
      </c>
      <c r="E443" s="1416"/>
      <c r="F443" s="1420">
        <v>0</v>
      </c>
      <c r="G443" s="1420">
        <v>44006793.459603339</v>
      </c>
      <c r="I443" s="1427">
        <v>44286</v>
      </c>
      <c r="J443" s="1427">
        <v>44286</v>
      </c>
      <c r="K443" s="1418">
        <v>1</v>
      </c>
      <c r="M443" s="1422">
        <v>3.2500000000000001E-2</v>
      </c>
      <c r="N443" s="1420">
        <v>3918.41</v>
      </c>
      <c r="O443" s="1420">
        <v>121470.8</v>
      </c>
      <c r="P443" s="1420">
        <v>2355152.4700000007</v>
      </c>
    </row>
    <row r="444" spans="1:16" ht="14.45" hidden="1" customHeight="1" outlineLevel="1" x14ac:dyDescent="0.2">
      <c r="B444" s="1408" t="s">
        <v>38</v>
      </c>
      <c r="C444" s="1416"/>
      <c r="E444" s="1416"/>
      <c r="F444" s="1408"/>
      <c r="G444" s="1420">
        <v>44006793.459603339</v>
      </c>
      <c r="I444" s="1427">
        <v>44287</v>
      </c>
      <c r="J444" s="1427">
        <v>44315</v>
      </c>
      <c r="K444" s="1418">
        <v>29</v>
      </c>
      <c r="M444" s="1422">
        <v>3.2500000000000001E-2</v>
      </c>
      <c r="N444" s="1420">
        <v>113633.98</v>
      </c>
      <c r="O444" s="1420">
        <v>113633.98</v>
      </c>
      <c r="P444" s="1420">
        <v>2468786.4500000007</v>
      </c>
    </row>
    <row r="445" spans="1:16" ht="14.45" hidden="1" customHeight="1" outlineLevel="1" x14ac:dyDescent="0.2">
      <c r="B445" s="1408"/>
      <c r="C445" s="1416">
        <v>0</v>
      </c>
      <c r="E445" s="1416"/>
      <c r="F445" s="1420">
        <v>0</v>
      </c>
      <c r="G445" s="1420">
        <v>44006793.459603339</v>
      </c>
      <c r="I445" s="1427">
        <v>44316</v>
      </c>
      <c r="J445" s="1427">
        <v>44316</v>
      </c>
      <c r="K445" s="1418">
        <v>1</v>
      </c>
      <c r="M445" s="1422">
        <v>3.2500000000000001E-2</v>
      </c>
      <c r="N445" s="1420">
        <v>3918.41</v>
      </c>
      <c r="O445" s="1420">
        <v>117552.39</v>
      </c>
      <c r="P445" s="1420">
        <v>2472704.8600000008</v>
      </c>
    </row>
    <row r="446" spans="1:16" ht="14.45" hidden="1" customHeight="1" outlineLevel="1" x14ac:dyDescent="0.2">
      <c r="B446" s="1408" t="s">
        <v>39</v>
      </c>
      <c r="C446" s="1416"/>
      <c r="E446" s="1416"/>
      <c r="F446" s="1408"/>
      <c r="G446" s="1420">
        <v>44006793.459603339</v>
      </c>
      <c r="I446" s="1427">
        <v>44317</v>
      </c>
      <c r="J446" s="1427">
        <v>44346</v>
      </c>
      <c r="K446" s="1418">
        <v>30</v>
      </c>
      <c r="M446" s="1422">
        <v>3.2500000000000001E-2</v>
      </c>
      <c r="N446" s="1420">
        <v>117552.39</v>
      </c>
      <c r="O446" s="1420">
        <v>117552.39</v>
      </c>
      <c r="P446" s="1420">
        <v>2590257.2500000009</v>
      </c>
    </row>
    <row r="447" spans="1:16" ht="14.45" hidden="1" customHeight="1" outlineLevel="1" x14ac:dyDescent="0.2">
      <c r="B447" s="1408"/>
      <c r="C447" s="1416">
        <v>78046.604887321591</v>
      </c>
      <c r="E447" s="1416"/>
      <c r="F447" s="1420">
        <v>78046.604887321591</v>
      </c>
      <c r="G447" s="1420">
        <v>44084840.064490661</v>
      </c>
      <c r="I447" s="1427">
        <v>44347</v>
      </c>
      <c r="J447" s="1427">
        <v>44347</v>
      </c>
      <c r="K447" s="1418">
        <v>1</v>
      </c>
      <c r="M447" s="1422">
        <v>3.2500000000000001E-2</v>
      </c>
      <c r="N447" s="1420">
        <v>3925.36</v>
      </c>
      <c r="O447" s="1420">
        <v>121477.75</v>
      </c>
      <c r="P447" s="1420">
        <v>2594182.6100000008</v>
      </c>
    </row>
    <row r="448" spans="1:16" ht="14.45" hidden="1" customHeight="1" outlineLevel="1" x14ac:dyDescent="0.2">
      <c r="B448" s="1408" t="s">
        <v>40</v>
      </c>
      <c r="C448" s="1416"/>
      <c r="E448" s="1416"/>
      <c r="F448" s="1408"/>
      <c r="G448" s="1420">
        <v>44084840.064490661</v>
      </c>
      <c r="I448" s="1427">
        <v>44348</v>
      </c>
      <c r="J448" s="1427">
        <v>44376</v>
      </c>
      <c r="K448" s="1418">
        <v>29</v>
      </c>
      <c r="M448" s="1422">
        <v>3.2500000000000001E-2</v>
      </c>
      <c r="N448" s="1420">
        <v>113835.51</v>
      </c>
      <c r="O448" s="1420">
        <v>113835.51</v>
      </c>
      <c r="P448" s="1420">
        <v>2708018.1200000006</v>
      </c>
    </row>
    <row r="449" spans="1:16" ht="14.45" hidden="1" customHeight="1" outlineLevel="1" x14ac:dyDescent="0.2">
      <c r="B449" s="1408"/>
      <c r="C449" s="1416">
        <v>6671817.602853477</v>
      </c>
      <c r="E449" s="1416"/>
      <c r="F449" s="1420">
        <v>6671817.602853477</v>
      </c>
      <c r="G449" s="1420">
        <v>50756657.667344138</v>
      </c>
      <c r="I449" s="1427">
        <v>44377</v>
      </c>
      <c r="J449" s="1427">
        <v>44377</v>
      </c>
      <c r="K449" s="1418">
        <v>1</v>
      </c>
      <c r="M449" s="1422">
        <v>3.2500000000000001E-2</v>
      </c>
      <c r="N449" s="1420">
        <v>4519.43</v>
      </c>
      <c r="O449" s="1420">
        <v>118354.94</v>
      </c>
      <c r="P449" s="1420">
        <v>2712537.5500000007</v>
      </c>
    </row>
    <row r="450" spans="1:16" ht="14.45" hidden="1" customHeight="1" outlineLevel="1" x14ac:dyDescent="0.2">
      <c r="B450" s="1408" t="s">
        <v>29</v>
      </c>
      <c r="C450" s="1416"/>
      <c r="E450" s="1416"/>
      <c r="F450" s="1408"/>
      <c r="G450" s="1420">
        <v>50756657.667344138</v>
      </c>
      <c r="I450" s="1427">
        <v>44378</v>
      </c>
      <c r="J450" s="1427">
        <v>44407</v>
      </c>
      <c r="K450" s="1418">
        <v>30</v>
      </c>
      <c r="M450" s="1422">
        <v>3.2500000000000001E-2</v>
      </c>
      <c r="N450" s="1420">
        <v>135582.85</v>
      </c>
      <c r="O450" s="1420">
        <v>135582.85</v>
      </c>
      <c r="P450" s="1420">
        <v>2848120.4000000008</v>
      </c>
    </row>
    <row r="451" spans="1:16" ht="14.45" hidden="1" customHeight="1" outlineLevel="1" x14ac:dyDescent="0.2">
      <c r="B451" s="1408"/>
      <c r="C451" s="1416">
        <v>17492115.32345672</v>
      </c>
      <c r="E451" s="1416"/>
      <c r="F451" s="1420">
        <v>17492115.32345672</v>
      </c>
      <c r="G451" s="1420">
        <v>68248772.990800858</v>
      </c>
      <c r="I451" s="1427">
        <v>44408</v>
      </c>
      <c r="J451" s="1427">
        <v>44408</v>
      </c>
      <c r="K451" s="1418">
        <v>1</v>
      </c>
      <c r="M451" s="1422">
        <v>3.2500000000000001E-2</v>
      </c>
      <c r="N451" s="1420">
        <v>6076.95</v>
      </c>
      <c r="O451" s="1420">
        <v>141659.80000000002</v>
      </c>
      <c r="P451" s="1420">
        <v>2854197.350000001</v>
      </c>
    </row>
    <row r="452" spans="1:16" ht="14.45" hidden="1" customHeight="1" outlineLevel="1" x14ac:dyDescent="0.2">
      <c r="B452" s="1408" t="s">
        <v>30</v>
      </c>
      <c r="C452" s="1416"/>
      <c r="E452" s="1416"/>
      <c r="F452" s="1408"/>
      <c r="G452" s="1420">
        <v>68248772.990800858</v>
      </c>
      <c r="I452" s="1427">
        <v>44409</v>
      </c>
      <c r="J452" s="1427">
        <v>44438</v>
      </c>
      <c r="K452" s="1418">
        <v>30</v>
      </c>
      <c r="M452" s="1422">
        <v>3.2500000000000001E-2</v>
      </c>
      <c r="N452" s="1420">
        <v>182308.37</v>
      </c>
      <c r="O452" s="1420">
        <v>182308.37</v>
      </c>
      <c r="P452" s="1420">
        <v>3036505.7200000011</v>
      </c>
    </row>
    <row r="453" spans="1:16" ht="14.45" hidden="1" customHeight="1" outlineLevel="1" x14ac:dyDescent="0.2">
      <c r="B453" s="1408"/>
      <c r="C453" s="1416">
        <v>1953640.5154785663</v>
      </c>
      <c r="E453" s="1416"/>
      <c r="F453" s="1420">
        <v>1953640.5154785663</v>
      </c>
      <c r="G453" s="1420">
        <v>70202413.506279424</v>
      </c>
      <c r="I453" s="1427">
        <v>44439</v>
      </c>
      <c r="J453" s="1427">
        <v>44439</v>
      </c>
      <c r="K453" s="1418">
        <v>1</v>
      </c>
      <c r="M453" s="1422">
        <v>3.2500000000000001E-2</v>
      </c>
      <c r="N453" s="1420">
        <v>6250.9</v>
      </c>
      <c r="O453" s="1420">
        <v>188559.27</v>
      </c>
      <c r="P453" s="1420">
        <v>3042756.620000001</v>
      </c>
    </row>
    <row r="454" spans="1:16" ht="14.45" hidden="1" customHeight="1" outlineLevel="1" x14ac:dyDescent="0.2">
      <c r="B454" s="1408" t="s">
        <v>31</v>
      </c>
      <c r="C454" s="1416"/>
      <c r="E454" s="1416"/>
      <c r="F454" s="1408"/>
      <c r="G454" s="1420">
        <v>70202413.506279424</v>
      </c>
      <c r="I454" s="1427">
        <v>44440</v>
      </c>
      <c r="J454" s="1427">
        <v>44468</v>
      </c>
      <c r="K454" s="1418">
        <v>29</v>
      </c>
      <c r="M454" s="1422">
        <v>3.2500000000000001E-2</v>
      </c>
      <c r="N454" s="1420">
        <v>181276.1</v>
      </c>
      <c r="O454" s="1420">
        <v>181276.1</v>
      </c>
      <c r="P454" s="1420">
        <v>3224032.7200000011</v>
      </c>
    </row>
    <row r="455" spans="1:16" ht="14.45" hidden="1" customHeight="1" outlineLevel="1" x14ac:dyDescent="0.2">
      <c r="B455" s="1408"/>
      <c r="C455" s="1416">
        <v>-5929637.3447478563</v>
      </c>
      <c r="E455" s="1416"/>
      <c r="F455" s="1420">
        <v>-5929637.3447478563</v>
      </c>
      <c r="G455" s="1420">
        <v>64272776.161531568</v>
      </c>
      <c r="I455" s="1427">
        <v>44469</v>
      </c>
      <c r="J455" s="1427">
        <v>44469</v>
      </c>
      <c r="K455" s="1418">
        <v>1</v>
      </c>
      <c r="M455" s="1422">
        <v>3.2500000000000001E-2</v>
      </c>
      <c r="N455" s="1420">
        <v>5722.92</v>
      </c>
      <c r="O455" s="1420">
        <v>186999.02000000002</v>
      </c>
      <c r="P455" s="1420">
        <v>3229755.6400000011</v>
      </c>
    </row>
    <row r="456" spans="1:16" ht="14.45" hidden="1" customHeight="1" outlineLevel="1" x14ac:dyDescent="0.2">
      <c r="B456" s="1408" t="s">
        <v>32</v>
      </c>
      <c r="C456" s="1416"/>
      <c r="E456" s="1416"/>
      <c r="F456" s="1408"/>
      <c r="G456" s="1420">
        <v>64272776.161531568</v>
      </c>
      <c r="I456" s="1427">
        <v>44470</v>
      </c>
      <c r="J456" s="1427">
        <v>44499</v>
      </c>
      <c r="K456" s="1418">
        <v>30</v>
      </c>
      <c r="M456" s="1422">
        <v>3.2500000000000001E-2</v>
      </c>
      <c r="N456" s="1420">
        <v>171687.55</v>
      </c>
      <c r="O456" s="1420">
        <v>171687.55</v>
      </c>
      <c r="P456" s="1420">
        <v>3401443.1900000009</v>
      </c>
    </row>
    <row r="457" spans="1:16" ht="14.45" hidden="1" customHeight="1" outlineLevel="1" x14ac:dyDescent="0.2">
      <c r="B457" s="1408"/>
      <c r="C457" s="1416">
        <v>3380567.3924371302</v>
      </c>
      <c r="E457" s="1416"/>
      <c r="F457" s="1420">
        <v>3380567.3924371302</v>
      </c>
      <c r="G457" s="1420">
        <v>67653343.553968698</v>
      </c>
      <c r="I457" s="1427">
        <v>44500</v>
      </c>
      <c r="J457" s="1427">
        <v>44500</v>
      </c>
      <c r="K457" s="1418">
        <v>1</v>
      </c>
      <c r="M457" s="1422">
        <v>3.2500000000000001E-2</v>
      </c>
      <c r="N457" s="1420">
        <v>6023.93</v>
      </c>
      <c r="O457" s="1420">
        <v>177711.47999999998</v>
      </c>
      <c r="P457" s="1420">
        <v>3407467.120000001</v>
      </c>
    </row>
    <row r="458" spans="1:16" ht="14.45" hidden="1" customHeight="1" outlineLevel="1" x14ac:dyDescent="0.2">
      <c r="B458" s="1408" t="s">
        <v>33</v>
      </c>
      <c r="C458" s="1416"/>
      <c r="E458" s="1416"/>
      <c r="F458" s="1408"/>
      <c r="G458" s="1420">
        <v>67653343.553968698</v>
      </c>
      <c r="I458" s="1427">
        <v>44501</v>
      </c>
      <c r="J458" s="1427">
        <v>44529</v>
      </c>
      <c r="K458" s="1418">
        <v>29</v>
      </c>
      <c r="M458" s="1422">
        <v>3.2500000000000001E-2</v>
      </c>
      <c r="N458" s="1420">
        <v>174693.91</v>
      </c>
      <c r="O458" s="1420">
        <v>174693.91</v>
      </c>
      <c r="P458" s="1420">
        <v>3582161.0300000012</v>
      </c>
    </row>
    <row r="459" spans="1:16" ht="14.45" hidden="1" customHeight="1" outlineLevel="1" x14ac:dyDescent="0.2">
      <c r="B459" s="1408"/>
      <c r="C459" s="1416">
        <v>1541500.6719859838</v>
      </c>
      <c r="E459" s="1416"/>
      <c r="F459" s="1420">
        <v>1541500.6719859838</v>
      </c>
      <c r="G459" s="1420">
        <v>69194844.225954682</v>
      </c>
      <c r="I459" s="1427">
        <v>44530</v>
      </c>
      <c r="J459" s="1427">
        <v>44530</v>
      </c>
      <c r="K459" s="1418">
        <v>1</v>
      </c>
      <c r="M459" s="1422">
        <v>3.2500000000000001E-2</v>
      </c>
      <c r="N459" s="1420">
        <v>6161.18</v>
      </c>
      <c r="O459" s="1420">
        <v>180855.09</v>
      </c>
      <c r="P459" s="1420">
        <v>3588322.2100000014</v>
      </c>
    </row>
    <row r="460" spans="1:16" s="1408" customFormat="1" ht="15.75" hidden="1" outlineLevel="1" x14ac:dyDescent="0.25">
      <c r="A460" s="1408" t="s">
        <v>285</v>
      </c>
      <c r="B460" s="1408" t="s">
        <v>34</v>
      </c>
      <c r="C460" s="1420"/>
      <c r="E460" s="1420">
        <v>-44006793.459603339</v>
      </c>
      <c r="F460" s="1420">
        <v>-44006793.459603339</v>
      </c>
      <c r="G460" s="1420">
        <v>-44006793.459603339</v>
      </c>
      <c r="I460" s="1427">
        <v>44531</v>
      </c>
      <c r="J460" s="1427">
        <v>44531</v>
      </c>
      <c r="K460" s="1418"/>
      <c r="L460" s="1430"/>
      <c r="M460" s="1422"/>
      <c r="N460" s="1420"/>
      <c r="O460" s="1420"/>
      <c r="P460" s="1420">
        <v>-2002495.3100000003</v>
      </c>
    </row>
    <row r="461" spans="1:16" ht="14.45" hidden="1" customHeight="1" outlineLevel="1" x14ac:dyDescent="0.2">
      <c r="B461" s="1408"/>
      <c r="C461" s="1416"/>
      <c r="F461" s="1408"/>
      <c r="G461" s="1420">
        <v>25188050.766351342</v>
      </c>
      <c r="I461" s="1427">
        <v>44531</v>
      </c>
      <c r="J461" s="1427">
        <v>44560</v>
      </c>
      <c r="K461" s="1418">
        <v>30</v>
      </c>
      <c r="M461" s="1422">
        <v>3.2500000000000001E-2</v>
      </c>
      <c r="N461" s="1420">
        <v>67283.149999999994</v>
      </c>
      <c r="O461" s="1420">
        <v>67283.149999999994</v>
      </c>
      <c r="P461" s="1420">
        <v>1653110.050000001</v>
      </c>
    </row>
    <row r="462" spans="1:16" ht="14.45" hidden="1" customHeight="1" outlineLevel="1" x14ac:dyDescent="0.2">
      <c r="C462" s="1416">
        <v>11513965.052861914</v>
      </c>
      <c r="F462" s="1420">
        <v>11513965.052861914</v>
      </c>
      <c r="G462" s="1420">
        <v>36702015.819213256</v>
      </c>
      <c r="I462" s="1427">
        <v>44561</v>
      </c>
      <c r="J462" s="1427">
        <v>44561</v>
      </c>
      <c r="K462" s="1418">
        <v>1</v>
      </c>
      <c r="M462" s="1422">
        <v>3.2500000000000001E-2</v>
      </c>
      <c r="N462" s="1420">
        <v>3267.99</v>
      </c>
      <c r="O462" s="1420">
        <v>70551.14</v>
      </c>
      <c r="P462" s="1420">
        <v>1656378.040000001</v>
      </c>
    </row>
    <row r="463" spans="1:16" s="1408" customFormat="1" ht="14.25" customHeight="1" collapsed="1" x14ac:dyDescent="0.2">
      <c r="A463" s="1408" t="s">
        <v>363</v>
      </c>
      <c r="B463" s="1408" t="s">
        <v>35</v>
      </c>
      <c r="C463" s="1416"/>
      <c r="D463" s="1407"/>
      <c r="E463" s="1407"/>
      <c r="F463" s="1420"/>
      <c r="G463" s="1420">
        <v>36702015.819213256</v>
      </c>
      <c r="H463" s="1407"/>
      <c r="I463" s="1427">
        <v>44562</v>
      </c>
      <c r="J463" s="1427">
        <v>44591</v>
      </c>
      <c r="K463" s="1418">
        <v>30</v>
      </c>
      <c r="L463" s="1407"/>
      <c r="M463" s="1422">
        <v>3.2500000000000001E-2</v>
      </c>
      <c r="N463" s="1420">
        <v>98039.63</v>
      </c>
      <c r="O463" s="1420">
        <v>98039.63</v>
      </c>
      <c r="P463" s="1420">
        <v>1754417.6700000009</v>
      </c>
    </row>
    <row r="464" spans="1:16" ht="14.45" customHeight="1" x14ac:dyDescent="0.2">
      <c r="A464" s="1428" t="s">
        <v>364</v>
      </c>
      <c r="B464" s="1408"/>
      <c r="C464" s="1416">
        <v>0</v>
      </c>
      <c r="E464" s="1416"/>
      <c r="F464" s="1420">
        <v>0</v>
      </c>
      <c r="G464" s="1420">
        <v>36702015.819213256</v>
      </c>
      <c r="I464" s="1427">
        <v>44592</v>
      </c>
      <c r="J464" s="1427">
        <v>44592</v>
      </c>
      <c r="K464" s="1418">
        <v>1</v>
      </c>
      <c r="M464" s="1422">
        <v>3.2500000000000001E-2</v>
      </c>
      <c r="N464" s="1420">
        <v>3267.99</v>
      </c>
      <c r="O464" s="1420">
        <v>101307.62000000001</v>
      </c>
      <c r="P464" s="1420">
        <v>1757685.6600000008</v>
      </c>
    </row>
    <row r="465" spans="2:16" ht="14.45" customHeight="1" x14ac:dyDescent="0.2">
      <c r="B465" s="1408" t="s">
        <v>36</v>
      </c>
      <c r="C465" s="1416"/>
      <c r="E465" s="1416"/>
      <c r="F465" s="1408"/>
      <c r="G465" s="1420">
        <v>36702015.819213256</v>
      </c>
      <c r="I465" s="1427">
        <v>44593</v>
      </c>
      <c r="J465" s="1427">
        <v>44619</v>
      </c>
      <c r="K465" s="1418">
        <v>27</v>
      </c>
      <c r="M465" s="1422">
        <v>3.2500000000000001E-2</v>
      </c>
      <c r="N465" s="1420">
        <v>88235.67</v>
      </c>
      <c r="O465" s="1420">
        <v>88235.67</v>
      </c>
      <c r="P465" s="1420">
        <v>1845921.3300000008</v>
      </c>
    </row>
    <row r="466" spans="2:16" ht="14.45" customHeight="1" x14ac:dyDescent="0.2">
      <c r="B466" s="1408"/>
      <c r="C466" s="1416">
        <v>0</v>
      </c>
      <c r="E466" s="1416"/>
      <c r="F466" s="1420">
        <v>0</v>
      </c>
      <c r="G466" s="1420">
        <v>36702015.819213256</v>
      </c>
      <c r="I466" s="1427">
        <v>44620</v>
      </c>
      <c r="J466" s="1427">
        <v>44620</v>
      </c>
      <c r="K466" s="1418">
        <v>1</v>
      </c>
      <c r="M466" s="1422">
        <v>3.2500000000000001E-2</v>
      </c>
      <c r="N466" s="1420">
        <v>3267.99</v>
      </c>
      <c r="O466" s="1420">
        <v>91503.66</v>
      </c>
      <c r="P466" s="1420">
        <v>1849189.3200000008</v>
      </c>
    </row>
    <row r="467" spans="2:16" ht="14.45" customHeight="1" x14ac:dyDescent="0.2">
      <c r="B467" s="1408" t="s">
        <v>37</v>
      </c>
      <c r="C467" s="1416"/>
      <c r="E467" s="1416"/>
      <c r="F467" s="1408"/>
      <c r="G467" s="1420">
        <v>36702015.819213256</v>
      </c>
      <c r="I467" s="1427">
        <v>44621</v>
      </c>
      <c r="J467" s="1427">
        <v>44650</v>
      </c>
      <c r="K467" s="1418">
        <v>30</v>
      </c>
      <c r="M467" s="1422">
        <v>3.2500000000000001E-2</v>
      </c>
      <c r="N467" s="1420">
        <v>98039.63</v>
      </c>
      <c r="O467" s="1420">
        <v>98039.63</v>
      </c>
      <c r="P467" s="1420">
        <v>1947228.9500000007</v>
      </c>
    </row>
    <row r="468" spans="2:16" ht="14.45" customHeight="1" x14ac:dyDescent="0.2">
      <c r="B468" s="1408"/>
      <c r="C468" s="1416">
        <v>0</v>
      </c>
      <c r="E468" s="1416"/>
      <c r="F468" s="1420">
        <v>0</v>
      </c>
      <c r="G468" s="1420">
        <v>36702015.819213256</v>
      </c>
      <c r="I468" s="1427">
        <v>44651</v>
      </c>
      <c r="J468" s="1427">
        <v>44651</v>
      </c>
      <c r="K468" s="1418">
        <v>1</v>
      </c>
      <c r="M468" s="1422">
        <v>3.2500000000000001E-2</v>
      </c>
      <c r="N468" s="1420">
        <v>3267.99</v>
      </c>
      <c r="O468" s="1420">
        <v>101307.62000000001</v>
      </c>
      <c r="P468" s="1420">
        <v>1950496.9400000006</v>
      </c>
    </row>
    <row r="469" spans="2:16" ht="14.45" customHeight="1" x14ac:dyDescent="0.2">
      <c r="B469" s="1408" t="s">
        <v>38</v>
      </c>
      <c r="C469" s="1416"/>
      <c r="E469" s="1416"/>
      <c r="F469" s="1408"/>
      <c r="G469" s="1420">
        <v>36702015.819213256</v>
      </c>
      <c r="I469" s="1427">
        <v>44652</v>
      </c>
      <c r="J469" s="1427">
        <v>44680</v>
      </c>
      <c r="K469" s="1418">
        <v>29</v>
      </c>
      <c r="M469" s="1422">
        <v>3.2500000000000001E-2</v>
      </c>
      <c r="N469" s="1420">
        <v>94771.64</v>
      </c>
      <c r="O469" s="1420">
        <v>94771.64</v>
      </c>
      <c r="P469" s="1420">
        <v>2045268.5800000005</v>
      </c>
    </row>
    <row r="470" spans="2:16" ht="14.45" customHeight="1" x14ac:dyDescent="0.2">
      <c r="B470" s="1408"/>
      <c r="C470" s="1416">
        <v>1969654.1636553556</v>
      </c>
      <c r="E470" s="1416"/>
      <c r="F470" s="1420">
        <v>1969654.1636553556</v>
      </c>
      <c r="G470" s="1420">
        <v>38671669.982868612</v>
      </c>
      <c r="I470" s="1427">
        <v>44681</v>
      </c>
      <c r="J470" s="1427">
        <v>44681</v>
      </c>
      <c r="K470" s="1418">
        <v>1</v>
      </c>
      <c r="M470" s="1422">
        <v>3.2500000000000001E-2</v>
      </c>
      <c r="N470" s="1420">
        <v>3443.37</v>
      </c>
      <c r="O470" s="1420">
        <v>98215.01</v>
      </c>
      <c r="P470" s="1420">
        <v>2048711.9500000007</v>
      </c>
    </row>
    <row r="471" spans="2:16" ht="14.45" customHeight="1" x14ac:dyDescent="0.2">
      <c r="B471" s="1408" t="s">
        <v>39</v>
      </c>
      <c r="C471" s="1416"/>
      <c r="E471" s="1416"/>
      <c r="F471" s="1408"/>
      <c r="G471" s="1420">
        <v>38671669.982868612</v>
      </c>
      <c r="I471" s="1427">
        <v>44682</v>
      </c>
      <c r="J471" s="1427">
        <v>44711</v>
      </c>
      <c r="K471" s="1418">
        <v>30</v>
      </c>
      <c r="M471" s="1422">
        <v>3.2500000000000001E-2</v>
      </c>
      <c r="N471" s="1420">
        <v>103301.04</v>
      </c>
      <c r="O471" s="1420">
        <v>103301.04</v>
      </c>
      <c r="P471" s="1420">
        <v>2152012.9900000007</v>
      </c>
    </row>
    <row r="472" spans="2:16" ht="14.45" customHeight="1" x14ac:dyDescent="0.2">
      <c r="B472" s="1408"/>
      <c r="C472" s="1416">
        <v>2360704.9708673432</v>
      </c>
      <c r="E472" s="1416"/>
      <c r="F472" s="1420">
        <v>2360704.9708673432</v>
      </c>
      <c r="G472" s="1420">
        <v>41032374.953735955</v>
      </c>
      <c r="I472" s="1427">
        <v>44712</v>
      </c>
      <c r="J472" s="1427">
        <v>44712</v>
      </c>
      <c r="K472" s="1418">
        <v>1</v>
      </c>
      <c r="M472" s="1422">
        <v>3.2500000000000001E-2</v>
      </c>
      <c r="N472" s="1420">
        <v>3653.57</v>
      </c>
      <c r="O472" s="1420">
        <v>106954.61</v>
      </c>
      <c r="P472" s="1420">
        <v>2155666.5600000005</v>
      </c>
    </row>
    <row r="473" spans="2:16" ht="14.45" customHeight="1" x14ac:dyDescent="0.2">
      <c r="B473" s="1408" t="s">
        <v>40</v>
      </c>
      <c r="C473" s="1416"/>
      <c r="E473" s="1416"/>
      <c r="F473" s="1408"/>
      <c r="G473" s="1420">
        <v>41032374.953735955</v>
      </c>
      <c r="I473" s="1427">
        <v>44713</v>
      </c>
      <c r="J473" s="1427">
        <v>44741</v>
      </c>
      <c r="K473" s="1418">
        <v>29</v>
      </c>
      <c r="M473" s="1422">
        <v>3.2500000000000001E-2</v>
      </c>
      <c r="N473" s="1420">
        <v>105953.46</v>
      </c>
      <c r="O473" s="1420">
        <v>105953.46</v>
      </c>
      <c r="P473" s="1420">
        <v>2261620.0200000005</v>
      </c>
    </row>
    <row r="474" spans="2:16" ht="14.45" customHeight="1" x14ac:dyDescent="0.2">
      <c r="B474" s="1408"/>
      <c r="C474" s="1416">
        <v>450979.28443007916</v>
      </c>
      <c r="E474" s="1416"/>
      <c r="F474" s="1420">
        <v>450979.28443007916</v>
      </c>
      <c r="G474" s="1420">
        <v>41483354.238166034</v>
      </c>
      <c r="I474" s="1427">
        <v>44742</v>
      </c>
      <c r="J474" s="1427">
        <v>44742</v>
      </c>
      <c r="K474" s="1418">
        <v>1</v>
      </c>
      <c r="M474" s="1422">
        <v>3.2500000000000001E-2</v>
      </c>
      <c r="N474" s="1420">
        <v>3693.72</v>
      </c>
      <c r="O474" s="1420">
        <v>109647.18000000001</v>
      </c>
      <c r="P474" s="1420">
        <v>2265313.7400000007</v>
      </c>
    </row>
    <row r="475" spans="2:16" ht="14.45" customHeight="1" x14ac:dyDescent="0.2">
      <c r="B475" s="1408" t="s">
        <v>29</v>
      </c>
      <c r="C475" s="1416"/>
      <c r="E475" s="1416"/>
      <c r="F475" s="1408"/>
      <c r="G475" s="1420">
        <v>41483354.238166034</v>
      </c>
      <c r="I475" s="1427">
        <v>44743</v>
      </c>
      <c r="J475" s="1427">
        <v>44772</v>
      </c>
      <c r="K475" s="1418">
        <v>30</v>
      </c>
      <c r="M475" s="1422">
        <v>3.5999999999999997E-2</v>
      </c>
      <c r="N475" s="1420">
        <v>122745.27</v>
      </c>
      <c r="O475" s="1420">
        <v>122745.27</v>
      </c>
      <c r="P475" s="1420">
        <v>2388059.0100000007</v>
      </c>
    </row>
    <row r="476" spans="2:16" ht="14.45" customHeight="1" x14ac:dyDescent="0.2">
      <c r="B476" s="1408"/>
      <c r="C476" s="1416">
        <v>529933.56908088923</v>
      </c>
      <c r="E476" s="1416"/>
      <c r="F476" s="1420">
        <v>529933.56908088923</v>
      </c>
      <c r="G476" s="1420">
        <v>42013287.807246923</v>
      </c>
      <c r="I476" s="1427">
        <v>44773</v>
      </c>
      <c r="J476" s="1427">
        <v>44773</v>
      </c>
      <c r="K476" s="1418">
        <v>1</v>
      </c>
      <c r="M476" s="1422">
        <v>3.5999999999999997E-2</v>
      </c>
      <c r="N476" s="1420">
        <v>4143.78</v>
      </c>
      <c r="O476" s="1420">
        <v>126889.05</v>
      </c>
      <c r="P476" s="1420">
        <v>2392202.7900000005</v>
      </c>
    </row>
    <row r="477" spans="2:16" ht="14.45" customHeight="1" x14ac:dyDescent="0.2">
      <c r="B477" s="1408" t="s">
        <v>30</v>
      </c>
      <c r="C477" s="1416"/>
      <c r="E477" s="1416"/>
      <c r="F477" s="1408"/>
      <c r="G477" s="1420">
        <v>42013287.807246923</v>
      </c>
      <c r="I477" s="1427">
        <v>44774</v>
      </c>
      <c r="J477" s="1427">
        <v>44803</v>
      </c>
      <c r="K477" s="1418">
        <v>30</v>
      </c>
      <c r="M477" s="1422">
        <v>3.5999999999999997E-2</v>
      </c>
      <c r="N477" s="1420">
        <v>124313.29</v>
      </c>
      <c r="O477" s="1420">
        <v>124313.29</v>
      </c>
      <c r="P477" s="1420">
        <v>2516516.0800000005</v>
      </c>
    </row>
    <row r="478" spans="2:16" ht="14.45" customHeight="1" x14ac:dyDescent="0.2">
      <c r="B478" s="1408"/>
      <c r="C478" s="1416">
        <v>625577.51305075735</v>
      </c>
      <c r="E478" s="1416"/>
      <c r="F478" s="1420">
        <v>625577.51305075735</v>
      </c>
      <c r="G478" s="1420">
        <v>42638865.320297681</v>
      </c>
      <c r="I478" s="1427">
        <v>44804</v>
      </c>
      <c r="J478" s="1427">
        <v>44804</v>
      </c>
      <c r="K478" s="1418">
        <v>1</v>
      </c>
      <c r="M478" s="1422">
        <v>3.5999999999999997E-2</v>
      </c>
      <c r="N478" s="1420">
        <v>4205.4799999999996</v>
      </c>
      <c r="O478" s="1420">
        <v>128518.76999999999</v>
      </c>
      <c r="P478" s="1420">
        <v>2520721.5600000005</v>
      </c>
    </row>
    <row r="479" spans="2:16" ht="14.45" customHeight="1" x14ac:dyDescent="0.2">
      <c r="B479" s="1408" t="s">
        <v>31</v>
      </c>
      <c r="C479" s="1416"/>
      <c r="E479" s="1416"/>
      <c r="F479" s="1408"/>
      <c r="G479" s="1420">
        <v>42638865.320297681</v>
      </c>
      <c r="I479" s="1427">
        <v>44805</v>
      </c>
      <c r="J479" s="1427">
        <v>44833</v>
      </c>
      <c r="K479" s="1418">
        <v>29</v>
      </c>
      <c r="M479" s="1422">
        <v>3.5999999999999997E-2</v>
      </c>
      <c r="N479" s="1420">
        <v>121958.84</v>
      </c>
      <c r="O479" s="1420">
        <v>121958.84</v>
      </c>
      <c r="P479" s="1420">
        <v>2642680.4000000004</v>
      </c>
    </row>
    <row r="480" spans="2:16" ht="14.45" customHeight="1" x14ac:dyDescent="0.2">
      <c r="B480" s="1408"/>
      <c r="C480" s="1416">
        <v>-5936849.5010844246</v>
      </c>
      <c r="E480" s="1416"/>
      <c r="F480" s="1420">
        <v>-5936849.5010844246</v>
      </c>
      <c r="G480" s="1420">
        <v>36702015.819213256</v>
      </c>
      <c r="I480" s="1427">
        <v>44834</v>
      </c>
      <c r="J480" s="1427">
        <v>44834</v>
      </c>
      <c r="K480" s="1418">
        <v>1</v>
      </c>
      <c r="M480" s="1422">
        <v>3.5999999999999997E-2</v>
      </c>
      <c r="N480" s="1420">
        <v>3619.92</v>
      </c>
      <c r="O480" s="1420">
        <v>125578.76</v>
      </c>
      <c r="P480" s="1420">
        <v>2646300.3200000003</v>
      </c>
    </row>
    <row r="481" spans="1:17" ht="14.45" customHeight="1" x14ac:dyDescent="0.2">
      <c r="B481" s="1408" t="s">
        <v>32</v>
      </c>
      <c r="C481" s="1416"/>
      <c r="E481" s="1416"/>
      <c r="F481" s="1408"/>
      <c r="G481" s="1420">
        <v>36702015.819213256</v>
      </c>
      <c r="I481" s="1427">
        <v>44835</v>
      </c>
      <c r="J481" s="1427">
        <v>44864</v>
      </c>
      <c r="K481" s="1418">
        <v>30</v>
      </c>
      <c r="M481" s="1422">
        <v>4.9099999999999998E-2</v>
      </c>
      <c r="N481" s="1420">
        <v>148115.26</v>
      </c>
      <c r="O481" s="1420">
        <v>148115.26</v>
      </c>
      <c r="P481" s="1420">
        <v>2794415.58</v>
      </c>
    </row>
    <row r="482" spans="1:17" ht="14.45" customHeight="1" x14ac:dyDescent="0.2">
      <c r="B482" s="1408"/>
      <c r="C482" s="1416">
        <v>3730292.1422923356</v>
      </c>
      <c r="E482" s="1416"/>
      <c r="F482" s="1420">
        <v>3730292.1422923356</v>
      </c>
      <c r="G482" s="1420">
        <v>40432307.961505592</v>
      </c>
      <c r="I482" s="1427">
        <v>44865</v>
      </c>
      <c r="J482" s="1427">
        <v>44865</v>
      </c>
      <c r="K482" s="1418">
        <v>1</v>
      </c>
      <c r="M482" s="1422">
        <v>4.9099999999999998E-2</v>
      </c>
      <c r="N482" s="1420">
        <v>5438.98</v>
      </c>
      <c r="O482" s="1420">
        <v>153554.24000000002</v>
      </c>
      <c r="P482" s="1420">
        <v>2799854.56</v>
      </c>
    </row>
    <row r="483" spans="1:17" ht="14.45" customHeight="1" x14ac:dyDescent="0.2">
      <c r="B483" s="1408" t="s">
        <v>33</v>
      </c>
      <c r="C483" s="1416"/>
      <c r="E483" s="1416"/>
      <c r="F483" s="1408"/>
      <c r="G483" s="1420">
        <v>40432307.961505592</v>
      </c>
      <c r="I483" s="1427">
        <v>44866</v>
      </c>
      <c r="J483" s="1427">
        <v>44894</v>
      </c>
      <c r="K483" s="1418">
        <v>29</v>
      </c>
      <c r="M483" s="1422">
        <v>4.9099999999999998E-2</v>
      </c>
      <c r="N483" s="1420">
        <v>157730.31</v>
      </c>
      <c r="O483" s="1420">
        <v>157730.31</v>
      </c>
      <c r="P483" s="1420">
        <v>2957584.87</v>
      </c>
    </row>
    <row r="484" spans="1:17" ht="14.45" customHeight="1" x14ac:dyDescent="0.2">
      <c r="B484" s="1408"/>
      <c r="C484" s="1416">
        <v>9670303.9036234617</v>
      </c>
      <c r="E484" s="1416"/>
      <c r="F484" s="1420">
        <v>9670303.9036234617</v>
      </c>
      <c r="G484" s="1420">
        <v>50102611.865129054</v>
      </c>
      <c r="I484" s="1427">
        <v>44895</v>
      </c>
      <c r="J484" s="1427">
        <v>44895</v>
      </c>
      <c r="K484" s="1418">
        <v>1</v>
      </c>
      <c r="M484" s="1422">
        <v>4.9099999999999998E-2</v>
      </c>
      <c r="N484" s="1420">
        <v>6739.83</v>
      </c>
      <c r="O484" s="1420">
        <v>164470.13999999998</v>
      </c>
      <c r="P484" s="1420">
        <v>2964324.7</v>
      </c>
    </row>
    <row r="485" spans="1:17" ht="14.45" customHeight="1" x14ac:dyDescent="0.2">
      <c r="B485" s="1427" t="s">
        <v>34</v>
      </c>
      <c r="C485" s="1416"/>
      <c r="F485" s="1408"/>
      <c r="G485" s="1420">
        <v>50102611.865129054</v>
      </c>
      <c r="I485" s="1427">
        <v>44896</v>
      </c>
      <c r="J485" s="1427">
        <v>44925</v>
      </c>
      <c r="K485" s="1418">
        <v>30</v>
      </c>
      <c r="M485" s="1422">
        <v>4.9099999999999998E-2</v>
      </c>
      <c r="N485" s="1420">
        <v>202194.92</v>
      </c>
      <c r="O485" s="1420">
        <v>202194.92</v>
      </c>
      <c r="P485" s="1420">
        <v>3166519.62</v>
      </c>
    </row>
    <row r="486" spans="1:17" ht="14.45" customHeight="1" x14ac:dyDescent="0.2">
      <c r="C486" s="1416">
        <v>61223025.289030626</v>
      </c>
      <c r="F486" s="1420">
        <v>61223025.289030626</v>
      </c>
      <c r="G486" s="1429">
        <v>111325637.15415968</v>
      </c>
      <c r="I486" s="1427">
        <v>44926</v>
      </c>
      <c r="J486" s="1427">
        <v>44926</v>
      </c>
      <c r="K486" s="1418">
        <v>1</v>
      </c>
      <c r="M486" s="1422">
        <v>4.9099999999999998E-2</v>
      </c>
      <c r="N486" s="1420">
        <v>14975.59</v>
      </c>
      <c r="O486" s="1420">
        <v>217170.51</v>
      </c>
      <c r="P486" s="1420">
        <v>3181495.21</v>
      </c>
    </row>
    <row r="487" spans="1:17" ht="14.45" customHeight="1" x14ac:dyDescent="0.2">
      <c r="A487" s="1408" t="s">
        <v>372</v>
      </c>
      <c r="B487" s="1408" t="s">
        <v>383</v>
      </c>
      <c r="C487" s="1416"/>
      <c r="E487" s="1416">
        <v>-36702015.819213256</v>
      </c>
      <c r="F487" s="1420">
        <v>-36702015.819213256</v>
      </c>
      <c r="G487" s="1429">
        <v>-36702015.819213256</v>
      </c>
      <c r="I487" s="1427">
        <v>44927</v>
      </c>
      <c r="J487" s="1427">
        <v>44927</v>
      </c>
      <c r="K487" s="1418"/>
      <c r="M487" s="1422"/>
      <c r="N487" s="1420"/>
      <c r="O487" s="1420"/>
      <c r="P487" s="1420">
        <v>-1656378.040000001</v>
      </c>
      <c r="Q487" s="1431">
        <v>-1656378.0399999996</v>
      </c>
    </row>
    <row r="488" spans="1:17" ht="14.45" customHeight="1" x14ac:dyDescent="0.2">
      <c r="A488" s="1428" t="s">
        <v>373</v>
      </c>
      <c r="B488" s="1408" t="s">
        <v>380</v>
      </c>
      <c r="C488" s="1408"/>
      <c r="E488" s="1416">
        <v>-3547111.21</v>
      </c>
      <c r="F488" s="1420">
        <v>-3547111.21</v>
      </c>
      <c r="G488" s="1429">
        <v>-3547111.21</v>
      </c>
      <c r="I488" s="1427">
        <v>44927</v>
      </c>
      <c r="J488" s="1427">
        <v>44927</v>
      </c>
      <c r="K488" s="1418"/>
      <c r="M488" s="1422"/>
      <c r="N488" s="1420"/>
      <c r="O488" s="1420"/>
      <c r="P488" s="1420"/>
    </row>
    <row r="489" spans="1:17" s="1408" customFormat="1" ht="14.25" customHeight="1" x14ac:dyDescent="0.2">
      <c r="B489" s="1408" t="s">
        <v>35</v>
      </c>
      <c r="D489" s="1407"/>
      <c r="E489" s="1407"/>
      <c r="F489" s="1420"/>
      <c r="G489" s="1420">
        <v>71076510.12494643</v>
      </c>
      <c r="H489" s="1407"/>
      <c r="I489" s="1432">
        <v>44927</v>
      </c>
      <c r="J489" s="1427">
        <v>44956</v>
      </c>
      <c r="K489" s="1418">
        <v>30</v>
      </c>
      <c r="L489" s="1407"/>
      <c r="M489" s="1422">
        <v>6.3100000000000003E-2</v>
      </c>
      <c r="N489" s="1433">
        <v>368624.2</v>
      </c>
      <c r="O489" s="1420">
        <v>368624.2</v>
      </c>
      <c r="P489" s="1420">
        <v>1893741.3699999992</v>
      </c>
    </row>
    <row r="490" spans="1:17" ht="14.45" customHeight="1" x14ac:dyDescent="0.2">
      <c r="B490" s="1408"/>
      <c r="C490" s="1416">
        <v>-6.5192580223083496E-9</v>
      </c>
      <c r="E490" s="1416"/>
      <c r="F490" s="1420">
        <v>-6.5192580223083496E-9</v>
      </c>
      <c r="G490" s="1420">
        <v>71076510.12494643</v>
      </c>
      <c r="I490" s="1432">
        <v>44957</v>
      </c>
      <c r="J490" s="1427">
        <v>44957</v>
      </c>
      <c r="K490" s="1418">
        <v>1</v>
      </c>
      <c r="M490" s="1422">
        <v>6.3100000000000003E-2</v>
      </c>
      <c r="N490" s="1433">
        <v>12287.47</v>
      </c>
      <c r="O490" s="1420">
        <v>380911.67</v>
      </c>
      <c r="P490" s="1420">
        <v>1906028.8399999992</v>
      </c>
    </row>
    <row r="491" spans="1:17" ht="14.45" customHeight="1" x14ac:dyDescent="0.2">
      <c r="B491" s="1408" t="s">
        <v>36</v>
      </c>
      <c r="C491" s="1416"/>
      <c r="E491" s="1416"/>
      <c r="F491" s="1408"/>
      <c r="G491" s="1420">
        <v>71076510.12494643</v>
      </c>
      <c r="I491" s="1432">
        <v>44958</v>
      </c>
      <c r="J491" s="1427">
        <v>44984</v>
      </c>
      <c r="K491" s="1418">
        <v>27</v>
      </c>
      <c r="M491" s="1422">
        <v>6.3100000000000003E-2</v>
      </c>
      <c r="N491" s="1433">
        <v>331761.78000000003</v>
      </c>
      <c r="O491" s="1420">
        <v>331761.78000000003</v>
      </c>
      <c r="P491" s="1420">
        <v>2237790.6199999992</v>
      </c>
    </row>
    <row r="492" spans="1:17" ht="14.45" customHeight="1" x14ac:dyDescent="0.2">
      <c r="B492" s="1408"/>
      <c r="C492" s="1416">
        <v>0</v>
      </c>
      <c r="E492" s="1416"/>
      <c r="F492" s="1420">
        <v>0</v>
      </c>
      <c r="G492" s="1420">
        <v>71076510.12494643</v>
      </c>
      <c r="I492" s="1432">
        <v>44985</v>
      </c>
      <c r="J492" s="1427">
        <v>44985</v>
      </c>
      <c r="K492" s="1418">
        <v>1</v>
      </c>
      <c r="M492" s="1422">
        <v>6.3100000000000003E-2</v>
      </c>
      <c r="N492" s="1433">
        <v>12287.47</v>
      </c>
      <c r="O492" s="1420">
        <v>344049.25</v>
      </c>
      <c r="P492" s="1420">
        <v>2250078.0899999994</v>
      </c>
    </row>
    <row r="493" spans="1:17" ht="14.45" customHeight="1" x14ac:dyDescent="0.2">
      <c r="B493" s="1408" t="s">
        <v>37</v>
      </c>
      <c r="C493" s="1416"/>
      <c r="E493" s="1416"/>
      <c r="F493" s="1408"/>
      <c r="G493" s="1420">
        <v>71076510.12494643</v>
      </c>
      <c r="I493" s="1432">
        <v>44986</v>
      </c>
      <c r="J493" s="1427">
        <v>45015</v>
      </c>
      <c r="K493" s="1418">
        <v>30</v>
      </c>
      <c r="M493" s="1422">
        <v>6.3100000000000003E-2</v>
      </c>
      <c r="N493" s="1433">
        <v>368624.2</v>
      </c>
      <c r="O493" s="1420">
        <v>368624.2</v>
      </c>
      <c r="P493" s="1420">
        <v>2618702.2899999996</v>
      </c>
    </row>
    <row r="494" spans="1:17" ht="14.45" customHeight="1" x14ac:dyDescent="0.2">
      <c r="B494" s="1408"/>
      <c r="C494" s="1416">
        <v>0</v>
      </c>
      <c r="E494" s="1416"/>
      <c r="F494" s="1420">
        <v>0</v>
      </c>
      <c r="G494" s="1420">
        <v>71076510.12494643</v>
      </c>
      <c r="I494" s="1432">
        <v>45016</v>
      </c>
      <c r="J494" s="1427">
        <v>45016</v>
      </c>
      <c r="K494" s="1418">
        <v>1</v>
      </c>
      <c r="M494" s="1422">
        <v>6.3100000000000003E-2</v>
      </c>
      <c r="N494" s="1433">
        <v>12287.47</v>
      </c>
      <c r="O494" s="1420">
        <v>380911.67</v>
      </c>
      <c r="P494" s="1420">
        <v>2630989.7599999998</v>
      </c>
    </row>
    <row r="495" spans="1:17" ht="14.45" customHeight="1" x14ac:dyDescent="0.2">
      <c r="B495" s="1408" t="s">
        <v>38</v>
      </c>
      <c r="C495" s="1416"/>
      <c r="E495" s="1416"/>
      <c r="F495" s="1408"/>
      <c r="G495" s="1420">
        <v>71076510.12494643</v>
      </c>
      <c r="I495" s="1432">
        <v>45017</v>
      </c>
      <c r="J495" s="1427">
        <v>45045</v>
      </c>
      <c r="K495" s="1418">
        <v>29</v>
      </c>
      <c r="M495" s="1422">
        <v>7.4999999999999997E-2</v>
      </c>
      <c r="N495" s="1433">
        <v>423538.11</v>
      </c>
      <c r="O495" s="1420">
        <v>423538.11</v>
      </c>
      <c r="P495" s="1420">
        <v>3054527.8699999996</v>
      </c>
    </row>
    <row r="496" spans="1:17" ht="14.45" customHeight="1" x14ac:dyDescent="0.2">
      <c r="B496" s="1408"/>
      <c r="C496" s="1416">
        <v>-6841637.5876012817</v>
      </c>
      <c r="E496" s="1416"/>
      <c r="F496" s="1420">
        <v>-6841637.5876012817</v>
      </c>
      <c r="G496" s="1420">
        <v>64234872.537345149</v>
      </c>
      <c r="I496" s="1432">
        <v>45046</v>
      </c>
      <c r="J496" s="1427">
        <v>45046</v>
      </c>
      <c r="K496" s="1418">
        <v>1</v>
      </c>
      <c r="M496" s="1422">
        <v>7.4999999999999997E-2</v>
      </c>
      <c r="N496" s="1433">
        <v>13198.95</v>
      </c>
      <c r="O496" s="1420">
        <v>436737.06</v>
      </c>
      <c r="P496" s="1420">
        <v>3067726.82</v>
      </c>
    </row>
    <row r="497" spans="1:17" ht="14.45" customHeight="1" x14ac:dyDescent="0.2">
      <c r="B497" s="1408" t="s">
        <v>39</v>
      </c>
      <c r="C497" s="1416"/>
      <c r="E497" s="1416"/>
      <c r="F497" s="1408"/>
      <c r="G497" s="1420">
        <v>64234872.537345149</v>
      </c>
      <c r="I497" s="1432">
        <v>45047</v>
      </c>
      <c r="J497" s="1427">
        <v>45076</v>
      </c>
      <c r="K497" s="1418">
        <v>30</v>
      </c>
      <c r="M497" s="1422">
        <v>7.4999999999999997E-2</v>
      </c>
      <c r="N497" s="1433">
        <v>395968.39</v>
      </c>
      <c r="O497" s="1420">
        <v>395968.39</v>
      </c>
      <c r="P497" s="1420">
        <v>3463695.21</v>
      </c>
    </row>
    <row r="498" spans="1:17" ht="14.45" customHeight="1" x14ac:dyDescent="0.2">
      <c r="B498" s="1408"/>
      <c r="C498" s="1416">
        <v>1800349.8379594088</v>
      </c>
      <c r="E498" s="1416"/>
      <c r="F498" s="1420">
        <v>1800349.8379594088</v>
      </c>
      <c r="G498" s="1420">
        <v>66035222.375304557</v>
      </c>
      <c r="I498" s="1432">
        <v>45077</v>
      </c>
      <c r="J498" s="1427">
        <v>45077</v>
      </c>
      <c r="K498" s="1418">
        <v>1</v>
      </c>
      <c r="M498" s="1422">
        <v>7.4999999999999997E-2</v>
      </c>
      <c r="N498" s="1433">
        <v>13568.88</v>
      </c>
      <c r="O498" s="1420">
        <v>409537.27</v>
      </c>
      <c r="P498" s="1420">
        <v>3477264.09</v>
      </c>
    </row>
    <row r="499" spans="1:17" ht="14.45" customHeight="1" x14ac:dyDescent="0.2">
      <c r="B499" s="1408" t="s">
        <v>40</v>
      </c>
      <c r="C499" s="1416"/>
      <c r="E499" s="1416"/>
      <c r="F499" s="1408"/>
      <c r="G499" s="1420">
        <v>66035222.375304557</v>
      </c>
      <c r="I499" s="1432">
        <v>45078</v>
      </c>
      <c r="J499" s="1427">
        <v>45106</v>
      </c>
      <c r="K499" s="1418">
        <v>29</v>
      </c>
      <c r="M499" s="1422">
        <v>7.4999999999999997E-2</v>
      </c>
      <c r="N499" s="1433">
        <v>393497.56</v>
      </c>
      <c r="O499" s="1420">
        <v>393497.56</v>
      </c>
      <c r="P499" s="1420">
        <v>3870761.65</v>
      </c>
    </row>
    <row r="500" spans="1:17" ht="14.45" customHeight="1" x14ac:dyDescent="0.2">
      <c r="B500" s="1408"/>
      <c r="C500" s="1416">
        <v>5041287.7496418729</v>
      </c>
      <c r="E500" s="1416"/>
      <c r="F500" s="1420">
        <v>5041287.7496418729</v>
      </c>
      <c r="G500" s="1420">
        <v>71076510.12494643</v>
      </c>
      <c r="I500" s="1432">
        <v>45107</v>
      </c>
      <c r="J500" s="1427">
        <v>45107</v>
      </c>
      <c r="K500" s="1418">
        <v>1</v>
      </c>
      <c r="M500" s="1422">
        <v>7.4999999999999997E-2</v>
      </c>
      <c r="N500" s="1433">
        <v>14604.76</v>
      </c>
      <c r="O500" s="1420">
        <v>408102.32</v>
      </c>
      <c r="P500" s="1420">
        <v>3885366.4099999997</v>
      </c>
    </row>
    <row r="501" spans="1:17" ht="14.45" customHeight="1" x14ac:dyDescent="0.2">
      <c r="B501" s="1408" t="s">
        <v>29</v>
      </c>
      <c r="C501" s="1416"/>
      <c r="E501" s="1416"/>
      <c r="F501" s="1408"/>
      <c r="G501" s="1420">
        <v>71076510.12494643</v>
      </c>
      <c r="I501" s="1432">
        <v>45108</v>
      </c>
      <c r="J501" s="1427">
        <v>45137</v>
      </c>
      <c r="K501" s="1418">
        <v>30</v>
      </c>
      <c r="M501" s="1422">
        <v>8.0199999999999994E-2</v>
      </c>
      <c r="N501" s="1433">
        <v>468520.78</v>
      </c>
      <c r="O501" s="1420">
        <v>468520.78</v>
      </c>
      <c r="P501" s="1420">
        <v>4353887.1899999995</v>
      </c>
    </row>
    <row r="502" spans="1:17" ht="14.45" customHeight="1" x14ac:dyDescent="0.2">
      <c r="B502" s="1408"/>
      <c r="C502" s="1416">
        <v>-6721783.3568334207</v>
      </c>
      <c r="E502" s="1416"/>
      <c r="F502" s="1420">
        <v>-6721783.3568334207</v>
      </c>
      <c r="G502" s="1420">
        <v>64354726.76811301</v>
      </c>
      <c r="I502" s="1432">
        <v>45138</v>
      </c>
      <c r="J502" s="1427">
        <v>45138</v>
      </c>
      <c r="K502" s="1418">
        <v>1</v>
      </c>
      <c r="M502" s="1422">
        <v>8.0199999999999994E-2</v>
      </c>
      <c r="N502" s="1433">
        <v>14140.41</v>
      </c>
      <c r="O502" s="1420">
        <v>482661.19</v>
      </c>
      <c r="P502" s="1420">
        <v>4368027.5999999996</v>
      </c>
    </row>
    <row r="503" spans="1:17" ht="14.45" customHeight="1" x14ac:dyDescent="0.2">
      <c r="B503" s="1408" t="s">
        <v>30</v>
      </c>
      <c r="C503" s="1416"/>
      <c r="E503" s="1416"/>
      <c r="F503" s="1408"/>
      <c r="G503" s="1420">
        <v>64354726.76811301</v>
      </c>
      <c r="I503" s="1432">
        <v>45139</v>
      </c>
      <c r="J503" s="1427">
        <v>45168</v>
      </c>
      <c r="K503" s="1418">
        <v>30</v>
      </c>
      <c r="M503" s="1422">
        <v>8.0199999999999994E-2</v>
      </c>
      <c r="N503" s="1433">
        <v>424212.25</v>
      </c>
      <c r="O503" s="1420">
        <v>424212.25</v>
      </c>
      <c r="P503" s="1420">
        <v>4792239.8499999996</v>
      </c>
    </row>
    <row r="504" spans="1:17" ht="14.45" customHeight="1" x14ac:dyDescent="0.2">
      <c r="B504" s="1408"/>
      <c r="C504" s="1416">
        <v>-10710888.809418693</v>
      </c>
      <c r="E504" s="1416"/>
      <c r="F504" s="1420">
        <v>-10710888.809418693</v>
      </c>
      <c r="G504" s="1420">
        <v>53643837.958694316</v>
      </c>
      <c r="I504" s="1432">
        <v>45169</v>
      </c>
      <c r="J504" s="1427">
        <v>45169</v>
      </c>
      <c r="K504" s="1418">
        <v>1</v>
      </c>
      <c r="M504" s="1422">
        <v>8.0199999999999994E-2</v>
      </c>
      <c r="N504" s="1433">
        <v>11786.95</v>
      </c>
      <c r="O504" s="1420">
        <v>435999.2</v>
      </c>
      <c r="P504" s="1420">
        <v>4804026.8</v>
      </c>
    </row>
    <row r="505" spans="1:17" ht="14.45" customHeight="1" x14ac:dyDescent="0.2">
      <c r="B505" s="1408" t="s">
        <v>31</v>
      </c>
      <c r="C505" s="1416"/>
      <c r="E505" s="1416"/>
      <c r="F505" s="1408"/>
      <c r="G505" s="1420">
        <v>53643837.958694316</v>
      </c>
      <c r="I505" s="1432">
        <v>45170</v>
      </c>
      <c r="J505" s="1427">
        <v>45198</v>
      </c>
      <c r="K505" s="1418">
        <v>29</v>
      </c>
      <c r="M505" s="1422">
        <v>8.0199999999999994E-2</v>
      </c>
      <c r="N505" s="1433">
        <v>341821.47</v>
      </c>
      <c r="O505" s="1420">
        <v>341821.47</v>
      </c>
      <c r="P505" s="1420">
        <v>5145848.2699999996</v>
      </c>
    </row>
    <row r="506" spans="1:17" ht="14.45" customHeight="1" x14ac:dyDescent="0.2">
      <c r="B506" s="1408"/>
      <c r="C506" s="1416">
        <v>-21104155.024185598</v>
      </c>
      <c r="E506" s="1416"/>
      <c r="F506" s="1420">
        <v>-21104155.024185598</v>
      </c>
      <c r="G506" s="1420">
        <v>32539682.934508719</v>
      </c>
      <c r="I506" s="1432">
        <v>45199</v>
      </c>
      <c r="J506" s="1427">
        <v>45199</v>
      </c>
      <c r="K506" s="1418">
        <v>1</v>
      </c>
      <c r="M506" s="1422">
        <v>8.0199999999999994E-2</v>
      </c>
      <c r="N506" s="1433">
        <v>7149.82</v>
      </c>
      <c r="O506" s="1420">
        <v>348971.29</v>
      </c>
      <c r="P506" s="1420">
        <v>5152998.09</v>
      </c>
    </row>
    <row r="507" spans="1:17" ht="14.45" customHeight="1" x14ac:dyDescent="0.2">
      <c r="B507" s="1408" t="s">
        <v>32</v>
      </c>
      <c r="C507" s="1416"/>
      <c r="E507" s="1416"/>
      <c r="F507" s="1408"/>
      <c r="G507" s="1420">
        <v>32539682.934508719</v>
      </c>
      <c r="I507" s="1432">
        <v>45200</v>
      </c>
      <c r="J507" s="1427">
        <v>45229</v>
      </c>
      <c r="K507" s="1418">
        <v>30</v>
      </c>
      <c r="M507" s="1422">
        <v>8.3500000000000005E-2</v>
      </c>
      <c r="N507" s="1433">
        <v>223320.29</v>
      </c>
      <c r="O507" s="1420">
        <v>223320.29</v>
      </c>
      <c r="P507" s="1420">
        <v>5376318.3799999999</v>
      </c>
    </row>
    <row r="508" spans="1:17" ht="14.45" customHeight="1" x14ac:dyDescent="0.2">
      <c r="B508" s="1408"/>
      <c r="C508" s="1416">
        <v>2324725.3050425202</v>
      </c>
      <c r="E508" s="1416"/>
      <c r="F508" s="1420">
        <v>2324725.3050425202</v>
      </c>
      <c r="G508" s="1420">
        <v>34864408.239551239</v>
      </c>
      <c r="I508" s="1432">
        <v>45230</v>
      </c>
      <c r="J508" s="1427">
        <v>45230</v>
      </c>
      <c r="K508" s="1418">
        <v>1</v>
      </c>
      <c r="M508" s="1422">
        <v>8.3500000000000005E-2</v>
      </c>
      <c r="N508" s="1433">
        <v>7975.83</v>
      </c>
      <c r="O508" s="1420">
        <v>231296.12</v>
      </c>
      <c r="P508" s="1420">
        <v>5384294.21</v>
      </c>
    </row>
    <row r="509" spans="1:17" ht="14.45" customHeight="1" x14ac:dyDescent="0.2">
      <c r="B509" s="1408" t="s">
        <v>33</v>
      </c>
      <c r="C509" s="1416"/>
      <c r="E509" s="1416"/>
      <c r="F509" s="1408"/>
      <c r="G509" s="1420">
        <v>34864408.239551239</v>
      </c>
      <c r="I509" s="1432">
        <v>45231</v>
      </c>
      <c r="J509" s="1427">
        <v>45259</v>
      </c>
      <c r="K509" s="1418">
        <v>29</v>
      </c>
      <c r="M509" s="1422">
        <v>8.3500000000000005E-2</v>
      </c>
      <c r="N509" s="1433">
        <v>231299.08</v>
      </c>
      <c r="O509" s="1420">
        <v>231299.08</v>
      </c>
      <c r="P509" s="1420">
        <v>5615593.29</v>
      </c>
    </row>
    <row r="510" spans="1:17" ht="14.45" customHeight="1" x14ac:dyDescent="0.2">
      <c r="B510" s="1408"/>
      <c r="C510" s="1416">
        <v>3512253.4645148367</v>
      </c>
      <c r="E510" s="1416"/>
      <c r="F510" s="1420">
        <v>3512253.4645148367</v>
      </c>
      <c r="G510" s="1420">
        <v>38376661.704066075</v>
      </c>
      <c r="I510" s="1432">
        <v>45260</v>
      </c>
      <c r="J510" s="1427">
        <v>45260</v>
      </c>
      <c r="K510" s="1418">
        <v>1</v>
      </c>
      <c r="M510" s="1422">
        <v>8.3500000000000005E-2</v>
      </c>
      <c r="N510" s="1433">
        <v>8779.32</v>
      </c>
      <c r="O510" s="1420">
        <v>240078.4</v>
      </c>
      <c r="P510" s="1420">
        <v>5624372.6100000003</v>
      </c>
    </row>
    <row r="511" spans="1:17" ht="14.45" customHeight="1" x14ac:dyDescent="0.2">
      <c r="A511" s="1407" t="s">
        <v>285</v>
      </c>
      <c r="B511" s="1427" t="s">
        <v>34</v>
      </c>
      <c r="C511" s="1416"/>
      <c r="E511" s="1416">
        <v>-71076510.12494643</v>
      </c>
      <c r="F511" s="1420">
        <v>-71076510.12494643</v>
      </c>
      <c r="G511" s="1420">
        <v>-71076510.12494643</v>
      </c>
      <c r="I511" s="1432"/>
      <c r="J511" s="1427"/>
      <c r="K511" s="1418"/>
      <c r="M511" s="1422"/>
      <c r="N511" s="1433"/>
      <c r="O511" s="1420"/>
      <c r="P511" s="1420">
        <v>-1525117.169999999</v>
      </c>
      <c r="Q511" s="1431">
        <v>-1525117.1700000002</v>
      </c>
    </row>
    <row r="512" spans="1:17" ht="14.45" customHeight="1" x14ac:dyDescent="0.2">
      <c r="C512" s="1416"/>
      <c r="F512" s="1408"/>
      <c r="G512" s="1420">
        <v>-32699848.420880355</v>
      </c>
      <c r="I512" s="1432">
        <v>45261</v>
      </c>
      <c r="J512" s="1427">
        <v>45290</v>
      </c>
      <c r="K512" s="1418">
        <v>30</v>
      </c>
      <c r="M512" s="1422">
        <v>8.3500000000000005E-2</v>
      </c>
      <c r="N512" s="1433">
        <v>-224419.51</v>
      </c>
      <c r="O512" s="1420">
        <v>-224419.51</v>
      </c>
      <c r="P512" s="1420">
        <v>3874835.9300000016</v>
      </c>
    </row>
    <row r="513" spans="1:16" ht="14.45" customHeight="1" x14ac:dyDescent="0.2">
      <c r="C513" s="1416">
        <v>7751504.2079783827</v>
      </c>
      <c r="F513" s="1420">
        <v>7751504.2079783827</v>
      </c>
      <c r="G513" s="1420">
        <v>-24948344.212901972</v>
      </c>
      <c r="I513" s="1432">
        <v>45291</v>
      </c>
      <c r="J513" s="1427">
        <v>45291</v>
      </c>
      <c r="K513" s="1418">
        <v>1</v>
      </c>
      <c r="M513" s="1422">
        <v>8.3500000000000005E-2</v>
      </c>
      <c r="N513" s="1433">
        <v>-5707.36</v>
      </c>
      <c r="O513" s="1420">
        <v>-230126.87</v>
      </c>
      <c r="P513" s="1420">
        <v>3869128.5700000017</v>
      </c>
    </row>
    <row r="514" spans="1:16" x14ac:dyDescent="0.2">
      <c r="A514" s="1434" t="s">
        <v>641</v>
      </c>
      <c r="B514" s="1434" t="s">
        <v>35</v>
      </c>
      <c r="C514" s="1435"/>
      <c r="D514" s="1436"/>
      <c r="E514" s="1436"/>
      <c r="F514" s="1437"/>
      <c r="G514" s="1437">
        <v>-24948344.212901972</v>
      </c>
      <c r="H514" s="1436"/>
      <c r="I514" s="1438">
        <v>45292</v>
      </c>
      <c r="J514" s="1439">
        <v>45321</v>
      </c>
      <c r="K514" s="1440">
        <v>30</v>
      </c>
      <c r="L514" s="1436"/>
      <c r="M514" s="1441">
        <v>8.5000000000000006E-2</v>
      </c>
      <c r="N514" s="1442">
        <v>-174296.65</v>
      </c>
      <c r="O514" s="1437">
        <v>-174296.65</v>
      </c>
      <c r="P514" s="1437">
        <v>3694831.9200000018</v>
      </c>
    </row>
    <row r="515" spans="1:16" x14ac:dyDescent="0.2">
      <c r="A515" s="1443" t="s">
        <v>642</v>
      </c>
      <c r="B515" s="1444"/>
      <c r="C515" s="1445">
        <v>59217101.67058</v>
      </c>
      <c r="D515" s="1446"/>
      <c r="E515" s="1445"/>
      <c r="F515" s="1447">
        <v>59217101.67058</v>
      </c>
      <c r="G515" s="1447">
        <v>34268757.457678027</v>
      </c>
      <c r="H515" s="1446"/>
      <c r="I515" s="1448">
        <v>45322</v>
      </c>
      <c r="J515" s="1449">
        <v>45322</v>
      </c>
      <c r="K515" s="1450">
        <v>1</v>
      </c>
      <c r="L515" s="1446"/>
      <c r="M515" s="1451">
        <v>8.5000000000000006E-2</v>
      </c>
      <c r="N515" s="1452">
        <v>7980.4</v>
      </c>
      <c r="O515" s="1447">
        <v>-166316.25</v>
      </c>
      <c r="P515" s="1447">
        <v>3702812.3200000017</v>
      </c>
    </row>
    <row r="516" spans="1:16" x14ac:dyDescent="0.2">
      <c r="A516" s="1428" t="s">
        <v>642</v>
      </c>
      <c r="B516" s="1408" t="s">
        <v>36</v>
      </c>
      <c r="C516" s="1416"/>
      <c r="E516" s="1416"/>
      <c r="F516" s="1408"/>
      <c r="G516" s="1420">
        <v>34268757.457678027</v>
      </c>
      <c r="I516" s="1453">
        <v>45323</v>
      </c>
      <c r="J516" s="1427">
        <v>45350</v>
      </c>
      <c r="K516" s="1418">
        <v>28</v>
      </c>
      <c r="M516" s="1422">
        <v>8.5000000000000006E-2</v>
      </c>
      <c r="N516" s="1454">
        <v>223451.08</v>
      </c>
      <c r="O516" s="1420">
        <v>223451.08</v>
      </c>
      <c r="P516" s="1420">
        <v>3926263.4000000018</v>
      </c>
    </row>
    <row r="517" spans="1:16" x14ac:dyDescent="0.2">
      <c r="A517" s="1428" t="s">
        <v>642</v>
      </c>
      <c r="B517" s="1408"/>
      <c r="C517" s="1416">
        <v>5710202.6770980135</v>
      </c>
      <c r="E517" s="1416"/>
      <c r="F517" s="1420">
        <v>5710202.6770980135</v>
      </c>
      <c r="G517" s="1420">
        <v>39978960.134776041</v>
      </c>
      <c r="I517" s="1453">
        <v>45351</v>
      </c>
      <c r="J517" s="1427">
        <v>45351</v>
      </c>
      <c r="K517" s="1418">
        <v>1</v>
      </c>
      <c r="M517" s="1422">
        <v>8.5000000000000006E-2</v>
      </c>
      <c r="N517" s="1454">
        <v>9310.17</v>
      </c>
      <c r="O517" s="1420">
        <v>232761.25</v>
      </c>
      <c r="P517" s="1420">
        <v>3935573.5700000017</v>
      </c>
    </row>
    <row r="518" spans="1:16" x14ac:dyDescent="0.2">
      <c r="A518" s="1428" t="s">
        <v>642</v>
      </c>
      <c r="B518" s="1408" t="s">
        <v>37</v>
      </c>
      <c r="C518" s="1416"/>
      <c r="E518" s="1416"/>
      <c r="F518" s="1408"/>
      <c r="G518" s="1420">
        <v>39978960.134776041</v>
      </c>
      <c r="I518" s="1453">
        <v>45352</v>
      </c>
      <c r="J518" s="1427">
        <v>45381</v>
      </c>
      <c r="K518" s="1418">
        <v>30</v>
      </c>
      <c r="M518" s="1422">
        <v>8.5000000000000006E-2</v>
      </c>
      <c r="N518" s="1454">
        <v>279305.06</v>
      </c>
      <c r="O518" s="1420">
        <v>279305.06</v>
      </c>
      <c r="P518" s="1420">
        <v>4214878.6300000018</v>
      </c>
    </row>
    <row r="519" spans="1:16" x14ac:dyDescent="0.2">
      <c r="A519" s="1428" t="s">
        <v>642</v>
      </c>
      <c r="B519" s="1408"/>
      <c r="C519" s="1416">
        <v>10260057.192966007</v>
      </c>
      <c r="E519" s="1416"/>
      <c r="F519" s="1420">
        <v>10260057.192966007</v>
      </c>
      <c r="G519" s="1420">
        <v>50239017.327742048</v>
      </c>
      <c r="I519" s="1453">
        <v>45382</v>
      </c>
      <c r="J519" s="1427">
        <v>45382</v>
      </c>
      <c r="K519" s="1418">
        <v>1</v>
      </c>
      <c r="M519" s="1422">
        <v>8.5000000000000006E-2</v>
      </c>
      <c r="N519" s="1454">
        <v>11699.5</v>
      </c>
      <c r="O519" s="1420">
        <v>291004.56</v>
      </c>
      <c r="P519" s="1420">
        <v>4226578.1300000018</v>
      </c>
    </row>
    <row r="520" spans="1:16" x14ac:dyDescent="0.2">
      <c r="A520" s="1428" t="s">
        <v>642</v>
      </c>
      <c r="B520" s="1455" t="s">
        <v>38</v>
      </c>
      <c r="C520" s="1456"/>
      <c r="D520" s="1457"/>
      <c r="E520" s="1456"/>
      <c r="F520" s="1455"/>
      <c r="G520" s="1458">
        <v>50239017.327742048</v>
      </c>
      <c r="H520" s="1457"/>
      <c r="I520" s="1459">
        <v>45383</v>
      </c>
      <c r="J520" s="1460">
        <v>45411</v>
      </c>
      <c r="K520" s="1418">
        <v>29</v>
      </c>
      <c r="L520" s="1457"/>
      <c r="M520" s="1461">
        <v>8.5000000000000006E-2</v>
      </c>
      <c r="N520" s="1462">
        <v>339285.42</v>
      </c>
      <c r="O520" s="1458">
        <v>339285.42</v>
      </c>
      <c r="P520" s="1458">
        <v>4565863.5500000017</v>
      </c>
    </row>
    <row r="521" spans="1:16" x14ac:dyDescent="0.2">
      <c r="A521" s="1428" t="s">
        <v>642</v>
      </c>
      <c r="B521" s="1455"/>
      <c r="C521" s="1456">
        <v>-2507331.342641294</v>
      </c>
      <c r="D521" s="1457"/>
      <c r="E521" s="1456"/>
      <c r="F521" s="1458">
        <v>-2507331.342641294</v>
      </c>
      <c r="G521" s="1458">
        <v>47731685.985100754</v>
      </c>
      <c r="H521" s="1457"/>
      <c r="I521" s="1459">
        <v>45412</v>
      </c>
      <c r="J521" s="1460">
        <v>45412</v>
      </c>
      <c r="K521" s="1418">
        <v>1</v>
      </c>
      <c r="L521" s="1457"/>
      <c r="M521" s="1461">
        <v>8.5000000000000006E-2</v>
      </c>
      <c r="N521" s="1462">
        <v>11115.6</v>
      </c>
      <c r="O521" s="1458">
        <v>350401.01999999996</v>
      </c>
      <c r="P521" s="1458">
        <v>4576979.1500000013</v>
      </c>
    </row>
    <row r="522" spans="1:16" x14ac:dyDescent="0.2">
      <c r="A522" s="1428" t="s">
        <v>642</v>
      </c>
      <c r="B522" s="1455" t="s">
        <v>39</v>
      </c>
      <c r="C522" s="1456"/>
      <c r="D522" s="1457"/>
      <c r="E522" s="1456"/>
      <c r="F522" s="1455"/>
      <c r="G522" s="1458">
        <v>47731685.985100754</v>
      </c>
      <c r="H522" s="1457"/>
      <c r="I522" s="1459">
        <v>45413</v>
      </c>
      <c r="J522" s="1460">
        <v>45442</v>
      </c>
      <c r="K522" s="1418">
        <v>30</v>
      </c>
      <c r="L522" s="1457"/>
      <c r="M522" s="1461">
        <v>8.5000000000000006E-2</v>
      </c>
      <c r="N522" s="1462">
        <v>333467.94</v>
      </c>
      <c r="O522" s="1458">
        <v>333467.94</v>
      </c>
      <c r="P522" s="1458">
        <v>4910447.0900000017</v>
      </c>
    </row>
    <row r="523" spans="1:16" x14ac:dyDescent="0.2">
      <c r="A523" s="1428" t="s">
        <v>642</v>
      </c>
      <c r="B523" s="1455"/>
      <c r="C523" s="1456">
        <v>4471974.6034944057</v>
      </c>
      <c r="D523" s="1457"/>
      <c r="E523" s="1456"/>
      <c r="F523" s="1458">
        <v>4471974.6034944057</v>
      </c>
      <c r="G523" s="1458">
        <v>52203660.588595159</v>
      </c>
      <c r="H523" s="1457"/>
      <c r="I523" s="1459">
        <v>45443</v>
      </c>
      <c r="J523" s="1460">
        <v>45443</v>
      </c>
      <c r="K523" s="1418">
        <v>1</v>
      </c>
      <c r="L523" s="1457"/>
      <c r="M523" s="1461">
        <v>8.5000000000000006E-2</v>
      </c>
      <c r="N523" s="1462">
        <v>12157.02</v>
      </c>
      <c r="O523" s="1458">
        <v>345624.96</v>
      </c>
      <c r="P523" s="1458">
        <v>4922604.1100000013</v>
      </c>
    </row>
    <row r="524" spans="1:16" x14ac:dyDescent="0.2">
      <c r="A524" s="1428" t="s">
        <v>642</v>
      </c>
      <c r="B524" s="1455" t="s">
        <v>40</v>
      </c>
      <c r="C524" s="1456"/>
      <c r="D524" s="1457"/>
      <c r="E524" s="1456"/>
      <c r="F524" s="1455"/>
      <c r="G524" s="1458">
        <v>52203660.588595159</v>
      </c>
      <c r="H524" s="1457"/>
      <c r="I524" s="1459">
        <v>45444</v>
      </c>
      <c r="J524" s="1460">
        <v>45472</v>
      </c>
      <c r="K524" s="1418">
        <v>29</v>
      </c>
      <c r="L524" s="1457"/>
      <c r="M524" s="1461">
        <v>8.5000000000000006E-2</v>
      </c>
      <c r="N524" s="1462">
        <v>352553.49</v>
      </c>
      <c r="O524" s="1458">
        <v>352553.49</v>
      </c>
      <c r="P524" s="1458">
        <v>5275157.6000000015</v>
      </c>
    </row>
    <row r="525" spans="1:16" x14ac:dyDescent="0.2">
      <c r="A525" s="1428" t="s">
        <v>642</v>
      </c>
      <c r="B525" s="1455"/>
      <c r="C525" s="1456">
        <v>3613158.3477502018</v>
      </c>
      <c r="D525" s="1457"/>
      <c r="E525" s="1456"/>
      <c r="F525" s="1458">
        <v>3613158.3477502018</v>
      </c>
      <c r="G525" s="1458">
        <v>55816818.936345361</v>
      </c>
      <c r="H525" s="1457"/>
      <c r="I525" s="1459">
        <v>45473</v>
      </c>
      <c r="J525" s="1460">
        <v>45473</v>
      </c>
      <c r="K525" s="1418">
        <v>1</v>
      </c>
      <c r="L525" s="1457"/>
      <c r="M525" s="1461">
        <v>8.5000000000000006E-2</v>
      </c>
      <c r="N525" s="1462">
        <v>12998.44</v>
      </c>
      <c r="O525" s="1458">
        <v>365551.93</v>
      </c>
      <c r="P525" s="1458">
        <v>5288156.0400000019</v>
      </c>
    </row>
    <row r="526" spans="1:16" x14ac:dyDescent="0.2">
      <c r="A526" s="1428" t="s">
        <v>642</v>
      </c>
      <c r="B526" s="1455" t="s">
        <v>29</v>
      </c>
      <c r="C526" s="1456"/>
      <c r="D526" s="1457"/>
      <c r="E526" s="1456"/>
      <c r="F526" s="1455"/>
      <c r="G526" s="1458">
        <v>55816818.936345361</v>
      </c>
      <c r="H526" s="1457"/>
      <c r="I526" s="1459">
        <v>45474</v>
      </c>
      <c r="J526" s="1460">
        <v>45503</v>
      </c>
      <c r="K526" s="1418">
        <v>30</v>
      </c>
      <c r="L526" s="1457"/>
      <c r="M526" s="1461">
        <v>8.5000000000000006E-2</v>
      </c>
      <c r="N526" s="1462">
        <v>389953.12</v>
      </c>
      <c r="O526" s="1458">
        <v>389953.12</v>
      </c>
      <c r="P526" s="1458">
        <v>5678109.160000002</v>
      </c>
    </row>
    <row r="527" spans="1:16" x14ac:dyDescent="0.2">
      <c r="A527" s="1428" t="s">
        <v>642</v>
      </c>
      <c r="B527" s="1455"/>
      <c r="C527" s="1456">
        <v>10727689.322781265</v>
      </c>
      <c r="D527" s="1457"/>
      <c r="E527" s="1456"/>
      <c r="F527" s="1458">
        <v>10727689.322781265</v>
      </c>
      <c r="G527" s="1458">
        <v>66544508.259126626</v>
      </c>
      <c r="H527" s="1457"/>
      <c r="I527" s="1459">
        <v>45504</v>
      </c>
      <c r="J527" s="1460">
        <v>45504</v>
      </c>
      <c r="K527" s="1418">
        <v>1</v>
      </c>
      <c r="L527" s="1457"/>
      <c r="M527" s="1461">
        <v>8.5000000000000006E-2</v>
      </c>
      <c r="N527" s="1462">
        <v>15496.67</v>
      </c>
      <c r="O527" s="1458">
        <v>405449.79</v>
      </c>
      <c r="P527" s="1458">
        <v>5693605.8300000019</v>
      </c>
    </row>
    <row r="528" spans="1:16" x14ac:dyDescent="0.2">
      <c r="A528" s="1428" t="s">
        <v>642</v>
      </c>
      <c r="B528" s="1455" t="s">
        <v>30</v>
      </c>
      <c r="C528" s="1456"/>
      <c r="D528" s="1457"/>
      <c r="E528" s="1456"/>
      <c r="F528" s="1455"/>
      <c r="G528" s="1458">
        <v>66544508.259126626</v>
      </c>
      <c r="H528" s="1457"/>
      <c r="I528" s="1459">
        <v>45505</v>
      </c>
      <c r="J528" s="1460">
        <v>45534</v>
      </c>
      <c r="K528" s="1418">
        <v>30</v>
      </c>
      <c r="L528" s="1457"/>
      <c r="M528" s="1461">
        <v>8.5000000000000006E-2</v>
      </c>
      <c r="N528" s="1462">
        <v>464899.99</v>
      </c>
      <c r="O528" s="1458">
        <v>464899.99</v>
      </c>
      <c r="P528" s="1458">
        <v>6158505.8200000022</v>
      </c>
    </row>
    <row r="529" spans="1:17" x14ac:dyDescent="0.2">
      <c r="A529" s="1428" t="s">
        <v>642</v>
      </c>
      <c r="B529" s="1455"/>
      <c r="C529" s="1456">
        <v>4736097.3219203949</v>
      </c>
      <c r="D529" s="1457"/>
      <c r="E529" s="1456"/>
      <c r="F529" s="1458">
        <v>4736097.3219203949</v>
      </c>
      <c r="G529" s="1458">
        <v>71280605.581047028</v>
      </c>
      <c r="H529" s="1457"/>
      <c r="I529" s="1459">
        <v>45535</v>
      </c>
      <c r="J529" s="1460">
        <v>45535</v>
      </c>
      <c r="K529" s="1418">
        <v>1</v>
      </c>
      <c r="L529" s="1457"/>
      <c r="M529" s="1461">
        <v>8.5000000000000006E-2</v>
      </c>
      <c r="N529" s="1462">
        <v>16599.59</v>
      </c>
      <c r="O529" s="1458">
        <v>481499.58</v>
      </c>
      <c r="P529" s="1458">
        <v>6175105.410000002</v>
      </c>
    </row>
    <row r="530" spans="1:17" x14ac:dyDescent="0.2">
      <c r="A530" s="1428" t="s">
        <v>642</v>
      </c>
      <c r="B530" s="1455" t="s">
        <v>31</v>
      </c>
      <c r="C530" s="1456"/>
      <c r="D530" s="1457"/>
      <c r="E530" s="1456"/>
      <c r="F530" s="1455"/>
      <c r="G530" s="1458">
        <v>71280605.581047028</v>
      </c>
      <c r="H530" s="1457"/>
      <c r="I530" s="1459">
        <v>45536</v>
      </c>
      <c r="J530" s="1460">
        <v>45564</v>
      </c>
      <c r="K530" s="1418">
        <v>29</v>
      </c>
      <c r="L530" s="1457"/>
      <c r="M530" s="1461">
        <v>8.5000000000000006E-2</v>
      </c>
      <c r="N530" s="1462">
        <v>481388.2</v>
      </c>
      <c r="O530" s="1458">
        <v>481388.2</v>
      </c>
      <c r="P530" s="1458">
        <v>6656493.6100000022</v>
      </c>
    </row>
    <row r="531" spans="1:17" x14ac:dyDescent="0.2">
      <c r="A531" s="1428" t="s">
        <v>642</v>
      </c>
      <c r="B531" s="1455"/>
      <c r="C531" s="1456">
        <v>5271050.2060510069</v>
      </c>
      <c r="D531" s="1457"/>
      <c r="E531" s="1456"/>
      <c r="F531" s="1458">
        <v>5271050.2060510069</v>
      </c>
      <c r="G531" s="1458">
        <v>76551655.787098035</v>
      </c>
      <c r="H531" s="1457"/>
      <c r="I531" s="1459">
        <v>45565</v>
      </c>
      <c r="J531" s="1460">
        <v>45565</v>
      </c>
      <c r="K531" s="1418">
        <v>1</v>
      </c>
      <c r="L531" s="1457"/>
      <c r="M531" s="1461">
        <v>8.5000000000000006E-2</v>
      </c>
      <c r="N531" s="1462">
        <v>17827.099999999999</v>
      </c>
      <c r="O531" s="1458">
        <v>499215.3</v>
      </c>
      <c r="P531" s="1458">
        <v>6674320.7100000018</v>
      </c>
    </row>
    <row r="532" spans="1:17" x14ac:dyDescent="0.2">
      <c r="A532" s="1428" t="s">
        <v>642</v>
      </c>
      <c r="B532" s="1455" t="s">
        <v>32</v>
      </c>
      <c r="C532" s="1456"/>
      <c r="D532" s="1457"/>
      <c r="E532" s="1456">
        <v>-65361404.26018773</v>
      </c>
      <c r="F532" s="1455"/>
      <c r="G532" s="1458">
        <v>11190251.526910305</v>
      </c>
      <c r="H532" s="1457"/>
      <c r="I532" s="1459">
        <v>45566</v>
      </c>
      <c r="J532" s="1460">
        <v>45595</v>
      </c>
      <c r="K532" s="1418">
        <v>30</v>
      </c>
      <c r="L532" s="1457"/>
      <c r="M532" s="1461">
        <v>8.5000000000000006E-2</v>
      </c>
      <c r="N532" s="1462">
        <v>78178.47</v>
      </c>
      <c r="O532" s="1458">
        <v>78178.47</v>
      </c>
      <c r="P532" s="1458">
        <v>-70220.659999998286</v>
      </c>
      <c r="Q532" s="1463">
        <v>-6822719.8399999999</v>
      </c>
    </row>
    <row r="533" spans="1:17" x14ac:dyDescent="0.2">
      <c r="A533" s="1428" t="s">
        <v>642</v>
      </c>
      <c r="B533" s="1455"/>
      <c r="C533" s="1456">
        <v>-2992866.270682171</v>
      </c>
      <c r="D533" s="1457"/>
      <c r="E533" s="1456"/>
      <c r="F533" s="1458">
        <v>-2992866.270682171</v>
      </c>
      <c r="G533" s="1458">
        <v>8197385.256228134</v>
      </c>
      <c r="H533" s="1457"/>
      <c r="I533" s="1459">
        <v>45596</v>
      </c>
      <c r="J533" s="1460">
        <v>45596</v>
      </c>
      <c r="K533" s="1418">
        <v>1</v>
      </c>
      <c r="L533" s="1457"/>
      <c r="M533" s="1461">
        <v>8.5000000000000006E-2</v>
      </c>
      <c r="N533" s="1462">
        <v>1908.98</v>
      </c>
      <c r="O533" s="1458">
        <v>80087.45</v>
      </c>
      <c r="P533" s="1458">
        <v>-68311.67999999829</v>
      </c>
    </row>
    <row r="534" spans="1:17" x14ac:dyDescent="0.2">
      <c r="A534" s="1428" t="s">
        <v>642</v>
      </c>
      <c r="B534" s="1455" t="s">
        <v>33</v>
      </c>
      <c r="C534" s="1456"/>
      <c r="D534" s="1457"/>
      <c r="E534" s="1456"/>
      <c r="F534" s="1455"/>
      <c r="G534" s="1458">
        <v>8197385.256228134</v>
      </c>
      <c r="H534" s="1457"/>
      <c r="I534" s="1459">
        <v>45597</v>
      </c>
      <c r="J534" s="1460">
        <v>45625</v>
      </c>
      <c r="K534" s="1418">
        <v>29</v>
      </c>
      <c r="L534" s="1457"/>
      <c r="M534" s="1461">
        <v>8.5000000000000006E-2</v>
      </c>
      <c r="N534" s="1462">
        <v>55360.42</v>
      </c>
      <c r="O534" s="1458">
        <v>55360.42</v>
      </c>
      <c r="P534" s="1458">
        <v>-12951.259999998292</v>
      </c>
    </row>
    <row r="535" spans="1:17" x14ac:dyDescent="0.2">
      <c r="A535" s="1428" t="s">
        <v>642</v>
      </c>
      <c r="B535" s="1455"/>
      <c r="C535" s="1456">
        <v>-6403377.1012243181</v>
      </c>
      <c r="D535" s="1457"/>
      <c r="E535" s="1456"/>
      <c r="F535" s="1458">
        <v>-6403377.1012243181</v>
      </c>
      <c r="G535" s="1458">
        <v>1794008.1550038159</v>
      </c>
      <c r="H535" s="1457"/>
      <c r="I535" s="1459">
        <v>45626</v>
      </c>
      <c r="J535" s="1460">
        <v>45626</v>
      </c>
      <c r="K535" s="1418">
        <v>1</v>
      </c>
      <c r="L535" s="1457"/>
      <c r="M535" s="1461">
        <v>8.5000000000000006E-2</v>
      </c>
      <c r="N535" s="1462">
        <v>417.78</v>
      </c>
      <c r="O535" s="1458">
        <v>55778.2</v>
      </c>
      <c r="P535" s="1458">
        <v>-12533.479999998292</v>
      </c>
    </row>
    <row r="536" spans="1:17" x14ac:dyDescent="0.2">
      <c r="A536" s="1428" t="s">
        <v>642</v>
      </c>
      <c r="B536" s="1460" t="s">
        <v>34</v>
      </c>
      <c r="C536" s="1456"/>
      <c r="D536" s="1457"/>
      <c r="E536" s="1457"/>
      <c r="F536" s="1455"/>
      <c r="G536" s="1458">
        <v>1794008.1550038159</v>
      </c>
      <c r="H536" s="1457"/>
      <c r="I536" s="1459">
        <v>45627</v>
      </c>
      <c r="J536" s="1460">
        <v>45656</v>
      </c>
      <c r="K536" s="1418">
        <v>30</v>
      </c>
      <c r="L536" s="1457"/>
      <c r="M536" s="1461">
        <v>8.5000000000000006E-2</v>
      </c>
      <c r="N536" s="1462">
        <v>12533.48</v>
      </c>
      <c r="O536" s="1458">
        <v>12533.48</v>
      </c>
      <c r="P536" s="1458">
        <v>1.7080310499295592E-9</v>
      </c>
    </row>
    <row r="537" spans="1:17" x14ac:dyDescent="0.2">
      <c r="A537" s="1428" t="s">
        <v>642</v>
      </c>
      <c r="B537" s="1457"/>
      <c r="C537" s="1456">
        <v>-1794008.155003801</v>
      </c>
      <c r="D537" s="1457"/>
      <c r="E537" s="1464"/>
      <c r="F537" s="1458">
        <v>-1794008.155003801</v>
      </c>
      <c r="G537" s="1458">
        <v>1.4901161193847656E-8</v>
      </c>
      <c r="H537" s="1457"/>
      <c r="I537" s="1459">
        <v>45657</v>
      </c>
      <c r="J537" s="1460">
        <v>45657</v>
      </c>
      <c r="K537" s="1418">
        <v>1</v>
      </c>
      <c r="L537" s="1457"/>
      <c r="M537" s="1461">
        <v>8.5000000000000006E-2</v>
      </c>
      <c r="N537" s="1462">
        <v>0</v>
      </c>
      <c r="O537" s="1458">
        <v>12533.48</v>
      </c>
      <c r="P537" s="1458">
        <v>1.7080310499295592E-9</v>
      </c>
    </row>
    <row r="538" spans="1:17" x14ac:dyDescent="0.2">
      <c r="A538" s="1465"/>
      <c r="B538" s="1466"/>
      <c r="C538" s="1467"/>
      <c r="D538" s="1466"/>
      <c r="E538" s="1466"/>
      <c r="F538" s="1468"/>
      <c r="G538" s="1468"/>
      <c r="H538" s="1466"/>
      <c r="I538" s="1469"/>
      <c r="J538" s="1469"/>
      <c r="K538" s="1470"/>
      <c r="L538" s="1466"/>
      <c r="M538" s="1471"/>
      <c r="N538" s="1468"/>
      <c r="O538" s="1468"/>
      <c r="P538" s="1468"/>
    </row>
    <row r="539" spans="1:17" x14ac:dyDescent="0.2">
      <c r="A539" s="1472" t="s">
        <v>643</v>
      </c>
      <c r="B539" s="1473" t="s">
        <v>35</v>
      </c>
      <c r="C539" s="1474"/>
      <c r="D539" s="1474"/>
      <c r="E539" s="1475"/>
      <c r="F539" s="1476">
        <v>0</v>
      </c>
      <c r="G539" s="1476">
        <v>1.4901161193847656E-8</v>
      </c>
      <c r="H539" s="1474"/>
      <c r="I539" s="1477">
        <v>45292</v>
      </c>
      <c r="J539" s="1477">
        <v>45321</v>
      </c>
      <c r="K539" s="1478">
        <v>30</v>
      </c>
      <c r="L539" s="1474"/>
      <c r="M539" s="1479">
        <v>8.5000000000000006E-2</v>
      </c>
      <c r="N539" s="1476">
        <v>0</v>
      </c>
      <c r="O539" s="1476">
        <v>0</v>
      </c>
      <c r="P539" s="1476">
        <v>1.7080310499295592E-9</v>
      </c>
    </row>
    <row r="540" spans="1:17" x14ac:dyDescent="0.2">
      <c r="A540" s="1480" t="s">
        <v>643</v>
      </c>
      <c r="B540" s="1455"/>
      <c r="C540" s="1457"/>
      <c r="D540" s="1457"/>
      <c r="E540" s="1457"/>
      <c r="F540" s="1458">
        <v>0</v>
      </c>
      <c r="G540" s="1458">
        <v>1.4901161193847656E-8</v>
      </c>
      <c r="H540" s="1457"/>
      <c r="I540" s="1460">
        <v>45322</v>
      </c>
      <c r="J540" s="1460">
        <v>45322</v>
      </c>
      <c r="K540" s="1481">
        <v>1</v>
      </c>
      <c r="L540" s="1457"/>
      <c r="M540" s="1461">
        <v>8.5000000000000006E-2</v>
      </c>
      <c r="N540" s="1458">
        <v>0</v>
      </c>
      <c r="O540" s="1458">
        <v>0</v>
      </c>
      <c r="P540" s="1458">
        <v>1.7080310499295592E-9</v>
      </c>
    </row>
    <row r="541" spans="1:17" x14ac:dyDescent="0.2">
      <c r="A541" s="1480" t="s">
        <v>643</v>
      </c>
      <c r="B541" s="1455" t="s">
        <v>36</v>
      </c>
      <c r="C541" s="1457"/>
      <c r="D541" s="1457"/>
      <c r="E541" s="1457"/>
      <c r="F541" s="1458">
        <v>0</v>
      </c>
      <c r="G541" s="1458">
        <v>1.4901161193847656E-8</v>
      </c>
      <c r="H541" s="1457"/>
      <c r="I541" s="1460">
        <v>45323</v>
      </c>
      <c r="J541" s="1460">
        <v>45350</v>
      </c>
      <c r="K541" s="1481">
        <v>27</v>
      </c>
      <c r="L541" s="1457"/>
      <c r="M541" s="1461">
        <v>8.5000000000000006E-2</v>
      </c>
      <c r="N541" s="1458">
        <v>0</v>
      </c>
      <c r="O541" s="1458">
        <v>0</v>
      </c>
      <c r="P541" s="1458">
        <v>1.7080310499295592E-9</v>
      </c>
    </row>
    <row r="542" spans="1:17" x14ac:dyDescent="0.2">
      <c r="A542" s="1480" t="s">
        <v>643</v>
      </c>
      <c r="B542" s="1455"/>
      <c r="C542" s="1457"/>
      <c r="D542" s="1457"/>
      <c r="E542" s="1457"/>
      <c r="F542" s="1458">
        <v>0</v>
      </c>
      <c r="G542" s="1458">
        <v>1.4901161193847656E-8</v>
      </c>
      <c r="H542" s="1457"/>
      <c r="I542" s="1460">
        <v>45351</v>
      </c>
      <c r="J542" s="1460">
        <v>45351</v>
      </c>
      <c r="K542" s="1481">
        <v>1</v>
      </c>
      <c r="L542" s="1457"/>
      <c r="M542" s="1461">
        <v>8.5000000000000006E-2</v>
      </c>
      <c r="N542" s="1458">
        <v>0</v>
      </c>
      <c r="O542" s="1458">
        <v>0</v>
      </c>
      <c r="P542" s="1458">
        <v>1.7080310499295592E-9</v>
      </c>
    </row>
    <row r="543" spans="1:17" x14ac:dyDescent="0.2">
      <c r="A543" s="1480" t="s">
        <v>643</v>
      </c>
      <c r="B543" s="1455" t="s">
        <v>37</v>
      </c>
      <c r="C543" s="1457"/>
      <c r="D543" s="1457"/>
      <c r="E543" s="1457"/>
      <c r="F543" s="1458">
        <v>0</v>
      </c>
      <c r="G543" s="1458">
        <v>1.4901161193847656E-8</v>
      </c>
      <c r="H543" s="1457"/>
      <c r="I543" s="1460">
        <v>45352</v>
      </c>
      <c r="J543" s="1460">
        <v>45381</v>
      </c>
      <c r="K543" s="1481">
        <v>30</v>
      </c>
      <c r="L543" s="1457"/>
      <c r="M543" s="1461">
        <v>8.5000000000000006E-2</v>
      </c>
      <c r="N543" s="1458">
        <v>0</v>
      </c>
      <c r="O543" s="1458">
        <v>0</v>
      </c>
      <c r="P543" s="1458">
        <v>1.7080310499295592E-9</v>
      </c>
    </row>
    <row r="544" spans="1:17" x14ac:dyDescent="0.2">
      <c r="A544" s="1480" t="s">
        <v>643</v>
      </c>
      <c r="B544" s="1455"/>
      <c r="C544" s="1457"/>
      <c r="D544" s="1457"/>
      <c r="E544" s="1457"/>
      <c r="F544" s="1458">
        <v>0</v>
      </c>
      <c r="G544" s="1458">
        <v>1.4901161193847656E-8</v>
      </c>
      <c r="H544" s="1457"/>
      <c r="I544" s="1460">
        <v>45382</v>
      </c>
      <c r="J544" s="1460">
        <v>45382</v>
      </c>
      <c r="K544" s="1481">
        <v>1</v>
      </c>
      <c r="L544" s="1457"/>
      <c r="M544" s="1461">
        <v>8.5000000000000006E-2</v>
      </c>
      <c r="N544" s="1458">
        <v>0</v>
      </c>
      <c r="O544" s="1458">
        <v>0</v>
      </c>
      <c r="P544" s="1458">
        <v>1.7080310499295592E-9</v>
      </c>
    </row>
    <row r="545" spans="1:16" x14ac:dyDescent="0.2">
      <c r="A545" s="1480" t="s">
        <v>643</v>
      </c>
      <c r="B545" s="1455" t="s">
        <v>38</v>
      </c>
      <c r="C545" s="1457"/>
      <c r="D545" s="1457"/>
      <c r="E545" s="1457"/>
      <c r="F545" s="1458">
        <v>0</v>
      </c>
      <c r="G545" s="1458">
        <v>1.4901161193847656E-8</v>
      </c>
      <c r="H545" s="1457"/>
      <c r="I545" s="1460">
        <v>45383</v>
      </c>
      <c r="J545" s="1460">
        <v>45411</v>
      </c>
      <c r="K545" s="1481">
        <v>29</v>
      </c>
      <c r="L545" s="1457"/>
      <c r="M545" s="1461">
        <v>8.5000000000000006E-2</v>
      </c>
      <c r="N545" s="1458">
        <v>0</v>
      </c>
      <c r="O545" s="1458">
        <v>0</v>
      </c>
      <c r="P545" s="1458">
        <v>1.7080310499295592E-9</v>
      </c>
    </row>
    <row r="546" spans="1:16" x14ac:dyDescent="0.2">
      <c r="A546" s="1480" t="s">
        <v>643</v>
      </c>
      <c r="B546" s="1455"/>
      <c r="C546" s="1457"/>
      <c r="D546" s="1457"/>
      <c r="E546" s="1457"/>
      <c r="F546" s="1458">
        <v>0</v>
      </c>
      <c r="G546" s="1458">
        <v>1.4901161193847656E-8</v>
      </c>
      <c r="H546" s="1457"/>
      <c r="I546" s="1460">
        <v>45412</v>
      </c>
      <c r="J546" s="1460">
        <v>45412</v>
      </c>
      <c r="K546" s="1481">
        <v>1</v>
      </c>
      <c r="L546" s="1457"/>
      <c r="M546" s="1461">
        <v>8.5000000000000006E-2</v>
      </c>
      <c r="N546" s="1458">
        <v>0</v>
      </c>
      <c r="O546" s="1458">
        <v>0</v>
      </c>
      <c r="P546" s="1458">
        <v>1.7080310499295592E-9</v>
      </c>
    </row>
    <row r="547" spans="1:16" x14ac:dyDescent="0.2">
      <c r="A547" s="1480" t="s">
        <v>643</v>
      </c>
      <c r="B547" s="1455" t="s">
        <v>39</v>
      </c>
      <c r="C547" s="1457"/>
      <c r="D547" s="1457"/>
      <c r="E547" s="1457"/>
      <c r="F547" s="1458">
        <v>0</v>
      </c>
      <c r="G547" s="1458">
        <v>1.4901161193847656E-8</v>
      </c>
      <c r="H547" s="1457"/>
      <c r="I547" s="1460">
        <v>45413</v>
      </c>
      <c r="J547" s="1460">
        <v>45442</v>
      </c>
      <c r="K547" s="1481">
        <v>30</v>
      </c>
      <c r="L547" s="1457"/>
      <c r="M547" s="1461">
        <v>8.5000000000000006E-2</v>
      </c>
      <c r="N547" s="1458">
        <v>0</v>
      </c>
      <c r="O547" s="1458">
        <v>0</v>
      </c>
      <c r="P547" s="1458">
        <v>1.7080310499295592E-9</v>
      </c>
    </row>
    <row r="548" spans="1:16" x14ac:dyDescent="0.2">
      <c r="A548" s="1480" t="s">
        <v>643</v>
      </c>
      <c r="B548" s="1455"/>
      <c r="C548" s="1457"/>
      <c r="D548" s="1457"/>
      <c r="E548" s="1457"/>
      <c r="F548" s="1458">
        <v>0</v>
      </c>
      <c r="G548" s="1458">
        <v>1.4901161193847656E-8</v>
      </c>
      <c r="H548" s="1457"/>
      <c r="I548" s="1460">
        <v>45443</v>
      </c>
      <c r="J548" s="1460">
        <v>45443</v>
      </c>
      <c r="K548" s="1481">
        <v>1</v>
      </c>
      <c r="L548" s="1457"/>
      <c r="M548" s="1461">
        <v>8.5000000000000006E-2</v>
      </c>
      <c r="N548" s="1458">
        <v>0</v>
      </c>
      <c r="O548" s="1458">
        <v>0</v>
      </c>
      <c r="P548" s="1458">
        <v>1.7080310499295592E-9</v>
      </c>
    </row>
    <row r="549" spans="1:16" x14ac:dyDescent="0.2">
      <c r="A549" s="1480" t="s">
        <v>643</v>
      </c>
      <c r="B549" s="1455" t="s">
        <v>40</v>
      </c>
      <c r="C549" s="1457"/>
      <c r="D549" s="1457"/>
      <c r="E549" s="1457"/>
      <c r="F549" s="1458">
        <v>0</v>
      </c>
      <c r="G549" s="1458">
        <v>1.4901161193847656E-8</v>
      </c>
      <c r="H549" s="1457"/>
      <c r="I549" s="1460">
        <v>45444</v>
      </c>
      <c r="J549" s="1460">
        <v>45472</v>
      </c>
      <c r="K549" s="1481">
        <v>29</v>
      </c>
      <c r="L549" s="1457"/>
      <c r="M549" s="1461">
        <v>8.5000000000000006E-2</v>
      </c>
      <c r="N549" s="1458">
        <v>0</v>
      </c>
      <c r="O549" s="1458">
        <v>0</v>
      </c>
      <c r="P549" s="1458">
        <v>1.7080310499295592E-9</v>
      </c>
    </row>
    <row r="550" spans="1:16" x14ac:dyDescent="0.2">
      <c r="A550" s="1480" t="s">
        <v>643</v>
      </c>
      <c r="B550" s="1455"/>
      <c r="C550" s="1457"/>
      <c r="D550" s="1457"/>
      <c r="E550" s="1457"/>
      <c r="F550" s="1458">
        <v>0</v>
      </c>
      <c r="G550" s="1458">
        <v>1.4901161193847656E-8</v>
      </c>
      <c r="H550" s="1457"/>
      <c r="I550" s="1460">
        <v>45473</v>
      </c>
      <c r="J550" s="1460">
        <v>45473</v>
      </c>
      <c r="K550" s="1481">
        <v>1</v>
      </c>
      <c r="L550" s="1457"/>
      <c r="M550" s="1461">
        <v>8.5000000000000006E-2</v>
      </c>
      <c r="N550" s="1458">
        <v>0</v>
      </c>
      <c r="O550" s="1458">
        <v>0</v>
      </c>
      <c r="P550" s="1458">
        <v>1.7080310499295592E-9</v>
      </c>
    </row>
    <row r="551" spans="1:16" x14ac:dyDescent="0.2">
      <c r="A551" s="1480" t="s">
        <v>643</v>
      </c>
      <c r="B551" s="1455" t="s">
        <v>29</v>
      </c>
      <c r="C551" s="1457"/>
      <c r="D551" s="1457"/>
      <c r="E551" s="1457"/>
      <c r="F551" s="1458">
        <v>0</v>
      </c>
      <c r="G551" s="1458">
        <v>1.4901161193847656E-8</v>
      </c>
      <c r="H551" s="1457"/>
      <c r="I551" s="1460">
        <v>45474</v>
      </c>
      <c r="J551" s="1460">
        <v>45503</v>
      </c>
      <c r="K551" s="1481">
        <v>30</v>
      </c>
      <c r="L551" s="1457"/>
      <c r="M551" s="1461">
        <v>8.5000000000000006E-2</v>
      </c>
      <c r="N551" s="1458">
        <v>0</v>
      </c>
      <c r="O551" s="1458">
        <v>0</v>
      </c>
      <c r="P551" s="1458">
        <v>1.7080310499295592E-9</v>
      </c>
    </row>
    <row r="552" spans="1:16" x14ac:dyDescent="0.2">
      <c r="A552" s="1480" t="s">
        <v>643</v>
      </c>
      <c r="B552" s="1455"/>
      <c r="C552" s="1457"/>
      <c r="D552" s="1457"/>
      <c r="E552" s="1457"/>
      <c r="F552" s="1458">
        <v>0</v>
      </c>
      <c r="G552" s="1458">
        <v>1.4901161193847656E-8</v>
      </c>
      <c r="H552" s="1457"/>
      <c r="I552" s="1460">
        <v>45504</v>
      </c>
      <c r="J552" s="1460">
        <v>45504</v>
      </c>
      <c r="K552" s="1481">
        <v>1</v>
      </c>
      <c r="L552" s="1457"/>
      <c r="M552" s="1461">
        <v>8.5000000000000006E-2</v>
      </c>
      <c r="N552" s="1458">
        <v>0</v>
      </c>
      <c r="O552" s="1458">
        <v>0</v>
      </c>
      <c r="P552" s="1458">
        <v>1.7080310499295592E-9</v>
      </c>
    </row>
    <row r="553" spans="1:16" x14ac:dyDescent="0.2">
      <c r="A553" s="1480" t="s">
        <v>643</v>
      </c>
      <c r="B553" s="1455" t="s">
        <v>30</v>
      </c>
      <c r="C553" s="1457"/>
      <c r="D553" s="1457"/>
      <c r="E553" s="1457"/>
      <c r="F553" s="1458">
        <v>0</v>
      </c>
      <c r="G553" s="1458">
        <v>1.4901161193847656E-8</v>
      </c>
      <c r="H553" s="1457"/>
      <c r="I553" s="1460">
        <v>45505</v>
      </c>
      <c r="J553" s="1460">
        <v>45534</v>
      </c>
      <c r="K553" s="1481">
        <v>30</v>
      </c>
      <c r="L553" s="1457"/>
      <c r="M553" s="1461">
        <v>8.5000000000000006E-2</v>
      </c>
      <c r="N553" s="1458">
        <v>0</v>
      </c>
      <c r="O553" s="1458">
        <v>0</v>
      </c>
      <c r="P553" s="1458">
        <v>1.7080310499295592E-9</v>
      </c>
    </row>
    <row r="554" spans="1:16" x14ac:dyDescent="0.2">
      <c r="A554" s="1480" t="s">
        <v>643</v>
      </c>
      <c r="B554" s="1455"/>
      <c r="C554" s="1457"/>
      <c r="D554" s="1457"/>
      <c r="E554" s="1457"/>
      <c r="F554" s="1458">
        <v>0</v>
      </c>
      <c r="G554" s="1458">
        <v>1.4901161193847656E-8</v>
      </c>
      <c r="H554" s="1457"/>
      <c r="I554" s="1460">
        <v>45535</v>
      </c>
      <c r="J554" s="1460">
        <v>45535</v>
      </c>
      <c r="K554" s="1481">
        <v>1</v>
      </c>
      <c r="L554" s="1457"/>
      <c r="M554" s="1461">
        <v>8.5000000000000006E-2</v>
      </c>
      <c r="N554" s="1458">
        <v>0</v>
      </c>
      <c r="O554" s="1458">
        <v>0</v>
      </c>
      <c r="P554" s="1458">
        <v>1.7080310499295592E-9</v>
      </c>
    </row>
    <row r="555" spans="1:16" x14ac:dyDescent="0.2">
      <c r="A555" s="1480" t="s">
        <v>643</v>
      </c>
      <c r="B555" s="1455" t="s">
        <v>31</v>
      </c>
      <c r="C555" s="1457"/>
      <c r="D555" s="1457"/>
      <c r="E555" s="1457"/>
      <c r="F555" s="1458">
        <v>0</v>
      </c>
      <c r="G555" s="1458">
        <v>1.4901161193847656E-8</v>
      </c>
      <c r="H555" s="1457"/>
      <c r="I555" s="1460">
        <v>45536</v>
      </c>
      <c r="J555" s="1460">
        <v>45564</v>
      </c>
      <c r="K555" s="1481">
        <v>29</v>
      </c>
      <c r="L555" s="1457"/>
      <c r="M555" s="1461">
        <v>8.5000000000000006E-2</v>
      </c>
      <c r="N555" s="1458">
        <v>0</v>
      </c>
      <c r="O555" s="1458">
        <v>0</v>
      </c>
      <c r="P555" s="1458">
        <v>1.7080310499295592E-9</v>
      </c>
    </row>
    <row r="556" spans="1:16" x14ac:dyDescent="0.2">
      <c r="A556" s="1480" t="s">
        <v>643</v>
      </c>
      <c r="B556" s="1455"/>
      <c r="C556" s="1457"/>
      <c r="D556" s="1457"/>
      <c r="E556" s="1457"/>
      <c r="F556" s="1458">
        <v>0</v>
      </c>
      <c r="G556" s="1458">
        <v>1.4901161193847656E-8</v>
      </c>
      <c r="H556" s="1457"/>
      <c r="I556" s="1460">
        <v>45565</v>
      </c>
      <c r="J556" s="1460">
        <v>45565</v>
      </c>
      <c r="K556" s="1481">
        <v>1</v>
      </c>
      <c r="L556" s="1457"/>
      <c r="M556" s="1461">
        <v>8.5000000000000006E-2</v>
      </c>
      <c r="N556" s="1458">
        <v>0</v>
      </c>
      <c r="O556" s="1458">
        <v>0</v>
      </c>
      <c r="P556" s="1458">
        <v>1.7080310499295592E-9</v>
      </c>
    </row>
    <row r="557" spans="1:16" x14ac:dyDescent="0.2">
      <c r="A557" s="1480" t="s">
        <v>643</v>
      </c>
      <c r="B557" s="1455" t="s">
        <v>32</v>
      </c>
      <c r="C557" s="1457"/>
      <c r="D557" s="1457"/>
      <c r="E557" s="1457"/>
      <c r="F557" s="1458">
        <v>0</v>
      </c>
      <c r="G557" s="1458">
        <v>1.4901161193847656E-8</v>
      </c>
      <c r="H557" s="1457"/>
      <c r="I557" s="1460">
        <v>45566</v>
      </c>
      <c r="J557" s="1460">
        <v>45595</v>
      </c>
      <c r="K557" s="1481">
        <v>30</v>
      </c>
      <c r="L557" s="1457"/>
      <c r="M557" s="1461">
        <v>8.5000000000000006E-2</v>
      </c>
      <c r="N557" s="1458">
        <v>0</v>
      </c>
      <c r="O557" s="1458">
        <v>0</v>
      </c>
      <c r="P557" s="1458">
        <v>1.7080310499295592E-9</v>
      </c>
    </row>
    <row r="558" spans="1:16" x14ac:dyDescent="0.2">
      <c r="A558" s="1480" t="s">
        <v>643</v>
      </c>
      <c r="B558" s="1455"/>
      <c r="C558" s="1457"/>
      <c r="D558" s="1457"/>
      <c r="E558" s="1457"/>
      <c r="F558" s="1458">
        <v>0</v>
      </c>
      <c r="G558" s="1458">
        <v>1.4901161193847656E-8</v>
      </c>
      <c r="H558" s="1457"/>
      <c r="I558" s="1460">
        <v>45596</v>
      </c>
      <c r="J558" s="1460">
        <v>45596</v>
      </c>
      <c r="K558" s="1481">
        <v>1</v>
      </c>
      <c r="L558" s="1457"/>
      <c r="M558" s="1461">
        <v>8.5000000000000006E-2</v>
      </c>
      <c r="N558" s="1458">
        <v>0</v>
      </c>
      <c r="O558" s="1458">
        <v>0</v>
      </c>
      <c r="P558" s="1458">
        <v>1.7080310499295592E-9</v>
      </c>
    </row>
    <row r="559" spans="1:16" x14ac:dyDescent="0.2">
      <c r="A559" s="1480" t="s">
        <v>643</v>
      </c>
      <c r="B559" s="1455" t="s">
        <v>33</v>
      </c>
      <c r="C559" s="1457"/>
      <c r="D559" s="1457"/>
      <c r="E559" s="1457"/>
      <c r="F559" s="1458">
        <v>0</v>
      </c>
      <c r="G559" s="1458">
        <v>1.4901161193847656E-8</v>
      </c>
      <c r="H559" s="1457"/>
      <c r="I559" s="1460">
        <v>45597</v>
      </c>
      <c r="J559" s="1460">
        <v>45625</v>
      </c>
      <c r="K559" s="1481">
        <v>29</v>
      </c>
      <c r="L559" s="1457"/>
      <c r="M559" s="1461">
        <v>8.5000000000000006E-2</v>
      </c>
      <c r="N559" s="1458">
        <v>0</v>
      </c>
      <c r="O559" s="1458">
        <v>0</v>
      </c>
      <c r="P559" s="1458">
        <v>1.7080310499295592E-9</v>
      </c>
    </row>
    <row r="560" spans="1:16" x14ac:dyDescent="0.2">
      <c r="A560" s="1480" t="s">
        <v>643</v>
      </c>
      <c r="B560" s="1455"/>
      <c r="C560" s="1457"/>
      <c r="D560" s="1457"/>
      <c r="E560" s="1457"/>
      <c r="F560" s="1458">
        <v>0</v>
      </c>
      <c r="G560" s="1458">
        <v>1.4901161193847656E-8</v>
      </c>
      <c r="H560" s="1457"/>
      <c r="I560" s="1460">
        <v>45626</v>
      </c>
      <c r="J560" s="1460">
        <v>45626</v>
      </c>
      <c r="K560" s="1481">
        <v>1</v>
      </c>
      <c r="L560" s="1457"/>
      <c r="M560" s="1461">
        <v>8.5000000000000006E-2</v>
      </c>
      <c r="N560" s="1458">
        <v>0</v>
      </c>
      <c r="O560" s="1458">
        <v>0</v>
      </c>
      <c r="P560" s="1458">
        <v>1.7080310499295592E-9</v>
      </c>
    </row>
    <row r="561" spans="1:16" x14ac:dyDescent="0.2">
      <c r="A561" s="1480" t="s">
        <v>643</v>
      </c>
      <c r="B561" s="1460" t="s">
        <v>34</v>
      </c>
      <c r="C561" s="1457"/>
      <c r="D561" s="1457"/>
      <c r="E561" s="1457"/>
      <c r="F561" s="1458">
        <v>0</v>
      </c>
      <c r="G561" s="1458">
        <v>1.4901161193847656E-8</v>
      </c>
      <c r="H561" s="1457"/>
      <c r="I561" s="1460">
        <v>45627</v>
      </c>
      <c r="J561" s="1460">
        <v>45656</v>
      </c>
      <c r="K561" s="1481">
        <v>30</v>
      </c>
      <c r="L561" s="1457"/>
      <c r="M561" s="1461">
        <v>8.5000000000000006E-2</v>
      </c>
      <c r="N561" s="1458">
        <v>0</v>
      </c>
      <c r="O561" s="1458">
        <v>0</v>
      </c>
      <c r="P561" s="1458">
        <v>1.7080310499295592E-9</v>
      </c>
    </row>
    <row r="562" spans="1:16" x14ac:dyDescent="0.2">
      <c r="A562" s="1480" t="s">
        <v>643</v>
      </c>
      <c r="B562" s="1457"/>
      <c r="C562" s="1457"/>
      <c r="D562" s="1457"/>
      <c r="E562" s="1464"/>
      <c r="F562" s="1458">
        <v>0</v>
      </c>
      <c r="G562" s="1458">
        <v>1.4901161193847656E-8</v>
      </c>
      <c r="H562" s="1457"/>
      <c r="I562" s="1460">
        <v>45657</v>
      </c>
      <c r="J562" s="1460">
        <v>45657</v>
      </c>
      <c r="K562" s="1481">
        <v>1</v>
      </c>
      <c r="L562" s="1457"/>
      <c r="M562" s="1461">
        <v>8.5000000000000006E-2</v>
      </c>
      <c r="N562" s="1458">
        <v>0</v>
      </c>
      <c r="O562" s="1458">
        <v>0</v>
      </c>
      <c r="P562" s="1458">
        <v>1.7080310499295592E-9</v>
      </c>
    </row>
    <row r="563" spans="1:16" x14ac:dyDescent="0.2">
      <c r="A563" s="1466"/>
      <c r="B563" s="1466"/>
      <c r="C563" s="1466"/>
      <c r="D563" s="1466"/>
      <c r="E563" s="1466"/>
      <c r="F563" s="1466"/>
      <c r="G563" s="1466"/>
      <c r="H563" s="1466"/>
      <c r="I563" s="1469"/>
      <c r="J563" s="1469"/>
      <c r="K563" s="1470" t="s">
        <v>647</v>
      </c>
      <c r="L563" s="1466"/>
      <c r="M563" s="1466"/>
      <c r="N563" s="1482"/>
      <c r="O563" s="1466"/>
      <c r="P563" s="1483"/>
    </row>
    <row r="564" spans="1:16" x14ac:dyDescent="0.2">
      <c r="A564" s="1472" t="s">
        <v>644</v>
      </c>
      <c r="B564" s="1473" t="s">
        <v>35</v>
      </c>
      <c r="C564" s="1474"/>
      <c r="D564" s="1474"/>
      <c r="E564" s="1475"/>
      <c r="F564" s="1484">
        <v>0</v>
      </c>
      <c r="G564" s="1476">
        <v>1.4901161193847656E-8</v>
      </c>
      <c r="H564" s="1474"/>
      <c r="I564" s="1477">
        <v>45292</v>
      </c>
      <c r="J564" s="1477">
        <v>45321</v>
      </c>
      <c r="K564" s="1478">
        <v>30</v>
      </c>
      <c r="L564" s="1474"/>
      <c r="M564" s="1479">
        <v>8.5000000000000006E-2</v>
      </c>
      <c r="N564" s="1476">
        <v>0</v>
      </c>
      <c r="O564" s="1476">
        <v>0</v>
      </c>
      <c r="P564" s="1476">
        <v>1.7080310499295592E-9</v>
      </c>
    </row>
    <row r="565" spans="1:16" x14ac:dyDescent="0.2">
      <c r="A565" s="1480" t="s">
        <v>644</v>
      </c>
      <c r="B565" s="1455"/>
      <c r="C565" s="1457"/>
      <c r="D565" s="1457"/>
      <c r="E565" s="1457"/>
      <c r="F565" s="1457"/>
      <c r="G565" s="1458">
        <v>1.4901161193847656E-8</v>
      </c>
      <c r="H565" s="1457"/>
      <c r="I565" s="1460">
        <v>45322</v>
      </c>
      <c r="J565" s="1460">
        <v>45322</v>
      </c>
      <c r="K565" s="1481">
        <v>1</v>
      </c>
      <c r="L565" s="1457"/>
      <c r="M565" s="1461">
        <v>8.5000000000000006E-2</v>
      </c>
      <c r="N565" s="1458">
        <v>0</v>
      </c>
      <c r="O565" s="1458">
        <v>0</v>
      </c>
      <c r="P565" s="1458">
        <v>1.7080310499295592E-9</v>
      </c>
    </row>
    <row r="566" spans="1:16" x14ac:dyDescent="0.2">
      <c r="A566" s="1480" t="s">
        <v>644</v>
      </c>
      <c r="B566" s="1455" t="s">
        <v>36</v>
      </c>
      <c r="C566" s="1457"/>
      <c r="D566" s="1457"/>
      <c r="E566" s="1457"/>
      <c r="F566" s="1457"/>
      <c r="G566" s="1458">
        <v>1.4901161193847656E-8</v>
      </c>
      <c r="H566" s="1457"/>
      <c r="I566" s="1460">
        <v>45323</v>
      </c>
      <c r="J566" s="1460">
        <v>45350</v>
      </c>
      <c r="K566" s="1481">
        <v>27</v>
      </c>
      <c r="L566" s="1457"/>
      <c r="M566" s="1461">
        <v>8.5000000000000006E-2</v>
      </c>
      <c r="N566" s="1458">
        <v>0</v>
      </c>
      <c r="O566" s="1458">
        <v>0</v>
      </c>
      <c r="P566" s="1458">
        <v>1.7080310499295592E-9</v>
      </c>
    </row>
    <row r="567" spans="1:16" x14ac:dyDescent="0.2">
      <c r="A567" s="1480" t="s">
        <v>644</v>
      </c>
      <c r="B567" s="1455"/>
      <c r="C567" s="1457"/>
      <c r="D567" s="1457"/>
      <c r="E567" s="1457"/>
      <c r="F567" s="1457"/>
      <c r="G567" s="1458">
        <v>1.4901161193847656E-8</v>
      </c>
      <c r="H567" s="1457"/>
      <c r="I567" s="1460">
        <v>45351</v>
      </c>
      <c r="J567" s="1460">
        <v>45351</v>
      </c>
      <c r="K567" s="1481">
        <v>1</v>
      </c>
      <c r="L567" s="1457"/>
      <c r="M567" s="1461">
        <v>8.5000000000000006E-2</v>
      </c>
      <c r="N567" s="1458">
        <v>0</v>
      </c>
      <c r="O567" s="1458">
        <v>0</v>
      </c>
      <c r="P567" s="1458">
        <v>1.7080310499295592E-9</v>
      </c>
    </row>
    <row r="568" spans="1:16" x14ac:dyDescent="0.2">
      <c r="A568" s="1480" t="s">
        <v>644</v>
      </c>
      <c r="B568" s="1455" t="s">
        <v>37</v>
      </c>
      <c r="C568" s="1457"/>
      <c r="D568" s="1457"/>
      <c r="E568" s="1457"/>
      <c r="F568" s="1457"/>
      <c r="G568" s="1458">
        <v>1.4901161193847656E-8</v>
      </c>
      <c r="H568" s="1457"/>
      <c r="I568" s="1460">
        <v>45352</v>
      </c>
      <c r="J568" s="1460">
        <v>45381</v>
      </c>
      <c r="K568" s="1481">
        <v>30</v>
      </c>
      <c r="L568" s="1457"/>
      <c r="M568" s="1461">
        <v>8.5000000000000006E-2</v>
      </c>
      <c r="N568" s="1458">
        <v>0</v>
      </c>
      <c r="O568" s="1458">
        <v>0</v>
      </c>
      <c r="P568" s="1458">
        <v>1.7080310499295592E-9</v>
      </c>
    </row>
    <row r="569" spans="1:16" x14ac:dyDescent="0.2">
      <c r="A569" s="1480" t="s">
        <v>644</v>
      </c>
      <c r="B569" s="1455"/>
      <c r="C569" s="1457"/>
      <c r="D569" s="1457"/>
      <c r="E569" s="1457"/>
      <c r="F569" s="1457"/>
      <c r="G569" s="1458">
        <v>1.4901161193847656E-8</v>
      </c>
      <c r="H569" s="1457"/>
      <c r="I569" s="1460">
        <v>45382</v>
      </c>
      <c r="J569" s="1460">
        <v>45382</v>
      </c>
      <c r="K569" s="1481">
        <v>1</v>
      </c>
      <c r="L569" s="1457"/>
      <c r="M569" s="1461">
        <v>8.5000000000000006E-2</v>
      </c>
      <c r="N569" s="1458">
        <v>0</v>
      </c>
      <c r="O569" s="1458">
        <v>0</v>
      </c>
      <c r="P569" s="1458">
        <v>1.7080310499295592E-9</v>
      </c>
    </row>
    <row r="570" spans="1:16" x14ac:dyDescent="0.2">
      <c r="A570" s="1480" t="s">
        <v>644</v>
      </c>
      <c r="B570" s="1455" t="s">
        <v>38</v>
      </c>
      <c r="C570" s="1457"/>
      <c r="D570" s="1457"/>
      <c r="E570" s="1457"/>
      <c r="F570" s="1457"/>
      <c r="G570" s="1458">
        <v>1.4901161193847656E-8</v>
      </c>
      <c r="H570" s="1457"/>
      <c r="I570" s="1460">
        <v>45383</v>
      </c>
      <c r="J570" s="1460">
        <v>45411</v>
      </c>
      <c r="K570" s="1481">
        <v>29</v>
      </c>
      <c r="L570" s="1457"/>
      <c r="M570" s="1461">
        <v>8.5000000000000006E-2</v>
      </c>
      <c r="N570" s="1458">
        <v>0</v>
      </c>
      <c r="O570" s="1458">
        <v>0</v>
      </c>
      <c r="P570" s="1458">
        <v>1.7080310499295592E-9</v>
      </c>
    </row>
    <row r="571" spans="1:16" x14ac:dyDescent="0.2">
      <c r="A571" s="1480" t="s">
        <v>644</v>
      </c>
      <c r="B571" s="1455"/>
      <c r="C571" s="1457"/>
      <c r="D571" s="1457"/>
      <c r="E571" s="1457"/>
      <c r="F571" s="1457"/>
      <c r="G571" s="1458">
        <v>1.4901161193847656E-8</v>
      </c>
      <c r="H571" s="1457"/>
      <c r="I571" s="1460">
        <v>45412</v>
      </c>
      <c r="J571" s="1460">
        <v>45412</v>
      </c>
      <c r="K571" s="1481">
        <v>1</v>
      </c>
      <c r="L571" s="1457"/>
      <c r="M571" s="1461">
        <v>8.5000000000000006E-2</v>
      </c>
      <c r="N571" s="1458">
        <v>0</v>
      </c>
      <c r="O571" s="1458">
        <v>0</v>
      </c>
      <c r="P571" s="1458">
        <v>1.7080310499295592E-9</v>
      </c>
    </row>
    <row r="572" spans="1:16" x14ac:dyDescent="0.2">
      <c r="A572" s="1480" t="s">
        <v>644</v>
      </c>
      <c r="B572" s="1455" t="s">
        <v>39</v>
      </c>
      <c r="C572" s="1457"/>
      <c r="D572" s="1457"/>
      <c r="E572" s="1457"/>
      <c r="F572" s="1457"/>
      <c r="G572" s="1458">
        <v>1.4901161193847656E-8</v>
      </c>
      <c r="H572" s="1457"/>
      <c r="I572" s="1460">
        <v>45413</v>
      </c>
      <c r="J572" s="1460">
        <v>45442</v>
      </c>
      <c r="K572" s="1481">
        <v>30</v>
      </c>
      <c r="L572" s="1457"/>
      <c r="M572" s="1461">
        <v>8.5000000000000006E-2</v>
      </c>
      <c r="N572" s="1458">
        <v>0</v>
      </c>
      <c r="O572" s="1458">
        <v>0</v>
      </c>
      <c r="P572" s="1458">
        <v>1.7080310499295592E-9</v>
      </c>
    </row>
    <row r="573" spans="1:16" x14ac:dyDescent="0.2">
      <c r="A573" s="1480" t="s">
        <v>644</v>
      </c>
      <c r="B573" s="1455"/>
      <c r="C573" s="1457"/>
      <c r="D573" s="1457"/>
      <c r="E573" s="1457"/>
      <c r="F573" s="1457"/>
      <c r="G573" s="1458">
        <v>1.4901161193847656E-8</v>
      </c>
      <c r="H573" s="1457"/>
      <c r="I573" s="1460">
        <v>45443</v>
      </c>
      <c r="J573" s="1460">
        <v>45443</v>
      </c>
      <c r="K573" s="1481">
        <v>1</v>
      </c>
      <c r="L573" s="1457"/>
      <c r="M573" s="1461">
        <v>8.5000000000000006E-2</v>
      </c>
      <c r="N573" s="1458">
        <v>0</v>
      </c>
      <c r="O573" s="1458">
        <v>0</v>
      </c>
      <c r="P573" s="1458">
        <v>1.7080310499295592E-9</v>
      </c>
    </row>
    <row r="574" spans="1:16" x14ac:dyDescent="0.2">
      <c r="A574" s="1480" t="s">
        <v>644</v>
      </c>
      <c r="B574" s="1455" t="s">
        <v>40</v>
      </c>
      <c r="C574" s="1457"/>
      <c r="D574" s="1457"/>
      <c r="E574" s="1457"/>
      <c r="F574" s="1457"/>
      <c r="G574" s="1458">
        <v>1.4901161193847656E-8</v>
      </c>
      <c r="H574" s="1457"/>
      <c r="I574" s="1460">
        <v>45444</v>
      </c>
      <c r="J574" s="1460">
        <v>45472</v>
      </c>
      <c r="K574" s="1481">
        <v>29</v>
      </c>
      <c r="L574" s="1457"/>
      <c r="M574" s="1461">
        <v>8.5000000000000006E-2</v>
      </c>
      <c r="N574" s="1458">
        <v>0</v>
      </c>
      <c r="O574" s="1458">
        <v>0</v>
      </c>
      <c r="P574" s="1458">
        <v>1.7080310499295592E-9</v>
      </c>
    </row>
    <row r="575" spans="1:16" x14ac:dyDescent="0.2">
      <c r="A575" s="1480" t="s">
        <v>644</v>
      </c>
      <c r="B575" s="1455"/>
      <c r="C575" s="1457"/>
      <c r="D575" s="1457"/>
      <c r="E575" s="1457"/>
      <c r="F575" s="1457"/>
      <c r="G575" s="1458">
        <v>1.4901161193847656E-8</v>
      </c>
      <c r="H575" s="1457"/>
      <c r="I575" s="1460">
        <v>45473</v>
      </c>
      <c r="J575" s="1460">
        <v>45473</v>
      </c>
      <c r="K575" s="1481">
        <v>1</v>
      </c>
      <c r="L575" s="1457"/>
      <c r="M575" s="1461">
        <v>8.5000000000000006E-2</v>
      </c>
      <c r="N575" s="1458">
        <v>0</v>
      </c>
      <c r="O575" s="1458">
        <v>0</v>
      </c>
      <c r="P575" s="1458">
        <v>1.7080310499295592E-9</v>
      </c>
    </row>
    <row r="576" spans="1:16" x14ac:dyDescent="0.2">
      <c r="A576" s="1480" t="s">
        <v>644</v>
      </c>
      <c r="B576" s="1455" t="s">
        <v>29</v>
      </c>
      <c r="C576" s="1457"/>
      <c r="D576" s="1457"/>
      <c r="E576" s="1457"/>
      <c r="F576" s="1457"/>
      <c r="G576" s="1458">
        <v>1.4901161193847656E-8</v>
      </c>
      <c r="H576" s="1457"/>
      <c r="I576" s="1460">
        <v>45474</v>
      </c>
      <c r="J576" s="1460">
        <v>45503</v>
      </c>
      <c r="K576" s="1481">
        <v>30</v>
      </c>
      <c r="L576" s="1457"/>
      <c r="M576" s="1461">
        <v>8.5000000000000006E-2</v>
      </c>
      <c r="N576" s="1458">
        <v>0</v>
      </c>
      <c r="O576" s="1458">
        <v>0</v>
      </c>
      <c r="P576" s="1458">
        <v>1.7080310499295592E-9</v>
      </c>
    </row>
    <row r="577" spans="1:16" x14ac:dyDescent="0.2">
      <c r="A577" s="1480" t="s">
        <v>644</v>
      </c>
      <c r="B577" s="1455"/>
      <c r="C577" s="1457"/>
      <c r="D577" s="1457"/>
      <c r="E577" s="1457"/>
      <c r="F577" s="1457"/>
      <c r="G577" s="1458">
        <v>1.4901161193847656E-8</v>
      </c>
      <c r="H577" s="1457"/>
      <c r="I577" s="1460">
        <v>45504</v>
      </c>
      <c r="J577" s="1460">
        <v>45504</v>
      </c>
      <c r="K577" s="1481">
        <v>1</v>
      </c>
      <c r="L577" s="1457"/>
      <c r="M577" s="1461">
        <v>8.5000000000000006E-2</v>
      </c>
      <c r="N577" s="1458">
        <v>0</v>
      </c>
      <c r="O577" s="1458">
        <v>0</v>
      </c>
      <c r="P577" s="1458">
        <v>1.7080310499295592E-9</v>
      </c>
    </row>
    <row r="578" spans="1:16" x14ac:dyDescent="0.2">
      <c r="A578" s="1480" t="s">
        <v>644</v>
      </c>
      <c r="B578" s="1455" t="s">
        <v>30</v>
      </c>
      <c r="C578" s="1457"/>
      <c r="D578" s="1457"/>
      <c r="E578" s="1457"/>
      <c r="F578" s="1457"/>
      <c r="G578" s="1458">
        <v>1.4901161193847656E-8</v>
      </c>
      <c r="H578" s="1457"/>
      <c r="I578" s="1460">
        <v>45505</v>
      </c>
      <c r="J578" s="1460">
        <v>45534</v>
      </c>
      <c r="K578" s="1481">
        <v>30</v>
      </c>
      <c r="L578" s="1457"/>
      <c r="M578" s="1461">
        <v>8.5000000000000006E-2</v>
      </c>
      <c r="N578" s="1458">
        <v>0</v>
      </c>
      <c r="O578" s="1458">
        <v>0</v>
      </c>
      <c r="P578" s="1458">
        <v>1.7080310499295592E-9</v>
      </c>
    </row>
    <row r="579" spans="1:16" x14ac:dyDescent="0.2">
      <c r="A579" s="1480" t="s">
        <v>644</v>
      </c>
      <c r="B579" s="1455"/>
      <c r="C579" s="1457"/>
      <c r="D579" s="1457"/>
      <c r="E579" s="1457"/>
      <c r="F579" s="1457"/>
      <c r="G579" s="1458">
        <v>1.4901161193847656E-8</v>
      </c>
      <c r="H579" s="1457"/>
      <c r="I579" s="1460">
        <v>45535</v>
      </c>
      <c r="J579" s="1460">
        <v>45535</v>
      </c>
      <c r="K579" s="1481">
        <v>1</v>
      </c>
      <c r="L579" s="1457"/>
      <c r="M579" s="1461">
        <v>8.5000000000000006E-2</v>
      </c>
      <c r="N579" s="1458">
        <v>0</v>
      </c>
      <c r="O579" s="1458">
        <v>0</v>
      </c>
      <c r="P579" s="1458">
        <v>1.7080310499295592E-9</v>
      </c>
    </row>
    <row r="580" spans="1:16" x14ac:dyDescent="0.2">
      <c r="A580" s="1480" t="s">
        <v>644</v>
      </c>
      <c r="B580" s="1455" t="s">
        <v>31</v>
      </c>
      <c r="C580" s="1457"/>
      <c r="D580" s="1457"/>
      <c r="E580" s="1457"/>
      <c r="F580" s="1457"/>
      <c r="G580" s="1458">
        <v>1.4901161193847656E-8</v>
      </c>
      <c r="H580" s="1457"/>
      <c r="I580" s="1460">
        <v>45536</v>
      </c>
      <c r="J580" s="1460">
        <v>45564</v>
      </c>
      <c r="K580" s="1481">
        <v>29</v>
      </c>
      <c r="L580" s="1457"/>
      <c r="M580" s="1461">
        <v>8.5000000000000006E-2</v>
      </c>
      <c r="N580" s="1458">
        <v>0</v>
      </c>
      <c r="O580" s="1458">
        <v>0</v>
      </c>
      <c r="P580" s="1458">
        <v>1.7080310499295592E-9</v>
      </c>
    </row>
    <row r="581" spans="1:16" x14ac:dyDescent="0.2">
      <c r="A581" s="1480" t="s">
        <v>644</v>
      </c>
      <c r="B581" s="1455"/>
      <c r="C581" s="1457"/>
      <c r="D581" s="1457"/>
      <c r="E581" s="1457"/>
      <c r="F581" s="1457"/>
      <c r="G581" s="1458">
        <v>1.4901161193847656E-8</v>
      </c>
      <c r="H581" s="1457"/>
      <c r="I581" s="1460">
        <v>45565</v>
      </c>
      <c r="J581" s="1460">
        <v>45565</v>
      </c>
      <c r="K581" s="1481">
        <v>1</v>
      </c>
      <c r="L581" s="1457"/>
      <c r="M581" s="1461">
        <v>8.5000000000000006E-2</v>
      </c>
      <c r="N581" s="1458">
        <v>0</v>
      </c>
      <c r="O581" s="1458">
        <v>0</v>
      </c>
      <c r="P581" s="1458">
        <v>1.7080310499295592E-9</v>
      </c>
    </row>
    <row r="582" spans="1:16" x14ac:dyDescent="0.2">
      <c r="A582" s="1480" t="s">
        <v>644</v>
      </c>
      <c r="B582" s="1455" t="s">
        <v>32</v>
      </c>
      <c r="C582" s="1457"/>
      <c r="D582" s="1457"/>
      <c r="E582" s="1457"/>
      <c r="F582" s="1457"/>
      <c r="G582" s="1458">
        <v>1.4901161193847656E-8</v>
      </c>
      <c r="H582" s="1457"/>
      <c r="I582" s="1460">
        <v>45566</v>
      </c>
      <c r="J582" s="1460">
        <v>45595</v>
      </c>
      <c r="K582" s="1481">
        <v>30</v>
      </c>
      <c r="L582" s="1457"/>
      <c r="M582" s="1461">
        <v>8.5000000000000006E-2</v>
      </c>
      <c r="N582" s="1458">
        <v>0</v>
      </c>
      <c r="O582" s="1458">
        <v>0</v>
      </c>
      <c r="P582" s="1458">
        <v>1.7080310499295592E-9</v>
      </c>
    </row>
    <row r="583" spans="1:16" x14ac:dyDescent="0.2">
      <c r="A583" s="1480" t="s">
        <v>644</v>
      </c>
      <c r="B583" s="1455"/>
      <c r="C583" s="1457"/>
      <c r="D583" s="1457"/>
      <c r="E583" s="1457"/>
      <c r="F583" s="1457"/>
      <c r="G583" s="1458">
        <v>1.4901161193847656E-8</v>
      </c>
      <c r="H583" s="1457"/>
      <c r="I583" s="1460">
        <v>45596</v>
      </c>
      <c r="J583" s="1460">
        <v>45596</v>
      </c>
      <c r="K583" s="1481">
        <v>1</v>
      </c>
      <c r="L583" s="1457"/>
      <c r="M583" s="1461">
        <v>8.5000000000000006E-2</v>
      </c>
      <c r="N583" s="1458">
        <v>0</v>
      </c>
      <c r="O583" s="1458">
        <v>0</v>
      </c>
      <c r="P583" s="1458">
        <v>1.7080310499295592E-9</v>
      </c>
    </row>
    <row r="584" spans="1:16" x14ac:dyDescent="0.2">
      <c r="A584" s="1480" t="s">
        <v>644</v>
      </c>
      <c r="B584" s="1455" t="s">
        <v>33</v>
      </c>
      <c r="C584" s="1457"/>
      <c r="D584" s="1457"/>
      <c r="E584" s="1457"/>
      <c r="F584" s="1457"/>
      <c r="G584" s="1458">
        <v>1.4901161193847656E-8</v>
      </c>
      <c r="H584" s="1457"/>
      <c r="I584" s="1460">
        <v>45597</v>
      </c>
      <c r="J584" s="1460">
        <v>45625</v>
      </c>
      <c r="K584" s="1481">
        <v>29</v>
      </c>
      <c r="L584" s="1457"/>
      <c r="M584" s="1461">
        <v>8.5000000000000006E-2</v>
      </c>
      <c r="N584" s="1458">
        <v>0</v>
      </c>
      <c r="O584" s="1458">
        <v>0</v>
      </c>
      <c r="P584" s="1458">
        <v>1.7080310499295592E-9</v>
      </c>
    </row>
    <row r="585" spans="1:16" x14ac:dyDescent="0.2">
      <c r="A585" s="1480" t="s">
        <v>644</v>
      </c>
      <c r="B585" s="1455"/>
      <c r="C585" s="1457"/>
      <c r="D585" s="1457"/>
      <c r="E585" s="1457"/>
      <c r="F585" s="1457"/>
      <c r="G585" s="1458">
        <v>1.4901161193847656E-8</v>
      </c>
      <c r="H585" s="1457"/>
      <c r="I585" s="1460">
        <v>45626</v>
      </c>
      <c r="J585" s="1460">
        <v>45626</v>
      </c>
      <c r="K585" s="1481">
        <v>1</v>
      </c>
      <c r="L585" s="1457"/>
      <c r="M585" s="1461">
        <v>8.5000000000000006E-2</v>
      </c>
      <c r="N585" s="1458">
        <v>0</v>
      </c>
      <c r="O585" s="1458">
        <v>0</v>
      </c>
      <c r="P585" s="1458">
        <v>1.7080310499295592E-9</v>
      </c>
    </row>
    <row r="586" spans="1:16" x14ac:dyDescent="0.2">
      <c r="A586" s="1480" t="s">
        <v>644</v>
      </c>
      <c r="B586" s="1460" t="s">
        <v>34</v>
      </c>
      <c r="C586" s="1457"/>
      <c r="D586" s="1457"/>
      <c r="E586" s="1457"/>
      <c r="F586" s="1457"/>
      <c r="G586" s="1458">
        <v>1.4901161193847656E-8</v>
      </c>
      <c r="H586" s="1457"/>
      <c r="I586" s="1460">
        <v>45627</v>
      </c>
      <c r="J586" s="1460">
        <v>45656</v>
      </c>
      <c r="K586" s="1481">
        <v>30</v>
      </c>
      <c r="L586" s="1457"/>
      <c r="M586" s="1461">
        <v>8.5000000000000006E-2</v>
      </c>
      <c r="N586" s="1458">
        <v>0</v>
      </c>
      <c r="O586" s="1458">
        <v>0</v>
      </c>
      <c r="P586" s="1458">
        <v>1.7080310499295592E-9</v>
      </c>
    </row>
    <row r="587" spans="1:16" x14ac:dyDescent="0.2">
      <c r="A587" s="1480" t="s">
        <v>644</v>
      </c>
      <c r="B587" s="1457"/>
      <c r="C587" s="1457"/>
      <c r="D587" s="1457"/>
      <c r="E587" s="1457"/>
      <c r="F587" s="1457"/>
      <c r="G587" s="1458">
        <v>1.4901161193847656E-8</v>
      </c>
      <c r="H587" s="1457"/>
      <c r="I587" s="1460">
        <v>45657</v>
      </c>
      <c r="J587" s="1460">
        <v>45657</v>
      </c>
      <c r="K587" s="1481">
        <v>1</v>
      </c>
      <c r="L587" s="1457"/>
      <c r="M587" s="1461">
        <v>8.5000000000000006E-2</v>
      </c>
      <c r="N587" s="1458">
        <v>0</v>
      </c>
      <c r="O587" s="1458">
        <v>0</v>
      </c>
      <c r="P587" s="1458">
        <v>1.7080310499295592E-9</v>
      </c>
    </row>
    <row r="588" spans="1:16" x14ac:dyDescent="0.2">
      <c r="I588" s="1460"/>
      <c r="J588" s="1460"/>
      <c r="K588" s="1418" t="s">
        <v>647</v>
      </c>
    </row>
    <row r="589" spans="1:16" x14ac:dyDescent="0.2">
      <c r="N589" s="1485">
        <v>2953591.27</v>
      </c>
    </row>
    <row r="590" spans="1:16" x14ac:dyDescent="0.2">
      <c r="C590" s="1512" t="s">
        <v>297</v>
      </c>
      <c r="D590" s="1512"/>
      <c r="E590" s="1512"/>
      <c r="F590" s="1512"/>
      <c r="G590" s="1512"/>
      <c r="H590" s="1512"/>
      <c r="I590" s="1512"/>
      <c r="J590" s="1512"/>
    </row>
    <row r="591" spans="1:16" x14ac:dyDescent="0.2">
      <c r="C591" s="1512"/>
      <c r="D591" s="1512"/>
      <c r="E591" s="1512"/>
      <c r="F591" s="1512"/>
      <c r="G591" s="1512"/>
      <c r="H591" s="1512"/>
      <c r="I591" s="1512"/>
      <c r="J591" s="1512"/>
    </row>
    <row r="593" spans="3:10" x14ac:dyDescent="0.2">
      <c r="C593" s="1512" t="s">
        <v>358</v>
      </c>
      <c r="D593" s="1512"/>
      <c r="E593" s="1512"/>
      <c r="F593" s="1512"/>
      <c r="G593" s="1512"/>
      <c r="H593" s="1512"/>
      <c r="I593" s="1512"/>
      <c r="J593" s="1512"/>
    </row>
    <row r="594" spans="3:10" x14ac:dyDescent="0.2">
      <c r="C594" s="1512"/>
      <c r="D594" s="1512"/>
      <c r="E594" s="1512"/>
      <c r="F594" s="1512"/>
      <c r="G594" s="1512"/>
      <c r="H594" s="1512"/>
      <c r="I594" s="1512"/>
      <c r="J594" s="1512"/>
    </row>
  </sheetData>
  <mergeCells count="2">
    <mergeCell ref="C590:J591"/>
    <mergeCell ref="C593:J594"/>
  </mergeCells>
  <hyperlinks>
    <hyperlink ref="Q7" r:id="rId1"/>
    <hyperlink ref="Q5" r:id="rId2"/>
  </hyperlinks>
  <pageMargins left="0.7" right="0.7" top="0.75" bottom="0.75" header="0.3" footer="0.3"/>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98"/>
  <sheetViews>
    <sheetView workbookViewId="0"/>
  </sheetViews>
  <sheetFormatPr defaultColWidth="9.140625" defaultRowHeight="12.75" outlineLevelRow="1" x14ac:dyDescent="0.2"/>
  <cols>
    <col min="1" max="1" width="1.7109375" style="797" customWidth="1"/>
    <col min="2" max="2" width="14.85546875" style="797" customWidth="1"/>
    <col min="3" max="3" width="4" style="797" customWidth="1"/>
    <col min="4" max="4" width="17.140625" style="797" bestFit="1" customWidth="1"/>
    <col min="5" max="5" width="4.28515625" style="797" customWidth="1"/>
    <col min="6" max="6" width="13.7109375" style="797" customWidth="1"/>
    <col min="7" max="8" width="10.140625" style="797" bestFit="1" customWidth="1"/>
    <col min="9" max="9" width="5.140625" style="797" bestFit="1" customWidth="1"/>
    <col min="10" max="10" width="4.28515625" style="797" customWidth="1"/>
    <col min="11" max="11" width="7.42578125" style="797" bestFit="1" customWidth="1"/>
    <col min="12" max="12" width="13.140625" style="797" customWidth="1"/>
    <col min="13" max="13" width="4.28515625" style="797" customWidth="1"/>
    <col min="14" max="14" width="12.28515625" style="797" customWidth="1"/>
    <col min="15" max="15" width="3.28515625" style="797" customWidth="1"/>
    <col min="16" max="16" width="15.28515625" style="797" bestFit="1" customWidth="1"/>
    <col min="17" max="17" width="4.140625" style="797" customWidth="1"/>
    <col min="18" max="18" width="12.42578125" style="797" customWidth="1"/>
    <col min="19" max="19" width="13.7109375" style="797" customWidth="1"/>
    <col min="20" max="20" width="13.5703125" style="797" customWidth="1"/>
    <col min="21" max="21" width="14.28515625" style="797" customWidth="1"/>
    <col min="22" max="16384" width="9.140625" style="797"/>
  </cols>
  <sheetData>
    <row r="1" spans="1:27" ht="22.5" customHeight="1" x14ac:dyDescent="0.25">
      <c r="A1" s="795" t="s">
        <v>284</v>
      </c>
      <c r="B1" s="796"/>
      <c r="C1" s="796"/>
      <c r="D1" s="796"/>
      <c r="E1" s="796"/>
      <c r="F1" s="796"/>
      <c r="G1" s="796"/>
      <c r="H1" s="796"/>
      <c r="I1" s="796"/>
      <c r="J1" s="796"/>
      <c r="K1" s="796"/>
      <c r="L1" s="796"/>
      <c r="M1" s="796"/>
      <c r="N1" s="796"/>
      <c r="O1" s="796"/>
      <c r="P1" s="796"/>
      <c r="Q1" s="796"/>
      <c r="R1" s="796"/>
      <c r="S1" s="796"/>
      <c r="T1" s="796"/>
      <c r="U1" s="796"/>
      <c r="V1" s="796"/>
      <c r="W1" s="796"/>
      <c r="X1" s="796"/>
      <c r="Y1" s="796"/>
      <c r="Z1" s="796"/>
      <c r="AA1" s="796"/>
    </row>
    <row r="2" spans="1:27" ht="18" x14ac:dyDescent="0.25">
      <c r="A2" s="795" t="s">
        <v>50</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row>
    <row r="3" spans="1:27" ht="15.75" x14ac:dyDescent="0.25">
      <c r="A3" s="798" t="s">
        <v>283</v>
      </c>
      <c r="B3" s="796"/>
      <c r="C3" s="796"/>
      <c r="D3" s="796"/>
      <c r="E3" s="796"/>
      <c r="F3" s="796"/>
      <c r="G3" s="796"/>
      <c r="H3" s="796"/>
      <c r="I3" s="796"/>
      <c r="J3" s="796"/>
      <c r="K3" s="796"/>
      <c r="L3" s="796"/>
      <c r="M3" s="796"/>
      <c r="N3" s="799" t="s">
        <v>282</v>
      </c>
      <c r="O3" s="799"/>
      <c r="P3" s="796"/>
      <c r="Q3" s="796"/>
      <c r="R3" s="796"/>
      <c r="S3" s="796"/>
      <c r="T3" s="796"/>
      <c r="U3" s="796"/>
      <c r="V3" s="799"/>
      <c r="W3" s="799"/>
      <c r="X3" s="799"/>
      <c r="Y3" s="796"/>
      <c r="Z3" s="796"/>
      <c r="AA3" s="796"/>
    </row>
    <row r="4" spans="1:27" ht="15.75" x14ac:dyDescent="0.25">
      <c r="A4" s="798"/>
      <c r="B4" s="796"/>
      <c r="C4" s="796"/>
      <c r="D4" s="796"/>
      <c r="E4" s="796"/>
      <c r="F4" s="800"/>
      <c r="G4" s="800"/>
      <c r="H4" s="800"/>
      <c r="I4" s="800"/>
      <c r="J4" s="800"/>
      <c r="K4" s="800"/>
      <c r="L4" s="800"/>
      <c r="M4" s="800"/>
      <c r="N4" s="801" t="s">
        <v>281</v>
      </c>
      <c r="O4" s="801"/>
      <c r="P4" s="796"/>
      <c r="Q4" s="796"/>
      <c r="R4" s="796"/>
      <c r="S4" s="796"/>
      <c r="T4" s="796"/>
      <c r="U4" s="796"/>
      <c r="V4" s="799"/>
      <c r="W4" s="799"/>
      <c r="X4" s="799"/>
      <c r="Y4" s="796"/>
      <c r="Z4" s="796"/>
      <c r="AA4" s="796"/>
    </row>
    <row r="7" spans="1:27" s="802" customFormat="1" ht="40.5" customHeight="1" x14ac:dyDescent="0.2">
      <c r="B7" s="803" t="s">
        <v>7</v>
      </c>
      <c r="C7" s="803"/>
      <c r="D7" s="803" t="s">
        <v>293</v>
      </c>
      <c r="E7" s="803"/>
      <c r="F7" s="803" t="s">
        <v>294</v>
      </c>
      <c r="G7" s="804" t="s">
        <v>62</v>
      </c>
      <c r="H7" s="804" t="s">
        <v>63</v>
      </c>
      <c r="I7" s="804" t="s">
        <v>64</v>
      </c>
      <c r="J7" s="804"/>
      <c r="K7" s="803" t="s">
        <v>65</v>
      </c>
      <c r="L7" s="803" t="s">
        <v>290</v>
      </c>
      <c r="M7" s="803"/>
      <c r="N7" s="803" t="s">
        <v>289</v>
      </c>
      <c r="O7" s="803"/>
      <c r="P7" s="803" t="s">
        <v>286</v>
      </c>
      <c r="Q7" s="803"/>
      <c r="R7" s="803" t="s">
        <v>295</v>
      </c>
      <c r="S7" s="803" t="s">
        <v>296</v>
      </c>
      <c r="T7" s="803" t="s">
        <v>287</v>
      </c>
    </row>
    <row r="8" spans="1:27" ht="15" x14ac:dyDescent="0.25">
      <c r="B8" s="805">
        <v>44166</v>
      </c>
      <c r="C8" s="806"/>
      <c r="D8" s="807">
        <f t="shared" ref="D8:D30" si="0">F8+P8</f>
        <v>41730424.723754644</v>
      </c>
      <c r="E8" s="806"/>
      <c r="F8" s="807">
        <v>39463264.87375465</v>
      </c>
      <c r="G8" s="808">
        <v>44166</v>
      </c>
      <c r="H8" s="808">
        <v>44195</v>
      </c>
      <c r="I8" s="807">
        <v>30</v>
      </c>
      <c r="J8" s="807"/>
      <c r="K8" s="809">
        <v>3.2500000000000001E-2</v>
      </c>
      <c r="L8" s="827">
        <f>+IF(+I8&lt;&gt;" ", ROUND(K8*(I8/365)*F8,2),0)</f>
        <v>105415.57</v>
      </c>
      <c r="M8" s="807"/>
      <c r="N8" s="807">
        <f>F8+L8</f>
        <v>39568680.443754651</v>
      </c>
      <c r="O8" s="806"/>
      <c r="P8" s="810">
        <v>2267159.8499999968</v>
      </c>
      <c r="Q8" s="810"/>
      <c r="R8" s="811">
        <f>1583649.13+2785972.13</f>
        <v>4369621.26</v>
      </c>
      <c r="S8" s="783">
        <f>R8*(F8/D8)</f>
        <v>4132225.4044351955</v>
      </c>
      <c r="T8" s="783">
        <f>R8*(P8/D8)</f>
        <v>237395.85556480434</v>
      </c>
    </row>
    <row r="9" spans="1:27" x14ac:dyDescent="0.2">
      <c r="B9" s="812"/>
      <c r="C9" s="812"/>
      <c r="D9" s="807"/>
      <c r="E9" s="807"/>
      <c r="F9" s="807">
        <f>F8-S8</f>
        <v>35331039.469319455</v>
      </c>
      <c r="G9" s="808">
        <v>44196</v>
      </c>
      <c r="H9" s="808">
        <v>44196</v>
      </c>
      <c r="I9" s="807">
        <v>1</v>
      </c>
      <c r="J9" s="807"/>
      <c r="K9" s="809">
        <v>3.2500000000000001E-2</v>
      </c>
      <c r="L9" s="827">
        <f t="shared" ref="L9:L57" si="1">+IF(+I9&lt;&gt;" ", ROUND(K9*(I9/365)*F9,2),0)</f>
        <v>3145.91</v>
      </c>
      <c r="M9" s="807"/>
      <c r="N9" s="807">
        <f t="shared" ref="N9:N57" si="2">F9+L9</f>
        <v>35334185.379319452</v>
      </c>
      <c r="O9" s="807"/>
      <c r="P9" s="810"/>
      <c r="Q9" s="810"/>
      <c r="R9" s="811"/>
      <c r="S9" s="783"/>
      <c r="T9" s="783"/>
    </row>
    <row r="10" spans="1:27" ht="12.75" customHeight="1" x14ac:dyDescent="0.25">
      <c r="B10" s="805">
        <v>44197</v>
      </c>
      <c r="C10" s="812"/>
      <c r="D10" s="807">
        <f t="shared" si="0"/>
        <v>37360803.463754646</v>
      </c>
      <c r="E10" s="807"/>
      <c r="F10" s="807">
        <f>F8-S8</f>
        <v>35331039.469319455</v>
      </c>
      <c r="G10" s="808">
        <v>44197</v>
      </c>
      <c r="H10" s="808">
        <v>44226</v>
      </c>
      <c r="I10" s="807">
        <v>30</v>
      </c>
      <c r="K10" s="809">
        <v>3.2500000000000001E-2</v>
      </c>
      <c r="L10" s="827">
        <f t="shared" si="1"/>
        <v>94377.43</v>
      </c>
      <c r="M10" s="813"/>
      <c r="N10" s="807">
        <f t="shared" si="2"/>
        <v>35425416.899319455</v>
      </c>
      <c r="O10" s="807"/>
      <c r="P10" s="810">
        <f>P8-T8</f>
        <v>2029763.9944351926</v>
      </c>
      <c r="Q10" s="814"/>
      <c r="R10" s="811">
        <v>4045118.95</v>
      </c>
      <c r="S10" s="783">
        <f>R10*(F10/D10)</f>
        <v>3825352.8840511516</v>
      </c>
      <c r="T10" s="783">
        <f>R10*(P10/D10)</f>
        <v>219766.06594884905</v>
      </c>
    </row>
    <row r="11" spans="1:27" ht="12.75" customHeight="1" x14ac:dyDescent="0.2">
      <c r="B11" s="812"/>
      <c r="C11" s="812"/>
      <c r="D11" s="807"/>
      <c r="E11" s="807"/>
      <c r="F11" s="807">
        <f>F10-S10</f>
        <v>31505686.585268304</v>
      </c>
      <c r="G11" s="808">
        <v>44227</v>
      </c>
      <c r="H11" s="808">
        <v>44227</v>
      </c>
      <c r="I11" s="807">
        <v>1</v>
      </c>
      <c r="J11" s="807"/>
      <c r="K11" s="809">
        <v>3.2500000000000001E-2</v>
      </c>
      <c r="L11" s="827">
        <f t="shared" si="1"/>
        <v>2805.3</v>
      </c>
      <c r="M11" s="813"/>
      <c r="N11" s="807">
        <f t="shared" si="2"/>
        <v>31508491.885268304</v>
      </c>
      <c r="O11" s="807"/>
      <c r="P11" s="807"/>
      <c r="Q11" s="807"/>
      <c r="R11" s="807"/>
      <c r="S11" s="783"/>
      <c r="T11" s="783"/>
    </row>
    <row r="12" spans="1:27" ht="12.75" customHeight="1" x14ac:dyDescent="0.2">
      <c r="B12" s="805">
        <v>44228</v>
      </c>
      <c r="C12" s="812"/>
      <c r="D12" s="807">
        <f t="shared" si="0"/>
        <v>33315684.513754647</v>
      </c>
      <c r="E12" s="807"/>
      <c r="F12" s="807">
        <f>F10-S10</f>
        <v>31505686.585268304</v>
      </c>
      <c r="G12" s="808">
        <v>44228</v>
      </c>
      <c r="H12" s="808">
        <v>44254</v>
      </c>
      <c r="I12" s="807">
        <v>27</v>
      </c>
      <c r="K12" s="809">
        <v>3.2500000000000001E-2</v>
      </c>
      <c r="L12" s="827">
        <f t="shared" si="1"/>
        <v>75743.12</v>
      </c>
      <c r="N12" s="807">
        <f t="shared" si="2"/>
        <v>31581429.705268305</v>
      </c>
      <c r="O12" s="807"/>
      <c r="P12" s="807">
        <f>P10-T10</f>
        <v>1809997.9284863435</v>
      </c>
      <c r="R12" s="783">
        <v>4151765.06</v>
      </c>
      <c r="S12" s="783">
        <f>R12*(F12/D12)</f>
        <v>3926205.0492171068</v>
      </c>
      <c r="T12" s="783">
        <f>R12*(P12/D12)</f>
        <v>225560.0107828936</v>
      </c>
    </row>
    <row r="13" spans="1:27" ht="12.75" customHeight="1" x14ac:dyDescent="0.2">
      <c r="B13" s="812"/>
      <c r="C13" s="812"/>
      <c r="D13" s="807"/>
      <c r="E13" s="807"/>
      <c r="F13" s="807">
        <f>F12-S12</f>
        <v>27579481.536051199</v>
      </c>
      <c r="G13" s="808">
        <v>44255</v>
      </c>
      <c r="H13" s="808">
        <v>44255</v>
      </c>
      <c r="I13" s="807">
        <v>1</v>
      </c>
      <c r="J13" s="807"/>
      <c r="K13" s="809">
        <v>3.2500000000000001E-2</v>
      </c>
      <c r="L13" s="827">
        <f t="shared" si="1"/>
        <v>2455.71</v>
      </c>
      <c r="N13" s="807">
        <f t="shared" si="2"/>
        <v>27581937.2460512</v>
      </c>
      <c r="O13" s="807"/>
      <c r="P13" s="807"/>
      <c r="Q13" s="807"/>
      <c r="R13" s="807"/>
      <c r="S13" s="783"/>
      <c r="T13" s="783"/>
    </row>
    <row r="14" spans="1:27" ht="12.75" customHeight="1" x14ac:dyDescent="0.25">
      <c r="B14" s="805">
        <v>44256</v>
      </c>
      <c r="C14" s="812"/>
      <c r="D14" s="807">
        <f t="shared" si="0"/>
        <v>29163919.453754649</v>
      </c>
      <c r="E14" s="807"/>
      <c r="F14" s="807">
        <f>F12-S12</f>
        <v>27579481.536051199</v>
      </c>
      <c r="G14" s="808">
        <v>44256</v>
      </c>
      <c r="H14" s="808">
        <v>44285</v>
      </c>
      <c r="I14" s="807">
        <v>30</v>
      </c>
      <c r="J14" s="806"/>
      <c r="K14" s="809">
        <v>3.2500000000000001E-2</v>
      </c>
      <c r="L14" s="827">
        <f t="shared" si="1"/>
        <v>73671.22</v>
      </c>
      <c r="M14" s="813"/>
      <c r="N14" s="807">
        <f t="shared" si="2"/>
        <v>27653152.756051198</v>
      </c>
      <c r="O14" s="807"/>
      <c r="P14" s="807">
        <f>P12-T12</f>
        <v>1584437.91770345</v>
      </c>
      <c r="Q14" s="814"/>
      <c r="R14" s="783">
        <v>3946111.39</v>
      </c>
      <c r="S14" s="783">
        <f>R14*(F14/D14)</f>
        <v>3731724.2763710562</v>
      </c>
      <c r="T14" s="783">
        <f>R14*(P14/D14)</f>
        <v>214387.11362894395</v>
      </c>
    </row>
    <row r="15" spans="1:27" ht="12.75" customHeight="1" x14ac:dyDescent="0.25">
      <c r="B15" s="812"/>
      <c r="C15" s="812"/>
      <c r="D15" s="807"/>
      <c r="E15" s="806"/>
      <c r="F15" s="807">
        <f>F14-S14</f>
        <v>23847757.259680144</v>
      </c>
      <c r="G15" s="808">
        <v>44286</v>
      </c>
      <c r="H15" s="808">
        <v>44286</v>
      </c>
      <c r="I15" s="807">
        <v>1</v>
      </c>
      <c r="J15" s="807"/>
      <c r="K15" s="809">
        <v>3.2500000000000001E-2</v>
      </c>
      <c r="L15" s="827">
        <f t="shared" si="1"/>
        <v>2123.4299999999998</v>
      </c>
      <c r="M15" s="813"/>
      <c r="N15" s="807">
        <f t="shared" si="2"/>
        <v>23849880.689680144</v>
      </c>
      <c r="O15" s="807"/>
      <c r="P15" s="807"/>
      <c r="Q15" s="807"/>
      <c r="R15" s="807"/>
      <c r="S15" s="783"/>
      <c r="T15" s="783"/>
    </row>
    <row r="16" spans="1:27" ht="12.75" customHeight="1" x14ac:dyDescent="0.25">
      <c r="B16" s="805">
        <v>44287</v>
      </c>
      <c r="C16" s="812"/>
      <c r="D16" s="807">
        <f t="shared" si="0"/>
        <v>25217808.063754652</v>
      </c>
      <c r="E16" s="807"/>
      <c r="F16" s="807">
        <f>F14-S14</f>
        <v>23847757.259680144</v>
      </c>
      <c r="G16" s="808">
        <v>44287</v>
      </c>
      <c r="H16" s="808">
        <v>44315</v>
      </c>
      <c r="I16" s="807">
        <v>29</v>
      </c>
      <c r="K16" s="809">
        <v>3.2500000000000001E-2</v>
      </c>
      <c r="L16" s="810">
        <f t="shared" si="1"/>
        <v>61579.48</v>
      </c>
      <c r="M16" s="813"/>
      <c r="N16" s="807">
        <f t="shared" si="2"/>
        <v>23909336.739680145</v>
      </c>
      <c r="O16" s="807"/>
      <c r="P16" s="807">
        <f>P14-T14</f>
        <v>1370050.804074506</v>
      </c>
      <c r="Q16" s="814"/>
      <c r="R16" s="783">
        <v>3260697.01</v>
      </c>
      <c r="S16" s="783">
        <f>R16*(F16/D16)</f>
        <v>3083547.570639539</v>
      </c>
      <c r="T16" s="783">
        <f>R16*(P16/D16)</f>
        <v>177149.43936046053</v>
      </c>
    </row>
    <row r="17" spans="2:21" ht="12.75" customHeight="1" x14ac:dyDescent="0.2">
      <c r="B17" s="812"/>
      <c r="C17" s="812"/>
      <c r="D17" s="807"/>
      <c r="F17" s="807">
        <f>F16-S16</f>
        <v>20764209.689040605</v>
      </c>
      <c r="G17" s="808">
        <v>44316</v>
      </c>
      <c r="H17" s="808">
        <v>44316</v>
      </c>
      <c r="I17" s="807">
        <v>1</v>
      </c>
      <c r="J17" s="807"/>
      <c r="K17" s="809">
        <v>3.2500000000000001E-2</v>
      </c>
      <c r="L17" s="810">
        <f t="shared" si="1"/>
        <v>1848.87</v>
      </c>
      <c r="M17" s="813"/>
      <c r="N17" s="807">
        <f t="shared" si="2"/>
        <v>20766058.559040606</v>
      </c>
      <c r="O17" s="807"/>
      <c r="P17" s="807"/>
      <c r="Q17" s="807"/>
      <c r="R17" s="807"/>
      <c r="S17" s="783"/>
      <c r="T17" s="783"/>
    </row>
    <row r="18" spans="2:21" ht="12.75" customHeight="1" x14ac:dyDescent="0.25">
      <c r="B18" s="805">
        <v>44317</v>
      </c>
      <c r="C18" s="812"/>
      <c r="D18" s="807">
        <f t="shared" si="0"/>
        <v>21957111.05375465</v>
      </c>
      <c r="E18" s="807"/>
      <c r="F18" s="807">
        <f>F16-S16</f>
        <v>20764209.689040605</v>
      </c>
      <c r="G18" s="808">
        <v>44317</v>
      </c>
      <c r="H18" s="808">
        <v>44346</v>
      </c>
      <c r="I18" s="807">
        <v>30</v>
      </c>
      <c r="J18" s="806"/>
      <c r="K18" s="809">
        <v>3.2500000000000001E-2</v>
      </c>
      <c r="L18" s="810">
        <f t="shared" si="1"/>
        <v>55466.04</v>
      </c>
      <c r="M18" s="813"/>
      <c r="N18" s="807">
        <f t="shared" si="2"/>
        <v>20819675.729040604</v>
      </c>
      <c r="O18" s="807"/>
      <c r="P18" s="807">
        <f>P16-T16</f>
        <v>1192901.3647140455</v>
      </c>
      <c r="Q18" s="814"/>
      <c r="R18" s="783">
        <v>3074227.78</v>
      </c>
      <c r="S18" s="783">
        <f>R18*(F18/D18)</f>
        <v>2907208.9720509127</v>
      </c>
      <c r="T18" s="783">
        <f>R18*(P18/D18)</f>
        <v>167018.80794908732</v>
      </c>
    </row>
    <row r="19" spans="2:21" ht="12.75" customHeight="1" x14ac:dyDescent="0.25">
      <c r="B19" s="812"/>
      <c r="C19" s="812"/>
      <c r="D19" s="807"/>
      <c r="E19" s="806"/>
      <c r="F19" s="807">
        <f>F18-S18</f>
        <v>17857000.716989692</v>
      </c>
      <c r="G19" s="808">
        <v>44347</v>
      </c>
      <c r="H19" s="808">
        <v>44347</v>
      </c>
      <c r="I19" s="807">
        <v>1</v>
      </c>
      <c r="J19" s="807"/>
      <c r="K19" s="809">
        <v>3.2500000000000001E-2</v>
      </c>
      <c r="L19" s="810">
        <f t="shared" si="1"/>
        <v>1590.01</v>
      </c>
      <c r="M19" s="813"/>
      <c r="N19" s="807">
        <f t="shared" si="2"/>
        <v>17858590.726989694</v>
      </c>
      <c r="O19" s="807"/>
      <c r="P19" s="807"/>
      <c r="Q19" s="807"/>
      <c r="R19" s="807"/>
      <c r="S19" s="783"/>
      <c r="T19" s="783"/>
    </row>
    <row r="20" spans="2:21" ht="12.75" customHeight="1" x14ac:dyDescent="0.2">
      <c r="B20" s="805">
        <v>44348</v>
      </c>
      <c r="C20" s="812"/>
      <c r="D20" s="807">
        <f t="shared" si="0"/>
        <v>18882883.273754649</v>
      </c>
      <c r="E20" s="807"/>
      <c r="F20" s="807">
        <f>F18-S18</f>
        <v>17857000.716989692</v>
      </c>
      <c r="G20" s="808">
        <v>44348</v>
      </c>
      <c r="H20" s="808">
        <v>44376</v>
      </c>
      <c r="I20" s="807">
        <v>29</v>
      </c>
      <c r="K20" s="809">
        <v>3.2500000000000001E-2</v>
      </c>
      <c r="L20" s="810">
        <f t="shared" si="1"/>
        <v>46110.2</v>
      </c>
      <c r="N20" s="807">
        <f t="shared" si="2"/>
        <v>17903110.916989692</v>
      </c>
      <c r="O20" s="807"/>
      <c r="P20" s="807">
        <f>P18-T18</f>
        <v>1025882.5567649582</v>
      </c>
      <c r="R20" s="783">
        <v>3329428.69</v>
      </c>
      <c r="S20" s="783">
        <f>R20*(F20/D20)</f>
        <v>3148545.1476115789</v>
      </c>
      <c r="T20" s="783">
        <f>R20*(P20/D20)</f>
        <v>180883.54238842102</v>
      </c>
    </row>
    <row r="21" spans="2:21" ht="12.75" customHeight="1" x14ac:dyDescent="0.25">
      <c r="B21" s="812"/>
      <c r="C21" s="812"/>
      <c r="D21" s="807"/>
      <c r="F21" s="807">
        <f>F20-S20</f>
        <v>14708455.569378113</v>
      </c>
      <c r="G21" s="808">
        <v>44377</v>
      </c>
      <c r="H21" s="808">
        <v>44377</v>
      </c>
      <c r="I21" s="807">
        <v>1</v>
      </c>
      <c r="J21" s="806"/>
      <c r="K21" s="809">
        <v>3.2500000000000001E-2</v>
      </c>
      <c r="L21" s="810">
        <f t="shared" si="1"/>
        <v>1309.6600000000001</v>
      </c>
      <c r="N21" s="807">
        <f t="shared" si="2"/>
        <v>14709765.229378114</v>
      </c>
      <c r="O21" s="807"/>
      <c r="P21" s="807"/>
      <c r="Q21" s="807"/>
      <c r="R21" s="807"/>
      <c r="S21" s="783"/>
      <c r="T21" s="783"/>
    </row>
    <row r="22" spans="2:21" ht="12.75" customHeight="1" x14ac:dyDescent="0.2">
      <c r="B22" s="805">
        <v>44378</v>
      </c>
      <c r="C22" s="812"/>
      <c r="D22" s="807">
        <f t="shared" si="0"/>
        <v>15553454.583754651</v>
      </c>
      <c r="E22" s="807"/>
      <c r="F22" s="807">
        <f>F20-S20</f>
        <v>14708455.569378113</v>
      </c>
      <c r="G22" s="808">
        <v>44378</v>
      </c>
      <c r="H22" s="808">
        <v>44407</v>
      </c>
      <c r="I22" s="807">
        <v>30</v>
      </c>
      <c r="K22" s="809">
        <v>3.2500000000000001E-2</v>
      </c>
      <c r="L22" s="810">
        <f t="shared" si="1"/>
        <v>39289.71</v>
      </c>
      <c r="N22" s="807">
        <f t="shared" si="2"/>
        <v>14747745.279378114</v>
      </c>
      <c r="O22" s="807"/>
      <c r="P22" s="807">
        <f>P20-T20</f>
        <v>844999.01437653718</v>
      </c>
      <c r="R22" s="783">
        <v>3170389.58</v>
      </c>
      <c r="S22" s="783">
        <f>R22*(F22/D22)</f>
        <v>2998146.4261807967</v>
      </c>
      <c r="T22" s="783">
        <f>R22*(P22/D22)</f>
        <v>172243.1538192032</v>
      </c>
    </row>
    <row r="23" spans="2:21" ht="12.75" customHeight="1" x14ac:dyDescent="0.2">
      <c r="B23" s="805"/>
      <c r="C23" s="812"/>
      <c r="D23" s="807"/>
      <c r="F23" s="807">
        <f>F22-S22</f>
        <v>11710309.143197317</v>
      </c>
      <c r="G23" s="808">
        <v>44408</v>
      </c>
      <c r="H23" s="808">
        <v>44408</v>
      </c>
      <c r="I23" s="807">
        <v>1</v>
      </c>
      <c r="J23" s="807"/>
      <c r="K23" s="809">
        <v>3.2500000000000001E-2</v>
      </c>
      <c r="L23" s="810">
        <f t="shared" si="1"/>
        <v>1042.7</v>
      </c>
      <c r="N23" s="807">
        <f t="shared" si="2"/>
        <v>11711351.843197316</v>
      </c>
      <c r="O23" s="807"/>
      <c r="P23" s="807"/>
      <c r="Q23" s="807"/>
      <c r="R23" s="807"/>
      <c r="S23" s="783"/>
      <c r="T23" s="783"/>
    </row>
    <row r="24" spans="2:21" ht="12.75" customHeight="1" x14ac:dyDescent="0.2">
      <c r="B24" s="805">
        <v>44409</v>
      </c>
      <c r="C24" s="812"/>
      <c r="D24" s="807">
        <f t="shared" si="0"/>
        <v>12383065.003754651</v>
      </c>
      <c r="E24" s="807"/>
      <c r="F24" s="807">
        <f>F22-S22</f>
        <v>11710309.143197317</v>
      </c>
      <c r="G24" s="808">
        <v>44409</v>
      </c>
      <c r="H24" s="808">
        <v>44438</v>
      </c>
      <c r="I24" s="807">
        <v>30</v>
      </c>
      <c r="K24" s="809">
        <v>3.2500000000000001E-2</v>
      </c>
      <c r="L24" s="810">
        <f t="shared" si="1"/>
        <v>31280.959999999999</v>
      </c>
      <c r="N24" s="807">
        <f t="shared" si="2"/>
        <v>11741590.103197318</v>
      </c>
      <c r="O24" s="807"/>
      <c r="P24" s="807">
        <f>P22-T22</f>
        <v>672755.86055733403</v>
      </c>
      <c r="R24" s="783">
        <v>3279970.99</v>
      </c>
      <c r="S24" s="783">
        <f>R24*(F24/D24)</f>
        <v>3101774.4203048982</v>
      </c>
      <c r="T24" s="783">
        <f>R24*(P24/D24)</f>
        <v>178196.56969510173</v>
      </c>
    </row>
    <row r="25" spans="2:21" ht="12.75" customHeight="1" x14ac:dyDescent="0.2">
      <c r="B25" s="805"/>
      <c r="C25" s="812"/>
      <c r="D25" s="807"/>
      <c r="F25" s="807">
        <f>F24-S24</f>
        <v>8608534.7228924185</v>
      </c>
      <c r="G25" s="808">
        <v>44439</v>
      </c>
      <c r="H25" s="808">
        <v>44439</v>
      </c>
      <c r="I25" s="807">
        <v>1</v>
      </c>
      <c r="J25" s="807"/>
      <c r="K25" s="809">
        <v>3.2500000000000001E-2</v>
      </c>
      <c r="L25" s="810">
        <f t="shared" si="1"/>
        <v>766.51</v>
      </c>
      <c r="N25" s="807">
        <f t="shared" si="2"/>
        <v>8609301.2328924183</v>
      </c>
      <c r="O25" s="807"/>
      <c r="P25" s="807"/>
      <c r="Q25" s="807"/>
      <c r="R25" s="807"/>
      <c r="S25" s="783"/>
      <c r="T25" s="783"/>
    </row>
    <row r="26" spans="2:21" ht="12.75" customHeight="1" x14ac:dyDescent="0.2">
      <c r="B26" s="805">
        <v>44440</v>
      </c>
      <c r="C26" s="812"/>
      <c r="D26" s="807">
        <f t="shared" si="0"/>
        <v>9103094.013754651</v>
      </c>
      <c r="E26" s="807"/>
      <c r="F26" s="807">
        <f>F24-S24</f>
        <v>8608534.7228924185</v>
      </c>
      <c r="G26" s="808">
        <v>44440</v>
      </c>
      <c r="H26" s="808">
        <v>44468</v>
      </c>
      <c r="I26" s="807">
        <v>29</v>
      </c>
      <c r="K26" s="809">
        <v>3.2500000000000001E-2</v>
      </c>
      <c r="L26" s="810">
        <f t="shared" si="1"/>
        <v>22228.89</v>
      </c>
      <c r="N26" s="807">
        <f t="shared" si="2"/>
        <v>8630763.6128924191</v>
      </c>
      <c r="O26" s="807"/>
      <c r="P26" s="807">
        <f>P24-T24</f>
        <v>494559.29086223233</v>
      </c>
      <c r="R26" s="783">
        <v>2930370.51</v>
      </c>
      <c r="S26" s="783">
        <f>R26*(F26/D26)</f>
        <v>2771167.2809440969</v>
      </c>
      <c r="T26" s="783">
        <f>R26*(P26/D26)</f>
        <v>159203.22905590266</v>
      </c>
    </row>
    <row r="27" spans="2:21" ht="12.75" customHeight="1" x14ac:dyDescent="0.2">
      <c r="B27" s="805"/>
      <c r="C27" s="812"/>
      <c r="D27" s="807"/>
      <c r="F27" s="807">
        <f>F26-S26</f>
        <v>5837367.4419483216</v>
      </c>
      <c r="G27" s="808">
        <v>44469</v>
      </c>
      <c r="H27" s="808">
        <v>44469</v>
      </c>
      <c r="I27" s="807">
        <v>1</v>
      </c>
      <c r="J27" s="807"/>
      <c r="K27" s="809">
        <v>3.2500000000000001E-2</v>
      </c>
      <c r="L27" s="810">
        <f t="shared" si="1"/>
        <v>519.77</v>
      </c>
      <c r="N27" s="807">
        <f t="shared" si="2"/>
        <v>5837887.2119483212</v>
      </c>
      <c r="O27" s="807"/>
      <c r="P27" s="807"/>
      <c r="Q27" s="807"/>
      <c r="R27" s="807"/>
      <c r="S27" s="783"/>
      <c r="T27" s="783"/>
    </row>
    <row r="28" spans="2:21" ht="12.75" customHeight="1" x14ac:dyDescent="0.2">
      <c r="B28" s="805">
        <v>44470</v>
      </c>
      <c r="C28" s="812"/>
      <c r="D28" s="807">
        <f t="shared" si="0"/>
        <v>6172723.5037546512</v>
      </c>
      <c r="E28" s="807"/>
      <c r="F28" s="807">
        <f>F26-S26</f>
        <v>5837367.4419483216</v>
      </c>
      <c r="G28" s="808">
        <v>44470</v>
      </c>
      <c r="H28" s="808">
        <v>44499</v>
      </c>
      <c r="I28" s="807">
        <v>30</v>
      </c>
      <c r="K28" s="809">
        <v>3.2500000000000001E-2</v>
      </c>
      <c r="L28" s="810">
        <f t="shared" si="1"/>
        <v>15592.97</v>
      </c>
      <c r="M28" s="813"/>
      <c r="N28" s="807">
        <f t="shared" si="2"/>
        <v>5852960.4119483214</v>
      </c>
      <c r="O28" s="807"/>
      <c r="P28" s="807">
        <f>P26-T26</f>
        <v>335356.06180632964</v>
      </c>
      <c r="R28" s="783">
        <v>3484784.74</v>
      </c>
      <c r="S28" s="783">
        <f>R28*(F28/D28)</f>
        <v>3295460.9049151549</v>
      </c>
      <c r="T28" s="783">
        <f>R28*(P28/D28)</f>
        <v>189323.83508484537</v>
      </c>
    </row>
    <row r="29" spans="2:21" ht="12.75" customHeight="1" x14ac:dyDescent="0.2">
      <c r="B29" s="805"/>
      <c r="C29" s="812"/>
      <c r="D29" s="807"/>
      <c r="F29" s="807">
        <f>F28-S28</f>
        <v>2541906.5370331667</v>
      </c>
      <c r="G29" s="808">
        <v>44500</v>
      </c>
      <c r="H29" s="808">
        <v>44500</v>
      </c>
      <c r="I29" s="807">
        <v>1</v>
      </c>
      <c r="J29" s="807"/>
      <c r="K29" s="809">
        <v>3.2500000000000001E-2</v>
      </c>
      <c r="L29" s="810">
        <f t="shared" si="1"/>
        <v>226.33</v>
      </c>
      <c r="M29" s="813"/>
      <c r="N29" s="807">
        <f t="shared" si="2"/>
        <v>2542132.8670331668</v>
      </c>
      <c r="O29" s="807"/>
      <c r="P29" s="807"/>
      <c r="Q29" s="807"/>
      <c r="R29" s="807"/>
      <c r="S29" s="783"/>
      <c r="T29" s="783"/>
    </row>
    <row r="30" spans="2:21" ht="12.75" customHeight="1" x14ac:dyDescent="0.25">
      <c r="B30" s="805">
        <v>44501</v>
      </c>
      <c r="C30" s="812"/>
      <c r="D30" s="815">
        <f t="shared" si="0"/>
        <v>2687938.763754651</v>
      </c>
      <c r="E30" s="815"/>
      <c r="F30" s="815">
        <f>F28-S28</f>
        <v>2541906.5370331667</v>
      </c>
      <c r="G30" s="808">
        <v>44501</v>
      </c>
      <c r="H30" s="808">
        <v>44529</v>
      </c>
      <c r="I30" s="815">
        <v>29</v>
      </c>
      <c r="J30" s="806"/>
      <c r="K30" s="809">
        <v>3.2500000000000001E-2</v>
      </c>
      <c r="L30" s="810">
        <f t="shared" si="1"/>
        <v>6563.69</v>
      </c>
      <c r="M30" s="813"/>
      <c r="N30" s="807">
        <f t="shared" si="2"/>
        <v>2548470.2270331667</v>
      </c>
      <c r="O30" s="807"/>
      <c r="P30" s="815">
        <f>P28-T28</f>
        <v>146032.22672148427</v>
      </c>
      <c r="Q30" s="814"/>
      <c r="R30" s="783">
        <v>3723279.24</v>
      </c>
      <c r="S30" s="783">
        <f>R30*(F30/D30)</f>
        <v>3520998.3080625548</v>
      </c>
      <c r="T30" s="783">
        <f>R30*(P30/D30)</f>
        <v>202280.93193744539</v>
      </c>
    </row>
    <row r="31" spans="2:21" ht="12.75" customHeight="1" x14ac:dyDescent="0.25">
      <c r="B31" s="812"/>
      <c r="C31" s="812"/>
      <c r="D31" s="815"/>
      <c r="E31" s="806"/>
      <c r="F31" s="815">
        <f>F30-S30</f>
        <v>-979091.77102938807</v>
      </c>
      <c r="G31" s="808">
        <v>44530</v>
      </c>
      <c r="H31" s="808">
        <v>44530</v>
      </c>
      <c r="I31" s="815">
        <v>1</v>
      </c>
      <c r="J31" s="815"/>
      <c r="K31" s="809">
        <v>3.2500000000000001E-2</v>
      </c>
      <c r="L31" s="810">
        <f t="shared" si="1"/>
        <v>-87.18</v>
      </c>
      <c r="M31" s="813"/>
      <c r="N31" s="807">
        <f t="shared" si="2"/>
        <v>-979178.95102938812</v>
      </c>
      <c r="O31" s="807"/>
      <c r="P31" s="815">
        <f>P29-T29</f>
        <v>0</v>
      </c>
      <c r="Q31" s="815"/>
      <c r="R31" s="807"/>
      <c r="S31" s="783"/>
      <c r="T31" s="783"/>
    </row>
    <row r="32" spans="2:21" ht="12.75" customHeight="1" x14ac:dyDescent="0.25">
      <c r="B32" s="805">
        <v>44531</v>
      </c>
      <c r="C32" s="812"/>
      <c r="D32" s="815">
        <f>F32+P32</f>
        <v>44973947.523754649</v>
      </c>
      <c r="E32" s="815"/>
      <c r="F32" s="815">
        <f>F30-S30+44006793</f>
        <v>43027701.22897061</v>
      </c>
      <c r="G32" s="808">
        <v>44531</v>
      </c>
      <c r="H32" s="808">
        <v>44560</v>
      </c>
      <c r="I32" s="815">
        <v>30</v>
      </c>
      <c r="J32" s="806"/>
      <c r="K32" s="809">
        <v>3.2500000000000001E-2</v>
      </c>
      <c r="L32" s="810">
        <f t="shared" si="1"/>
        <v>114937.01</v>
      </c>
      <c r="M32" s="813"/>
      <c r="N32" s="807">
        <f t="shared" si="2"/>
        <v>43142638.238970608</v>
      </c>
      <c r="O32" s="807"/>
      <c r="P32" s="816">
        <f>P30-T30+2002495</f>
        <v>1946246.2947840388</v>
      </c>
      <c r="Q32" s="814"/>
      <c r="R32" s="783">
        <v>4549205.2</v>
      </c>
      <c r="S32" s="783">
        <v>4382467.9400000004</v>
      </c>
      <c r="T32" s="783">
        <v>166737.26</v>
      </c>
      <c r="U32" s="817"/>
    </row>
    <row r="33" spans="2:21" ht="12.75" customHeight="1" x14ac:dyDescent="0.25">
      <c r="B33" s="812"/>
      <c r="C33" s="812"/>
      <c r="D33" s="815"/>
      <c r="E33" s="806"/>
      <c r="F33" s="816">
        <f>F32-S32</f>
        <v>38645233.288970612</v>
      </c>
      <c r="G33" s="808">
        <v>44561</v>
      </c>
      <c r="H33" s="808">
        <v>44561</v>
      </c>
      <c r="I33" s="815">
        <v>1</v>
      </c>
      <c r="J33" s="815"/>
      <c r="K33" s="809">
        <v>3.2500000000000001E-2</v>
      </c>
      <c r="L33" s="807">
        <f t="shared" si="1"/>
        <v>3441.01</v>
      </c>
      <c r="M33" s="813"/>
      <c r="N33" s="807">
        <f t="shared" si="2"/>
        <v>38648674.29897061</v>
      </c>
      <c r="O33" s="807"/>
      <c r="P33" s="815"/>
      <c r="Q33" s="815"/>
      <c r="R33" s="807"/>
      <c r="S33" s="783"/>
      <c r="T33" s="783"/>
      <c r="U33" s="817"/>
    </row>
    <row r="34" spans="2:21" ht="12.75" customHeight="1" x14ac:dyDescent="0.25">
      <c r="B34" s="805">
        <v>44562</v>
      </c>
      <c r="C34" s="812"/>
      <c r="D34" s="815">
        <f>F34+P34</f>
        <v>40424742.323754653</v>
      </c>
      <c r="E34" s="815"/>
      <c r="F34" s="815">
        <f>F32-S32</f>
        <v>38645233.288970612</v>
      </c>
      <c r="G34" s="808">
        <v>44562</v>
      </c>
      <c r="H34" s="808">
        <v>44591</v>
      </c>
      <c r="I34" s="815">
        <v>30</v>
      </c>
      <c r="J34" s="806"/>
      <c r="K34" s="809">
        <v>3.2500000000000001E-2</v>
      </c>
      <c r="L34" s="807">
        <f t="shared" si="1"/>
        <v>103230.42</v>
      </c>
      <c r="M34" s="813"/>
      <c r="N34" s="807">
        <f t="shared" si="2"/>
        <v>38748463.708970614</v>
      </c>
      <c r="O34" s="807"/>
      <c r="P34" s="815">
        <f>P32-T32</f>
        <v>1779509.0347840388</v>
      </c>
      <c r="Q34" s="814"/>
      <c r="R34" s="783">
        <v>4646348</v>
      </c>
      <c r="S34" s="783">
        <v>4439434.8600000003</v>
      </c>
      <c r="T34" s="783">
        <v>206913.55</v>
      </c>
      <c r="U34" s="807"/>
    </row>
    <row r="35" spans="2:21" ht="12.75" customHeight="1" x14ac:dyDescent="0.25">
      <c r="B35" s="812"/>
      <c r="C35" s="812"/>
      <c r="D35" s="815"/>
      <c r="E35" s="806"/>
      <c r="F35" s="815">
        <f>F34-S34</f>
        <v>34205798.428970613</v>
      </c>
      <c r="G35" s="808">
        <v>44592</v>
      </c>
      <c r="H35" s="808">
        <v>44592</v>
      </c>
      <c r="I35" s="815">
        <v>1</v>
      </c>
      <c r="J35" s="815"/>
      <c r="K35" s="809">
        <v>3.2500000000000001E-2</v>
      </c>
      <c r="L35" s="807">
        <f t="shared" si="1"/>
        <v>3045.72</v>
      </c>
      <c r="M35" s="813"/>
      <c r="N35" s="807">
        <f t="shared" si="2"/>
        <v>34208844.148970611</v>
      </c>
      <c r="O35" s="807"/>
      <c r="P35" s="815"/>
      <c r="Q35" s="815"/>
      <c r="R35" s="807"/>
      <c r="S35" s="783"/>
      <c r="T35" s="783"/>
      <c r="U35" s="817"/>
    </row>
    <row r="36" spans="2:21" ht="12.75" customHeight="1" x14ac:dyDescent="0.25">
      <c r="B36" s="805">
        <v>44593</v>
      </c>
      <c r="C36" s="812"/>
      <c r="D36" s="815">
        <f>F36+P36</f>
        <v>35778393.913754649</v>
      </c>
      <c r="E36" s="815"/>
      <c r="F36" s="815">
        <f>F34-S34</f>
        <v>34205798.428970613</v>
      </c>
      <c r="G36" s="808">
        <v>44593</v>
      </c>
      <c r="H36" s="808">
        <v>44619</v>
      </c>
      <c r="I36" s="815">
        <v>27</v>
      </c>
      <c r="J36" s="806"/>
      <c r="K36" s="809">
        <v>3.2500000000000001E-2</v>
      </c>
      <c r="L36" s="807">
        <f t="shared" si="1"/>
        <v>82234.490000000005</v>
      </c>
      <c r="M36" s="813"/>
      <c r="N36" s="807">
        <f t="shared" si="2"/>
        <v>34288032.918970615</v>
      </c>
      <c r="O36" s="807"/>
      <c r="P36" s="815">
        <f>P34-T34</f>
        <v>1572595.4847840387</v>
      </c>
      <c r="Q36" s="834"/>
      <c r="R36" s="783">
        <v>3945704.63</v>
      </c>
      <c r="S36" s="783">
        <v>3772490.78</v>
      </c>
      <c r="T36" s="783">
        <v>173213.85</v>
      </c>
      <c r="U36" s="817"/>
    </row>
    <row r="37" spans="2:21" ht="12.75" customHeight="1" x14ac:dyDescent="0.25">
      <c r="B37" s="812"/>
      <c r="C37" s="812"/>
      <c r="D37" s="815"/>
      <c r="E37" s="806"/>
      <c r="F37" s="815">
        <f>F36-S36</f>
        <v>30433307.648970611</v>
      </c>
      <c r="G37" s="808">
        <v>44620</v>
      </c>
      <c r="H37" s="808">
        <v>44620</v>
      </c>
      <c r="I37" s="815">
        <v>1</v>
      </c>
      <c r="J37" s="815"/>
      <c r="K37" s="809">
        <v>3.2500000000000001E-2</v>
      </c>
      <c r="L37" s="807">
        <f t="shared" si="1"/>
        <v>2709.82</v>
      </c>
      <c r="M37" s="813"/>
      <c r="N37" s="807">
        <f t="shared" si="2"/>
        <v>30436017.468970612</v>
      </c>
      <c r="O37" s="807"/>
      <c r="P37" s="815"/>
      <c r="Q37" s="815"/>
      <c r="R37" s="807"/>
      <c r="S37" s="783"/>
      <c r="T37" s="783"/>
    </row>
    <row r="38" spans="2:21" ht="12.75" customHeight="1" x14ac:dyDescent="0.25">
      <c r="B38" s="805">
        <v>44621</v>
      </c>
      <c r="C38" s="812"/>
      <c r="D38" s="815">
        <f>F38+P38</f>
        <v>31832689.283754651</v>
      </c>
      <c r="E38" s="815"/>
      <c r="F38" s="815">
        <f>F36-S36</f>
        <v>30433307.648970611</v>
      </c>
      <c r="G38" s="808">
        <v>44621</v>
      </c>
      <c r="H38" s="808">
        <v>44650</v>
      </c>
      <c r="I38" s="815">
        <v>30</v>
      </c>
      <c r="J38" s="806"/>
      <c r="K38" s="809">
        <v>3.2500000000000001E-2</v>
      </c>
      <c r="L38" s="807">
        <f t="shared" si="1"/>
        <v>81294.45</v>
      </c>
      <c r="M38" s="813"/>
      <c r="N38" s="807">
        <f t="shared" si="2"/>
        <v>30514602.098970611</v>
      </c>
      <c r="O38" s="807"/>
      <c r="P38" s="815">
        <f>P36-T36</f>
        <v>1399381.6347840386</v>
      </c>
      <c r="Q38" s="814"/>
      <c r="R38" s="783">
        <v>3714815.89</v>
      </c>
      <c r="S38" s="783">
        <v>3551490.28</v>
      </c>
      <c r="T38" s="783">
        <v>163325.60999999999</v>
      </c>
    </row>
    <row r="39" spans="2:21" ht="12.75" customHeight="1" x14ac:dyDescent="0.25">
      <c r="B39" s="812"/>
      <c r="C39" s="812"/>
      <c r="D39" s="815"/>
      <c r="E39" s="806"/>
      <c r="F39" s="815">
        <f>F38-S38</f>
        <v>26881817.36897061</v>
      </c>
      <c r="G39" s="808">
        <v>44651</v>
      </c>
      <c r="H39" s="808">
        <v>44651</v>
      </c>
      <c r="I39" s="815">
        <v>1</v>
      </c>
      <c r="J39" s="815"/>
      <c r="K39" s="809">
        <v>3.2500000000000001E-2</v>
      </c>
      <c r="L39" s="807">
        <f t="shared" si="1"/>
        <v>2393.59</v>
      </c>
      <c r="M39" s="813"/>
      <c r="N39" s="807">
        <f t="shared" si="2"/>
        <v>26884210.95897061</v>
      </c>
      <c r="O39" s="807"/>
      <c r="P39" s="815"/>
      <c r="Q39" s="815"/>
      <c r="R39" s="807"/>
      <c r="S39" s="783"/>
      <c r="T39" s="783"/>
    </row>
    <row r="40" spans="2:21" ht="12.75" customHeight="1" x14ac:dyDescent="0.25">
      <c r="B40" s="805">
        <v>44652</v>
      </c>
      <c r="C40" s="812"/>
      <c r="D40" s="815">
        <f>F40+P40</f>
        <v>28117873.39375465</v>
      </c>
      <c r="E40" s="815"/>
      <c r="F40" s="815">
        <f>F38-S38</f>
        <v>26881817.36897061</v>
      </c>
      <c r="G40" s="808">
        <v>44652</v>
      </c>
      <c r="H40" s="808">
        <v>44680</v>
      </c>
      <c r="I40" s="815">
        <v>29</v>
      </c>
      <c r="J40" s="806"/>
      <c r="K40" s="809">
        <v>3.2500000000000001E-2</v>
      </c>
      <c r="L40" s="807">
        <f t="shared" si="1"/>
        <v>69414.009999999995</v>
      </c>
      <c r="M40" s="813"/>
      <c r="N40" s="807">
        <f t="shared" si="2"/>
        <v>26951231.378970612</v>
      </c>
      <c r="O40" s="807"/>
      <c r="P40" s="815">
        <f>P38-T38</f>
        <v>1236056.0247840388</v>
      </c>
      <c r="Q40" s="814"/>
      <c r="R40" s="783">
        <v>3699167.73</v>
      </c>
      <c r="S40" s="783">
        <v>3536555.0651097032</v>
      </c>
      <c r="T40" s="783">
        <v>162612.6648902965</v>
      </c>
    </row>
    <row r="41" spans="2:21" ht="12.75" customHeight="1" x14ac:dyDescent="0.25">
      <c r="B41" s="812"/>
      <c r="C41" s="812"/>
      <c r="D41" s="815"/>
      <c r="E41" s="806"/>
      <c r="F41" s="815">
        <f>F40-S40</f>
        <v>23345262.303860907</v>
      </c>
      <c r="G41" s="808">
        <v>44681</v>
      </c>
      <c r="H41" s="808">
        <v>44681</v>
      </c>
      <c r="I41" s="815">
        <v>1</v>
      </c>
      <c r="J41" s="815"/>
      <c r="K41" s="809">
        <v>3.2500000000000001E-2</v>
      </c>
      <c r="L41" s="807">
        <f t="shared" si="1"/>
        <v>2078.69</v>
      </c>
      <c r="M41" s="813"/>
      <c r="N41" s="807">
        <f t="shared" si="2"/>
        <v>23347340.993860908</v>
      </c>
      <c r="O41" s="807"/>
      <c r="P41" s="815"/>
      <c r="Q41" s="815"/>
      <c r="R41" s="807"/>
      <c r="S41" s="783"/>
      <c r="T41" s="783"/>
    </row>
    <row r="42" spans="2:21" ht="12.75" customHeight="1" x14ac:dyDescent="0.25">
      <c r="B42" s="805">
        <v>44682</v>
      </c>
      <c r="C42" s="812"/>
      <c r="D42" s="815">
        <f>F42+P42</f>
        <v>24418705.663754649</v>
      </c>
      <c r="E42" s="815"/>
      <c r="F42" s="815">
        <f>F40-S40</f>
        <v>23345262.303860907</v>
      </c>
      <c r="G42" s="808">
        <v>44682</v>
      </c>
      <c r="H42" s="808">
        <v>44711</v>
      </c>
      <c r="I42" s="815">
        <v>30</v>
      </c>
      <c r="J42" s="806"/>
      <c r="K42" s="809">
        <v>3.2500000000000001E-2</v>
      </c>
      <c r="L42" s="807">
        <f t="shared" si="1"/>
        <v>62360.63</v>
      </c>
      <c r="M42" s="813"/>
      <c r="N42" s="807">
        <f t="shared" si="2"/>
        <v>23407622.933860905</v>
      </c>
      <c r="O42" s="807"/>
      <c r="P42" s="815">
        <f>P40-T40</f>
        <v>1073443.3598937423</v>
      </c>
      <c r="Q42" s="814"/>
      <c r="R42" s="783">
        <v>3262724.1</v>
      </c>
      <c r="S42" s="783">
        <f>R42*(F42/D42)</f>
        <v>3119295.141539318</v>
      </c>
      <c r="T42" s="783">
        <f>R42*(P42/D42)</f>
        <v>143428.95846068201</v>
      </c>
    </row>
    <row r="43" spans="2:21" ht="12.75" customHeight="1" x14ac:dyDescent="0.25">
      <c r="B43" s="812"/>
      <c r="C43" s="812"/>
      <c r="D43" s="815"/>
      <c r="E43" s="806"/>
      <c r="F43" s="815">
        <f>F42-S42</f>
        <v>20225967.16232159</v>
      </c>
      <c r="G43" s="808">
        <v>44712</v>
      </c>
      <c r="H43" s="808">
        <v>44712</v>
      </c>
      <c r="I43" s="815">
        <v>1</v>
      </c>
      <c r="J43" s="815"/>
      <c r="K43" s="809">
        <v>3.2500000000000001E-2</v>
      </c>
      <c r="L43" s="807">
        <f t="shared" si="1"/>
        <v>1800.94</v>
      </c>
      <c r="M43" s="813"/>
      <c r="N43" s="807">
        <f t="shared" si="2"/>
        <v>20227768.102321591</v>
      </c>
      <c r="O43" s="807"/>
      <c r="P43" s="815"/>
      <c r="Q43" s="815"/>
      <c r="R43" s="807"/>
      <c r="S43" s="783"/>
      <c r="T43" s="783"/>
    </row>
    <row r="44" spans="2:21" ht="12.75" customHeight="1" x14ac:dyDescent="0.25">
      <c r="B44" s="805">
        <v>44713</v>
      </c>
      <c r="C44" s="812"/>
      <c r="D44" s="815">
        <f>F44+P44</f>
        <v>21155981.563754652</v>
      </c>
      <c r="E44" s="815"/>
      <c r="F44" s="815">
        <f>F42-S42</f>
        <v>20225967.16232159</v>
      </c>
      <c r="G44" s="808">
        <v>44713</v>
      </c>
      <c r="H44" s="808">
        <v>44741</v>
      </c>
      <c r="I44" s="815">
        <v>29</v>
      </c>
      <c r="J44" s="806"/>
      <c r="K44" s="809">
        <v>3.2500000000000001E-2</v>
      </c>
      <c r="L44" s="807">
        <f t="shared" si="1"/>
        <v>52227.33</v>
      </c>
      <c r="M44" s="813"/>
      <c r="N44" s="807">
        <f t="shared" si="2"/>
        <v>20278194.492321588</v>
      </c>
      <c r="O44" s="807"/>
      <c r="P44" s="815">
        <f t="shared" ref="P44:P52" si="3">P42-T42</f>
        <v>930014.40143306018</v>
      </c>
      <c r="Q44" s="814"/>
      <c r="R44" s="783">
        <v>2997754.51</v>
      </c>
      <c r="S44" s="783">
        <f>R44*(F44/D44)</f>
        <v>2865973.5828017383</v>
      </c>
      <c r="T44" s="783">
        <f>R44*(P44/D44)</f>
        <v>131780.92719826114</v>
      </c>
    </row>
    <row r="45" spans="2:21" ht="12.75" customHeight="1" x14ac:dyDescent="0.25">
      <c r="B45" s="812"/>
      <c r="C45" s="812"/>
      <c r="D45" s="815"/>
      <c r="E45" s="806"/>
      <c r="F45" s="815">
        <f>F44-S44</f>
        <v>17359993.579519853</v>
      </c>
      <c r="G45" s="808">
        <v>44742</v>
      </c>
      <c r="H45" s="808">
        <v>44742</v>
      </c>
      <c r="I45" s="815">
        <v>1</v>
      </c>
      <c r="J45" s="815"/>
      <c r="K45" s="809">
        <v>3.2500000000000001E-2</v>
      </c>
      <c r="L45" s="807">
        <f t="shared" si="1"/>
        <v>1545.75</v>
      </c>
      <c r="M45" s="813"/>
      <c r="N45" s="807">
        <f t="shared" si="2"/>
        <v>17361539.329519853</v>
      </c>
      <c r="O45" s="807"/>
      <c r="P45" s="815"/>
      <c r="Q45" s="815"/>
      <c r="R45" s="807"/>
      <c r="S45" s="783"/>
      <c r="T45" s="783"/>
    </row>
    <row r="46" spans="2:21" ht="12.75" customHeight="1" x14ac:dyDescent="0.25">
      <c r="B46" s="805">
        <v>44743</v>
      </c>
      <c r="C46" s="812"/>
      <c r="D46" s="815">
        <f>F46+P46</f>
        <v>18158227.053754654</v>
      </c>
      <c r="E46" s="815"/>
      <c r="F46" s="815">
        <f>F44-S44</f>
        <v>17359993.579519853</v>
      </c>
      <c r="G46" s="808">
        <v>44743</v>
      </c>
      <c r="H46" s="808">
        <v>44772</v>
      </c>
      <c r="I46" s="815">
        <v>30</v>
      </c>
      <c r="J46" s="806"/>
      <c r="K46" s="809">
        <v>3.5999999999999997E-2</v>
      </c>
      <c r="L46" s="807">
        <f t="shared" si="1"/>
        <v>51366.559999999998</v>
      </c>
      <c r="M46" s="813"/>
      <c r="N46" s="807">
        <f t="shared" si="2"/>
        <v>17411360.139519852</v>
      </c>
      <c r="O46" s="807"/>
      <c r="P46" s="815">
        <f t="shared" si="3"/>
        <v>798233.47423479904</v>
      </c>
      <c r="Q46" s="814"/>
      <c r="R46" s="783">
        <v>3322626.19</v>
      </c>
      <c r="S46" s="783">
        <f>R46*(F46/D46)</f>
        <v>3176563.9428777606</v>
      </c>
      <c r="T46" s="783">
        <f>R46*(P46/D46)</f>
        <v>146062.24712223874</v>
      </c>
    </row>
    <row r="47" spans="2:21" ht="12.75" customHeight="1" x14ac:dyDescent="0.25">
      <c r="B47" s="812"/>
      <c r="C47" s="812"/>
      <c r="D47" s="815"/>
      <c r="E47" s="806"/>
      <c r="F47" s="815">
        <f>F46-S46</f>
        <v>14183429.636642093</v>
      </c>
      <c r="G47" s="808">
        <v>44773</v>
      </c>
      <c r="H47" s="808">
        <v>44773</v>
      </c>
      <c r="I47" s="815">
        <v>1</v>
      </c>
      <c r="J47" s="815"/>
      <c r="K47" s="809">
        <v>3.5999999999999997E-2</v>
      </c>
      <c r="L47" s="807">
        <f t="shared" si="1"/>
        <v>1398.91</v>
      </c>
      <c r="M47" s="813"/>
      <c r="N47" s="807">
        <f t="shared" si="2"/>
        <v>14184828.546642093</v>
      </c>
      <c r="O47" s="807"/>
      <c r="P47" s="815"/>
      <c r="Q47" s="815"/>
      <c r="R47" s="807"/>
      <c r="S47" s="783"/>
      <c r="T47" s="783"/>
    </row>
    <row r="48" spans="2:21" ht="12.75" customHeight="1" x14ac:dyDescent="0.25">
      <c r="B48" s="805">
        <v>44774</v>
      </c>
      <c r="C48" s="812"/>
      <c r="D48" s="815">
        <f>F48+P48</f>
        <v>14835600.863754652</v>
      </c>
      <c r="E48" s="815"/>
      <c r="F48" s="815">
        <f>F46-S46</f>
        <v>14183429.636642093</v>
      </c>
      <c r="G48" s="808">
        <v>44774</v>
      </c>
      <c r="H48" s="808">
        <v>44803</v>
      </c>
      <c r="I48" s="815">
        <v>30</v>
      </c>
      <c r="J48" s="806"/>
      <c r="K48" s="809">
        <v>3.5999999999999997E-2</v>
      </c>
      <c r="L48" s="807">
        <f t="shared" si="1"/>
        <v>41967.41</v>
      </c>
      <c r="M48" s="813"/>
      <c r="N48" s="807">
        <f t="shared" si="2"/>
        <v>14225397.046642093</v>
      </c>
      <c r="O48" s="807"/>
      <c r="P48" s="815">
        <f t="shared" si="3"/>
        <v>652171.2271125603</v>
      </c>
      <c r="Q48" s="814"/>
      <c r="R48" s="783">
        <v>3471840.06</v>
      </c>
      <c r="S48" s="783">
        <f>R48*(F48/D48)</f>
        <v>3319218.3891244666</v>
      </c>
      <c r="T48" s="783">
        <f>R48*(P48/D48)</f>
        <v>152621.67087553363</v>
      </c>
    </row>
    <row r="49" spans="2:21" ht="12.75" customHeight="1" x14ac:dyDescent="0.25">
      <c r="B49" s="812"/>
      <c r="C49" s="812"/>
      <c r="D49" s="815"/>
      <c r="E49" s="806"/>
      <c r="F49" s="815">
        <f>F48-S48</f>
        <v>10864211.247517627</v>
      </c>
      <c r="G49" s="808">
        <v>44804</v>
      </c>
      <c r="H49" s="808">
        <v>44804</v>
      </c>
      <c r="I49" s="815">
        <v>1</v>
      </c>
      <c r="J49" s="815"/>
      <c r="K49" s="809">
        <v>3.5999999999999997E-2</v>
      </c>
      <c r="L49" s="807">
        <f t="shared" si="1"/>
        <v>1071.54</v>
      </c>
      <c r="M49" s="813"/>
      <c r="N49" s="807">
        <f t="shared" si="2"/>
        <v>10865282.787517626</v>
      </c>
      <c r="O49" s="807"/>
      <c r="P49" s="815"/>
      <c r="Q49" s="815"/>
      <c r="R49" s="807"/>
      <c r="S49" s="783"/>
      <c r="T49" s="783"/>
    </row>
    <row r="50" spans="2:21" ht="12.75" customHeight="1" x14ac:dyDescent="0.25">
      <c r="B50" s="805">
        <v>44805</v>
      </c>
      <c r="C50" s="812"/>
      <c r="D50" s="815">
        <f>F50+P50</f>
        <v>11363760.803754654</v>
      </c>
      <c r="E50" s="815"/>
      <c r="F50" s="815">
        <f>F48-S48</f>
        <v>10864211.247517627</v>
      </c>
      <c r="G50" s="808">
        <v>44805</v>
      </c>
      <c r="H50" s="808">
        <v>44833</v>
      </c>
      <c r="I50" s="815">
        <v>29</v>
      </c>
      <c r="J50" s="806"/>
      <c r="K50" s="809">
        <v>3.5999999999999997E-2</v>
      </c>
      <c r="L50" s="807">
        <f t="shared" si="1"/>
        <v>31074.62</v>
      </c>
      <c r="M50" s="813"/>
      <c r="N50" s="807">
        <f t="shared" si="2"/>
        <v>10895285.867517626</v>
      </c>
      <c r="O50" s="807"/>
      <c r="P50" s="815">
        <f t="shared" si="3"/>
        <v>499549.5562370267</v>
      </c>
      <c r="Q50" s="814"/>
      <c r="R50" s="783">
        <v>3037446.37</v>
      </c>
      <c r="S50" s="783">
        <f>R50*(F50/D50)</f>
        <v>2903920.5934167826</v>
      </c>
      <c r="T50" s="783">
        <f>R50*(P50/D50)</f>
        <v>133525.77658321746</v>
      </c>
    </row>
    <row r="51" spans="2:21" ht="12.75" customHeight="1" x14ac:dyDescent="0.25">
      <c r="B51" s="812"/>
      <c r="C51" s="812"/>
      <c r="D51" s="815"/>
      <c r="E51" s="806"/>
      <c r="F51" s="815">
        <f>F50-S50</f>
        <v>7960290.6541008446</v>
      </c>
      <c r="G51" s="808">
        <v>44834</v>
      </c>
      <c r="H51" s="808">
        <v>44834</v>
      </c>
      <c r="I51" s="815">
        <v>1</v>
      </c>
      <c r="J51" s="815"/>
      <c r="K51" s="809">
        <v>3.5999999999999997E-2</v>
      </c>
      <c r="L51" s="807">
        <f t="shared" si="1"/>
        <v>785.12</v>
      </c>
      <c r="M51" s="813"/>
      <c r="N51" s="807">
        <f t="shared" si="2"/>
        <v>7961075.7741008447</v>
      </c>
      <c r="O51" s="807"/>
      <c r="P51" s="815"/>
      <c r="Q51" s="815"/>
      <c r="R51" s="807"/>
      <c r="S51" s="783"/>
      <c r="T51" s="783"/>
    </row>
    <row r="52" spans="2:21" ht="12.75" customHeight="1" x14ac:dyDescent="0.25">
      <c r="B52" s="805">
        <v>44835</v>
      </c>
      <c r="C52" s="812"/>
      <c r="D52" s="815">
        <f>F52+P52</f>
        <v>8326314.4337546537</v>
      </c>
      <c r="E52" s="815"/>
      <c r="F52" s="815">
        <f>F50-S50</f>
        <v>7960290.6541008446</v>
      </c>
      <c r="G52" s="808">
        <v>44835</v>
      </c>
      <c r="H52" s="808">
        <v>44864</v>
      </c>
      <c r="I52" s="815">
        <v>30</v>
      </c>
      <c r="J52" s="806"/>
      <c r="K52" s="809">
        <v>4.9099999999999998E-2</v>
      </c>
      <c r="L52" s="807">
        <f t="shared" si="1"/>
        <v>32124.68</v>
      </c>
      <c r="M52" s="813"/>
      <c r="N52" s="807">
        <f t="shared" si="2"/>
        <v>7992415.3341008443</v>
      </c>
      <c r="O52" s="807"/>
      <c r="P52" s="815">
        <f t="shared" si="3"/>
        <v>366023.77965380927</v>
      </c>
      <c r="Q52" s="814"/>
      <c r="R52" s="783">
        <v>3230624.96</v>
      </c>
      <c r="S52" s="783">
        <f>R52*(F52/D52)</f>
        <v>3088607.0758675714</v>
      </c>
      <c r="T52" s="783">
        <f>R52*(P52/D52)</f>
        <v>142017.88413242862</v>
      </c>
    </row>
    <row r="53" spans="2:21" ht="12.75" customHeight="1" x14ac:dyDescent="0.25">
      <c r="B53" s="812"/>
      <c r="C53" s="812"/>
      <c r="D53" s="815"/>
      <c r="E53" s="806"/>
      <c r="F53" s="815">
        <f>F52-S52</f>
        <v>4871683.5782332737</v>
      </c>
      <c r="G53" s="808">
        <v>44865</v>
      </c>
      <c r="H53" s="808">
        <v>44865</v>
      </c>
      <c r="I53" s="815">
        <v>1</v>
      </c>
      <c r="J53" s="815"/>
      <c r="K53" s="809">
        <v>4.9099999999999998E-2</v>
      </c>
      <c r="L53" s="807">
        <f t="shared" si="1"/>
        <v>655.34</v>
      </c>
      <c r="M53" s="813"/>
      <c r="N53" s="807">
        <f t="shared" si="2"/>
        <v>4872338.9182332736</v>
      </c>
      <c r="O53" s="807"/>
      <c r="P53" s="815"/>
      <c r="Q53" s="815"/>
      <c r="R53" s="807"/>
      <c r="S53" s="783"/>
      <c r="T53" s="783"/>
    </row>
    <row r="54" spans="2:21" ht="12.75" customHeight="1" x14ac:dyDescent="0.25">
      <c r="B54" s="805">
        <v>44866</v>
      </c>
      <c r="C54" s="812"/>
      <c r="D54" s="815">
        <f>F54+P54</f>
        <v>5095689.4737546546</v>
      </c>
      <c r="E54" s="815"/>
      <c r="F54" s="815">
        <f>F52-S52</f>
        <v>4871683.5782332737</v>
      </c>
      <c r="G54" s="808">
        <v>44866</v>
      </c>
      <c r="H54" s="808">
        <v>44894</v>
      </c>
      <c r="I54" s="815">
        <v>29</v>
      </c>
      <c r="J54" s="806"/>
      <c r="K54" s="809">
        <v>4.9099999999999998E-2</v>
      </c>
      <c r="L54" s="807">
        <f t="shared" si="1"/>
        <v>19004.900000000001</v>
      </c>
      <c r="M54" s="813"/>
      <c r="N54" s="807">
        <f t="shared" si="2"/>
        <v>4890688.4782332741</v>
      </c>
      <c r="O54" s="807"/>
      <c r="P54" s="815">
        <f>P52-T52</f>
        <v>224005.89552138065</v>
      </c>
      <c r="Q54" s="814"/>
      <c r="R54" s="783">
        <v>4232229.28</v>
      </c>
      <c r="S54" s="783">
        <f>R54*(F54/D54)</f>
        <v>4046180.9905975335</v>
      </c>
      <c r="T54" s="783">
        <f>R54*(P54/D54)</f>
        <v>186048.28940246647</v>
      </c>
    </row>
    <row r="55" spans="2:21" ht="12.75" customHeight="1" x14ac:dyDescent="0.25">
      <c r="B55" s="812"/>
      <c r="C55" s="812"/>
      <c r="D55" s="815"/>
      <c r="E55" s="806"/>
      <c r="F55" s="815">
        <f>F54-S54</f>
        <v>825502.58763574017</v>
      </c>
      <c r="G55" s="808">
        <v>44895</v>
      </c>
      <c r="H55" s="808">
        <v>44895</v>
      </c>
      <c r="I55" s="815">
        <v>1</v>
      </c>
      <c r="J55" s="815"/>
      <c r="K55" s="809">
        <v>4.9099999999999998E-2</v>
      </c>
      <c r="L55" s="807">
        <f t="shared" si="1"/>
        <v>111.05</v>
      </c>
      <c r="M55" s="813"/>
      <c r="N55" s="807">
        <f t="shared" si="2"/>
        <v>825613.63763574022</v>
      </c>
      <c r="O55" s="807"/>
      <c r="P55" s="815"/>
      <c r="Q55" s="815"/>
      <c r="R55" s="807"/>
      <c r="S55" s="783"/>
      <c r="T55" s="783"/>
    </row>
    <row r="56" spans="2:21" ht="12.75" customHeight="1" x14ac:dyDescent="0.25">
      <c r="B56" s="805">
        <v>44896</v>
      </c>
      <c r="C56" s="812"/>
      <c r="D56" s="815">
        <f>F56+P56</f>
        <v>863460.19375465438</v>
      </c>
      <c r="E56" s="815"/>
      <c r="F56" s="815">
        <f>F54-S54</f>
        <v>825502.58763574017</v>
      </c>
      <c r="G56" s="808">
        <v>44896</v>
      </c>
      <c r="H56" s="808">
        <v>44925</v>
      </c>
      <c r="I56" s="815">
        <v>30</v>
      </c>
      <c r="J56" s="806"/>
      <c r="K56" s="809">
        <v>4.9099999999999998E-2</v>
      </c>
      <c r="L56" s="807">
        <f t="shared" si="1"/>
        <v>3331.41</v>
      </c>
      <c r="M56" s="813"/>
      <c r="N56" s="807">
        <f t="shared" si="2"/>
        <v>828833.9976357402</v>
      </c>
      <c r="O56" s="807"/>
      <c r="P56" s="815">
        <f>P54-T54</f>
        <v>37957.606118914176</v>
      </c>
      <c r="Q56" s="814"/>
      <c r="R56" s="783">
        <v>4573671.97</v>
      </c>
      <c r="S56" s="783">
        <f t="shared" ref="S56:S64" si="4">R56*(F56/D56)</f>
        <v>4372613.901069833</v>
      </c>
      <c r="T56" s="783">
        <f t="shared" ref="T56:T64" si="5">R56*(P56/D56)</f>
        <v>201058.06893016651</v>
      </c>
    </row>
    <row r="57" spans="2:21" ht="12.75" customHeight="1" x14ac:dyDescent="0.25">
      <c r="B57" s="812"/>
      <c r="C57" s="812"/>
      <c r="D57" s="815"/>
      <c r="E57" s="806"/>
      <c r="F57" s="815">
        <f>F56-S56</f>
        <v>-3547111.3134340928</v>
      </c>
      <c r="G57" s="808">
        <v>44926</v>
      </c>
      <c r="H57" s="808">
        <v>44926</v>
      </c>
      <c r="I57" s="815">
        <v>1</v>
      </c>
      <c r="J57" s="815"/>
      <c r="K57" s="809">
        <v>4.9099999999999998E-2</v>
      </c>
      <c r="L57" s="807">
        <f t="shared" si="1"/>
        <v>-477.16</v>
      </c>
      <c r="M57" s="813"/>
      <c r="N57" s="807">
        <f t="shared" si="2"/>
        <v>-3547588.4734340929</v>
      </c>
      <c r="O57" s="807"/>
      <c r="P57" s="815"/>
      <c r="Q57" s="815"/>
      <c r="R57" s="807"/>
      <c r="S57" s="783"/>
      <c r="T57" s="783"/>
    </row>
    <row r="58" spans="2:21" ht="12.75" hidden="1" customHeight="1" outlineLevel="1" x14ac:dyDescent="0.25">
      <c r="B58" s="805">
        <v>44927</v>
      </c>
      <c r="C58" s="812"/>
      <c r="D58" s="815">
        <f>F58+P58</f>
        <v>-3710211.7762453454</v>
      </c>
      <c r="E58" s="815"/>
      <c r="F58" s="815">
        <f>F56-S56</f>
        <v>-3547111.3134340928</v>
      </c>
      <c r="G58" s="808">
        <v>44562</v>
      </c>
      <c r="H58" s="808">
        <v>44591</v>
      </c>
      <c r="I58" s="815">
        <v>30</v>
      </c>
      <c r="J58" s="806"/>
      <c r="K58" s="809">
        <v>3.2500000000000001E-2</v>
      </c>
      <c r="L58" s="807">
        <f t="shared" ref="L58:L81" si="6">+IF(+I58&lt;&gt;" ", ROUND(K58*(I58/365)*F58,2),0)</f>
        <v>-9475.16</v>
      </c>
      <c r="M58" s="813"/>
      <c r="N58" s="807">
        <f t="shared" ref="N58:N81" si="7">F58+L58</f>
        <v>-3556586.4734340929</v>
      </c>
      <c r="O58" s="807"/>
      <c r="P58" s="815">
        <f>P56-T56</f>
        <v>-163100.46281125234</v>
      </c>
      <c r="Q58" s="814"/>
      <c r="R58" s="783">
        <v>0</v>
      </c>
      <c r="S58" s="783">
        <f t="shared" si="4"/>
        <v>0</v>
      </c>
      <c r="T58" s="783">
        <f t="shared" si="5"/>
        <v>0</v>
      </c>
      <c r="U58" s="807"/>
    </row>
    <row r="59" spans="2:21" ht="12.75" hidden="1" customHeight="1" outlineLevel="1" x14ac:dyDescent="0.25">
      <c r="B59" s="812"/>
      <c r="C59" s="812"/>
      <c r="D59" s="815"/>
      <c r="E59" s="806"/>
      <c r="F59" s="815">
        <f>F58-S58</f>
        <v>-3547111.3134340928</v>
      </c>
      <c r="G59" s="808">
        <v>44592</v>
      </c>
      <c r="H59" s="808">
        <v>44592</v>
      </c>
      <c r="I59" s="815">
        <v>1</v>
      </c>
      <c r="J59" s="815"/>
      <c r="K59" s="809">
        <v>3.2500000000000001E-2</v>
      </c>
      <c r="L59" s="807">
        <f t="shared" si="6"/>
        <v>-315.83999999999997</v>
      </c>
      <c r="M59" s="813"/>
      <c r="N59" s="807">
        <f t="shared" si="7"/>
        <v>-3547427.1534340926</v>
      </c>
      <c r="O59" s="807"/>
      <c r="P59" s="815"/>
      <c r="Q59" s="815"/>
      <c r="R59" s="807"/>
      <c r="S59" s="783"/>
      <c r="T59" s="783"/>
      <c r="U59" s="817"/>
    </row>
    <row r="60" spans="2:21" ht="12.75" hidden="1" customHeight="1" outlineLevel="1" x14ac:dyDescent="0.25">
      <c r="B60" s="805">
        <v>44958</v>
      </c>
      <c r="C60" s="812"/>
      <c r="D60" s="815">
        <f>F60+P60</f>
        <v>-3710211.7762453454</v>
      </c>
      <c r="E60" s="815"/>
      <c r="F60" s="815">
        <f>F58-S58</f>
        <v>-3547111.3134340928</v>
      </c>
      <c r="G60" s="808">
        <v>44593</v>
      </c>
      <c r="H60" s="808">
        <v>44619</v>
      </c>
      <c r="I60" s="815">
        <v>27</v>
      </c>
      <c r="J60" s="806"/>
      <c r="K60" s="809">
        <v>3.2500000000000001E-2</v>
      </c>
      <c r="L60" s="807">
        <f t="shared" si="6"/>
        <v>-8527.64</v>
      </c>
      <c r="M60" s="813"/>
      <c r="N60" s="807">
        <f t="shared" si="7"/>
        <v>-3555638.9534340929</v>
      </c>
      <c r="O60" s="807"/>
      <c r="P60" s="815">
        <f>P58-T58</f>
        <v>-163100.46281125234</v>
      </c>
      <c r="Q60" s="834"/>
      <c r="R60" s="783">
        <v>0</v>
      </c>
      <c r="S60" s="783">
        <f t="shared" si="4"/>
        <v>0</v>
      </c>
      <c r="T60" s="783">
        <f t="shared" si="5"/>
        <v>0</v>
      </c>
      <c r="U60" s="817"/>
    </row>
    <row r="61" spans="2:21" ht="12.75" hidden="1" customHeight="1" outlineLevel="1" x14ac:dyDescent="0.25">
      <c r="B61" s="812"/>
      <c r="C61" s="812"/>
      <c r="D61" s="815"/>
      <c r="E61" s="806"/>
      <c r="F61" s="815">
        <f>F60-S60</f>
        <v>-3547111.3134340928</v>
      </c>
      <c r="G61" s="808">
        <v>44620</v>
      </c>
      <c r="H61" s="808">
        <v>44620</v>
      </c>
      <c r="I61" s="815">
        <v>1</v>
      </c>
      <c r="J61" s="815"/>
      <c r="K61" s="809">
        <v>3.2500000000000001E-2</v>
      </c>
      <c r="L61" s="807">
        <f t="shared" si="6"/>
        <v>-315.83999999999997</v>
      </c>
      <c r="M61" s="813"/>
      <c r="N61" s="807">
        <f t="shared" si="7"/>
        <v>-3547427.1534340926</v>
      </c>
      <c r="O61" s="807"/>
      <c r="P61" s="815"/>
      <c r="Q61" s="815"/>
      <c r="R61" s="807"/>
      <c r="S61" s="783"/>
      <c r="T61" s="783"/>
    </row>
    <row r="62" spans="2:21" ht="12.75" hidden="1" customHeight="1" outlineLevel="1" x14ac:dyDescent="0.25">
      <c r="B62" s="805">
        <v>44986</v>
      </c>
      <c r="C62" s="812"/>
      <c r="D62" s="815">
        <f>F62+P62</f>
        <v>-3710211.7762453454</v>
      </c>
      <c r="E62" s="815"/>
      <c r="F62" s="815">
        <f>F60-S60</f>
        <v>-3547111.3134340928</v>
      </c>
      <c r="G62" s="808">
        <v>44621</v>
      </c>
      <c r="H62" s="808">
        <v>44650</v>
      </c>
      <c r="I62" s="815">
        <v>30</v>
      </c>
      <c r="J62" s="806"/>
      <c r="K62" s="809">
        <v>3.2500000000000001E-2</v>
      </c>
      <c r="L62" s="807">
        <f t="shared" si="6"/>
        <v>-9475.16</v>
      </c>
      <c r="M62" s="813"/>
      <c r="N62" s="807">
        <f t="shared" si="7"/>
        <v>-3556586.4734340929</v>
      </c>
      <c r="O62" s="807"/>
      <c r="P62" s="815">
        <f>P60-T60</f>
        <v>-163100.46281125234</v>
      </c>
      <c r="Q62" s="814"/>
      <c r="R62" s="783">
        <v>0</v>
      </c>
      <c r="S62" s="783">
        <f t="shared" si="4"/>
        <v>0</v>
      </c>
      <c r="T62" s="783">
        <f t="shared" si="5"/>
        <v>0</v>
      </c>
    </row>
    <row r="63" spans="2:21" ht="12.75" hidden="1" customHeight="1" outlineLevel="1" x14ac:dyDescent="0.25">
      <c r="B63" s="812"/>
      <c r="C63" s="812"/>
      <c r="D63" s="815"/>
      <c r="E63" s="806"/>
      <c r="F63" s="815">
        <f>F62-S62</f>
        <v>-3547111.3134340928</v>
      </c>
      <c r="G63" s="808">
        <v>44651</v>
      </c>
      <c r="H63" s="808">
        <v>44651</v>
      </c>
      <c r="I63" s="815">
        <v>1</v>
      </c>
      <c r="J63" s="815"/>
      <c r="K63" s="809">
        <v>3.2500000000000001E-2</v>
      </c>
      <c r="L63" s="807">
        <f t="shared" si="6"/>
        <v>-315.83999999999997</v>
      </c>
      <c r="M63" s="813"/>
      <c r="N63" s="807">
        <f t="shared" si="7"/>
        <v>-3547427.1534340926</v>
      </c>
      <c r="O63" s="807"/>
      <c r="P63" s="815"/>
      <c r="Q63" s="815"/>
      <c r="R63" s="807"/>
      <c r="S63" s="783"/>
      <c r="T63" s="783"/>
    </row>
    <row r="64" spans="2:21" ht="12.75" hidden="1" customHeight="1" outlineLevel="1" x14ac:dyDescent="0.25">
      <c r="B64" s="805">
        <v>45017</v>
      </c>
      <c r="C64" s="812"/>
      <c r="D64" s="815">
        <f>F64+P64</f>
        <v>-3710211.7762453454</v>
      </c>
      <c r="E64" s="815"/>
      <c r="F64" s="815">
        <f>F62-S62</f>
        <v>-3547111.3134340928</v>
      </c>
      <c r="G64" s="808">
        <v>44652</v>
      </c>
      <c r="H64" s="808">
        <v>44680</v>
      </c>
      <c r="I64" s="815">
        <v>29</v>
      </c>
      <c r="J64" s="806"/>
      <c r="K64" s="809">
        <v>3.2500000000000001E-2</v>
      </c>
      <c r="L64" s="807">
        <f t="shared" si="6"/>
        <v>-9159.32</v>
      </c>
      <c r="M64" s="813"/>
      <c r="N64" s="807">
        <f t="shared" si="7"/>
        <v>-3556270.6334340926</v>
      </c>
      <c r="O64" s="807"/>
      <c r="P64" s="815">
        <f>P62-T62</f>
        <v>-163100.46281125234</v>
      </c>
      <c r="Q64" s="814"/>
      <c r="R64" s="783">
        <v>0</v>
      </c>
      <c r="S64" s="783">
        <f t="shared" si="4"/>
        <v>0</v>
      </c>
      <c r="T64" s="783">
        <f t="shared" si="5"/>
        <v>0</v>
      </c>
    </row>
    <row r="65" spans="2:20" ht="12.75" hidden="1" customHeight="1" outlineLevel="1" x14ac:dyDescent="0.25">
      <c r="B65" s="812"/>
      <c r="C65" s="812"/>
      <c r="D65" s="815"/>
      <c r="E65" s="806"/>
      <c r="F65" s="815">
        <f>F64-S64</f>
        <v>-3547111.3134340928</v>
      </c>
      <c r="G65" s="808">
        <v>44681</v>
      </c>
      <c r="H65" s="808">
        <v>44681</v>
      </c>
      <c r="I65" s="815">
        <v>1</v>
      </c>
      <c r="J65" s="815"/>
      <c r="K65" s="809">
        <v>3.2500000000000001E-2</v>
      </c>
      <c r="L65" s="807">
        <f t="shared" si="6"/>
        <v>-315.83999999999997</v>
      </c>
      <c r="M65" s="813"/>
      <c r="N65" s="807">
        <f t="shared" si="7"/>
        <v>-3547427.1534340926</v>
      </c>
      <c r="O65" s="807"/>
      <c r="P65" s="815"/>
      <c r="Q65" s="815"/>
      <c r="R65" s="807"/>
      <c r="S65" s="783"/>
      <c r="T65" s="783"/>
    </row>
    <row r="66" spans="2:20" ht="12.75" hidden="1" customHeight="1" outlineLevel="1" x14ac:dyDescent="0.25">
      <c r="B66" s="805">
        <v>45047</v>
      </c>
      <c r="C66" s="812"/>
      <c r="D66" s="815">
        <f>F66+P66</f>
        <v>-3710211.7762453454</v>
      </c>
      <c r="E66" s="815"/>
      <c r="F66" s="815">
        <f>F64-S64</f>
        <v>-3547111.3134340928</v>
      </c>
      <c r="G66" s="808">
        <v>44682</v>
      </c>
      <c r="H66" s="808">
        <v>44711</v>
      </c>
      <c r="I66" s="815">
        <v>30</v>
      </c>
      <c r="J66" s="806"/>
      <c r="K66" s="809">
        <v>3.2500000000000001E-2</v>
      </c>
      <c r="L66" s="807">
        <f t="shared" si="6"/>
        <v>-9475.16</v>
      </c>
      <c r="M66" s="813"/>
      <c r="N66" s="807">
        <f t="shared" si="7"/>
        <v>-3556586.4734340929</v>
      </c>
      <c r="O66" s="807"/>
      <c r="P66" s="815">
        <f>P64-T64</f>
        <v>-163100.46281125234</v>
      </c>
      <c r="Q66" s="814"/>
      <c r="R66" s="783">
        <v>0</v>
      </c>
      <c r="S66" s="783">
        <f>R66*(F66/D66)</f>
        <v>0</v>
      </c>
      <c r="T66" s="783">
        <f>R66*(P66/D66)</f>
        <v>0</v>
      </c>
    </row>
    <row r="67" spans="2:20" ht="12.75" hidden="1" customHeight="1" outlineLevel="1" x14ac:dyDescent="0.25">
      <c r="B67" s="812"/>
      <c r="C67" s="812"/>
      <c r="D67" s="815"/>
      <c r="E67" s="806"/>
      <c r="F67" s="815">
        <f>F66-S66</f>
        <v>-3547111.3134340928</v>
      </c>
      <c r="G67" s="808">
        <v>44712</v>
      </c>
      <c r="H67" s="808">
        <v>44712</v>
      </c>
      <c r="I67" s="815">
        <v>1</v>
      </c>
      <c r="J67" s="815"/>
      <c r="K67" s="809">
        <v>3.2500000000000001E-2</v>
      </c>
      <c r="L67" s="807">
        <f t="shared" si="6"/>
        <v>-315.83999999999997</v>
      </c>
      <c r="M67" s="813"/>
      <c r="N67" s="807">
        <f t="shared" si="7"/>
        <v>-3547427.1534340926</v>
      </c>
      <c r="O67" s="807"/>
      <c r="P67" s="815"/>
      <c r="Q67" s="815"/>
      <c r="R67" s="807"/>
      <c r="S67" s="783"/>
      <c r="T67" s="783"/>
    </row>
    <row r="68" spans="2:20" ht="12.75" hidden="1" customHeight="1" outlineLevel="1" x14ac:dyDescent="0.25">
      <c r="B68" s="805">
        <v>45078</v>
      </c>
      <c r="C68" s="812"/>
      <c r="D68" s="815">
        <f>F68+P68</f>
        <v>-3710211.7762453454</v>
      </c>
      <c r="E68" s="815"/>
      <c r="F68" s="815">
        <f>F66-S66</f>
        <v>-3547111.3134340928</v>
      </c>
      <c r="G68" s="808">
        <v>44713</v>
      </c>
      <c r="H68" s="808">
        <v>44741</v>
      </c>
      <c r="I68" s="815">
        <v>29</v>
      </c>
      <c r="J68" s="806"/>
      <c r="K68" s="809">
        <v>3.2500000000000001E-2</v>
      </c>
      <c r="L68" s="807">
        <f t="shared" si="6"/>
        <v>-9159.32</v>
      </c>
      <c r="M68" s="813"/>
      <c r="N68" s="807">
        <f t="shared" si="7"/>
        <v>-3556270.6334340926</v>
      </c>
      <c r="O68" s="807"/>
      <c r="P68" s="815">
        <f>P66-T66</f>
        <v>-163100.46281125234</v>
      </c>
      <c r="Q68" s="814"/>
      <c r="R68" s="783">
        <v>0</v>
      </c>
      <c r="S68" s="783">
        <f>R68*(F68/D68)</f>
        <v>0</v>
      </c>
      <c r="T68" s="783">
        <f>R68*(P68/D68)</f>
        <v>0</v>
      </c>
    </row>
    <row r="69" spans="2:20" ht="12.75" hidden="1" customHeight="1" outlineLevel="1" x14ac:dyDescent="0.25">
      <c r="B69" s="812"/>
      <c r="C69" s="812"/>
      <c r="D69" s="815"/>
      <c r="E69" s="806"/>
      <c r="F69" s="815">
        <f>F68-S68</f>
        <v>-3547111.3134340928</v>
      </c>
      <c r="G69" s="808">
        <v>44742</v>
      </c>
      <c r="H69" s="808">
        <v>44742</v>
      </c>
      <c r="I69" s="815">
        <v>1</v>
      </c>
      <c r="J69" s="815"/>
      <c r="K69" s="809">
        <v>3.2500000000000001E-2</v>
      </c>
      <c r="L69" s="807">
        <f t="shared" si="6"/>
        <v>-315.83999999999997</v>
      </c>
      <c r="M69" s="813"/>
      <c r="N69" s="807">
        <f t="shared" si="7"/>
        <v>-3547427.1534340926</v>
      </c>
      <c r="O69" s="807"/>
      <c r="P69" s="815"/>
      <c r="Q69" s="815"/>
      <c r="R69" s="807"/>
      <c r="S69" s="783"/>
      <c r="T69" s="783"/>
    </row>
    <row r="70" spans="2:20" ht="12.75" hidden="1" customHeight="1" outlineLevel="1" x14ac:dyDescent="0.25">
      <c r="B70" s="805">
        <v>45108</v>
      </c>
      <c r="C70" s="812"/>
      <c r="D70" s="815">
        <f>F70+P70</f>
        <v>-3710211.7762453454</v>
      </c>
      <c r="E70" s="815"/>
      <c r="F70" s="815">
        <f>F68-S68</f>
        <v>-3547111.3134340928</v>
      </c>
      <c r="G70" s="808">
        <v>44743</v>
      </c>
      <c r="H70" s="808">
        <v>44772</v>
      </c>
      <c r="I70" s="815">
        <v>30</v>
      </c>
      <c r="J70" s="806"/>
      <c r="K70" s="809">
        <v>3.2500000000000001E-2</v>
      </c>
      <c r="L70" s="807">
        <f t="shared" si="6"/>
        <v>-9475.16</v>
      </c>
      <c r="M70" s="813"/>
      <c r="N70" s="807">
        <f t="shared" si="7"/>
        <v>-3556586.4734340929</v>
      </c>
      <c r="O70" s="807"/>
      <c r="P70" s="815">
        <f>P68-T68</f>
        <v>-163100.46281125234</v>
      </c>
      <c r="Q70" s="814"/>
      <c r="R70" s="783">
        <v>0</v>
      </c>
      <c r="S70" s="783">
        <f>R70*(F70/D70)</f>
        <v>0</v>
      </c>
      <c r="T70" s="783">
        <f>R70*(P70/D70)</f>
        <v>0</v>
      </c>
    </row>
    <row r="71" spans="2:20" ht="12.75" hidden="1" customHeight="1" outlineLevel="1" x14ac:dyDescent="0.25">
      <c r="B71" s="812"/>
      <c r="C71" s="812"/>
      <c r="D71" s="815"/>
      <c r="E71" s="806"/>
      <c r="F71" s="815">
        <f>F70-S70</f>
        <v>-3547111.3134340928</v>
      </c>
      <c r="G71" s="808">
        <v>44773</v>
      </c>
      <c r="H71" s="808">
        <v>44773</v>
      </c>
      <c r="I71" s="815">
        <v>1</v>
      </c>
      <c r="J71" s="815"/>
      <c r="K71" s="809">
        <v>3.2500000000000001E-2</v>
      </c>
      <c r="L71" s="807">
        <f t="shared" si="6"/>
        <v>-315.83999999999997</v>
      </c>
      <c r="M71" s="813"/>
      <c r="N71" s="807">
        <f t="shared" si="7"/>
        <v>-3547427.1534340926</v>
      </c>
      <c r="O71" s="807"/>
      <c r="P71" s="815"/>
      <c r="Q71" s="815"/>
      <c r="R71" s="807"/>
      <c r="S71" s="783"/>
      <c r="T71" s="783"/>
    </row>
    <row r="72" spans="2:20" ht="12.75" hidden="1" customHeight="1" outlineLevel="1" x14ac:dyDescent="0.25">
      <c r="B72" s="805">
        <v>45139</v>
      </c>
      <c r="C72" s="812"/>
      <c r="D72" s="815">
        <f>F72+P72</f>
        <v>-3710211.7762453454</v>
      </c>
      <c r="E72" s="815"/>
      <c r="F72" s="815">
        <f>F70-S70</f>
        <v>-3547111.3134340928</v>
      </c>
      <c r="G72" s="808">
        <v>44774</v>
      </c>
      <c r="H72" s="808">
        <v>44803</v>
      </c>
      <c r="I72" s="815">
        <v>30</v>
      </c>
      <c r="J72" s="806"/>
      <c r="K72" s="809">
        <v>3.2500000000000001E-2</v>
      </c>
      <c r="L72" s="807">
        <f t="shared" si="6"/>
        <v>-9475.16</v>
      </c>
      <c r="M72" s="813"/>
      <c r="N72" s="807">
        <f t="shared" si="7"/>
        <v>-3556586.4734340929</v>
      </c>
      <c r="O72" s="807"/>
      <c r="P72" s="815">
        <f>P70-T70</f>
        <v>-163100.46281125234</v>
      </c>
      <c r="Q72" s="814"/>
      <c r="R72" s="783">
        <v>0</v>
      </c>
      <c r="S72" s="783">
        <f>R72*(F72/D72)</f>
        <v>0</v>
      </c>
      <c r="T72" s="783">
        <f>R72*(P72/D72)</f>
        <v>0</v>
      </c>
    </row>
    <row r="73" spans="2:20" ht="12.75" hidden="1" customHeight="1" outlineLevel="1" x14ac:dyDescent="0.25">
      <c r="B73" s="812"/>
      <c r="C73" s="812"/>
      <c r="D73" s="815"/>
      <c r="E73" s="806"/>
      <c r="F73" s="815">
        <f>F72-S72</f>
        <v>-3547111.3134340928</v>
      </c>
      <c r="G73" s="808">
        <v>44804</v>
      </c>
      <c r="H73" s="808">
        <v>44804</v>
      </c>
      <c r="I73" s="815">
        <v>1</v>
      </c>
      <c r="J73" s="815"/>
      <c r="K73" s="809">
        <v>3.2500000000000001E-2</v>
      </c>
      <c r="L73" s="807">
        <f t="shared" si="6"/>
        <v>-315.83999999999997</v>
      </c>
      <c r="M73" s="813"/>
      <c r="N73" s="807">
        <f t="shared" si="7"/>
        <v>-3547427.1534340926</v>
      </c>
      <c r="O73" s="807"/>
      <c r="P73" s="815"/>
      <c r="Q73" s="815"/>
      <c r="R73" s="807"/>
      <c r="S73" s="783"/>
      <c r="T73" s="783"/>
    </row>
    <row r="74" spans="2:20" ht="12.75" hidden="1" customHeight="1" outlineLevel="1" x14ac:dyDescent="0.25">
      <c r="B74" s="805">
        <v>45170</v>
      </c>
      <c r="C74" s="812"/>
      <c r="D74" s="815">
        <f>F74+P74</f>
        <v>-3710211.7762453454</v>
      </c>
      <c r="E74" s="815"/>
      <c r="F74" s="815">
        <f>F72-S72</f>
        <v>-3547111.3134340928</v>
      </c>
      <c r="G74" s="808">
        <v>44805</v>
      </c>
      <c r="H74" s="808">
        <v>44833</v>
      </c>
      <c r="I74" s="815">
        <v>29</v>
      </c>
      <c r="J74" s="806"/>
      <c r="K74" s="809">
        <v>3.2500000000000001E-2</v>
      </c>
      <c r="L74" s="807">
        <f t="shared" si="6"/>
        <v>-9159.32</v>
      </c>
      <c r="M74" s="813"/>
      <c r="N74" s="807">
        <f t="shared" si="7"/>
        <v>-3556270.6334340926</v>
      </c>
      <c r="O74" s="807"/>
      <c r="P74" s="815">
        <f>P72-T72</f>
        <v>-163100.46281125234</v>
      </c>
      <c r="Q74" s="814"/>
      <c r="R74" s="783">
        <v>0</v>
      </c>
      <c r="S74" s="783">
        <f>R74*(F74/D74)</f>
        <v>0</v>
      </c>
      <c r="T74" s="783">
        <f>R74*(P74/D74)</f>
        <v>0</v>
      </c>
    </row>
    <row r="75" spans="2:20" ht="12.75" hidden="1" customHeight="1" outlineLevel="1" x14ac:dyDescent="0.25">
      <c r="B75" s="812"/>
      <c r="C75" s="812"/>
      <c r="D75" s="815"/>
      <c r="E75" s="806"/>
      <c r="F75" s="815">
        <f>F74-S74</f>
        <v>-3547111.3134340928</v>
      </c>
      <c r="G75" s="808">
        <v>44834</v>
      </c>
      <c r="H75" s="808">
        <v>44834</v>
      </c>
      <c r="I75" s="815">
        <v>1</v>
      </c>
      <c r="J75" s="815"/>
      <c r="K75" s="809">
        <v>3.2500000000000001E-2</v>
      </c>
      <c r="L75" s="807">
        <f t="shared" si="6"/>
        <v>-315.83999999999997</v>
      </c>
      <c r="M75" s="813"/>
      <c r="N75" s="807">
        <f t="shared" si="7"/>
        <v>-3547427.1534340926</v>
      </c>
      <c r="O75" s="807"/>
      <c r="P75" s="815"/>
      <c r="Q75" s="815"/>
      <c r="R75" s="807"/>
      <c r="S75" s="783"/>
      <c r="T75" s="783"/>
    </row>
    <row r="76" spans="2:20" ht="12.75" hidden="1" customHeight="1" outlineLevel="1" x14ac:dyDescent="0.25">
      <c r="B76" s="805">
        <v>45200</v>
      </c>
      <c r="C76" s="812"/>
      <c r="D76" s="815">
        <f>F76+P76</f>
        <v>-3710211.7762453454</v>
      </c>
      <c r="E76" s="815"/>
      <c r="F76" s="815">
        <f>F74-S74</f>
        <v>-3547111.3134340928</v>
      </c>
      <c r="G76" s="808">
        <v>44835</v>
      </c>
      <c r="H76" s="808">
        <v>44864</v>
      </c>
      <c r="I76" s="815">
        <v>30</v>
      </c>
      <c r="J76" s="806"/>
      <c r="K76" s="809">
        <v>3.2500000000000001E-2</v>
      </c>
      <c r="L76" s="807">
        <f t="shared" si="6"/>
        <v>-9475.16</v>
      </c>
      <c r="M76" s="813"/>
      <c r="N76" s="807">
        <f t="shared" si="7"/>
        <v>-3556586.4734340929</v>
      </c>
      <c r="O76" s="807"/>
      <c r="P76" s="815">
        <f>P74-T74</f>
        <v>-163100.46281125234</v>
      </c>
      <c r="Q76" s="814"/>
      <c r="R76" s="783">
        <v>0</v>
      </c>
      <c r="S76" s="783">
        <f>R76*(F76/D76)</f>
        <v>0</v>
      </c>
      <c r="T76" s="783">
        <f>R76*(P76/D76)</f>
        <v>0</v>
      </c>
    </row>
    <row r="77" spans="2:20" ht="12.75" hidden="1" customHeight="1" outlineLevel="1" x14ac:dyDescent="0.25">
      <c r="B77" s="812"/>
      <c r="C77" s="812"/>
      <c r="D77" s="815"/>
      <c r="E77" s="806"/>
      <c r="F77" s="815">
        <f>F76-S76</f>
        <v>-3547111.3134340928</v>
      </c>
      <c r="G77" s="808">
        <v>44865</v>
      </c>
      <c r="H77" s="808">
        <v>44865</v>
      </c>
      <c r="I77" s="815">
        <v>1</v>
      </c>
      <c r="J77" s="815"/>
      <c r="K77" s="809">
        <v>3.2500000000000001E-2</v>
      </c>
      <c r="L77" s="807">
        <f t="shared" si="6"/>
        <v>-315.83999999999997</v>
      </c>
      <c r="M77" s="813"/>
      <c r="N77" s="807">
        <f t="shared" si="7"/>
        <v>-3547427.1534340926</v>
      </c>
      <c r="O77" s="807"/>
      <c r="P77" s="815"/>
      <c r="Q77" s="815"/>
      <c r="R77" s="807"/>
      <c r="S77" s="783"/>
      <c r="T77" s="783"/>
    </row>
    <row r="78" spans="2:20" ht="12.75" hidden="1" customHeight="1" outlineLevel="1" x14ac:dyDescent="0.25">
      <c r="B78" s="805">
        <v>45231</v>
      </c>
      <c r="C78" s="812"/>
      <c r="D78" s="815">
        <f>F78+P78</f>
        <v>-3710211.7762453454</v>
      </c>
      <c r="E78" s="815"/>
      <c r="F78" s="815">
        <f>F76-S76</f>
        <v>-3547111.3134340928</v>
      </c>
      <c r="G78" s="808">
        <v>44866</v>
      </c>
      <c r="H78" s="808">
        <v>44894</v>
      </c>
      <c r="I78" s="815">
        <v>29</v>
      </c>
      <c r="J78" s="806"/>
      <c r="K78" s="809">
        <v>3.2500000000000001E-2</v>
      </c>
      <c r="L78" s="807">
        <f t="shared" si="6"/>
        <v>-9159.32</v>
      </c>
      <c r="M78" s="813"/>
      <c r="N78" s="807">
        <f t="shared" si="7"/>
        <v>-3556270.6334340926</v>
      </c>
      <c r="O78" s="807"/>
      <c r="P78" s="815">
        <f>P76-T76</f>
        <v>-163100.46281125234</v>
      </c>
      <c r="Q78" s="814"/>
      <c r="R78" s="783">
        <v>0</v>
      </c>
      <c r="S78" s="783">
        <f>R78*(F78/D78)</f>
        <v>0</v>
      </c>
      <c r="T78" s="783">
        <f>R78*(P78/D78)</f>
        <v>0</v>
      </c>
    </row>
    <row r="79" spans="2:20" ht="12.75" hidden="1" customHeight="1" outlineLevel="1" x14ac:dyDescent="0.25">
      <c r="B79" s="812"/>
      <c r="C79" s="812"/>
      <c r="D79" s="815"/>
      <c r="E79" s="806"/>
      <c r="F79" s="815">
        <f>F78-S78</f>
        <v>-3547111.3134340928</v>
      </c>
      <c r="G79" s="808">
        <v>44895</v>
      </c>
      <c r="H79" s="808">
        <v>44895</v>
      </c>
      <c r="I79" s="815">
        <v>1</v>
      </c>
      <c r="J79" s="815"/>
      <c r="K79" s="809">
        <v>3.2500000000000001E-2</v>
      </c>
      <c r="L79" s="807">
        <f t="shared" si="6"/>
        <v>-315.83999999999997</v>
      </c>
      <c r="M79" s="813"/>
      <c r="N79" s="807">
        <f t="shared" si="7"/>
        <v>-3547427.1534340926</v>
      </c>
      <c r="O79" s="807"/>
      <c r="P79" s="815"/>
      <c r="Q79" s="815"/>
      <c r="R79" s="807"/>
      <c r="S79" s="783"/>
      <c r="T79" s="783"/>
    </row>
    <row r="80" spans="2:20" ht="12.75" hidden="1" customHeight="1" outlineLevel="1" x14ac:dyDescent="0.25">
      <c r="B80" s="805">
        <v>45261</v>
      </c>
      <c r="C80" s="812"/>
      <c r="D80" s="815">
        <f>F80+P80</f>
        <v>-3710211.7762453454</v>
      </c>
      <c r="E80" s="815"/>
      <c r="F80" s="815">
        <f>F78-S78</f>
        <v>-3547111.3134340928</v>
      </c>
      <c r="G80" s="808">
        <v>44896</v>
      </c>
      <c r="H80" s="808">
        <v>44925</v>
      </c>
      <c r="I80" s="815">
        <v>30</v>
      </c>
      <c r="J80" s="806"/>
      <c r="K80" s="809">
        <v>3.2500000000000001E-2</v>
      </c>
      <c r="L80" s="807">
        <f t="shared" si="6"/>
        <v>-9475.16</v>
      </c>
      <c r="M80" s="813"/>
      <c r="N80" s="807">
        <f t="shared" si="7"/>
        <v>-3556586.4734340929</v>
      </c>
      <c r="O80" s="807"/>
      <c r="P80" s="815">
        <f>P78-T78</f>
        <v>-163100.46281125234</v>
      </c>
      <c r="Q80" s="814"/>
      <c r="R80" s="783">
        <v>0</v>
      </c>
      <c r="S80" s="783">
        <f>R80*(F80/D80)</f>
        <v>0</v>
      </c>
      <c r="T80" s="783">
        <f>R80*(P80/D80)</f>
        <v>0</v>
      </c>
    </row>
    <row r="81" spans="1:21" ht="12.75" hidden="1" customHeight="1" outlineLevel="1" x14ac:dyDescent="0.25">
      <c r="B81" s="812"/>
      <c r="C81" s="812"/>
      <c r="D81" s="815"/>
      <c r="E81" s="806"/>
      <c r="F81" s="815">
        <f>F80-S80</f>
        <v>-3547111.3134340928</v>
      </c>
      <c r="G81" s="808">
        <v>44926</v>
      </c>
      <c r="H81" s="808">
        <v>44926</v>
      </c>
      <c r="I81" s="815">
        <v>1</v>
      </c>
      <c r="J81" s="815"/>
      <c r="K81" s="809">
        <v>3.2500000000000001E-2</v>
      </c>
      <c r="L81" s="807">
        <f t="shared" si="6"/>
        <v>-315.83999999999997</v>
      </c>
      <c r="M81" s="813"/>
      <c r="N81" s="807">
        <f t="shared" si="7"/>
        <v>-3547427.1534340926</v>
      </c>
      <c r="O81" s="807"/>
      <c r="P81" s="815"/>
      <c r="Q81" s="815"/>
      <c r="R81" s="807"/>
      <c r="S81" s="783"/>
      <c r="T81" s="783"/>
    </row>
    <row r="82" spans="1:21" ht="12.75" customHeight="1" collapsed="1" x14ac:dyDescent="0.25">
      <c r="A82" s="818"/>
      <c r="B82" s="819" t="s">
        <v>288</v>
      </c>
      <c r="C82" s="806"/>
      <c r="D82" s="807">
        <f>F82+P82</f>
        <v>-3547111.3134340928</v>
      </c>
      <c r="E82" s="807"/>
      <c r="F82" s="807">
        <f>F56-S56</f>
        <v>-3547111.3134340928</v>
      </c>
      <c r="G82" s="817"/>
      <c r="H82" s="817"/>
      <c r="I82" s="817"/>
      <c r="J82" s="817"/>
      <c r="K82" s="817"/>
      <c r="L82" s="828">
        <f>SUM(L8:L57)</f>
        <v>1410194.5399999996</v>
      </c>
      <c r="M82" s="817"/>
      <c r="N82" s="817"/>
      <c r="O82" s="817"/>
      <c r="P82" s="817"/>
      <c r="Q82" s="817"/>
    </row>
    <row r="83" spans="1:21" x14ac:dyDescent="0.2">
      <c r="L83" s="820"/>
    </row>
    <row r="84" spans="1:21" x14ac:dyDescent="0.2">
      <c r="F84" s="821"/>
      <c r="G84" s="821"/>
      <c r="H84" s="821"/>
      <c r="T84" s="821"/>
      <c r="U84" s="821"/>
    </row>
    <row r="85" spans="1:21" x14ac:dyDescent="0.2">
      <c r="R85" s="807"/>
    </row>
    <row r="86" spans="1:21" x14ac:dyDescent="0.2">
      <c r="B86" s="1492" t="s">
        <v>359</v>
      </c>
      <c r="C86" s="1492"/>
      <c r="D86" s="1492"/>
      <c r="E86" s="1492"/>
      <c r="F86" s="1492"/>
      <c r="G86" s="1492"/>
      <c r="H86" s="1492"/>
      <c r="U86" s="822"/>
    </row>
    <row r="87" spans="1:21" ht="28.5" customHeight="1" x14ac:dyDescent="0.2">
      <c r="B87" s="1492"/>
      <c r="C87" s="1492"/>
      <c r="D87" s="1492"/>
      <c r="E87" s="1492"/>
      <c r="F87" s="1492"/>
      <c r="G87" s="1492"/>
      <c r="H87" s="1492"/>
      <c r="U87" s="822"/>
    </row>
    <row r="88" spans="1:21" x14ac:dyDescent="0.2">
      <c r="T88" s="817"/>
      <c r="U88" s="823"/>
    </row>
    <row r="89" spans="1:21" x14ac:dyDescent="0.2">
      <c r="U89" s="824"/>
    </row>
    <row r="90" spans="1:21" x14ac:dyDescent="0.2">
      <c r="D90" s="807"/>
      <c r="U90" s="823"/>
    </row>
    <row r="91" spans="1:21" x14ac:dyDescent="0.2">
      <c r="U91" s="825"/>
    </row>
    <row r="92" spans="1:21" x14ac:dyDescent="0.2">
      <c r="D92" s="807"/>
      <c r="U92" s="825"/>
    </row>
    <row r="93" spans="1:21" x14ac:dyDescent="0.2">
      <c r="D93" s="807"/>
      <c r="R93" s="826"/>
      <c r="U93" s="823"/>
    </row>
    <row r="94" spans="1:21" x14ac:dyDescent="0.2">
      <c r="U94" s="824"/>
    </row>
    <row r="95" spans="1:21" x14ac:dyDescent="0.2">
      <c r="U95" s="823"/>
    </row>
    <row r="96" spans="1:21" x14ac:dyDescent="0.2">
      <c r="U96" s="825"/>
    </row>
    <row r="97" spans="21:21" x14ac:dyDescent="0.2">
      <c r="U97" s="822"/>
    </row>
    <row r="98" spans="21:21" x14ac:dyDescent="0.2">
      <c r="U98" s="822"/>
    </row>
  </sheetData>
  <mergeCells count="1">
    <mergeCell ref="B86:H87"/>
  </mergeCells>
  <hyperlinks>
    <hyperlink ref="N4" r:id="rId1" display="https://www.ferc.gov/enforcement-legal/enforcement/interest-calculation-rates-and-methodology"/>
  </hyperlinks>
  <printOptions horizontalCentered="1"/>
  <pageMargins left="0" right="0" top="0.5" bottom="0.75" header="0.3" footer="0.2"/>
  <pageSetup scale="64" orientation="landscape" horizontalDpi="1200" verticalDpi="1200" r:id="rId2"/>
  <headerFooter alignWithMargins="0">
    <oddFooter>&amp;L&amp;Z&amp;F</oddFooter>
  </headerFooter>
  <customProperties>
    <customPr name="_pios_id" r:id="rId3"/>
    <customPr name="EpmWorksheetKeyString_GUID" r:id="rId4"/>
  </customProperties>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52"/>
  <sheetViews>
    <sheetView workbookViewId="0">
      <pane xSplit="3" ySplit="9" topLeftCell="D10" activePane="bottomRight" state="frozen"/>
      <selection pane="topRight" activeCell="D1" sqref="D1"/>
      <selection pane="bottomLeft" activeCell="A10" sqref="A10"/>
      <selection pane="bottomRight" activeCell="K38" sqref="K38"/>
    </sheetView>
  </sheetViews>
  <sheetFormatPr defaultRowHeight="12.75" x14ac:dyDescent="0.2"/>
  <cols>
    <col min="1" max="1" width="2.140625" customWidth="1"/>
    <col min="2" max="2" width="22.5703125" customWidth="1"/>
    <col min="3" max="3" width="7.42578125" customWidth="1"/>
    <col min="4" max="4" width="16" bestFit="1" customWidth="1"/>
    <col min="5" max="5" width="16" customWidth="1"/>
    <col min="6" max="6" width="14.28515625" bestFit="1" customWidth="1"/>
    <col min="7" max="7" width="15.28515625" customWidth="1"/>
    <col min="8" max="8" width="14" customWidth="1"/>
    <col min="9" max="9" width="13.28515625" bestFit="1" customWidth="1"/>
    <col min="10" max="10" width="14" bestFit="1" customWidth="1"/>
    <col min="11" max="11" width="12.140625" style="157" bestFit="1" customWidth="1"/>
    <col min="12" max="12" width="14" customWidth="1"/>
    <col min="14" max="14" width="44.85546875" customWidth="1"/>
  </cols>
  <sheetData>
    <row r="1" spans="2:12" x14ac:dyDescent="0.2">
      <c r="L1" s="580"/>
    </row>
    <row r="2" spans="2:12" ht="15.75" x14ac:dyDescent="0.25">
      <c r="B2" s="1489" t="s">
        <v>184</v>
      </c>
      <c r="C2" s="1489"/>
      <c r="D2" s="1489"/>
      <c r="E2" s="1489"/>
      <c r="F2" s="1489"/>
      <c r="G2" s="1489"/>
      <c r="H2" s="1489"/>
      <c r="I2" s="1489"/>
      <c r="J2" s="1489"/>
      <c r="K2" s="1489"/>
      <c r="L2" s="1489"/>
    </row>
    <row r="3" spans="2:12" ht="15.75" x14ac:dyDescent="0.25">
      <c r="B3" s="1489" t="s">
        <v>90</v>
      </c>
      <c r="C3" s="1489"/>
      <c r="D3" s="1489"/>
      <c r="E3" s="1489"/>
      <c r="F3" s="1489"/>
      <c r="G3" s="1489"/>
      <c r="H3" s="1489"/>
      <c r="I3" s="1489"/>
      <c r="J3" s="1489"/>
      <c r="K3" s="1489"/>
      <c r="L3" s="1489"/>
    </row>
    <row r="4" spans="2:12" ht="15.75" x14ac:dyDescent="0.25">
      <c r="B4" s="1489" t="s">
        <v>185</v>
      </c>
      <c r="C4" s="1489"/>
      <c r="D4" s="1489"/>
      <c r="E4" s="1489"/>
      <c r="F4" s="1489"/>
      <c r="G4" s="1489"/>
      <c r="H4" s="1489"/>
      <c r="I4" s="1489"/>
      <c r="J4" s="1489"/>
      <c r="K4" s="1489"/>
      <c r="L4" s="1489"/>
    </row>
    <row r="5" spans="2:12" ht="15.75" x14ac:dyDescent="0.25">
      <c r="B5" s="1490">
        <v>45291</v>
      </c>
      <c r="C5" s="1490"/>
      <c r="D5" s="1490"/>
      <c r="E5" s="1490"/>
      <c r="F5" s="1490"/>
      <c r="G5" s="1490"/>
      <c r="H5" s="1490"/>
      <c r="I5" s="1490"/>
      <c r="J5" s="1490"/>
      <c r="K5" s="1490"/>
      <c r="L5" s="1490"/>
    </row>
    <row r="6" spans="2:12" ht="16.899999999999999" customHeight="1" x14ac:dyDescent="0.2">
      <c r="L6" s="580"/>
    </row>
    <row r="7" spans="2:12" x14ac:dyDescent="0.2">
      <c r="L7" s="580"/>
    </row>
    <row r="8" spans="2:12" ht="15" customHeight="1" x14ac:dyDescent="0.2">
      <c r="B8" s="581" t="s">
        <v>86</v>
      </c>
      <c r="C8" s="582"/>
      <c r="D8" s="583" t="s">
        <v>161</v>
      </c>
      <c r="E8" s="584"/>
      <c r="F8" s="584"/>
      <c r="G8" s="584"/>
      <c r="H8" s="585"/>
      <c r="I8" s="1486" t="s">
        <v>162</v>
      </c>
      <c r="J8" s="1487"/>
      <c r="K8" s="1487"/>
      <c r="L8" s="1488"/>
    </row>
    <row r="9" spans="2:12" ht="51" x14ac:dyDescent="0.2">
      <c r="B9" s="586" t="s">
        <v>163</v>
      </c>
      <c r="C9" s="587" t="s">
        <v>107</v>
      </c>
      <c r="D9" s="588" t="s">
        <v>164</v>
      </c>
      <c r="E9" s="589" t="s">
        <v>93</v>
      </c>
      <c r="F9" s="589" t="s">
        <v>165</v>
      </c>
      <c r="G9" s="589" t="s">
        <v>166</v>
      </c>
      <c r="H9" s="590" t="s">
        <v>167</v>
      </c>
      <c r="I9" s="589" t="s">
        <v>5</v>
      </c>
      <c r="J9" s="589" t="s">
        <v>168</v>
      </c>
      <c r="K9" s="785" t="s">
        <v>169</v>
      </c>
      <c r="L9" s="590" t="s">
        <v>170</v>
      </c>
    </row>
    <row r="10" spans="2:12" x14ac:dyDescent="0.2">
      <c r="B10" s="601" t="s">
        <v>171</v>
      </c>
      <c r="C10" s="158">
        <v>1</v>
      </c>
      <c r="D10" s="591">
        <v>844964750</v>
      </c>
      <c r="E10" s="592">
        <v>843126410</v>
      </c>
      <c r="F10" s="592">
        <f>D10-E10</f>
        <v>1838340</v>
      </c>
      <c r="G10" s="592">
        <v>-10041.857816</v>
      </c>
      <c r="H10" s="592">
        <f>F10+G10</f>
        <v>1828298.142184</v>
      </c>
      <c r="I10" s="591">
        <v>1828298.1421840005</v>
      </c>
      <c r="J10" s="592">
        <v>0</v>
      </c>
      <c r="K10" s="786">
        <v>0</v>
      </c>
      <c r="L10" s="593">
        <f>SUM(J10:K10)</f>
        <v>0</v>
      </c>
    </row>
    <row r="11" spans="2:12" x14ac:dyDescent="0.2">
      <c r="B11" s="602" t="s">
        <v>172</v>
      </c>
      <c r="C11" s="158">
        <v>2</v>
      </c>
      <c r="D11" s="594">
        <v>902349263.97024715</v>
      </c>
      <c r="E11" s="595">
        <v>872785984.59352458</v>
      </c>
      <c r="F11" s="595">
        <f t="shared" ref="F11:F21" si="0">D11-E11</f>
        <v>29563279.376722574</v>
      </c>
      <c r="G11" s="595">
        <v>-11955.56486819593</v>
      </c>
      <c r="H11" s="595">
        <f t="shared" ref="H11:H37" si="1">F11+G11</f>
        <v>29551323.811854377</v>
      </c>
      <c r="I11" s="594">
        <v>24775661.905927196</v>
      </c>
      <c r="J11" s="595">
        <v>4775661.905927198</v>
      </c>
      <c r="K11" s="607">
        <v>59850.54</v>
      </c>
      <c r="L11" s="596">
        <f t="shared" ref="L11:L25" si="2">SUM(J11:K11)</f>
        <v>4835512.445927198</v>
      </c>
    </row>
    <row r="12" spans="2:12" x14ac:dyDescent="0.2">
      <c r="B12" s="602" t="s">
        <v>173</v>
      </c>
      <c r="C12" s="158">
        <v>3</v>
      </c>
      <c r="D12" s="594">
        <v>959374104.03139043</v>
      </c>
      <c r="E12" s="595">
        <v>949412458.91374898</v>
      </c>
      <c r="F12" s="595">
        <f t="shared" si="0"/>
        <v>9961645.117641449</v>
      </c>
      <c r="G12" s="595">
        <v>-4084.5046275270583</v>
      </c>
      <c r="H12" s="595">
        <f t="shared" si="1"/>
        <v>9957560.6130139213</v>
      </c>
      <c r="I12" s="594">
        <v>9957560.1130137034</v>
      </c>
      <c r="J12" s="595">
        <v>0</v>
      </c>
      <c r="K12" s="607">
        <v>318471.18</v>
      </c>
      <c r="L12" s="596">
        <f t="shared" si="2"/>
        <v>318471.18</v>
      </c>
    </row>
    <row r="13" spans="2:12" x14ac:dyDescent="0.2">
      <c r="B13" s="602" t="s">
        <v>174</v>
      </c>
      <c r="C13" s="158">
        <v>4</v>
      </c>
      <c r="D13" s="594">
        <v>1062847819.7545457</v>
      </c>
      <c r="E13" s="595">
        <v>1075227682.880441</v>
      </c>
      <c r="F13" s="595">
        <f t="shared" si="0"/>
        <v>-12379863.125895262</v>
      </c>
      <c r="G13" s="595">
        <v>4375.2658466270659</v>
      </c>
      <c r="H13" s="595">
        <f t="shared" si="1"/>
        <v>-12375487.860048635</v>
      </c>
      <c r="I13" s="594">
        <v>-12375488</v>
      </c>
      <c r="J13" s="595">
        <v>0</v>
      </c>
      <c r="K13" s="607">
        <v>633012.99</v>
      </c>
      <c r="L13" s="596">
        <f t="shared" si="2"/>
        <v>633012.99</v>
      </c>
    </row>
    <row r="14" spans="2:12" x14ac:dyDescent="0.2">
      <c r="B14" s="602" t="s">
        <v>175</v>
      </c>
      <c r="C14" s="158">
        <v>5</v>
      </c>
      <c r="D14" s="594">
        <v>596418335.19410086</v>
      </c>
      <c r="E14" s="595">
        <v>597089566.84872186</v>
      </c>
      <c r="F14" s="595">
        <f t="shared" si="0"/>
        <v>-671231.65462100506</v>
      </c>
      <c r="G14" s="595">
        <v>198.48320027138107</v>
      </c>
      <c r="H14" s="595">
        <f t="shared" si="1"/>
        <v>-671033.17142073368</v>
      </c>
      <c r="I14" s="594">
        <v>-671033.17142074555</v>
      </c>
      <c r="J14" s="595">
        <v>0</v>
      </c>
      <c r="K14" s="607">
        <v>97548.88</v>
      </c>
      <c r="L14" s="596">
        <f t="shared" si="2"/>
        <v>97548.88</v>
      </c>
    </row>
    <row r="15" spans="2:12" x14ac:dyDescent="0.2">
      <c r="B15" s="602" t="s">
        <v>176</v>
      </c>
      <c r="C15" s="158">
        <v>6</v>
      </c>
      <c r="D15" s="594">
        <v>1222865319.6180968</v>
      </c>
      <c r="E15" s="595">
        <v>1253089187.2173302</v>
      </c>
      <c r="F15" s="595">
        <f t="shared" si="0"/>
        <v>-30223867.599233389</v>
      </c>
      <c r="G15" s="595">
        <v>11197.107687541837</v>
      </c>
      <c r="H15" s="595">
        <f>F15+G15-0.01</f>
        <v>-30212670.50154585</v>
      </c>
      <c r="I15" s="594">
        <v>-25106334.74577</v>
      </c>
      <c r="J15" s="595">
        <v>-5106336.2457729317</v>
      </c>
      <c r="K15" s="607">
        <v>-57570.279999999977</v>
      </c>
      <c r="L15" s="596">
        <f>SUM(J15:K15)+0.03</f>
        <v>-5163906.4957729317</v>
      </c>
    </row>
    <row r="16" spans="2:12" x14ac:dyDescent="0.2">
      <c r="B16" s="602" t="s">
        <v>177</v>
      </c>
      <c r="C16" s="158">
        <v>7</v>
      </c>
      <c r="D16" s="594">
        <v>1328115191.0171254</v>
      </c>
      <c r="E16" s="595">
        <v>1329880671.323267</v>
      </c>
      <c r="F16" s="595">
        <f t="shared" si="0"/>
        <v>-1765480.3061416149</v>
      </c>
      <c r="G16" s="595">
        <v>555.92425131658092</v>
      </c>
      <c r="H16" s="595">
        <f t="shared" si="1"/>
        <v>-1764924.3818902983</v>
      </c>
      <c r="I16" s="594">
        <v>-1764924.3818904329</v>
      </c>
      <c r="J16" s="595">
        <v>0</v>
      </c>
      <c r="K16" s="607">
        <v>-140876.32999999999</v>
      </c>
      <c r="L16" s="596">
        <f t="shared" si="2"/>
        <v>-140876.32999999999</v>
      </c>
    </row>
    <row r="17" spans="2:12" x14ac:dyDescent="0.2">
      <c r="B17" s="602" t="s">
        <v>178</v>
      </c>
      <c r="C17" s="158">
        <v>8</v>
      </c>
      <c r="D17" s="594">
        <v>1404869952.8157759</v>
      </c>
      <c r="E17" s="595">
        <v>1374588966.0130439</v>
      </c>
      <c r="F17" s="595">
        <f t="shared" si="0"/>
        <v>30280986.802731991</v>
      </c>
      <c r="G17" s="595">
        <v>-10889.345664129194</v>
      </c>
      <c r="H17" s="595">
        <f t="shared" si="1"/>
        <v>30270097.457067862</v>
      </c>
      <c r="I17" s="594">
        <v>25135048.728533998</v>
      </c>
      <c r="J17" s="595">
        <v>5135048.7285339981</v>
      </c>
      <c r="K17" s="607">
        <v>-28888.25</v>
      </c>
      <c r="L17" s="596">
        <f t="shared" si="2"/>
        <v>5106160.4785339981</v>
      </c>
    </row>
    <row r="18" spans="2:12" x14ac:dyDescent="0.2">
      <c r="B18" s="602" t="s">
        <v>179</v>
      </c>
      <c r="C18" s="158">
        <v>9</v>
      </c>
      <c r="D18" s="594">
        <v>1373029095.7777412</v>
      </c>
      <c r="E18" s="595">
        <v>1336852575.7359295</v>
      </c>
      <c r="F18" s="595">
        <f t="shared" si="0"/>
        <v>36176520.041811705</v>
      </c>
      <c r="G18" s="595">
        <v>-12991.809044456051</v>
      </c>
      <c r="H18" s="595">
        <f t="shared" si="1"/>
        <v>36163528.232767247</v>
      </c>
      <c r="I18" s="594">
        <v>28081764.116383635</v>
      </c>
      <c r="J18" s="595">
        <v>8081764.1163836308</v>
      </c>
      <c r="K18" s="607">
        <v>228424.27000000002</v>
      </c>
      <c r="L18" s="596">
        <f t="shared" si="2"/>
        <v>8310188.3863836303</v>
      </c>
    </row>
    <row r="19" spans="2:12" x14ac:dyDescent="0.2">
      <c r="B19" s="602" t="s">
        <v>180</v>
      </c>
      <c r="C19" s="158">
        <v>10</v>
      </c>
      <c r="D19" s="594">
        <v>1351667526.8192265</v>
      </c>
      <c r="E19" s="595">
        <v>1386507506.9778061</v>
      </c>
      <c r="F19" s="595">
        <f t="shared" si="0"/>
        <v>-34839980.158579588</v>
      </c>
      <c r="G19" s="595">
        <v>12162.637073359452</v>
      </c>
      <c r="H19" s="595">
        <f t="shared" si="1"/>
        <v>-34827817.521506228</v>
      </c>
      <c r="I19" s="594">
        <v>-27413908.760753103</v>
      </c>
      <c r="J19" s="595">
        <v>-7413908.7607531026</v>
      </c>
      <c r="K19" s="607">
        <v>235834.49</v>
      </c>
      <c r="L19" s="596">
        <f t="shared" si="2"/>
        <v>-7178074.2707531024</v>
      </c>
    </row>
    <row r="20" spans="2:12" x14ac:dyDescent="0.2">
      <c r="B20" s="602" t="s">
        <v>181</v>
      </c>
      <c r="C20" s="158">
        <v>11</v>
      </c>
      <c r="D20" s="594">
        <v>1291380391.3549569</v>
      </c>
      <c r="E20" s="595">
        <v>1317033977.9436071</v>
      </c>
      <c r="F20" s="595">
        <f t="shared" si="0"/>
        <v>-25653586.588650227</v>
      </c>
      <c r="G20" s="595">
        <v>9022.6316473116167</v>
      </c>
      <c r="H20" s="595">
        <f t="shared" si="1"/>
        <v>-25644563.957002915</v>
      </c>
      <c r="I20" s="594">
        <v>-22822281.978501365</v>
      </c>
      <c r="J20" s="595">
        <v>-2822281.9785013627</v>
      </c>
      <c r="K20" s="607">
        <v>-222321.84999999998</v>
      </c>
      <c r="L20" s="596">
        <f t="shared" si="2"/>
        <v>-3044603.8285013628</v>
      </c>
    </row>
    <row r="21" spans="2:12" x14ac:dyDescent="0.2">
      <c r="B21" s="602" t="s">
        <v>182</v>
      </c>
      <c r="C21" s="158">
        <v>12</v>
      </c>
      <c r="D21" s="594">
        <v>1274102997.3475122</v>
      </c>
      <c r="E21" s="607">
        <v>1312154858.628</v>
      </c>
      <c r="F21" s="595">
        <f t="shared" si="0"/>
        <v>-38051861.280487776</v>
      </c>
      <c r="G21" s="607">
        <v>12978.624</v>
      </c>
      <c r="H21" s="595">
        <f t="shared" si="1"/>
        <v>-38038882.656487778</v>
      </c>
      <c r="I21" s="647">
        <v>-29019441.328000002</v>
      </c>
      <c r="J21" s="607">
        <v>-9019441.3279999997</v>
      </c>
      <c r="K21" s="607">
        <v>-213421.28</v>
      </c>
      <c r="L21" s="596">
        <f t="shared" si="2"/>
        <v>-9232862.6079999991</v>
      </c>
    </row>
    <row r="22" spans="2:12" x14ac:dyDescent="0.2">
      <c r="B22" s="602" t="s">
        <v>183</v>
      </c>
      <c r="C22" s="158">
        <v>13</v>
      </c>
      <c r="D22" s="594">
        <v>1287974217.5695443</v>
      </c>
      <c r="E22" s="595">
        <v>1248312258.778192</v>
      </c>
      <c r="F22" s="595">
        <f>D22-E22+1</f>
        <v>39661959.791352272</v>
      </c>
      <c r="G22" s="595">
        <v>-14285.279181989725</v>
      </c>
      <c r="H22" s="595">
        <f t="shared" si="1"/>
        <v>39647674.512170285</v>
      </c>
      <c r="I22" s="594">
        <v>29823837.132318199</v>
      </c>
      <c r="J22" s="595">
        <v>9823837.1323181987</v>
      </c>
      <c r="K22" s="607">
        <v>-152027.51</v>
      </c>
      <c r="L22" s="596">
        <f t="shared" si="2"/>
        <v>9671809.6223181989</v>
      </c>
    </row>
    <row r="23" spans="2:12" x14ac:dyDescent="0.2">
      <c r="B23" s="602" t="s">
        <v>195</v>
      </c>
      <c r="C23" s="158">
        <v>14</v>
      </c>
      <c r="D23" s="594">
        <v>1236017951.8704073</v>
      </c>
      <c r="E23" s="595">
        <v>1227782112.6010308</v>
      </c>
      <c r="F23" s="595">
        <f t="shared" ref="F23:F37" si="3">D23-E23</f>
        <v>8235839.2693765163</v>
      </c>
      <c r="G23" s="595">
        <v>-2871.0135693038465</v>
      </c>
      <c r="H23" s="595">
        <f t="shared" si="1"/>
        <v>8232968.2558072126</v>
      </c>
      <c r="I23" s="594">
        <v>8232968.2558071353</v>
      </c>
      <c r="J23" s="595">
        <v>0</v>
      </c>
      <c r="K23" s="607">
        <v>112266.22</v>
      </c>
      <c r="L23" s="596">
        <f t="shared" si="2"/>
        <v>112266.22</v>
      </c>
    </row>
    <row r="24" spans="2:12" x14ac:dyDescent="0.2">
      <c r="B24" s="602" t="s">
        <v>223</v>
      </c>
      <c r="C24" s="158">
        <v>15</v>
      </c>
      <c r="D24" s="594">
        <v>1220596542.9704072</v>
      </c>
      <c r="E24" s="595">
        <v>1218537443.1465518</v>
      </c>
      <c r="F24" s="595">
        <f t="shared" si="3"/>
        <v>2059099.8238554001</v>
      </c>
      <c r="G24" s="595">
        <v>-717.80219859653153</v>
      </c>
      <c r="H24" s="595">
        <f t="shared" si="1"/>
        <v>2058382.0216568036</v>
      </c>
      <c r="I24" s="594">
        <f>SUM('SEF-3 p 4 Bands'!AF191:AF202)</f>
        <v>2058382.0216568038</v>
      </c>
      <c r="J24" s="595">
        <f>SUM('SEF-3 p 4 Bands'!P191:P202)</f>
        <v>0</v>
      </c>
      <c r="K24" s="607">
        <f>SUM('SEF-3 p5 Interest'!N317:N340)</f>
        <v>118735.72000000002</v>
      </c>
      <c r="L24" s="596">
        <f t="shared" si="2"/>
        <v>118735.72000000002</v>
      </c>
    </row>
    <row r="25" spans="2:12" x14ac:dyDescent="0.2">
      <c r="B25" s="602" t="s">
        <v>242</v>
      </c>
      <c r="C25" s="158">
        <v>16</v>
      </c>
      <c r="D25" s="594">
        <v>724504794.36064517</v>
      </c>
      <c r="E25" s="595">
        <v>712806440.73005688</v>
      </c>
      <c r="F25" s="595">
        <f t="shared" si="3"/>
        <v>11698353.630588293</v>
      </c>
      <c r="G25" s="595">
        <v>-4074.8446242641658</v>
      </c>
      <c r="H25" s="595">
        <f t="shared" si="1"/>
        <v>11694278.785964029</v>
      </c>
      <c r="I25" s="594">
        <f>SUM('SEF-3 p 4 Bands'!AF204:AF215)</f>
        <v>11694278.78596409</v>
      </c>
      <c r="J25" s="595">
        <f>SUM('SEF-3 p 4 Bands'!P204:P215)</f>
        <v>0</v>
      </c>
      <c r="K25" s="607">
        <f>SUM('SEF-3 p5 Interest'!N341:N364)</f>
        <v>132897.58000000002</v>
      </c>
      <c r="L25" s="596">
        <f t="shared" si="2"/>
        <v>132897.58000000002</v>
      </c>
    </row>
    <row r="26" spans="2:12" x14ac:dyDescent="0.2">
      <c r="B26" s="741" t="s">
        <v>256</v>
      </c>
      <c r="C26" s="223">
        <v>17</v>
      </c>
      <c r="D26" s="647">
        <v>672820072.63999999</v>
      </c>
      <c r="E26" s="595">
        <v>681067291.78421998</v>
      </c>
      <c r="F26" s="595">
        <f t="shared" si="3"/>
        <v>-8247219.1442199945</v>
      </c>
      <c r="G26" s="595">
        <v>2757.8700818255311</v>
      </c>
      <c r="H26" s="595">
        <f t="shared" si="1"/>
        <v>-8244461.2741381694</v>
      </c>
      <c r="I26" s="594">
        <f>SUM('SEF-3 p 4 Bands'!AF217:AF228)</f>
        <v>-8244461.2741381861</v>
      </c>
      <c r="J26" s="595">
        <f>SUM('SEF-3 p 4 Bands'!P217:P228)</f>
        <v>0</v>
      </c>
      <c r="K26" s="607">
        <f>SUM('SEF-3 p5 Interest'!N365:N388)</f>
        <v>144165.36000000002</v>
      </c>
      <c r="L26" s="596">
        <f>SUM(J26:K26)</f>
        <v>144165.36000000002</v>
      </c>
    </row>
    <row r="27" spans="2:12" x14ac:dyDescent="0.2">
      <c r="B27" s="602" t="s">
        <v>263</v>
      </c>
      <c r="C27" s="158">
        <v>18</v>
      </c>
      <c r="D27" s="594">
        <v>756262068.65999997</v>
      </c>
      <c r="E27" s="595">
        <v>689007443.93178606</v>
      </c>
      <c r="F27" s="595">
        <f t="shared" si="3"/>
        <v>67254624.728213906</v>
      </c>
      <c r="G27" s="678">
        <v>-22489.946509033442</v>
      </c>
      <c r="H27" s="595">
        <f t="shared" si="1"/>
        <v>67232134.781704873</v>
      </c>
      <c r="I27" s="594">
        <f>SUM('SEF-3 p 4 Bands'!AF230:AF241)</f>
        <v>31223213.478170488</v>
      </c>
      <c r="J27" s="595">
        <f>SUM('SEF-3 p 4 Bands'!P230:P241)</f>
        <v>36008921.303534389</v>
      </c>
      <c r="K27" s="607">
        <f>SUM('SEF-3 p5 Interest'!N389:N412)</f>
        <v>1001058.1200000001</v>
      </c>
      <c r="L27" s="596">
        <f>SUM(J27:K27)</f>
        <v>37009979.423534386</v>
      </c>
    </row>
    <row r="28" spans="2:12" x14ac:dyDescent="0.2">
      <c r="B28" s="602" t="s">
        <v>291</v>
      </c>
      <c r="C28" s="158">
        <v>18</v>
      </c>
      <c r="D28" s="594">
        <f>J28</f>
        <v>-39463264.873670019</v>
      </c>
      <c r="E28" s="595"/>
      <c r="F28" s="595">
        <f t="shared" si="3"/>
        <v>-39463264.873670019</v>
      </c>
      <c r="G28" s="678"/>
      <c r="H28" s="595">
        <f t="shared" si="1"/>
        <v>-39463264.873670019</v>
      </c>
      <c r="I28" s="594"/>
      <c r="J28" s="751">
        <f>-SUM(J10:J27)</f>
        <v>-39463264.873670019</v>
      </c>
      <c r="K28" s="787">
        <f>-SUM(K10:K27)</f>
        <v>-2267159.8500000006</v>
      </c>
      <c r="L28" s="596">
        <f>-SUM(L10:L27)</f>
        <v>-41730424.753670014</v>
      </c>
    </row>
    <row r="29" spans="2:12" x14ac:dyDescent="0.2">
      <c r="B29" s="602" t="s">
        <v>299</v>
      </c>
      <c r="C29" s="158">
        <v>19</v>
      </c>
      <c r="D29" s="594">
        <v>747585116.75419354</v>
      </c>
      <c r="E29" s="595">
        <f>672193615.309545-752158.73</f>
        <v>671441456.57954502</v>
      </c>
      <c r="F29" s="595">
        <f t="shared" si="3"/>
        <v>76143660.174648523</v>
      </c>
      <c r="G29" s="678">
        <v>-25000.775112628937</v>
      </c>
      <c r="H29" s="595">
        <f t="shared" si="1"/>
        <v>76118659.399535894</v>
      </c>
      <c r="I29" s="594">
        <f>SUM('SEF-3 p 4 Bands'!AF245:AF256)</f>
        <v>32111865.93995592</v>
      </c>
      <c r="J29" s="595">
        <f>SUM('SEF-3 p 4 Bands'!P245:P256)</f>
        <v>44006793.459603339</v>
      </c>
      <c r="K29" s="607">
        <f>SUM('SEF-3 p5 Interest'!N413:N437)</f>
        <v>2002495.3099999998</v>
      </c>
      <c r="L29" s="596">
        <f>SUM(J29:K29)</f>
        <v>46009288.769603342</v>
      </c>
    </row>
    <row r="30" spans="2:12" x14ac:dyDescent="0.2">
      <c r="B30" s="602" t="s">
        <v>360</v>
      </c>
      <c r="C30" s="158">
        <v>19</v>
      </c>
      <c r="D30" s="594">
        <f>J30</f>
        <v>-44006793.459603339</v>
      </c>
      <c r="E30" s="595"/>
      <c r="F30" s="595">
        <f t="shared" si="3"/>
        <v>-44006793.459603339</v>
      </c>
      <c r="G30" s="678"/>
      <c r="H30" s="595">
        <f t="shared" si="1"/>
        <v>-44006793.459603339</v>
      </c>
      <c r="I30" s="594"/>
      <c r="J30" s="595">
        <f>-J29</f>
        <v>-44006793.459603339</v>
      </c>
      <c r="K30" s="607">
        <f>-K29</f>
        <v>-2002495.3099999998</v>
      </c>
      <c r="L30" s="596">
        <f>-L29</f>
        <v>-46009288.769603342</v>
      </c>
    </row>
    <row r="31" spans="2:12" x14ac:dyDescent="0.2">
      <c r="B31" s="602" t="s">
        <v>365</v>
      </c>
      <c r="C31" s="158">
        <v>20</v>
      </c>
      <c r="D31" s="594">
        <v>825196883.17000008</v>
      </c>
      <c r="E31" s="595">
        <v>757171008.84383881</v>
      </c>
      <c r="F31" s="595">
        <f t="shared" si="3"/>
        <v>68025874.326161265</v>
      </c>
      <c r="G31" s="678">
        <v>-23634.527035430074</v>
      </c>
      <c r="H31" s="595">
        <f t="shared" si="1"/>
        <v>68002239.799125835</v>
      </c>
      <c r="I31" s="594">
        <f>SUM('SEF-3 p 4 Bands'!AF260:AF271)</f>
        <v>31300223.979912579</v>
      </c>
      <c r="J31" s="595">
        <f>SUM('SEF-3 p 4 Bands'!P260:P271)</f>
        <v>36702015.819213256</v>
      </c>
      <c r="K31" s="607">
        <f>SUM('SEF-3 p5 Interest'!N438:N462)</f>
        <v>1656378.0399999996</v>
      </c>
      <c r="L31" s="596">
        <f t="shared" ref="L31:L37" si="4">SUM(J31:K31)</f>
        <v>38358393.859213255</v>
      </c>
    </row>
    <row r="32" spans="2:12" x14ac:dyDescent="0.2">
      <c r="B32" s="602" t="s">
        <v>390</v>
      </c>
      <c r="C32" s="158">
        <v>20</v>
      </c>
      <c r="D32" s="594">
        <f>+J32</f>
        <v>-36702015.819213256</v>
      </c>
      <c r="E32" s="595"/>
      <c r="F32" s="595">
        <f t="shared" si="3"/>
        <v>-36702015.819213256</v>
      </c>
      <c r="G32" s="678"/>
      <c r="H32" s="595">
        <f>F32+G32</f>
        <v>-36702015.819213256</v>
      </c>
      <c r="I32" s="594"/>
      <c r="J32" s="595">
        <f>-J31</f>
        <v>-36702015.819213256</v>
      </c>
      <c r="K32" s="607">
        <f>-K31</f>
        <v>-1656378.0399999996</v>
      </c>
      <c r="L32" s="596">
        <f t="shared" si="4"/>
        <v>-38358393.859213255</v>
      </c>
    </row>
    <row r="33" spans="2:14" x14ac:dyDescent="0.2">
      <c r="B33" s="602" t="s">
        <v>380</v>
      </c>
      <c r="C33" s="158">
        <v>20</v>
      </c>
      <c r="D33" s="594">
        <f>+J33</f>
        <v>-3547111.21</v>
      </c>
      <c r="E33" s="595"/>
      <c r="F33" s="595">
        <f t="shared" si="3"/>
        <v>-3547111.21</v>
      </c>
      <c r="G33" s="678"/>
      <c r="H33" s="595">
        <f>F33+G33</f>
        <v>-3547111.21</v>
      </c>
      <c r="I33" s="594"/>
      <c r="J33" s="595">
        <v>-3547111.21</v>
      </c>
      <c r="K33" s="607"/>
      <c r="L33" s="596">
        <f t="shared" si="4"/>
        <v>-3547111.21</v>
      </c>
    </row>
    <row r="34" spans="2:14" x14ac:dyDescent="0.2">
      <c r="B34" s="602" t="s">
        <v>395</v>
      </c>
      <c r="C34" s="158">
        <v>21</v>
      </c>
      <c r="D34" s="594">
        <f>J34</f>
        <v>3547111.21</v>
      </c>
      <c r="E34" s="595"/>
      <c r="F34" s="595">
        <f>J34</f>
        <v>3547111.21</v>
      </c>
      <c r="G34" s="678"/>
      <c r="H34" s="595">
        <f>F34+G34</f>
        <v>3547111.21</v>
      </c>
      <c r="I34" s="594"/>
      <c r="J34" s="595">
        <f>-J33</f>
        <v>3547111.21</v>
      </c>
      <c r="K34" s="607"/>
      <c r="L34" s="596">
        <f t="shared" si="4"/>
        <v>3547111.21</v>
      </c>
    </row>
    <row r="35" spans="2:14" x14ac:dyDescent="0.2">
      <c r="B35" s="602" t="s">
        <v>376</v>
      </c>
      <c r="C35" s="158">
        <v>21</v>
      </c>
      <c r="D35" s="594">
        <v>924971072.33000004</v>
      </c>
      <c r="E35" s="595">
        <v>814792466.62476671</v>
      </c>
      <c r="F35" s="595">
        <f>D35-E35</f>
        <v>110178605.70523334</v>
      </c>
      <c r="G35" s="678">
        <v>-41248.666403979063</v>
      </c>
      <c r="H35" s="595">
        <f t="shared" si="1"/>
        <v>110137357.03882936</v>
      </c>
      <c r="I35" s="594">
        <f>SUM('SEF-3 p 4 Bands'!AF273:AF284)</f>
        <v>35513735.703882933</v>
      </c>
      <c r="J35" s="595">
        <f>SUM('SEF-3 p 4 Bands'!P273:P284)</f>
        <v>74623621.334946424</v>
      </c>
      <c r="K35" s="607">
        <f>SUM('SEF-3 p5 Interest'!N463:N486)</f>
        <v>1525117.1700000002</v>
      </c>
      <c r="L35" s="596">
        <f t="shared" si="4"/>
        <v>76148738.504946426</v>
      </c>
    </row>
    <row r="36" spans="2:14" x14ac:dyDescent="0.2">
      <c r="B36" s="602" t="s">
        <v>394</v>
      </c>
      <c r="C36" s="158">
        <v>21</v>
      </c>
      <c r="D36" s="594">
        <f>J36</f>
        <v>-74623621.334946424</v>
      </c>
      <c r="E36" s="595"/>
      <c r="F36" s="595">
        <f>D36-E36</f>
        <v>-74623621.334946424</v>
      </c>
      <c r="G36" s="678"/>
      <c r="H36" s="595">
        <f t="shared" si="1"/>
        <v>-74623621.334946424</v>
      </c>
      <c r="I36" s="594"/>
      <c r="J36" s="595">
        <f>-J35</f>
        <v>-74623621.334946424</v>
      </c>
      <c r="K36" s="607">
        <f>-K35</f>
        <v>-1525117.1700000002</v>
      </c>
      <c r="L36" s="596">
        <f t="shared" si="4"/>
        <v>-76148738.504946426</v>
      </c>
    </row>
    <row r="37" spans="2:14" x14ac:dyDescent="0.2">
      <c r="B37" s="604">
        <f>B5</f>
        <v>45291</v>
      </c>
      <c r="C37" s="158">
        <v>22</v>
      </c>
      <c r="D37" s="594">
        <f>'SEF-3 p 3 Sch_B'!R20</f>
        <v>896716973.66339993</v>
      </c>
      <c r="E37" s="595">
        <f>'SEF-3 p 3 Sch_B'!R31</f>
        <v>947843280.54504228</v>
      </c>
      <c r="F37" s="595">
        <f t="shared" si="3"/>
        <v>-51126306.881642342</v>
      </c>
      <c r="G37" s="678">
        <f>'SEF-3 p 3 Sch_B'!R38+'SEF-3 p 3 Sch_B'!R37-'SEF-3 p 3 Sch_B'!R34</f>
        <v>17035.197484895587</v>
      </c>
      <c r="H37" s="595">
        <f t="shared" si="1"/>
        <v>-51109271.684157446</v>
      </c>
      <c r="I37" s="594">
        <f>SUM('SEF-3 p 4 Bands'!AF291:AF302)</f>
        <v>-26160927.16841574</v>
      </c>
      <c r="J37" s="595">
        <f>SUM('SEF-3 p 4 Bands'!P291:P302)</f>
        <v>-24948344.515741721</v>
      </c>
      <c r="K37" s="607">
        <f>SUM('SEF-3 p5 Interest'!N489:N513)</f>
        <v>3869128.57</v>
      </c>
      <c r="L37" s="596">
        <f t="shared" si="4"/>
        <v>-21079215.94574172</v>
      </c>
    </row>
    <row r="38" spans="2:14" x14ac:dyDescent="0.2">
      <c r="B38" s="597" t="s">
        <v>105</v>
      </c>
      <c r="C38" s="598"/>
      <c r="D38" s="599">
        <f t="shared" ref="D38:L38" si="5">SUM(D10:D37)</f>
        <v>22709834746.201881</v>
      </c>
      <c r="E38" s="599">
        <f t="shared" si="5"/>
        <v>22616511050.640453</v>
      </c>
      <c r="F38" s="599">
        <f t="shared" si="5"/>
        <v>93323696.561432987</v>
      </c>
      <c r="G38" s="599">
        <f t="shared" si="5"/>
        <v>-114002.19538238496</v>
      </c>
      <c r="H38" s="599">
        <f t="shared" si="5"/>
        <v>93209694.356050625</v>
      </c>
      <c r="I38" s="599">
        <f t="shared" si="5"/>
        <v>118158037.49482112</v>
      </c>
      <c r="J38" s="599">
        <f t="shared" si="5"/>
        <v>-24948344.515741721</v>
      </c>
      <c r="K38" s="788">
        <f t="shared" si="5"/>
        <v>3869128.57</v>
      </c>
      <c r="L38" s="687">
        <f t="shared" si="5"/>
        <v>-21079215.94574172</v>
      </c>
    </row>
    <row r="39" spans="2:14" x14ac:dyDescent="0.2">
      <c r="L39" s="592"/>
    </row>
    <row r="40" spans="2:14" ht="15.75" customHeight="1" x14ac:dyDescent="0.25">
      <c r="B40" s="736"/>
      <c r="I40" s="592"/>
    </row>
    <row r="41" spans="2:14" ht="15.75" customHeight="1" x14ac:dyDescent="0.25">
      <c r="B41" s="736"/>
    </row>
    <row r="42" spans="2:14" ht="78.75" customHeight="1" x14ac:dyDescent="0.2">
      <c r="B42" s="1494" t="s">
        <v>355</v>
      </c>
      <c r="C42" s="1494"/>
      <c r="D42" s="1494"/>
      <c r="E42" s="1494"/>
      <c r="F42" s="1494"/>
      <c r="G42" s="1494"/>
      <c r="H42" s="1494"/>
      <c r="I42" s="780"/>
      <c r="J42" s="780"/>
      <c r="K42" s="784"/>
      <c r="L42" s="780"/>
    </row>
    <row r="43" spans="2:14" ht="11.25" customHeight="1" x14ac:dyDescent="0.25">
      <c r="B43" s="736"/>
    </row>
    <row r="44" spans="2:14" ht="102" customHeight="1" x14ac:dyDescent="0.25">
      <c r="B44" s="1491" t="s">
        <v>398</v>
      </c>
      <c r="C44" s="1491"/>
      <c r="D44" s="1491"/>
      <c r="E44" s="1491"/>
      <c r="F44" s="1491"/>
      <c r="G44" s="1491"/>
      <c r="H44" s="1491"/>
      <c r="I44" s="769"/>
      <c r="J44" s="768"/>
      <c r="K44" s="789"/>
      <c r="L44" s="768"/>
      <c r="M44" s="768"/>
      <c r="N44" s="768"/>
    </row>
    <row r="45" spans="2:14" ht="10.5" customHeight="1" x14ac:dyDescent="0.2">
      <c r="D45" s="570"/>
    </row>
    <row r="46" spans="2:14" ht="54" customHeight="1" x14ac:dyDescent="0.2">
      <c r="B46" s="1492" t="s">
        <v>278</v>
      </c>
      <c r="C46" s="1492"/>
      <c r="D46" s="1492"/>
      <c r="E46" s="1492"/>
      <c r="F46" s="1492"/>
      <c r="G46" s="1492"/>
      <c r="H46" s="1492"/>
      <c r="I46" s="732"/>
      <c r="J46" s="732"/>
      <c r="K46" s="790"/>
      <c r="L46" s="732"/>
    </row>
    <row r="47" spans="2:14" ht="9.75" customHeight="1" x14ac:dyDescent="0.2">
      <c r="B47" s="217"/>
      <c r="C47" s="217"/>
      <c r="D47" s="217"/>
      <c r="E47" s="217"/>
      <c r="F47" s="217"/>
      <c r="G47" s="217"/>
      <c r="L47" s="226"/>
    </row>
    <row r="48" spans="2:14" ht="12.75" customHeight="1" x14ac:dyDescent="0.2">
      <c r="B48" s="1492" t="s">
        <v>277</v>
      </c>
      <c r="C48" s="1492"/>
      <c r="D48" s="1492"/>
      <c r="E48" s="1492"/>
      <c r="F48" s="1492"/>
      <c r="G48" s="1492"/>
      <c r="H48" s="1492"/>
      <c r="I48" s="746"/>
      <c r="J48" s="746"/>
      <c r="K48" s="784"/>
      <c r="L48" s="746"/>
    </row>
    <row r="49" spans="2:8" x14ac:dyDescent="0.2">
      <c r="B49" s="1492"/>
      <c r="C49" s="1492"/>
      <c r="D49" s="1492"/>
      <c r="E49" s="1492"/>
      <c r="F49" s="1492"/>
      <c r="G49" s="1492"/>
      <c r="H49" s="1492"/>
    </row>
    <row r="50" spans="2:8" ht="15" customHeight="1" x14ac:dyDescent="0.2">
      <c r="B50" s="1492"/>
      <c r="C50" s="1492"/>
      <c r="D50" s="1492"/>
      <c r="E50" s="1492"/>
      <c r="F50" s="1492"/>
      <c r="G50" s="1492"/>
      <c r="H50" s="1492"/>
    </row>
    <row r="51" spans="2:8" ht="10.5" customHeight="1" x14ac:dyDescent="0.2"/>
    <row r="52" spans="2:8" ht="41.25" customHeight="1" x14ac:dyDescent="0.2">
      <c r="B52" s="1493" t="s">
        <v>236</v>
      </c>
      <c r="C52" s="1493"/>
      <c r="D52" s="1493"/>
      <c r="E52" s="1493"/>
      <c r="F52" s="1493"/>
      <c r="G52" s="1493"/>
      <c r="H52" s="1493"/>
    </row>
  </sheetData>
  <mergeCells count="10">
    <mergeCell ref="B44:H44"/>
    <mergeCell ref="B46:H46"/>
    <mergeCell ref="B48:H50"/>
    <mergeCell ref="B52:H52"/>
    <mergeCell ref="B42:H42"/>
    <mergeCell ref="I8:L8"/>
    <mergeCell ref="B2:L2"/>
    <mergeCell ref="B3:L3"/>
    <mergeCell ref="B5:L5"/>
    <mergeCell ref="B4:L4"/>
  </mergeCells>
  <printOptions horizontalCentered="1"/>
  <pageMargins left="0.2" right="0.2" top="0.4" bottom="0.5" header="0.3" footer="0.2"/>
  <pageSetup scale="59" orientation="landscape" r:id="rId1"/>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2"/>
  <sheetViews>
    <sheetView zoomScale="90" zoomScaleNormal="90" workbookViewId="0">
      <selection activeCell="H49" sqref="H49"/>
    </sheetView>
  </sheetViews>
  <sheetFormatPr defaultColWidth="9.140625" defaultRowHeight="12.75" x14ac:dyDescent="0.2"/>
  <cols>
    <col min="1" max="1" width="5.140625" style="796" customWidth="1"/>
    <col min="2" max="2" width="37.28515625" style="796" customWidth="1"/>
    <col min="3" max="3" width="9.28515625" style="796" customWidth="1"/>
    <col min="4" max="4" width="17.85546875" style="796" bestFit="1" customWidth="1"/>
    <col min="5" max="5" width="11.85546875" style="796" customWidth="1"/>
    <col min="6" max="6" width="10.7109375" style="796" bestFit="1" customWidth="1"/>
    <col min="7" max="7" width="14.140625" style="796" customWidth="1"/>
    <col min="8" max="8" width="12.140625" style="796" bestFit="1" customWidth="1"/>
    <col min="9" max="9" width="16.140625" style="796" bestFit="1" customWidth="1"/>
    <col min="10" max="11" width="12.140625" style="796" bestFit="1" customWidth="1"/>
    <col min="12" max="16384" width="9.140625" style="796"/>
  </cols>
  <sheetData>
    <row r="1" spans="1:13" ht="15.6" customHeight="1" x14ac:dyDescent="0.2">
      <c r="A1" s="799" t="str">
        <f ca="1">MID(CELL("filename",A1),FIND("]",CELL("filename",A1))+1,255)</f>
        <v>SEF-3 p 2 Actual BLR</v>
      </c>
      <c r="G1" s="843" t="s">
        <v>478</v>
      </c>
    </row>
    <row r="2" spans="1:13" ht="15.6" customHeight="1" x14ac:dyDescent="0.2">
      <c r="G2" s="936"/>
    </row>
    <row r="3" spans="1:13" ht="15.6" customHeight="1" x14ac:dyDescent="0.2">
      <c r="A3" s="934" t="s">
        <v>477</v>
      </c>
      <c r="B3" s="934"/>
      <c r="C3" s="934"/>
      <c r="D3" s="934"/>
      <c r="E3" s="934"/>
      <c r="F3" s="934"/>
      <c r="G3" s="935"/>
    </row>
    <row r="4" spans="1:13" ht="15.6" customHeight="1" x14ac:dyDescent="0.2">
      <c r="A4" s="934" t="s">
        <v>476</v>
      </c>
      <c r="B4" s="934"/>
      <c r="C4" s="934"/>
      <c r="D4" s="934"/>
      <c r="E4" s="934"/>
      <c r="F4" s="934"/>
      <c r="G4" s="933"/>
    </row>
    <row r="5" spans="1:13" ht="15.6" customHeight="1" x14ac:dyDescent="0.2">
      <c r="A5" s="934" t="s">
        <v>479</v>
      </c>
      <c r="B5" s="934"/>
      <c r="C5" s="934"/>
      <c r="D5" s="934"/>
      <c r="E5" s="934"/>
      <c r="F5" s="934"/>
      <c r="G5" s="933"/>
    </row>
    <row r="6" spans="1:13" ht="18" customHeight="1" x14ac:dyDescent="0.2">
      <c r="H6" s="870"/>
      <c r="I6" s="870"/>
      <c r="J6" s="870"/>
      <c r="K6" s="870"/>
      <c r="L6" s="870"/>
      <c r="M6" s="870"/>
    </row>
    <row r="7" spans="1:13" ht="18" customHeight="1" x14ac:dyDescent="0.2">
      <c r="A7" s="932" t="s">
        <v>480</v>
      </c>
      <c r="B7" s="931"/>
      <c r="C7" s="931"/>
      <c r="D7" s="931"/>
      <c r="E7" s="931"/>
      <c r="F7" s="931"/>
      <c r="G7" s="930"/>
      <c r="H7" s="875"/>
      <c r="I7" s="875"/>
      <c r="J7" s="875"/>
      <c r="K7" s="875"/>
      <c r="L7" s="875"/>
      <c r="M7" s="875"/>
    </row>
    <row r="8" spans="1:13" x14ac:dyDescent="0.2">
      <c r="A8" s="874"/>
      <c r="B8" s="909"/>
      <c r="C8" s="874"/>
      <c r="D8" s="891"/>
      <c r="E8" s="929"/>
      <c r="F8" s="929"/>
      <c r="G8" s="928"/>
      <c r="H8" s="928"/>
      <c r="I8" s="928"/>
      <c r="J8" s="928"/>
      <c r="K8" s="928"/>
      <c r="L8" s="928"/>
      <c r="M8" s="928"/>
    </row>
    <row r="9" spans="1:13" x14ac:dyDescent="0.2">
      <c r="A9" s="874"/>
      <c r="B9" s="870"/>
      <c r="C9" s="870"/>
      <c r="D9" s="927"/>
      <c r="E9" s="870"/>
      <c r="F9" s="923"/>
      <c r="G9" s="917" t="s">
        <v>475</v>
      </c>
      <c r="H9" s="926"/>
      <c r="I9" s="926"/>
      <c r="J9" s="926"/>
      <c r="K9" s="926"/>
      <c r="L9" s="926"/>
      <c r="M9" s="926"/>
    </row>
    <row r="10" spans="1:13" x14ac:dyDescent="0.2">
      <c r="A10" s="874"/>
      <c r="B10" s="909"/>
      <c r="C10" s="925"/>
      <c r="D10" s="920"/>
      <c r="E10" s="924"/>
      <c r="F10" s="923"/>
      <c r="G10" s="917" t="s">
        <v>474</v>
      </c>
      <c r="H10" s="922"/>
      <c r="I10" s="922"/>
      <c r="J10" s="922"/>
      <c r="K10" s="922"/>
      <c r="L10" s="922"/>
      <c r="M10" s="922"/>
    </row>
    <row r="11" spans="1:13" x14ac:dyDescent="0.2">
      <c r="A11" s="874"/>
      <c r="B11" s="921"/>
      <c r="C11" s="874"/>
      <c r="D11" s="920"/>
      <c r="E11" s="919" t="s">
        <v>473</v>
      </c>
      <c r="F11" s="918"/>
      <c r="G11" s="917" t="s">
        <v>472</v>
      </c>
      <c r="H11" s="911"/>
      <c r="I11" s="911"/>
      <c r="J11" s="911"/>
      <c r="K11" s="911"/>
      <c r="L11" s="911"/>
      <c r="M11" s="911"/>
    </row>
    <row r="12" spans="1:13" x14ac:dyDescent="0.2">
      <c r="A12" s="915" t="s">
        <v>133</v>
      </c>
      <c r="B12" s="915" t="s">
        <v>86</v>
      </c>
      <c r="C12" s="916"/>
      <c r="D12" s="915" t="s">
        <v>471</v>
      </c>
      <c r="E12" s="915" t="s">
        <v>470</v>
      </c>
      <c r="F12" s="914"/>
      <c r="G12" s="914" t="s">
        <v>469</v>
      </c>
      <c r="H12" s="911"/>
      <c r="I12" s="911"/>
      <c r="J12" s="911"/>
      <c r="K12" s="911"/>
      <c r="L12" s="911"/>
      <c r="M12" s="911"/>
    </row>
    <row r="13" spans="1:13" x14ac:dyDescent="0.2">
      <c r="B13" s="909"/>
      <c r="C13" s="874"/>
      <c r="D13" s="868"/>
      <c r="E13" s="913" t="s">
        <v>156</v>
      </c>
      <c r="F13" s="912"/>
      <c r="G13" s="911"/>
      <c r="H13" s="911"/>
      <c r="I13" s="911"/>
      <c r="J13" s="911"/>
      <c r="K13" s="911"/>
      <c r="L13" s="911"/>
      <c r="M13" s="911"/>
    </row>
    <row r="14" spans="1:13" x14ac:dyDescent="0.2">
      <c r="A14" s="874">
        <v>10</v>
      </c>
      <c r="B14" s="909" t="s">
        <v>468</v>
      </c>
      <c r="C14" s="868"/>
      <c r="D14" s="902" t="s">
        <v>88</v>
      </c>
      <c r="E14" s="878"/>
      <c r="F14" s="868" t="s">
        <v>437</v>
      </c>
      <c r="G14" s="910">
        <v>0</v>
      </c>
      <c r="H14" s="870"/>
      <c r="I14" s="870"/>
      <c r="J14" s="870"/>
      <c r="K14" s="870"/>
      <c r="L14" s="870"/>
      <c r="M14" s="870"/>
    </row>
    <row r="15" spans="1:13" x14ac:dyDescent="0.2">
      <c r="A15" s="874" t="s">
        <v>467</v>
      </c>
      <c r="B15" s="909" t="s">
        <v>466</v>
      </c>
      <c r="C15" s="868"/>
      <c r="D15" s="891">
        <f>+'SEF-3 p 3 Sch_B'!R19</f>
        <v>4094424</v>
      </c>
      <c r="E15" s="878">
        <f>D15/$D$41</f>
        <v>0.20022992705969656</v>
      </c>
      <c r="F15" s="868" t="s">
        <v>443</v>
      </c>
      <c r="G15" s="903">
        <f>D15</f>
        <v>4094424</v>
      </c>
      <c r="H15" s="870"/>
      <c r="I15" s="870"/>
      <c r="J15" s="870"/>
      <c r="K15" s="870"/>
      <c r="L15" s="870"/>
      <c r="M15" s="870"/>
    </row>
    <row r="16" spans="1:13" x14ac:dyDescent="0.2">
      <c r="A16" s="874" t="s">
        <v>465</v>
      </c>
      <c r="B16" s="796" t="s">
        <v>464</v>
      </c>
      <c r="C16" s="868"/>
      <c r="D16" s="902" t="s">
        <v>88</v>
      </c>
      <c r="E16" s="905"/>
      <c r="F16" s="868" t="s">
        <v>443</v>
      </c>
      <c r="G16" s="903"/>
      <c r="H16" s="870"/>
      <c r="I16" s="870"/>
      <c r="J16" s="870"/>
      <c r="K16" s="870"/>
      <c r="L16" s="870"/>
      <c r="M16" s="870"/>
    </row>
    <row r="17" spans="1:13" x14ac:dyDescent="0.2">
      <c r="A17" s="874">
        <v>11</v>
      </c>
      <c r="B17" s="870" t="s">
        <v>463</v>
      </c>
      <c r="C17" s="868"/>
      <c r="D17" s="902" t="s">
        <v>88</v>
      </c>
      <c r="E17" s="905"/>
      <c r="F17" s="868" t="s">
        <v>437</v>
      </c>
      <c r="G17" s="870"/>
      <c r="H17" s="870"/>
      <c r="I17" s="870"/>
      <c r="J17" s="870"/>
      <c r="K17" s="870"/>
      <c r="L17" s="870"/>
      <c r="M17" s="870"/>
    </row>
    <row r="18" spans="1:13" x14ac:dyDescent="0.2">
      <c r="A18" s="874">
        <v>12</v>
      </c>
      <c r="B18" s="870" t="s">
        <v>462</v>
      </c>
      <c r="C18" s="868"/>
      <c r="D18" s="902" t="s">
        <v>88</v>
      </c>
      <c r="E18" s="905"/>
      <c r="F18" s="908" t="s">
        <v>437</v>
      </c>
      <c r="G18" s="870"/>
      <c r="H18" s="870"/>
      <c r="I18" s="870"/>
      <c r="J18" s="870"/>
      <c r="K18" s="870"/>
      <c r="L18" s="870"/>
      <c r="M18" s="870"/>
    </row>
    <row r="19" spans="1:13" x14ac:dyDescent="0.2">
      <c r="A19" s="874">
        <v>13</v>
      </c>
      <c r="B19" s="870" t="s">
        <v>461</v>
      </c>
      <c r="C19" s="870"/>
      <c r="D19" s="891">
        <f>+'SEF-3 p 3 Sch_B'!R8</f>
        <v>60636604</v>
      </c>
      <c r="E19" s="905">
        <f>D19/$D$41</f>
        <v>2.9653164391542508</v>
      </c>
      <c r="F19" s="903" t="s">
        <v>443</v>
      </c>
      <c r="G19" s="903">
        <f>D19</f>
        <v>60636604</v>
      </c>
      <c r="H19" s="870"/>
      <c r="I19" s="870"/>
      <c r="J19" s="870"/>
      <c r="K19" s="870"/>
      <c r="L19" s="870"/>
      <c r="M19" s="870"/>
    </row>
    <row r="20" spans="1:13" x14ac:dyDescent="0.2">
      <c r="A20" s="874">
        <v>14</v>
      </c>
      <c r="B20" s="870" t="s">
        <v>460</v>
      </c>
      <c r="C20" s="870"/>
      <c r="D20" s="891">
        <f>+'SEF-3 p 3 Sch_B'!R10</f>
        <v>819091881.66339993</v>
      </c>
      <c r="E20" s="905">
        <f>D20/$D$41</f>
        <v>40.056112342212771</v>
      </c>
      <c r="F20" s="903" t="s">
        <v>443</v>
      </c>
      <c r="G20" s="903">
        <f>D20</f>
        <v>819091881.66339993</v>
      </c>
      <c r="H20" s="870"/>
      <c r="I20" s="870"/>
      <c r="J20" s="870"/>
      <c r="K20" s="870"/>
      <c r="L20" s="870"/>
      <c r="M20" s="870"/>
    </row>
    <row r="21" spans="1:13" x14ac:dyDescent="0.2">
      <c r="A21" s="874">
        <v>15</v>
      </c>
      <c r="B21" s="870" t="s">
        <v>459</v>
      </c>
      <c r="C21" s="870"/>
      <c r="D21" s="902" t="s">
        <v>88</v>
      </c>
      <c r="E21" s="905"/>
      <c r="F21" s="903" t="s">
        <v>437</v>
      </c>
      <c r="G21" s="870"/>
      <c r="H21" s="870"/>
      <c r="I21" s="870"/>
      <c r="J21" s="870"/>
      <c r="K21" s="870"/>
      <c r="L21" s="870"/>
      <c r="M21" s="870"/>
    </row>
    <row r="22" spans="1:13" x14ac:dyDescent="0.2">
      <c r="A22" s="874" t="s">
        <v>458</v>
      </c>
      <c r="B22" s="907" t="s">
        <v>457</v>
      </c>
      <c r="C22" s="870"/>
      <c r="D22" s="902" t="s">
        <v>88</v>
      </c>
      <c r="E22" s="905"/>
      <c r="F22" s="903" t="s">
        <v>437</v>
      </c>
      <c r="G22" s="870"/>
      <c r="H22" s="870"/>
      <c r="I22" s="870"/>
      <c r="J22" s="870"/>
      <c r="K22" s="870"/>
      <c r="L22" s="870"/>
      <c r="M22" s="870"/>
    </row>
    <row r="23" spans="1:13" x14ac:dyDescent="0.2">
      <c r="A23" s="874" t="s">
        <v>456</v>
      </c>
      <c r="B23" s="907" t="s">
        <v>455</v>
      </c>
      <c r="C23" s="870"/>
      <c r="D23" s="902" t="s">
        <v>88</v>
      </c>
      <c r="E23" s="905"/>
      <c r="F23" s="903" t="s">
        <v>437</v>
      </c>
      <c r="G23" s="870"/>
      <c r="H23" s="870"/>
      <c r="I23" s="870"/>
      <c r="J23" s="870"/>
      <c r="K23" s="870"/>
      <c r="L23" s="870"/>
      <c r="M23" s="870"/>
    </row>
    <row r="24" spans="1:13" x14ac:dyDescent="0.2">
      <c r="A24" s="874" t="s">
        <v>454</v>
      </c>
      <c r="B24" s="907" t="s">
        <v>157</v>
      </c>
      <c r="C24" s="870"/>
      <c r="D24" s="891">
        <f>+'SEF-3 p 3 Sch_B'!R15</f>
        <v>26369</v>
      </c>
      <c r="E24" s="905">
        <f>D24/$D$41</f>
        <v>1.2895252046776638E-3</v>
      </c>
      <c r="F24" s="903" t="s">
        <v>443</v>
      </c>
      <c r="G24" s="903">
        <f>D24</f>
        <v>26369</v>
      </c>
      <c r="H24" s="870"/>
      <c r="I24" s="870"/>
      <c r="J24" s="870"/>
      <c r="K24" s="870"/>
      <c r="L24" s="870"/>
      <c r="M24" s="870"/>
    </row>
    <row r="25" spans="1:13" x14ac:dyDescent="0.2">
      <c r="A25" s="874" t="s">
        <v>453</v>
      </c>
      <c r="B25" s="907" t="s">
        <v>452</v>
      </c>
      <c r="C25" s="870"/>
      <c r="D25" s="902" t="s">
        <v>88</v>
      </c>
      <c r="E25" s="905"/>
      <c r="F25" s="903" t="s">
        <v>437</v>
      </c>
      <c r="G25" s="870"/>
      <c r="H25" s="870"/>
      <c r="I25" s="870"/>
      <c r="J25" s="870"/>
      <c r="K25" s="870"/>
      <c r="L25" s="870"/>
      <c r="M25" s="870"/>
    </row>
    <row r="26" spans="1:13" x14ac:dyDescent="0.2">
      <c r="A26" s="874" t="s">
        <v>451</v>
      </c>
      <c r="B26" s="907" t="s">
        <v>450</v>
      </c>
      <c r="C26" s="870"/>
      <c r="D26" s="891">
        <f>+'SEF-3 p 3 Sch_B'!R12</f>
        <v>546257</v>
      </c>
      <c r="E26" s="905">
        <f>D26/$D$41</f>
        <v>2.671364745464775E-2</v>
      </c>
      <c r="F26" s="903" t="s">
        <v>443</v>
      </c>
      <c r="G26" s="903">
        <f>D26</f>
        <v>546257</v>
      </c>
      <c r="H26" s="870"/>
      <c r="I26" s="870"/>
      <c r="J26" s="870"/>
      <c r="K26" s="870"/>
      <c r="L26" s="870"/>
      <c r="M26" s="870"/>
    </row>
    <row r="27" spans="1:13" x14ac:dyDescent="0.2">
      <c r="A27" s="874">
        <v>16</v>
      </c>
      <c r="B27" s="870" t="s">
        <v>449</v>
      </c>
      <c r="C27" s="870"/>
      <c r="D27" s="891">
        <f>+'SEF-3 p 3 Sch_B'!R9</f>
        <v>396650165</v>
      </c>
      <c r="E27" s="905">
        <f>D27/$D$41</f>
        <v>19.39741306864326</v>
      </c>
      <c r="F27" s="903" t="s">
        <v>443</v>
      </c>
      <c r="G27" s="903">
        <f>D27</f>
        <v>396650165</v>
      </c>
      <c r="H27" s="870"/>
      <c r="I27" s="870"/>
      <c r="J27" s="870"/>
      <c r="K27" s="870"/>
      <c r="L27" s="870"/>
      <c r="M27" s="870"/>
    </row>
    <row r="28" spans="1:13" x14ac:dyDescent="0.2">
      <c r="A28" s="874">
        <v>17</v>
      </c>
      <c r="B28" s="870" t="s">
        <v>448</v>
      </c>
      <c r="C28" s="870"/>
      <c r="D28" s="891">
        <f>+'SEF-3 p 3 Sch_B'!R14</f>
        <v>162583422</v>
      </c>
      <c r="E28" s="905">
        <f>D28/$D$41</f>
        <v>7.9508294031531337</v>
      </c>
      <c r="F28" s="903" t="s">
        <v>443</v>
      </c>
      <c r="G28" s="903">
        <f>D28</f>
        <v>162583422</v>
      </c>
      <c r="H28" s="870"/>
      <c r="I28" s="870"/>
      <c r="J28" s="870"/>
      <c r="K28" s="870"/>
      <c r="L28" s="870"/>
      <c r="M28" s="870"/>
    </row>
    <row r="29" spans="1:13" x14ac:dyDescent="0.2">
      <c r="A29" s="874">
        <v>18</v>
      </c>
      <c r="B29" s="870" t="s">
        <v>447</v>
      </c>
      <c r="C29" s="870"/>
      <c r="D29" s="902" t="s">
        <v>88</v>
      </c>
      <c r="E29" s="905"/>
      <c r="F29" s="903" t="s">
        <v>437</v>
      </c>
      <c r="G29" s="870"/>
      <c r="H29" s="870"/>
      <c r="I29" s="870"/>
      <c r="J29" s="870"/>
      <c r="K29" s="870"/>
      <c r="L29" s="870"/>
      <c r="M29" s="870"/>
    </row>
    <row r="30" spans="1:13" x14ac:dyDescent="0.2">
      <c r="A30" s="874">
        <v>19</v>
      </c>
      <c r="B30" s="870" t="s">
        <v>446</v>
      </c>
      <c r="C30" s="870"/>
      <c r="D30" s="902" t="s">
        <v>88</v>
      </c>
      <c r="E30" s="905"/>
      <c r="F30" s="903" t="s">
        <v>437</v>
      </c>
      <c r="G30" s="870"/>
      <c r="H30" s="870"/>
      <c r="I30" s="870"/>
      <c r="J30" s="870"/>
      <c r="K30" s="870"/>
      <c r="L30" s="870"/>
      <c r="M30" s="870"/>
    </row>
    <row r="31" spans="1:13" x14ac:dyDescent="0.2">
      <c r="A31" s="874">
        <v>20</v>
      </c>
      <c r="B31" s="870" t="s">
        <v>445</v>
      </c>
      <c r="C31" s="870"/>
      <c r="D31" s="891">
        <f>+'SEF-3 p 3 Sch_B'!R13</f>
        <v>-499337252</v>
      </c>
      <c r="E31" s="905">
        <f>D31/$D$41</f>
        <v>-24.419127463630861</v>
      </c>
      <c r="F31" s="903" t="s">
        <v>443</v>
      </c>
      <c r="G31" s="903">
        <f>D31</f>
        <v>-499337252</v>
      </c>
      <c r="H31" s="870"/>
      <c r="I31" s="870"/>
      <c r="J31" s="870"/>
      <c r="K31" s="870"/>
      <c r="L31" s="870"/>
      <c r="M31" s="870"/>
    </row>
    <row r="32" spans="1:13" x14ac:dyDescent="0.2">
      <c r="A32" s="906">
        <v>21</v>
      </c>
      <c r="B32" s="799" t="s">
        <v>444</v>
      </c>
      <c r="C32" s="870"/>
      <c r="D32" s="891">
        <f>+'SEF-3 p 3 Sch_B'!R11</f>
        <v>-47574897</v>
      </c>
      <c r="E32" s="905">
        <f>D32/$D$41</f>
        <v>-2.3265587921970408</v>
      </c>
      <c r="F32" s="903" t="s">
        <v>443</v>
      </c>
      <c r="G32" s="903">
        <f>D32</f>
        <v>-47574897</v>
      </c>
      <c r="H32" s="870"/>
      <c r="I32" s="870"/>
      <c r="J32" s="870"/>
      <c r="K32" s="870"/>
      <c r="L32" s="870"/>
      <c r="M32" s="870"/>
    </row>
    <row r="33" spans="1:13" x14ac:dyDescent="0.2">
      <c r="A33" s="874">
        <v>22</v>
      </c>
      <c r="B33" s="870" t="s">
        <v>442</v>
      </c>
      <c r="C33" s="870"/>
      <c r="D33" s="902" t="s">
        <v>88</v>
      </c>
      <c r="E33" s="878"/>
      <c r="F33" s="903" t="s">
        <v>437</v>
      </c>
      <c r="G33" s="870"/>
      <c r="H33" s="870"/>
      <c r="I33" s="870"/>
      <c r="J33" s="870"/>
      <c r="K33" s="870"/>
      <c r="L33" s="870"/>
      <c r="M33" s="870"/>
    </row>
    <row r="34" spans="1:13" x14ac:dyDescent="0.2">
      <c r="A34" s="874">
        <v>23</v>
      </c>
      <c r="B34" s="904" t="s">
        <v>441</v>
      </c>
      <c r="C34" s="870" t="s">
        <v>260</v>
      </c>
      <c r="D34" s="902" t="s">
        <v>88</v>
      </c>
      <c r="E34" s="878"/>
      <c r="F34" s="903" t="s">
        <v>437</v>
      </c>
      <c r="G34" s="870"/>
      <c r="H34" s="870"/>
      <c r="I34" s="870"/>
      <c r="J34" s="870"/>
      <c r="K34" s="870"/>
      <c r="L34" s="870"/>
      <c r="M34" s="870"/>
    </row>
    <row r="35" spans="1:13" x14ac:dyDescent="0.2">
      <c r="A35" s="874">
        <v>24</v>
      </c>
      <c r="B35" s="885" t="s">
        <v>440</v>
      </c>
      <c r="C35" s="868"/>
      <c r="D35" s="902" t="s">
        <v>88</v>
      </c>
      <c r="E35" s="878"/>
      <c r="F35" s="903" t="s">
        <v>437</v>
      </c>
      <c r="G35" s="870"/>
      <c r="H35" s="870"/>
      <c r="I35" s="870"/>
      <c r="J35" s="870"/>
      <c r="K35" s="870"/>
      <c r="L35" s="870"/>
      <c r="M35" s="870"/>
    </row>
    <row r="36" spans="1:13" x14ac:dyDescent="0.2">
      <c r="A36" s="874">
        <v>25</v>
      </c>
      <c r="B36" s="885" t="s">
        <v>439</v>
      </c>
      <c r="C36" s="870"/>
      <c r="D36" s="902" t="s">
        <v>88</v>
      </c>
      <c r="E36" s="878"/>
      <c r="F36" s="903" t="s">
        <v>437</v>
      </c>
      <c r="G36" s="879"/>
      <c r="H36" s="879"/>
      <c r="I36" s="879"/>
      <c r="J36" s="879"/>
      <c r="K36" s="903"/>
      <c r="L36" s="870"/>
      <c r="M36" s="870"/>
    </row>
    <row r="37" spans="1:13" ht="13.5" thickBot="1" x14ac:dyDescent="0.25">
      <c r="A37" s="874">
        <f t="shared" ref="A37:A47" si="0">A36+1</f>
        <v>26</v>
      </c>
      <c r="B37" s="870" t="s">
        <v>438</v>
      </c>
      <c r="C37" s="874"/>
      <c r="D37" s="902" t="s">
        <v>88</v>
      </c>
      <c r="E37" s="878"/>
      <c r="F37" s="891" t="s">
        <v>437</v>
      </c>
      <c r="G37" s="901"/>
      <c r="I37" s="900"/>
      <c r="L37" s="879"/>
      <c r="M37" s="879"/>
    </row>
    <row r="38" spans="1:13" ht="21.95" customHeight="1" thickBot="1" x14ac:dyDescent="0.25">
      <c r="A38" s="874">
        <f t="shared" si="0"/>
        <v>27</v>
      </c>
      <c r="B38" s="899" t="s">
        <v>436</v>
      </c>
      <c r="C38" s="898"/>
      <c r="D38" s="892">
        <f>SUM(D14:D37)</f>
        <v>896716973.66339993</v>
      </c>
      <c r="E38" s="897">
        <f>SUM(E14:E37)</f>
        <v>43.852218097054539</v>
      </c>
      <c r="F38" s="896">
        <f>'SEF-3 p 3 Sch_B'!R20-D38</f>
        <v>0</v>
      </c>
      <c r="G38" s="892">
        <f>SUM(G14:G37)</f>
        <v>896716973.66339993</v>
      </c>
      <c r="H38" s="879"/>
      <c r="I38" s="879"/>
      <c r="J38" s="879"/>
      <c r="K38" s="879"/>
      <c r="L38" s="879"/>
      <c r="M38" s="879"/>
    </row>
    <row r="39" spans="1:13" x14ac:dyDescent="0.2">
      <c r="A39" s="874">
        <f t="shared" si="0"/>
        <v>28</v>
      </c>
      <c r="B39" s="870" t="s">
        <v>435</v>
      </c>
      <c r="C39" s="870"/>
      <c r="D39" s="895"/>
      <c r="E39" s="894"/>
      <c r="F39" s="893" t="s">
        <v>434</v>
      </c>
      <c r="G39" s="879"/>
      <c r="H39" s="879"/>
      <c r="I39" s="879"/>
      <c r="J39" s="879"/>
      <c r="K39" s="879"/>
      <c r="L39" s="879"/>
      <c r="M39" s="879"/>
    </row>
    <row r="40" spans="1:13" x14ac:dyDescent="0.2">
      <c r="A40" s="874">
        <f t="shared" si="0"/>
        <v>29</v>
      </c>
      <c r="B40" s="870"/>
      <c r="C40" s="870"/>
      <c r="D40" s="892"/>
      <c r="E40" s="868"/>
      <c r="F40" s="880"/>
      <c r="G40" s="879"/>
      <c r="H40" s="879"/>
      <c r="I40" s="879"/>
      <c r="J40" s="879"/>
      <c r="K40" s="879"/>
      <c r="L40" s="879"/>
      <c r="M40" s="879"/>
    </row>
    <row r="41" spans="1:13" x14ac:dyDescent="0.2">
      <c r="A41" s="874">
        <f t="shared" si="0"/>
        <v>30</v>
      </c>
      <c r="B41" s="870" t="s">
        <v>433</v>
      </c>
      <c r="C41" s="870"/>
      <c r="D41" s="891">
        <f>+'SEF-3 p 3 Sch_B'!R27/1000</f>
        <v>20448611.554352153</v>
      </c>
      <c r="E41" s="890"/>
      <c r="F41" s="868"/>
      <c r="G41" s="879"/>
      <c r="H41" s="879"/>
      <c r="I41" s="879"/>
      <c r="J41" s="879"/>
      <c r="K41" s="879"/>
      <c r="L41" s="879"/>
      <c r="M41" s="879"/>
    </row>
    <row r="42" spans="1:13" x14ac:dyDescent="0.2">
      <c r="A42" s="874">
        <f t="shared" si="0"/>
        <v>31</v>
      </c>
      <c r="B42" s="870" t="s">
        <v>432</v>
      </c>
      <c r="C42" s="870"/>
      <c r="D42" s="880"/>
      <c r="E42" s="880"/>
      <c r="F42" s="868"/>
      <c r="G42" s="879"/>
      <c r="H42" s="879"/>
      <c r="I42" s="879"/>
      <c r="J42" s="879"/>
      <c r="K42" s="879"/>
      <c r="L42" s="879"/>
      <c r="M42" s="879"/>
    </row>
    <row r="43" spans="1:13" x14ac:dyDescent="0.2">
      <c r="A43" s="874">
        <f t="shared" si="0"/>
        <v>32</v>
      </c>
      <c r="B43" s="870"/>
      <c r="C43" s="870"/>
      <c r="D43" s="889" t="s">
        <v>431</v>
      </c>
      <c r="E43" s="880"/>
      <c r="F43" s="889"/>
      <c r="G43" s="879"/>
      <c r="H43" s="888"/>
      <c r="I43" s="888"/>
      <c r="J43" s="888"/>
      <c r="K43" s="888"/>
      <c r="L43" s="888"/>
      <c r="M43" s="888"/>
    </row>
    <row r="44" spans="1:13" x14ac:dyDescent="0.2">
      <c r="A44" s="874">
        <f t="shared" si="0"/>
        <v>33</v>
      </c>
      <c r="B44" s="870"/>
      <c r="C44" s="870"/>
      <c r="D44" s="887" t="s">
        <v>430</v>
      </c>
      <c r="E44" s="880"/>
      <c r="F44" s="887"/>
      <c r="G44" s="879"/>
      <c r="H44" s="886"/>
      <c r="I44" s="886"/>
      <c r="J44" s="886"/>
      <c r="K44" s="886"/>
      <c r="L44" s="886"/>
      <c r="M44" s="886"/>
    </row>
    <row r="45" spans="1:13" x14ac:dyDescent="0.2">
      <c r="A45" s="874">
        <f t="shared" si="0"/>
        <v>34</v>
      </c>
      <c r="B45" s="885" t="s">
        <v>429</v>
      </c>
      <c r="C45" s="870"/>
      <c r="D45" s="884"/>
      <c r="E45" s="880"/>
      <c r="F45" s="883"/>
      <c r="G45" s="879"/>
      <c r="H45" s="881"/>
      <c r="I45" s="882"/>
      <c r="K45" s="870"/>
      <c r="L45" s="881"/>
    </row>
    <row r="46" spans="1:13" x14ac:dyDescent="0.2">
      <c r="A46" s="874">
        <f t="shared" si="0"/>
        <v>35</v>
      </c>
      <c r="B46" s="870" t="s">
        <v>428</v>
      </c>
      <c r="C46" s="870"/>
      <c r="D46" s="878">
        <f>E38</f>
        <v>43.852218097054539</v>
      </c>
      <c r="E46" s="880"/>
      <c r="F46" s="876"/>
      <c r="G46" s="879"/>
      <c r="H46" s="877"/>
      <c r="I46" s="877"/>
      <c r="J46" s="877"/>
      <c r="K46" s="877"/>
      <c r="L46" s="877"/>
      <c r="M46" s="877"/>
    </row>
    <row r="47" spans="1:13" x14ac:dyDescent="0.2">
      <c r="A47" s="874">
        <f t="shared" si="0"/>
        <v>36</v>
      </c>
      <c r="B47" s="870" t="s">
        <v>427</v>
      </c>
      <c r="C47" s="870"/>
      <c r="D47" s="878">
        <f>E38</f>
        <v>43.852218097054539</v>
      </c>
      <c r="E47" s="880"/>
      <c r="F47" s="876"/>
      <c r="G47" s="879"/>
      <c r="H47" s="877"/>
      <c r="I47" s="877"/>
      <c r="J47" s="877"/>
      <c r="K47" s="877"/>
      <c r="L47" s="877"/>
      <c r="M47" s="877"/>
    </row>
    <row r="48" spans="1:13" x14ac:dyDescent="0.2">
      <c r="A48" s="874"/>
      <c r="B48" s="873"/>
      <c r="C48" s="873"/>
      <c r="D48" s="878"/>
      <c r="E48" s="878"/>
      <c r="F48" s="876"/>
      <c r="G48" s="877"/>
      <c r="H48" s="877"/>
      <c r="I48" s="877"/>
      <c r="J48" s="877"/>
      <c r="K48" s="877"/>
      <c r="L48" s="877"/>
      <c r="M48" s="877"/>
    </row>
    <row r="49" spans="1:13" ht="12.75" customHeight="1" x14ac:dyDescent="0.2">
      <c r="A49" s="874"/>
      <c r="B49" s="870"/>
      <c r="C49" s="870"/>
      <c r="D49" s="870"/>
      <c r="E49" s="870"/>
      <c r="F49" s="868"/>
      <c r="G49" s="875"/>
      <c r="H49" s="875"/>
      <c r="I49" s="875"/>
      <c r="J49" s="875"/>
      <c r="K49" s="866"/>
      <c r="L49" s="866"/>
      <c r="M49" s="866"/>
    </row>
    <row r="50" spans="1:13" x14ac:dyDescent="0.2">
      <c r="A50" s="874"/>
      <c r="B50" s="870"/>
      <c r="C50" s="870"/>
      <c r="D50" s="876"/>
      <c r="E50" s="870"/>
      <c r="F50" s="872"/>
      <c r="G50" s="875"/>
      <c r="H50" s="875"/>
      <c r="I50" s="875"/>
      <c r="J50" s="875"/>
      <c r="K50" s="866"/>
      <c r="L50" s="866"/>
      <c r="M50" s="866"/>
    </row>
    <row r="51" spans="1:13" x14ac:dyDescent="0.2">
      <c r="A51" s="874"/>
      <c r="B51" s="874"/>
      <c r="C51" s="873"/>
      <c r="D51" s="872"/>
      <c r="E51" s="869"/>
      <c r="F51" s="872"/>
      <c r="G51" s="866"/>
      <c r="H51" s="866"/>
      <c r="I51" s="866"/>
      <c r="J51" s="866"/>
      <c r="K51" s="866"/>
      <c r="L51" s="866"/>
      <c r="M51" s="866"/>
    </row>
    <row r="52" spans="1:13" x14ac:dyDescent="0.2">
      <c r="B52" s="871" t="s">
        <v>260</v>
      </c>
      <c r="C52" s="870"/>
      <c r="D52" s="870"/>
      <c r="E52" s="869"/>
      <c r="F52" s="868"/>
      <c r="G52" s="866"/>
      <c r="H52" s="866"/>
      <c r="I52" s="866"/>
      <c r="J52" s="866"/>
      <c r="K52" s="866"/>
      <c r="L52" s="866"/>
      <c r="M52" s="866"/>
    </row>
    <row r="55" spans="1:13" x14ac:dyDescent="0.2">
      <c r="D55" s="867"/>
    </row>
    <row r="56" spans="1:13" x14ac:dyDescent="0.2">
      <c r="D56" s="867"/>
    </row>
    <row r="89" spans="1:5" x14ac:dyDescent="0.2">
      <c r="A89" s="866"/>
      <c r="B89" s="866"/>
      <c r="C89" s="866"/>
      <c r="D89" s="866"/>
      <c r="E89" s="866"/>
    </row>
    <row r="90" spans="1:5" x14ac:dyDescent="0.2">
      <c r="A90" s="866"/>
      <c r="B90" s="866"/>
      <c r="C90" s="866"/>
      <c r="D90" s="866"/>
      <c r="E90" s="866"/>
    </row>
    <row r="91" spans="1:5" x14ac:dyDescent="0.2">
      <c r="A91" s="866"/>
      <c r="B91" s="866"/>
      <c r="C91" s="866"/>
      <c r="D91" s="866"/>
      <c r="E91" s="866"/>
    </row>
    <row r="92" spans="1:5" x14ac:dyDescent="0.2">
      <c r="A92" s="866"/>
      <c r="B92" s="866"/>
      <c r="C92" s="866"/>
      <c r="D92" s="866"/>
      <c r="E92" s="866"/>
    </row>
    <row r="93" spans="1:5" x14ac:dyDescent="0.2">
      <c r="A93" s="866"/>
      <c r="B93" s="866"/>
      <c r="C93" s="866"/>
      <c r="D93" s="866"/>
      <c r="E93" s="866"/>
    </row>
    <row r="94" spans="1:5" x14ac:dyDescent="0.2">
      <c r="A94" s="866"/>
      <c r="B94" s="866"/>
      <c r="C94" s="866"/>
      <c r="D94" s="866"/>
      <c r="E94" s="866"/>
    </row>
    <row r="95" spans="1:5" x14ac:dyDescent="0.2">
      <c r="A95" s="866"/>
      <c r="B95" s="866"/>
      <c r="C95" s="866"/>
      <c r="D95" s="866"/>
      <c r="E95" s="866"/>
    </row>
    <row r="96" spans="1:5" x14ac:dyDescent="0.2">
      <c r="A96" s="866"/>
      <c r="B96" s="866"/>
      <c r="C96" s="866"/>
      <c r="D96" s="866"/>
      <c r="E96" s="866"/>
    </row>
    <row r="97" spans="1:5" x14ac:dyDescent="0.2">
      <c r="A97" s="866"/>
      <c r="B97" s="866"/>
      <c r="C97" s="866"/>
      <c r="D97" s="866"/>
      <c r="E97" s="866"/>
    </row>
    <row r="98" spans="1:5" x14ac:dyDescent="0.2">
      <c r="A98" s="866"/>
      <c r="B98" s="866"/>
      <c r="C98" s="866"/>
      <c r="D98" s="866"/>
      <c r="E98" s="866"/>
    </row>
    <row r="99" spans="1:5" x14ac:dyDescent="0.2">
      <c r="A99" s="866"/>
      <c r="B99" s="866"/>
      <c r="C99" s="866"/>
      <c r="D99" s="866"/>
      <c r="E99" s="866"/>
    </row>
    <row r="100" spans="1:5" x14ac:dyDescent="0.2">
      <c r="A100" s="866"/>
      <c r="B100" s="866"/>
      <c r="C100" s="866"/>
      <c r="D100" s="866"/>
      <c r="E100" s="866"/>
    </row>
    <row r="101" spans="1:5" x14ac:dyDescent="0.2">
      <c r="A101" s="866"/>
      <c r="B101" s="866"/>
      <c r="C101" s="866"/>
      <c r="D101" s="866"/>
      <c r="E101" s="866"/>
    </row>
    <row r="102" spans="1:5" x14ac:dyDescent="0.2">
      <c r="A102" s="866"/>
      <c r="B102" s="866"/>
      <c r="C102" s="866"/>
      <c r="D102" s="866"/>
      <c r="E102" s="866"/>
    </row>
    <row r="103" spans="1:5" x14ac:dyDescent="0.2">
      <c r="A103" s="866"/>
      <c r="B103" s="866"/>
      <c r="C103" s="866"/>
      <c r="D103" s="866"/>
      <c r="E103" s="866"/>
    </row>
    <row r="104" spans="1:5" x14ac:dyDescent="0.2">
      <c r="A104" s="866"/>
      <c r="B104" s="866"/>
      <c r="C104" s="866"/>
      <c r="D104" s="866"/>
      <c r="E104" s="866"/>
    </row>
    <row r="105" spans="1:5" x14ac:dyDescent="0.2">
      <c r="A105" s="866"/>
      <c r="B105" s="866"/>
      <c r="C105" s="866"/>
      <c r="D105" s="866"/>
      <c r="E105" s="866"/>
    </row>
    <row r="106" spans="1:5" x14ac:dyDescent="0.2">
      <c r="A106" s="866"/>
      <c r="B106" s="866"/>
      <c r="C106" s="866"/>
      <c r="D106" s="866"/>
      <c r="E106" s="866"/>
    </row>
    <row r="107" spans="1:5" x14ac:dyDescent="0.2">
      <c r="A107" s="866"/>
      <c r="B107" s="866"/>
      <c r="C107" s="866"/>
      <c r="D107" s="866"/>
      <c r="E107" s="866"/>
    </row>
    <row r="108" spans="1:5" x14ac:dyDescent="0.2">
      <c r="A108" s="866"/>
      <c r="B108" s="866"/>
      <c r="C108" s="866"/>
      <c r="D108" s="866"/>
      <c r="E108" s="866"/>
    </row>
    <row r="109" spans="1:5" x14ac:dyDescent="0.2">
      <c r="A109" s="866"/>
      <c r="B109" s="866"/>
      <c r="C109" s="866"/>
      <c r="D109" s="866"/>
      <c r="E109" s="866"/>
    </row>
    <row r="110" spans="1:5" x14ac:dyDescent="0.2">
      <c r="A110" s="866"/>
      <c r="B110" s="866"/>
      <c r="C110" s="866"/>
      <c r="D110" s="866"/>
      <c r="E110" s="866"/>
    </row>
    <row r="111" spans="1:5" x14ac:dyDescent="0.2">
      <c r="A111" s="866"/>
      <c r="B111" s="866"/>
      <c r="C111" s="866"/>
      <c r="D111" s="866"/>
      <c r="E111" s="866"/>
    </row>
    <row r="112" spans="1:5" x14ac:dyDescent="0.2">
      <c r="A112" s="866"/>
      <c r="B112" s="866"/>
      <c r="C112" s="866"/>
      <c r="D112" s="866"/>
      <c r="E112" s="866"/>
    </row>
    <row r="113" spans="1:5" x14ac:dyDescent="0.2">
      <c r="A113" s="866"/>
      <c r="B113" s="866"/>
      <c r="C113" s="866"/>
      <c r="D113" s="866"/>
      <c r="E113" s="866"/>
    </row>
    <row r="114" spans="1:5" x14ac:dyDescent="0.2">
      <c r="A114" s="866"/>
      <c r="B114" s="866"/>
      <c r="C114" s="866"/>
      <c r="D114" s="866"/>
      <c r="E114" s="866"/>
    </row>
    <row r="115" spans="1:5" x14ac:dyDescent="0.2">
      <c r="A115" s="866"/>
      <c r="B115" s="866"/>
      <c r="C115" s="866"/>
      <c r="D115" s="866"/>
      <c r="E115" s="866"/>
    </row>
    <row r="116" spans="1:5" x14ac:dyDescent="0.2">
      <c r="A116" s="866"/>
      <c r="B116" s="866"/>
      <c r="C116" s="866"/>
      <c r="D116" s="866"/>
      <c r="E116" s="866"/>
    </row>
    <row r="117" spans="1:5" x14ac:dyDescent="0.2">
      <c r="A117" s="866"/>
      <c r="B117" s="866"/>
      <c r="C117" s="866"/>
      <c r="D117" s="866"/>
      <c r="E117" s="866"/>
    </row>
    <row r="118" spans="1:5" x14ac:dyDescent="0.2">
      <c r="A118" s="866"/>
      <c r="B118" s="866"/>
      <c r="C118" s="866"/>
      <c r="D118" s="866"/>
      <c r="E118" s="866"/>
    </row>
    <row r="119" spans="1:5" x14ac:dyDescent="0.2">
      <c r="A119" s="866"/>
      <c r="B119" s="866"/>
      <c r="C119" s="866"/>
      <c r="D119" s="866"/>
      <c r="E119" s="866"/>
    </row>
    <row r="120" spans="1:5" x14ac:dyDescent="0.2">
      <c r="A120" s="866"/>
      <c r="B120" s="866"/>
      <c r="C120" s="866"/>
      <c r="D120" s="866"/>
      <c r="E120" s="866"/>
    </row>
    <row r="121" spans="1:5" x14ac:dyDescent="0.2">
      <c r="A121" s="866"/>
      <c r="B121" s="866"/>
      <c r="C121" s="866"/>
      <c r="D121" s="866"/>
      <c r="E121" s="866"/>
    </row>
    <row r="122" spans="1:5" x14ac:dyDescent="0.2">
      <c r="A122" s="866"/>
      <c r="B122" s="866"/>
      <c r="C122" s="866"/>
      <c r="D122" s="866"/>
      <c r="E122" s="866"/>
    </row>
    <row r="123" spans="1:5" x14ac:dyDescent="0.2">
      <c r="A123" s="866"/>
      <c r="B123" s="866"/>
      <c r="C123" s="866"/>
      <c r="D123" s="866"/>
      <c r="E123" s="866"/>
    </row>
    <row r="124" spans="1:5" x14ac:dyDescent="0.2">
      <c r="A124" s="866"/>
      <c r="B124" s="866"/>
      <c r="C124" s="866"/>
      <c r="D124" s="866"/>
      <c r="E124" s="866"/>
    </row>
    <row r="125" spans="1:5" x14ac:dyDescent="0.2">
      <c r="A125" s="866"/>
      <c r="B125" s="866"/>
      <c r="C125" s="866"/>
      <c r="D125" s="866"/>
      <c r="E125" s="866"/>
    </row>
    <row r="126" spans="1:5" x14ac:dyDescent="0.2">
      <c r="A126" s="866"/>
      <c r="B126" s="866"/>
      <c r="C126" s="866"/>
      <c r="D126" s="866"/>
      <c r="E126" s="866"/>
    </row>
    <row r="127" spans="1:5" x14ac:dyDescent="0.2">
      <c r="A127" s="866"/>
      <c r="B127" s="866"/>
      <c r="C127" s="866"/>
      <c r="D127" s="866"/>
      <c r="E127" s="866"/>
    </row>
    <row r="128" spans="1:5" x14ac:dyDescent="0.2">
      <c r="A128" s="866"/>
      <c r="B128" s="866"/>
      <c r="C128" s="866"/>
      <c r="D128" s="866"/>
      <c r="E128" s="866"/>
    </row>
    <row r="129" spans="1:5" x14ac:dyDescent="0.2">
      <c r="A129" s="866"/>
      <c r="B129" s="866"/>
      <c r="C129" s="866"/>
      <c r="D129" s="866"/>
      <c r="E129" s="866"/>
    </row>
    <row r="130" spans="1:5" x14ac:dyDescent="0.2">
      <c r="A130" s="866"/>
      <c r="B130" s="866"/>
      <c r="C130" s="866"/>
      <c r="D130" s="866"/>
      <c r="E130" s="866"/>
    </row>
    <row r="131" spans="1:5" x14ac:dyDescent="0.2">
      <c r="A131" s="866"/>
      <c r="B131" s="866"/>
      <c r="C131" s="866"/>
      <c r="D131" s="866"/>
      <c r="E131" s="866"/>
    </row>
    <row r="132" spans="1:5" x14ac:dyDescent="0.2">
      <c r="A132" s="866"/>
      <c r="B132" s="866"/>
      <c r="C132" s="866"/>
      <c r="D132" s="866"/>
      <c r="E132" s="866"/>
    </row>
    <row r="133" spans="1:5" x14ac:dyDescent="0.2">
      <c r="A133" s="866"/>
      <c r="B133" s="866"/>
      <c r="C133" s="866"/>
      <c r="D133" s="866"/>
      <c r="E133" s="866"/>
    </row>
    <row r="134" spans="1:5" x14ac:dyDescent="0.2">
      <c r="A134" s="866"/>
      <c r="B134" s="866"/>
      <c r="C134" s="866"/>
      <c r="D134" s="866"/>
      <c r="E134" s="866"/>
    </row>
    <row r="135" spans="1:5" x14ac:dyDescent="0.2">
      <c r="A135" s="866"/>
      <c r="B135" s="866"/>
      <c r="C135" s="866"/>
      <c r="D135" s="866"/>
      <c r="E135" s="866"/>
    </row>
    <row r="136" spans="1:5" x14ac:dyDescent="0.2">
      <c r="A136" s="866"/>
      <c r="B136" s="866"/>
      <c r="C136" s="866"/>
      <c r="D136" s="866"/>
      <c r="E136" s="866"/>
    </row>
    <row r="137" spans="1:5" x14ac:dyDescent="0.2">
      <c r="A137" s="866"/>
      <c r="B137" s="866"/>
      <c r="C137" s="866"/>
      <c r="D137" s="866"/>
      <c r="E137" s="866"/>
    </row>
    <row r="138" spans="1:5" x14ac:dyDescent="0.2">
      <c r="A138" s="866"/>
      <c r="B138" s="866"/>
      <c r="C138" s="866"/>
      <c r="D138" s="866"/>
      <c r="E138" s="866"/>
    </row>
    <row r="139" spans="1:5" x14ac:dyDescent="0.2">
      <c r="A139" s="866"/>
      <c r="B139" s="866"/>
      <c r="C139" s="866"/>
      <c r="D139" s="866"/>
      <c r="E139" s="866"/>
    </row>
    <row r="140" spans="1:5" x14ac:dyDescent="0.2">
      <c r="A140" s="866"/>
      <c r="B140" s="866"/>
      <c r="C140" s="866"/>
      <c r="D140" s="866"/>
      <c r="E140" s="866"/>
    </row>
    <row r="141" spans="1:5" x14ac:dyDescent="0.2">
      <c r="A141" s="866"/>
      <c r="B141" s="866"/>
      <c r="C141" s="866"/>
      <c r="D141" s="866"/>
      <c r="E141" s="866"/>
    </row>
    <row r="142" spans="1:5" x14ac:dyDescent="0.2">
      <c r="A142" s="866"/>
      <c r="B142" s="866"/>
      <c r="C142" s="866"/>
      <c r="D142" s="866"/>
      <c r="E142" s="866"/>
    </row>
  </sheetData>
  <pageMargins left="0.7" right="0.7" top="0.75" bottom="0.75" header="0.3" footer="0.3"/>
  <pageSetup scale="91"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W3949"/>
  <sheetViews>
    <sheetView zoomScale="85" zoomScaleNormal="85" workbookViewId="0">
      <selection activeCell="H32" sqref="H32"/>
    </sheetView>
  </sheetViews>
  <sheetFormatPr defaultRowHeight="12.75" x14ac:dyDescent="0.2"/>
  <cols>
    <col min="1" max="1" width="7.42578125" style="158" customWidth="1"/>
    <col min="2" max="2" width="6.42578125" style="158" customWidth="1"/>
    <col min="3" max="3" width="43.42578125" customWidth="1"/>
    <col min="4" max="4" width="13.7109375" customWidth="1"/>
    <col min="5" max="5" width="2.42578125" customWidth="1"/>
    <col min="6" max="6" width="15.42578125" customWidth="1"/>
    <col min="7" max="7" width="16.28515625" bestFit="1" customWidth="1"/>
    <col min="8" max="10" width="15.28515625" customWidth="1"/>
    <col min="11" max="12" width="14.85546875" customWidth="1"/>
    <col min="13" max="13" width="15.7109375" customWidth="1"/>
    <col min="14" max="14" width="15.140625" customWidth="1"/>
    <col min="15" max="15" width="15.42578125" customWidth="1"/>
    <col min="16" max="17" width="14.85546875" customWidth="1"/>
    <col min="18" max="18" width="17.42578125" customWidth="1"/>
    <col min="19" max="19" width="97.28515625" customWidth="1"/>
    <col min="20" max="20" width="6" customWidth="1"/>
    <col min="21" max="21" width="10.7109375" bestFit="1" customWidth="1"/>
    <col min="22" max="22" width="44" bestFit="1" customWidth="1"/>
    <col min="23" max="23" width="14" bestFit="1" customWidth="1"/>
    <col min="24" max="24" width="4.85546875" bestFit="1" customWidth="1"/>
  </cols>
  <sheetData>
    <row r="1" spans="1:23" ht="18" x14ac:dyDescent="0.25">
      <c r="C1" s="177" t="s">
        <v>375</v>
      </c>
      <c r="G1" s="178"/>
      <c r="I1" s="570"/>
    </row>
    <row r="2" spans="1:23" ht="18" x14ac:dyDescent="0.25">
      <c r="C2" s="631" t="s">
        <v>217</v>
      </c>
      <c r="G2" s="168"/>
      <c r="H2" s="701"/>
    </row>
    <row r="3" spans="1:23" ht="15.75" x14ac:dyDescent="0.25">
      <c r="A3" s="180"/>
      <c r="B3" s="180"/>
      <c r="C3" s="179" t="s">
        <v>130</v>
      </c>
      <c r="E3" s="158"/>
      <c r="F3" s="167"/>
      <c r="G3" s="167"/>
      <c r="H3" s="167"/>
      <c r="I3" s="167"/>
      <c r="J3" s="167"/>
      <c r="K3" s="167"/>
      <c r="L3" s="167"/>
      <c r="M3" s="167"/>
      <c r="N3" s="167"/>
      <c r="O3" s="167"/>
      <c r="P3" s="167"/>
      <c r="Q3" s="167"/>
      <c r="R3" s="167"/>
      <c r="S3" s="173"/>
    </row>
    <row r="4" spans="1:23" ht="15.75" x14ac:dyDescent="0.25">
      <c r="A4" s="180" t="s">
        <v>246</v>
      </c>
      <c r="B4" s="180"/>
      <c r="C4" s="671" t="s">
        <v>218</v>
      </c>
      <c r="E4" s="158"/>
      <c r="F4" s="167"/>
      <c r="G4" s="181"/>
      <c r="H4" s="181"/>
      <c r="I4" s="181"/>
      <c r="J4" s="181"/>
      <c r="K4" s="181"/>
      <c r="L4" s="181"/>
      <c r="M4" s="181"/>
      <c r="N4" s="181"/>
      <c r="O4" s="181"/>
      <c r="P4" s="181"/>
      <c r="Q4" s="181"/>
      <c r="R4" s="181" t="s">
        <v>132</v>
      </c>
      <c r="S4" s="173"/>
    </row>
    <row r="5" spans="1:23" ht="14.25" x14ac:dyDescent="0.2">
      <c r="A5" s="158" t="s">
        <v>133</v>
      </c>
      <c r="B5" s="426" t="s">
        <v>253</v>
      </c>
      <c r="C5" s="169"/>
      <c r="E5" s="182"/>
      <c r="F5" s="578">
        <v>44927</v>
      </c>
      <c r="G5" s="578">
        <v>44958</v>
      </c>
      <c r="H5" s="578">
        <v>44986</v>
      </c>
      <c r="I5" s="578">
        <v>45017</v>
      </c>
      <c r="J5" s="578">
        <v>45047</v>
      </c>
      <c r="K5" s="578">
        <v>45078</v>
      </c>
      <c r="L5" s="578">
        <v>45108</v>
      </c>
      <c r="M5" s="578">
        <v>45139</v>
      </c>
      <c r="N5" s="578">
        <v>45170</v>
      </c>
      <c r="O5" s="578">
        <v>45200</v>
      </c>
      <c r="P5" s="578">
        <v>45231</v>
      </c>
      <c r="Q5" s="578">
        <v>45261</v>
      </c>
      <c r="R5" s="183" t="s">
        <v>134</v>
      </c>
      <c r="S5" s="170" t="s">
        <v>135</v>
      </c>
    </row>
    <row r="6" spans="1:23" x14ac:dyDescent="0.2">
      <c r="A6" s="158">
        <v>1</v>
      </c>
    </row>
    <row r="7" spans="1:23" ht="15" x14ac:dyDescent="0.35">
      <c r="A7" s="158">
        <v>2</v>
      </c>
      <c r="C7" t="s">
        <v>136</v>
      </c>
      <c r="D7" s="186" t="s">
        <v>137</v>
      </c>
      <c r="E7" s="160"/>
      <c r="F7" s="188"/>
      <c r="G7" s="188"/>
      <c r="H7" s="188"/>
      <c r="I7" s="188"/>
      <c r="J7" s="188"/>
      <c r="K7" s="188"/>
      <c r="L7" s="188"/>
      <c r="M7" s="188"/>
      <c r="N7" s="188"/>
      <c r="O7" s="188"/>
      <c r="P7" s="188"/>
      <c r="Q7" s="188"/>
      <c r="R7" s="188"/>
      <c r="S7" s="184"/>
      <c r="T7" s="391"/>
      <c r="W7" s="160"/>
    </row>
    <row r="8" spans="1:23" x14ac:dyDescent="0.2">
      <c r="A8" s="158">
        <v>3</v>
      </c>
      <c r="B8" s="158">
        <v>2</v>
      </c>
      <c r="C8" s="189" t="s">
        <v>249</v>
      </c>
      <c r="D8" s="190">
        <v>501</v>
      </c>
      <c r="E8" s="160"/>
      <c r="F8" s="185">
        <f>+Actuals!G29</f>
        <v>4661658</v>
      </c>
      <c r="G8" s="185">
        <f>+Actuals!H29</f>
        <v>5182095</v>
      </c>
      <c r="H8" s="185">
        <f>+Actuals!I29</f>
        <v>6135642</v>
      </c>
      <c r="I8" s="185">
        <f>+Actuals!J29</f>
        <v>5212720</v>
      </c>
      <c r="J8" s="185">
        <f>+Actuals!K29</f>
        <v>2742241</v>
      </c>
      <c r="K8" s="185">
        <f>+Actuals!L29</f>
        <v>3800244</v>
      </c>
      <c r="L8" s="185">
        <f>+Actuals!M29</f>
        <v>6377868</v>
      </c>
      <c r="M8" s="185">
        <f>+Actuals!N29</f>
        <v>5648202</v>
      </c>
      <c r="N8" s="185">
        <f>+Actuals!O29</f>
        <v>5313681</v>
      </c>
      <c r="O8" s="185">
        <v>4829250</v>
      </c>
      <c r="P8" s="185">
        <f>+Actuals!Q29</f>
        <v>5286267</v>
      </c>
      <c r="Q8" s="185">
        <f>+Actuals!R29</f>
        <v>5446736</v>
      </c>
      <c r="R8" s="185">
        <f t="shared" ref="R8:R15" si="0">SUM(F8:Q8)</f>
        <v>60636604</v>
      </c>
      <c r="S8" s="192" t="s">
        <v>138</v>
      </c>
      <c r="T8" s="391" t="s">
        <v>186</v>
      </c>
      <c r="U8" s="570" t="s">
        <v>209</v>
      </c>
      <c r="W8" s="160"/>
    </row>
    <row r="9" spans="1:23" x14ac:dyDescent="0.2">
      <c r="A9" s="158">
        <v>4</v>
      </c>
      <c r="B9" s="158">
        <v>3</v>
      </c>
      <c r="C9" s="189" t="s">
        <v>224</v>
      </c>
      <c r="D9" s="190">
        <v>547</v>
      </c>
      <c r="E9" s="160"/>
      <c r="F9" s="193">
        <f>+Actuals!G30</f>
        <v>68809958</v>
      </c>
      <c r="G9" s="193">
        <f>+Actuals!H30</f>
        <v>29065705</v>
      </c>
      <c r="H9" s="193">
        <f>+Actuals!I30</f>
        <v>36399182</v>
      </c>
      <c r="I9" s="193">
        <f>+Actuals!J30</f>
        <v>29372887</v>
      </c>
      <c r="J9" s="193">
        <f>+Actuals!K30</f>
        <v>7807255</v>
      </c>
      <c r="K9" s="185">
        <f>+Actuals!L30</f>
        <v>15210926</v>
      </c>
      <c r="L9" s="193">
        <f>+Actuals!M30</f>
        <v>35166496</v>
      </c>
      <c r="M9" s="193">
        <f>+Actuals!N30</f>
        <v>39516544</v>
      </c>
      <c r="N9" s="193">
        <f>+Actuals!O30</f>
        <v>35706807</v>
      </c>
      <c r="O9" s="193">
        <v>26179346</v>
      </c>
      <c r="P9" s="193">
        <f>+Actuals!Q30</f>
        <v>37427995</v>
      </c>
      <c r="Q9" s="193">
        <f>+Actuals!R30</f>
        <v>35987064</v>
      </c>
      <c r="R9" s="193">
        <f t="shared" si="0"/>
        <v>396650165</v>
      </c>
      <c r="S9" s="192" t="s">
        <v>138</v>
      </c>
      <c r="T9" s="391"/>
      <c r="W9" s="160"/>
    </row>
    <row r="10" spans="1:23" s="157" customFormat="1" x14ac:dyDescent="0.2">
      <c r="A10" s="158">
        <v>5</v>
      </c>
      <c r="B10" s="158">
        <v>4</v>
      </c>
      <c r="C10" s="194" t="s">
        <v>250</v>
      </c>
      <c r="D10" s="195">
        <v>555</v>
      </c>
      <c r="E10" s="163"/>
      <c r="F10" s="193">
        <f>+Actuals!G31</f>
        <v>97229888</v>
      </c>
      <c r="G10" s="193">
        <f>+Actuals!H31</f>
        <v>88048407</v>
      </c>
      <c r="H10" s="193">
        <f>+Actuals!I31</f>
        <v>86367398</v>
      </c>
      <c r="I10" s="193">
        <f>+Actuals!J31</f>
        <v>60312325</v>
      </c>
      <c r="J10" s="193">
        <f>+Actuals!K31</f>
        <v>48360169</v>
      </c>
      <c r="K10" s="193">
        <f>+Actuals!L31</f>
        <v>56164508</v>
      </c>
      <c r="L10" s="193">
        <f>+Actuals!M31</f>
        <v>65371119</v>
      </c>
      <c r="M10" s="193">
        <f>+Actuals!N31</f>
        <v>53552986</v>
      </c>
      <c r="N10" s="193">
        <f>+Actuals!O31</f>
        <v>27453721</v>
      </c>
      <c r="O10" s="193">
        <v>58904191</v>
      </c>
      <c r="P10" s="193">
        <f>+Actuals!Q31</f>
        <v>84322573</v>
      </c>
      <c r="Q10" s="193">
        <f>+Actuals!R31</f>
        <v>93004596.663399994</v>
      </c>
      <c r="R10" s="193">
        <f t="shared" si="0"/>
        <v>819091881.66339993</v>
      </c>
      <c r="S10" s="192" t="s">
        <v>138</v>
      </c>
      <c r="T10" s="414"/>
      <c r="W10" s="163"/>
    </row>
    <row r="11" spans="1:23" x14ac:dyDescent="0.2">
      <c r="A11" s="158">
        <v>6</v>
      </c>
      <c r="B11" s="158">
        <v>5</v>
      </c>
      <c r="C11" s="189" t="s">
        <v>251</v>
      </c>
      <c r="D11" s="195" t="s">
        <v>159</v>
      </c>
      <c r="E11" s="160"/>
      <c r="F11" s="193">
        <f>+Actuals!G32</f>
        <v>-44051900</v>
      </c>
      <c r="G11" s="193">
        <f>+Actuals!H32</f>
        <v>-13135761</v>
      </c>
      <c r="H11" s="193">
        <f>+Actuals!I32</f>
        <v>-4003266</v>
      </c>
      <c r="I11" s="193">
        <f>+Actuals!J32</f>
        <v>-421996</v>
      </c>
      <c r="J11" s="193">
        <f>+Actuals!K32</f>
        <v>3032432</v>
      </c>
      <c r="K11" s="193">
        <f>+Actuals!L32</f>
        <v>2621583</v>
      </c>
      <c r="L11" s="193">
        <f>+Actuals!M32</f>
        <v>2166867</v>
      </c>
      <c r="M11" s="193">
        <f>+Actuals!N32</f>
        <v>1339113</v>
      </c>
      <c r="N11" s="193">
        <f>+Actuals!O32</f>
        <v>4786486</v>
      </c>
      <c r="O11" s="193">
        <v>3682422</v>
      </c>
      <c r="P11" s="193">
        <f>+Actuals!Q32</f>
        <v>-1220997</v>
      </c>
      <c r="Q11" s="193">
        <f>+Actuals!R32</f>
        <v>-2369880</v>
      </c>
      <c r="R11" s="193">
        <f t="shared" si="0"/>
        <v>-47574897</v>
      </c>
      <c r="S11" s="192" t="s">
        <v>138</v>
      </c>
      <c r="T11" s="391"/>
      <c r="W11" s="160"/>
    </row>
    <row r="12" spans="1:23" x14ac:dyDescent="0.2">
      <c r="A12" s="158">
        <v>7</v>
      </c>
      <c r="B12" s="158">
        <v>6</v>
      </c>
      <c r="C12" s="189" t="s">
        <v>216</v>
      </c>
      <c r="D12" s="195">
        <v>55700003</v>
      </c>
      <c r="E12" s="160"/>
      <c r="F12" s="193">
        <f>Actuals!G33</f>
        <v>37690</v>
      </c>
      <c r="G12" s="193">
        <f>Actuals!H33</f>
        <v>33632</v>
      </c>
      <c r="H12" s="193">
        <f>Actuals!I33</f>
        <v>42641</v>
      </c>
      <c r="I12" s="193">
        <f>Actuals!J33</f>
        <v>32133</v>
      </c>
      <c r="J12" s="193">
        <f>Actuals!K33</f>
        <v>37616</v>
      </c>
      <c r="K12" s="193">
        <f>Actuals!L33</f>
        <v>40175</v>
      </c>
      <c r="L12" s="193">
        <f>Actuals!M33</f>
        <v>49426</v>
      </c>
      <c r="M12" s="193">
        <f>Actuals!N33</f>
        <v>58664</v>
      </c>
      <c r="N12" s="193">
        <f>Actuals!O33</f>
        <v>59752</v>
      </c>
      <c r="O12" s="193">
        <v>49757</v>
      </c>
      <c r="P12" s="193">
        <f>Actuals!Q33</f>
        <v>53115</v>
      </c>
      <c r="Q12" s="193">
        <f>Actuals!R33</f>
        <v>51656</v>
      </c>
      <c r="R12" s="193">
        <f t="shared" si="0"/>
        <v>546257</v>
      </c>
      <c r="S12" s="192" t="s">
        <v>138</v>
      </c>
      <c r="T12" s="391"/>
      <c r="W12" s="160"/>
    </row>
    <row r="13" spans="1:23" x14ac:dyDescent="0.2">
      <c r="A13" s="158">
        <v>8</v>
      </c>
      <c r="B13" s="158">
        <v>7</v>
      </c>
      <c r="C13" s="189" t="s">
        <v>252</v>
      </c>
      <c r="D13" s="195">
        <v>447</v>
      </c>
      <c r="E13" s="160"/>
      <c r="F13" s="193">
        <f>+Actuals!G34</f>
        <v>-59665120</v>
      </c>
      <c r="G13" s="193">
        <f>+Actuals!H34</f>
        <v>-29423454</v>
      </c>
      <c r="H13" s="193">
        <f>+Actuals!I34</f>
        <v>-55229121</v>
      </c>
      <c r="I13" s="193">
        <f>Actuals!J34</f>
        <v>-40614717</v>
      </c>
      <c r="J13" s="193">
        <f>+Actuals!K34</f>
        <v>-2827392</v>
      </c>
      <c r="K13" s="193">
        <f>+Actuals!L34</f>
        <v>-14202339</v>
      </c>
      <c r="L13" s="193">
        <f>+Actuals!M34</f>
        <v>-70367039</v>
      </c>
      <c r="M13" s="193">
        <f>+Actuals!N34</f>
        <v>-57152300</v>
      </c>
      <c r="N13" s="193">
        <f>+Actuals!O34</f>
        <v>-45982318</v>
      </c>
      <c r="O13" s="193">
        <v>-29807717</v>
      </c>
      <c r="P13" s="193">
        <f>+Actuals!Q34</f>
        <v>-48640914</v>
      </c>
      <c r="Q13" s="193">
        <f>Actuals!R34</f>
        <v>-45424821</v>
      </c>
      <c r="R13" s="193">
        <f t="shared" si="0"/>
        <v>-499337252</v>
      </c>
      <c r="S13" s="192" t="s">
        <v>138</v>
      </c>
      <c r="T13" s="391"/>
      <c r="W13" s="160"/>
    </row>
    <row r="14" spans="1:23" x14ac:dyDescent="0.2">
      <c r="A14" s="158">
        <v>9</v>
      </c>
      <c r="B14" s="158">
        <v>8</v>
      </c>
      <c r="C14" s="189" t="s">
        <v>139</v>
      </c>
      <c r="D14" s="195">
        <v>565</v>
      </c>
      <c r="E14" s="160"/>
      <c r="F14" s="193">
        <f>+Actuals!G35</f>
        <v>16149001</v>
      </c>
      <c r="G14" s="193">
        <f>+Actuals!H35</f>
        <v>14150171</v>
      </c>
      <c r="H14" s="193">
        <f>+Actuals!I35</f>
        <v>12579764</v>
      </c>
      <c r="I14" s="193">
        <f>+Actuals!J35</f>
        <v>14941795</v>
      </c>
      <c r="J14" s="193">
        <f>+Actuals!K35</f>
        <v>10643051</v>
      </c>
      <c r="K14" s="193">
        <f>+Actuals!L35</f>
        <v>11954474</v>
      </c>
      <c r="L14" s="193">
        <f>+Actuals!M35</f>
        <v>12568110</v>
      </c>
      <c r="M14" s="193">
        <f>+Actuals!N35</f>
        <v>14430014</v>
      </c>
      <c r="N14" s="193">
        <f>+Actuals!O35</f>
        <v>13840750</v>
      </c>
      <c r="O14" s="193">
        <v>12823788</v>
      </c>
      <c r="P14" s="193">
        <f>+Actuals!Q35</f>
        <v>13644913</v>
      </c>
      <c r="Q14" s="193">
        <f>+Actuals!R35</f>
        <v>14857591</v>
      </c>
      <c r="R14" s="193">
        <f t="shared" si="0"/>
        <v>162583422</v>
      </c>
      <c r="S14" s="192" t="s">
        <v>138</v>
      </c>
      <c r="T14" s="391"/>
      <c r="W14" s="160"/>
    </row>
    <row r="15" spans="1:23" s="157" customFormat="1" x14ac:dyDescent="0.2">
      <c r="A15" s="158">
        <v>10</v>
      </c>
      <c r="B15" s="158">
        <v>10</v>
      </c>
      <c r="C15" s="571" t="s">
        <v>157</v>
      </c>
      <c r="D15" s="195">
        <v>40810005</v>
      </c>
      <c r="E15" s="163"/>
      <c r="F15" s="193">
        <f>Actuals!G36</f>
        <v>73449</v>
      </c>
      <c r="G15" s="193">
        <f>Actuals!H36</f>
        <v>69500</v>
      </c>
      <c r="H15" s="193">
        <f>Actuals!I36</f>
        <v>69500</v>
      </c>
      <c r="I15" s="193">
        <f>Actuals!J36</f>
        <v>111566</v>
      </c>
      <c r="J15" s="193">
        <f>Actuals!K36</f>
        <v>69500</v>
      </c>
      <c r="K15" s="193">
        <f>Actuals!L36</f>
        <v>69500</v>
      </c>
      <c r="L15" s="193">
        <f>Actuals!M36</f>
        <v>-436646</v>
      </c>
      <c r="M15" s="193">
        <f>Actuals!N36</f>
        <v>0</v>
      </c>
      <c r="N15" s="193">
        <f>Actuals!O36</f>
        <v>0</v>
      </c>
      <c r="O15" s="193">
        <v>0</v>
      </c>
      <c r="P15" s="193">
        <f>Actuals!Q36</f>
        <v>0</v>
      </c>
      <c r="Q15" s="193">
        <f>Actuals!R36</f>
        <v>0</v>
      </c>
      <c r="R15" s="193">
        <f t="shared" si="0"/>
        <v>26369</v>
      </c>
      <c r="S15" s="192" t="s">
        <v>138</v>
      </c>
      <c r="T15" s="414"/>
      <c r="W15" s="163"/>
    </row>
    <row r="16" spans="1:23" x14ac:dyDescent="0.2">
      <c r="A16" s="158">
        <v>11</v>
      </c>
      <c r="C16" s="189" t="s">
        <v>140</v>
      </c>
      <c r="D16" s="190"/>
      <c r="E16" s="160"/>
      <c r="F16" s="196">
        <f t="shared" ref="F16:N16" si="1">SUM(F8:F15)</f>
        <v>83244624</v>
      </c>
      <c r="G16" s="196">
        <f t="shared" si="1"/>
        <v>93990295</v>
      </c>
      <c r="H16" s="196">
        <f t="shared" si="1"/>
        <v>82361740</v>
      </c>
      <c r="I16" s="196">
        <f t="shared" si="1"/>
        <v>68946713</v>
      </c>
      <c r="J16" s="196">
        <f t="shared" si="1"/>
        <v>69864872</v>
      </c>
      <c r="K16" s="196">
        <f t="shared" si="1"/>
        <v>75659071</v>
      </c>
      <c r="L16" s="196">
        <f t="shared" si="1"/>
        <v>50896201</v>
      </c>
      <c r="M16" s="196">
        <f t="shared" si="1"/>
        <v>57393223</v>
      </c>
      <c r="N16" s="196">
        <f t="shared" si="1"/>
        <v>41178879</v>
      </c>
      <c r="O16" s="196">
        <v>76661037</v>
      </c>
      <c r="P16" s="196">
        <f>SUM(P8:P15)-1</f>
        <v>90872951</v>
      </c>
      <c r="Q16" s="196">
        <f>SUM(Q8:Q15)</f>
        <v>101552942.66339999</v>
      </c>
      <c r="R16" s="196">
        <f>SUM(R8:R15)</f>
        <v>892622549.66339993</v>
      </c>
      <c r="S16" s="192"/>
      <c r="T16" s="391"/>
    </row>
    <row r="17" spans="1:20" x14ac:dyDescent="0.2">
      <c r="A17" s="158">
        <v>12</v>
      </c>
      <c r="C17" s="189"/>
      <c r="D17" s="190"/>
      <c r="E17" s="160"/>
      <c r="F17" s="197"/>
      <c r="G17" s="197"/>
      <c r="H17" s="197"/>
      <c r="I17" s="197"/>
      <c r="J17" s="197"/>
      <c r="K17" s="197"/>
      <c r="L17" s="197"/>
      <c r="M17" s="197"/>
      <c r="N17" s="197"/>
      <c r="O17" s="197"/>
      <c r="P17" s="197"/>
      <c r="Q17" s="197"/>
      <c r="R17" s="193"/>
      <c r="S17" s="192"/>
      <c r="T17" s="391"/>
    </row>
    <row r="18" spans="1:20" x14ac:dyDescent="0.2">
      <c r="A18" s="158">
        <v>13</v>
      </c>
      <c r="C18" s="200" t="s">
        <v>254</v>
      </c>
      <c r="D18" s="160"/>
      <c r="E18" s="160"/>
      <c r="F18" s="201"/>
      <c r="G18" s="201"/>
      <c r="H18" s="201"/>
      <c r="I18" s="201"/>
      <c r="J18" s="201"/>
      <c r="K18" s="201"/>
      <c r="L18" s="201"/>
      <c r="M18" s="201"/>
      <c r="N18" s="201"/>
      <c r="O18" s="202"/>
      <c r="P18" s="202"/>
      <c r="Q18" s="202"/>
      <c r="R18" s="202"/>
      <c r="S18" s="192"/>
      <c r="T18" s="391"/>
    </row>
    <row r="19" spans="1:20" x14ac:dyDescent="0.2">
      <c r="A19" s="158">
        <v>14</v>
      </c>
      <c r="B19" s="158">
        <v>9</v>
      </c>
      <c r="C19" t="s">
        <v>213</v>
      </c>
      <c r="D19" s="164"/>
      <c r="E19" s="164"/>
      <c r="F19" s="198">
        <v>347745.6</v>
      </c>
      <c r="G19" s="198">
        <v>314092.79999999999</v>
      </c>
      <c r="H19" s="198">
        <v>347278.2</v>
      </c>
      <c r="I19" s="198">
        <v>336528</v>
      </c>
      <c r="J19" s="198">
        <v>347745.6</v>
      </c>
      <c r="K19" s="198">
        <v>336528</v>
      </c>
      <c r="L19" s="198">
        <v>347745.6</v>
      </c>
      <c r="M19" s="198">
        <v>347745.6</v>
      </c>
      <c r="N19" s="198">
        <v>336528</v>
      </c>
      <c r="O19" s="198">
        <v>347745.6</v>
      </c>
      <c r="P19" s="198">
        <v>336995.4</v>
      </c>
      <c r="Q19" s="198">
        <v>347745.6</v>
      </c>
      <c r="R19" s="185">
        <f>SUM(F19:Q19)</f>
        <v>4094424</v>
      </c>
      <c r="S19" s="830" t="s">
        <v>369</v>
      </c>
      <c r="T19" s="391" t="s">
        <v>192</v>
      </c>
    </row>
    <row r="20" spans="1:20" ht="18" customHeight="1" thickBot="1" x14ac:dyDescent="0.3">
      <c r="A20" s="158">
        <v>16</v>
      </c>
      <c r="C20" s="200" t="s">
        <v>141</v>
      </c>
      <c r="D20" s="203"/>
      <c r="E20" s="164"/>
      <c r="F20" s="205">
        <f>F16+F19</f>
        <v>83592369.599999994</v>
      </c>
      <c r="G20" s="205">
        <f>G16+G19</f>
        <v>94304387.799999997</v>
      </c>
      <c r="H20" s="205">
        <f t="shared" ref="H20:Q20" si="2">H16+H19</f>
        <v>82709018.200000003</v>
      </c>
      <c r="I20" s="205">
        <f t="shared" si="2"/>
        <v>69283241</v>
      </c>
      <c r="J20" s="205">
        <f t="shared" si="2"/>
        <v>70212617.599999994</v>
      </c>
      <c r="K20" s="205">
        <f t="shared" si="2"/>
        <v>75995599</v>
      </c>
      <c r="L20" s="205">
        <f t="shared" si="2"/>
        <v>51243946.600000001</v>
      </c>
      <c r="M20" s="205">
        <f t="shared" si="2"/>
        <v>57740968.600000001</v>
      </c>
      <c r="N20" s="205">
        <f t="shared" si="2"/>
        <v>41515407</v>
      </c>
      <c r="O20" s="205">
        <v>77008782.599999994</v>
      </c>
      <c r="P20" s="205">
        <f t="shared" si="2"/>
        <v>91209946.400000006</v>
      </c>
      <c r="Q20" s="205">
        <f t="shared" si="2"/>
        <v>101900688.26339999</v>
      </c>
      <c r="R20" s="205">
        <f>R16+R19</f>
        <v>896716973.66339993</v>
      </c>
      <c r="S20" s="184"/>
      <c r="T20" s="605" t="s">
        <v>187</v>
      </c>
    </row>
    <row r="21" spans="1:20" ht="16.5" customHeight="1" x14ac:dyDescent="0.2">
      <c r="A21" s="158">
        <v>17</v>
      </c>
      <c r="C21" s="168"/>
      <c r="H21" s="697"/>
      <c r="I21" s="718"/>
      <c r="J21" s="719"/>
      <c r="K21" s="731"/>
      <c r="M21" s="739"/>
      <c r="N21" s="739"/>
      <c r="O21" s="739"/>
      <c r="P21" s="739"/>
      <c r="Q21" s="739"/>
      <c r="T21" s="391"/>
    </row>
    <row r="22" spans="1:20" x14ac:dyDescent="0.2">
      <c r="A22" s="158">
        <v>18</v>
      </c>
      <c r="R22" s="206"/>
      <c r="S22" s="184"/>
      <c r="T22" s="391"/>
    </row>
    <row r="23" spans="1:20" x14ac:dyDescent="0.2">
      <c r="A23" s="158">
        <v>19</v>
      </c>
      <c r="B23" s="158">
        <v>13</v>
      </c>
      <c r="C23" s="770" t="s">
        <v>378</v>
      </c>
      <c r="D23" s="164"/>
      <c r="E23" s="164"/>
      <c r="F23" s="207">
        <v>458906171.79498053</v>
      </c>
      <c r="G23" s="207"/>
      <c r="H23" s="207"/>
      <c r="I23" s="207"/>
      <c r="J23" s="207"/>
      <c r="K23" s="207"/>
      <c r="L23" s="207"/>
      <c r="M23" s="207"/>
      <c r="N23" s="207"/>
      <c r="O23" s="207"/>
      <c r="P23" s="207"/>
      <c r="Q23" s="207"/>
      <c r="R23" s="530">
        <f>SUM(F23:Q23)</f>
        <v>458906171.79498053</v>
      </c>
      <c r="S23" s="184" t="s">
        <v>142</v>
      </c>
      <c r="T23" s="391" t="s">
        <v>188</v>
      </c>
    </row>
    <row r="24" spans="1:20" x14ac:dyDescent="0.2">
      <c r="A24" s="158">
        <v>20</v>
      </c>
      <c r="B24" s="158">
        <v>13</v>
      </c>
      <c r="C24" s="770" t="s">
        <v>392</v>
      </c>
      <c r="D24" s="534"/>
      <c r="E24" s="534"/>
      <c r="F24" s="207">
        <v>1647017828.4896917</v>
      </c>
      <c r="G24" s="207">
        <v>2026840290</v>
      </c>
      <c r="H24" s="207">
        <v>2000055933</v>
      </c>
      <c r="I24" s="207">
        <v>1861485759</v>
      </c>
      <c r="J24" s="207">
        <v>1503233889</v>
      </c>
      <c r="K24" s="207">
        <v>1421272776</v>
      </c>
      <c r="L24" s="207">
        <v>1489630442</v>
      </c>
      <c r="M24" s="207">
        <v>1650321694</v>
      </c>
      <c r="N24" s="207">
        <v>1454939325</v>
      </c>
      <c r="O24" s="207">
        <v>1658893356</v>
      </c>
      <c r="P24" s="207">
        <v>1928129246</v>
      </c>
      <c r="Q24" s="207">
        <f>2071734661+86780</f>
        <v>2071821441</v>
      </c>
      <c r="R24" s="755"/>
      <c r="S24" s="184" t="s">
        <v>142</v>
      </c>
      <c r="T24" s="391"/>
    </row>
    <row r="25" spans="1:20" s="157" customFormat="1" ht="14.25" customHeight="1" x14ac:dyDescent="0.2">
      <c r="A25" s="158">
        <v>21</v>
      </c>
      <c r="B25" s="763" t="s">
        <v>351</v>
      </c>
      <c r="C25" s="770" t="s">
        <v>379</v>
      </c>
      <c r="D25" s="630"/>
      <c r="E25" s="630"/>
      <c r="F25" s="772">
        <f>-62808892*10/31</f>
        <v>-20260932.903225806</v>
      </c>
      <c r="G25" s="772"/>
      <c r="H25" s="772"/>
      <c r="I25" s="772"/>
      <c r="J25" s="772"/>
      <c r="K25" s="772"/>
      <c r="L25" s="772"/>
      <c r="M25" s="772"/>
      <c r="N25" s="207"/>
      <c r="O25" s="207"/>
      <c r="P25" s="207"/>
      <c r="Q25" s="207"/>
      <c r="R25" s="530">
        <f>SUM(F25:Q25)</f>
        <v>-20260932.903225806</v>
      </c>
      <c r="S25" s="831" t="s">
        <v>370</v>
      </c>
      <c r="T25" s="414"/>
    </row>
    <row r="26" spans="1:20" s="157" customFormat="1" ht="14.25" customHeight="1" x14ac:dyDescent="0.2">
      <c r="A26" s="158">
        <v>22</v>
      </c>
      <c r="B26" s="763" t="s">
        <v>351</v>
      </c>
      <c r="C26" s="839" t="s">
        <v>391</v>
      </c>
      <c r="D26" s="630"/>
      <c r="E26" s="630"/>
      <c r="F26" s="772">
        <f>-62808892*21/31</f>
        <v>-42547959.096774191</v>
      </c>
      <c r="G26" s="772">
        <v>-59726696.828803301</v>
      </c>
      <c r="H26" s="772">
        <v>-59080873</v>
      </c>
      <c r="I26" s="772">
        <v>-57448564.293715902</v>
      </c>
      <c r="J26" s="772">
        <v>-53306307</v>
      </c>
      <c r="K26" s="772">
        <v>-60337942</v>
      </c>
      <c r="L26" s="772">
        <v>-59453364</v>
      </c>
      <c r="M26" s="772">
        <v>-77388969.810000002</v>
      </c>
      <c r="N26" s="772">
        <v>-58107573</v>
      </c>
      <c r="O26" s="772">
        <v>-58839625</v>
      </c>
      <c r="P26" s="772">
        <v>-51142738</v>
      </c>
      <c r="Q26" s="772">
        <v>-66295052</v>
      </c>
      <c r="R26" s="755">
        <f>SUM(F26:Q26)</f>
        <v>-703675664.0292933</v>
      </c>
      <c r="S26" s="831" t="s">
        <v>370</v>
      </c>
      <c r="T26" s="414"/>
    </row>
    <row r="27" spans="1:20" s="157" customFormat="1" ht="14.25" customHeight="1" x14ac:dyDescent="0.2">
      <c r="A27" s="158">
        <v>23</v>
      </c>
      <c r="B27" s="763" t="s">
        <v>352</v>
      </c>
      <c r="C27" s="542" t="s">
        <v>368</v>
      </c>
      <c r="D27"/>
      <c r="E27"/>
      <c r="F27" s="791">
        <f>F23+F25+F24+F26</f>
        <v>2043115108.2846723</v>
      </c>
      <c r="G27" s="791">
        <f>G24+G26</f>
        <v>1967113593.1711967</v>
      </c>
      <c r="H27" s="791">
        <f t="shared" ref="H27:P27" si="3">H24+H26</f>
        <v>1940975060</v>
      </c>
      <c r="I27" s="791">
        <f t="shared" si="3"/>
        <v>1804037194.706284</v>
      </c>
      <c r="J27" s="791">
        <f t="shared" si="3"/>
        <v>1449927582</v>
      </c>
      <c r="K27" s="791">
        <f t="shared" si="3"/>
        <v>1360934834</v>
      </c>
      <c r="L27" s="791">
        <f t="shared" si="3"/>
        <v>1430177078</v>
      </c>
      <c r="M27" s="791">
        <f t="shared" si="3"/>
        <v>1572932724.1900001</v>
      </c>
      <c r="N27" s="791">
        <f t="shared" si="3"/>
        <v>1396831752</v>
      </c>
      <c r="O27" s="791">
        <f t="shared" si="3"/>
        <v>1600053731</v>
      </c>
      <c r="P27" s="791">
        <f t="shared" si="3"/>
        <v>1876986508</v>
      </c>
      <c r="Q27" s="791">
        <f>Q24+Q26</f>
        <v>2005526389</v>
      </c>
      <c r="R27" s="611">
        <f>SUM(F27:Q27)</f>
        <v>20448611554.352154</v>
      </c>
      <c r="S27" s="192"/>
      <c r="T27" s="414"/>
    </row>
    <row r="28" spans="1:20" ht="19.5" customHeight="1" x14ac:dyDescent="0.2">
      <c r="A28" s="158">
        <v>24</v>
      </c>
      <c r="C28" s="200" t="s">
        <v>214</v>
      </c>
      <c r="D28" s="209"/>
      <c r="E28" s="164"/>
      <c r="I28" s="157"/>
      <c r="N28" s="187"/>
      <c r="Q28" s="255"/>
      <c r="R28" s="187"/>
      <c r="S28" s="184"/>
      <c r="T28" s="391"/>
    </row>
    <row r="29" spans="1:20" ht="15" x14ac:dyDescent="0.25">
      <c r="A29" s="158">
        <v>25</v>
      </c>
      <c r="B29" s="158">
        <v>14</v>
      </c>
      <c r="C29" s="649" t="s">
        <v>377</v>
      </c>
      <c r="D29" s="209">
        <v>3.8982999999999997E-2</v>
      </c>
      <c r="E29" s="160"/>
      <c r="F29" s="743">
        <f>(F23+F25)*$D$29</f>
        <v>17099707.347717274</v>
      </c>
      <c r="G29" s="743"/>
      <c r="H29" s="743"/>
      <c r="I29" s="743"/>
      <c r="J29" s="743"/>
      <c r="K29" s="743"/>
      <c r="L29" s="743"/>
      <c r="M29" s="743"/>
      <c r="N29" s="743"/>
      <c r="O29" s="743"/>
      <c r="P29" s="743"/>
      <c r="Q29" s="743"/>
      <c r="R29" s="743">
        <f>SUM(F29:Q29)</f>
        <v>17099707.347717274</v>
      </c>
      <c r="S29" s="184"/>
      <c r="T29" s="605"/>
    </row>
    <row r="30" spans="1:20" ht="15.75" customHeight="1" x14ac:dyDescent="0.25">
      <c r="A30" s="158">
        <v>26</v>
      </c>
      <c r="B30" s="158">
        <v>14</v>
      </c>
      <c r="C30" s="649" t="s">
        <v>384</v>
      </c>
      <c r="D30" s="209">
        <v>4.6514E-2</v>
      </c>
      <c r="E30" s="754"/>
      <c r="F30" s="743">
        <f>(F24+F26)*$D$30</f>
        <v>74630311.504942164</v>
      </c>
      <c r="G30" s="773">
        <f>+G27*D30</f>
        <v>91498321.672765046</v>
      </c>
      <c r="H30" s="773">
        <f>+H27*$D$30</f>
        <v>90282513.940840006</v>
      </c>
      <c r="I30" s="773">
        <f t="shared" ref="I30:Q30" si="4">+I27*$D$30</f>
        <v>83912986.074568093</v>
      </c>
      <c r="J30" s="773">
        <f>+J27*$D$30</f>
        <v>67441931.549147993</v>
      </c>
      <c r="K30" s="773">
        <f t="shared" si="4"/>
        <v>63302522.868675999</v>
      </c>
      <c r="L30" s="773">
        <f t="shared" si="4"/>
        <v>66523256.606091999</v>
      </c>
      <c r="M30" s="773">
        <f t="shared" si="4"/>
        <v>73163392.732973665</v>
      </c>
      <c r="N30" s="773">
        <f t="shared" si="4"/>
        <v>64972232.112527996</v>
      </c>
      <c r="O30" s="773">
        <f t="shared" si="4"/>
        <v>74424899.243734002</v>
      </c>
      <c r="P30" s="773">
        <f t="shared" si="4"/>
        <v>87306150.433111995</v>
      </c>
      <c r="Q30" s="773">
        <f t="shared" si="4"/>
        <v>93285054.457946002</v>
      </c>
      <c r="R30" s="743">
        <f>SUM(F30:Q30)</f>
        <v>930743573.19732499</v>
      </c>
      <c r="S30" s="184"/>
      <c r="T30" s="605"/>
    </row>
    <row r="31" spans="1:20" ht="18.75" customHeight="1" x14ac:dyDescent="0.25">
      <c r="A31" s="158">
        <v>27</v>
      </c>
      <c r="B31" s="158">
        <v>15</v>
      </c>
      <c r="C31" s="668" t="s">
        <v>248</v>
      </c>
      <c r="D31" s="720"/>
      <c r="E31" s="160"/>
      <c r="F31" s="669">
        <f>F29+F30</f>
        <v>91730018.852659434</v>
      </c>
      <c r="G31" s="669">
        <f>G29+G30</f>
        <v>91498321.672765046</v>
      </c>
      <c r="H31" s="669">
        <f t="shared" ref="H31:P31" si="5">H29+H30</f>
        <v>90282513.940840006</v>
      </c>
      <c r="I31" s="669">
        <f t="shared" si="5"/>
        <v>83912986.074568093</v>
      </c>
      <c r="J31" s="669">
        <f t="shared" si="5"/>
        <v>67441931.549147993</v>
      </c>
      <c r="K31" s="669">
        <f t="shared" si="5"/>
        <v>63302522.868675999</v>
      </c>
      <c r="L31" s="669">
        <f t="shared" si="5"/>
        <v>66523256.606091999</v>
      </c>
      <c r="M31" s="669">
        <f t="shared" si="5"/>
        <v>73163392.732973665</v>
      </c>
      <c r="N31" s="669">
        <f t="shared" si="5"/>
        <v>64972232.112527996</v>
      </c>
      <c r="O31" s="669">
        <f t="shared" si="5"/>
        <v>74424899.243734002</v>
      </c>
      <c r="P31" s="669">
        <f t="shared" si="5"/>
        <v>87306150.433111995</v>
      </c>
      <c r="Q31" s="669">
        <f>Q29+Q30</f>
        <v>93285054.457946002</v>
      </c>
      <c r="R31" s="669">
        <f>SUM(R29:R30)</f>
        <v>947843280.54504228</v>
      </c>
      <c r="S31" s="184"/>
      <c r="T31" s="605"/>
    </row>
    <row r="32" spans="1:20" ht="20.25" customHeight="1" x14ac:dyDescent="0.2">
      <c r="A32" s="158">
        <v>28</v>
      </c>
      <c r="C32" s="627"/>
      <c r="D32" s="209"/>
      <c r="E32" s="160"/>
      <c r="F32" s="187"/>
      <c r="G32" s="187"/>
      <c r="H32" s="697"/>
      <c r="I32" s="719"/>
      <c r="J32" s="719"/>
      <c r="K32" s="731"/>
      <c r="L32" s="187"/>
      <c r="M32" s="740"/>
      <c r="N32" s="740"/>
      <c r="O32" s="740"/>
      <c r="P32" s="740"/>
      <c r="Q32" s="740"/>
      <c r="R32" s="208"/>
      <c r="S32" s="184"/>
      <c r="T32" s="391"/>
    </row>
    <row r="33" spans="1:20" ht="17.45" customHeight="1" thickBot="1" x14ac:dyDescent="0.25">
      <c r="A33" s="158">
        <v>29</v>
      </c>
      <c r="B33" s="158">
        <v>17</v>
      </c>
      <c r="C33" s="670" t="s">
        <v>96</v>
      </c>
      <c r="E33" s="160"/>
      <c r="F33" s="205">
        <f>F20-F31</f>
        <v>-8137649.25265944</v>
      </c>
      <c r="G33" s="205">
        <f t="shared" ref="G33:R33" si="6">G20-G31</f>
        <v>2806066.1272349507</v>
      </c>
      <c r="H33" s="205">
        <f>H20-H31</f>
        <v>-7573495.7408400029</v>
      </c>
      <c r="I33" s="205">
        <f t="shared" si="6"/>
        <v>-14629745.074568093</v>
      </c>
      <c r="J33" s="205">
        <f t="shared" si="6"/>
        <v>2770686.0508520007</v>
      </c>
      <c r="K33" s="205">
        <f t="shared" si="6"/>
        <v>12693076.131324001</v>
      </c>
      <c r="L33" s="205">
        <f t="shared" si="6"/>
        <v>-15279310.006091997</v>
      </c>
      <c r="M33" s="205">
        <f>M20-M31</f>
        <v>-15422424.132973664</v>
      </c>
      <c r="N33" s="205">
        <f t="shared" si="6"/>
        <v>-23456825.112527996</v>
      </c>
      <c r="O33" s="205">
        <f>O20-O31</f>
        <v>2583883.3562659919</v>
      </c>
      <c r="P33" s="205">
        <f t="shared" si="6"/>
        <v>3903795.9668880105</v>
      </c>
      <c r="Q33" s="205">
        <f t="shared" si="6"/>
        <v>8615633.8054539859</v>
      </c>
      <c r="R33" s="205">
        <f t="shared" si="6"/>
        <v>-51126306.881642342</v>
      </c>
      <c r="S33" s="184"/>
      <c r="T33" s="391"/>
    </row>
    <row r="34" spans="1:20" ht="15.75" customHeight="1" x14ac:dyDescent="0.25">
      <c r="A34" s="158">
        <v>30</v>
      </c>
      <c r="C34" s="210" t="s">
        <v>215</v>
      </c>
      <c r="F34" s="199">
        <f t="shared" ref="F34:R34" si="7">+F33</f>
        <v>-8137649.25265944</v>
      </c>
      <c r="G34" s="199">
        <f t="shared" si="7"/>
        <v>2806066.1272349507</v>
      </c>
      <c r="H34" s="199">
        <f>+H33</f>
        <v>-7573495.7408400029</v>
      </c>
      <c r="I34" s="199">
        <f t="shared" si="7"/>
        <v>-14629745.074568093</v>
      </c>
      <c r="J34" s="199">
        <f t="shared" si="7"/>
        <v>2770686.0508520007</v>
      </c>
      <c r="K34" s="199">
        <f t="shared" si="7"/>
        <v>12693076.131324001</v>
      </c>
      <c r="L34" s="199">
        <f t="shared" si="7"/>
        <v>-15279310.006091997</v>
      </c>
      <c r="M34" s="199">
        <f t="shared" si="7"/>
        <v>-15422424.132973664</v>
      </c>
      <c r="N34" s="199">
        <f t="shared" si="7"/>
        <v>-23456825.112527996</v>
      </c>
      <c r="O34" s="199">
        <f t="shared" si="7"/>
        <v>2583883.3562659919</v>
      </c>
      <c r="P34" s="199">
        <f t="shared" si="7"/>
        <v>3903795.9668880105</v>
      </c>
      <c r="Q34" s="199">
        <f t="shared" si="7"/>
        <v>8615633.8054539859</v>
      </c>
      <c r="R34" s="199">
        <f t="shared" si="7"/>
        <v>-51126306.881642342</v>
      </c>
      <c r="S34" s="184"/>
      <c r="T34" s="605" t="s">
        <v>189</v>
      </c>
    </row>
    <row r="35" spans="1:20" ht="15" x14ac:dyDescent="0.2">
      <c r="A35" s="158">
        <v>31</v>
      </c>
      <c r="H35" s="697"/>
      <c r="I35" s="719"/>
      <c r="J35" s="719"/>
      <c r="K35" s="731"/>
      <c r="M35" s="739"/>
      <c r="N35" s="739"/>
      <c r="O35" s="739"/>
      <c r="P35" s="739"/>
      <c r="Q35" s="739"/>
      <c r="T35" s="391"/>
    </row>
    <row r="36" spans="1:20" ht="15" x14ac:dyDescent="0.25">
      <c r="A36" s="158">
        <v>32</v>
      </c>
      <c r="C36" s="414" t="s">
        <v>143</v>
      </c>
      <c r="D36" s="569"/>
      <c r="F36" s="159"/>
      <c r="G36" s="187"/>
      <c r="H36" s="159"/>
      <c r="I36" s="187"/>
      <c r="J36" s="187"/>
      <c r="K36" s="187"/>
      <c r="L36" s="187"/>
      <c r="M36" s="187"/>
      <c r="N36" s="187"/>
      <c r="O36" s="187"/>
      <c r="P36" s="187"/>
      <c r="Q36" s="187"/>
      <c r="R36" s="204"/>
      <c r="S36" s="184"/>
      <c r="T36" s="605"/>
    </row>
    <row r="37" spans="1:20" s="157" customFormat="1" ht="15" x14ac:dyDescent="0.25">
      <c r="A37" s="158">
        <v>33</v>
      </c>
      <c r="B37" s="158"/>
      <c r="C37" s="649" t="s">
        <v>377</v>
      </c>
      <c r="D37" s="553">
        <v>3.7438E-4</v>
      </c>
      <c r="E37" s="553"/>
      <c r="F37" s="159">
        <f>F34*(1-$D$37)*10/31</f>
        <v>-2624065.3804942672</v>
      </c>
      <c r="G37" s="159"/>
      <c r="H37" s="159"/>
      <c r="I37" s="159"/>
      <c r="J37" s="159"/>
      <c r="K37" s="159"/>
      <c r="L37" s="215"/>
      <c r="M37" s="215"/>
      <c r="N37" s="215"/>
      <c r="O37" s="215"/>
      <c r="P37" s="215"/>
      <c r="Q37" s="215"/>
      <c r="R37" s="159">
        <f>SUM(F37:Q37)</f>
        <v>-2624065.3804942672</v>
      </c>
      <c r="S37" s="211"/>
      <c r="T37" s="605" t="s">
        <v>190</v>
      </c>
    </row>
    <row r="38" spans="1:20" s="157" customFormat="1" ht="15" x14ac:dyDescent="0.25">
      <c r="A38" s="158"/>
      <c r="B38" s="158"/>
      <c r="C38" s="649" t="s">
        <v>384</v>
      </c>
      <c r="D38" s="553">
        <v>3.3098999999999997E-4</v>
      </c>
      <c r="E38" s="553"/>
      <c r="F38" s="215">
        <f>F34*(1-$D$38)*21/31</f>
        <v>-5510776.4907999793</v>
      </c>
      <c r="G38" s="215">
        <f>G34*(1-$D$38)</f>
        <v>2805137.347407497</v>
      </c>
      <c r="H38" s="215">
        <f>H34*(1-$D$38)</f>
        <v>-7570988.9894847423</v>
      </c>
      <c r="I38" s="215">
        <f t="shared" ref="I38:Q38" si="8">I34*(1-$D$38)</f>
        <v>-14624902.77524586</v>
      </c>
      <c r="J38" s="215">
        <f t="shared" si="8"/>
        <v>2769768.9814760289</v>
      </c>
      <c r="K38" s="215">
        <f t="shared" si="8"/>
        <v>12688874.850055294</v>
      </c>
      <c r="L38" s="215">
        <f t="shared" si="8"/>
        <v>-15274252.707273081</v>
      </c>
      <c r="M38" s="215">
        <f t="shared" si="8"/>
        <v>-15417319.464809891</v>
      </c>
      <c r="N38" s="215">
        <f t="shared" si="8"/>
        <v>-23449061.137984</v>
      </c>
      <c r="O38" s="215">
        <f t="shared" si="8"/>
        <v>2583028.1167139015</v>
      </c>
      <c r="P38" s="215">
        <f t="shared" si="8"/>
        <v>3902503.8494609301</v>
      </c>
      <c r="Q38" s="215">
        <f t="shared" si="8"/>
        <v>8612782.1168207191</v>
      </c>
      <c r="R38" s="215">
        <f>SUM(F38:Q38)</f>
        <v>-48485206.303663179</v>
      </c>
      <c r="S38" s="211"/>
      <c r="T38" s="605"/>
    </row>
    <row r="39" spans="1:20" s="157" customFormat="1" ht="17.25" customHeight="1" x14ac:dyDescent="0.25">
      <c r="A39" s="158">
        <v>34</v>
      </c>
      <c r="B39" s="158"/>
      <c r="C39" s="664"/>
      <c r="D39" s="720"/>
      <c r="E39" s="553"/>
      <c r="F39" s="159"/>
      <c r="G39" s="159"/>
      <c r="H39" s="697"/>
      <c r="I39" s="719"/>
      <c r="J39" s="719"/>
      <c r="K39" s="731"/>
      <c r="L39" s="159"/>
      <c r="M39" s="739"/>
      <c r="N39" s="739"/>
      <c r="O39" s="159"/>
      <c r="P39" s="739"/>
      <c r="Q39" s="739"/>
      <c r="R39" s="159"/>
      <c r="S39" s="211"/>
      <c r="T39" s="605"/>
    </row>
    <row r="40" spans="1:20" x14ac:dyDescent="0.2">
      <c r="A40" s="158">
        <v>35</v>
      </c>
      <c r="C40" s="173" t="s">
        <v>144</v>
      </c>
      <c r="D40" s="157"/>
      <c r="E40" s="160"/>
      <c r="F40" s="159">
        <f>+F37+F38</f>
        <v>-8134841.871294247</v>
      </c>
      <c r="G40" s="215">
        <f>+G38</f>
        <v>2805137.347407497</v>
      </c>
      <c r="H40" s="215">
        <f t="shared" ref="H40:P40" si="9">+H38</f>
        <v>-7570988.9894847423</v>
      </c>
      <c r="I40" s="215">
        <f t="shared" si="9"/>
        <v>-14624902.77524586</v>
      </c>
      <c r="J40" s="215">
        <f t="shared" si="9"/>
        <v>2769768.9814760289</v>
      </c>
      <c r="K40" s="215">
        <f t="shared" si="9"/>
        <v>12688874.850055294</v>
      </c>
      <c r="L40" s="215">
        <f t="shared" si="9"/>
        <v>-15274252.707273081</v>
      </c>
      <c r="M40" s="215">
        <f t="shared" si="9"/>
        <v>-15417319.464809891</v>
      </c>
      <c r="N40" s="215">
        <f t="shared" si="9"/>
        <v>-23449061.137984</v>
      </c>
      <c r="O40" s="215">
        <f t="shared" si="9"/>
        <v>2583028.1167139015</v>
      </c>
      <c r="P40" s="215">
        <f t="shared" si="9"/>
        <v>3902503.8494609301</v>
      </c>
      <c r="Q40" s="215">
        <f>+Q38</f>
        <v>8612782.1168207191</v>
      </c>
      <c r="R40" s="187">
        <f>+R37+R38</f>
        <v>-51109271.684157446</v>
      </c>
      <c r="S40" s="212"/>
      <c r="T40" s="391"/>
    </row>
    <row r="41" spans="1:20" x14ac:dyDescent="0.2">
      <c r="A41" s="158">
        <v>36</v>
      </c>
      <c r="C41" s="173" t="s">
        <v>145</v>
      </c>
      <c r="E41" s="160"/>
      <c r="F41" s="159">
        <f>-F40</f>
        <v>8134841.871294247</v>
      </c>
      <c r="G41" s="159">
        <f>-G40</f>
        <v>-2805137.347407497</v>
      </c>
      <c r="H41" s="159">
        <f t="shared" ref="H41:Q41" si="10">-H40</f>
        <v>7570988.9894847423</v>
      </c>
      <c r="I41" s="187">
        <f t="shared" si="10"/>
        <v>14624902.77524586</v>
      </c>
      <c r="J41" s="187">
        <f t="shared" si="10"/>
        <v>-2769768.9814760289</v>
      </c>
      <c r="K41" s="187">
        <f t="shared" si="10"/>
        <v>-12688874.850055294</v>
      </c>
      <c r="L41" s="187">
        <f t="shared" si="10"/>
        <v>15274252.707273081</v>
      </c>
      <c r="M41" s="187">
        <f t="shared" si="10"/>
        <v>15417319.464809891</v>
      </c>
      <c r="N41" s="187">
        <f t="shared" si="10"/>
        <v>23449061.137984</v>
      </c>
      <c r="O41" s="187">
        <f t="shared" si="10"/>
        <v>-2583028.1167139015</v>
      </c>
      <c r="P41" s="159">
        <f t="shared" si="10"/>
        <v>-3902503.8494609301</v>
      </c>
      <c r="Q41" s="187">
        <f t="shared" si="10"/>
        <v>-8612782.1168207191</v>
      </c>
      <c r="R41" s="187">
        <f>-R40</f>
        <v>51109271.684157446</v>
      </c>
      <c r="S41" s="212"/>
      <c r="T41" s="391"/>
    </row>
    <row r="42" spans="1:20" x14ac:dyDescent="0.2">
      <c r="A42" s="158">
        <v>37</v>
      </c>
      <c r="C42" s="173"/>
      <c r="E42" s="160"/>
      <c r="F42" s="159"/>
      <c r="G42" s="159"/>
      <c r="H42" s="159"/>
      <c r="I42" s="187"/>
      <c r="J42" s="187"/>
      <c r="K42" s="187"/>
      <c r="L42" s="187"/>
      <c r="M42" s="187"/>
      <c r="N42" s="187"/>
      <c r="O42" s="739"/>
      <c r="P42" s="187"/>
      <c r="Q42" s="187"/>
      <c r="R42" s="187"/>
      <c r="S42" s="212"/>
      <c r="T42" s="391"/>
    </row>
    <row r="43" spans="1:20" ht="15" x14ac:dyDescent="0.25">
      <c r="A43" s="158">
        <v>38</v>
      </c>
      <c r="C43" s="173" t="s">
        <v>146</v>
      </c>
      <c r="E43" s="160"/>
      <c r="F43" s="159">
        <f>+F40</f>
        <v>-8134841.871294247</v>
      </c>
      <c r="G43" s="159">
        <f>+F43+G40</f>
        <v>-5329704.5238867495</v>
      </c>
      <c r="H43" s="159">
        <f t="shared" ref="H43:J44" si="11">+G43+H40</f>
        <v>-12900693.513371492</v>
      </c>
      <c r="I43" s="187">
        <f t="shared" si="11"/>
        <v>-27525596.28861735</v>
      </c>
      <c r="J43" s="187">
        <f>+I43+J40</f>
        <v>-24755827.307141323</v>
      </c>
      <c r="K43" s="187">
        <f t="shared" ref="K43:M44" si="12">+J43+K40</f>
        <v>-12066952.457086029</v>
      </c>
      <c r="L43" s="187">
        <f>+K43+L40</f>
        <v>-27341205.164359108</v>
      </c>
      <c r="M43" s="187">
        <f t="shared" si="12"/>
        <v>-42758524.629169002</v>
      </c>
      <c r="N43" s="187">
        <f t="shared" ref="N43:P44" si="13">+M43+N40</f>
        <v>-66207585.767153002</v>
      </c>
      <c r="O43" s="187">
        <f>+N43+O40</f>
        <v>-63624557.650439098</v>
      </c>
      <c r="P43" s="187">
        <f t="shared" si="13"/>
        <v>-59722053.800978169</v>
      </c>
      <c r="Q43" s="187">
        <f>+P43+Q40</f>
        <v>-51109271.684157446</v>
      </c>
      <c r="R43" s="187">
        <f>+R40</f>
        <v>-51109271.684157446</v>
      </c>
      <c r="S43" s="212"/>
      <c r="T43" s="605" t="s">
        <v>191</v>
      </c>
    </row>
    <row r="44" spans="1:20" x14ac:dyDescent="0.2">
      <c r="A44" s="158">
        <v>39</v>
      </c>
      <c r="C44" s="173" t="s">
        <v>147</v>
      </c>
      <c r="E44" s="160"/>
      <c r="F44" s="159">
        <f>+F41</f>
        <v>8134841.871294247</v>
      </c>
      <c r="G44" s="159">
        <f>+F44+G41</f>
        <v>5329704.5238867495</v>
      </c>
      <c r="H44" s="187">
        <f t="shared" si="11"/>
        <v>12900693.513371492</v>
      </c>
      <c r="I44" s="187">
        <f t="shared" si="11"/>
        <v>27525596.28861735</v>
      </c>
      <c r="J44" s="187">
        <f t="shared" si="11"/>
        <v>24755827.307141323</v>
      </c>
      <c r="K44" s="187">
        <f t="shared" si="12"/>
        <v>12066952.457086029</v>
      </c>
      <c r="L44" s="187">
        <f t="shared" si="12"/>
        <v>27341205.164359108</v>
      </c>
      <c r="M44" s="187">
        <f t="shared" si="12"/>
        <v>42758524.629169002</v>
      </c>
      <c r="N44" s="187">
        <f t="shared" si="13"/>
        <v>66207585.767153002</v>
      </c>
      <c r="O44" s="187">
        <f t="shared" si="13"/>
        <v>63624557.650439098</v>
      </c>
      <c r="P44" s="187">
        <f t="shared" si="13"/>
        <v>59722053.800978169</v>
      </c>
      <c r="Q44" s="187">
        <f>+P44+Q41</f>
        <v>51109271.684157446</v>
      </c>
      <c r="R44" s="187">
        <f>+R41</f>
        <v>51109271.684157446</v>
      </c>
      <c r="S44" s="212"/>
    </row>
    <row r="45" spans="1:20" ht="15" x14ac:dyDescent="0.2">
      <c r="C45" s="173"/>
      <c r="E45" s="160"/>
      <c r="F45" s="187"/>
      <c r="G45" s="187"/>
      <c r="H45" s="697"/>
      <c r="I45" s="719"/>
      <c r="J45" s="719"/>
      <c r="K45" s="731"/>
      <c r="L45" s="187"/>
      <c r="M45" s="739"/>
      <c r="N45" s="739"/>
      <c r="O45" s="739"/>
      <c r="P45" s="739"/>
      <c r="Q45" s="739"/>
      <c r="R45" s="187"/>
      <c r="S45" s="213"/>
    </row>
    <row r="46" spans="1:20" ht="12.4" customHeight="1" x14ac:dyDescent="0.2">
      <c r="C46" s="176"/>
      <c r="D46" s="176"/>
      <c r="E46" s="176"/>
      <c r="F46" s="176"/>
      <c r="G46" s="176"/>
      <c r="H46" s="176"/>
      <c r="I46" s="176"/>
      <c r="J46" s="187"/>
      <c r="K46" s="782"/>
      <c r="L46" s="187"/>
      <c r="M46" s="187"/>
      <c r="N46" s="187"/>
      <c r="O46" s="187"/>
      <c r="P46" s="187"/>
      <c r="Q46" s="187"/>
      <c r="R46" s="187"/>
      <c r="S46" s="213"/>
    </row>
    <row r="47" spans="1:20" s="168" customFormat="1" ht="34.5" customHeight="1" x14ac:dyDescent="0.2">
      <c r="A47" s="158"/>
      <c r="B47" s="158"/>
      <c r="C47" s="1492" t="s">
        <v>247</v>
      </c>
      <c r="D47" s="1492"/>
      <c r="E47" s="1492"/>
      <c r="F47" s="1492"/>
      <c r="G47" s="1492"/>
      <c r="H47" s="1492"/>
      <c r="I47" s="1492"/>
      <c r="J47" s="1492"/>
      <c r="K47" s="1492"/>
      <c r="L47" s="191"/>
      <c r="M47" s="191"/>
      <c r="N47" s="191"/>
      <c r="O47" s="191"/>
      <c r="P47" s="191"/>
      <c r="Q47" s="191"/>
      <c r="R47" s="191"/>
    </row>
    <row r="48" spans="1:20" s="168" customFormat="1" ht="15" customHeight="1" x14ac:dyDescent="0.2">
      <c r="A48" s="158"/>
      <c r="B48" s="158"/>
      <c r="E48" s="393"/>
      <c r="F48" s="191"/>
      <c r="G48" s="191"/>
      <c r="H48" s="191"/>
      <c r="I48" s="191"/>
      <c r="J48" s="191"/>
      <c r="K48" s="191"/>
      <c r="L48" s="191"/>
      <c r="M48" s="191"/>
      <c r="N48" s="191"/>
      <c r="O48" s="191"/>
      <c r="P48" s="191"/>
      <c r="Q48" s="191"/>
      <c r="R48" s="191"/>
    </row>
    <row r="49" spans="1:18" s="753" customFormat="1" ht="42.75" customHeight="1" x14ac:dyDescent="0.2">
      <c r="A49" s="763"/>
      <c r="B49" s="763"/>
      <c r="C49" s="1492" t="s">
        <v>353</v>
      </c>
      <c r="D49" s="1492"/>
      <c r="E49" s="1492"/>
      <c r="F49" s="1492"/>
      <c r="G49" s="1492"/>
      <c r="H49" s="1492"/>
      <c r="I49" s="1492"/>
      <c r="J49" s="1492"/>
      <c r="K49" s="1492"/>
      <c r="Q49" s="556"/>
      <c r="R49" s="556"/>
    </row>
    <row r="50" spans="1:18" ht="20.25" customHeight="1" x14ac:dyDescent="0.35">
      <c r="A50"/>
      <c r="B50"/>
      <c r="C50" s="753" t="s">
        <v>393</v>
      </c>
      <c r="H50" s="674"/>
      <c r="I50" s="199"/>
      <c r="N50" s="673"/>
      <c r="O50" s="673"/>
      <c r="P50" s="673"/>
      <c r="Q50" s="161"/>
    </row>
    <row r="51" spans="1:18" x14ac:dyDescent="0.2">
      <c r="A51"/>
      <c r="B51"/>
      <c r="H51" s="674"/>
      <c r="I51" s="199"/>
      <c r="Q51" s="199"/>
    </row>
    <row r="52" spans="1:18" x14ac:dyDescent="0.2">
      <c r="A52"/>
      <c r="B52"/>
      <c r="C52" s="841" t="s">
        <v>399</v>
      </c>
      <c r="G52" s="653"/>
      <c r="H52" s="700"/>
      <c r="Q52" s="653"/>
    </row>
    <row r="53" spans="1:18" x14ac:dyDescent="0.2">
      <c r="A53"/>
      <c r="B53"/>
      <c r="G53" s="653"/>
      <c r="H53" s="674"/>
    </row>
    <row r="54" spans="1:18" x14ac:dyDescent="0.2">
      <c r="A54"/>
      <c r="B54"/>
      <c r="F54" s="199"/>
      <c r="H54" s="674"/>
    </row>
    <row r="55" spans="1:18" x14ac:dyDescent="0.2">
      <c r="A55"/>
      <c r="B55"/>
      <c r="H55" s="674"/>
      <c r="K55" s="674"/>
    </row>
    <row r="56" spans="1:18" x14ac:dyDescent="0.2">
      <c r="A56"/>
      <c r="B56"/>
      <c r="H56" s="674"/>
      <c r="K56" s="674"/>
    </row>
    <row r="57" spans="1:18" x14ac:dyDescent="0.2">
      <c r="A57"/>
      <c r="B57"/>
      <c r="K57" s="674"/>
    </row>
    <row r="58" spans="1:18" x14ac:dyDescent="0.2">
      <c r="A58"/>
      <c r="B58"/>
      <c r="K58" s="674"/>
    </row>
    <row r="59" spans="1:18" x14ac:dyDescent="0.2">
      <c r="A59"/>
      <c r="B59"/>
    </row>
    <row r="60" spans="1:18" x14ac:dyDescent="0.2">
      <c r="A60"/>
      <c r="B60"/>
      <c r="K60" s="675"/>
    </row>
    <row r="61" spans="1:18" x14ac:dyDescent="0.2">
      <c r="A61"/>
      <c r="B61"/>
    </row>
    <row r="62" spans="1:18" x14ac:dyDescent="0.2">
      <c r="A62"/>
      <c r="B62"/>
    </row>
    <row r="63" spans="1:18" x14ac:dyDescent="0.2">
      <c r="A63"/>
      <c r="B63"/>
    </row>
    <row r="64" spans="1:18" x14ac:dyDescent="0.2">
      <c r="A64"/>
      <c r="B64"/>
    </row>
    <row r="65" spans="1:2" x14ac:dyDescent="0.2">
      <c r="A65"/>
      <c r="B65"/>
    </row>
    <row r="66" spans="1:2" x14ac:dyDescent="0.2">
      <c r="A66"/>
      <c r="B66"/>
    </row>
    <row r="67" spans="1:2" x14ac:dyDescent="0.2">
      <c r="A67"/>
      <c r="B67"/>
    </row>
    <row r="68" spans="1:2" x14ac:dyDescent="0.2">
      <c r="A68"/>
      <c r="B68"/>
    </row>
    <row r="69" spans="1:2" x14ac:dyDescent="0.2">
      <c r="A69"/>
      <c r="B69"/>
    </row>
    <row r="70" spans="1:2" x14ac:dyDescent="0.2">
      <c r="A70"/>
      <c r="B70"/>
    </row>
    <row r="71" spans="1:2" x14ac:dyDescent="0.2">
      <c r="A71" s="214"/>
      <c r="B71" s="214"/>
    </row>
    <row r="72" spans="1:2" x14ac:dyDescent="0.2">
      <c r="A72" s="214"/>
      <c r="B72" s="214"/>
    </row>
    <row r="73" spans="1:2" x14ac:dyDescent="0.2">
      <c r="A73" s="214"/>
      <c r="B73" s="214"/>
    </row>
    <row r="74" spans="1:2" x14ac:dyDescent="0.2">
      <c r="A74" s="214"/>
      <c r="B74" s="214"/>
    </row>
    <row r="75" spans="1:2" x14ac:dyDescent="0.2">
      <c r="A75" s="214"/>
      <c r="B75" s="214"/>
    </row>
    <row r="76" spans="1:2" x14ac:dyDescent="0.2">
      <c r="A76" s="214"/>
      <c r="B76" s="214"/>
    </row>
    <row r="77" spans="1:2" x14ac:dyDescent="0.2">
      <c r="A77" s="214"/>
      <c r="B77" s="214"/>
    </row>
    <row r="78" spans="1:2" x14ac:dyDescent="0.2">
      <c r="A78" s="214"/>
      <c r="B78" s="214"/>
    </row>
    <row r="79" spans="1:2" x14ac:dyDescent="0.2">
      <c r="A79" s="214"/>
      <c r="B79" s="214"/>
    </row>
    <row r="80" spans="1:2" x14ac:dyDescent="0.2">
      <c r="A80" s="214"/>
      <c r="B80" s="214"/>
    </row>
    <row r="81" spans="1:2" x14ac:dyDescent="0.2">
      <c r="A81" s="214"/>
      <c r="B81" s="214"/>
    </row>
    <row r="82" spans="1:2" x14ac:dyDescent="0.2">
      <c r="A82" s="214"/>
      <c r="B82" s="214"/>
    </row>
    <row r="83" spans="1:2" x14ac:dyDescent="0.2">
      <c r="A83" s="214"/>
      <c r="B83" s="214"/>
    </row>
    <row r="84" spans="1:2" x14ac:dyDescent="0.2">
      <c r="A84" s="214"/>
      <c r="B84" s="214"/>
    </row>
    <row r="85" spans="1:2" x14ac:dyDescent="0.2">
      <c r="A85" s="214"/>
      <c r="B85" s="214"/>
    </row>
    <row r="86" spans="1:2" x14ac:dyDescent="0.2">
      <c r="A86" s="214"/>
      <c r="B86" s="214"/>
    </row>
    <row r="87" spans="1:2" x14ac:dyDescent="0.2">
      <c r="A87" s="214"/>
      <c r="B87" s="214"/>
    </row>
    <row r="88" spans="1:2" x14ac:dyDescent="0.2">
      <c r="A88" s="214"/>
      <c r="B88" s="214"/>
    </row>
    <row r="89" spans="1:2" x14ac:dyDescent="0.2">
      <c r="A89" s="214"/>
      <c r="B89" s="214"/>
    </row>
    <row r="90" spans="1:2" x14ac:dyDescent="0.2">
      <c r="A90" s="214"/>
      <c r="B90" s="214"/>
    </row>
    <row r="91" spans="1:2" x14ac:dyDescent="0.2">
      <c r="A91" s="214"/>
      <c r="B91" s="214"/>
    </row>
    <row r="92" spans="1:2" x14ac:dyDescent="0.2">
      <c r="A92" s="214"/>
      <c r="B92" s="214"/>
    </row>
    <row r="93" spans="1:2" x14ac:dyDescent="0.2">
      <c r="A93" s="214"/>
      <c r="B93" s="214"/>
    </row>
    <row r="94" spans="1:2" x14ac:dyDescent="0.2">
      <c r="A94" s="214"/>
      <c r="B94" s="214"/>
    </row>
    <row r="95" spans="1:2" x14ac:dyDescent="0.2">
      <c r="A95" s="214"/>
      <c r="B95" s="214"/>
    </row>
    <row r="96" spans="1:2" x14ac:dyDescent="0.2">
      <c r="A96" s="214"/>
      <c r="B96" s="214"/>
    </row>
    <row r="97" spans="1:2" x14ac:dyDescent="0.2">
      <c r="A97" s="214"/>
      <c r="B97" s="214"/>
    </row>
    <row r="98" spans="1:2" x14ac:dyDescent="0.2">
      <c r="A98" s="214"/>
      <c r="B98" s="214"/>
    </row>
    <row r="99" spans="1:2" x14ac:dyDescent="0.2">
      <c r="A99" s="214"/>
      <c r="B99" s="214"/>
    </row>
    <row r="100" spans="1:2" x14ac:dyDescent="0.2">
      <c r="A100" s="214"/>
      <c r="B100" s="214"/>
    </row>
    <row r="101" spans="1:2" x14ac:dyDescent="0.2">
      <c r="A101" s="214"/>
      <c r="B101" s="214"/>
    </row>
    <row r="102" spans="1:2" x14ac:dyDescent="0.2">
      <c r="A102" s="214"/>
      <c r="B102" s="214"/>
    </row>
    <row r="103" spans="1:2" x14ac:dyDescent="0.2">
      <c r="A103" s="214"/>
      <c r="B103" s="214"/>
    </row>
    <row r="104" spans="1:2" x14ac:dyDescent="0.2">
      <c r="A104" s="214"/>
      <c r="B104" s="214"/>
    </row>
    <row r="105" spans="1:2" x14ac:dyDescent="0.2">
      <c r="A105" s="214"/>
      <c r="B105" s="214"/>
    </row>
    <row r="106" spans="1:2" x14ac:dyDescent="0.2">
      <c r="A106" s="214"/>
      <c r="B106" s="214"/>
    </row>
    <row r="107" spans="1:2" x14ac:dyDescent="0.2">
      <c r="A107" s="214"/>
      <c r="B107" s="214"/>
    </row>
    <row r="108" spans="1:2" x14ac:dyDescent="0.2">
      <c r="A108" s="214"/>
      <c r="B108" s="214"/>
    </row>
    <row r="109" spans="1:2" x14ac:dyDescent="0.2">
      <c r="A109" s="214"/>
      <c r="B109" s="214"/>
    </row>
    <row r="110" spans="1:2" x14ac:dyDescent="0.2">
      <c r="A110" s="214"/>
      <c r="B110" s="214"/>
    </row>
    <row r="111" spans="1:2" x14ac:dyDescent="0.2">
      <c r="A111" s="214"/>
      <c r="B111" s="214"/>
    </row>
    <row r="112" spans="1:2" x14ac:dyDescent="0.2">
      <c r="A112" s="214"/>
      <c r="B112" s="214"/>
    </row>
    <row r="113" spans="1:2" x14ac:dyDescent="0.2">
      <c r="A113" s="214"/>
      <c r="B113" s="214"/>
    </row>
    <row r="114" spans="1:2" x14ac:dyDescent="0.2">
      <c r="A114" s="214"/>
      <c r="B114" s="214"/>
    </row>
    <row r="115" spans="1:2" x14ac:dyDescent="0.2">
      <c r="A115" s="214"/>
      <c r="B115" s="214"/>
    </row>
    <row r="116" spans="1:2" x14ac:dyDescent="0.2">
      <c r="A116" s="214"/>
      <c r="B116" s="214"/>
    </row>
    <row r="117" spans="1:2" x14ac:dyDescent="0.2">
      <c r="A117" s="214"/>
      <c r="B117" s="214"/>
    </row>
    <row r="118" spans="1:2" x14ac:dyDescent="0.2">
      <c r="A118" s="214"/>
      <c r="B118" s="214"/>
    </row>
    <row r="119" spans="1:2" x14ac:dyDescent="0.2">
      <c r="A119" s="214"/>
      <c r="B119" s="214"/>
    </row>
    <row r="120" spans="1:2" x14ac:dyDescent="0.2">
      <c r="A120" s="214"/>
      <c r="B120" s="214"/>
    </row>
    <row r="121" spans="1:2" x14ac:dyDescent="0.2">
      <c r="A121" s="214"/>
      <c r="B121" s="214"/>
    </row>
    <row r="122" spans="1:2" x14ac:dyDescent="0.2">
      <c r="A122" s="214"/>
      <c r="B122" s="214"/>
    </row>
    <row r="123" spans="1:2" x14ac:dyDescent="0.2">
      <c r="A123" s="214"/>
      <c r="B123" s="214"/>
    </row>
    <row r="124" spans="1:2" x14ac:dyDescent="0.2">
      <c r="A124" s="214"/>
      <c r="B124" s="214"/>
    </row>
    <row r="125" spans="1:2" x14ac:dyDescent="0.2">
      <c r="A125" s="214"/>
      <c r="B125" s="214"/>
    </row>
    <row r="126" spans="1:2" x14ac:dyDescent="0.2">
      <c r="A126" s="214"/>
      <c r="B126" s="214"/>
    </row>
    <row r="127" spans="1:2" x14ac:dyDescent="0.2">
      <c r="A127" s="214"/>
      <c r="B127" s="214"/>
    </row>
    <row r="128" spans="1:2" x14ac:dyDescent="0.2">
      <c r="A128" s="214"/>
      <c r="B128" s="214"/>
    </row>
    <row r="129" spans="1:2" x14ac:dyDescent="0.2">
      <c r="A129" s="214"/>
      <c r="B129" s="214"/>
    </row>
    <row r="130" spans="1:2" x14ac:dyDescent="0.2">
      <c r="A130" s="214"/>
      <c r="B130" s="214"/>
    </row>
    <row r="131" spans="1:2" x14ac:dyDescent="0.2">
      <c r="A131" s="214"/>
      <c r="B131" s="214"/>
    </row>
    <row r="132" spans="1:2" x14ac:dyDescent="0.2">
      <c r="A132" s="214"/>
      <c r="B132" s="214"/>
    </row>
    <row r="133" spans="1:2" x14ac:dyDescent="0.2">
      <c r="A133" s="214"/>
      <c r="B133" s="214"/>
    </row>
    <row r="134" spans="1:2" x14ac:dyDescent="0.2">
      <c r="A134" s="214"/>
      <c r="B134" s="214"/>
    </row>
    <row r="135" spans="1:2" x14ac:dyDescent="0.2">
      <c r="A135" s="214"/>
      <c r="B135" s="214"/>
    </row>
    <row r="136" spans="1:2" x14ac:dyDescent="0.2">
      <c r="A136" s="214"/>
      <c r="B136" s="214"/>
    </row>
    <row r="137" spans="1:2" x14ac:dyDescent="0.2">
      <c r="A137" s="214"/>
      <c r="B137" s="214"/>
    </row>
    <row r="138" spans="1:2" x14ac:dyDescent="0.2">
      <c r="A138" s="214"/>
      <c r="B138" s="214"/>
    </row>
    <row r="139" spans="1:2" x14ac:dyDescent="0.2">
      <c r="A139" s="214"/>
      <c r="B139" s="214"/>
    </row>
    <row r="140" spans="1:2" x14ac:dyDescent="0.2">
      <c r="A140" s="214"/>
      <c r="B140" s="214"/>
    </row>
    <row r="141" spans="1:2" x14ac:dyDescent="0.2">
      <c r="A141" s="214"/>
      <c r="B141" s="214"/>
    </row>
    <row r="142" spans="1:2" x14ac:dyDescent="0.2">
      <c r="A142" s="214"/>
      <c r="B142" s="214"/>
    </row>
    <row r="143" spans="1:2" x14ac:dyDescent="0.2">
      <c r="A143" s="214"/>
      <c r="B143" s="214"/>
    </row>
    <row r="144" spans="1:2" x14ac:dyDescent="0.2">
      <c r="A144" s="214"/>
      <c r="B144" s="214"/>
    </row>
    <row r="145" spans="1:2" x14ac:dyDescent="0.2">
      <c r="A145" s="214"/>
      <c r="B145" s="214"/>
    </row>
    <row r="146" spans="1:2" x14ac:dyDescent="0.2">
      <c r="A146" s="214"/>
      <c r="B146" s="214"/>
    </row>
    <row r="147" spans="1:2" x14ac:dyDescent="0.2">
      <c r="A147" s="214"/>
      <c r="B147" s="214"/>
    </row>
    <row r="148" spans="1:2" x14ac:dyDescent="0.2">
      <c r="A148" s="214"/>
      <c r="B148" s="214"/>
    </row>
    <row r="149" spans="1:2" x14ac:dyDescent="0.2">
      <c r="A149" s="214"/>
      <c r="B149" s="214"/>
    </row>
    <row r="150" spans="1:2" x14ac:dyDescent="0.2">
      <c r="A150" s="214"/>
      <c r="B150" s="214"/>
    </row>
    <row r="151" spans="1:2" x14ac:dyDescent="0.2">
      <c r="A151" s="214"/>
      <c r="B151" s="214"/>
    </row>
    <row r="152" spans="1:2" x14ac:dyDescent="0.2">
      <c r="A152" s="214"/>
      <c r="B152" s="214"/>
    </row>
    <row r="153" spans="1:2" x14ac:dyDescent="0.2">
      <c r="A153" s="214"/>
      <c r="B153" s="214"/>
    </row>
    <row r="154" spans="1:2" x14ac:dyDescent="0.2">
      <c r="A154" s="214"/>
      <c r="B154" s="214"/>
    </row>
    <row r="155" spans="1:2" x14ac:dyDescent="0.2">
      <c r="A155" s="214"/>
      <c r="B155" s="214"/>
    </row>
    <row r="156" spans="1:2" x14ac:dyDescent="0.2">
      <c r="A156" s="214"/>
      <c r="B156" s="214"/>
    </row>
    <row r="157" spans="1:2" x14ac:dyDescent="0.2">
      <c r="A157" s="214"/>
      <c r="B157" s="214"/>
    </row>
    <row r="158" spans="1:2" x14ac:dyDescent="0.2">
      <c r="A158" s="214"/>
      <c r="B158" s="214"/>
    </row>
    <row r="159" spans="1:2" x14ac:dyDescent="0.2">
      <c r="A159" s="214"/>
      <c r="B159" s="214"/>
    </row>
    <row r="160" spans="1:2" x14ac:dyDescent="0.2">
      <c r="A160" s="214"/>
      <c r="B160" s="214"/>
    </row>
    <row r="161" spans="1:2" x14ac:dyDescent="0.2">
      <c r="A161" s="214"/>
      <c r="B161" s="214"/>
    </row>
    <row r="162" spans="1:2" x14ac:dyDescent="0.2">
      <c r="A162" s="214"/>
      <c r="B162" s="214"/>
    </row>
    <row r="163" spans="1:2" x14ac:dyDescent="0.2">
      <c r="A163" s="214"/>
      <c r="B163" s="214"/>
    </row>
    <row r="164" spans="1:2" x14ac:dyDescent="0.2">
      <c r="A164" s="214"/>
      <c r="B164" s="214"/>
    </row>
    <row r="165" spans="1:2" x14ac:dyDescent="0.2">
      <c r="A165" s="214"/>
      <c r="B165" s="214"/>
    </row>
    <row r="166" spans="1:2" x14ac:dyDescent="0.2">
      <c r="A166" s="214"/>
      <c r="B166" s="214"/>
    </row>
    <row r="167" spans="1:2" x14ac:dyDescent="0.2">
      <c r="A167" s="214"/>
      <c r="B167" s="214"/>
    </row>
    <row r="168" spans="1:2" x14ac:dyDescent="0.2">
      <c r="A168" s="214"/>
      <c r="B168" s="214"/>
    </row>
    <row r="169" spans="1:2" x14ac:dyDescent="0.2">
      <c r="A169" s="214"/>
      <c r="B169" s="214"/>
    </row>
    <row r="170" spans="1:2" x14ac:dyDescent="0.2">
      <c r="A170" s="214"/>
      <c r="B170" s="214"/>
    </row>
    <row r="171" spans="1:2" x14ac:dyDescent="0.2">
      <c r="A171" s="214"/>
      <c r="B171" s="214"/>
    </row>
    <row r="172" spans="1:2" x14ac:dyDescent="0.2">
      <c r="A172" s="214"/>
      <c r="B172" s="214"/>
    </row>
    <row r="173" spans="1:2" x14ac:dyDescent="0.2">
      <c r="A173" s="214"/>
      <c r="B173" s="214"/>
    </row>
    <row r="174" spans="1:2" x14ac:dyDescent="0.2">
      <c r="A174" s="214"/>
      <c r="B174" s="214"/>
    </row>
    <row r="175" spans="1:2" x14ac:dyDescent="0.2">
      <c r="A175" s="214"/>
      <c r="B175" s="214"/>
    </row>
    <row r="176" spans="1:2" x14ac:dyDescent="0.2">
      <c r="A176" s="214"/>
      <c r="B176" s="214"/>
    </row>
    <row r="177" spans="1:2" x14ac:dyDescent="0.2">
      <c r="A177" s="214"/>
      <c r="B177" s="214"/>
    </row>
    <row r="178" spans="1:2" x14ac:dyDescent="0.2">
      <c r="A178" s="214"/>
      <c r="B178" s="214"/>
    </row>
    <row r="179" spans="1:2" x14ac:dyDescent="0.2">
      <c r="A179" s="214"/>
      <c r="B179" s="214"/>
    </row>
    <row r="180" spans="1:2" x14ac:dyDescent="0.2">
      <c r="A180" s="214"/>
      <c r="B180" s="214"/>
    </row>
    <row r="181" spans="1:2" x14ac:dyDescent="0.2">
      <c r="A181" s="214"/>
      <c r="B181" s="214"/>
    </row>
    <row r="182" spans="1:2" x14ac:dyDescent="0.2">
      <c r="A182" s="214"/>
      <c r="B182" s="214"/>
    </row>
    <row r="183" spans="1:2" x14ac:dyDescent="0.2">
      <c r="A183" s="214"/>
      <c r="B183" s="214"/>
    </row>
    <row r="184" spans="1:2" x14ac:dyDescent="0.2">
      <c r="A184" s="214"/>
      <c r="B184" s="214"/>
    </row>
    <row r="185" spans="1:2" x14ac:dyDescent="0.2">
      <c r="A185" s="214"/>
      <c r="B185" s="214"/>
    </row>
    <row r="186" spans="1:2" x14ac:dyDescent="0.2">
      <c r="A186" s="214"/>
      <c r="B186" s="214"/>
    </row>
    <row r="187" spans="1:2" x14ac:dyDescent="0.2">
      <c r="A187" s="214"/>
      <c r="B187" s="214"/>
    </row>
    <row r="188" spans="1:2" x14ac:dyDescent="0.2">
      <c r="A188" s="214"/>
      <c r="B188" s="214"/>
    </row>
    <row r="189" spans="1:2" x14ac:dyDescent="0.2">
      <c r="A189" s="214"/>
      <c r="B189" s="214"/>
    </row>
    <row r="190" spans="1:2" x14ac:dyDescent="0.2">
      <c r="A190" s="214"/>
      <c r="B190" s="214"/>
    </row>
    <row r="191" spans="1:2" x14ac:dyDescent="0.2">
      <c r="A191" s="214"/>
      <c r="B191" s="214"/>
    </row>
    <row r="192" spans="1:2" x14ac:dyDescent="0.2">
      <c r="A192" s="214"/>
      <c r="B192" s="214"/>
    </row>
    <row r="193" spans="1:2" x14ac:dyDescent="0.2">
      <c r="A193" s="214"/>
      <c r="B193" s="214"/>
    </row>
    <row r="194" spans="1:2" x14ac:dyDescent="0.2">
      <c r="A194" s="214"/>
      <c r="B194" s="214"/>
    </row>
    <row r="195" spans="1:2" x14ac:dyDescent="0.2">
      <c r="A195" s="214"/>
      <c r="B195" s="214"/>
    </row>
    <row r="196" spans="1:2" x14ac:dyDescent="0.2">
      <c r="A196" s="214"/>
      <c r="B196" s="214"/>
    </row>
    <row r="197" spans="1:2" x14ac:dyDescent="0.2">
      <c r="A197" s="214"/>
      <c r="B197" s="214"/>
    </row>
    <row r="198" spans="1:2" x14ac:dyDescent="0.2">
      <c r="A198" s="214"/>
      <c r="B198" s="214"/>
    </row>
    <row r="199" spans="1:2" x14ac:dyDescent="0.2">
      <c r="A199" s="214"/>
      <c r="B199" s="214"/>
    </row>
    <row r="200" spans="1:2" x14ac:dyDescent="0.2">
      <c r="A200" s="214"/>
      <c r="B200" s="214"/>
    </row>
    <row r="201" spans="1:2" x14ac:dyDescent="0.2">
      <c r="A201" s="214"/>
      <c r="B201" s="214"/>
    </row>
    <row r="202" spans="1:2" x14ac:dyDescent="0.2">
      <c r="A202" s="214"/>
      <c r="B202" s="214"/>
    </row>
    <row r="203" spans="1:2" x14ac:dyDescent="0.2">
      <c r="A203" s="214"/>
      <c r="B203" s="214"/>
    </row>
    <row r="204" spans="1:2" x14ac:dyDescent="0.2">
      <c r="A204" s="214"/>
      <c r="B204" s="214"/>
    </row>
    <row r="205" spans="1:2" x14ac:dyDescent="0.2">
      <c r="A205" s="214"/>
      <c r="B205" s="214"/>
    </row>
    <row r="206" spans="1:2" x14ac:dyDescent="0.2">
      <c r="A206" s="214"/>
      <c r="B206" s="214"/>
    </row>
    <row r="207" spans="1:2" x14ac:dyDescent="0.2">
      <c r="A207" s="214"/>
      <c r="B207" s="214"/>
    </row>
    <row r="208" spans="1:2" x14ac:dyDescent="0.2">
      <c r="A208" s="214"/>
      <c r="B208" s="214"/>
    </row>
    <row r="209" spans="1:2" x14ac:dyDescent="0.2">
      <c r="A209" s="214"/>
      <c r="B209" s="214"/>
    </row>
    <row r="210" spans="1:2" x14ac:dyDescent="0.2">
      <c r="A210" s="214"/>
      <c r="B210" s="214"/>
    </row>
    <row r="211" spans="1:2" x14ac:dyDescent="0.2">
      <c r="A211" s="214"/>
      <c r="B211" s="214"/>
    </row>
    <row r="212" spans="1:2" x14ac:dyDescent="0.2">
      <c r="A212" s="214"/>
      <c r="B212" s="214"/>
    </row>
    <row r="213" spans="1:2" x14ac:dyDescent="0.2">
      <c r="A213" s="214"/>
      <c r="B213" s="214"/>
    </row>
    <row r="214" spans="1:2" x14ac:dyDescent="0.2">
      <c r="A214" s="214"/>
      <c r="B214" s="214"/>
    </row>
    <row r="215" spans="1:2" x14ac:dyDescent="0.2">
      <c r="A215" s="214"/>
      <c r="B215" s="214"/>
    </row>
    <row r="216" spans="1:2" x14ac:dyDescent="0.2">
      <c r="A216" s="214"/>
      <c r="B216" s="214"/>
    </row>
    <row r="217" spans="1:2" x14ac:dyDescent="0.2">
      <c r="A217" s="214"/>
      <c r="B217" s="214"/>
    </row>
    <row r="218" spans="1:2" x14ac:dyDescent="0.2">
      <c r="A218" s="214"/>
      <c r="B218" s="214"/>
    </row>
    <row r="219" spans="1:2" x14ac:dyDescent="0.2">
      <c r="A219" s="214"/>
      <c r="B219" s="214"/>
    </row>
    <row r="220" spans="1:2" x14ac:dyDescent="0.2">
      <c r="A220" s="214"/>
      <c r="B220" s="214"/>
    </row>
    <row r="221" spans="1:2" x14ac:dyDescent="0.2">
      <c r="A221" s="214"/>
      <c r="B221" s="214"/>
    </row>
    <row r="222" spans="1:2" x14ac:dyDescent="0.2">
      <c r="A222" s="214"/>
      <c r="B222" s="214"/>
    </row>
    <row r="223" spans="1:2" x14ac:dyDescent="0.2">
      <c r="A223" s="214"/>
      <c r="B223" s="214"/>
    </row>
    <row r="224" spans="1:2" x14ac:dyDescent="0.2">
      <c r="A224" s="214"/>
      <c r="B224" s="214"/>
    </row>
    <row r="225" spans="1:2" x14ac:dyDescent="0.2">
      <c r="A225" s="214"/>
      <c r="B225" s="214"/>
    </row>
    <row r="226" spans="1:2" x14ac:dyDescent="0.2">
      <c r="A226" s="214"/>
      <c r="B226" s="214"/>
    </row>
    <row r="227" spans="1:2" x14ac:dyDescent="0.2">
      <c r="A227" s="214"/>
      <c r="B227" s="214"/>
    </row>
    <row r="228" spans="1:2" x14ac:dyDescent="0.2">
      <c r="A228" s="214"/>
      <c r="B228" s="214"/>
    </row>
    <row r="229" spans="1:2" x14ac:dyDescent="0.2">
      <c r="A229" s="214"/>
      <c r="B229" s="214"/>
    </row>
    <row r="230" spans="1:2" x14ac:dyDescent="0.2">
      <c r="A230" s="214"/>
      <c r="B230" s="214"/>
    </row>
    <row r="231" spans="1:2" x14ac:dyDescent="0.2">
      <c r="A231" s="214"/>
      <c r="B231" s="214"/>
    </row>
    <row r="232" spans="1:2" x14ac:dyDescent="0.2">
      <c r="A232" s="214"/>
      <c r="B232" s="214"/>
    </row>
    <row r="233" spans="1:2" x14ac:dyDescent="0.2">
      <c r="A233" s="214"/>
      <c r="B233" s="214"/>
    </row>
    <row r="234" spans="1:2" x14ac:dyDescent="0.2">
      <c r="A234" s="214"/>
      <c r="B234" s="214"/>
    </row>
    <row r="235" spans="1:2" x14ac:dyDescent="0.2">
      <c r="A235" s="214"/>
      <c r="B235" s="214"/>
    </row>
    <row r="236" spans="1:2" x14ac:dyDescent="0.2">
      <c r="A236" s="214"/>
      <c r="B236" s="214"/>
    </row>
    <row r="237" spans="1:2" x14ac:dyDescent="0.2">
      <c r="A237" s="214"/>
      <c r="B237" s="214"/>
    </row>
    <row r="238" spans="1:2" x14ac:dyDescent="0.2">
      <c r="A238" s="214"/>
      <c r="B238" s="214"/>
    </row>
    <row r="239" spans="1:2" x14ac:dyDescent="0.2">
      <c r="A239" s="214"/>
      <c r="B239" s="214"/>
    </row>
    <row r="240" spans="1:2" x14ac:dyDescent="0.2">
      <c r="A240" s="214"/>
      <c r="B240" s="214"/>
    </row>
    <row r="241" spans="1:2" x14ac:dyDescent="0.2">
      <c r="A241" s="214"/>
      <c r="B241" s="214"/>
    </row>
    <row r="242" spans="1:2" x14ac:dyDescent="0.2">
      <c r="A242" s="214"/>
      <c r="B242" s="214"/>
    </row>
    <row r="243" spans="1:2" x14ac:dyDescent="0.2">
      <c r="A243" s="214"/>
      <c r="B243" s="214"/>
    </row>
    <row r="244" spans="1:2" x14ac:dyDescent="0.2">
      <c r="A244" s="214"/>
      <c r="B244" s="214"/>
    </row>
    <row r="245" spans="1:2" x14ac:dyDescent="0.2">
      <c r="A245" s="214"/>
      <c r="B245" s="214"/>
    </row>
    <row r="246" spans="1:2" x14ac:dyDescent="0.2">
      <c r="A246" s="214"/>
      <c r="B246" s="214"/>
    </row>
    <row r="247" spans="1:2" x14ac:dyDescent="0.2">
      <c r="A247" s="214"/>
      <c r="B247" s="214"/>
    </row>
    <row r="248" spans="1:2" x14ac:dyDescent="0.2">
      <c r="A248" s="214"/>
      <c r="B248" s="214"/>
    </row>
    <row r="249" spans="1:2" x14ac:dyDescent="0.2">
      <c r="A249" s="214"/>
      <c r="B249" s="214"/>
    </row>
    <row r="250" spans="1:2" x14ac:dyDescent="0.2">
      <c r="A250" s="214"/>
      <c r="B250" s="214"/>
    </row>
    <row r="251" spans="1:2" x14ac:dyDescent="0.2">
      <c r="A251" s="214"/>
      <c r="B251" s="214"/>
    </row>
    <row r="252" spans="1:2" x14ac:dyDescent="0.2">
      <c r="A252" s="214"/>
      <c r="B252" s="214"/>
    </row>
    <row r="253" spans="1:2" x14ac:dyDescent="0.2">
      <c r="A253" s="214"/>
      <c r="B253" s="214"/>
    </row>
    <row r="254" spans="1:2" x14ac:dyDescent="0.2">
      <c r="A254" s="214"/>
      <c r="B254" s="214"/>
    </row>
    <row r="255" spans="1:2" x14ac:dyDescent="0.2">
      <c r="A255" s="214"/>
      <c r="B255" s="214"/>
    </row>
    <row r="256" spans="1:2" x14ac:dyDescent="0.2">
      <c r="A256" s="214"/>
      <c r="B256" s="214"/>
    </row>
    <row r="257" spans="1:2" x14ac:dyDescent="0.2">
      <c r="A257" s="214"/>
      <c r="B257" s="214"/>
    </row>
    <row r="258" spans="1:2" x14ac:dyDescent="0.2">
      <c r="A258" s="214"/>
      <c r="B258" s="214"/>
    </row>
    <row r="259" spans="1:2" x14ac:dyDescent="0.2">
      <c r="A259" s="214"/>
      <c r="B259" s="214"/>
    </row>
    <row r="260" spans="1:2" x14ac:dyDescent="0.2">
      <c r="A260" s="214"/>
      <c r="B260" s="214"/>
    </row>
    <row r="261" spans="1:2" x14ac:dyDescent="0.2">
      <c r="A261" s="214"/>
      <c r="B261" s="214"/>
    </row>
    <row r="262" spans="1:2" x14ac:dyDescent="0.2">
      <c r="A262" s="214"/>
      <c r="B262" s="214"/>
    </row>
    <row r="263" spans="1:2" x14ac:dyDescent="0.2">
      <c r="A263" s="214"/>
      <c r="B263" s="214"/>
    </row>
    <row r="264" spans="1:2" x14ac:dyDescent="0.2">
      <c r="A264" s="214"/>
      <c r="B264" s="214"/>
    </row>
    <row r="265" spans="1:2" x14ac:dyDescent="0.2">
      <c r="A265" s="214"/>
      <c r="B265" s="214"/>
    </row>
    <row r="266" spans="1:2" x14ac:dyDescent="0.2">
      <c r="A266" s="214"/>
      <c r="B266" s="214"/>
    </row>
    <row r="267" spans="1:2" x14ac:dyDescent="0.2">
      <c r="A267" s="214"/>
      <c r="B267" s="214"/>
    </row>
    <row r="268" spans="1:2" x14ac:dyDescent="0.2">
      <c r="A268" s="214"/>
      <c r="B268" s="214"/>
    </row>
    <row r="269" spans="1:2" x14ac:dyDescent="0.2">
      <c r="A269" s="214"/>
      <c r="B269" s="214"/>
    </row>
    <row r="270" spans="1:2" x14ac:dyDescent="0.2">
      <c r="A270" s="214"/>
      <c r="B270" s="214"/>
    </row>
    <row r="271" spans="1:2" x14ac:dyDescent="0.2">
      <c r="A271" s="214"/>
      <c r="B271" s="214"/>
    </row>
    <row r="272" spans="1:2" x14ac:dyDescent="0.2">
      <c r="A272" s="214"/>
      <c r="B272" s="214"/>
    </row>
    <row r="273" spans="1:2" x14ac:dyDescent="0.2">
      <c r="A273" s="214"/>
      <c r="B273" s="214"/>
    </row>
    <row r="274" spans="1:2" x14ac:dyDescent="0.2">
      <c r="A274" s="214"/>
      <c r="B274" s="214"/>
    </row>
    <row r="275" spans="1:2" x14ac:dyDescent="0.2">
      <c r="A275" s="214"/>
      <c r="B275" s="214"/>
    </row>
    <row r="276" spans="1:2" x14ac:dyDescent="0.2">
      <c r="A276" s="214"/>
      <c r="B276" s="214"/>
    </row>
    <row r="277" spans="1:2" x14ac:dyDescent="0.2">
      <c r="A277" s="214"/>
      <c r="B277" s="214"/>
    </row>
    <row r="278" spans="1:2" x14ac:dyDescent="0.2">
      <c r="A278" s="214"/>
      <c r="B278" s="214"/>
    </row>
    <row r="279" spans="1:2" x14ac:dyDescent="0.2">
      <c r="A279" s="214"/>
      <c r="B279" s="214"/>
    </row>
    <row r="280" spans="1:2" x14ac:dyDescent="0.2">
      <c r="A280" s="214"/>
      <c r="B280" s="214"/>
    </row>
    <row r="281" spans="1:2" x14ac:dyDescent="0.2">
      <c r="A281" s="214"/>
      <c r="B281" s="214"/>
    </row>
    <row r="282" spans="1:2" x14ac:dyDescent="0.2">
      <c r="A282" s="214"/>
      <c r="B282" s="214"/>
    </row>
    <row r="283" spans="1:2" x14ac:dyDescent="0.2">
      <c r="A283" s="214"/>
      <c r="B283" s="214"/>
    </row>
    <row r="284" spans="1:2" x14ac:dyDescent="0.2">
      <c r="A284" s="214"/>
      <c r="B284" s="214"/>
    </row>
    <row r="285" spans="1:2" x14ac:dyDescent="0.2">
      <c r="A285" s="214"/>
      <c r="B285" s="214"/>
    </row>
    <row r="286" spans="1:2" x14ac:dyDescent="0.2">
      <c r="A286" s="214"/>
      <c r="B286" s="214"/>
    </row>
    <row r="287" spans="1:2" x14ac:dyDescent="0.2">
      <c r="A287" s="214"/>
      <c r="B287" s="214"/>
    </row>
    <row r="288" spans="1:2" x14ac:dyDescent="0.2">
      <c r="A288" s="214"/>
      <c r="B288" s="214"/>
    </row>
    <row r="289" spans="1:2" x14ac:dyDescent="0.2">
      <c r="A289" s="214"/>
      <c r="B289" s="214"/>
    </row>
    <row r="290" spans="1:2" x14ac:dyDescent="0.2">
      <c r="A290" s="214"/>
      <c r="B290" s="214"/>
    </row>
    <row r="291" spans="1:2" x14ac:dyDescent="0.2">
      <c r="A291" s="214"/>
      <c r="B291" s="214"/>
    </row>
    <row r="292" spans="1:2" x14ac:dyDescent="0.2">
      <c r="A292" s="214"/>
      <c r="B292" s="214"/>
    </row>
    <row r="293" spans="1:2" x14ac:dyDescent="0.2">
      <c r="A293" s="214"/>
      <c r="B293" s="214"/>
    </row>
    <row r="294" spans="1:2" x14ac:dyDescent="0.2">
      <c r="A294" s="214"/>
      <c r="B294" s="214"/>
    </row>
    <row r="295" spans="1:2" x14ac:dyDescent="0.2">
      <c r="A295" s="214"/>
      <c r="B295" s="214"/>
    </row>
    <row r="296" spans="1:2" x14ac:dyDescent="0.2">
      <c r="A296" s="214"/>
      <c r="B296" s="214"/>
    </row>
    <row r="297" spans="1:2" x14ac:dyDescent="0.2">
      <c r="A297" s="214"/>
      <c r="B297" s="214"/>
    </row>
    <row r="298" spans="1:2" x14ac:dyDescent="0.2">
      <c r="A298" s="214"/>
      <c r="B298" s="214"/>
    </row>
    <row r="299" spans="1:2" x14ac:dyDescent="0.2">
      <c r="A299" s="214"/>
      <c r="B299" s="214"/>
    </row>
    <row r="300" spans="1:2" x14ac:dyDescent="0.2">
      <c r="A300" s="214"/>
      <c r="B300" s="214"/>
    </row>
    <row r="301" spans="1:2" x14ac:dyDescent="0.2">
      <c r="A301" s="214"/>
      <c r="B301" s="214"/>
    </row>
    <row r="302" spans="1:2" x14ac:dyDescent="0.2">
      <c r="A302" s="214"/>
      <c r="B302" s="214"/>
    </row>
    <row r="303" spans="1:2" x14ac:dyDescent="0.2">
      <c r="A303" s="214"/>
      <c r="B303" s="214"/>
    </row>
    <row r="304" spans="1:2" x14ac:dyDescent="0.2">
      <c r="A304" s="214"/>
      <c r="B304" s="214"/>
    </row>
    <row r="305" spans="1:2" x14ac:dyDescent="0.2">
      <c r="A305" s="214"/>
      <c r="B305" s="214"/>
    </row>
    <row r="306" spans="1:2" x14ac:dyDescent="0.2">
      <c r="A306" s="214"/>
      <c r="B306" s="214"/>
    </row>
    <row r="307" spans="1:2" x14ac:dyDescent="0.2">
      <c r="A307" s="214"/>
      <c r="B307" s="214"/>
    </row>
    <row r="308" spans="1:2" x14ac:dyDescent="0.2">
      <c r="A308" s="214"/>
      <c r="B308" s="214"/>
    </row>
    <row r="309" spans="1:2" x14ac:dyDescent="0.2">
      <c r="A309" s="214"/>
      <c r="B309" s="214"/>
    </row>
    <row r="310" spans="1:2" x14ac:dyDescent="0.2">
      <c r="A310" s="214"/>
      <c r="B310" s="214"/>
    </row>
    <row r="311" spans="1:2" x14ac:dyDescent="0.2">
      <c r="A311" s="214"/>
      <c r="B311" s="214"/>
    </row>
    <row r="312" spans="1:2" x14ac:dyDescent="0.2">
      <c r="A312" s="214"/>
      <c r="B312" s="214"/>
    </row>
    <row r="313" spans="1:2" x14ac:dyDescent="0.2">
      <c r="A313" s="214"/>
      <c r="B313" s="214"/>
    </row>
    <row r="314" spans="1:2" x14ac:dyDescent="0.2">
      <c r="A314" s="214"/>
      <c r="B314" s="214"/>
    </row>
    <row r="315" spans="1:2" x14ac:dyDescent="0.2">
      <c r="A315" s="214"/>
      <c r="B315" s="214"/>
    </row>
    <row r="316" spans="1:2" x14ac:dyDescent="0.2">
      <c r="A316" s="214"/>
      <c r="B316" s="214"/>
    </row>
    <row r="317" spans="1:2" x14ac:dyDescent="0.2">
      <c r="A317" s="214"/>
      <c r="B317" s="214"/>
    </row>
    <row r="318" spans="1:2" x14ac:dyDescent="0.2">
      <c r="A318" s="214"/>
      <c r="B318" s="214"/>
    </row>
    <row r="319" spans="1:2" x14ac:dyDescent="0.2">
      <c r="A319" s="214"/>
      <c r="B319" s="214"/>
    </row>
    <row r="320" spans="1:2" x14ac:dyDescent="0.2">
      <c r="A320" s="214"/>
      <c r="B320" s="214"/>
    </row>
    <row r="321" spans="1:2" x14ac:dyDescent="0.2">
      <c r="A321" s="214"/>
      <c r="B321" s="214"/>
    </row>
    <row r="322" spans="1:2" x14ac:dyDescent="0.2">
      <c r="A322" s="214"/>
      <c r="B322" s="214"/>
    </row>
    <row r="323" spans="1:2" x14ac:dyDescent="0.2">
      <c r="A323" s="214"/>
      <c r="B323" s="214"/>
    </row>
    <row r="324" spans="1:2" x14ac:dyDescent="0.2">
      <c r="A324" s="214"/>
      <c r="B324" s="214"/>
    </row>
    <row r="325" spans="1:2" x14ac:dyDescent="0.2">
      <c r="A325" s="214"/>
      <c r="B325" s="214"/>
    </row>
    <row r="326" spans="1:2" x14ac:dyDescent="0.2">
      <c r="A326" s="214"/>
      <c r="B326" s="214"/>
    </row>
    <row r="327" spans="1:2" x14ac:dyDescent="0.2">
      <c r="A327" s="214"/>
      <c r="B327" s="214"/>
    </row>
    <row r="328" spans="1:2" x14ac:dyDescent="0.2">
      <c r="A328" s="214"/>
      <c r="B328" s="214"/>
    </row>
    <row r="329" spans="1:2" x14ac:dyDescent="0.2">
      <c r="A329" s="214"/>
      <c r="B329" s="214"/>
    </row>
    <row r="330" spans="1:2" x14ac:dyDescent="0.2">
      <c r="A330" s="214"/>
      <c r="B330" s="214"/>
    </row>
    <row r="331" spans="1:2" x14ac:dyDescent="0.2">
      <c r="A331" s="214"/>
      <c r="B331" s="214"/>
    </row>
    <row r="332" spans="1:2" x14ac:dyDescent="0.2">
      <c r="A332" s="214"/>
      <c r="B332" s="214"/>
    </row>
    <row r="333" spans="1:2" x14ac:dyDescent="0.2">
      <c r="A333" s="214"/>
      <c r="B333" s="214"/>
    </row>
    <row r="334" spans="1:2" x14ac:dyDescent="0.2">
      <c r="A334" s="214"/>
      <c r="B334" s="214"/>
    </row>
    <row r="335" spans="1:2" x14ac:dyDescent="0.2">
      <c r="A335" s="214"/>
      <c r="B335" s="214"/>
    </row>
    <row r="336" spans="1:2" x14ac:dyDescent="0.2">
      <c r="A336" s="214"/>
      <c r="B336" s="214"/>
    </row>
    <row r="337" spans="1:2" x14ac:dyDescent="0.2">
      <c r="A337" s="214"/>
      <c r="B337" s="214"/>
    </row>
    <row r="338" spans="1:2" x14ac:dyDescent="0.2">
      <c r="A338" s="214"/>
      <c r="B338" s="214"/>
    </row>
    <row r="339" spans="1:2" x14ac:dyDescent="0.2">
      <c r="A339" s="214"/>
      <c r="B339" s="214"/>
    </row>
    <row r="340" spans="1:2" x14ac:dyDescent="0.2">
      <c r="A340" s="214"/>
      <c r="B340" s="214"/>
    </row>
    <row r="341" spans="1:2" x14ac:dyDescent="0.2">
      <c r="A341" s="214"/>
      <c r="B341" s="214"/>
    </row>
    <row r="342" spans="1:2" x14ac:dyDescent="0.2">
      <c r="A342" s="214"/>
      <c r="B342" s="214"/>
    </row>
    <row r="343" spans="1:2" x14ac:dyDescent="0.2">
      <c r="A343" s="214"/>
      <c r="B343" s="214"/>
    </row>
    <row r="344" spans="1:2" x14ac:dyDescent="0.2">
      <c r="A344" s="214"/>
      <c r="B344" s="214"/>
    </row>
    <row r="345" spans="1:2" x14ac:dyDescent="0.2">
      <c r="A345" s="214"/>
      <c r="B345" s="214"/>
    </row>
    <row r="346" spans="1:2" x14ac:dyDescent="0.2">
      <c r="A346" s="214"/>
      <c r="B346" s="214"/>
    </row>
    <row r="347" spans="1:2" x14ac:dyDescent="0.2">
      <c r="A347" s="214"/>
      <c r="B347" s="214"/>
    </row>
    <row r="348" spans="1:2" x14ac:dyDescent="0.2">
      <c r="A348" s="214"/>
      <c r="B348" s="214"/>
    </row>
    <row r="349" spans="1:2" x14ac:dyDescent="0.2">
      <c r="A349" s="214"/>
      <c r="B349" s="214"/>
    </row>
    <row r="350" spans="1:2" x14ac:dyDescent="0.2">
      <c r="A350" s="214"/>
      <c r="B350" s="214"/>
    </row>
    <row r="351" spans="1:2" x14ac:dyDescent="0.2">
      <c r="A351" s="214"/>
      <c r="B351" s="214"/>
    </row>
    <row r="352" spans="1:2" x14ac:dyDescent="0.2">
      <c r="A352" s="214"/>
      <c r="B352" s="214"/>
    </row>
    <row r="353" spans="1:2" x14ac:dyDescent="0.2">
      <c r="A353" s="214"/>
      <c r="B353" s="214"/>
    </row>
    <row r="354" spans="1:2" x14ac:dyDescent="0.2">
      <c r="A354" s="214"/>
      <c r="B354" s="214"/>
    </row>
    <row r="355" spans="1:2" x14ac:dyDescent="0.2">
      <c r="A355" s="214"/>
      <c r="B355" s="214"/>
    </row>
    <row r="356" spans="1:2" x14ac:dyDescent="0.2">
      <c r="A356" s="214"/>
      <c r="B356" s="214"/>
    </row>
    <row r="357" spans="1:2" x14ac:dyDescent="0.2">
      <c r="A357" s="214"/>
      <c r="B357" s="214"/>
    </row>
    <row r="358" spans="1:2" x14ac:dyDescent="0.2">
      <c r="A358" s="214"/>
      <c r="B358" s="214"/>
    </row>
    <row r="359" spans="1:2" x14ac:dyDescent="0.2">
      <c r="A359" s="214"/>
      <c r="B359" s="214"/>
    </row>
    <row r="360" spans="1:2" x14ac:dyDescent="0.2">
      <c r="A360" s="214"/>
      <c r="B360" s="214"/>
    </row>
    <row r="361" spans="1:2" x14ac:dyDescent="0.2">
      <c r="A361" s="214"/>
      <c r="B361" s="214"/>
    </row>
    <row r="362" spans="1:2" x14ac:dyDescent="0.2">
      <c r="A362" s="214"/>
      <c r="B362" s="214"/>
    </row>
    <row r="363" spans="1:2" x14ac:dyDescent="0.2">
      <c r="A363" s="214"/>
      <c r="B363" s="214"/>
    </row>
    <row r="364" spans="1:2" x14ac:dyDescent="0.2">
      <c r="A364" s="214"/>
      <c r="B364" s="214"/>
    </row>
    <row r="365" spans="1:2" x14ac:dyDescent="0.2">
      <c r="A365" s="214"/>
      <c r="B365" s="214"/>
    </row>
    <row r="366" spans="1:2" x14ac:dyDescent="0.2">
      <c r="A366" s="214"/>
      <c r="B366" s="214"/>
    </row>
    <row r="367" spans="1:2" x14ac:dyDescent="0.2">
      <c r="A367" s="214"/>
      <c r="B367" s="214"/>
    </row>
    <row r="368" spans="1:2" x14ac:dyDescent="0.2">
      <c r="A368" s="214"/>
      <c r="B368" s="214"/>
    </row>
    <row r="369" spans="1:2" x14ac:dyDescent="0.2">
      <c r="A369" s="214"/>
      <c r="B369" s="214"/>
    </row>
    <row r="370" spans="1:2" x14ac:dyDescent="0.2">
      <c r="A370" s="214"/>
      <c r="B370" s="214"/>
    </row>
    <row r="371" spans="1:2" x14ac:dyDescent="0.2">
      <c r="A371" s="214"/>
      <c r="B371" s="214"/>
    </row>
    <row r="372" spans="1:2" x14ac:dyDescent="0.2">
      <c r="A372" s="214"/>
      <c r="B372" s="214"/>
    </row>
    <row r="373" spans="1:2" x14ac:dyDescent="0.2">
      <c r="A373" s="214"/>
      <c r="B373" s="214"/>
    </row>
    <row r="374" spans="1:2" x14ac:dyDescent="0.2">
      <c r="A374" s="214"/>
      <c r="B374" s="214"/>
    </row>
    <row r="375" spans="1:2" x14ac:dyDescent="0.2">
      <c r="A375" s="214"/>
      <c r="B375" s="214"/>
    </row>
    <row r="376" spans="1:2" x14ac:dyDescent="0.2">
      <c r="A376" s="214"/>
      <c r="B376" s="214"/>
    </row>
    <row r="377" spans="1:2" x14ac:dyDescent="0.2">
      <c r="A377" s="214"/>
      <c r="B377" s="214"/>
    </row>
    <row r="378" spans="1:2" x14ac:dyDescent="0.2">
      <c r="A378" s="214"/>
      <c r="B378" s="214"/>
    </row>
    <row r="379" spans="1:2" x14ac:dyDescent="0.2">
      <c r="A379" s="214"/>
      <c r="B379" s="214"/>
    </row>
    <row r="380" spans="1:2" x14ac:dyDescent="0.2">
      <c r="A380" s="214"/>
      <c r="B380" s="214"/>
    </row>
    <row r="381" spans="1:2" x14ac:dyDescent="0.2">
      <c r="A381" s="214"/>
      <c r="B381" s="214"/>
    </row>
    <row r="382" spans="1:2" x14ac:dyDescent="0.2">
      <c r="A382" s="214"/>
      <c r="B382" s="214"/>
    </row>
    <row r="383" spans="1:2" x14ac:dyDescent="0.2">
      <c r="A383" s="214"/>
      <c r="B383" s="214"/>
    </row>
    <row r="384" spans="1:2" x14ac:dyDescent="0.2">
      <c r="A384" s="214"/>
      <c r="B384" s="214"/>
    </row>
    <row r="385" spans="1:2" x14ac:dyDescent="0.2">
      <c r="A385" s="214"/>
      <c r="B385" s="214"/>
    </row>
    <row r="386" spans="1:2" x14ac:dyDescent="0.2">
      <c r="A386" s="214"/>
      <c r="B386" s="214"/>
    </row>
    <row r="387" spans="1:2" x14ac:dyDescent="0.2">
      <c r="A387" s="214"/>
      <c r="B387" s="214"/>
    </row>
    <row r="388" spans="1:2" x14ac:dyDescent="0.2">
      <c r="A388" s="214"/>
      <c r="B388" s="214"/>
    </row>
    <row r="389" spans="1:2" x14ac:dyDescent="0.2">
      <c r="A389" s="214"/>
      <c r="B389" s="214"/>
    </row>
    <row r="390" spans="1:2" x14ac:dyDescent="0.2">
      <c r="A390" s="214"/>
      <c r="B390" s="214"/>
    </row>
    <row r="391" spans="1:2" x14ac:dyDescent="0.2">
      <c r="A391" s="214"/>
      <c r="B391" s="214"/>
    </row>
    <row r="392" spans="1:2" x14ac:dyDescent="0.2">
      <c r="A392" s="214"/>
      <c r="B392" s="214"/>
    </row>
    <row r="393" spans="1:2" x14ac:dyDescent="0.2">
      <c r="A393" s="214"/>
      <c r="B393" s="214"/>
    </row>
    <row r="394" spans="1:2" x14ac:dyDescent="0.2">
      <c r="A394" s="214"/>
      <c r="B394" s="214"/>
    </row>
    <row r="395" spans="1:2" x14ac:dyDescent="0.2">
      <c r="A395" s="214"/>
      <c r="B395" s="214"/>
    </row>
    <row r="396" spans="1:2" x14ac:dyDescent="0.2">
      <c r="A396" s="214"/>
      <c r="B396" s="214"/>
    </row>
    <row r="397" spans="1:2" x14ac:dyDescent="0.2">
      <c r="A397" s="214"/>
      <c r="B397" s="214"/>
    </row>
    <row r="398" spans="1:2" x14ac:dyDescent="0.2">
      <c r="A398" s="214"/>
      <c r="B398" s="214"/>
    </row>
    <row r="399" spans="1:2" x14ac:dyDescent="0.2">
      <c r="A399" s="214"/>
      <c r="B399" s="214"/>
    </row>
    <row r="400" spans="1:2" x14ac:dyDescent="0.2">
      <c r="A400" s="214"/>
      <c r="B400" s="214"/>
    </row>
    <row r="401" spans="1:2" x14ac:dyDescent="0.2">
      <c r="A401" s="214"/>
      <c r="B401" s="214"/>
    </row>
    <row r="402" spans="1:2" x14ac:dyDescent="0.2">
      <c r="A402" s="214"/>
      <c r="B402" s="214"/>
    </row>
    <row r="403" spans="1:2" x14ac:dyDescent="0.2">
      <c r="A403" s="214"/>
      <c r="B403" s="214"/>
    </row>
    <row r="404" spans="1:2" x14ac:dyDescent="0.2">
      <c r="A404" s="214"/>
      <c r="B404" s="214"/>
    </row>
    <row r="405" spans="1:2" x14ac:dyDescent="0.2">
      <c r="A405" s="214"/>
      <c r="B405" s="214"/>
    </row>
    <row r="406" spans="1:2" x14ac:dyDescent="0.2">
      <c r="A406" s="214"/>
      <c r="B406" s="214"/>
    </row>
    <row r="407" spans="1:2" x14ac:dyDescent="0.2">
      <c r="A407" s="214"/>
      <c r="B407" s="214"/>
    </row>
    <row r="408" spans="1:2" x14ac:dyDescent="0.2">
      <c r="A408" s="214"/>
      <c r="B408" s="214"/>
    </row>
    <row r="409" spans="1:2" x14ac:dyDescent="0.2">
      <c r="A409" s="214"/>
      <c r="B409" s="214"/>
    </row>
    <row r="410" spans="1:2" x14ac:dyDescent="0.2">
      <c r="A410" s="214"/>
      <c r="B410" s="214"/>
    </row>
    <row r="411" spans="1:2" x14ac:dyDescent="0.2">
      <c r="A411" s="214"/>
      <c r="B411" s="214"/>
    </row>
    <row r="412" spans="1:2" x14ac:dyDescent="0.2">
      <c r="A412" s="214"/>
      <c r="B412" s="214"/>
    </row>
    <row r="413" spans="1:2" x14ac:dyDescent="0.2">
      <c r="A413" s="214"/>
      <c r="B413" s="214"/>
    </row>
    <row r="414" spans="1:2" x14ac:dyDescent="0.2">
      <c r="A414" s="214"/>
      <c r="B414" s="214"/>
    </row>
    <row r="415" spans="1:2" x14ac:dyDescent="0.2">
      <c r="A415" s="214"/>
      <c r="B415" s="214"/>
    </row>
    <row r="416" spans="1:2" x14ac:dyDescent="0.2">
      <c r="A416" s="214"/>
      <c r="B416" s="214"/>
    </row>
    <row r="417" spans="1:2" x14ac:dyDescent="0.2">
      <c r="A417" s="214"/>
      <c r="B417" s="214"/>
    </row>
    <row r="418" spans="1:2" x14ac:dyDescent="0.2">
      <c r="A418" s="214"/>
      <c r="B418" s="214"/>
    </row>
    <row r="419" spans="1:2" x14ac:dyDescent="0.2">
      <c r="A419" s="214"/>
      <c r="B419" s="214"/>
    </row>
    <row r="420" spans="1:2" x14ac:dyDescent="0.2">
      <c r="A420" s="214"/>
      <c r="B420" s="214"/>
    </row>
    <row r="421" spans="1:2" x14ac:dyDescent="0.2">
      <c r="A421" s="214"/>
      <c r="B421" s="214"/>
    </row>
    <row r="422" spans="1:2" x14ac:dyDescent="0.2">
      <c r="A422" s="214"/>
      <c r="B422" s="214"/>
    </row>
    <row r="423" spans="1:2" x14ac:dyDescent="0.2">
      <c r="A423" s="214"/>
      <c r="B423" s="214"/>
    </row>
    <row r="424" spans="1:2" x14ac:dyDescent="0.2">
      <c r="A424" s="214"/>
      <c r="B424" s="214"/>
    </row>
    <row r="425" spans="1:2" x14ac:dyDescent="0.2">
      <c r="A425" s="214"/>
      <c r="B425" s="214"/>
    </row>
    <row r="426" spans="1:2" x14ac:dyDescent="0.2">
      <c r="A426" s="214"/>
      <c r="B426" s="214"/>
    </row>
    <row r="427" spans="1:2" x14ac:dyDescent="0.2">
      <c r="A427" s="214"/>
      <c r="B427" s="214"/>
    </row>
    <row r="428" spans="1:2" x14ac:dyDescent="0.2">
      <c r="A428" s="214"/>
      <c r="B428" s="214"/>
    </row>
    <row r="429" spans="1:2" x14ac:dyDescent="0.2">
      <c r="A429" s="214"/>
      <c r="B429" s="214"/>
    </row>
    <row r="430" spans="1:2" x14ac:dyDescent="0.2">
      <c r="A430" s="214"/>
      <c r="B430" s="214"/>
    </row>
    <row r="431" spans="1:2" x14ac:dyDescent="0.2">
      <c r="A431" s="214"/>
      <c r="B431" s="214"/>
    </row>
    <row r="432" spans="1:2" x14ac:dyDescent="0.2">
      <c r="A432" s="214"/>
      <c r="B432" s="214"/>
    </row>
    <row r="433" spans="1:2" x14ac:dyDescent="0.2">
      <c r="A433" s="214"/>
      <c r="B433" s="214"/>
    </row>
    <row r="434" spans="1:2" x14ac:dyDescent="0.2">
      <c r="A434" s="214"/>
      <c r="B434" s="214"/>
    </row>
    <row r="435" spans="1:2" x14ac:dyDescent="0.2">
      <c r="A435" s="214"/>
      <c r="B435" s="214"/>
    </row>
    <row r="436" spans="1:2" x14ac:dyDescent="0.2">
      <c r="A436" s="214"/>
      <c r="B436" s="214"/>
    </row>
    <row r="437" spans="1:2" x14ac:dyDescent="0.2">
      <c r="A437" s="214"/>
      <c r="B437" s="214"/>
    </row>
    <row r="438" spans="1:2" x14ac:dyDescent="0.2">
      <c r="A438" s="214"/>
      <c r="B438" s="214"/>
    </row>
    <row r="439" spans="1:2" x14ac:dyDescent="0.2">
      <c r="A439" s="214"/>
      <c r="B439" s="214"/>
    </row>
    <row r="440" spans="1:2" x14ac:dyDescent="0.2">
      <c r="A440" s="214"/>
      <c r="B440" s="214"/>
    </row>
    <row r="441" spans="1:2" x14ac:dyDescent="0.2">
      <c r="A441" s="214"/>
      <c r="B441" s="214"/>
    </row>
    <row r="442" spans="1:2" x14ac:dyDescent="0.2">
      <c r="A442" s="214"/>
      <c r="B442" s="214"/>
    </row>
    <row r="443" spans="1:2" x14ac:dyDescent="0.2">
      <c r="A443" s="214"/>
      <c r="B443" s="214"/>
    </row>
    <row r="444" spans="1:2" x14ac:dyDescent="0.2">
      <c r="A444" s="214"/>
      <c r="B444" s="214"/>
    </row>
    <row r="445" spans="1:2" x14ac:dyDescent="0.2">
      <c r="A445" s="214"/>
      <c r="B445" s="214"/>
    </row>
    <row r="446" spans="1:2" x14ac:dyDescent="0.2">
      <c r="A446" s="214"/>
      <c r="B446" s="214"/>
    </row>
    <row r="447" spans="1:2" x14ac:dyDescent="0.2">
      <c r="A447" s="214"/>
      <c r="B447" s="214"/>
    </row>
    <row r="448" spans="1:2" x14ac:dyDescent="0.2">
      <c r="A448" s="214"/>
      <c r="B448" s="214"/>
    </row>
    <row r="449" spans="1:2" x14ac:dyDescent="0.2">
      <c r="A449" s="214"/>
      <c r="B449" s="214"/>
    </row>
    <row r="450" spans="1:2" x14ac:dyDescent="0.2">
      <c r="A450" s="214"/>
      <c r="B450" s="214"/>
    </row>
    <row r="451" spans="1:2" x14ac:dyDescent="0.2">
      <c r="A451" s="214"/>
      <c r="B451" s="214"/>
    </row>
    <row r="452" spans="1:2" x14ac:dyDescent="0.2">
      <c r="A452" s="214"/>
      <c r="B452" s="214"/>
    </row>
    <row r="453" spans="1:2" x14ac:dyDescent="0.2">
      <c r="A453" s="214"/>
      <c r="B453" s="214"/>
    </row>
    <row r="454" spans="1:2" x14ac:dyDescent="0.2">
      <c r="A454" s="214"/>
      <c r="B454" s="214"/>
    </row>
    <row r="455" spans="1:2" x14ac:dyDescent="0.2">
      <c r="A455" s="214"/>
      <c r="B455" s="214"/>
    </row>
    <row r="456" spans="1:2" x14ac:dyDescent="0.2">
      <c r="A456" s="214"/>
      <c r="B456" s="214"/>
    </row>
    <row r="457" spans="1:2" x14ac:dyDescent="0.2">
      <c r="A457" s="214"/>
      <c r="B457" s="214"/>
    </row>
    <row r="458" spans="1:2" x14ac:dyDescent="0.2">
      <c r="A458" s="214"/>
      <c r="B458" s="214"/>
    </row>
    <row r="459" spans="1:2" x14ac:dyDescent="0.2">
      <c r="A459" s="214"/>
      <c r="B459" s="214"/>
    </row>
    <row r="460" spans="1:2" x14ac:dyDescent="0.2">
      <c r="A460" s="214"/>
      <c r="B460" s="214"/>
    </row>
    <row r="461" spans="1:2" x14ac:dyDescent="0.2">
      <c r="A461" s="214"/>
      <c r="B461" s="214"/>
    </row>
    <row r="462" spans="1:2" x14ac:dyDescent="0.2">
      <c r="A462" s="214"/>
      <c r="B462" s="214"/>
    </row>
    <row r="463" spans="1:2" x14ac:dyDescent="0.2">
      <c r="A463" s="214"/>
      <c r="B463" s="214"/>
    </row>
    <row r="464" spans="1:2" x14ac:dyDescent="0.2">
      <c r="A464" s="214"/>
      <c r="B464" s="214"/>
    </row>
    <row r="465" spans="1:2" x14ac:dyDescent="0.2">
      <c r="A465" s="214"/>
      <c r="B465" s="214"/>
    </row>
    <row r="466" spans="1:2" x14ac:dyDescent="0.2">
      <c r="A466" s="214"/>
      <c r="B466" s="214"/>
    </row>
    <row r="467" spans="1:2" x14ac:dyDescent="0.2">
      <c r="A467" s="214"/>
      <c r="B467" s="214"/>
    </row>
    <row r="468" spans="1:2" x14ac:dyDescent="0.2">
      <c r="A468" s="214"/>
      <c r="B468" s="214"/>
    </row>
    <row r="469" spans="1:2" x14ac:dyDescent="0.2">
      <c r="A469" s="214"/>
      <c r="B469" s="214"/>
    </row>
    <row r="470" spans="1:2" x14ac:dyDescent="0.2">
      <c r="A470" s="214"/>
      <c r="B470" s="214"/>
    </row>
    <row r="471" spans="1:2" x14ac:dyDescent="0.2">
      <c r="A471" s="214"/>
      <c r="B471" s="214"/>
    </row>
    <row r="472" spans="1:2" x14ac:dyDescent="0.2">
      <c r="A472" s="214"/>
      <c r="B472" s="214"/>
    </row>
    <row r="473" spans="1:2" x14ac:dyDescent="0.2">
      <c r="A473" s="214"/>
      <c r="B473" s="214"/>
    </row>
    <row r="474" spans="1:2" x14ac:dyDescent="0.2">
      <c r="A474" s="214"/>
      <c r="B474" s="214"/>
    </row>
    <row r="475" spans="1:2" x14ac:dyDescent="0.2">
      <c r="A475" s="214"/>
      <c r="B475" s="214"/>
    </row>
    <row r="476" spans="1:2" x14ac:dyDescent="0.2">
      <c r="A476" s="214"/>
      <c r="B476" s="214"/>
    </row>
    <row r="477" spans="1:2" x14ac:dyDescent="0.2">
      <c r="A477" s="214"/>
      <c r="B477" s="214"/>
    </row>
    <row r="478" spans="1:2" x14ac:dyDescent="0.2">
      <c r="A478" s="214"/>
      <c r="B478" s="214"/>
    </row>
    <row r="479" spans="1:2" x14ac:dyDescent="0.2">
      <c r="A479" s="214"/>
      <c r="B479" s="214"/>
    </row>
    <row r="480" spans="1:2" x14ac:dyDescent="0.2">
      <c r="A480" s="214"/>
      <c r="B480" s="214"/>
    </row>
    <row r="481" spans="1:2" x14ac:dyDescent="0.2">
      <c r="A481" s="214"/>
      <c r="B481" s="214"/>
    </row>
    <row r="482" spans="1:2" x14ac:dyDescent="0.2">
      <c r="A482" s="214"/>
      <c r="B482" s="214"/>
    </row>
    <row r="483" spans="1:2" x14ac:dyDescent="0.2">
      <c r="A483" s="214"/>
      <c r="B483" s="214"/>
    </row>
    <row r="484" spans="1:2" x14ac:dyDescent="0.2">
      <c r="A484" s="214"/>
      <c r="B484" s="214"/>
    </row>
    <row r="485" spans="1:2" x14ac:dyDescent="0.2">
      <c r="A485" s="214"/>
      <c r="B485" s="214"/>
    </row>
    <row r="486" spans="1:2" x14ac:dyDescent="0.2">
      <c r="A486" s="214"/>
      <c r="B486" s="214"/>
    </row>
    <row r="487" spans="1:2" x14ac:dyDescent="0.2">
      <c r="A487" s="214"/>
      <c r="B487" s="214"/>
    </row>
    <row r="488" spans="1:2" x14ac:dyDescent="0.2">
      <c r="A488" s="214"/>
      <c r="B488" s="214"/>
    </row>
    <row r="489" spans="1:2" x14ac:dyDescent="0.2">
      <c r="A489" s="214"/>
      <c r="B489" s="214"/>
    </row>
    <row r="490" spans="1:2" x14ac:dyDescent="0.2">
      <c r="A490" s="214"/>
      <c r="B490" s="214"/>
    </row>
    <row r="491" spans="1:2" x14ac:dyDescent="0.2">
      <c r="A491" s="214"/>
      <c r="B491" s="214"/>
    </row>
    <row r="492" spans="1:2" x14ac:dyDescent="0.2">
      <c r="A492" s="214"/>
      <c r="B492" s="214"/>
    </row>
    <row r="493" spans="1:2" x14ac:dyDescent="0.2">
      <c r="A493" s="214"/>
      <c r="B493" s="214"/>
    </row>
    <row r="494" spans="1:2" x14ac:dyDescent="0.2">
      <c r="A494" s="214"/>
      <c r="B494" s="214"/>
    </row>
    <row r="495" spans="1:2" x14ac:dyDescent="0.2">
      <c r="A495" s="214"/>
      <c r="B495" s="214"/>
    </row>
    <row r="496" spans="1:2" x14ac:dyDescent="0.2">
      <c r="A496" s="214"/>
      <c r="B496" s="214"/>
    </row>
    <row r="497" spans="1:2" x14ac:dyDescent="0.2">
      <c r="A497" s="214"/>
      <c r="B497" s="214"/>
    </row>
    <row r="498" spans="1:2" x14ac:dyDescent="0.2">
      <c r="A498" s="214"/>
      <c r="B498" s="214"/>
    </row>
    <row r="499" spans="1:2" x14ac:dyDescent="0.2">
      <c r="A499" s="214"/>
      <c r="B499" s="214"/>
    </row>
    <row r="500" spans="1:2" x14ac:dyDescent="0.2">
      <c r="A500" s="214"/>
      <c r="B500" s="214"/>
    </row>
    <row r="501" spans="1:2" x14ac:dyDescent="0.2">
      <c r="A501" s="214"/>
      <c r="B501" s="214"/>
    </row>
    <row r="502" spans="1:2" x14ac:dyDescent="0.2">
      <c r="A502" s="214"/>
      <c r="B502" s="214"/>
    </row>
    <row r="503" spans="1:2" x14ac:dyDescent="0.2">
      <c r="A503" s="214"/>
      <c r="B503" s="214"/>
    </row>
    <row r="504" spans="1:2" x14ac:dyDescent="0.2">
      <c r="A504" s="214"/>
      <c r="B504" s="214"/>
    </row>
    <row r="505" spans="1:2" x14ac:dyDescent="0.2">
      <c r="A505" s="214"/>
      <c r="B505" s="214"/>
    </row>
    <row r="506" spans="1:2" x14ac:dyDescent="0.2">
      <c r="A506" s="214"/>
      <c r="B506" s="214"/>
    </row>
    <row r="507" spans="1:2" x14ac:dyDescent="0.2">
      <c r="A507" s="214"/>
      <c r="B507" s="214"/>
    </row>
    <row r="508" spans="1:2" x14ac:dyDescent="0.2">
      <c r="A508" s="214"/>
      <c r="B508" s="214"/>
    </row>
    <row r="509" spans="1:2" x14ac:dyDescent="0.2">
      <c r="A509" s="214"/>
      <c r="B509" s="214"/>
    </row>
    <row r="510" spans="1:2" x14ac:dyDescent="0.2">
      <c r="A510" s="214"/>
      <c r="B510" s="214"/>
    </row>
    <row r="511" spans="1:2" x14ac:dyDescent="0.2">
      <c r="A511" s="214"/>
      <c r="B511" s="214"/>
    </row>
    <row r="512" spans="1:2" x14ac:dyDescent="0.2">
      <c r="A512" s="214"/>
      <c r="B512" s="214"/>
    </row>
    <row r="513" spans="1:2" x14ac:dyDescent="0.2">
      <c r="A513" s="214"/>
      <c r="B513" s="214"/>
    </row>
    <row r="514" spans="1:2" x14ac:dyDescent="0.2">
      <c r="A514" s="214"/>
      <c r="B514" s="214"/>
    </row>
    <row r="515" spans="1:2" x14ac:dyDescent="0.2">
      <c r="A515" s="214"/>
      <c r="B515" s="214"/>
    </row>
    <row r="516" spans="1:2" x14ac:dyDescent="0.2">
      <c r="A516" s="214"/>
      <c r="B516" s="214"/>
    </row>
    <row r="517" spans="1:2" x14ac:dyDescent="0.2">
      <c r="A517" s="214"/>
      <c r="B517" s="214"/>
    </row>
    <row r="518" spans="1:2" x14ac:dyDescent="0.2">
      <c r="A518" s="214"/>
      <c r="B518" s="214"/>
    </row>
    <row r="519" spans="1:2" x14ac:dyDescent="0.2">
      <c r="A519" s="214"/>
      <c r="B519" s="214"/>
    </row>
    <row r="520" spans="1:2" x14ac:dyDescent="0.2">
      <c r="A520" s="214"/>
      <c r="B520" s="214"/>
    </row>
    <row r="521" spans="1:2" x14ac:dyDescent="0.2">
      <c r="A521" s="214"/>
      <c r="B521" s="214"/>
    </row>
    <row r="522" spans="1:2" x14ac:dyDescent="0.2">
      <c r="A522" s="214"/>
      <c r="B522" s="214"/>
    </row>
    <row r="523" spans="1:2" x14ac:dyDescent="0.2">
      <c r="A523" s="214"/>
      <c r="B523" s="214"/>
    </row>
    <row r="524" spans="1:2" x14ac:dyDescent="0.2">
      <c r="A524" s="214"/>
      <c r="B524" s="214"/>
    </row>
    <row r="525" spans="1:2" x14ac:dyDescent="0.2">
      <c r="A525" s="214"/>
      <c r="B525" s="214"/>
    </row>
    <row r="526" spans="1:2" x14ac:dyDescent="0.2">
      <c r="A526" s="214"/>
      <c r="B526" s="214"/>
    </row>
    <row r="527" spans="1:2" x14ac:dyDescent="0.2">
      <c r="A527" s="214"/>
      <c r="B527" s="214"/>
    </row>
    <row r="528" spans="1:2" x14ac:dyDescent="0.2">
      <c r="A528" s="214"/>
      <c r="B528" s="214"/>
    </row>
    <row r="529" spans="1:2" x14ac:dyDescent="0.2">
      <c r="A529" s="214"/>
      <c r="B529" s="214"/>
    </row>
    <row r="530" spans="1:2" x14ac:dyDescent="0.2">
      <c r="A530" s="214"/>
      <c r="B530" s="214"/>
    </row>
    <row r="531" spans="1:2" x14ac:dyDescent="0.2">
      <c r="A531" s="214"/>
      <c r="B531" s="214"/>
    </row>
    <row r="532" spans="1:2" x14ac:dyDescent="0.2">
      <c r="A532" s="214"/>
      <c r="B532" s="214"/>
    </row>
    <row r="533" spans="1:2" x14ac:dyDescent="0.2">
      <c r="A533" s="214"/>
      <c r="B533" s="214"/>
    </row>
    <row r="534" spans="1:2" x14ac:dyDescent="0.2">
      <c r="A534" s="214"/>
      <c r="B534" s="214"/>
    </row>
    <row r="535" spans="1:2" x14ac:dyDescent="0.2">
      <c r="A535" s="214"/>
      <c r="B535" s="214"/>
    </row>
    <row r="536" spans="1:2" x14ac:dyDescent="0.2">
      <c r="A536" s="214"/>
      <c r="B536" s="214"/>
    </row>
    <row r="537" spans="1:2" x14ac:dyDescent="0.2">
      <c r="A537" s="214"/>
      <c r="B537" s="214"/>
    </row>
    <row r="538" spans="1:2" x14ac:dyDescent="0.2">
      <c r="A538" s="214"/>
      <c r="B538" s="214"/>
    </row>
    <row r="539" spans="1:2" x14ac:dyDescent="0.2">
      <c r="A539" s="214"/>
      <c r="B539" s="214"/>
    </row>
    <row r="540" spans="1:2" x14ac:dyDescent="0.2">
      <c r="A540" s="214"/>
      <c r="B540" s="214"/>
    </row>
    <row r="541" spans="1:2" x14ac:dyDescent="0.2">
      <c r="A541" s="214"/>
      <c r="B541" s="214"/>
    </row>
    <row r="542" spans="1:2" x14ac:dyDescent="0.2">
      <c r="A542" s="214"/>
      <c r="B542" s="214"/>
    </row>
    <row r="543" spans="1:2" x14ac:dyDescent="0.2">
      <c r="A543" s="214"/>
      <c r="B543" s="214"/>
    </row>
    <row r="544" spans="1:2" x14ac:dyDescent="0.2">
      <c r="A544" s="214"/>
      <c r="B544" s="214"/>
    </row>
    <row r="545" spans="1:2" x14ac:dyDescent="0.2">
      <c r="A545" s="214"/>
      <c r="B545" s="214"/>
    </row>
    <row r="546" spans="1:2" x14ac:dyDescent="0.2">
      <c r="A546" s="214"/>
      <c r="B546" s="214"/>
    </row>
    <row r="547" spans="1:2" x14ac:dyDescent="0.2">
      <c r="A547" s="214"/>
      <c r="B547" s="214"/>
    </row>
    <row r="548" spans="1:2" x14ac:dyDescent="0.2">
      <c r="A548" s="214"/>
      <c r="B548" s="214"/>
    </row>
    <row r="549" spans="1:2" x14ac:dyDescent="0.2">
      <c r="A549" s="214"/>
      <c r="B549" s="214"/>
    </row>
    <row r="550" spans="1:2" x14ac:dyDescent="0.2">
      <c r="A550" s="214"/>
      <c r="B550" s="214"/>
    </row>
    <row r="551" spans="1:2" x14ac:dyDescent="0.2">
      <c r="A551" s="214"/>
      <c r="B551" s="214"/>
    </row>
    <row r="552" spans="1:2" x14ac:dyDescent="0.2">
      <c r="A552" s="214"/>
      <c r="B552" s="214"/>
    </row>
    <row r="553" spans="1:2" x14ac:dyDescent="0.2">
      <c r="A553" s="214"/>
      <c r="B553" s="214"/>
    </row>
    <row r="554" spans="1:2" x14ac:dyDescent="0.2">
      <c r="A554" s="214"/>
      <c r="B554" s="214"/>
    </row>
    <row r="555" spans="1:2" x14ac:dyDescent="0.2">
      <c r="A555" s="214"/>
      <c r="B555" s="214"/>
    </row>
    <row r="556" spans="1:2" x14ac:dyDescent="0.2">
      <c r="A556" s="214"/>
      <c r="B556" s="214"/>
    </row>
    <row r="557" spans="1:2" x14ac:dyDescent="0.2">
      <c r="A557" s="214"/>
      <c r="B557" s="214"/>
    </row>
    <row r="558" spans="1:2" x14ac:dyDescent="0.2">
      <c r="A558" s="214"/>
      <c r="B558" s="214"/>
    </row>
    <row r="559" spans="1:2" x14ac:dyDescent="0.2">
      <c r="A559" s="214"/>
      <c r="B559" s="214"/>
    </row>
    <row r="560" spans="1:2" x14ac:dyDescent="0.2">
      <c r="A560" s="214"/>
      <c r="B560" s="214"/>
    </row>
    <row r="561" spans="1:2" x14ac:dyDescent="0.2">
      <c r="A561" s="214"/>
      <c r="B561" s="214"/>
    </row>
    <row r="562" spans="1:2" x14ac:dyDescent="0.2">
      <c r="A562" s="214"/>
      <c r="B562" s="214"/>
    </row>
    <row r="563" spans="1:2" x14ac:dyDescent="0.2">
      <c r="A563" s="214"/>
      <c r="B563" s="214"/>
    </row>
    <row r="564" spans="1:2" x14ac:dyDescent="0.2">
      <c r="A564" s="214"/>
      <c r="B564" s="214"/>
    </row>
    <row r="565" spans="1:2" x14ac:dyDescent="0.2">
      <c r="A565" s="214"/>
      <c r="B565" s="214"/>
    </row>
    <row r="566" spans="1:2" x14ac:dyDescent="0.2">
      <c r="A566" s="214"/>
      <c r="B566" s="214"/>
    </row>
    <row r="567" spans="1:2" x14ac:dyDescent="0.2">
      <c r="A567" s="214"/>
      <c r="B567" s="214"/>
    </row>
    <row r="568" spans="1:2" x14ac:dyDescent="0.2">
      <c r="A568" s="214"/>
      <c r="B568" s="214"/>
    </row>
    <row r="569" spans="1:2" x14ac:dyDescent="0.2">
      <c r="A569" s="214"/>
      <c r="B569" s="214"/>
    </row>
    <row r="570" spans="1:2" x14ac:dyDescent="0.2">
      <c r="A570" s="214"/>
      <c r="B570" s="214"/>
    </row>
    <row r="571" spans="1:2" x14ac:dyDescent="0.2">
      <c r="A571" s="214"/>
      <c r="B571" s="214"/>
    </row>
    <row r="572" spans="1:2" x14ac:dyDescent="0.2">
      <c r="A572" s="214"/>
      <c r="B572" s="214"/>
    </row>
    <row r="573" spans="1:2" x14ac:dyDescent="0.2">
      <c r="A573" s="214"/>
      <c r="B573" s="214"/>
    </row>
    <row r="574" spans="1:2" x14ac:dyDescent="0.2">
      <c r="A574" s="214"/>
      <c r="B574" s="214"/>
    </row>
    <row r="575" spans="1:2" x14ac:dyDescent="0.2">
      <c r="A575" s="214"/>
      <c r="B575" s="214"/>
    </row>
    <row r="576" spans="1:2" x14ac:dyDescent="0.2">
      <c r="A576" s="214"/>
      <c r="B576" s="214"/>
    </row>
    <row r="577" spans="1:2" x14ac:dyDescent="0.2">
      <c r="A577" s="214"/>
      <c r="B577" s="214"/>
    </row>
    <row r="578" spans="1:2" x14ac:dyDescent="0.2">
      <c r="A578" s="214"/>
      <c r="B578" s="214"/>
    </row>
    <row r="579" spans="1:2" x14ac:dyDescent="0.2">
      <c r="A579" s="214"/>
      <c r="B579" s="214"/>
    </row>
    <row r="580" spans="1:2" x14ac:dyDescent="0.2">
      <c r="A580" s="214"/>
      <c r="B580" s="214"/>
    </row>
    <row r="581" spans="1:2" x14ac:dyDescent="0.2">
      <c r="A581" s="214"/>
      <c r="B581" s="214"/>
    </row>
    <row r="582" spans="1:2" x14ac:dyDescent="0.2">
      <c r="A582" s="214"/>
      <c r="B582" s="214"/>
    </row>
    <row r="583" spans="1:2" x14ac:dyDescent="0.2">
      <c r="A583" s="214"/>
      <c r="B583" s="214"/>
    </row>
    <row r="584" spans="1:2" x14ac:dyDescent="0.2">
      <c r="A584" s="214"/>
      <c r="B584" s="214"/>
    </row>
    <row r="585" spans="1:2" x14ac:dyDescent="0.2">
      <c r="A585" s="214"/>
      <c r="B585" s="214"/>
    </row>
    <row r="586" spans="1:2" x14ac:dyDescent="0.2">
      <c r="A586" s="214"/>
      <c r="B586" s="214"/>
    </row>
    <row r="587" spans="1:2" x14ac:dyDescent="0.2">
      <c r="A587" s="214"/>
      <c r="B587" s="214"/>
    </row>
    <row r="588" spans="1:2" x14ac:dyDescent="0.2">
      <c r="A588" s="214"/>
      <c r="B588" s="214"/>
    </row>
    <row r="589" spans="1:2" x14ac:dyDescent="0.2">
      <c r="A589" s="214"/>
      <c r="B589" s="214"/>
    </row>
    <row r="590" spans="1:2" x14ac:dyDescent="0.2">
      <c r="A590" s="214"/>
      <c r="B590" s="214"/>
    </row>
    <row r="591" spans="1:2" x14ac:dyDescent="0.2">
      <c r="A591" s="214"/>
      <c r="B591" s="214"/>
    </row>
    <row r="592" spans="1:2" x14ac:dyDescent="0.2">
      <c r="A592" s="214"/>
      <c r="B592" s="214"/>
    </row>
    <row r="593" spans="1:2" x14ac:dyDescent="0.2">
      <c r="A593" s="214"/>
      <c r="B593" s="214"/>
    </row>
    <row r="594" spans="1:2" x14ac:dyDescent="0.2">
      <c r="A594" s="214"/>
      <c r="B594" s="214"/>
    </row>
    <row r="595" spans="1:2" x14ac:dyDescent="0.2">
      <c r="A595" s="214"/>
      <c r="B595" s="214"/>
    </row>
    <row r="596" spans="1:2" x14ac:dyDescent="0.2">
      <c r="A596" s="214"/>
      <c r="B596" s="214"/>
    </row>
    <row r="597" spans="1:2" x14ac:dyDescent="0.2">
      <c r="A597" s="214"/>
      <c r="B597" s="214"/>
    </row>
    <row r="598" spans="1:2" x14ac:dyDescent="0.2">
      <c r="A598" s="214"/>
      <c r="B598" s="214"/>
    </row>
    <row r="599" spans="1:2" x14ac:dyDescent="0.2">
      <c r="A599" s="214"/>
      <c r="B599" s="214"/>
    </row>
    <row r="600" spans="1:2" x14ac:dyDescent="0.2">
      <c r="A600" s="214"/>
      <c r="B600" s="214"/>
    </row>
    <row r="601" spans="1:2" x14ac:dyDescent="0.2">
      <c r="A601" s="214"/>
      <c r="B601" s="214"/>
    </row>
    <row r="602" spans="1:2" x14ac:dyDescent="0.2">
      <c r="A602" s="214"/>
      <c r="B602" s="214"/>
    </row>
    <row r="603" spans="1:2" x14ac:dyDescent="0.2">
      <c r="A603" s="214"/>
      <c r="B603" s="214"/>
    </row>
    <row r="604" spans="1:2" x14ac:dyDescent="0.2">
      <c r="A604" s="214"/>
      <c r="B604" s="214"/>
    </row>
    <row r="605" spans="1:2" x14ac:dyDescent="0.2">
      <c r="A605" s="214"/>
      <c r="B605" s="214"/>
    </row>
    <row r="606" spans="1:2" x14ac:dyDescent="0.2">
      <c r="A606" s="214"/>
      <c r="B606" s="214"/>
    </row>
    <row r="607" spans="1:2" x14ac:dyDescent="0.2">
      <c r="A607" s="214"/>
      <c r="B607" s="214"/>
    </row>
    <row r="608" spans="1:2" x14ac:dyDescent="0.2">
      <c r="A608" s="214"/>
      <c r="B608" s="214"/>
    </row>
    <row r="609" spans="1:2" x14ac:dyDescent="0.2">
      <c r="A609" s="214"/>
      <c r="B609" s="214"/>
    </row>
    <row r="610" spans="1:2" x14ac:dyDescent="0.2">
      <c r="A610" s="214"/>
      <c r="B610" s="214"/>
    </row>
    <row r="611" spans="1:2" x14ac:dyDescent="0.2">
      <c r="A611" s="214"/>
      <c r="B611" s="214"/>
    </row>
    <row r="612" spans="1:2" x14ac:dyDescent="0.2">
      <c r="A612" s="214"/>
      <c r="B612" s="214"/>
    </row>
    <row r="613" spans="1:2" x14ac:dyDescent="0.2">
      <c r="A613" s="214"/>
      <c r="B613" s="214"/>
    </row>
    <row r="614" spans="1:2" x14ac:dyDescent="0.2">
      <c r="A614" s="214"/>
      <c r="B614" s="214"/>
    </row>
    <row r="615" spans="1:2" x14ac:dyDescent="0.2">
      <c r="A615" s="214"/>
      <c r="B615" s="214"/>
    </row>
    <row r="616" spans="1:2" x14ac:dyDescent="0.2">
      <c r="A616" s="214"/>
      <c r="B616" s="214"/>
    </row>
    <row r="617" spans="1:2" x14ac:dyDescent="0.2">
      <c r="A617" s="214"/>
      <c r="B617" s="214"/>
    </row>
    <row r="618" spans="1:2" x14ac:dyDescent="0.2">
      <c r="A618" s="214"/>
      <c r="B618" s="214"/>
    </row>
    <row r="619" spans="1:2" x14ac:dyDescent="0.2">
      <c r="A619" s="214"/>
      <c r="B619" s="214"/>
    </row>
    <row r="620" spans="1:2" x14ac:dyDescent="0.2">
      <c r="A620" s="214"/>
      <c r="B620" s="214"/>
    </row>
    <row r="621" spans="1:2" x14ac:dyDescent="0.2">
      <c r="A621" s="214"/>
      <c r="B621" s="214"/>
    </row>
    <row r="622" spans="1:2" x14ac:dyDescent="0.2">
      <c r="A622" s="214"/>
      <c r="B622" s="214"/>
    </row>
    <row r="623" spans="1:2" x14ac:dyDescent="0.2">
      <c r="A623" s="214"/>
      <c r="B623" s="214"/>
    </row>
    <row r="624" spans="1:2" x14ac:dyDescent="0.2">
      <c r="A624" s="214"/>
      <c r="B624" s="214"/>
    </row>
    <row r="625" spans="1:2" x14ac:dyDescent="0.2">
      <c r="A625" s="214"/>
      <c r="B625" s="214"/>
    </row>
    <row r="626" spans="1:2" x14ac:dyDescent="0.2">
      <c r="A626" s="214"/>
      <c r="B626" s="214"/>
    </row>
    <row r="627" spans="1:2" x14ac:dyDescent="0.2">
      <c r="A627" s="214"/>
      <c r="B627" s="214"/>
    </row>
    <row r="628" spans="1:2" x14ac:dyDescent="0.2">
      <c r="A628" s="214"/>
      <c r="B628" s="214"/>
    </row>
    <row r="629" spans="1:2" x14ac:dyDescent="0.2">
      <c r="A629" s="214"/>
      <c r="B629" s="214"/>
    </row>
    <row r="630" spans="1:2" x14ac:dyDescent="0.2">
      <c r="A630" s="214"/>
      <c r="B630" s="214"/>
    </row>
    <row r="631" spans="1:2" x14ac:dyDescent="0.2">
      <c r="A631" s="214"/>
      <c r="B631" s="214"/>
    </row>
    <row r="632" spans="1:2" x14ac:dyDescent="0.2">
      <c r="A632" s="214"/>
      <c r="B632" s="214"/>
    </row>
    <row r="633" spans="1:2" x14ac:dyDescent="0.2">
      <c r="A633" s="214"/>
      <c r="B633" s="214"/>
    </row>
    <row r="634" spans="1:2" x14ac:dyDescent="0.2">
      <c r="A634" s="214"/>
      <c r="B634" s="214"/>
    </row>
    <row r="635" spans="1:2" x14ac:dyDescent="0.2">
      <c r="A635" s="214"/>
      <c r="B635" s="214"/>
    </row>
    <row r="636" spans="1:2" x14ac:dyDescent="0.2">
      <c r="A636" s="214"/>
      <c r="B636" s="214"/>
    </row>
    <row r="637" spans="1:2" x14ac:dyDescent="0.2">
      <c r="A637" s="214"/>
      <c r="B637" s="214"/>
    </row>
    <row r="638" spans="1:2" x14ac:dyDescent="0.2">
      <c r="A638" s="214"/>
      <c r="B638" s="214"/>
    </row>
    <row r="639" spans="1:2" x14ac:dyDescent="0.2">
      <c r="A639" s="214"/>
      <c r="B639" s="214"/>
    </row>
    <row r="640" spans="1:2" x14ac:dyDescent="0.2">
      <c r="A640" s="214"/>
      <c r="B640" s="214"/>
    </row>
    <row r="641" spans="1:2" x14ac:dyDescent="0.2">
      <c r="A641" s="214"/>
      <c r="B641" s="214"/>
    </row>
    <row r="642" spans="1:2" x14ac:dyDescent="0.2">
      <c r="A642" s="214"/>
      <c r="B642" s="214"/>
    </row>
    <row r="643" spans="1:2" x14ac:dyDescent="0.2">
      <c r="A643" s="214"/>
      <c r="B643" s="214"/>
    </row>
    <row r="644" spans="1:2" x14ac:dyDescent="0.2">
      <c r="A644" s="214"/>
      <c r="B644" s="214"/>
    </row>
    <row r="645" spans="1:2" x14ac:dyDescent="0.2">
      <c r="A645" s="214"/>
      <c r="B645" s="214"/>
    </row>
    <row r="646" spans="1:2" x14ac:dyDescent="0.2">
      <c r="A646" s="214"/>
      <c r="B646" s="214"/>
    </row>
    <row r="647" spans="1:2" x14ac:dyDescent="0.2">
      <c r="A647" s="214"/>
      <c r="B647" s="214"/>
    </row>
    <row r="648" spans="1:2" x14ac:dyDescent="0.2">
      <c r="A648" s="214"/>
      <c r="B648" s="214"/>
    </row>
    <row r="649" spans="1:2" x14ac:dyDescent="0.2">
      <c r="A649" s="214"/>
      <c r="B649" s="214"/>
    </row>
    <row r="650" spans="1:2" x14ac:dyDescent="0.2">
      <c r="A650" s="214"/>
      <c r="B650" s="214"/>
    </row>
    <row r="651" spans="1:2" x14ac:dyDescent="0.2">
      <c r="A651" s="214"/>
      <c r="B651" s="214"/>
    </row>
    <row r="652" spans="1:2" x14ac:dyDescent="0.2">
      <c r="A652" s="214"/>
      <c r="B652" s="214"/>
    </row>
    <row r="653" spans="1:2" x14ac:dyDescent="0.2">
      <c r="A653" s="214"/>
      <c r="B653" s="214"/>
    </row>
    <row r="654" spans="1:2" x14ac:dyDescent="0.2">
      <c r="A654" s="214"/>
      <c r="B654" s="214"/>
    </row>
    <row r="655" spans="1:2" x14ac:dyDescent="0.2">
      <c r="A655" s="214"/>
      <c r="B655" s="214"/>
    </row>
    <row r="656" spans="1:2" x14ac:dyDescent="0.2">
      <c r="A656" s="214"/>
      <c r="B656" s="214"/>
    </row>
    <row r="657" spans="1:2" x14ac:dyDescent="0.2">
      <c r="A657" s="214"/>
      <c r="B657" s="214"/>
    </row>
    <row r="658" spans="1:2" x14ac:dyDescent="0.2">
      <c r="A658" s="214"/>
      <c r="B658" s="214"/>
    </row>
    <row r="659" spans="1:2" x14ac:dyDescent="0.2">
      <c r="A659" s="214"/>
      <c r="B659" s="214"/>
    </row>
    <row r="660" spans="1:2" x14ac:dyDescent="0.2">
      <c r="A660" s="214"/>
      <c r="B660" s="214"/>
    </row>
    <row r="661" spans="1:2" x14ac:dyDescent="0.2">
      <c r="A661" s="214"/>
      <c r="B661" s="214"/>
    </row>
    <row r="662" spans="1:2" x14ac:dyDescent="0.2">
      <c r="A662" s="214"/>
      <c r="B662" s="214"/>
    </row>
    <row r="663" spans="1:2" x14ac:dyDescent="0.2">
      <c r="A663" s="214"/>
      <c r="B663" s="214"/>
    </row>
    <row r="664" spans="1:2" x14ac:dyDescent="0.2">
      <c r="A664" s="214"/>
      <c r="B664" s="214"/>
    </row>
    <row r="665" spans="1:2" x14ac:dyDescent="0.2">
      <c r="A665" s="214"/>
      <c r="B665" s="214"/>
    </row>
    <row r="666" spans="1:2" x14ac:dyDescent="0.2">
      <c r="A666" s="214"/>
      <c r="B666" s="214"/>
    </row>
    <row r="667" spans="1:2" x14ac:dyDescent="0.2">
      <c r="A667" s="214"/>
      <c r="B667" s="214"/>
    </row>
    <row r="668" spans="1:2" x14ac:dyDescent="0.2">
      <c r="A668" s="214"/>
      <c r="B668" s="214"/>
    </row>
    <row r="669" spans="1:2" x14ac:dyDescent="0.2">
      <c r="A669" s="214"/>
      <c r="B669" s="214"/>
    </row>
    <row r="670" spans="1:2" x14ac:dyDescent="0.2">
      <c r="A670" s="214"/>
      <c r="B670" s="214"/>
    </row>
    <row r="671" spans="1:2" x14ac:dyDescent="0.2">
      <c r="A671" s="214"/>
      <c r="B671" s="214"/>
    </row>
    <row r="672" spans="1:2" x14ac:dyDescent="0.2">
      <c r="A672" s="214"/>
      <c r="B672" s="214"/>
    </row>
    <row r="673" spans="1:2" x14ac:dyDescent="0.2">
      <c r="A673" s="214"/>
      <c r="B673" s="214"/>
    </row>
    <row r="674" spans="1:2" x14ac:dyDescent="0.2">
      <c r="A674" s="214"/>
      <c r="B674" s="214"/>
    </row>
    <row r="675" spans="1:2" x14ac:dyDescent="0.2">
      <c r="A675" s="214"/>
      <c r="B675" s="214"/>
    </row>
    <row r="676" spans="1:2" x14ac:dyDescent="0.2">
      <c r="A676" s="214"/>
      <c r="B676" s="214"/>
    </row>
    <row r="677" spans="1:2" x14ac:dyDescent="0.2">
      <c r="A677" s="214"/>
      <c r="B677" s="214"/>
    </row>
    <row r="678" spans="1:2" x14ac:dyDescent="0.2">
      <c r="A678" s="214"/>
      <c r="B678" s="214"/>
    </row>
    <row r="679" spans="1:2" x14ac:dyDescent="0.2">
      <c r="A679" s="214"/>
      <c r="B679" s="214"/>
    </row>
    <row r="680" spans="1:2" x14ac:dyDescent="0.2">
      <c r="A680" s="214"/>
      <c r="B680" s="214"/>
    </row>
    <row r="681" spans="1:2" x14ac:dyDescent="0.2">
      <c r="A681" s="214"/>
      <c r="B681" s="214"/>
    </row>
    <row r="682" spans="1:2" x14ac:dyDescent="0.2">
      <c r="A682" s="214"/>
      <c r="B682" s="214"/>
    </row>
    <row r="683" spans="1:2" x14ac:dyDescent="0.2">
      <c r="A683" s="214"/>
      <c r="B683" s="214"/>
    </row>
    <row r="684" spans="1:2" x14ac:dyDescent="0.2">
      <c r="A684" s="214"/>
      <c r="B684" s="214"/>
    </row>
    <row r="685" spans="1:2" x14ac:dyDescent="0.2">
      <c r="A685" s="214"/>
      <c r="B685" s="214"/>
    </row>
    <row r="686" spans="1:2" x14ac:dyDescent="0.2">
      <c r="A686" s="214"/>
      <c r="B686" s="214"/>
    </row>
    <row r="687" spans="1:2" x14ac:dyDescent="0.2">
      <c r="A687" s="214"/>
      <c r="B687" s="214"/>
    </row>
    <row r="688" spans="1:2" x14ac:dyDescent="0.2">
      <c r="A688" s="214"/>
      <c r="B688" s="214"/>
    </row>
    <row r="689" spans="1:2" x14ac:dyDescent="0.2">
      <c r="A689" s="214"/>
      <c r="B689" s="214"/>
    </row>
    <row r="690" spans="1:2" x14ac:dyDescent="0.2">
      <c r="A690" s="214"/>
      <c r="B690" s="214"/>
    </row>
    <row r="691" spans="1:2" x14ac:dyDescent="0.2">
      <c r="A691" s="214"/>
      <c r="B691" s="214"/>
    </row>
    <row r="692" spans="1:2" x14ac:dyDescent="0.2">
      <c r="A692" s="214"/>
      <c r="B692" s="214"/>
    </row>
    <row r="693" spans="1:2" x14ac:dyDescent="0.2">
      <c r="A693" s="214"/>
      <c r="B693" s="214"/>
    </row>
    <row r="694" spans="1:2" x14ac:dyDescent="0.2">
      <c r="A694" s="214"/>
      <c r="B694" s="214"/>
    </row>
    <row r="695" spans="1:2" x14ac:dyDescent="0.2">
      <c r="A695" s="214"/>
      <c r="B695" s="214"/>
    </row>
    <row r="696" spans="1:2" x14ac:dyDescent="0.2">
      <c r="A696" s="214"/>
      <c r="B696" s="214"/>
    </row>
    <row r="697" spans="1:2" x14ac:dyDescent="0.2">
      <c r="A697" s="214"/>
      <c r="B697" s="214"/>
    </row>
    <row r="698" spans="1:2" x14ac:dyDescent="0.2">
      <c r="A698" s="214"/>
      <c r="B698" s="214"/>
    </row>
    <row r="699" spans="1:2" x14ac:dyDescent="0.2">
      <c r="A699" s="214"/>
      <c r="B699" s="214"/>
    </row>
    <row r="700" spans="1:2" x14ac:dyDescent="0.2">
      <c r="A700" s="214"/>
      <c r="B700" s="214"/>
    </row>
    <row r="701" spans="1:2" x14ac:dyDescent="0.2">
      <c r="A701" s="214"/>
      <c r="B701" s="214"/>
    </row>
    <row r="702" spans="1:2" x14ac:dyDescent="0.2">
      <c r="A702" s="214"/>
      <c r="B702" s="214"/>
    </row>
    <row r="703" spans="1:2" x14ac:dyDescent="0.2">
      <c r="A703" s="214"/>
      <c r="B703" s="214"/>
    </row>
    <row r="704" spans="1:2" x14ac:dyDescent="0.2">
      <c r="A704" s="214"/>
      <c r="B704" s="214"/>
    </row>
    <row r="705" spans="1:2" x14ac:dyDescent="0.2">
      <c r="A705" s="214"/>
      <c r="B705" s="214"/>
    </row>
    <row r="706" spans="1:2" x14ac:dyDescent="0.2">
      <c r="A706" s="214"/>
      <c r="B706" s="214"/>
    </row>
    <row r="707" spans="1:2" x14ac:dyDescent="0.2">
      <c r="A707" s="214"/>
      <c r="B707" s="214"/>
    </row>
    <row r="708" spans="1:2" x14ac:dyDescent="0.2">
      <c r="A708" s="214"/>
      <c r="B708" s="214"/>
    </row>
    <row r="709" spans="1:2" x14ac:dyDescent="0.2">
      <c r="A709" s="214"/>
      <c r="B709" s="214"/>
    </row>
    <row r="710" spans="1:2" x14ac:dyDescent="0.2">
      <c r="A710" s="214"/>
      <c r="B710" s="214"/>
    </row>
    <row r="711" spans="1:2" x14ac:dyDescent="0.2">
      <c r="A711" s="214"/>
      <c r="B711" s="214"/>
    </row>
    <row r="712" spans="1:2" x14ac:dyDescent="0.2">
      <c r="A712" s="214"/>
      <c r="B712" s="214"/>
    </row>
    <row r="713" spans="1:2" x14ac:dyDescent="0.2">
      <c r="A713" s="214"/>
      <c r="B713" s="214"/>
    </row>
    <row r="714" spans="1:2" x14ac:dyDescent="0.2">
      <c r="A714" s="214"/>
      <c r="B714" s="214"/>
    </row>
    <row r="715" spans="1:2" x14ac:dyDescent="0.2">
      <c r="A715" s="214"/>
      <c r="B715" s="214"/>
    </row>
    <row r="716" spans="1:2" x14ac:dyDescent="0.2">
      <c r="A716" s="214"/>
      <c r="B716" s="214"/>
    </row>
    <row r="717" spans="1:2" x14ac:dyDescent="0.2">
      <c r="A717" s="214"/>
      <c r="B717" s="214"/>
    </row>
    <row r="718" spans="1:2" x14ac:dyDescent="0.2">
      <c r="A718" s="214"/>
      <c r="B718" s="214"/>
    </row>
    <row r="719" spans="1:2" x14ac:dyDescent="0.2">
      <c r="A719" s="214"/>
      <c r="B719" s="214"/>
    </row>
    <row r="720" spans="1:2" x14ac:dyDescent="0.2">
      <c r="A720" s="214"/>
      <c r="B720" s="214"/>
    </row>
    <row r="721" spans="1:2" x14ac:dyDescent="0.2">
      <c r="A721" s="214"/>
      <c r="B721" s="214"/>
    </row>
    <row r="722" spans="1:2" x14ac:dyDescent="0.2">
      <c r="A722" s="214"/>
      <c r="B722" s="214"/>
    </row>
    <row r="723" spans="1:2" x14ac:dyDescent="0.2">
      <c r="A723" s="214"/>
      <c r="B723" s="214"/>
    </row>
    <row r="724" spans="1:2" x14ac:dyDescent="0.2">
      <c r="A724" s="214"/>
      <c r="B724" s="214"/>
    </row>
    <row r="725" spans="1:2" x14ac:dyDescent="0.2">
      <c r="A725" s="214"/>
      <c r="B725" s="214"/>
    </row>
    <row r="726" spans="1:2" x14ac:dyDescent="0.2">
      <c r="A726" s="214"/>
      <c r="B726" s="214"/>
    </row>
    <row r="727" spans="1:2" x14ac:dyDescent="0.2">
      <c r="A727" s="214"/>
      <c r="B727" s="214"/>
    </row>
    <row r="728" spans="1:2" x14ac:dyDescent="0.2">
      <c r="A728" s="214"/>
      <c r="B728" s="214"/>
    </row>
    <row r="729" spans="1:2" x14ac:dyDescent="0.2">
      <c r="A729" s="214"/>
      <c r="B729" s="214"/>
    </row>
    <row r="730" spans="1:2" x14ac:dyDescent="0.2">
      <c r="A730" s="214"/>
      <c r="B730" s="214"/>
    </row>
    <row r="731" spans="1:2" x14ac:dyDescent="0.2">
      <c r="A731" s="214"/>
      <c r="B731" s="214"/>
    </row>
    <row r="732" spans="1:2" x14ac:dyDescent="0.2">
      <c r="A732" s="214"/>
      <c r="B732" s="214"/>
    </row>
    <row r="733" spans="1:2" x14ac:dyDescent="0.2">
      <c r="A733" s="214"/>
      <c r="B733" s="214"/>
    </row>
    <row r="734" spans="1:2" x14ac:dyDescent="0.2">
      <c r="A734" s="214"/>
      <c r="B734" s="214"/>
    </row>
    <row r="735" spans="1:2" x14ac:dyDescent="0.2">
      <c r="A735" s="214"/>
      <c r="B735" s="214"/>
    </row>
    <row r="736" spans="1:2" x14ac:dyDescent="0.2">
      <c r="A736" s="214"/>
      <c r="B736" s="214"/>
    </row>
    <row r="737" spans="1:2" x14ac:dyDescent="0.2">
      <c r="A737" s="214"/>
      <c r="B737" s="214"/>
    </row>
    <row r="738" spans="1:2" x14ac:dyDescent="0.2">
      <c r="A738" s="214"/>
      <c r="B738" s="214"/>
    </row>
    <row r="739" spans="1:2" x14ac:dyDescent="0.2">
      <c r="A739" s="214"/>
      <c r="B739" s="214"/>
    </row>
    <row r="740" spans="1:2" x14ac:dyDescent="0.2">
      <c r="A740" s="214"/>
      <c r="B740" s="214"/>
    </row>
    <row r="741" spans="1:2" x14ac:dyDescent="0.2">
      <c r="A741" s="214"/>
      <c r="B741" s="214"/>
    </row>
    <row r="742" spans="1:2" x14ac:dyDescent="0.2">
      <c r="A742" s="214"/>
      <c r="B742" s="214"/>
    </row>
    <row r="743" spans="1:2" x14ac:dyDescent="0.2">
      <c r="A743" s="214"/>
      <c r="B743" s="214"/>
    </row>
    <row r="744" spans="1:2" x14ac:dyDescent="0.2">
      <c r="A744" s="214"/>
      <c r="B744" s="214"/>
    </row>
    <row r="745" spans="1:2" x14ac:dyDescent="0.2">
      <c r="A745" s="214"/>
      <c r="B745" s="214"/>
    </row>
    <row r="746" spans="1:2" x14ac:dyDescent="0.2">
      <c r="A746" s="214"/>
      <c r="B746" s="214"/>
    </row>
    <row r="747" spans="1:2" x14ac:dyDescent="0.2">
      <c r="A747" s="214"/>
      <c r="B747" s="214"/>
    </row>
    <row r="748" spans="1:2" x14ac:dyDescent="0.2">
      <c r="A748" s="214"/>
      <c r="B748" s="214"/>
    </row>
    <row r="749" spans="1:2" x14ac:dyDescent="0.2">
      <c r="A749" s="214"/>
      <c r="B749" s="214"/>
    </row>
    <row r="750" spans="1:2" x14ac:dyDescent="0.2">
      <c r="A750" s="214"/>
      <c r="B750" s="214"/>
    </row>
    <row r="751" spans="1:2" x14ac:dyDescent="0.2">
      <c r="A751" s="214"/>
      <c r="B751" s="214"/>
    </row>
    <row r="752" spans="1:2" x14ac:dyDescent="0.2">
      <c r="A752" s="214"/>
      <c r="B752" s="214"/>
    </row>
    <row r="753" spans="1:2" x14ac:dyDescent="0.2">
      <c r="A753" s="214"/>
      <c r="B753" s="214"/>
    </row>
    <row r="754" spans="1:2" x14ac:dyDescent="0.2">
      <c r="A754" s="214"/>
      <c r="B754" s="214"/>
    </row>
    <row r="755" spans="1:2" x14ac:dyDescent="0.2">
      <c r="A755" s="214"/>
      <c r="B755" s="214"/>
    </row>
    <row r="756" spans="1:2" x14ac:dyDescent="0.2">
      <c r="A756" s="214"/>
      <c r="B756" s="214"/>
    </row>
    <row r="757" spans="1:2" x14ac:dyDescent="0.2">
      <c r="A757" s="214"/>
      <c r="B757" s="214"/>
    </row>
    <row r="758" spans="1:2" x14ac:dyDescent="0.2">
      <c r="A758" s="214"/>
      <c r="B758" s="214"/>
    </row>
    <row r="759" spans="1:2" x14ac:dyDescent="0.2">
      <c r="A759" s="214"/>
      <c r="B759" s="214"/>
    </row>
    <row r="760" spans="1:2" x14ac:dyDescent="0.2">
      <c r="A760" s="214"/>
      <c r="B760" s="214"/>
    </row>
    <row r="761" spans="1:2" x14ac:dyDescent="0.2">
      <c r="A761" s="214"/>
      <c r="B761" s="214"/>
    </row>
    <row r="762" spans="1:2" x14ac:dyDescent="0.2">
      <c r="A762" s="214"/>
      <c r="B762" s="214"/>
    </row>
    <row r="763" spans="1:2" x14ac:dyDescent="0.2">
      <c r="A763" s="214"/>
      <c r="B763" s="214"/>
    </row>
    <row r="764" spans="1:2" x14ac:dyDescent="0.2">
      <c r="A764" s="214"/>
      <c r="B764" s="214"/>
    </row>
    <row r="765" spans="1:2" x14ac:dyDescent="0.2">
      <c r="A765" s="214"/>
      <c r="B765" s="214"/>
    </row>
    <row r="766" spans="1:2" x14ac:dyDescent="0.2">
      <c r="A766" s="214"/>
      <c r="B766" s="214"/>
    </row>
    <row r="767" spans="1:2" x14ac:dyDescent="0.2">
      <c r="A767" s="214"/>
      <c r="B767" s="214"/>
    </row>
    <row r="768" spans="1:2" x14ac:dyDescent="0.2">
      <c r="A768" s="214"/>
      <c r="B768" s="214"/>
    </row>
    <row r="769" spans="1:2" x14ac:dyDescent="0.2">
      <c r="A769" s="214"/>
      <c r="B769" s="214"/>
    </row>
    <row r="770" spans="1:2" x14ac:dyDescent="0.2">
      <c r="A770" s="214"/>
      <c r="B770" s="214"/>
    </row>
    <row r="771" spans="1:2" x14ac:dyDescent="0.2">
      <c r="A771" s="214"/>
      <c r="B771" s="214"/>
    </row>
    <row r="772" spans="1:2" x14ac:dyDescent="0.2">
      <c r="A772" s="214"/>
      <c r="B772" s="214"/>
    </row>
    <row r="773" spans="1:2" x14ac:dyDescent="0.2">
      <c r="A773" s="214"/>
      <c r="B773" s="214"/>
    </row>
    <row r="774" spans="1:2" x14ac:dyDescent="0.2">
      <c r="A774" s="214"/>
      <c r="B774" s="214"/>
    </row>
    <row r="775" spans="1:2" x14ac:dyDescent="0.2">
      <c r="A775" s="214"/>
      <c r="B775" s="214"/>
    </row>
    <row r="776" spans="1:2" x14ac:dyDescent="0.2">
      <c r="A776" s="214"/>
      <c r="B776" s="214"/>
    </row>
    <row r="777" spans="1:2" x14ac:dyDescent="0.2">
      <c r="A777" s="214"/>
      <c r="B777" s="214"/>
    </row>
    <row r="778" spans="1:2" x14ac:dyDescent="0.2">
      <c r="A778" s="214"/>
      <c r="B778" s="214"/>
    </row>
    <row r="779" spans="1:2" x14ac:dyDescent="0.2">
      <c r="A779" s="214"/>
      <c r="B779" s="214"/>
    </row>
    <row r="780" spans="1:2" x14ac:dyDescent="0.2">
      <c r="A780" s="214"/>
      <c r="B780" s="214"/>
    </row>
    <row r="781" spans="1:2" x14ac:dyDescent="0.2">
      <c r="A781" s="214"/>
      <c r="B781" s="214"/>
    </row>
    <row r="782" spans="1:2" x14ac:dyDescent="0.2">
      <c r="A782" s="214"/>
      <c r="B782" s="214"/>
    </row>
    <row r="783" spans="1:2" x14ac:dyDescent="0.2">
      <c r="A783" s="214"/>
      <c r="B783" s="214"/>
    </row>
    <row r="784" spans="1:2" x14ac:dyDescent="0.2">
      <c r="A784" s="214"/>
      <c r="B784" s="214"/>
    </row>
    <row r="785" spans="1:2" x14ac:dyDescent="0.2">
      <c r="A785" s="214"/>
      <c r="B785" s="214"/>
    </row>
    <row r="786" spans="1:2" x14ac:dyDescent="0.2">
      <c r="A786" s="214"/>
      <c r="B786" s="214"/>
    </row>
    <row r="787" spans="1:2" x14ac:dyDescent="0.2">
      <c r="A787" s="214"/>
      <c r="B787" s="214"/>
    </row>
    <row r="788" spans="1:2" x14ac:dyDescent="0.2">
      <c r="A788" s="214"/>
      <c r="B788" s="214"/>
    </row>
    <row r="789" spans="1:2" x14ac:dyDescent="0.2">
      <c r="A789" s="214"/>
      <c r="B789" s="214"/>
    </row>
    <row r="790" spans="1:2" x14ac:dyDescent="0.2">
      <c r="A790" s="214"/>
      <c r="B790" s="214"/>
    </row>
    <row r="791" spans="1:2" x14ac:dyDescent="0.2">
      <c r="A791" s="214"/>
      <c r="B791" s="214"/>
    </row>
    <row r="792" spans="1:2" x14ac:dyDescent="0.2">
      <c r="A792" s="214"/>
      <c r="B792" s="214"/>
    </row>
    <row r="793" spans="1:2" x14ac:dyDescent="0.2">
      <c r="A793" s="214"/>
      <c r="B793" s="214"/>
    </row>
    <row r="794" spans="1:2" x14ac:dyDescent="0.2">
      <c r="A794" s="214"/>
      <c r="B794" s="214"/>
    </row>
    <row r="795" spans="1:2" x14ac:dyDescent="0.2">
      <c r="A795" s="214"/>
      <c r="B795" s="214"/>
    </row>
    <row r="796" spans="1:2" x14ac:dyDescent="0.2">
      <c r="A796" s="214"/>
      <c r="B796" s="214"/>
    </row>
    <row r="797" spans="1:2" x14ac:dyDescent="0.2">
      <c r="A797" s="214"/>
      <c r="B797" s="214"/>
    </row>
    <row r="798" spans="1:2" x14ac:dyDescent="0.2">
      <c r="A798" s="214"/>
      <c r="B798" s="214"/>
    </row>
    <row r="799" spans="1:2" x14ac:dyDescent="0.2">
      <c r="A799" s="214"/>
      <c r="B799" s="214"/>
    </row>
    <row r="800" spans="1:2" x14ac:dyDescent="0.2">
      <c r="A800" s="214"/>
      <c r="B800" s="214"/>
    </row>
    <row r="801" spans="1:2" x14ac:dyDescent="0.2">
      <c r="A801" s="214"/>
      <c r="B801" s="214"/>
    </row>
    <row r="802" spans="1:2" x14ac:dyDescent="0.2">
      <c r="A802" s="214"/>
      <c r="B802" s="214"/>
    </row>
    <row r="803" spans="1:2" x14ac:dyDescent="0.2">
      <c r="A803" s="214"/>
      <c r="B803" s="214"/>
    </row>
    <row r="804" spans="1:2" x14ac:dyDescent="0.2">
      <c r="A804" s="214"/>
      <c r="B804" s="214"/>
    </row>
    <row r="805" spans="1:2" x14ac:dyDescent="0.2">
      <c r="A805" s="214"/>
      <c r="B805" s="214"/>
    </row>
    <row r="806" spans="1:2" x14ac:dyDescent="0.2">
      <c r="A806" s="214"/>
      <c r="B806" s="214"/>
    </row>
    <row r="807" spans="1:2" x14ac:dyDescent="0.2">
      <c r="A807" s="214"/>
      <c r="B807" s="214"/>
    </row>
    <row r="808" spans="1:2" x14ac:dyDescent="0.2">
      <c r="A808" s="214"/>
      <c r="B808" s="214"/>
    </row>
    <row r="809" spans="1:2" x14ac:dyDescent="0.2">
      <c r="A809" s="214"/>
      <c r="B809" s="214"/>
    </row>
    <row r="810" spans="1:2" x14ac:dyDescent="0.2">
      <c r="A810" s="214"/>
      <c r="B810" s="214"/>
    </row>
    <row r="811" spans="1:2" x14ac:dyDescent="0.2">
      <c r="A811" s="214"/>
      <c r="B811" s="214"/>
    </row>
    <row r="812" spans="1:2" x14ac:dyDescent="0.2">
      <c r="A812" s="214"/>
      <c r="B812" s="214"/>
    </row>
    <row r="813" spans="1:2" x14ac:dyDescent="0.2">
      <c r="A813" s="214"/>
      <c r="B813" s="214"/>
    </row>
    <row r="814" spans="1:2" x14ac:dyDescent="0.2">
      <c r="A814" s="214"/>
      <c r="B814" s="214"/>
    </row>
    <row r="815" spans="1:2" x14ac:dyDescent="0.2">
      <c r="A815" s="214"/>
      <c r="B815" s="214"/>
    </row>
    <row r="816" spans="1:2" x14ac:dyDescent="0.2">
      <c r="A816" s="214"/>
      <c r="B816" s="214"/>
    </row>
    <row r="817" spans="1:2" x14ac:dyDescent="0.2">
      <c r="A817" s="214"/>
      <c r="B817" s="214"/>
    </row>
    <row r="818" spans="1:2" x14ac:dyDescent="0.2">
      <c r="A818" s="214"/>
      <c r="B818" s="214"/>
    </row>
    <row r="819" spans="1:2" x14ac:dyDescent="0.2">
      <c r="A819" s="214"/>
      <c r="B819" s="214"/>
    </row>
    <row r="820" spans="1:2" x14ac:dyDescent="0.2">
      <c r="A820" s="214"/>
      <c r="B820" s="214"/>
    </row>
    <row r="821" spans="1:2" x14ac:dyDescent="0.2">
      <c r="A821" s="214"/>
      <c r="B821" s="214"/>
    </row>
    <row r="822" spans="1:2" x14ac:dyDescent="0.2">
      <c r="A822" s="214"/>
      <c r="B822" s="214"/>
    </row>
    <row r="823" spans="1:2" x14ac:dyDescent="0.2">
      <c r="A823" s="214"/>
      <c r="B823" s="214"/>
    </row>
    <row r="824" spans="1:2" x14ac:dyDescent="0.2">
      <c r="A824" s="214"/>
      <c r="B824" s="214"/>
    </row>
    <row r="825" spans="1:2" x14ac:dyDescent="0.2">
      <c r="A825" s="214"/>
      <c r="B825" s="214"/>
    </row>
    <row r="826" spans="1:2" x14ac:dyDescent="0.2">
      <c r="A826" s="214"/>
      <c r="B826" s="214"/>
    </row>
    <row r="827" spans="1:2" x14ac:dyDescent="0.2">
      <c r="A827" s="214"/>
      <c r="B827" s="214"/>
    </row>
    <row r="828" spans="1:2" x14ac:dyDescent="0.2">
      <c r="A828" s="214"/>
      <c r="B828" s="214"/>
    </row>
    <row r="829" spans="1:2" x14ac:dyDescent="0.2">
      <c r="A829" s="214"/>
      <c r="B829" s="214"/>
    </row>
    <row r="830" spans="1:2" x14ac:dyDescent="0.2">
      <c r="A830" s="214"/>
      <c r="B830" s="214"/>
    </row>
    <row r="831" spans="1:2" x14ac:dyDescent="0.2">
      <c r="A831" s="214"/>
      <c r="B831" s="214"/>
    </row>
    <row r="832" spans="1:2" x14ac:dyDescent="0.2">
      <c r="A832" s="214"/>
      <c r="B832" s="214"/>
    </row>
    <row r="833" spans="1:2" x14ac:dyDescent="0.2">
      <c r="A833" s="214"/>
      <c r="B833" s="214"/>
    </row>
    <row r="834" spans="1:2" x14ac:dyDescent="0.2">
      <c r="A834" s="214"/>
      <c r="B834" s="214"/>
    </row>
    <row r="835" spans="1:2" x14ac:dyDescent="0.2">
      <c r="A835" s="214"/>
      <c r="B835" s="214"/>
    </row>
    <row r="836" spans="1:2" x14ac:dyDescent="0.2">
      <c r="A836" s="214"/>
      <c r="B836" s="214"/>
    </row>
    <row r="837" spans="1:2" x14ac:dyDescent="0.2">
      <c r="A837" s="214"/>
      <c r="B837" s="214"/>
    </row>
    <row r="838" spans="1:2" x14ac:dyDescent="0.2">
      <c r="A838" s="214"/>
      <c r="B838" s="214"/>
    </row>
    <row r="839" spans="1:2" x14ac:dyDescent="0.2">
      <c r="A839" s="214"/>
      <c r="B839" s="214"/>
    </row>
    <row r="840" spans="1:2" x14ac:dyDescent="0.2">
      <c r="A840" s="214"/>
      <c r="B840" s="214"/>
    </row>
    <row r="841" spans="1:2" x14ac:dyDescent="0.2">
      <c r="A841" s="214"/>
      <c r="B841" s="214"/>
    </row>
    <row r="842" spans="1:2" x14ac:dyDescent="0.2">
      <c r="A842" s="214"/>
      <c r="B842" s="214"/>
    </row>
    <row r="843" spans="1:2" x14ac:dyDescent="0.2">
      <c r="A843" s="214"/>
      <c r="B843" s="214"/>
    </row>
    <row r="844" spans="1:2" x14ac:dyDescent="0.2">
      <c r="A844" s="214"/>
      <c r="B844" s="214"/>
    </row>
    <row r="845" spans="1:2" x14ac:dyDescent="0.2">
      <c r="A845" s="214"/>
      <c r="B845" s="214"/>
    </row>
    <row r="846" spans="1:2" x14ac:dyDescent="0.2">
      <c r="A846" s="214"/>
      <c r="B846" s="214"/>
    </row>
    <row r="847" spans="1:2" x14ac:dyDescent="0.2">
      <c r="A847" s="214"/>
      <c r="B847" s="214"/>
    </row>
    <row r="848" spans="1:2" x14ac:dyDescent="0.2">
      <c r="A848" s="214"/>
      <c r="B848" s="214"/>
    </row>
    <row r="849" spans="1:2" x14ac:dyDescent="0.2">
      <c r="A849" s="214"/>
      <c r="B849" s="214"/>
    </row>
    <row r="850" spans="1:2" x14ac:dyDescent="0.2">
      <c r="A850" s="214"/>
      <c r="B850" s="214"/>
    </row>
    <row r="851" spans="1:2" x14ac:dyDescent="0.2">
      <c r="A851" s="214"/>
      <c r="B851" s="214"/>
    </row>
    <row r="852" spans="1:2" x14ac:dyDescent="0.2">
      <c r="A852" s="214"/>
      <c r="B852" s="214"/>
    </row>
    <row r="853" spans="1:2" x14ac:dyDescent="0.2">
      <c r="A853" s="214"/>
      <c r="B853" s="214"/>
    </row>
    <row r="854" spans="1:2" x14ac:dyDescent="0.2">
      <c r="A854" s="214"/>
      <c r="B854" s="214"/>
    </row>
    <row r="855" spans="1:2" x14ac:dyDescent="0.2">
      <c r="A855" s="214"/>
      <c r="B855" s="214"/>
    </row>
    <row r="856" spans="1:2" x14ac:dyDescent="0.2">
      <c r="A856" s="214"/>
      <c r="B856" s="214"/>
    </row>
    <row r="857" spans="1:2" x14ac:dyDescent="0.2">
      <c r="A857" s="214"/>
      <c r="B857" s="214"/>
    </row>
    <row r="858" spans="1:2" x14ac:dyDescent="0.2">
      <c r="A858" s="214"/>
      <c r="B858" s="214"/>
    </row>
    <row r="859" spans="1:2" x14ac:dyDescent="0.2">
      <c r="A859" s="214"/>
      <c r="B859" s="214"/>
    </row>
    <row r="860" spans="1:2" x14ac:dyDescent="0.2">
      <c r="A860" s="214"/>
      <c r="B860" s="214"/>
    </row>
    <row r="861" spans="1:2" x14ac:dyDescent="0.2">
      <c r="A861" s="214"/>
      <c r="B861" s="214"/>
    </row>
    <row r="862" spans="1:2" x14ac:dyDescent="0.2">
      <c r="A862" s="214"/>
      <c r="B862" s="214"/>
    </row>
    <row r="863" spans="1:2" x14ac:dyDescent="0.2">
      <c r="A863" s="214"/>
      <c r="B863" s="214"/>
    </row>
    <row r="864" spans="1:2" x14ac:dyDescent="0.2">
      <c r="A864" s="214"/>
      <c r="B864" s="214"/>
    </row>
    <row r="865" spans="1:2" x14ac:dyDescent="0.2">
      <c r="A865" s="214"/>
      <c r="B865" s="214"/>
    </row>
    <row r="866" spans="1:2" x14ac:dyDescent="0.2">
      <c r="A866" s="214"/>
      <c r="B866" s="214"/>
    </row>
    <row r="867" spans="1:2" x14ac:dyDescent="0.2">
      <c r="A867" s="214"/>
      <c r="B867" s="214"/>
    </row>
    <row r="868" spans="1:2" x14ac:dyDescent="0.2">
      <c r="A868" s="214"/>
      <c r="B868" s="214"/>
    </row>
    <row r="869" spans="1:2" x14ac:dyDescent="0.2">
      <c r="A869" s="214"/>
      <c r="B869" s="214"/>
    </row>
    <row r="870" spans="1:2" x14ac:dyDescent="0.2">
      <c r="A870" s="214"/>
      <c r="B870" s="214"/>
    </row>
    <row r="871" spans="1:2" x14ac:dyDescent="0.2">
      <c r="A871" s="214"/>
      <c r="B871" s="214"/>
    </row>
    <row r="872" spans="1:2" x14ac:dyDescent="0.2">
      <c r="A872" s="214"/>
      <c r="B872" s="214"/>
    </row>
    <row r="873" spans="1:2" x14ac:dyDescent="0.2">
      <c r="A873" s="214"/>
      <c r="B873" s="214"/>
    </row>
    <row r="874" spans="1:2" x14ac:dyDescent="0.2">
      <c r="A874" s="214"/>
      <c r="B874" s="214"/>
    </row>
    <row r="875" spans="1:2" x14ac:dyDescent="0.2">
      <c r="A875" s="214"/>
      <c r="B875" s="214"/>
    </row>
    <row r="876" spans="1:2" x14ac:dyDescent="0.2">
      <c r="A876" s="214"/>
      <c r="B876" s="214"/>
    </row>
    <row r="877" spans="1:2" x14ac:dyDescent="0.2">
      <c r="A877" s="214"/>
      <c r="B877" s="214"/>
    </row>
    <row r="878" spans="1:2" x14ac:dyDescent="0.2">
      <c r="A878" s="214"/>
      <c r="B878" s="214"/>
    </row>
    <row r="879" spans="1:2" x14ac:dyDescent="0.2">
      <c r="A879" s="214"/>
      <c r="B879" s="214"/>
    </row>
    <row r="880" spans="1:2" x14ac:dyDescent="0.2">
      <c r="A880" s="214"/>
      <c r="B880" s="214"/>
    </row>
    <row r="881" spans="1:2" x14ac:dyDescent="0.2">
      <c r="A881" s="214"/>
      <c r="B881" s="214"/>
    </row>
    <row r="882" spans="1:2" x14ac:dyDescent="0.2">
      <c r="A882" s="214"/>
      <c r="B882" s="214"/>
    </row>
    <row r="883" spans="1:2" x14ac:dyDescent="0.2">
      <c r="A883" s="214"/>
      <c r="B883" s="214"/>
    </row>
    <row r="884" spans="1:2" x14ac:dyDescent="0.2">
      <c r="A884" s="214"/>
      <c r="B884" s="214"/>
    </row>
    <row r="885" spans="1:2" x14ac:dyDescent="0.2">
      <c r="A885" s="214"/>
      <c r="B885" s="214"/>
    </row>
    <row r="886" spans="1:2" x14ac:dyDescent="0.2">
      <c r="A886" s="214"/>
      <c r="B886" s="214"/>
    </row>
    <row r="887" spans="1:2" x14ac:dyDescent="0.2">
      <c r="A887" s="214"/>
      <c r="B887" s="214"/>
    </row>
    <row r="888" spans="1:2" x14ac:dyDescent="0.2">
      <c r="A888" s="214"/>
      <c r="B888" s="214"/>
    </row>
    <row r="889" spans="1:2" x14ac:dyDescent="0.2">
      <c r="A889" s="214"/>
      <c r="B889" s="214"/>
    </row>
    <row r="890" spans="1:2" x14ac:dyDescent="0.2">
      <c r="A890" s="214"/>
      <c r="B890" s="214"/>
    </row>
    <row r="891" spans="1:2" x14ac:dyDescent="0.2">
      <c r="A891" s="214"/>
      <c r="B891" s="214"/>
    </row>
    <row r="892" spans="1:2" x14ac:dyDescent="0.2">
      <c r="A892" s="214"/>
      <c r="B892" s="214"/>
    </row>
    <row r="893" spans="1:2" x14ac:dyDescent="0.2">
      <c r="A893" s="214"/>
      <c r="B893" s="214"/>
    </row>
    <row r="894" spans="1:2" x14ac:dyDescent="0.2">
      <c r="A894" s="214"/>
      <c r="B894" s="214"/>
    </row>
    <row r="895" spans="1:2" x14ac:dyDescent="0.2">
      <c r="A895" s="214"/>
      <c r="B895" s="214"/>
    </row>
    <row r="896" spans="1:2" x14ac:dyDescent="0.2">
      <c r="A896" s="214"/>
      <c r="B896" s="214"/>
    </row>
    <row r="897" spans="1:2" x14ac:dyDescent="0.2">
      <c r="A897" s="214"/>
      <c r="B897" s="214"/>
    </row>
    <row r="898" spans="1:2" x14ac:dyDescent="0.2">
      <c r="A898" s="214"/>
      <c r="B898" s="214"/>
    </row>
    <row r="899" spans="1:2" x14ac:dyDescent="0.2">
      <c r="A899" s="214"/>
      <c r="B899" s="214"/>
    </row>
    <row r="900" spans="1:2" x14ac:dyDescent="0.2">
      <c r="A900" s="214"/>
      <c r="B900" s="214"/>
    </row>
    <row r="901" spans="1:2" x14ac:dyDescent="0.2">
      <c r="A901" s="214"/>
      <c r="B901" s="214"/>
    </row>
    <row r="902" spans="1:2" x14ac:dyDescent="0.2">
      <c r="A902" s="214"/>
      <c r="B902" s="214"/>
    </row>
    <row r="903" spans="1:2" x14ac:dyDescent="0.2">
      <c r="A903" s="214"/>
      <c r="B903" s="214"/>
    </row>
    <row r="904" spans="1:2" x14ac:dyDescent="0.2">
      <c r="A904" s="214"/>
      <c r="B904" s="214"/>
    </row>
    <row r="905" spans="1:2" x14ac:dyDescent="0.2">
      <c r="A905" s="214"/>
      <c r="B905" s="214"/>
    </row>
    <row r="906" spans="1:2" x14ac:dyDescent="0.2">
      <c r="A906" s="214"/>
      <c r="B906" s="214"/>
    </row>
    <row r="907" spans="1:2" x14ac:dyDescent="0.2">
      <c r="A907" s="214"/>
      <c r="B907" s="214"/>
    </row>
    <row r="908" spans="1:2" x14ac:dyDescent="0.2">
      <c r="A908" s="214"/>
      <c r="B908" s="214"/>
    </row>
    <row r="909" spans="1:2" x14ac:dyDescent="0.2">
      <c r="A909" s="214"/>
      <c r="B909" s="214"/>
    </row>
    <row r="910" spans="1:2" x14ac:dyDescent="0.2">
      <c r="A910" s="214"/>
      <c r="B910" s="214"/>
    </row>
    <row r="911" spans="1:2" x14ac:dyDescent="0.2">
      <c r="A911" s="214"/>
      <c r="B911" s="214"/>
    </row>
    <row r="912" spans="1:2" x14ac:dyDescent="0.2">
      <c r="A912" s="214"/>
      <c r="B912" s="214"/>
    </row>
    <row r="913" spans="1:2" x14ac:dyDescent="0.2">
      <c r="A913" s="214"/>
      <c r="B913" s="214"/>
    </row>
    <row r="914" spans="1:2" x14ac:dyDescent="0.2">
      <c r="A914" s="214"/>
      <c r="B914" s="214"/>
    </row>
    <row r="915" spans="1:2" x14ac:dyDescent="0.2">
      <c r="A915" s="214"/>
      <c r="B915" s="214"/>
    </row>
    <row r="916" spans="1:2" x14ac:dyDescent="0.2">
      <c r="A916" s="214"/>
      <c r="B916" s="214"/>
    </row>
    <row r="917" spans="1:2" x14ac:dyDescent="0.2">
      <c r="A917" s="214"/>
      <c r="B917" s="214"/>
    </row>
    <row r="918" spans="1:2" x14ac:dyDescent="0.2">
      <c r="A918" s="214"/>
      <c r="B918" s="214"/>
    </row>
    <row r="919" spans="1:2" x14ac:dyDescent="0.2">
      <c r="A919" s="214"/>
      <c r="B919" s="214"/>
    </row>
    <row r="920" spans="1:2" x14ac:dyDescent="0.2">
      <c r="A920" s="214"/>
      <c r="B920" s="214"/>
    </row>
    <row r="921" spans="1:2" x14ac:dyDescent="0.2">
      <c r="A921" s="214"/>
      <c r="B921" s="214"/>
    </row>
    <row r="922" spans="1:2" x14ac:dyDescent="0.2">
      <c r="A922" s="214"/>
      <c r="B922" s="214"/>
    </row>
    <row r="923" spans="1:2" x14ac:dyDescent="0.2">
      <c r="A923" s="214"/>
      <c r="B923" s="214"/>
    </row>
    <row r="924" spans="1:2" x14ac:dyDescent="0.2">
      <c r="A924" s="214"/>
      <c r="B924" s="214"/>
    </row>
    <row r="925" spans="1:2" x14ac:dyDescent="0.2">
      <c r="A925" s="214"/>
      <c r="B925" s="214"/>
    </row>
    <row r="926" spans="1:2" x14ac:dyDescent="0.2">
      <c r="A926" s="214"/>
      <c r="B926" s="214"/>
    </row>
    <row r="927" spans="1:2" x14ac:dyDescent="0.2">
      <c r="A927" s="214"/>
      <c r="B927" s="214"/>
    </row>
    <row r="928" spans="1:2" x14ac:dyDescent="0.2">
      <c r="A928" s="214"/>
      <c r="B928" s="214"/>
    </row>
    <row r="929" spans="1:2" x14ac:dyDescent="0.2">
      <c r="A929" s="214"/>
      <c r="B929" s="214"/>
    </row>
    <row r="930" spans="1:2" x14ac:dyDescent="0.2">
      <c r="A930" s="214"/>
      <c r="B930" s="214"/>
    </row>
    <row r="931" spans="1:2" x14ac:dyDescent="0.2">
      <c r="A931" s="214"/>
      <c r="B931" s="214"/>
    </row>
    <row r="932" spans="1:2" x14ac:dyDescent="0.2">
      <c r="A932" s="214"/>
      <c r="B932" s="214"/>
    </row>
    <row r="933" spans="1:2" x14ac:dyDescent="0.2">
      <c r="A933" s="214"/>
      <c r="B933" s="214"/>
    </row>
    <row r="934" spans="1:2" x14ac:dyDescent="0.2">
      <c r="A934" s="214"/>
      <c r="B934" s="214"/>
    </row>
    <row r="935" spans="1:2" x14ac:dyDescent="0.2">
      <c r="A935" s="214"/>
      <c r="B935" s="214"/>
    </row>
    <row r="936" spans="1:2" x14ac:dyDescent="0.2">
      <c r="A936" s="214"/>
      <c r="B936" s="214"/>
    </row>
    <row r="937" spans="1:2" x14ac:dyDescent="0.2">
      <c r="A937" s="214"/>
      <c r="B937" s="214"/>
    </row>
    <row r="938" spans="1:2" x14ac:dyDescent="0.2">
      <c r="A938" s="214"/>
      <c r="B938" s="214"/>
    </row>
    <row r="939" spans="1:2" x14ac:dyDescent="0.2">
      <c r="A939" s="214"/>
      <c r="B939" s="214"/>
    </row>
    <row r="940" spans="1:2" x14ac:dyDescent="0.2">
      <c r="A940" s="214"/>
      <c r="B940" s="214"/>
    </row>
    <row r="941" spans="1:2" x14ac:dyDescent="0.2">
      <c r="A941" s="214"/>
      <c r="B941" s="214"/>
    </row>
    <row r="942" spans="1:2" x14ac:dyDescent="0.2">
      <c r="A942" s="214"/>
      <c r="B942" s="214"/>
    </row>
    <row r="943" spans="1:2" x14ac:dyDescent="0.2">
      <c r="A943" s="214"/>
      <c r="B943" s="214"/>
    </row>
    <row r="944" spans="1:2" x14ac:dyDescent="0.2">
      <c r="A944" s="214"/>
      <c r="B944" s="214"/>
    </row>
    <row r="945" spans="1:2" x14ac:dyDescent="0.2">
      <c r="A945" s="214"/>
      <c r="B945" s="214"/>
    </row>
    <row r="946" spans="1:2" x14ac:dyDescent="0.2">
      <c r="A946" s="214"/>
      <c r="B946" s="214"/>
    </row>
    <row r="947" spans="1:2" x14ac:dyDescent="0.2">
      <c r="A947" s="214"/>
      <c r="B947" s="214"/>
    </row>
    <row r="948" spans="1:2" x14ac:dyDescent="0.2">
      <c r="A948" s="214"/>
      <c r="B948" s="214"/>
    </row>
    <row r="949" spans="1:2" x14ac:dyDescent="0.2">
      <c r="A949" s="214"/>
      <c r="B949" s="214"/>
    </row>
    <row r="950" spans="1:2" x14ac:dyDescent="0.2">
      <c r="A950" s="214"/>
      <c r="B950" s="214"/>
    </row>
    <row r="951" spans="1:2" x14ac:dyDescent="0.2">
      <c r="A951" s="214"/>
      <c r="B951" s="214"/>
    </row>
    <row r="952" spans="1:2" x14ac:dyDescent="0.2">
      <c r="A952" s="214"/>
      <c r="B952" s="214"/>
    </row>
    <row r="953" spans="1:2" x14ac:dyDescent="0.2">
      <c r="A953" s="214"/>
      <c r="B953" s="214"/>
    </row>
    <row r="954" spans="1:2" x14ac:dyDescent="0.2">
      <c r="A954" s="214"/>
      <c r="B954" s="214"/>
    </row>
    <row r="955" spans="1:2" x14ac:dyDescent="0.2">
      <c r="A955" s="214"/>
      <c r="B955" s="214"/>
    </row>
    <row r="956" spans="1:2" x14ac:dyDescent="0.2">
      <c r="A956" s="214"/>
      <c r="B956" s="214"/>
    </row>
    <row r="957" spans="1:2" x14ac:dyDescent="0.2">
      <c r="A957" s="214"/>
      <c r="B957" s="214"/>
    </row>
    <row r="958" spans="1:2" x14ac:dyDescent="0.2">
      <c r="A958" s="214"/>
      <c r="B958" s="214"/>
    </row>
    <row r="959" spans="1:2" x14ac:dyDescent="0.2">
      <c r="A959" s="214"/>
      <c r="B959" s="214"/>
    </row>
    <row r="960" spans="1:2" x14ac:dyDescent="0.2">
      <c r="A960" s="214"/>
      <c r="B960" s="214"/>
    </row>
    <row r="961" spans="1:2" x14ac:dyDescent="0.2">
      <c r="A961" s="214"/>
      <c r="B961" s="214"/>
    </row>
    <row r="962" spans="1:2" x14ac:dyDescent="0.2">
      <c r="A962" s="214"/>
      <c r="B962" s="214"/>
    </row>
    <row r="963" spans="1:2" x14ac:dyDescent="0.2">
      <c r="A963" s="214"/>
      <c r="B963" s="214"/>
    </row>
    <row r="964" spans="1:2" x14ac:dyDescent="0.2">
      <c r="A964" s="214"/>
      <c r="B964" s="214"/>
    </row>
    <row r="965" spans="1:2" x14ac:dyDescent="0.2">
      <c r="A965" s="214"/>
      <c r="B965" s="214"/>
    </row>
    <row r="966" spans="1:2" x14ac:dyDescent="0.2">
      <c r="A966" s="214"/>
      <c r="B966" s="214"/>
    </row>
    <row r="967" spans="1:2" x14ac:dyDescent="0.2">
      <c r="A967" s="214"/>
      <c r="B967" s="214"/>
    </row>
    <row r="968" spans="1:2" x14ac:dyDescent="0.2">
      <c r="A968" s="214"/>
      <c r="B968" s="214"/>
    </row>
    <row r="969" spans="1:2" x14ac:dyDescent="0.2">
      <c r="A969" s="214"/>
      <c r="B969" s="214"/>
    </row>
    <row r="970" spans="1:2" x14ac:dyDescent="0.2">
      <c r="A970" s="214"/>
      <c r="B970" s="214"/>
    </row>
    <row r="971" spans="1:2" x14ac:dyDescent="0.2">
      <c r="A971" s="214"/>
      <c r="B971" s="214"/>
    </row>
    <row r="972" spans="1:2" x14ac:dyDescent="0.2">
      <c r="A972" s="214"/>
      <c r="B972" s="214"/>
    </row>
    <row r="973" spans="1:2" x14ac:dyDescent="0.2">
      <c r="A973" s="214"/>
      <c r="B973" s="214"/>
    </row>
    <row r="974" spans="1:2" x14ac:dyDescent="0.2">
      <c r="A974" s="214"/>
      <c r="B974" s="214"/>
    </row>
    <row r="975" spans="1:2" x14ac:dyDescent="0.2">
      <c r="A975" s="214"/>
      <c r="B975" s="214"/>
    </row>
    <row r="976" spans="1:2" x14ac:dyDescent="0.2">
      <c r="A976" s="214"/>
      <c r="B976" s="214"/>
    </row>
    <row r="977" spans="1:2" x14ac:dyDescent="0.2">
      <c r="A977" s="214"/>
      <c r="B977" s="214"/>
    </row>
    <row r="978" spans="1:2" x14ac:dyDescent="0.2">
      <c r="A978" s="214"/>
      <c r="B978" s="214"/>
    </row>
    <row r="979" spans="1:2" x14ac:dyDescent="0.2">
      <c r="A979" s="214"/>
      <c r="B979" s="214"/>
    </row>
    <row r="980" spans="1:2" x14ac:dyDescent="0.2">
      <c r="A980" s="214"/>
      <c r="B980" s="214"/>
    </row>
    <row r="981" spans="1:2" x14ac:dyDescent="0.2">
      <c r="A981" s="214"/>
      <c r="B981" s="214"/>
    </row>
    <row r="982" spans="1:2" x14ac:dyDescent="0.2">
      <c r="A982" s="214"/>
      <c r="B982" s="214"/>
    </row>
    <row r="983" spans="1:2" x14ac:dyDescent="0.2">
      <c r="A983" s="214"/>
      <c r="B983" s="214"/>
    </row>
    <row r="984" spans="1:2" x14ac:dyDescent="0.2">
      <c r="A984" s="214"/>
      <c r="B984" s="214"/>
    </row>
    <row r="985" spans="1:2" x14ac:dyDescent="0.2">
      <c r="A985" s="214"/>
      <c r="B985" s="214"/>
    </row>
    <row r="986" spans="1:2" x14ac:dyDescent="0.2">
      <c r="A986" s="214"/>
      <c r="B986" s="214"/>
    </row>
    <row r="987" spans="1:2" x14ac:dyDescent="0.2">
      <c r="A987" s="214"/>
      <c r="B987" s="214"/>
    </row>
    <row r="988" spans="1:2" x14ac:dyDescent="0.2">
      <c r="A988" s="214"/>
      <c r="B988" s="214"/>
    </row>
    <row r="989" spans="1:2" x14ac:dyDescent="0.2">
      <c r="A989" s="214"/>
      <c r="B989" s="214"/>
    </row>
    <row r="990" spans="1:2" x14ac:dyDescent="0.2">
      <c r="A990" s="214"/>
      <c r="B990" s="214"/>
    </row>
    <row r="991" spans="1:2" x14ac:dyDescent="0.2">
      <c r="A991" s="214"/>
      <c r="B991" s="214"/>
    </row>
    <row r="992" spans="1:2" x14ac:dyDescent="0.2">
      <c r="A992" s="214"/>
      <c r="B992" s="214"/>
    </row>
    <row r="993" spans="1:2" x14ac:dyDescent="0.2">
      <c r="A993" s="214"/>
      <c r="B993" s="214"/>
    </row>
    <row r="994" spans="1:2" x14ac:dyDescent="0.2">
      <c r="A994" s="214"/>
      <c r="B994" s="214"/>
    </row>
    <row r="995" spans="1:2" x14ac:dyDescent="0.2">
      <c r="A995" s="214"/>
      <c r="B995" s="214"/>
    </row>
    <row r="996" spans="1:2" x14ac:dyDescent="0.2">
      <c r="A996" s="214"/>
      <c r="B996" s="214"/>
    </row>
    <row r="997" spans="1:2" x14ac:dyDescent="0.2">
      <c r="A997" s="214"/>
      <c r="B997" s="214"/>
    </row>
    <row r="998" spans="1:2" x14ac:dyDescent="0.2">
      <c r="A998" s="214"/>
      <c r="B998" s="214"/>
    </row>
    <row r="999" spans="1:2" x14ac:dyDescent="0.2">
      <c r="A999" s="214"/>
      <c r="B999" s="214"/>
    </row>
    <row r="1000" spans="1:2" x14ac:dyDescent="0.2">
      <c r="A1000" s="214"/>
      <c r="B1000" s="214"/>
    </row>
    <row r="1001" spans="1:2" x14ac:dyDescent="0.2">
      <c r="A1001" s="214"/>
      <c r="B1001" s="214"/>
    </row>
    <row r="1002" spans="1:2" x14ac:dyDescent="0.2">
      <c r="A1002" s="214"/>
      <c r="B1002" s="214"/>
    </row>
    <row r="1003" spans="1:2" x14ac:dyDescent="0.2">
      <c r="A1003" s="214"/>
      <c r="B1003" s="214"/>
    </row>
    <row r="1004" spans="1:2" x14ac:dyDescent="0.2">
      <c r="A1004" s="214"/>
      <c r="B1004" s="214"/>
    </row>
    <row r="1005" spans="1:2" x14ac:dyDescent="0.2">
      <c r="A1005" s="214"/>
      <c r="B1005" s="214"/>
    </row>
    <row r="1006" spans="1:2" x14ac:dyDescent="0.2">
      <c r="A1006" s="214"/>
      <c r="B1006" s="214"/>
    </row>
    <row r="1007" spans="1:2" x14ac:dyDescent="0.2">
      <c r="A1007" s="214"/>
      <c r="B1007" s="214"/>
    </row>
    <row r="1008" spans="1:2" x14ac:dyDescent="0.2">
      <c r="A1008" s="214"/>
      <c r="B1008" s="214"/>
    </row>
    <row r="1009" spans="1:2" x14ac:dyDescent="0.2">
      <c r="A1009" s="214"/>
      <c r="B1009" s="214"/>
    </row>
    <row r="1010" spans="1:2" x14ac:dyDescent="0.2">
      <c r="A1010" s="214"/>
      <c r="B1010" s="214"/>
    </row>
    <row r="1011" spans="1:2" x14ac:dyDescent="0.2">
      <c r="A1011" s="214"/>
      <c r="B1011" s="214"/>
    </row>
    <row r="1012" spans="1:2" x14ac:dyDescent="0.2">
      <c r="A1012" s="214"/>
      <c r="B1012" s="214"/>
    </row>
    <row r="1013" spans="1:2" x14ac:dyDescent="0.2">
      <c r="A1013" s="214"/>
      <c r="B1013" s="214"/>
    </row>
    <row r="1014" spans="1:2" x14ac:dyDescent="0.2">
      <c r="A1014" s="214"/>
      <c r="B1014" s="214"/>
    </row>
    <row r="1015" spans="1:2" x14ac:dyDescent="0.2">
      <c r="A1015" s="214"/>
      <c r="B1015" s="214"/>
    </row>
    <row r="1016" spans="1:2" x14ac:dyDescent="0.2">
      <c r="A1016" s="214"/>
      <c r="B1016" s="214"/>
    </row>
    <row r="1017" spans="1:2" x14ac:dyDescent="0.2">
      <c r="A1017" s="214"/>
      <c r="B1017" s="214"/>
    </row>
    <row r="1018" spans="1:2" x14ac:dyDescent="0.2">
      <c r="A1018" s="214"/>
      <c r="B1018" s="214"/>
    </row>
    <row r="1019" spans="1:2" x14ac:dyDescent="0.2">
      <c r="A1019" s="214"/>
      <c r="B1019" s="214"/>
    </row>
    <row r="1020" spans="1:2" x14ac:dyDescent="0.2">
      <c r="A1020" s="214"/>
      <c r="B1020" s="214"/>
    </row>
    <row r="1021" spans="1:2" x14ac:dyDescent="0.2">
      <c r="A1021" s="214"/>
      <c r="B1021" s="214"/>
    </row>
    <row r="1022" spans="1:2" x14ac:dyDescent="0.2">
      <c r="A1022" s="214"/>
      <c r="B1022" s="214"/>
    </row>
    <row r="1023" spans="1:2" x14ac:dyDescent="0.2">
      <c r="A1023" s="214"/>
      <c r="B1023" s="214"/>
    </row>
    <row r="1024" spans="1:2" x14ac:dyDescent="0.2">
      <c r="A1024" s="214"/>
      <c r="B1024" s="214"/>
    </row>
    <row r="1025" spans="1:2" x14ac:dyDescent="0.2">
      <c r="A1025" s="214"/>
      <c r="B1025" s="214"/>
    </row>
    <row r="1026" spans="1:2" x14ac:dyDescent="0.2">
      <c r="A1026" s="214"/>
      <c r="B1026" s="214"/>
    </row>
    <row r="1027" spans="1:2" x14ac:dyDescent="0.2">
      <c r="A1027" s="214"/>
      <c r="B1027" s="214"/>
    </row>
    <row r="1028" spans="1:2" x14ac:dyDescent="0.2">
      <c r="A1028" s="214"/>
      <c r="B1028" s="214"/>
    </row>
    <row r="1029" spans="1:2" x14ac:dyDescent="0.2">
      <c r="A1029" s="214"/>
      <c r="B1029" s="214"/>
    </row>
    <row r="1030" spans="1:2" x14ac:dyDescent="0.2">
      <c r="A1030" s="214"/>
      <c r="B1030" s="214"/>
    </row>
    <row r="1031" spans="1:2" x14ac:dyDescent="0.2">
      <c r="A1031" s="214"/>
      <c r="B1031" s="214"/>
    </row>
    <row r="1032" spans="1:2" x14ac:dyDescent="0.2">
      <c r="A1032" s="214"/>
      <c r="B1032" s="214"/>
    </row>
    <row r="1033" spans="1:2" x14ac:dyDescent="0.2">
      <c r="A1033" s="214"/>
      <c r="B1033" s="214"/>
    </row>
    <row r="1034" spans="1:2" x14ac:dyDescent="0.2">
      <c r="A1034" s="214"/>
      <c r="B1034" s="214"/>
    </row>
    <row r="1035" spans="1:2" x14ac:dyDescent="0.2">
      <c r="A1035" s="214"/>
      <c r="B1035" s="214"/>
    </row>
    <row r="1036" spans="1:2" x14ac:dyDescent="0.2">
      <c r="A1036" s="214"/>
      <c r="B1036" s="214"/>
    </row>
    <row r="1037" spans="1:2" x14ac:dyDescent="0.2">
      <c r="A1037" s="214"/>
      <c r="B1037" s="214"/>
    </row>
    <row r="1038" spans="1:2" x14ac:dyDescent="0.2">
      <c r="A1038" s="214"/>
      <c r="B1038" s="214"/>
    </row>
    <row r="1039" spans="1:2" x14ac:dyDescent="0.2">
      <c r="A1039" s="214"/>
      <c r="B1039" s="214"/>
    </row>
    <row r="1040" spans="1:2" x14ac:dyDescent="0.2">
      <c r="A1040" s="214"/>
      <c r="B1040" s="214"/>
    </row>
    <row r="1041" spans="1:2" x14ac:dyDescent="0.2">
      <c r="A1041" s="214"/>
      <c r="B1041" s="214"/>
    </row>
    <row r="1042" spans="1:2" x14ac:dyDescent="0.2">
      <c r="A1042" s="214"/>
      <c r="B1042" s="214"/>
    </row>
    <row r="1043" spans="1:2" x14ac:dyDescent="0.2">
      <c r="A1043" s="214"/>
      <c r="B1043" s="214"/>
    </row>
    <row r="1044" spans="1:2" x14ac:dyDescent="0.2">
      <c r="A1044" s="214"/>
      <c r="B1044" s="214"/>
    </row>
    <row r="1045" spans="1:2" x14ac:dyDescent="0.2">
      <c r="A1045" s="214"/>
      <c r="B1045" s="214"/>
    </row>
    <row r="1046" spans="1:2" x14ac:dyDescent="0.2">
      <c r="A1046" s="214"/>
      <c r="B1046" s="214"/>
    </row>
    <row r="1047" spans="1:2" x14ac:dyDescent="0.2">
      <c r="A1047" s="214"/>
      <c r="B1047" s="214"/>
    </row>
    <row r="1048" spans="1:2" x14ac:dyDescent="0.2">
      <c r="A1048" s="214"/>
      <c r="B1048" s="214"/>
    </row>
    <row r="1049" spans="1:2" x14ac:dyDescent="0.2">
      <c r="A1049" s="214"/>
      <c r="B1049" s="214"/>
    </row>
    <row r="1050" spans="1:2" x14ac:dyDescent="0.2">
      <c r="A1050" s="214"/>
      <c r="B1050" s="214"/>
    </row>
    <row r="1051" spans="1:2" x14ac:dyDescent="0.2">
      <c r="A1051" s="214"/>
      <c r="B1051" s="214"/>
    </row>
    <row r="1052" spans="1:2" x14ac:dyDescent="0.2">
      <c r="A1052" s="214"/>
      <c r="B1052" s="214"/>
    </row>
    <row r="1053" spans="1:2" x14ac:dyDescent="0.2">
      <c r="A1053" s="214"/>
      <c r="B1053" s="214"/>
    </row>
    <row r="1054" spans="1:2" x14ac:dyDescent="0.2">
      <c r="A1054" s="214"/>
      <c r="B1054" s="214"/>
    </row>
    <row r="1055" spans="1:2" x14ac:dyDescent="0.2">
      <c r="A1055" s="214"/>
      <c r="B1055" s="214"/>
    </row>
    <row r="1056" spans="1:2" x14ac:dyDescent="0.2">
      <c r="A1056" s="214"/>
      <c r="B1056" s="214"/>
    </row>
    <row r="1057" spans="1:2" x14ac:dyDescent="0.2">
      <c r="A1057" s="214"/>
      <c r="B1057" s="214"/>
    </row>
    <row r="1058" spans="1:2" x14ac:dyDescent="0.2">
      <c r="A1058" s="214"/>
      <c r="B1058" s="214"/>
    </row>
    <row r="1059" spans="1:2" x14ac:dyDescent="0.2">
      <c r="A1059" s="214"/>
      <c r="B1059" s="214"/>
    </row>
    <row r="1060" spans="1:2" x14ac:dyDescent="0.2">
      <c r="A1060" s="214"/>
      <c r="B1060" s="214"/>
    </row>
    <row r="1061" spans="1:2" x14ac:dyDescent="0.2">
      <c r="A1061" s="214"/>
      <c r="B1061" s="214"/>
    </row>
    <row r="1062" spans="1:2" x14ac:dyDescent="0.2">
      <c r="A1062" s="214"/>
      <c r="B1062" s="214"/>
    </row>
    <row r="1063" spans="1:2" x14ac:dyDescent="0.2">
      <c r="A1063" s="214"/>
      <c r="B1063" s="214"/>
    </row>
    <row r="1064" spans="1:2" x14ac:dyDescent="0.2">
      <c r="A1064" s="214"/>
      <c r="B1064" s="214"/>
    </row>
    <row r="1065" spans="1:2" x14ac:dyDescent="0.2">
      <c r="A1065" s="214"/>
      <c r="B1065" s="214"/>
    </row>
    <row r="1066" spans="1:2" x14ac:dyDescent="0.2">
      <c r="A1066" s="214"/>
      <c r="B1066" s="214"/>
    </row>
    <row r="1067" spans="1:2" x14ac:dyDescent="0.2">
      <c r="A1067" s="214"/>
      <c r="B1067" s="214"/>
    </row>
    <row r="1068" spans="1:2" x14ac:dyDescent="0.2">
      <c r="A1068" s="214"/>
      <c r="B1068" s="214"/>
    </row>
    <row r="1069" spans="1:2" x14ac:dyDescent="0.2">
      <c r="A1069" s="214"/>
      <c r="B1069" s="214"/>
    </row>
    <row r="1070" spans="1:2" x14ac:dyDescent="0.2">
      <c r="A1070" s="214"/>
      <c r="B1070" s="214"/>
    </row>
    <row r="1071" spans="1:2" x14ac:dyDescent="0.2">
      <c r="A1071" s="214"/>
      <c r="B1071" s="214"/>
    </row>
    <row r="1072" spans="1:2" x14ac:dyDescent="0.2">
      <c r="A1072" s="214"/>
      <c r="B1072" s="214"/>
    </row>
    <row r="1073" spans="1:2" x14ac:dyDescent="0.2">
      <c r="A1073" s="214"/>
      <c r="B1073" s="214"/>
    </row>
    <row r="1074" spans="1:2" x14ac:dyDescent="0.2">
      <c r="A1074" s="214"/>
      <c r="B1074" s="214"/>
    </row>
    <row r="1075" spans="1:2" x14ac:dyDescent="0.2">
      <c r="A1075" s="214"/>
      <c r="B1075" s="214"/>
    </row>
    <row r="1076" spans="1:2" x14ac:dyDescent="0.2">
      <c r="A1076" s="214"/>
      <c r="B1076" s="214"/>
    </row>
    <row r="1077" spans="1:2" x14ac:dyDescent="0.2">
      <c r="A1077" s="214"/>
      <c r="B1077" s="214"/>
    </row>
    <row r="1078" spans="1:2" x14ac:dyDescent="0.2">
      <c r="A1078" s="214"/>
      <c r="B1078" s="214"/>
    </row>
    <row r="1079" spans="1:2" x14ac:dyDescent="0.2">
      <c r="A1079" s="214"/>
      <c r="B1079" s="214"/>
    </row>
    <row r="1080" spans="1:2" x14ac:dyDescent="0.2">
      <c r="A1080" s="214"/>
      <c r="B1080" s="214"/>
    </row>
    <row r="1081" spans="1:2" x14ac:dyDescent="0.2">
      <c r="A1081" s="214"/>
      <c r="B1081" s="214"/>
    </row>
    <row r="1082" spans="1:2" x14ac:dyDescent="0.2">
      <c r="A1082" s="214"/>
      <c r="B1082" s="214"/>
    </row>
    <row r="1083" spans="1:2" x14ac:dyDescent="0.2">
      <c r="A1083" s="214"/>
      <c r="B1083" s="214"/>
    </row>
    <row r="1084" spans="1:2" x14ac:dyDescent="0.2">
      <c r="A1084" s="214"/>
      <c r="B1084" s="214"/>
    </row>
    <row r="1085" spans="1:2" x14ac:dyDescent="0.2">
      <c r="A1085" s="214"/>
      <c r="B1085" s="214"/>
    </row>
    <row r="1086" spans="1:2" x14ac:dyDescent="0.2">
      <c r="A1086" s="214"/>
      <c r="B1086" s="214"/>
    </row>
    <row r="1087" spans="1:2" x14ac:dyDescent="0.2">
      <c r="A1087" s="214"/>
      <c r="B1087" s="214"/>
    </row>
    <row r="1088" spans="1:2" x14ac:dyDescent="0.2">
      <c r="A1088" s="214"/>
      <c r="B1088" s="214"/>
    </row>
    <row r="1089" spans="1:2" x14ac:dyDescent="0.2">
      <c r="A1089" s="214"/>
      <c r="B1089" s="214"/>
    </row>
    <row r="1090" spans="1:2" x14ac:dyDescent="0.2">
      <c r="A1090" s="214"/>
      <c r="B1090" s="214"/>
    </row>
    <row r="1091" spans="1:2" x14ac:dyDescent="0.2">
      <c r="A1091" s="214"/>
      <c r="B1091" s="214"/>
    </row>
    <row r="1092" spans="1:2" x14ac:dyDescent="0.2">
      <c r="A1092" s="214"/>
      <c r="B1092" s="214"/>
    </row>
    <row r="1093" spans="1:2" x14ac:dyDescent="0.2">
      <c r="A1093" s="214"/>
      <c r="B1093" s="214"/>
    </row>
    <row r="1094" spans="1:2" x14ac:dyDescent="0.2">
      <c r="A1094" s="214"/>
      <c r="B1094" s="214"/>
    </row>
    <row r="1095" spans="1:2" x14ac:dyDescent="0.2">
      <c r="A1095" s="214"/>
      <c r="B1095" s="214"/>
    </row>
    <row r="1096" spans="1:2" x14ac:dyDescent="0.2">
      <c r="A1096" s="214"/>
      <c r="B1096" s="214"/>
    </row>
    <row r="1097" spans="1:2" x14ac:dyDescent="0.2">
      <c r="A1097" s="214"/>
      <c r="B1097" s="214"/>
    </row>
    <row r="1098" spans="1:2" x14ac:dyDescent="0.2">
      <c r="A1098" s="214"/>
      <c r="B1098" s="214"/>
    </row>
    <row r="1099" spans="1:2" x14ac:dyDescent="0.2">
      <c r="A1099" s="214"/>
      <c r="B1099" s="214"/>
    </row>
    <row r="1100" spans="1:2" x14ac:dyDescent="0.2">
      <c r="A1100" s="214"/>
      <c r="B1100" s="214"/>
    </row>
    <row r="1101" spans="1:2" x14ac:dyDescent="0.2">
      <c r="A1101" s="214"/>
      <c r="B1101" s="214"/>
    </row>
    <row r="1102" spans="1:2" x14ac:dyDescent="0.2">
      <c r="A1102" s="214"/>
      <c r="B1102" s="214"/>
    </row>
    <row r="1103" spans="1:2" x14ac:dyDescent="0.2">
      <c r="A1103" s="214"/>
      <c r="B1103" s="214"/>
    </row>
    <row r="1104" spans="1:2" x14ac:dyDescent="0.2">
      <c r="A1104" s="214"/>
      <c r="B1104" s="214"/>
    </row>
    <row r="1105" spans="1:2" x14ac:dyDescent="0.2">
      <c r="A1105" s="214"/>
      <c r="B1105" s="214"/>
    </row>
    <row r="1106" spans="1:2" x14ac:dyDescent="0.2">
      <c r="A1106" s="214"/>
      <c r="B1106" s="214"/>
    </row>
    <row r="1107" spans="1:2" x14ac:dyDescent="0.2">
      <c r="A1107" s="214"/>
      <c r="B1107" s="214"/>
    </row>
    <row r="1108" spans="1:2" x14ac:dyDescent="0.2">
      <c r="A1108" s="214"/>
      <c r="B1108" s="214"/>
    </row>
    <row r="1109" spans="1:2" x14ac:dyDescent="0.2">
      <c r="A1109" s="214"/>
      <c r="B1109" s="214"/>
    </row>
    <row r="1110" spans="1:2" x14ac:dyDescent="0.2">
      <c r="A1110" s="214"/>
      <c r="B1110" s="214"/>
    </row>
    <row r="1111" spans="1:2" x14ac:dyDescent="0.2">
      <c r="A1111" s="214"/>
      <c r="B1111" s="214"/>
    </row>
    <row r="1112" spans="1:2" x14ac:dyDescent="0.2">
      <c r="A1112" s="214"/>
      <c r="B1112" s="214"/>
    </row>
    <row r="1113" spans="1:2" x14ac:dyDescent="0.2">
      <c r="A1113" s="214"/>
      <c r="B1113" s="214"/>
    </row>
    <row r="1114" spans="1:2" x14ac:dyDescent="0.2">
      <c r="A1114" s="214"/>
      <c r="B1114" s="214"/>
    </row>
    <row r="1115" spans="1:2" x14ac:dyDescent="0.2">
      <c r="A1115" s="214"/>
      <c r="B1115" s="214"/>
    </row>
    <row r="1116" spans="1:2" x14ac:dyDescent="0.2">
      <c r="A1116" s="214"/>
      <c r="B1116" s="214"/>
    </row>
    <row r="1117" spans="1:2" x14ac:dyDescent="0.2">
      <c r="A1117" s="214"/>
      <c r="B1117" s="214"/>
    </row>
    <row r="1118" spans="1:2" x14ac:dyDescent="0.2">
      <c r="A1118" s="214"/>
      <c r="B1118" s="214"/>
    </row>
    <row r="1119" spans="1:2" x14ac:dyDescent="0.2">
      <c r="A1119" s="214"/>
      <c r="B1119" s="214"/>
    </row>
    <row r="1120" spans="1:2" x14ac:dyDescent="0.2">
      <c r="A1120" s="214"/>
      <c r="B1120" s="214"/>
    </row>
    <row r="1121" spans="1:2" x14ac:dyDescent="0.2">
      <c r="A1121" s="214"/>
      <c r="B1121" s="214"/>
    </row>
    <row r="1122" spans="1:2" x14ac:dyDescent="0.2">
      <c r="A1122" s="214"/>
      <c r="B1122" s="214"/>
    </row>
    <row r="1123" spans="1:2" x14ac:dyDescent="0.2">
      <c r="A1123" s="214"/>
      <c r="B1123" s="214"/>
    </row>
    <row r="1124" spans="1:2" x14ac:dyDescent="0.2">
      <c r="A1124" s="214"/>
      <c r="B1124" s="214"/>
    </row>
    <row r="1125" spans="1:2" x14ac:dyDescent="0.2">
      <c r="A1125" s="214"/>
      <c r="B1125" s="214"/>
    </row>
    <row r="1126" spans="1:2" x14ac:dyDescent="0.2">
      <c r="A1126" s="214"/>
      <c r="B1126" s="214"/>
    </row>
    <row r="1127" spans="1:2" x14ac:dyDescent="0.2">
      <c r="A1127" s="214"/>
      <c r="B1127" s="214"/>
    </row>
    <row r="1128" spans="1:2" x14ac:dyDescent="0.2">
      <c r="A1128" s="214"/>
      <c r="B1128" s="214"/>
    </row>
    <row r="1129" spans="1:2" x14ac:dyDescent="0.2">
      <c r="A1129" s="214"/>
      <c r="B1129" s="214"/>
    </row>
    <row r="1130" spans="1:2" x14ac:dyDescent="0.2">
      <c r="A1130" s="214"/>
      <c r="B1130" s="214"/>
    </row>
    <row r="1131" spans="1:2" x14ac:dyDescent="0.2">
      <c r="A1131" s="214"/>
      <c r="B1131" s="214"/>
    </row>
    <row r="1132" spans="1:2" x14ac:dyDescent="0.2">
      <c r="A1132" s="214"/>
      <c r="B1132" s="214"/>
    </row>
    <row r="1133" spans="1:2" x14ac:dyDescent="0.2">
      <c r="A1133" s="214"/>
      <c r="B1133" s="214"/>
    </row>
    <row r="1134" spans="1:2" x14ac:dyDescent="0.2">
      <c r="A1134" s="214"/>
      <c r="B1134" s="214"/>
    </row>
    <row r="1135" spans="1:2" x14ac:dyDescent="0.2">
      <c r="A1135" s="214"/>
      <c r="B1135" s="214"/>
    </row>
    <row r="1136" spans="1:2" x14ac:dyDescent="0.2">
      <c r="A1136" s="214"/>
      <c r="B1136" s="214"/>
    </row>
    <row r="1137" spans="1:2" x14ac:dyDescent="0.2">
      <c r="A1137" s="214"/>
      <c r="B1137" s="214"/>
    </row>
    <row r="1138" spans="1:2" x14ac:dyDescent="0.2">
      <c r="A1138" s="214"/>
      <c r="B1138" s="214"/>
    </row>
    <row r="1139" spans="1:2" x14ac:dyDescent="0.2">
      <c r="A1139" s="214"/>
      <c r="B1139" s="214"/>
    </row>
    <row r="1140" spans="1:2" x14ac:dyDescent="0.2">
      <c r="A1140" s="214"/>
      <c r="B1140" s="214"/>
    </row>
    <row r="1141" spans="1:2" x14ac:dyDescent="0.2">
      <c r="A1141" s="214"/>
      <c r="B1141" s="214"/>
    </row>
    <row r="1142" spans="1:2" x14ac:dyDescent="0.2">
      <c r="A1142" s="214"/>
      <c r="B1142" s="214"/>
    </row>
    <row r="1143" spans="1:2" x14ac:dyDescent="0.2">
      <c r="A1143" s="214"/>
      <c r="B1143" s="214"/>
    </row>
    <row r="1144" spans="1:2" x14ac:dyDescent="0.2">
      <c r="A1144" s="214"/>
      <c r="B1144" s="214"/>
    </row>
    <row r="1145" spans="1:2" x14ac:dyDescent="0.2">
      <c r="A1145" s="214"/>
      <c r="B1145" s="214"/>
    </row>
    <row r="1146" spans="1:2" x14ac:dyDescent="0.2">
      <c r="A1146" s="214"/>
      <c r="B1146" s="214"/>
    </row>
    <row r="1147" spans="1:2" x14ac:dyDescent="0.2">
      <c r="A1147" s="214"/>
      <c r="B1147" s="214"/>
    </row>
    <row r="1148" spans="1:2" x14ac:dyDescent="0.2">
      <c r="A1148" s="214"/>
      <c r="B1148" s="214"/>
    </row>
    <row r="1149" spans="1:2" x14ac:dyDescent="0.2">
      <c r="A1149" s="214"/>
      <c r="B1149" s="214"/>
    </row>
    <row r="1150" spans="1:2" x14ac:dyDescent="0.2">
      <c r="A1150" s="214"/>
      <c r="B1150" s="214"/>
    </row>
    <row r="1151" spans="1:2" x14ac:dyDescent="0.2">
      <c r="A1151" s="214"/>
      <c r="B1151" s="214"/>
    </row>
    <row r="1152" spans="1:2" x14ac:dyDescent="0.2">
      <c r="A1152" s="214"/>
      <c r="B1152" s="214"/>
    </row>
    <row r="1153" spans="1:2" x14ac:dyDescent="0.2">
      <c r="A1153" s="214"/>
      <c r="B1153" s="214"/>
    </row>
    <row r="1154" spans="1:2" x14ac:dyDescent="0.2">
      <c r="A1154" s="214"/>
      <c r="B1154" s="214"/>
    </row>
    <row r="1155" spans="1:2" x14ac:dyDescent="0.2">
      <c r="A1155" s="214"/>
      <c r="B1155" s="214"/>
    </row>
    <row r="1156" spans="1:2" x14ac:dyDescent="0.2">
      <c r="A1156" s="214"/>
      <c r="B1156" s="214"/>
    </row>
    <row r="1157" spans="1:2" x14ac:dyDescent="0.2">
      <c r="A1157" s="214"/>
      <c r="B1157" s="214"/>
    </row>
    <row r="1158" spans="1:2" x14ac:dyDescent="0.2">
      <c r="A1158" s="214"/>
      <c r="B1158" s="214"/>
    </row>
    <row r="1159" spans="1:2" x14ac:dyDescent="0.2">
      <c r="A1159" s="214"/>
      <c r="B1159" s="214"/>
    </row>
    <row r="1160" spans="1:2" x14ac:dyDescent="0.2">
      <c r="A1160" s="214"/>
      <c r="B1160" s="214"/>
    </row>
    <row r="1161" spans="1:2" x14ac:dyDescent="0.2">
      <c r="A1161" s="214"/>
      <c r="B1161" s="214"/>
    </row>
    <row r="1162" spans="1:2" x14ac:dyDescent="0.2">
      <c r="A1162" s="214"/>
      <c r="B1162" s="214"/>
    </row>
    <row r="1163" spans="1:2" x14ac:dyDescent="0.2">
      <c r="A1163" s="214"/>
      <c r="B1163" s="214"/>
    </row>
    <row r="1164" spans="1:2" x14ac:dyDescent="0.2">
      <c r="A1164" s="214"/>
      <c r="B1164" s="214"/>
    </row>
    <row r="1165" spans="1:2" x14ac:dyDescent="0.2">
      <c r="A1165" s="214"/>
      <c r="B1165" s="214"/>
    </row>
    <row r="1166" spans="1:2" x14ac:dyDescent="0.2">
      <c r="A1166" s="214"/>
      <c r="B1166" s="214"/>
    </row>
    <row r="1167" spans="1:2" x14ac:dyDescent="0.2">
      <c r="A1167" s="214"/>
      <c r="B1167" s="214"/>
    </row>
    <row r="1168" spans="1:2" x14ac:dyDescent="0.2">
      <c r="A1168" s="214"/>
      <c r="B1168" s="214"/>
    </row>
    <row r="1169" spans="1:2" x14ac:dyDescent="0.2">
      <c r="A1169" s="214"/>
      <c r="B1169" s="214"/>
    </row>
    <row r="1170" spans="1:2" x14ac:dyDescent="0.2">
      <c r="A1170" s="214"/>
      <c r="B1170" s="214"/>
    </row>
    <row r="1171" spans="1:2" x14ac:dyDescent="0.2">
      <c r="A1171" s="214"/>
      <c r="B1171" s="214"/>
    </row>
    <row r="1172" spans="1:2" x14ac:dyDescent="0.2">
      <c r="A1172" s="214"/>
      <c r="B1172" s="214"/>
    </row>
    <row r="1173" spans="1:2" x14ac:dyDescent="0.2">
      <c r="A1173" s="214"/>
      <c r="B1173" s="214"/>
    </row>
    <row r="1174" spans="1:2" x14ac:dyDescent="0.2">
      <c r="A1174" s="214"/>
      <c r="B1174" s="214"/>
    </row>
    <row r="1175" spans="1:2" x14ac:dyDescent="0.2">
      <c r="A1175" s="214"/>
      <c r="B1175" s="214"/>
    </row>
    <row r="1176" spans="1:2" x14ac:dyDescent="0.2">
      <c r="A1176" s="214"/>
      <c r="B1176" s="214"/>
    </row>
    <row r="1177" spans="1:2" x14ac:dyDescent="0.2">
      <c r="A1177" s="214"/>
      <c r="B1177" s="214"/>
    </row>
    <row r="1178" spans="1:2" x14ac:dyDescent="0.2">
      <c r="A1178" s="214"/>
      <c r="B1178" s="214"/>
    </row>
    <row r="1179" spans="1:2" x14ac:dyDescent="0.2">
      <c r="A1179" s="214"/>
      <c r="B1179" s="214"/>
    </row>
    <row r="1180" spans="1:2" x14ac:dyDescent="0.2">
      <c r="A1180" s="214"/>
      <c r="B1180" s="214"/>
    </row>
    <row r="1181" spans="1:2" x14ac:dyDescent="0.2">
      <c r="A1181" s="214"/>
      <c r="B1181" s="214"/>
    </row>
    <row r="1182" spans="1:2" x14ac:dyDescent="0.2">
      <c r="A1182" s="214"/>
      <c r="B1182" s="214"/>
    </row>
    <row r="1183" spans="1:2" x14ac:dyDescent="0.2">
      <c r="A1183" s="214"/>
      <c r="B1183" s="214"/>
    </row>
    <row r="1184" spans="1:2" x14ac:dyDescent="0.2">
      <c r="A1184" s="214"/>
      <c r="B1184" s="214"/>
    </row>
    <row r="1185" spans="1:2" x14ac:dyDescent="0.2">
      <c r="A1185" s="214"/>
      <c r="B1185" s="214"/>
    </row>
    <row r="1186" spans="1:2" x14ac:dyDescent="0.2">
      <c r="A1186" s="214"/>
      <c r="B1186" s="214"/>
    </row>
    <row r="1187" spans="1:2" x14ac:dyDescent="0.2">
      <c r="A1187" s="214"/>
      <c r="B1187" s="214"/>
    </row>
    <row r="1188" spans="1:2" x14ac:dyDescent="0.2">
      <c r="A1188" s="214"/>
      <c r="B1188" s="214"/>
    </row>
    <row r="1189" spans="1:2" x14ac:dyDescent="0.2">
      <c r="A1189" s="214"/>
      <c r="B1189" s="214"/>
    </row>
    <row r="1190" spans="1:2" x14ac:dyDescent="0.2">
      <c r="A1190" s="214"/>
      <c r="B1190" s="214"/>
    </row>
    <row r="1191" spans="1:2" x14ac:dyDescent="0.2">
      <c r="A1191" s="214"/>
      <c r="B1191" s="214"/>
    </row>
    <row r="1192" spans="1:2" x14ac:dyDescent="0.2">
      <c r="A1192" s="214"/>
      <c r="B1192" s="214"/>
    </row>
    <row r="1193" spans="1:2" x14ac:dyDescent="0.2">
      <c r="A1193" s="214"/>
      <c r="B1193" s="214"/>
    </row>
    <row r="1194" spans="1:2" x14ac:dyDescent="0.2">
      <c r="A1194" s="214"/>
      <c r="B1194" s="214"/>
    </row>
    <row r="1195" spans="1:2" x14ac:dyDescent="0.2">
      <c r="A1195" s="214"/>
      <c r="B1195" s="214"/>
    </row>
    <row r="1196" spans="1:2" x14ac:dyDescent="0.2">
      <c r="A1196" s="214"/>
      <c r="B1196" s="214"/>
    </row>
    <row r="1197" spans="1:2" x14ac:dyDescent="0.2">
      <c r="A1197" s="214"/>
      <c r="B1197" s="214"/>
    </row>
    <row r="1198" spans="1:2" x14ac:dyDescent="0.2">
      <c r="A1198" s="214"/>
      <c r="B1198" s="214"/>
    </row>
    <row r="1199" spans="1:2" x14ac:dyDescent="0.2">
      <c r="A1199" s="214"/>
      <c r="B1199" s="214"/>
    </row>
    <row r="1200" spans="1:2" x14ac:dyDescent="0.2">
      <c r="A1200" s="214"/>
      <c r="B1200" s="214"/>
    </row>
    <row r="1201" spans="1:2" x14ac:dyDescent="0.2">
      <c r="A1201" s="214"/>
      <c r="B1201" s="214"/>
    </row>
    <row r="1202" spans="1:2" x14ac:dyDescent="0.2">
      <c r="A1202" s="214"/>
      <c r="B1202" s="214"/>
    </row>
    <row r="1203" spans="1:2" x14ac:dyDescent="0.2">
      <c r="A1203" s="214"/>
      <c r="B1203" s="214"/>
    </row>
    <row r="1204" spans="1:2" x14ac:dyDescent="0.2">
      <c r="A1204" s="214"/>
      <c r="B1204" s="214"/>
    </row>
    <row r="1205" spans="1:2" x14ac:dyDescent="0.2">
      <c r="A1205" s="214"/>
      <c r="B1205" s="214"/>
    </row>
    <row r="1206" spans="1:2" x14ac:dyDescent="0.2">
      <c r="A1206" s="214"/>
      <c r="B1206" s="214"/>
    </row>
    <row r="1207" spans="1:2" x14ac:dyDescent="0.2">
      <c r="A1207" s="214"/>
      <c r="B1207" s="214"/>
    </row>
    <row r="1208" spans="1:2" x14ac:dyDescent="0.2">
      <c r="A1208" s="214"/>
      <c r="B1208" s="214"/>
    </row>
    <row r="1209" spans="1:2" x14ac:dyDescent="0.2">
      <c r="A1209" s="214"/>
      <c r="B1209" s="214"/>
    </row>
    <row r="1210" spans="1:2" x14ac:dyDescent="0.2">
      <c r="A1210" s="214"/>
      <c r="B1210" s="214"/>
    </row>
    <row r="1211" spans="1:2" x14ac:dyDescent="0.2">
      <c r="A1211" s="214"/>
      <c r="B1211" s="214"/>
    </row>
    <row r="1212" spans="1:2" x14ac:dyDescent="0.2">
      <c r="A1212" s="214"/>
      <c r="B1212" s="214"/>
    </row>
    <row r="1213" spans="1:2" x14ac:dyDescent="0.2">
      <c r="A1213" s="214"/>
      <c r="B1213" s="214"/>
    </row>
    <row r="1214" spans="1:2" x14ac:dyDescent="0.2">
      <c r="A1214" s="214"/>
      <c r="B1214" s="214"/>
    </row>
    <row r="1215" spans="1:2" x14ac:dyDescent="0.2">
      <c r="A1215" s="214"/>
      <c r="B1215" s="214"/>
    </row>
    <row r="1216" spans="1:2" x14ac:dyDescent="0.2">
      <c r="A1216" s="214"/>
      <c r="B1216" s="214"/>
    </row>
    <row r="1217" spans="1:2" x14ac:dyDescent="0.2">
      <c r="A1217" s="214"/>
      <c r="B1217" s="214"/>
    </row>
    <row r="1218" spans="1:2" x14ac:dyDescent="0.2">
      <c r="A1218" s="214"/>
      <c r="B1218" s="214"/>
    </row>
    <row r="1219" spans="1:2" x14ac:dyDescent="0.2">
      <c r="A1219" s="214"/>
      <c r="B1219" s="214"/>
    </row>
    <row r="1220" spans="1:2" x14ac:dyDescent="0.2">
      <c r="A1220" s="214"/>
      <c r="B1220" s="214"/>
    </row>
    <row r="1221" spans="1:2" x14ac:dyDescent="0.2">
      <c r="A1221" s="214"/>
      <c r="B1221" s="214"/>
    </row>
    <row r="1222" spans="1:2" x14ac:dyDescent="0.2">
      <c r="A1222" s="214"/>
      <c r="B1222" s="214"/>
    </row>
    <row r="1223" spans="1:2" x14ac:dyDescent="0.2">
      <c r="A1223" s="214"/>
      <c r="B1223" s="214"/>
    </row>
    <row r="1224" spans="1:2" x14ac:dyDescent="0.2">
      <c r="A1224" s="214"/>
      <c r="B1224" s="214"/>
    </row>
    <row r="1225" spans="1:2" x14ac:dyDescent="0.2">
      <c r="A1225" s="214"/>
      <c r="B1225" s="214"/>
    </row>
    <row r="1226" spans="1:2" x14ac:dyDescent="0.2">
      <c r="A1226" s="214"/>
      <c r="B1226" s="214"/>
    </row>
    <row r="1227" spans="1:2" x14ac:dyDescent="0.2">
      <c r="A1227" s="214"/>
      <c r="B1227" s="214"/>
    </row>
    <row r="1228" spans="1:2" x14ac:dyDescent="0.2">
      <c r="A1228" s="214"/>
      <c r="B1228" s="214"/>
    </row>
    <row r="1229" spans="1:2" x14ac:dyDescent="0.2">
      <c r="A1229" s="214"/>
      <c r="B1229" s="214"/>
    </row>
    <row r="1230" spans="1:2" x14ac:dyDescent="0.2">
      <c r="A1230" s="214"/>
      <c r="B1230" s="214"/>
    </row>
    <row r="1231" spans="1:2" x14ac:dyDescent="0.2">
      <c r="A1231" s="214"/>
      <c r="B1231" s="214"/>
    </row>
    <row r="1232" spans="1:2" x14ac:dyDescent="0.2">
      <c r="A1232" s="214"/>
      <c r="B1232" s="214"/>
    </row>
    <row r="1233" spans="1:2" x14ac:dyDescent="0.2">
      <c r="A1233" s="214"/>
      <c r="B1233" s="214"/>
    </row>
    <row r="1234" spans="1:2" x14ac:dyDescent="0.2">
      <c r="A1234" s="214"/>
      <c r="B1234" s="214"/>
    </row>
    <row r="1235" spans="1:2" x14ac:dyDescent="0.2">
      <c r="A1235" s="214"/>
      <c r="B1235" s="214"/>
    </row>
    <row r="1236" spans="1:2" x14ac:dyDescent="0.2">
      <c r="A1236" s="214"/>
      <c r="B1236" s="214"/>
    </row>
    <row r="1237" spans="1:2" x14ac:dyDescent="0.2">
      <c r="A1237" s="214"/>
      <c r="B1237" s="214"/>
    </row>
    <row r="1238" spans="1:2" x14ac:dyDescent="0.2">
      <c r="A1238" s="214"/>
      <c r="B1238" s="214"/>
    </row>
    <row r="1239" spans="1:2" x14ac:dyDescent="0.2">
      <c r="A1239" s="214"/>
      <c r="B1239" s="214"/>
    </row>
    <row r="1240" spans="1:2" x14ac:dyDescent="0.2">
      <c r="A1240" s="214"/>
      <c r="B1240" s="214"/>
    </row>
    <row r="1241" spans="1:2" x14ac:dyDescent="0.2">
      <c r="A1241" s="214"/>
      <c r="B1241" s="214"/>
    </row>
    <row r="1242" spans="1:2" x14ac:dyDescent="0.2">
      <c r="A1242" s="214"/>
      <c r="B1242" s="214"/>
    </row>
    <row r="1243" spans="1:2" x14ac:dyDescent="0.2">
      <c r="A1243" s="214"/>
      <c r="B1243" s="214"/>
    </row>
    <row r="1244" spans="1:2" x14ac:dyDescent="0.2">
      <c r="A1244" s="214"/>
      <c r="B1244" s="214"/>
    </row>
    <row r="1245" spans="1:2" x14ac:dyDescent="0.2">
      <c r="A1245" s="214"/>
      <c r="B1245" s="214"/>
    </row>
    <row r="1246" spans="1:2" x14ac:dyDescent="0.2">
      <c r="A1246" s="214"/>
      <c r="B1246" s="214"/>
    </row>
    <row r="1247" spans="1:2" x14ac:dyDescent="0.2">
      <c r="A1247" s="214"/>
      <c r="B1247" s="214"/>
    </row>
    <row r="1248" spans="1:2" x14ac:dyDescent="0.2">
      <c r="A1248" s="214"/>
      <c r="B1248" s="214"/>
    </row>
    <row r="1249" spans="1:2" x14ac:dyDescent="0.2">
      <c r="A1249" s="214"/>
      <c r="B1249" s="214"/>
    </row>
    <row r="1250" spans="1:2" x14ac:dyDescent="0.2">
      <c r="A1250" s="214"/>
      <c r="B1250" s="214"/>
    </row>
    <row r="1251" spans="1:2" x14ac:dyDescent="0.2">
      <c r="A1251" s="214"/>
      <c r="B1251" s="214"/>
    </row>
    <row r="1252" spans="1:2" x14ac:dyDescent="0.2">
      <c r="A1252" s="214"/>
      <c r="B1252" s="214"/>
    </row>
    <row r="1253" spans="1:2" x14ac:dyDescent="0.2">
      <c r="A1253" s="214"/>
      <c r="B1253" s="214"/>
    </row>
    <row r="1254" spans="1:2" x14ac:dyDescent="0.2">
      <c r="A1254" s="214"/>
      <c r="B1254" s="214"/>
    </row>
    <row r="1255" spans="1:2" x14ac:dyDescent="0.2">
      <c r="A1255" s="214"/>
      <c r="B1255" s="214"/>
    </row>
    <row r="1256" spans="1:2" x14ac:dyDescent="0.2">
      <c r="A1256" s="214"/>
      <c r="B1256" s="214"/>
    </row>
    <row r="1257" spans="1:2" x14ac:dyDescent="0.2">
      <c r="A1257" s="214"/>
      <c r="B1257" s="214"/>
    </row>
    <row r="1258" spans="1:2" x14ac:dyDescent="0.2">
      <c r="A1258" s="214"/>
      <c r="B1258" s="214"/>
    </row>
    <row r="1259" spans="1:2" x14ac:dyDescent="0.2">
      <c r="A1259" s="214"/>
      <c r="B1259" s="214"/>
    </row>
    <row r="1260" spans="1:2" x14ac:dyDescent="0.2">
      <c r="A1260" s="214"/>
      <c r="B1260" s="214"/>
    </row>
    <row r="1261" spans="1:2" x14ac:dyDescent="0.2">
      <c r="A1261" s="214"/>
      <c r="B1261" s="214"/>
    </row>
    <row r="1262" spans="1:2" x14ac:dyDescent="0.2">
      <c r="A1262" s="214"/>
      <c r="B1262" s="214"/>
    </row>
    <row r="1263" spans="1:2" x14ac:dyDescent="0.2">
      <c r="A1263" s="214"/>
      <c r="B1263" s="214"/>
    </row>
    <row r="1264" spans="1:2" x14ac:dyDescent="0.2">
      <c r="A1264" s="214"/>
      <c r="B1264" s="214"/>
    </row>
    <row r="1265" spans="1:2" x14ac:dyDescent="0.2">
      <c r="A1265" s="214"/>
      <c r="B1265" s="214"/>
    </row>
    <row r="1266" spans="1:2" x14ac:dyDescent="0.2">
      <c r="A1266" s="214"/>
      <c r="B1266" s="214"/>
    </row>
    <row r="1267" spans="1:2" x14ac:dyDescent="0.2">
      <c r="A1267" s="214"/>
      <c r="B1267" s="214"/>
    </row>
    <row r="1268" spans="1:2" x14ac:dyDescent="0.2">
      <c r="A1268" s="214"/>
      <c r="B1268" s="214"/>
    </row>
    <row r="1269" spans="1:2" x14ac:dyDescent="0.2">
      <c r="A1269" s="214"/>
      <c r="B1269" s="214"/>
    </row>
    <row r="1270" spans="1:2" x14ac:dyDescent="0.2">
      <c r="A1270" s="214"/>
      <c r="B1270" s="214"/>
    </row>
    <row r="1271" spans="1:2" x14ac:dyDescent="0.2">
      <c r="A1271" s="214"/>
      <c r="B1271" s="214"/>
    </row>
    <row r="1272" spans="1:2" x14ac:dyDescent="0.2">
      <c r="A1272" s="214"/>
      <c r="B1272" s="214"/>
    </row>
    <row r="1273" spans="1:2" x14ac:dyDescent="0.2">
      <c r="A1273" s="214"/>
      <c r="B1273" s="214"/>
    </row>
    <row r="1274" spans="1:2" x14ac:dyDescent="0.2">
      <c r="A1274" s="214"/>
      <c r="B1274" s="214"/>
    </row>
    <row r="1275" spans="1:2" x14ac:dyDescent="0.2">
      <c r="A1275" s="214"/>
      <c r="B1275" s="214"/>
    </row>
    <row r="1276" spans="1:2" x14ac:dyDescent="0.2">
      <c r="A1276" s="214"/>
      <c r="B1276" s="214"/>
    </row>
    <row r="1277" spans="1:2" x14ac:dyDescent="0.2">
      <c r="A1277" s="214"/>
      <c r="B1277" s="214"/>
    </row>
    <row r="1278" spans="1:2" x14ac:dyDescent="0.2">
      <c r="A1278" s="214"/>
      <c r="B1278" s="214"/>
    </row>
    <row r="1279" spans="1:2" x14ac:dyDescent="0.2">
      <c r="A1279" s="214"/>
      <c r="B1279" s="214"/>
    </row>
    <row r="1280" spans="1:2" x14ac:dyDescent="0.2">
      <c r="A1280" s="214"/>
      <c r="B1280" s="214"/>
    </row>
    <row r="1281" spans="1:2" x14ac:dyDescent="0.2">
      <c r="A1281" s="214"/>
      <c r="B1281" s="214"/>
    </row>
    <row r="1282" spans="1:2" x14ac:dyDescent="0.2">
      <c r="A1282" s="214"/>
      <c r="B1282" s="214"/>
    </row>
    <row r="1283" spans="1:2" x14ac:dyDescent="0.2">
      <c r="A1283" s="214"/>
      <c r="B1283" s="214"/>
    </row>
    <row r="1284" spans="1:2" x14ac:dyDescent="0.2">
      <c r="A1284" s="214"/>
      <c r="B1284" s="214"/>
    </row>
    <row r="1285" spans="1:2" x14ac:dyDescent="0.2">
      <c r="A1285" s="214"/>
      <c r="B1285" s="214"/>
    </row>
    <row r="1286" spans="1:2" x14ac:dyDescent="0.2">
      <c r="A1286" s="214"/>
      <c r="B1286" s="214"/>
    </row>
    <row r="1287" spans="1:2" x14ac:dyDescent="0.2">
      <c r="A1287" s="214"/>
      <c r="B1287" s="214"/>
    </row>
    <row r="1288" spans="1:2" x14ac:dyDescent="0.2">
      <c r="A1288" s="214"/>
      <c r="B1288" s="214"/>
    </row>
    <row r="1289" spans="1:2" x14ac:dyDescent="0.2">
      <c r="A1289" s="214"/>
      <c r="B1289" s="214"/>
    </row>
    <row r="1290" spans="1:2" x14ac:dyDescent="0.2">
      <c r="A1290" s="214"/>
      <c r="B1290" s="214"/>
    </row>
    <row r="1291" spans="1:2" x14ac:dyDescent="0.2">
      <c r="A1291" s="214"/>
      <c r="B1291" s="214"/>
    </row>
    <row r="1292" spans="1:2" x14ac:dyDescent="0.2">
      <c r="A1292" s="214"/>
      <c r="B1292" s="214"/>
    </row>
    <row r="1293" spans="1:2" x14ac:dyDescent="0.2">
      <c r="A1293" s="214"/>
      <c r="B1293" s="214"/>
    </row>
    <row r="1294" spans="1:2" x14ac:dyDescent="0.2">
      <c r="A1294" s="214"/>
      <c r="B1294" s="214"/>
    </row>
    <row r="1295" spans="1:2" x14ac:dyDescent="0.2">
      <c r="A1295" s="214"/>
      <c r="B1295" s="214"/>
    </row>
    <row r="1296" spans="1:2" x14ac:dyDescent="0.2">
      <c r="A1296" s="214"/>
      <c r="B1296" s="214"/>
    </row>
    <row r="1297" spans="1:2" x14ac:dyDescent="0.2">
      <c r="A1297" s="214"/>
      <c r="B1297" s="214"/>
    </row>
    <row r="1298" spans="1:2" x14ac:dyDescent="0.2">
      <c r="A1298" s="214"/>
      <c r="B1298" s="214"/>
    </row>
    <row r="1299" spans="1:2" x14ac:dyDescent="0.2">
      <c r="A1299" s="214"/>
      <c r="B1299" s="214"/>
    </row>
    <row r="1300" spans="1:2" x14ac:dyDescent="0.2">
      <c r="A1300" s="214"/>
      <c r="B1300" s="214"/>
    </row>
    <row r="1301" spans="1:2" x14ac:dyDescent="0.2">
      <c r="A1301" s="214"/>
      <c r="B1301" s="214"/>
    </row>
    <row r="1302" spans="1:2" x14ac:dyDescent="0.2">
      <c r="A1302" s="214"/>
      <c r="B1302" s="214"/>
    </row>
    <row r="1303" spans="1:2" x14ac:dyDescent="0.2">
      <c r="A1303" s="214"/>
      <c r="B1303" s="214"/>
    </row>
    <row r="1304" spans="1:2" x14ac:dyDescent="0.2">
      <c r="A1304" s="214"/>
      <c r="B1304" s="214"/>
    </row>
    <row r="1305" spans="1:2" x14ac:dyDescent="0.2">
      <c r="A1305" s="214"/>
      <c r="B1305" s="214"/>
    </row>
    <row r="1306" spans="1:2" x14ac:dyDescent="0.2">
      <c r="A1306" s="214"/>
      <c r="B1306" s="214"/>
    </row>
    <row r="1307" spans="1:2" x14ac:dyDescent="0.2">
      <c r="A1307" s="214"/>
      <c r="B1307" s="214"/>
    </row>
    <row r="1308" spans="1:2" x14ac:dyDescent="0.2">
      <c r="A1308" s="214"/>
      <c r="B1308" s="214"/>
    </row>
    <row r="1309" spans="1:2" x14ac:dyDescent="0.2">
      <c r="A1309" s="214"/>
      <c r="B1309" s="214"/>
    </row>
    <row r="1310" spans="1:2" x14ac:dyDescent="0.2">
      <c r="A1310" s="214"/>
      <c r="B1310" s="214"/>
    </row>
    <row r="1311" spans="1:2" x14ac:dyDescent="0.2">
      <c r="A1311" s="214"/>
      <c r="B1311" s="214"/>
    </row>
    <row r="1312" spans="1:2" x14ac:dyDescent="0.2">
      <c r="A1312" s="214"/>
      <c r="B1312" s="214"/>
    </row>
    <row r="1313" spans="1:2" x14ac:dyDescent="0.2">
      <c r="A1313" s="214"/>
      <c r="B1313" s="214"/>
    </row>
    <row r="1314" spans="1:2" x14ac:dyDescent="0.2">
      <c r="A1314" s="214"/>
      <c r="B1314" s="214"/>
    </row>
    <row r="1315" spans="1:2" x14ac:dyDescent="0.2">
      <c r="A1315" s="214"/>
      <c r="B1315" s="214"/>
    </row>
    <row r="1316" spans="1:2" x14ac:dyDescent="0.2">
      <c r="A1316" s="214"/>
      <c r="B1316" s="214"/>
    </row>
    <row r="1317" spans="1:2" x14ac:dyDescent="0.2">
      <c r="A1317" s="214"/>
      <c r="B1317" s="214"/>
    </row>
    <row r="1318" spans="1:2" x14ac:dyDescent="0.2">
      <c r="A1318" s="214"/>
      <c r="B1318" s="214"/>
    </row>
    <row r="1319" spans="1:2" x14ac:dyDescent="0.2">
      <c r="A1319" s="214"/>
      <c r="B1319" s="214"/>
    </row>
    <row r="1320" spans="1:2" x14ac:dyDescent="0.2">
      <c r="A1320" s="214"/>
      <c r="B1320" s="214"/>
    </row>
    <row r="1321" spans="1:2" x14ac:dyDescent="0.2">
      <c r="A1321" s="214"/>
      <c r="B1321" s="214"/>
    </row>
    <row r="1322" spans="1:2" x14ac:dyDescent="0.2">
      <c r="A1322" s="214"/>
      <c r="B1322" s="214"/>
    </row>
    <row r="1323" spans="1:2" x14ac:dyDescent="0.2">
      <c r="A1323" s="214"/>
      <c r="B1323" s="214"/>
    </row>
    <row r="1324" spans="1:2" x14ac:dyDescent="0.2">
      <c r="A1324" s="214"/>
      <c r="B1324" s="214"/>
    </row>
    <row r="1325" spans="1:2" x14ac:dyDescent="0.2">
      <c r="A1325" s="214"/>
      <c r="B1325" s="214"/>
    </row>
    <row r="1326" spans="1:2" x14ac:dyDescent="0.2">
      <c r="A1326" s="214"/>
      <c r="B1326" s="214"/>
    </row>
    <row r="1327" spans="1:2" x14ac:dyDescent="0.2">
      <c r="A1327" s="214"/>
      <c r="B1327" s="214"/>
    </row>
    <row r="1328" spans="1:2" x14ac:dyDescent="0.2">
      <c r="A1328" s="214"/>
      <c r="B1328" s="214"/>
    </row>
    <row r="1329" spans="1:2" x14ac:dyDescent="0.2">
      <c r="A1329" s="214"/>
      <c r="B1329" s="214"/>
    </row>
    <row r="1330" spans="1:2" x14ac:dyDescent="0.2">
      <c r="A1330" s="214"/>
      <c r="B1330" s="214"/>
    </row>
    <row r="1331" spans="1:2" x14ac:dyDescent="0.2">
      <c r="A1331" s="214"/>
      <c r="B1331" s="214"/>
    </row>
    <row r="1332" spans="1:2" x14ac:dyDescent="0.2">
      <c r="A1332" s="214"/>
      <c r="B1332" s="214"/>
    </row>
    <row r="1333" spans="1:2" x14ac:dyDescent="0.2">
      <c r="A1333" s="214"/>
      <c r="B1333" s="214"/>
    </row>
    <row r="1334" spans="1:2" x14ac:dyDescent="0.2">
      <c r="A1334" s="214"/>
      <c r="B1334" s="214"/>
    </row>
    <row r="1335" spans="1:2" x14ac:dyDescent="0.2">
      <c r="A1335" s="214"/>
      <c r="B1335" s="214"/>
    </row>
    <row r="1336" spans="1:2" x14ac:dyDescent="0.2">
      <c r="A1336" s="214"/>
      <c r="B1336" s="214"/>
    </row>
    <row r="1337" spans="1:2" x14ac:dyDescent="0.2">
      <c r="A1337" s="214"/>
      <c r="B1337" s="214"/>
    </row>
    <row r="1338" spans="1:2" x14ac:dyDescent="0.2">
      <c r="A1338" s="214"/>
      <c r="B1338" s="214"/>
    </row>
    <row r="1339" spans="1:2" x14ac:dyDescent="0.2">
      <c r="A1339" s="214"/>
      <c r="B1339" s="214"/>
    </row>
    <row r="1340" spans="1:2" x14ac:dyDescent="0.2">
      <c r="A1340" s="214"/>
      <c r="B1340" s="214"/>
    </row>
    <row r="1341" spans="1:2" x14ac:dyDescent="0.2">
      <c r="A1341" s="214"/>
      <c r="B1341" s="214"/>
    </row>
    <row r="1342" spans="1:2" x14ac:dyDescent="0.2">
      <c r="A1342" s="214"/>
      <c r="B1342" s="214"/>
    </row>
    <row r="1343" spans="1:2" x14ac:dyDescent="0.2">
      <c r="A1343" s="214"/>
      <c r="B1343" s="214"/>
    </row>
    <row r="1344" spans="1:2" x14ac:dyDescent="0.2">
      <c r="A1344" s="214"/>
      <c r="B1344" s="214"/>
    </row>
    <row r="1345" spans="1:2" x14ac:dyDescent="0.2">
      <c r="A1345" s="214"/>
      <c r="B1345" s="214"/>
    </row>
    <row r="1346" spans="1:2" x14ac:dyDescent="0.2">
      <c r="A1346" s="214"/>
      <c r="B1346" s="214"/>
    </row>
    <row r="1347" spans="1:2" x14ac:dyDescent="0.2">
      <c r="A1347" s="214"/>
      <c r="B1347" s="214"/>
    </row>
    <row r="1348" spans="1:2" x14ac:dyDescent="0.2">
      <c r="A1348" s="214"/>
      <c r="B1348" s="214"/>
    </row>
    <row r="1349" spans="1:2" x14ac:dyDescent="0.2">
      <c r="A1349" s="214"/>
      <c r="B1349" s="214"/>
    </row>
    <row r="1350" spans="1:2" x14ac:dyDescent="0.2">
      <c r="A1350" s="214"/>
      <c r="B1350" s="214"/>
    </row>
    <row r="1351" spans="1:2" x14ac:dyDescent="0.2">
      <c r="A1351" s="214"/>
      <c r="B1351" s="214"/>
    </row>
    <row r="1352" spans="1:2" x14ac:dyDescent="0.2">
      <c r="A1352" s="214"/>
      <c r="B1352" s="214"/>
    </row>
    <row r="1353" spans="1:2" x14ac:dyDescent="0.2">
      <c r="A1353" s="214"/>
      <c r="B1353" s="214"/>
    </row>
    <row r="1354" spans="1:2" x14ac:dyDescent="0.2">
      <c r="A1354" s="214"/>
      <c r="B1354" s="214"/>
    </row>
    <row r="1355" spans="1:2" x14ac:dyDescent="0.2">
      <c r="A1355" s="214"/>
      <c r="B1355" s="214"/>
    </row>
    <row r="1356" spans="1:2" x14ac:dyDescent="0.2">
      <c r="A1356" s="214"/>
      <c r="B1356" s="214"/>
    </row>
    <row r="1357" spans="1:2" x14ac:dyDescent="0.2">
      <c r="A1357" s="214"/>
      <c r="B1357" s="214"/>
    </row>
    <row r="1358" spans="1:2" x14ac:dyDescent="0.2">
      <c r="A1358" s="214"/>
      <c r="B1358" s="214"/>
    </row>
    <row r="1359" spans="1:2" x14ac:dyDescent="0.2">
      <c r="A1359" s="214"/>
      <c r="B1359" s="214"/>
    </row>
    <row r="1360" spans="1:2" x14ac:dyDescent="0.2">
      <c r="A1360" s="214"/>
      <c r="B1360" s="214"/>
    </row>
    <row r="1361" spans="1:2" x14ac:dyDescent="0.2">
      <c r="A1361" s="214"/>
      <c r="B1361" s="214"/>
    </row>
    <row r="1362" spans="1:2" x14ac:dyDescent="0.2">
      <c r="A1362" s="214"/>
      <c r="B1362" s="214"/>
    </row>
    <row r="1363" spans="1:2" x14ac:dyDescent="0.2">
      <c r="A1363" s="214"/>
      <c r="B1363" s="214"/>
    </row>
    <row r="1364" spans="1:2" x14ac:dyDescent="0.2">
      <c r="A1364" s="214"/>
      <c r="B1364" s="214"/>
    </row>
    <row r="1365" spans="1:2" x14ac:dyDescent="0.2">
      <c r="A1365" s="214"/>
      <c r="B1365" s="214"/>
    </row>
    <row r="1366" spans="1:2" x14ac:dyDescent="0.2">
      <c r="A1366" s="214"/>
      <c r="B1366" s="214"/>
    </row>
    <row r="1367" spans="1:2" x14ac:dyDescent="0.2">
      <c r="A1367" s="214"/>
      <c r="B1367" s="214"/>
    </row>
    <row r="1368" spans="1:2" x14ac:dyDescent="0.2">
      <c r="A1368" s="214"/>
      <c r="B1368" s="214"/>
    </row>
    <row r="1369" spans="1:2" x14ac:dyDescent="0.2">
      <c r="A1369" s="214"/>
      <c r="B1369" s="214"/>
    </row>
    <row r="1370" spans="1:2" x14ac:dyDescent="0.2">
      <c r="A1370" s="214"/>
      <c r="B1370" s="214"/>
    </row>
    <row r="1371" spans="1:2" x14ac:dyDescent="0.2">
      <c r="A1371" s="214"/>
      <c r="B1371" s="214"/>
    </row>
    <row r="1372" spans="1:2" x14ac:dyDescent="0.2">
      <c r="A1372" s="214"/>
      <c r="B1372" s="214"/>
    </row>
    <row r="1373" spans="1:2" x14ac:dyDescent="0.2">
      <c r="A1373" s="214"/>
      <c r="B1373" s="214"/>
    </row>
    <row r="1374" spans="1:2" x14ac:dyDescent="0.2">
      <c r="A1374" s="214"/>
      <c r="B1374" s="214"/>
    </row>
    <row r="1375" spans="1:2" x14ac:dyDescent="0.2">
      <c r="A1375" s="214"/>
      <c r="B1375" s="214"/>
    </row>
    <row r="1376" spans="1:2" x14ac:dyDescent="0.2">
      <c r="A1376" s="214"/>
      <c r="B1376" s="214"/>
    </row>
    <row r="1377" spans="1:2" x14ac:dyDescent="0.2">
      <c r="A1377" s="214"/>
      <c r="B1377" s="214"/>
    </row>
    <row r="1378" spans="1:2" x14ac:dyDescent="0.2">
      <c r="A1378" s="214"/>
      <c r="B1378" s="214"/>
    </row>
    <row r="1379" spans="1:2" x14ac:dyDescent="0.2">
      <c r="A1379" s="214"/>
      <c r="B1379" s="214"/>
    </row>
    <row r="1380" spans="1:2" x14ac:dyDescent="0.2">
      <c r="A1380" s="214"/>
      <c r="B1380" s="214"/>
    </row>
    <row r="1381" spans="1:2" x14ac:dyDescent="0.2">
      <c r="A1381" s="214"/>
      <c r="B1381" s="214"/>
    </row>
    <row r="1382" spans="1:2" x14ac:dyDescent="0.2">
      <c r="A1382" s="214"/>
      <c r="B1382" s="214"/>
    </row>
    <row r="1383" spans="1:2" x14ac:dyDescent="0.2">
      <c r="A1383" s="214"/>
      <c r="B1383" s="214"/>
    </row>
    <row r="1384" spans="1:2" x14ac:dyDescent="0.2">
      <c r="A1384" s="214"/>
      <c r="B1384" s="214"/>
    </row>
    <row r="1385" spans="1:2" x14ac:dyDescent="0.2">
      <c r="A1385" s="214"/>
      <c r="B1385" s="214"/>
    </row>
    <row r="1386" spans="1:2" x14ac:dyDescent="0.2">
      <c r="A1386" s="214"/>
      <c r="B1386" s="214"/>
    </row>
    <row r="1387" spans="1:2" x14ac:dyDescent="0.2">
      <c r="A1387" s="214"/>
      <c r="B1387" s="214"/>
    </row>
    <row r="1388" spans="1:2" x14ac:dyDescent="0.2">
      <c r="A1388" s="214"/>
      <c r="B1388" s="214"/>
    </row>
    <row r="1389" spans="1:2" x14ac:dyDescent="0.2">
      <c r="A1389" s="214"/>
      <c r="B1389" s="214"/>
    </row>
    <row r="1390" spans="1:2" x14ac:dyDescent="0.2">
      <c r="A1390" s="214"/>
      <c r="B1390" s="214"/>
    </row>
    <row r="1391" spans="1:2" x14ac:dyDescent="0.2">
      <c r="A1391" s="214"/>
      <c r="B1391" s="214"/>
    </row>
    <row r="1392" spans="1:2" x14ac:dyDescent="0.2">
      <c r="A1392" s="214"/>
      <c r="B1392" s="214"/>
    </row>
    <row r="1393" spans="1:2" x14ac:dyDescent="0.2">
      <c r="A1393" s="214"/>
      <c r="B1393" s="214"/>
    </row>
    <row r="1394" spans="1:2" x14ac:dyDescent="0.2">
      <c r="A1394" s="214"/>
      <c r="B1394" s="214"/>
    </row>
    <row r="1395" spans="1:2" x14ac:dyDescent="0.2">
      <c r="A1395" s="214"/>
      <c r="B1395" s="214"/>
    </row>
    <row r="1396" spans="1:2" x14ac:dyDescent="0.2">
      <c r="A1396" s="214"/>
      <c r="B1396" s="214"/>
    </row>
    <row r="1397" spans="1:2" x14ac:dyDescent="0.2">
      <c r="A1397" s="214"/>
      <c r="B1397" s="214"/>
    </row>
    <row r="1398" spans="1:2" x14ac:dyDescent="0.2">
      <c r="A1398" s="214"/>
      <c r="B1398" s="214"/>
    </row>
    <row r="1399" spans="1:2" x14ac:dyDescent="0.2">
      <c r="A1399" s="214"/>
      <c r="B1399" s="214"/>
    </row>
    <row r="1400" spans="1:2" x14ac:dyDescent="0.2">
      <c r="A1400" s="214"/>
      <c r="B1400" s="214"/>
    </row>
    <row r="1401" spans="1:2" x14ac:dyDescent="0.2">
      <c r="A1401" s="214"/>
      <c r="B1401" s="214"/>
    </row>
    <row r="1402" spans="1:2" x14ac:dyDescent="0.2">
      <c r="A1402" s="214"/>
      <c r="B1402" s="214"/>
    </row>
    <row r="1403" spans="1:2" x14ac:dyDescent="0.2">
      <c r="A1403" s="214"/>
      <c r="B1403" s="214"/>
    </row>
    <row r="1404" spans="1:2" x14ac:dyDescent="0.2">
      <c r="A1404" s="214"/>
      <c r="B1404" s="214"/>
    </row>
    <row r="1405" spans="1:2" x14ac:dyDescent="0.2">
      <c r="A1405" s="214"/>
      <c r="B1405" s="214"/>
    </row>
    <row r="1406" spans="1:2" x14ac:dyDescent="0.2">
      <c r="A1406" s="214"/>
      <c r="B1406" s="214"/>
    </row>
    <row r="1407" spans="1:2" x14ac:dyDescent="0.2">
      <c r="A1407" s="214"/>
      <c r="B1407" s="214"/>
    </row>
    <row r="1408" spans="1:2" x14ac:dyDescent="0.2">
      <c r="A1408" s="214"/>
      <c r="B1408" s="214"/>
    </row>
    <row r="1409" spans="1:2" x14ac:dyDescent="0.2">
      <c r="A1409" s="214"/>
      <c r="B1409" s="214"/>
    </row>
    <row r="1410" spans="1:2" x14ac:dyDescent="0.2">
      <c r="A1410" s="214"/>
      <c r="B1410" s="214"/>
    </row>
    <row r="1411" spans="1:2" x14ac:dyDescent="0.2">
      <c r="A1411" s="214"/>
      <c r="B1411" s="214"/>
    </row>
    <row r="1412" spans="1:2" x14ac:dyDescent="0.2">
      <c r="A1412" s="214"/>
      <c r="B1412" s="214"/>
    </row>
    <row r="1413" spans="1:2" x14ac:dyDescent="0.2">
      <c r="A1413" s="214"/>
      <c r="B1413" s="214"/>
    </row>
    <row r="1414" spans="1:2" x14ac:dyDescent="0.2">
      <c r="A1414" s="214"/>
      <c r="B1414" s="214"/>
    </row>
    <row r="1415" spans="1:2" x14ac:dyDescent="0.2">
      <c r="A1415" s="214"/>
      <c r="B1415" s="214"/>
    </row>
    <row r="1416" spans="1:2" x14ac:dyDescent="0.2">
      <c r="A1416" s="214"/>
      <c r="B1416" s="214"/>
    </row>
    <row r="1417" spans="1:2" x14ac:dyDescent="0.2">
      <c r="A1417" s="214"/>
      <c r="B1417" s="214"/>
    </row>
    <row r="1418" spans="1:2" x14ac:dyDescent="0.2">
      <c r="A1418" s="214"/>
      <c r="B1418" s="214"/>
    </row>
    <row r="1419" spans="1:2" x14ac:dyDescent="0.2">
      <c r="A1419" s="214"/>
      <c r="B1419" s="214"/>
    </row>
    <row r="1420" spans="1:2" x14ac:dyDescent="0.2">
      <c r="A1420" s="214"/>
      <c r="B1420" s="214"/>
    </row>
    <row r="1421" spans="1:2" x14ac:dyDescent="0.2">
      <c r="A1421" s="214"/>
      <c r="B1421" s="214"/>
    </row>
    <row r="1422" spans="1:2" x14ac:dyDescent="0.2">
      <c r="A1422" s="214"/>
      <c r="B1422" s="214"/>
    </row>
    <row r="1423" spans="1:2" x14ac:dyDescent="0.2">
      <c r="A1423" s="214"/>
      <c r="B1423" s="214"/>
    </row>
    <row r="1424" spans="1:2" x14ac:dyDescent="0.2">
      <c r="A1424" s="214"/>
      <c r="B1424" s="214"/>
    </row>
    <row r="1425" spans="1:2" x14ac:dyDescent="0.2">
      <c r="A1425" s="214"/>
      <c r="B1425" s="214"/>
    </row>
    <row r="1426" spans="1:2" x14ac:dyDescent="0.2">
      <c r="A1426" s="214"/>
      <c r="B1426" s="214"/>
    </row>
    <row r="1427" spans="1:2" x14ac:dyDescent="0.2">
      <c r="A1427" s="214"/>
      <c r="B1427" s="214"/>
    </row>
    <row r="1428" spans="1:2" x14ac:dyDescent="0.2">
      <c r="A1428" s="214"/>
      <c r="B1428" s="214"/>
    </row>
    <row r="1429" spans="1:2" x14ac:dyDescent="0.2">
      <c r="A1429" s="214"/>
      <c r="B1429" s="214"/>
    </row>
    <row r="1430" spans="1:2" x14ac:dyDescent="0.2">
      <c r="A1430" s="214"/>
      <c r="B1430" s="214"/>
    </row>
    <row r="1431" spans="1:2" x14ac:dyDescent="0.2">
      <c r="A1431" s="214"/>
      <c r="B1431" s="214"/>
    </row>
    <row r="1432" spans="1:2" x14ac:dyDescent="0.2">
      <c r="A1432" s="214"/>
      <c r="B1432" s="214"/>
    </row>
    <row r="1433" spans="1:2" x14ac:dyDescent="0.2">
      <c r="A1433" s="214"/>
      <c r="B1433" s="214"/>
    </row>
    <row r="1434" spans="1:2" x14ac:dyDescent="0.2">
      <c r="A1434" s="214"/>
      <c r="B1434" s="214"/>
    </row>
    <row r="1435" spans="1:2" x14ac:dyDescent="0.2">
      <c r="A1435" s="214"/>
      <c r="B1435" s="214"/>
    </row>
    <row r="1436" spans="1:2" x14ac:dyDescent="0.2">
      <c r="A1436" s="214"/>
      <c r="B1436" s="214"/>
    </row>
    <row r="1437" spans="1:2" x14ac:dyDescent="0.2">
      <c r="A1437" s="214"/>
      <c r="B1437" s="214"/>
    </row>
    <row r="1438" spans="1:2" x14ac:dyDescent="0.2">
      <c r="A1438" s="214"/>
      <c r="B1438" s="214"/>
    </row>
    <row r="1439" spans="1:2" x14ac:dyDescent="0.2">
      <c r="A1439" s="214"/>
      <c r="B1439" s="214"/>
    </row>
    <row r="1440" spans="1:2" x14ac:dyDescent="0.2">
      <c r="A1440" s="214"/>
      <c r="B1440" s="214"/>
    </row>
    <row r="1441" spans="1:2" x14ac:dyDescent="0.2">
      <c r="A1441" s="214"/>
      <c r="B1441" s="214"/>
    </row>
    <row r="1442" spans="1:2" x14ac:dyDescent="0.2">
      <c r="A1442" s="214"/>
      <c r="B1442" s="214"/>
    </row>
    <row r="1443" spans="1:2" x14ac:dyDescent="0.2">
      <c r="A1443" s="214"/>
      <c r="B1443" s="214"/>
    </row>
    <row r="1444" spans="1:2" x14ac:dyDescent="0.2">
      <c r="A1444" s="214"/>
      <c r="B1444" s="214"/>
    </row>
    <row r="1445" spans="1:2" x14ac:dyDescent="0.2">
      <c r="A1445" s="214"/>
      <c r="B1445" s="214"/>
    </row>
    <row r="1446" spans="1:2" x14ac:dyDescent="0.2">
      <c r="A1446" s="214"/>
      <c r="B1446" s="214"/>
    </row>
    <row r="1447" spans="1:2" x14ac:dyDescent="0.2">
      <c r="A1447" s="214"/>
      <c r="B1447" s="214"/>
    </row>
    <row r="1448" spans="1:2" x14ac:dyDescent="0.2">
      <c r="A1448" s="214"/>
      <c r="B1448" s="214"/>
    </row>
    <row r="1449" spans="1:2" x14ac:dyDescent="0.2">
      <c r="A1449" s="214"/>
      <c r="B1449" s="214"/>
    </row>
    <row r="1450" spans="1:2" x14ac:dyDescent="0.2">
      <c r="A1450" s="214"/>
      <c r="B1450" s="214"/>
    </row>
    <row r="1451" spans="1:2" x14ac:dyDescent="0.2">
      <c r="A1451" s="214"/>
      <c r="B1451" s="214"/>
    </row>
    <row r="1452" spans="1:2" x14ac:dyDescent="0.2">
      <c r="A1452" s="214"/>
      <c r="B1452" s="214"/>
    </row>
    <row r="1453" spans="1:2" x14ac:dyDescent="0.2">
      <c r="A1453" s="214"/>
      <c r="B1453" s="214"/>
    </row>
    <row r="1454" spans="1:2" x14ac:dyDescent="0.2">
      <c r="A1454" s="214"/>
      <c r="B1454" s="214"/>
    </row>
    <row r="1455" spans="1:2" x14ac:dyDescent="0.2">
      <c r="A1455" s="214"/>
      <c r="B1455" s="214"/>
    </row>
    <row r="1456" spans="1:2" x14ac:dyDescent="0.2">
      <c r="A1456" s="214"/>
      <c r="B1456" s="214"/>
    </row>
    <row r="1457" spans="1:2" x14ac:dyDescent="0.2">
      <c r="A1457" s="214"/>
      <c r="B1457" s="214"/>
    </row>
    <row r="1458" spans="1:2" x14ac:dyDescent="0.2">
      <c r="A1458" s="214"/>
      <c r="B1458" s="214"/>
    </row>
    <row r="1459" spans="1:2" x14ac:dyDescent="0.2">
      <c r="A1459" s="214"/>
      <c r="B1459" s="214"/>
    </row>
    <row r="1460" spans="1:2" x14ac:dyDescent="0.2">
      <c r="A1460" s="214"/>
      <c r="B1460" s="214"/>
    </row>
    <row r="1461" spans="1:2" x14ac:dyDescent="0.2">
      <c r="A1461" s="214"/>
      <c r="B1461" s="214"/>
    </row>
    <row r="1462" spans="1:2" x14ac:dyDescent="0.2">
      <c r="A1462" s="214"/>
      <c r="B1462" s="214"/>
    </row>
    <row r="1463" spans="1:2" x14ac:dyDescent="0.2">
      <c r="A1463" s="214"/>
      <c r="B1463" s="214"/>
    </row>
    <row r="1464" spans="1:2" x14ac:dyDescent="0.2">
      <c r="A1464" s="214"/>
      <c r="B1464" s="214"/>
    </row>
    <row r="1465" spans="1:2" x14ac:dyDescent="0.2">
      <c r="A1465" s="214"/>
      <c r="B1465" s="214"/>
    </row>
    <row r="1466" spans="1:2" x14ac:dyDescent="0.2">
      <c r="A1466" s="214"/>
      <c r="B1466" s="214"/>
    </row>
    <row r="1467" spans="1:2" x14ac:dyDescent="0.2">
      <c r="A1467" s="214"/>
      <c r="B1467" s="214"/>
    </row>
    <row r="1468" spans="1:2" x14ac:dyDescent="0.2">
      <c r="A1468" s="214"/>
      <c r="B1468" s="214"/>
    </row>
    <row r="1469" spans="1:2" x14ac:dyDescent="0.2">
      <c r="A1469" s="214"/>
      <c r="B1469" s="214"/>
    </row>
    <row r="1470" spans="1:2" x14ac:dyDescent="0.2">
      <c r="A1470" s="214"/>
      <c r="B1470" s="214"/>
    </row>
    <row r="1471" spans="1:2" x14ac:dyDescent="0.2">
      <c r="A1471" s="214"/>
      <c r="B1471" s="214"/>
    </row>
    <row r="1472" spans="1:2" x14ac:dyDescent="0.2">
      <c r="A1472" s="214"/>
      <c r="B1472" s="214"/>
    </row>
    <row r="1473" spans="1:2" x14ac:dyDescent="0.2">
      <c r="A1473" s="214"/>
      <c r="B1473" s="214"/>
    </row>
    <row r="1474" spans="1:2" x14ac:dyDescent="0.2">
      <c r="A1474" s="214"/>
      <c r="B1474" s="214"/>
    </row>
    <row r="1475" spans="1:2" x14ac:dyDescent="0.2">
      <c r="A1475" s="214"/>
      <c r="B1475" s="214"/>
    </row>
    <row r="1476" spans="1:2" x14ac:dyDescent="0.2">
      <c r="A1476" s="214"/>
      <c r="B1476" s="214"/>
    </row>
    <row r="1477" spans="1:2" x14ac:dyDescent="0.2">
      <c r="A1477" s="214"/>
      <c r="B1477" s="214"/>
    </row>
    <row r="1478" spans="1:2" x14ac:dyDescent="0.2">
      <c r="A1478" s="214"/>
      <c r="B1478" s="214"/>
    </row>
    <row r="1479" spans="1:2" x14ac:dyDescent="0.2">
      <c r="A1479" s="214"/>
      <c r="B1479" s="214"/>
    </row>
    <row r="1480" spans="1:2" x14ac:dyDescent="0.2">
      <c r="A1480" s="214"/>
      <c r="B1480" s="214"/>
    </row>
    <row r="1481" spans="1:2" x14ac:dyDescent="0.2">
      <c r="A1481" s="214"/>
      <c r="B1481" s="214"/>
    </row>
    <row r="1482" spans="1:2" x14ac:dyDescent="0.2">
      <c r="A1482" s="214"/>
      <c r="B1482" s="214"/>
    </row>
    <row r="1483" spans="1:2" x14ac:dyDescent="0.2">
      <c r="A1483" s="214"/>
      <c r="B1483" s="214"/>
    </row>
    <row r="1484" spans="1:2" x14ac:dyDescent="0.2">
      <c r="A1484" s="214"/>
      <c r="B1484" s="214"/>
    </row>
    <row r="1485" spans="1:2" x14ac:dyDescent="0.2">
      <c r="A1485" s="214"/>
      <c r="B1485" s="214"/>
    </row>
    <row r="1486" spans="1:2" x14ac:dyDescent="0.2">
      <c r="A1486" s="214"/>
      <c r="B1486" s="214"/>
    </row>
    <row r="1487" spans="1:2" x14ac:dyDescent="0.2">
      <c r="A1487" s="214"/>
      <c r="B1487" s="214"/>
    </row>
    <row r="1488" spans="1:2" x14ac:dyDescent="0.2">
      <c r="A1488" s="214"/>
      <c r="B1488" s="214"/>
    </row>
    <row r="1489" spans="1:2" x14ac:dyDescent="0.2">
      <c r="A1489" s="214"/>
      <c r="B1489" s="214"/>
    </row>
    <row r="1490" spans="1:2" x14ac:dyDescent="0.2">
      <c r="A1490" s="214"/>
      <c r="B1490" s="214"/>
    </row>
    <row r="1491" spans="1:2" x14ac:dyDescent="0.2">
      <c r="A1491" s="214"/>
      <c r="B1491" s="214"/>
    </row>
    <row r="1492" spans="1:2" x14ac:dyDescent="0.2">
      <c r="A1492" s="214"/>
      <c r="B1492" s="214"/>
    </row>
    <row r="1493" spans="1:2" x14ac:dyDescent="0.2">
      <c r="A1493" s="214"/>
      <c r="B1493" s="214"/>
    </row>
    <row r="1494" spans="1:2" x14ac:dyDescent="0.2">
      <c r="A1494" s="214"/>
      <c r="B1494" s="214"/>
    </row>
    <row r="1495" spans="1:2" x14ac:dyDescent="0.2">
      <c r="A1495" s="214"/>
      <c r="B1495" s="214"/>
    </row>
    <row r="1496" spans="1:2" x14ac:dyDescent="0.2">
      <c r="A1496" s="214"/>
      <c r="B1496" s="214"/>
    </row>
    <row r="1497" spans="1:2" x14ac:dyDescent="0.2">
      <c r="A1497" s="214"/>
      <c r="B1497" s="214"/>
    </row>
    <row r="1498" spans="1:2" x14ac:dyDescent="0.2">
      <c r="A1498" s="214"/>
      <c r="B1498" s="214"/>
    </row>
    <row r="1499" spans="1:2" x14ac:dyDescent="0.2">
      <c r="A1499" s="214"/>
      <c r="B1499" s="214"/>
    </row>
    <row r="1500" spans="1:2" x14ac:dyDescent="0.2">
      <c r="A1500" s="214"/>
      <c r="B1500" s="214"/>
    </row>
    <row r="1501" spans="1:2" x14ac:dyDescent="0.2">
      <c r="A1501" s="214"/>
      <c r="B1501" s="214"/>
    </row>
    <row r="1502" spans="1:2" x14ac:dyDescent="0.2">
      <c r="A1502" s="214"/>
      <c r="B1502" s="214"/>
    </row>
    <row r="1503" spans="1:2" x14ac:dyDescent="0.2">
      <c r="A1503" s="214"/>
      <c r="B1503" s="214"/>
    </row>
    <row r="1504" spans="1:2" x14ac:dyDescent="0.2">
      <c r="A1504" s="214"/>
      <c r="B1504" s="214"/>
    </row>
    <row r="1505" spans="1:2" x14ac:dyDescent="0.2">
      <c r="A1505" s="214"/>
      <c r="B1505" s="214"/>
    </row>
    <row r="1506" spans="1:2" x14ac:dyDescent="0.2">
      <c r="A1506" s="214"/>
      <c r="B1506" s="214"/>
    </row>
    <row r="1507" spans="1:2" x14ac:dyDescent="0.2">
      <c r="A1507" s="214"/>
      <c r="B1507" s="214"/>
    </row>
    <row r="1508" spans="1:2" x14ac:dyDescent="0.2">
      <c r="A1508" s="214"/>
      <c r="B1508" s="214"/>
    </row>
    <row r="1509" spans="1:2" x14ac:dyDescent="0.2">
      <c r="A1509" s="214"/>
      <c r="B1509" s="214"/>
    </row>
    <row r="1510" spans="1:2" x14ac:dyDescent="0.2">
      <c r="A1510" s="214"/>
      <c r="B1510" s="214"/>
    </row>
    <row r="1511" spans="1:2" x14ac:dyDescent="0.2">
      <c r="A1511" s="214"/>
      <c r="B1511" s="214"/>
    </row>
    <row r="1512" spans="1:2" x14ac:dyDescent="0.2">
      <c r="A1512" s="214"/>
      <c r="B1512" s="214"/>
    </row>
    <row r="1513" spans="1:2" x14ac:dyDescent="0.2">
      <c r="A1513" s="214"/>
      <c r="B1513" s="214"/>
    </row>
    <row r="1514" spans="1:2" x14ac:dyDescent="0.2">
      <c r="A1514" s="214"/>
      <c r="B1514" s="214"/>
    </row>
    <row r="1515" spans="1:2" x14ac:dyDescent="0.2">
      <c r="A1515" s="214"/>
      <c r="B1515" s="214"/>
    </row>
    <row r="1516" spans="1:2" x14ac:dyDescent="0.2">
      <c r="A1516" s="214"/>
      <c r="B1516" s="214"/>
    </row>
    <row r="1517" spans="1:2" x14ac:dyDescent="0.2">
      <c r="A1517" s="214"/>
      <c r="B1517" s="214"/>
    </row>
    <row r="1518" spans="1:2" x14ac:dyDescent="0.2">
      <c r="A1518" s="214"/>
      <c r="B1518" s="214"/>
    </row>
    <row r="1519" spans="1:2" x14ac:dyDescent="0.2">
      <c r="A1519" s="214"/>
      <c r="B1519" s="214"/>
    </row>
    <row r="1520" spans="1:2" x14ac:dyDescent="0.2">
      <c r="A1520" s="214"/>
      <c r="B1520" s="214"/>
    </row>
    <row r="1521" spans="1:2" x14ac:dyDescent="0.2">
      <c r="A1521" s="214"/>
      <c r="B1521" s="214"/>
    </row>
    <row r="1522" spans="1:2" x14ac:dyDescent="0.2">
      <c r="A1522" s="214"/>
      <c r="B1522" s="214"/>
    </row>
    <row r="1523" spans="1:2" x14ac:dyDescent="0.2">
      <c r="A1523" s="214"/>
      <c r="B1523" s="214"/>
    </row>
    <row r="1524" spans="1:2" x14ac:dyDescent="0.2">
      <c r="A1524" s="214"/>
      <c r="B1524" s="214"/>
    </row>
    <row r="1525" spans="1:2" x14ac:dyDescent="0.2">
      <c r="A1525" s="214"/>
      <c r="B1525" s="214"/>
    </row>
    <row r="1526" spans="1:2" x14ac:dyDescent="0.2">
      <c r="A1526" s="214"/>
      <c r="B1526" s="214"/>
    </row>
    <row r="1527" spans="1:2" x14ac:dyDescent="0.2">
      <c r="A1527" s="214"/>
      <c r="B1527" s="214"/>
    </row>
    <row r="1528" spans="1:2" x14ac:dyDescent="0.2">
      <c r="A1528" s="214"/>
      <c r="B1528" s="214"/>
    </row>
    <row r="1529" spans="1:2" x14ac:dyDescent="0.2">
      <c r="A1529" s="214"/>
      <c r="B1529" s="214"/>
    </row>
    <row r="1530" spans="1:2" x14ac:dyDescent="0.2">
      <c r="A1530" s="214"/>
      <c r="B1530" s="214"/>
    </row>
    <row r="1531" spans="1:2" x14ac:dyDescent="0.2">
      <c r="A1531" s="214"/>
      <c r="B1531" s="214"/>
    </row>
    <row r="1532" spans="1:2" x14ac:dyDescent="0.2">
      <c r="A1532" s="214"/>
      <c r="B1532" s="214"/>
    </row>
    <row r="1533" spans="1:2" x14ac:dyDescent="0.2">
      <c r="A1533" s="214"/>
      <c r="B1533" s="214"/>
    </row>
    <row r="1534" spans="1:2" x14ac:dyDescent="0.2">
      <c r="A1534" s="214"/>
      <c r="B1534" s="214"/>
    </row>
    <row r="1535" spans="1:2" x14ac:dyDescent="0.2">
      <c r="A1535" s="214"/>
      <c r="B1535" s="214"/>
    </row>
    <row r="1536" spans="1:2" x14ac:dyDescent="0.2">
      <c r="A1536" s="214"/>
      <c r="B1536" s="214"/>
    </row>
    <row r="1537" spans="1:2" x14ac:dyDescent="0.2">
      <c r="A1537" s="214"/>
      <c r="B1537" s="214"/>
    </row>
    <row r="1538" spans="1:2" x14ac:dyDescent="0.2">
      <c r="A1538" s="214"/>
      <c r="B1538" s="214"/>
    </row>
    <row r="1539" spans="1:2" x14ac:dyDescent="0.2">
      <c r="A1539" s="214"/>
      <c r="B1539" s="214"/>
    </row>
    <row r="1540" spans="1:2" x14ac:dyDescent="0.2">
      <c r="A1540" s="214"/>
      <c r="B1540" s="214"/>
    </row>
    <row r="1541" spans="1:2" x14ac:dyDescent="0.2">
      <c r="A1541" s="214"/>
      <c r="B1541" s="214"/>
    </row>
    <row r="1542" spans="1:2" x14ac:dyDescent="0.2">
      <c r="A1542" s="214"/>
      <c r="B1542" s="214"/>
    </row>
    <row r="1543" spans="1:2" x14ac:dyDescent="0.2">
      <c r="A1543" s="214"/>
      <c r="B1543" s="214"/>
    </row>
    <row r="1544" spans="1:2" x14ac:dyDescent="0.2">
      <c r="A1544" s="214"/>
      <c r="B1544" s="214"/>
    </row>
    <row r="1545" spans="1:2" x14ac:dyDescent="0.2">
      <c r="A1545" s="214"/>
      <c r="B1545" s="214"/>
    </row>
    <row r="1546" spans="1:2" x14ac:dyDescent="0.2">
      <c r="A1546" s="214"/>
      <c r="B1546" s="214"/>
    </row>
    <row r="1547" spans="1:2" x14ac:dyDescent="0.2">
      <c r="A1547" s="214"/>
      <c r="B1547" s="214"/>
    </row>
    <row r="1548" spans="1:2" x14ac:dyDescent="0.2">
      <c r="A1548" s="214"/>
      <c r="B1548" s="214"/>
    </row>
    <row r="1549" spans="1:2" x14ac:dyDescent="0.2">
      <c r="A1549" s="214"/>
      <c r="B1549" s="214"/>
    </row>
    <row r="1550" spans="1:2" x14ac:dyDescent="0.2">
      <c r="A1550" s="214"/>
      <c r="B1550" s="214"/>
    </row>
    <row r="1551" spans="1:2" x14ac:dyDescent="0.2">
      <c r="A1551" s="214"/>
      <c r="B1551" s="214"/>
    </row>
    <row r="1552" spans="1:2" x14ac:dyDescent="0.2">
      <c r="A1552" s="214"/>
      <c r="B1552" s="214"/>
    </row>
    <row r="1553" spans="1:2" x14ac:dyDescent="0.2">
      <c r="A1553" s="214"/>
      <c r="B1553" s="214"/>
    </row>
    <row r="1554" spans="1:2" x14ac:dyDescent="0.2">
      <c r="A1554" s="214"/>
      <c r="B1554" s="214"/>
    </row>
    <row r="1555" spans="1:2" x14ac:dyDescent="0.2">
      <c r="A1555" s="214"/>
      <c r="B1555" s="214"/>
    </row>
    <row r="1556" spans="1:2" x14ac:dyDescent="0.2">
      <c r="A1556" s="214"/>
      <c r="B1556" s="214"/>
    </row>
    <row r="1557" spans="1:2" x14ac:dyDescent="0.2">
      <c r="A1557" s="214"/>
      <c r="B1557" s="214"/>
    </row>
    <row r="1558" spans="1:2" x14ac:dyDescent="0.2">
      <c r="A1558" s="214"/>
      <c r="B1558" s="214"/>
    </row>
    <row r="1559" spans="1:2" x14ac:dyDescent="0.2">
      <c r="A1559" s="214"/>
      <c r="B1559" s="214"/>
    </row>
    <row r="1560" spans="1:2" x14ac:dyDescent="0.2">
      <c r="A1560" s="214"/>
      <c r="B1560" s="214"/>
    </row>
    <row r="1561" spans="1:2" x14ac:dyDescent="0.2">
      <c r="A1561" s="214"/>
      <c r="B1561" s="214"/>
    </row>
    <row r="1562" spans="1:2" x14ac:dyDescent="0.2">
      <c r="A1562" s="214"/>
      <c r="B1562" s="214"/>
    </row>
    <row r="1563" spans="1:2" x14ac:dyDescent="0.2">
      <c r="A1563" s="214"/>
      <c r="B1563" s="214"/>
    </row>
    <row r="1564" spans="1:2" x14ac:dyDescent="0.2">
      <c r="A1564" s="214"/>
      <c r="B1564" s="214"/>
    </row>
    <row r="1565" spans="1:2" x14ac:dyDescent="0.2">
      <c r="A1565" s="214"/>
      <c r="B1565" s="214"/>
    </row>
    <row r="1566" spans="1:2" x14ac:dyDescent="0.2">
      <c r="A1566" s="214"/>
      <c r="B1566" s="214"/>
    </row>
    <row r="1567" spans="1:2" x14ac:dyDescent="0.2">
      <c r="A1567" s="214"/>
      <c r="B1567" s="214"/>
    </row>
    <row r="1568" spans="1:2" x14ac:dyDescent="0.2">
      <c r="A1568" s="214"/>
      <c r="B1568" s="214"/>
    </row>
    <row r="1569" spans="1:2" x14ac:dyDescent="0.2">
      <c r="A1569" s="214"/>
      <c r="B1569" s="214"/>
    </row>
    <row r="1570" spans="1:2" x14ac:dyDescent="0.2">
      <c r="A1570" s="214"/>
      <c r="B1570" s="214"/>
    </row>
    <row r="1571" spans="1:2" x14ac:dyDescent="0.2">
      <c r="A1571" s="214"/>
      <c r="B1571" s="214"/>
    </row>
    <row r="1572" spans="1:2" x14ac:dyDescent="0.2">
      <c r="A1572" s="214"/>
      <c r="B1572" s="214"/>
    </row>
    <row r="1573" spans="1:2" x14ac:dyDescent="0.2">
      <c r="A1573" s="214"/>
      <c r="B1573" s="214"/>
    </row>
    <row r="1574" spans="1:2" x14ac:dyDescent="0.2">
      <c r="A1574" s="214"/>
      <c r="B1574" s="214"/>
    </row>
    <row r="1575" spans="1:2" x14ac:dyDescent="0.2">
      <c r="A1575" s="214"/>
      <c r="B1575" s="214"/>
    </row>
    <row r="1576" spans="1:2" x14ac:dyDescent="0.2">
      <c r="A1576" s="214"/>
      <c r="B1576" s="214"/>
    </row>
    <row r="1577" spans="1:2" x14ac:dyDescent="0.2">
      <c r="A1577" s="214"/>
      <c r="B1577" s="214"/>
    </row>
    <row r="1578" spans="1:2" x14ac:dyDescent="0.2">
      <c r="A1578" s="214"/>
      <c r="B1578" s="214"/>
    </row>
    <row r="1579" spans="1:2" x14ac:dyDescent="0.2">
      <c r="A1579" s="214"/>
      <c r="B1579" s="214"/>
    </row>
    <row r="1580" spans="1:2" x14ac:dyDescent="0.2">
      <c r="A1580" s="214"/>
      <c r="B1580" s="214"/>
    </row>
    <row r="1581" spans="1:2" x14ac:dyDescent="0.2">
      <c r="A1581" s="214"/>
      <c r="B1581" s="214"/>
    </row>
    <row r="1582" spans="1:2" x14ac:dyDescent="0.2">
      <c r="A1582" s="214"/>
      <c r="B1582" s="214"/>
    </row>
    <row r="1583" spans="1:2" x14ac:dyDescent="0.2">
      <c r="A1583" s="214"/>
      <c r="B1583" s="214"/>
    </row>
    <row r="1584" spans="1:2" x14ac:dyDescent="0.2">
      <c r="A1584" s="214"/>
      <c r="B1584" s="214"/>
    </row>
    <row r="1585" spans="1:2" x14ac:dyDescent="0.2">
      <c r="A1585" s="214"/>
      <c r="B1585" s="214"/>
    </row>
    <row r="1586" spans="1:2" x14ac:dyDescent="0.2">
      <c r="A1586" s="214"/>
      <c r="B1586" s="214"/>
    </row>
    <row r="1587" spans="1:2" x14ac:dyDescent="0.2">
      <c r="A1587" s="214"/>
      <c r="B1587" s="214"/>
    </row>
    <row r="1588" spans="1:2" x14ac:dyDescent="0.2">
      <c r="A1588" s="214"/>
      <c r="B1588" s="214"/>
    </row>
    <row r="1589" spans="1:2" x14ac:dyDescent="0.2">
      <c r="A1589" s="214"/>
      <c r="B1589" s="214"/>
    </row>
    <row r="1590" spans="1:2" x14ac:dyDescent="0.2">
      <c r="A1590" s="214"/>
      <c r="B1590" s="214"/>
    </row>
    <row r="1591" spans="1:2" x14ac:dyDescent="0.2">
      <c r="A1591" s="214"/>
      <c r="B1591" s="214"/>
    </row>
    <row r="1592" spans="1:2" x14ac:dyDescent="0.2">
      <c r="A1592" s="214"/>
      <c r="B1592" s="214"/>
    </row>
    <row r="1593" spans="1:2" x14ac:dyDescent="0.2">
      <c r="A1593" s="214"/>
      <c r="B1593" s="214"/>
    </row>
    <row r="1594" spans="1:2" x14ac:dyDescent="0.2">
      <c r="A1594" s="214"/>
      <c r="B1594" s="214"/>
    </row>
    <row r="1595" spans="1:2" x14ac:dyDescent="0.2">
      <c r="A1595" s="214"/>
      <c r="B1595" s="214"/>
    </row>
    <row r="1596" spans="1:2" x14ac:dyDescent="0.2">
      <c r="A1596" s="214"/>
      <c r="B1596" s="214"/>
    </row>
    <row r="1597" spans="1:2" x14ac:dyDescent="0.2">
      <c r="A1597" s="214"/>
      <c r="B1597" s="214"/>
    </row>
    <row r="1598" spans="1:2" x14ac:dyDescent="0.2">
      <c r="A1598" s="214"/>
      <c r="B1598" s="214"/>
    </row>
    <row r="1599" spans="1:2" x14ac:dyDescent="0.2">
      <c r="A1599" s="214"/>
      <c r="B1599" s="214"/>
    </row>
    <row r="1600" spans="1:2" x14ac:dyDescent="0.2">
      <c r="A1600" s="214"/>
      <c r="B1600" s="214"/>
    </row>
    <row r="1601" spans="1:2" x14ac:dyDescent="0.2">
      <c r="A1601" s="214"/>
      <c r="B1601" s="214"/>
    </row>
    <row r="1602" spans="1:2" x14ac:dyDescent="0.2">
      <c r="A1602" s="214"/>
      <c r="B1602" s="214"/>
    </row>
    <row r="1603" spans="1:2" x14ac:dyDescent="0.2">
      <c r="A1603" s="214"/>
      <c r="B1603" s="214"/>
    </row>
    <row r="1604" spans="1:2" x14ac:dyDescent="0.2">
      <c r="A1604" s="214"/>
      <c r="B1604" s="214"/>
    </row>
    <row r="1605" spans="1:2" x14ac:dyDescent="0.2">
      <c r="A1605" s="214"/>
      <c r="B1605" s="214"/>
    </row>
    <row r="1606" spans="1:2" x14ac:dyDescent="0.2">
      <c r="A1606" s="214"/>
      <c r="B1606" s="214"/>
    </row>
    <row r="1607" spans="1:2" x14ac:dyDescent="0.2">
      <c r="A1607" s="214"/>
      <c r="B1607" s="214"/>
    </row>
    <row r="1608" spans="1:2" x14ac:dyDescent="0.2">
      <c r="A1608" s="214"/>
      <c r="B1608" s="214"/>
    </row>
    <row r="1609" spans="1:2" x14ac:dyDescent="0.2">
      <c r="A1609" s="214"/>
      <c r="B1609" s="214"/>
    </row>
    <row r="1610" spans="1:2" x14ac:dyDescent="0.2">
      <c r="A1610" s="214"/>
      <c r="B1610" s="214"/>
    </row>
    <row r="1611" spans="1:2" x14ac:dyDescent="0.2">
      <c r="A1611" s="214"/>
      <c r="B1611" s="214"/>
    </row>
    <row r="1612" spans="1:2" x14ac:dyDescent="0.2">
      <c r="A1612" s="214"/>
      <c r="B1612" s="214"/>
    </row>
    <row r="1613" spans="1:2" x14ac:dyDescent="0.2">
      <c r="A1613" s="214"/>
      <c r="B1613" s="214"/>
    </row>
    <row r="1614" spans="1:2" x14ac:dyDescent="0.2">
      <c r="A1614" s="214"/>
      <c r="B1614" s="214"/>
    </row>
    <row r="1615" spans="1:2" x14ac:dyDescent="0.2">
      <c r="A1615" s="214"/>
      <c r="B1615" s="214"/>
    </row>
    <row r="1616" spans="1:2" x14ac:dyDescent="0.2">
      <c r="A1616" s="214"/>
      <c r="B1616" s="214"/>
    </row>
    <row r="1617" spans="1:2" x14ac:dyDescent="0.2">
      <c r="A1617" s="214"/>
      <c r="B1617" s="214"/>
    </row>
    <row r="1618" spans="1:2" x14ac:dyDescent="0.2">
      <c r="A1618" s="214"/>
      <c r="B1618" s="214"/>
    </row>
    <row r="1619" spans="1:2" x14ac:dyDescent="0.2">
      <c r="A1619" s="214"/>
      <c r="B1619" s="214"/>
    </row>
    <row r="1620" spans="1:2" x14ac:dyDescent="0.2">
      <c r="A1620" s="214"/>
      <c r="B1620" s="214"/>
    </row>
    <row r="1621" spans="1:2" x14ac:dyDescent="0.2">
      <c r="A1621" s="214"/>
      <c r="B1621" s="214"/>
    </row>
    <row r="1622" spans="1:2" x14ac:dyDescent="0.2">
      <c r="A1622" s="214"/>
      <c r="B1622" s="214"/>
    </row>
    <row r="1623" spans="1:2" x14ac:dyDescent="0.2">
      <c r="A1623" s="214"/>
      <c r="B1623" s="214"/>
    </row>
    <row r="1624" spans="1:2" x14ac:dyDescent="0.2">
      <c r="A1624" s="214"/>
      <c r="B1624" s="214"/>
    </row>
    <row r="1625" spans="1:2" x14ac:dyDescent="0.2">
      <c r="A1625" s="214"/>
      <c r="B1625" s="214"/>
    </row>
    <row r="1626" spans="1:2" x14ac:dyDescent="0.2">
      <c r="A1626" s="214"/>
      <c r="B1626" s="214"/>
    </row>
    <row r="1627" spans="1:2" x14ac:dyDescent="0.2">
      <c r="A1627" s="214"/>
      <c r="B1627" s="214"/>
    </row>
    <row r="1628" spans="1:2" x14ac:dyDescent="0.2">
      <c r="A1628" s="214"/>
      <c r="B1628" s="214"/>
    </row>
    <row r="1629" spans="1:2" x14ac:dyDescent="0.2">
      <c r="A1629" s="214"/>
      <c r="B1629" s="214"/>
    </row>
    <row r="1630" spans="1:2" x14ac:dyDescent="0.2">
      <c r="A1630" s="214"/>
      <c r="B1630" s="214"/>
    </row>
    <row r="1631" spans="1:2" x14ac:dyDescent="0.2">
      <c r="A1631" s="214"/>
      <c r="B1631" s="214"/>
    </row>
    <row r="1632" spans="1:2" x14ac:dyDescent="0.2">
      <c r="A1632" s="214"/>
      <c r="B1632" s="214"/>
    </row>
    <row r="1633" spans="1:2" x14ac:dyDescent="0.2">
      <c r="A1633" s="214"/>
      <c r="B1633" s="214"/>
    </row>
    <row r="1634" spans="1:2" x14ac:dyDescent="0.2">
      <c r="A1634" s="214"/>
      <c r="B1634" s="214"/>
    </row>
    <row r="1635" spans="1:2" x14ac:dyDescent="0.2">
      <c r="A1635" s="214"/>
      <c r="B1635" s="214"/>
    </row>
    <row r="1636" spans="1:2" x14ac:dyDescent="0.2">
      <c r="A1636" s="214"/>
      <c r="B1636" s="214"/>
    </row>
    <row r="1637" spans="1:2" x14ac:dyDescent="0.2">
      <c r="A1637" s="214"/>
      <c r="B1637" s="214"/>
    </row>
    <row r="1638" spans="1:2" x14ac:dyDescent="0.2">
      <c r="A1638" s="214"/>
      <c r="B1638" s="214"/>
    </row>
    <row r="1639" spans="1:2" x14ac:dyDescent="0.2">
      <c r="A1639" s="214"/>
      <c r="B1639" s="214"/>
    </row>
    <row r="1640" spans="1:2" x14ac:dyDescent="0.2">
      <c r="A1640" s="214"/>
      <c r="B1640" s="214"/>
    </row>
    <row r="1641" spans="1:2" x14ac:dyDescent="0.2">
      <c r="A1641" s="214"/>
      <c r="B1641" s="214"/>
    </row>
    <row r="1642" spans="1:2" x14ac:dyDescent="0.2">
      <c r="A1642" s="214"/>
      <c r="B1642" s="214"/>
    </row>
    <row r="1643" spans="1:2" x14ac:dyDescent="0.2">
      <c r="A1643" s="214"/>
      <c r="B1643" s="214"/>
    </row>
    <row r="1644" spans="1:2" x14ac:dyDescent="0.2">
      <c r="A1644" s="214"/>
      <c r="B1644" s="214"/>
    </row>
    <row r="1645" spans="1:2" x14ac:dyDescent="0.2">
      <c r="A1645" s="214"/>
      <c r="B1645" s="214"/>
    </row>
    <row r="1646" spans="1:2" x14ac:dyDescent="0.2">
      <c r="A1646" s="214"/>
      <c r="B1646" s="214"/>
    </row>
    <row r="1647" spans="1:2" x14ac:dyDescent="0.2">
      <c r="A1647" s="214"/>
      <c r="B1647" s="214"/>
    </row>
    <row r="1648" spans="1:2" x14ac:dyDescent="0.2">
      <c r="A1648" s="214"/>
      <c r="B1648" s="214"/>
    </row>
    <row r="1649" spans="1:2" x14ac:dyDescent="0.2">
      <c r="A1649" s="214"/>
      <c r="B1649" s="214"/>
    </row>
    <row r="1650" spans="1:2" x14ac:dyDescent="0.2">
      <c r="A1650" s="214"/>
      <c r="B1650" s="214"/>
    </row>
    <row r="1651" spans="1:2" x14ac:dyDescent="0.2">
      <c r="A1651" s="214"/>
      <c r="B1651" s="214"/>
    </row>
    <row r="1652" spans="1:2" x14ac:dyDescent="0.2">
      <c r="A1652" s="214"/>
      <c r="B1652" s="214"/>
    </row>
    <row r="1653" spans="1:2" x14ac:dyDescent="0.2">
      <c r="A1653" s="214"/>
      <c r="B1653" s="214"/>
    </row>
    <row r="1654" spans="1:2" x14ac:dyDescent="0.2">
      <c r="A1654" s="214"/>
      <c r="B1654" s="214"/>
    </row>
    <row r="1655" spans="1:2" x14ac:dyDescent="0.2">
      <c r="A1655" s="214"/>
      <c r="B1655" s="214"/>
    </row>
    <row r="1656" spans="1:2" x14ac:dyDescent="0.2">
      <c r="A1656" s="214"/>
      <c r="B1656" s="214"/>
    </row>
    <row r="1657" spans="1:2" x14ac:dyDescent="0.2">
      <c r="A1657" s="214"/>
      <c r="B1657" s="214"/>
    </row>
    <row r="1658" spans="1:2" x14ac:dyDescent="0.2">
      <c r="A1658" s="214"/>
      <c r="B1658" s="214"/>
    </row>
    <row r="1659" spans="1:2" x14ac:dyDescent="0.2">
      <c r="A1659" s="214"/>
      <c r="B1659" s="214"/>
    </row>
    <row r="1660" spans="1:2" x14ac:dyDescent="0.2">
      <c r="A1660" s="214"/>
      <c r="B1660" s="214"/>
    </row>
    <row r="1661" spans="1:2" x14ac:dyDescent="0.2">
      <c r="A1661" s="214"/>
      <c r="B1661" s="214"/>
    </row>
    <row r="1662" spans="1:2" x14ac:dyDescent="0.2">
      <c r="A1662" s="214"/>
      <c r="B1662" s="214"/>
    </row>
    <row r="1663" spans="1:2" x14ac:dyDescent="0.2">
      <c r="A1663" s="214"/>
      <c r="B1663" s="214"/>
    </row>
    <row r="1664" spans="1:2" x14ac:dyDescent="0.2">
      <c r="A1664" s="214"/>
      <c r="B1664" s="214"/>
    </row>
    <row r="1665" spans="1:2" x14ac:dyDescent="0.2">
      <c r="A1665" s="214"/>
      <c r="B1665" s="214"/>
    </row>
    <row r="1666" spans="1:2" x14ac:dyDescent="0.2">
      <c r="A1666" s="214"/>
      <c r="B1666" s="214"/>
    </row>
    <row r="1667" spans="1:2" x14ac:dyDescent="0.2">
      <c r="A1667" s="214"/>
      <c r="B1667" s="214"/>
    </row>
    <row r="1668" spans="1:2" x14ac:dyDescent="0.2">
      <c r="A1668" s="214"/>
      <c r="B1668" s="214"/>
    </row>
    <row r="1669" spans="1:2" x14ac:dyDescent="0.2">
      <c r="A1669" s="214"/>
      <c r="B1669" s="214"/>
    </row>
    <row r="1670" spans="1:2" x14ac:dyDescent="0.2">
      <c r="A1670" s="214"/>
      <c r="B1670" s="214"/>
    </row>
    <row r="1671" spans="1:2" x14ac:dyDescent="0.2">
      <c r="A1671" s="214"/>
      <c r="B1671" s="214"/>
    </row>
    <row r="1672" spans="1:2" x14ac:dyDescent="0.2">
      <c r="A1672" s="214"/>
      <c r="B1672" s="214"/>
    </row>
    <row r="1673" spans="1:2" x14ac:dyDescent="0.2">
      <c r="A1673" s="214"/>
      <c r="B1673" s="214"/>
    </row>
    <row r="1674" spans="1:2" x14ac:dyDescent="0.2">
      <c r="A1674" s="214"/>
      <c r="B1674" s="214"/>
    </row>
    <row r="1675" spans="1:2" x14ac:dyDescent="0.2">
      <c r="A1675" s="214"/>
      <c r="B1675" s="214"/>
    </row>
    <row r="1676" spans="1:2" x14ac:dyDescent="0.2">
      <c r="A1676" s="214"/>
      <c r="B1676" s="214"/>
    </row>
    <row r="1677" spans="1:2" x14ac:dyDescent="0.2">
      <c r="A1677" s="214"/>
      <c r="B1677" s="214"/>
    </row>
    <row r="1678" spans="1:2" x14ac:dyDescent="0.2">
      <c r="A1678" s="214"/>
      <c r="B1678" s="214"/>
    </row>
    <row r="1679" spans="1:2" x14ac:dyDescent="0.2">
      <c r="A1679" s="214"/>
      <c r="B1679" s="214"/>
    </row>
    <row r="1680" spans="1:2" x14ac:dyDescent="0.2">
      <c r="A1680" s="214"/>
      <c r="B1680" s="214"/>
    </row>
    <row r="1681" spans="1:2" x14ac:dyDescent="0.2">
      <c r="A1681" s="214"/>
      <c r="B1681" s="214"/>
    </row>
    <row r="1682" spans="1:2" x14ac:dyDescent="0.2">
      <c r="A1682" s="214"/>
      <c r="B1682" s="214"/>
    </row>
    <row r="1683" spans="1:2" x14ac:dyDescent="0.2">
      <c r="A1683" s="214"/>
      <c r="B1683" s="214"/>
    </row>
    <row r="1684" spans="1:2" x14ac:dyDescent="0.2">
      <c r="A1684" s="214"/>
      <c r="B1684" s="214"/>
    </row>
    <row r="1685" spans="1:2" x14ac:dyDescent="0.2">
      <c r="A1685" s="214"/>
      <c r="B1685" s="214"/>
    </row>
    <row r="1686" spans="1:2" x14ac:dyDescent="0.2">
      <c r="A1686" s="214"/>
      <c r="B1686" s="214"/>
    </row>
    <row r="1687" spans="1:2" x14ac:dyDescent="0.2">
      <c r="A1687" s="214"/>
      <c r="B1687" s="214"/>
    </row>
    <row r="1688" spans="1:2" x14ac:dyDescent="0.2">
      <c r="A1688" s="214"/>
      <c r="B1688" s="214"/>
    </row>
    <row r="1689" spans="1:2" x14ac:dyDescent="0.2">
      <c r="A1689" s="214"/>
      <c r="B1689" s="214"/>
    </row>
    <row r="1690" spans="1:2" x14ac:dyDescent="0.2">
      <c r="A1690" s="214"/>
      <c r="B1690" s="214"/>
    </row>
    <row r="1691" spans="1:2" x14ac:dyDescent="0.2">
      <c r="A1691" s="214"/>
      <c r="B1691" s="214"/>
    </row>
    <row r="1692" spans="1:2" x14ac:dyDescent="0.2">
      <c r="A1692" s="214"/>
      <c r="B1692" s="214"/>
    </row>
    <row r="1693" spans="1:2" x14ac:dyDescent="0.2">
      <c r="A1693" s="214"/>
      <c r="B1693" s="214"/>
    </row>
    <row r="1694" spans="1:2" x14ac:dyDescent="0.2">
      <c r="A1694" s="214"/>
      <c r="B1694" s="214"/>
    </row>
    <row r="1695" spans="1:2" x14ac:dyDescent="0.2">
      <c r="A1695" s="214"/>
      <c r="B1695" s="214"/>
    </row>
    <row r="1696" spans="1:2" x14ac:dyDescent="0.2">
      <c r="A1696" s="214"/>
      <c r="B1696" s="214"/>
    </row>
    <row r="1697" spans="1:2" x14ac:dyDescent="0.2">
      <c r="A1697" s="214"/>
      <c r="B1697" s="214"/>
    </row>
    <row r="1698" spans="1:2" x14ac:dyDescent="0.2">
      <c r="A1698" s="214"/>
      <c r="B1698" s="214"/>
    </row>
    <row r="1699" spans="1:2" x14ac:dyDescent="0.2">
      <c r="A1699" s="214"/>
      <c r="B1699" s="214"/>
    </row>
    <row r="1700" spans="1:2" x14ac:dyDescent="0.2">
      <c r="A1700" s="214"/>
      <c r="B1700" s="214"/>
    </row>
    <row r="1701" spans="1:2" x14ac:dyDescent="0.2">
      <c r="A1701" s="214"/>
      <c r="B1701" s="214"/>
    </row>
    <row r="1702" spans="1:2" x14ac:dyDescent="0.2">
      <c r="A1702" s="214"/>
      <c r="B1702" s="214"/>
    </row>
    <row r="1703" spans="1:2" x14ac:dyDescent="0.2">
      <c r="A1703" s="214"/>
      <c r="B1703" s="214"/>
    </row>
    <row r="1704" spans="1:2" x14ac:dyDescent="0.2">
      <c r="A1704" s="214"/>
      <c r="B1704" s="214"/>
    </row>
    <row r="1705" spans="1:2" x14ac:dyDescent="0.2">
      <c r="A1705" s="214"/>
      <c r="B1705" s="214"/>
    </row>
    <row r="1706" spans="1:2" x14ac:dyDescent="0.2">
      <c r="A1706" s="214"/>
      <c r="B1706" s="214"/>
    </row>
    <row r="1707" spans="1:2" x14ac:dyDescent="0.2">
      <c r="A1707" s="214"/>
      <c r="B1707" s="214"/>
    </row>
    <row r="1708" spans="1:2" x14ac:dyDescent="0.2">
      <c r="A1708" s="214"/>
      <c r="B1708" s="214"/>
    </row>
    <row r="1709" spans="1:2" x14ac:dyDescent="0.2">
      <c r="A1709" s="214"/>
      <c r="B1709" s="214"/>
    </row>
    <row r="1710" spans="1:2" x14ac:dyDescent="0.2">
      <c r="A1710" s="214"/>
      <c r="B1710" s="214"/>
    </row>
    <row r="1711" spans="1:2" x14ac:dyDescent="0.2">
      <c r="A1711" s="214"/>
      <c r="B1711" s="214"/>
    </row>
    <row r="1712" spans="1:2" x14ac:dyDescent="0.2">
      <c r="A1712" s="214"/>
      <c r="B1712" s="214"/>
    </row>
    <row r="1713" spans="1:2" x14ac:dyDescent="0.2">
      <c r="A1713" s="214"/>
      <c r="B1713" s="214"/>
    </row>
    <row r="1714" spans="1:2" x14ac:dyDescent="0.2">
      <c r="A1714" s="214"/>
      <c r="B1714" s="214"/>
    </row>
    <row r="1715" spans="1:2" x14ac:dyDescent="0.2">
      <c r="A1715" s="214"/>
      <c r="B1715" s="214"/>
    </row>
    <row r="1716" spans="1:2" x14ac:dyDescent="0.2">
      <c r="A1716" s="214"/>
      <c r="B1716" s="214"/>
    </row>
    <row r="1717" spans="1:2" x14ac:dyDescent="0.2">
      <c r="A1717" s="214"/>
      <c r="B1717" s="214"/>
    </row>
    <row r="1718" spans="1:2" x14ac:dyDescent="0.2">
      <c r="A1718" s="214"/>
      <c r="B1718" s="214"/>
    </row>
    <row r="1719" spans="1:2" x14ac:dyDescent="0.2">
      <c r="A1719" s="214"/>
      <c r="B1719" s="214"/>
    </row>
    <row r="1720" spans="1:2" x14ac:dyDescent="0.2">
      <c r="A1720" s="214"/>
      <c r="B1720" s="214"/>
    </row>
    <row r="1721" spans="1:2" x14ac:dyDescent="0.2">
      <c r="A1721" s="214"/>
      <c r="B1721" s="214"/>
    </row>
    <row r="1722" spans="1:2" x14ac:dyDescent="0.2">
      <c r="A1722" s="214"/>
      <c r="B1722" s="214"/>
    </row>
    <row r="1723" spans="1:2" x14ac:dyDescent="0.2">
      <c r="A1723" s="214"/>
      <c r="B1723" s="214"/>
    </row>
    <row r="1724" spans="1:2" x14ac:dyDescent="0.2">
      <c r="A1724" s="214"/>
      <c r="B1724" s="214"/>
    </row>
    <row r="1725" spans="1:2" x14ac:dyDescent="0.2">
      <c r="A1725" s="214"/>
      <c r="B1725" s="214"/>
    </row>
    <row r="1726" spans="1:2" x14ac:dyDescent="0.2">
      <c r="A1726" s="214"/>
      <c r="B1726" s="214"/>
    </row>
    <row r="1727" spans="1:2" x14ac:dyDescent="0.2">
      <c r="A1727" s="214"/>
      <c r="B1727" s="214"/>
    </row>
    <row r="1728" spans="1:2" x14ac:dyDescent="0.2">
      <c r="A1728" s="214"/>
      <c r="B1728" s="214"/>
    </row>
    <row r="1729" spans="1:2" x14ac:dyDescent="0.2">
      <c r="A1729" s="214"/>
      <c r="B1729" s="214"/>
    </row>
    <row r="1730" spans="1:2" x14ac:dyDescent="0.2">
      <c r="A1730" s="214"/>
      <c r="B1730" s="214"/>
    </row>
    <row r="1731" spans="1:2" x14ac:dyDescent="0.2">
      <c r="A1731" s="214"/>
      <c r="B1731" s="214"/>
    </row>
    <row r="1732" spans="1:2" x14ac:dyDescent="0.2">
      <c r="A1732" s="214"/>
      <c r="B1732" s="214"/>
    </row>
    <row r="1733" spans="1:2" x14ac:dyDescent="0.2">
      <c r="A1733" s="214"/>
      <c r="B1733" s="214"/>
    </row>
    <row r="1734" spans="1:2" x14ac:dyDescent="0.2">
      <c r="A1734" s="214"/>
      <c r="B1734" s="214"/>
    </row>
    <row r="1735" spans="1:2" x14ac:dyDescent="0.2">
      <c r="A1735" s="214"/>
      <c r="B1735" s="214"/>
    </row>
    <row r="1736" spans="1:2" x14ac:dyDescent="0.2">
      <c r="A1736" s="214"/>
      <c r="B1736" s="214"/>
    </row>
    <row r="1737" spans="1:2" x14ac:dyDescent="0.2">
      <c r="A1737" s="214"/>
      <c r="B1737" s="214"/>
    </row>
    <row r="1738" spans="1:2" x14ac:dyDescent="0.2">
      <c r="A1738" s="214"/>
      <c r="B1738" s="214"/>
    </row>
    <row r="1739" spans="1:2" x14ac:dyDescent="0.2">
      <c r="A1739" s="214"/>
      <c r="B1739" s="214"/>
    </row>
    <row r="1740" spans="1:2" x14ac:dyDescent="0.2">
      <c r="A1740" s="214"/>
      <c r="B1740" s="214"/>
    </row>
    <row r="1741" spans="1:2" x14ac:dyDescent="0.2">
      <c r="A1741" s="214"/>
      <c r="B1741" s="214"/>
    </row>
    <row r="1742" spans="1:2" x14ac:dyDescent="0.2">
      <c r="A1742" s="214"/>
      <c r="B1742" s="214"/>
    </row>
    <row r="1743" spans="1:2" x14ac:dyDescent="0.2">
      <c r="A1743" s="214"/>
      <c r="B1743" s="214"/>
    </row>
    <row r="1744" spans="1:2" x14ac:dyDescent="0.2">
      <c r="A1744" s="214"/>
      <c r="B1744" s="214"/>
    </row>
    <row r="1745" spans="1:2" x14ac:dyDescent="0.2">
      <c r="A1745" s="214"/>
      <c r="B1745" s="214"/>
    </row>
    <row r="1746" spans="1:2" x14ac:dyDescent="0.2">
      <c r="A1746" s="214"/>
      <c r="B1746" s="214"/>
    </row>
    <row r="1747" spans="1:2" x14ac:dyDescent="0.2">
      <c r="A1747" s="214"/>
      <c r="B1747" s="214"/>
    </row>
    <row r="1748" spans="1:2" x14ac:dyDescent="0.2">
      <c r="A1748" s="214"/>
      <c r="B1748" s="214"/>
    </row>
    <row r="1749" spans="1:2" x14ac:dyDescent="0.2">
      <c r="A1749" s="214"/>
      <c r="B1749" s="214"/>
    </row>
    <row r="1750" spans="1:2" x14ac:dyDescent="0.2">
      <c r="A1750" s="214"/>
      <c r="B1750" s="214"/>
    </row>
    <row r="1751" spans="1:2" x14ac:dyDescent="0.2">
      <c r="A1751" s="214"/>
      <c r="B1751" s="214"/>
    </row>
    <row r="1752" spans="1:2" x14ac:dyDescent="0.2">
      <c r="A1752" s="214"/>
      <c r="B1752" s="214"/>
    </row>
    <row r="1753" spans="1:2" x14ac:dyDescent="0.2">
      <c r="A1753" s="214"/>
      <c r="B1753" s="214"/>
    </row>
    <row r="1754" spans="1:2" x14ac:dyDescent="0.2">
      <c r="A1754" s="214"/>
      <c r="B1754" s="214"/>
    </row>
    <row r="1755" spans="1:2" x14ac:dyDescent="0.2">
      <c r="A1755" s="214"/>
      <c r="B1755" s="214"/>
    </row>
    <row r="1756" spans="1:2" x14ac:dyDescent="0.2">
      <c r="A1756" s="214"/>
      <c r="B1756" s="214"/>
    </row>
    <row r="1757" spans="1:2" x14ac:dyDescent="0.2">
      <c r="A1757" s="214"/>
      <c r="B1757" s="214"/>
    </row>
    <row r="1758" spans="1:2" x14ac:dyDescent="0.2">
      <c r="A1758" s="214"/>
      <c r="B1758" s="214"/>
    </row>
    <row r="1759" spans="1:2" x14ac:dyDescent="0.2">
      <c r="A1759" s="214"/>
      <c r="B1759" s="214"/>
    </row>
    <row r="1760" spans="1:2" x14ac:dyDescent="0.2">
      <c r="A1760" s="214"/>
      <c r="B1760" s="214"/>
    </row>
    <row r="1761" spans="1:2" x14ac:dyDescent="0.2">
      <c r="A1761" s="214"/>
      <c r="B1761" s="214"/>
    </row>
    <row r="1762" spans="1:2" x14ac:dyDescent="0.2">
      <c r="A1762" s="214"/>
      <c r="B1762" s="214"/>
    </row>
    <row r="1763" spans="1:2" x14ac:dyDescent="0.2">
      <c r="A1763" s="214"/>
      <c r="B1763" s="214"/>
    </row>
    <row r="1764" spans="1:2" x14ac:dyDescent="0.2">
      <c r="A1764" s="214"/>
      <c r="B1764" s="214"/>
    </row>
    <row r="1765" spans="1:2" x14ac:dyDescent="0.2">
      <c r="A1765" s="214"/>
      <c r="B1765" s="214"/>
    </row>
    <row r="1766" spans="1:2" x14ac:dyDescent="0.2">
      <c r="A1766" s="214"/>
      <c r="B1766" s="214"/>
    </row>
    <row r="1767" spans="1:2" x14ac:dyDescent="0.2">
      <c r="A1767" s="214"/>
      <c r="B1767" s="214"/>
    </row>
    <row r="1768" spans="1:2" x14ac:dyDescent="0.2">
      <c r="A1768" s="214"/>
      <c r="B1768" s="214"/>
    </row>
    <row r="1769" spans="1:2" x14ac:dyDescent="0.2">
      <c r="A1769" s="214"/>
      <c r="B1769" s="214"/>
    </row>
    <row r="1770" spans="1:2" x14ac:dyDescent="0.2">
      <c r="A1770" s="214"/>
      <c r="B1770" s="214"/>
    </row>
    <row r="1771" spans="1:2" x14ac:dyDescent="0.2">
      <c r="A1771" s="214"/>
      <c r="B1771" s="214"/>
    </row>
    <row r="1772" spans="1:2" x14ac:dyDescent="0.2">
      <c r="A1772" s="214"/>
      <c r="B1772" s="214"/>
    </row>
    <row r="1773" spans="1:2" x14ac:dyDescent="0.2">
      <c r="A1773" s="214"/>
      <c r="B1773" s="214"/>
    </row>
    <row r="1774" spans="1:2" x14ac:dyDescent="0.2">
      <c r="A1774" s="214"/>
      <c r="B1774" s="214"/>
    </row>
    <row r="1775" spans="1:2" x14ac:dyDescent="0.2">
      <c r="A1775" s="214"/>
      <c r="B1775" s="214"/>
    </row>
    <row r="1776" spans="1:2" x14ac:dyDescent="0.2">
      <c r="A1776" s="214"/>
      <c r="B1776" s="214"/>
    </row>
    <row r="1777" spans="1:2" x14ac:dyDescent="0.2">
      <c r="A1777" s="214"/>
      <c r="B1777" s="214"/>
    </row>
    <row r="1778" spans="1:2" x14ac:dyDescent="0.2">
      <c r="A1778" s="214"/>
      <c r="B1778" s="214"/>
    </row>
    <row r="1779" spans="1:2" x14ac:dyDescent="0.2">
      <c r="A1779" s="214"/>
      <c r="B1779" s="214"/>
    </row>
    <row r="1780" spans="1:2" x14ac:dyDescent="0.2">
      <c r="A1780" s="214"/>
      <c r="B1780" s="214"/>
    </row>
    <row r="1781" spans="1:2" x14ac:dyDescent="0.2">
      <c r="A1781" s="214"/>
      <c r="B1781" s="214"/>
    </row>
    <row r="1782" spans="1:2" x14ac:dyDescent="0.2">
      <c r="A1782" s="214"/>
      <c r="B1782" s="214"/>
    </row>
    <row r="1783" spans="1:2" x14ac:dyDescent="0.2">
      <c r="A1783" s="214"/>
      <c r="B1783" s="214"/>
    </row>
    <row r="1784" spans="1:2" x14ac:dyDescent="0.2">
      <c r="A1784" s="214"/>
      <c r="B1784" s="214"/>
    </row>
    <row r="1785" spans="1:2" x14ac:dyDescent="0.2">
      <c r="A1785" s="214"/>
      <c r="B1785" s="214"/>
    </row>
    <row r="1786" spans="1:2" x14ac:dyDescent="0.2">
      <c r="A1786" s="214"/>
      <c r="B1786" s="214"/>
    </row>
    <row r="1787" spans="1:2" x14ac:dyDescent="0.2">
      <c r="A1787" s="214"/>
      <c r="B1787" s="214"/>
    </row>
    <row r="1788" spans="1:2" x14ac:dyDescent="0.2">
      <c r="A1788" s="214"/>
      <c r="B1788" s="214"/>
    </row>
    <row r="1789" spans="1:2" x14ac:dyDescent="0.2">
      <c r="A1789" s="214"/>
      <c r="B1789" s="214"/>
    </row>
    <row r="1790" spans="1:2" x14ac:dyDescent="0.2">
      <c r="A1790" s="214"/>
      <c r="B1790" s="214"/>
    </row>
    <row r="1791" spans="1:2" x14ac:dyDescent="0.2">
      <c r="A1791" s="214"/>
      <c r="B1791" s="214"/>
    </row>
    <row r="1792" spans="1:2" x14ac:dyDescent="0.2">
      <c r="A1792" s="214"/>
      <c r="B1792" s="214"/>
    </row>
    <row r="1793" spans="1:2" x14ac:dyDescent="0.2">
      <c r="A1793" s="214"/>
      <c r="B1793" s="214"/>
    </row>
    <row r="1794" spans="1:2" x14ac:dyDescent="0.2">
      <c r="A1794" s="214"/>
      <c r="B1794" s="214"/>
    </row>
    <row r="1795" spans="1:2" x14ac:dyDescent="0.2">
      <c r="A1795" s="214"/>
      <c r="B1795" s="214"/>
    </row>
    <row r="1796" spans="1:2" x14ac:dyDescent="0.2">
      <c r="A1796" s="214"/>
      <c r="B1796" s="214"/>
    </row>
    <row r="1797" spans="1:2" x14ac:dyDescent="0.2">
      <c r="A1797" s="214"/>
      <c r="B1797" s="214"/>
    </row>
    <row r="1798" spans="1:2" x14ac:dyDescent="0.2">
      <c r="A1798" s="214"/>
      <c r="B1798" s="214"/>
    </row>
    <row r="1799" spans="1:2" x14ac:dyDescent="0.2">
      <c r="A1799" s="214"/>
      <c r="B1799" s="214"/>
    </row>
    <row r="1800" spans="1:2" x14ac:dyDescent="0.2">
      <c r="A1800" s="214"/>
      <c r="B1800" s="214"/>
    </row>
    <row r="1801" spans="1:2" x14ac:dyDescent="0.2">
      <c r="A1801" s="214"/>
      <c r="B1801" s="214"/>
    </row>
    <row r="1802" spans="1:2" x14ac:dyDescent="0.2">
      <c r="A1802" s="214"/>
      <c r="B1802" s="214"/>
    </row>
    <row r="1803" spans="1:2" x14ac:dyDescent="0.2">
      <c r="A1803" s="214"/>
      <c r="B1803" s="214"/>
    </row>
    <row r="1804" spans="1:2" x14ac:dyDescent="0.2">
      <c r="A1804" s="214"/>
      <c r="B1804" s="214"/>
    </row>
    <row r="1805" spans="1:2" x14ac:dyDescent="0.2">
      <c r="A1805" s="214"/>
      <c r="B1805" s="214"/>
    </row>
    <row r="1806" spans="1:2" x14ac:dyDescent="0.2">
      <c r="A1806" s="214"/>
      <c r="B1806" s="214"/>
    </row>
    <row r="1807" spans="1:2" x14ac:dyDescent="0.2">
      <c r="A1807" s="214"/>
      <c r="B1807" s="214"/>
    </row>
    <row r="1808" spans="1:2" x14ac:dyDescent="0.2">
      <c r="A1808" s="214"/>
      <c r="B1808" s="214"/>
    </row>
    <row r="1809" spans="1:2" x14ac:dyDescent="0.2">
      <c r="A1809" s="214"/>
      <c r="B1809" s="214"/>
    </row>
    <row r="1810" spans="1:2" x14ac:dyDescent="0.2">
      <c r="A1810" s="214"/>
      <c r="B1810" s="214"/>
    </row>
    <row r="1811" spans="1:2" x14ac:dyDescent="0.2">
      <c r="A1811" s="214"/>
      <c r="B1811" s="214"/>
    </row>
    <row r="1812" spans="1:2" x14ac:dyDescent="0.2">
      <c r="A1812" s="214"/>
      <c r="B1812" s="214"/>
    </row>
    <row r="1813" spans="1:2" x14ac:dyDescent="0.2">
      <c r="A1813" s="214"/>
      <c r="B1813" s="214"/>
    </row>
    <row r="1814" spans="1:2" x14ac:dyDescent="0.2">
      <c r="A1814" s="214"/>
      <c r="B1814" s="214"/>
    </row>
    <row r="1815" spans="1:2" x14ac:dyDescent="0.2">
      <c r="A1815" s="214"/>
      <c r="B1815" s="214"/>
    </row>
    <row r="1816" spans="1:2" x14ac:dyDescent="0.2">
      <c r="A1816" s="214"/>
      <c r="B1816" s="214"/>
    </row>
    <row r="1817" spans="1:2" x14ac:dyDescent="0.2">
      <c r="A1817" s="214"/>
      <c r="B1817" s="214"/>
    </row>
    <row r="1818" spans="1:2" x14ac:dyDescent="0.2">
      <c r="A1818" s="214"/>
      <c r="B1818" s="214"/>
    </row>
    <row r="1819" spans="1:2" x14ac:dyDescent="0.2">
      <c r="A1819" s="214"/>
      <c r="B1819" s="214"/>
    </row>
    <row r="1820" spans="1:2" x14ac:dyDescent="0.2">
      <c r="A1820" s="214"/>
      <c r="B1820" s="214"/>
    </row>
    <row r="1821" spans="1:2" x14ac:dyDescent="0.2">
      <c r="A1821" s="214"/>
      <c r="B1821" s="214"/>
    </row>
    <row r="1822" spans="1:2" x14ac:dyDescent="0.2">
      <c r="A1822" s="214"/>
      <c r="B1822" s="214"/>
    </row>
    <row r="1823" spans="1:2" x14ac:dyDescent="0.2">
      <c r="A1823" s="214"/>
      <c r="B1823" s="214"/>
    </row>
    <row r="1824" spans="1:2" x14ac:dyDescent="0.2">
      <c r="A1824" s="214"/>
      <c r="B1824" s="214"/>
    </row>
    <row r="1825" spans="1:2" x14ac:dyDescent="0.2">
      <c r="A1825" s="214"/>
      <c r="B1825" s="214"/>
    </row>
    <row r="1826" spans="1:2" x14ac:dyDescent="0.2">
      <c r="A1826" s="214"/>
      <c r="B1826" s="214"/>
    </row>
    <row r="1827" spans="1:2" x14ac:dyDescent="0.2">
      <c r="A1827" s="214"/>
      <c r="B1827" s="214"/>
    </row>
    <row r="1828" spans="1:2" x14ac:dyDescent="0.2">
      <c r="A1828" s="214"/>
      <c r="B1828" s="214"/>
    </row>
    <row r="1829" spans="1:2" x14ac:dyDescent="0.2">
      <c r="A1829" s="214"/>
      <c r="B1829" s="214"/>
    </row>
    <row r="1830" spans="1:2" x14ac:dyDescent="0.2">
      <c r="A1830" s="214"/>
      <c r="B1830" s="214"/>
    </row>
    <row r="1831" spans="1:2" x14ac:dyDescent="0.2">
      <c r="A1831" s="214"/>
      <c r="B1831" s="214"/>
    </row>
    <row r="1832" spans="1:2" x14ac:dyDescent="0.2">
      <c r="A1832" s="214"/>
      <c r="B1832" s="214"/>
    </row>
    <row r="1833" spans="1:2" x14ac:dyDescent="0.2">
      <c r="A1833" s="214"/>
      <c r="B1833" s="214"/>
    </row>
    <row r="1834" spans="1:2" x14ac:dyDescent="0.2">
      <c r="A1834" s="214"/>
      <c r="B1834" s="214"/>
    </row>
    <row r="1835" spans="1:2" x14ac:dyDescent="0.2">
      <c r="A1835" s="214"/>
      <c r="B1835" s="214"/>
    </row>
    <row r="1836" spans="1:2" x14ac:dyDescent="0.2">
      <c r="A1836" s="214"/>
      <c r="B1836" s="214"/>
    </row>
    <row r="1837" spans="1:2" x14ac:dyDescent="0.2">
      <c r="A1837" s="214"/>
      <c r="B1837" s="214"/>
    </row>
    <row r="1838" spans="1:2" x14ac:dyDescent="0.2">
      <c r="A1838" s="214"/>
      <c r="B1838" s="214"/>
    </row>
    <row r="1839" spans="1:2" x14ac:dyDescent="0.2">
      <c r="A1839" s="214"/>
      <c r="B1839" s="214"/>
    </row>
    <row r="1840" spans="1:2" x14ac:dyDescent="0.2">
      <c r="A1840" s="214"/>
      <c r="B1840" s="214"/>
    </row>
    <row r="1841" spans="1:2" x14ac:dyDescent="0.2">
      <c r="A1841" s="214"/>
      <c r="B1841" s="214"/>
    </row>
    <row r="1842" spans="1:2" x14ac:dyDescent="0.2">
      <c r="A1842" s="214"/>
      <c r="B1842" s="214"/>
    </row>
    <row r="1843" spans="1:2" x14ac:dyDescent="0.2">
      <c r="A1843" s="214"/>
      <c r="B1843" s="214"/>
    </row>
    <row r="1844" spans="1:2" x14ac:dyDescent="0.2">
      <c r="A1844" s="214"/>
      <c r="B1844" s="214"/>
    </row>
    <row r="1845" spans="1:2" x14ac:dyDescent="0.2">
      <c r="A1845" s="214"/>
      <c r="B1845" s="214"/>
    </row>
    <row r="1846" spans="1:2" x14ac:dyDescent="0.2">
      <c r="A1846" s="214"/>
      <c r="B1846" s="214"/>
    </row>
    <row r="1847" spans="1:2" x14ac:dyDescent="0.2">
      <c r="A1847" s="214"/>
      <c r="B1847" s="214"/>
    </row>
    <row r="1848" spans="1:2" x14ac:dyDescent="0.2">
      <c r="A1848" s="214"/>
      <c r="B1848" s="214"/>
    </row>
    <row r="1849" spans="1:2" x14ac:dyDescent="0.2">
      <c r="A1849" s="214"/>
      <c r="B1849" s="214"/>
    </row>
    <row r="1850" spans="1:2" x14ac:dyDescent="0.2">
      <c r="A1850" s="214"/>
      <c r="B1850" s="214"/>
    </row>
    <row r="1851" spans="1:2" x14ac:dyDescent="0.2">
      <c r="A1851" s="214"/>
      <c r="B1851" s="214"/>
    </row>
    <row r="1852" spans="1:2" x14ac:dyDescent="0.2">
      <c r="A1852" s="214"/>
      <c r="B1852" s="214"/>
    </row>
    <row r="1853" spans="1:2" x14ac:dyDescent="0.2">
      <c r="A1853" s="214"/>
      <c r="B1853" s="214"/>
    </row>
    <row r="1854" spans="1:2" x14ac:dyDescent="0.2">
      <c r="A1854" s="214"/>
      <c r="B1854" s="214"/>
    </row>
    <row r="1855" spans="1:2" x14ac:dyDescent="0.2">
      <c r="A1855" s="214"/>
      <c r="B1855" s="214"/>
    </row>
    <row r="1856" spans="1:2" x14ac:dyDescent="0.2">
      <c r="A1856" s="214"/>
      <c r="B1856" s="214"/>
    </row>
    <row r="1857" spans="1:2" x14ac:dyDescent="0.2">
      <c r="A1857" s="214"/>
      <c r="B1857" s="214"/>
    </row>
    <row r="1858" spans="1:2" x14ac:dyDescent="0.2">
      <c r="A1858" s="214"/>
      <c r="B1858" s="214"/>
    </row>
    <row r="1859" spans="1:2" x14ac:dyDescent="0.2">
      <c r="A1859" s="214"/>
      <c r="B1859" s="214"/>
    </row>
    <row r="1860" spans="1:2" x14ac:dyDescent="0.2">
      <c r="A1860" s="214"/>
      <c r="B1860" s="214"/>
    </row>
    <row r="1861" spans="1:2" x14ac:dyDescent="0.2">
      <c r="A1861" s="214"/>
      <c r="B1861" s="214"/>
    </row>
    <row r="1862" spans="1:2" x14ac:dyDescent="0.2">
      <c r="A1862" s="214"/>
      <c r="B1862" s="214"/>
    </row>
    <row r="1863" spans="1:2" x14ac:dyDescent="0.2">
      <c r="A1863" s="214"/>
      <c r="B1863" s="214"/>
    </row>
    <row r="1864" spans="1:2" x14ac:dyDescent="0.2">
      <c r="A1864" s="214"/>
      <c r="B1864" s="214"/>
    </row>
    <row r="1865" spans="1:2" x14ac:dyDescent="0.2">
      <c r="A1865" s="214"/>
      <c r="B1865" s="214"/>
    </row>
    <row r="1866" spans="1:2" x14ac:dyDescent="0.2">
      <c r="A1866" s="214"/>
      <c r="B1866" s="214"/>
    </row>
    <row r="1867" spans="1:2" x14ac:dyDescent="0.2">
      <c r="A1867" s="214"/>
      <c r="B1867" s="214"/>
    </row>
    <row r="1868" spans="1:2" x14ac:dyDescent="0.2">
      <c r="A1868" s="214"/>
      <c r="B1868" s="214"/>
    </row>
    <row r="1869" spans="1:2" x14ac:dyDescent="0.2">
      <c r="A1869" s="214"/>
      <c r="B1869" s="214"/>
    </row>
    <row r="1870" spans="1:2" x14ac:dyDescent="0.2">
      <c r="A1870" s="214"/>
      <c r="B1870" s="214"/>
    </row>
    <row r="1871" spans="1:2" x14ac:dyDescent="0.2">
      <c r="A1871" s="214"/>
      <c r="B1871" s="214"/>
    </row>
    <row r="1872" spans="1:2" x14ac:dyDescent="0.2">
      <c r="A1872" s="214"/>
      <c r="B1872" s="214"/>
    </row>
    <row r="1873" spans="1:2" x14ac:dyDescent="0.2">
      <c r="A1873" s="214"/>
      <c r="B1873" s="214"/>
    </row>
    <row r="1874" spans="1:2" x14ac:dyDescent="0.2">
      <c r="A1874" s="214"/>
      <c r="B1874" s="214"/>
    </row>
    <row r="1875" spans="1:2" x14ac:dyDescent="0.2">
      <c r="A1875" s="214"/>
      <c r="B1875" s="214"/>
    </row>
    <row r="1876" spans="1:2" x14ac:dyDescent="0.2">
      <c r="A1876" s="214"/>
      <c r="B1876" s="214"/>
    </row>
    <row r="1877" spans="1:2" x14ac:dyDescent="0.2">
      <c r="A1877" s="214"/>
      <c r="B1877" s="214"/>
    </row>
    <row r="1878" spans="1:2" x14ac:dyDescent="0.2">
      <c r="A1878" s="214"/>
      <c r="B1878" s="214"/>
    </row>
    <row r="1879" spans="1:2" x14ac:dyDescent="0.2">
      <c r="A1879" s="214"/>
      <c r="B1879" s="214"/>
    </row>
    <row r="1880" spans="1:2" x14ac:dyDescent="0.2">
      <c r="A1880" s="214"/>
      <c r="B1880" s="214"/>
    </row>
    <row r="1881" spans="1:2" x14ac:dyDescent="0.2">
      <c r="A1881" s="214"/>
      <c r="B1881" s="214"/>
    </row>
    <row r="1882" spans="1:2" x14ac:dyDescent="0.2">
      <c r="A1882" s="214"/>
      <c r="B1882" s="214"/>
    </row>
    <row r="1883" spans="1:2" x14ac:dyDescent="0.2">
      <c r="A1883" s="214"/>
      <c r="B1883" s="214"/>
    </row>
    <row r="1884" spans="1:2" x14ac:dyDescent="0.2">
      <c r="A1884" s="214"/>
      <c r="B1884" s="214"/>
    </row>
    <row r="1885" spans="1:2" x14ac:dyDescent="0.2">
      <c r="A1885" s="214"/>
      <c r="B1885" s="214"/>
    </row>
    <row r="1886" spans="1:2" x14ac:dyDescent="0.2">
      <c r="A1886" s="214"/>
      <c r="B1886" s="214"/>
    </row>
    <row r="1887" spans="1:2" x14ac:dyDescent="0.2">
      <c r="A1887" s="214"/>
      <c r="B1887" s="214"/>
    </row>
    <row r="1888" spans="1:2" x14ac:dyDescent="0.2">
      <c r="A1888" s="214"/>
      <c r="B1888" s="214"/>
    </row>
    <row r="1889" spans="1:2" x14ac:dyDescent="0.2">
      <c r="A1889" s="214"/>
      <c r="B1889" s="214"/>
    </row>
    <row r="1890" spans="1:2" x14ac:dyDescent="0.2">
      <c r="A1890" s="214"/>
      <c r="B1890" s="214"/>
    </row>
    <row r="1891" spans="1:2" x14ac:dyDescent="0.2">
      <c r="A1891" s="214"/>
      <c r="B1891" s="214"/>
    </row>
    <row r="1892" spans="1:2" x14ac:dyDescent="0.2">
      <c r="A1892" s="214"/>
      <c r="B1892" s="214"/>
    </row>
    <row r="1893" spans="1:2" x14ac:dyDescent="0.2">
      <c r="A1893" s="214"/>
      <c r="B1893" s="214"/>
    </row>
    <row r="1894" spans="1:2" x14ac:dyDescent="0.2">
      <c r="A1894" s="214"/>
      <c r="B1894" s="214"/>
    </row>
    <row r="1895" spans="1:2" x14ac:dyDescent="0.2">
      <c r="A1895" s="214"/>
      <c r="B1895" s="214"/>
    </row>
    <row r="1896" spans="1:2" x14ac:dyDescent="0.2">
      <c r="A1896" s="214"/>
      <c r="B1896" s="214"/>
    </row>
    <row r="1897" spans="1:2" x14ac:dyDescent="0.2">
      <c r="A1897" s="214"/>
      <c r="B1897" s="214"/>
    </row>
    <row r="1898" spans="1:2" x14ac:dyDescent="0.2">
      <c r="A1898" s="214"/>
      <c r="B1898" s="214"/>
    </row>
    <row r="1899" spans="1:2" x14ac:dyDescent="0.2">
      <c r="A1899" s="214"/>
      <c r="B1899" s="214"/>
    </row>
    <row r="1900" spans="1:2" x14ac:dyDescent="0.2">
      <c r="A1900" s="214"/>
      <c r="B1900" s="214"/>
    </row>
    <row r="1901" spans="1:2" x14ac:dyDescent="0.2">
      <c r="A1901" s="214"/>
      <c r="B1901" s="214"/>
    </row>
    <row r="1902" spans="1:2" x14ac:dyDescent="0.2">
      <c r="A1902" s="214"/>
      <c r="B1902" s="214"/>
    </row>
    <row r="1903" spans="1:2" x14ac:dyDescent="0.2">
      <c r="A1903" s="214"/>
      <c r="B1903" s="214"/>
    </row>
    <row r="1904" spans="1:2" x14ac:dyDescent="0.2">
      <c r="A1904" s="214"/>
      <c r="B1904" s="214"/>
    </row>
    <row r="1905" spans="1:2" x14ac:dyDescent="0.2">
      <c r="A1905" s="214"/>
      <c r="B1905" s="214"/>
    </row>
    <row r="1906" spans="1:2" x14ac:dyDescent="0.2">
      <c r="A1906" s="214"/>
      <c r="B1906" s="214"/>
    </row>
    <row r="1907" spans="1:2" x14ac:dyDescent="0.2">
      <c r="A1907" s="214"/>
      <c r="B1907" s="214"/>
    </row>
    <row r="1908" spans="1:2" x14ac:dyDescent="0.2">
      <c r="A1908" s="214"/>
      <c r="B1908" s="214"/>
    </row>
    <row r="1909" spans="1:2" x14ac:dyDescent="0.2">
      <c r="A1909" s="214"/>
      <c r="B1909" s="214"/>
    </row>
    <row r="1910" spans="1:2" x14ac:dyDescent="0.2">
      <c r="A1910" s="214"/>
      <c r="B1910" s="214"/>
    </row>
    <row r="1911" spans="1:2" x14ac:dyDescent="0.2">
      <c r="A1911" s="214"/>
      <c r="B1911" s="214"/>
    </row>
    <row r="1912" spans="1:2" x14ac:dyDescent="0.2">
      <c r="A1912" s="214"/>
      <c r="B1912" s="214"/>
    </row>
    <row r="1913" spans="1:2" x14ac:dyDescent="0.2">
      <c r="A1913" s="214"/>
      <c r="B1913" s="214"/>
    </row>
    <row r="1914" spans="1:2" x14ac:dyDescent="0.2">
      <c r="A1914" s="214"/>
      <c r="B1914" s="214"/>
    </row>
    <row r="1915" spans="1:2" x14ac:dyDescent="0.2">
      <c r="A1915" s="214"/>
      <c r="B1915" s="214"/>
    </row>
    <row r="1916" spans="1:2" x14ac:dyDescent="0.2">
      <c r="A1916" s="214"/>
      <c r="B1916" s="214"/>
    </row>
    <row r="1917" spans="1:2" x14ac:dyDescent="0.2">
      <c r="A1917" s="214"/>
      <c r="B1917" s="214"/>
    </row>
    <row r="1918" spans="1:2" x14ac:dyDescent="0.2">
      <c r="A1918" s="214"/>
      <c r="B1918" s="214"/>
    </row>
    <row r="1919" spans="1:2" x14ac:dyDescent="0.2">
      <c r="A1919" s="214"/>
      <c r="B1919" s="214"/>
    </row>
    <row r="1920" spans="1:2" x14ac:dyDescent="0.2">
      <c r="A1920" s="214"/>
      <c r="B1920" s="214"/>
    </row>
    <row r="1921" spans="1:2" x14ac:dyDescent="0.2">
      <c r="A1921" s="214"/>
      <c r="B1921" s="214"/>
    </row>
    <row r="1922" spans="1:2" x14ac:dyDescent="0.2">
      <c r="A1922" s="214"/>
      <c r="B1922" s="214"/>
    </row>
    <row r="1923" spans="1:2" x14ac:dyDescent="0.2">
      <c r="A1923" s="214"/>
      <c r="B1923" s="214"/>
    </row>
    <row r="1924" spans="1:2" x14ac:dyDescent="0.2">
      <c r="A1924" s="214"/>
      <c r="B1924" s="214"/>
    </row>
    <row r="1925" spans="1:2" x14ac:dyDescent="0.2">
      <c r="A1925" s="214"/>
      <c r="B1925" s="214"/>
    </row>
    <row r="1926" spans="1:2" x14ac:dyDescent="0.2">
      <c r="A1926" s="214"/>
      <c r="B1926" s="214"/>
    </row>
    <row r="1927" spans="1:2" x14ac:dyDescent="0.2">
      <c r="A1927" s="214"/>
      <c r="B1927" s="214"/>
    </row>
    <row r="1928" spans="1:2" x14ac:dyDescent="0.2">
      <c r="A1928" s="214"/>
      <c r="B1928" s="214"/>
    </row>
    <row r="1929" spans="1:2" x14ac:dyDescent="0.2">
      <c r="A1929" s="214"/>
      <c r="B1929" s="214"/>
    </row>
    <row r="1930" spans="1:2" x14ac:dyDescent="0.2">
      <c r="A1930" s="214"/>
      <c r="B1930" s="214"/>
    </row>
    <row r="1931" spans="1:2" x14ac:dyDescent="0.2">
      <c r="A1931" s="214"/>
      <c r="B1931" s="214"/>
    </row>
    <row r="1932" spans="1:2" x14ac:dyDescent="0.2">
      <c r="A1932" s="214"/>
      <c r="B1932" s="214"/>
    </row>
    <row r="1933" spans="1:2" x14ac:dyDescent="0.2">
      <c r="A1933" s="214"/>
      <c r="B1933" s="214"/>
    </row>
    <row r="1934" spans="1:2" x14ac:dyDescent="0.2">
      <c r="A1934" s="214"/>
      <c r="B1934" s="214"/>
    </row>
    <row r="1935" spans="1:2" x14ac:dyDescent="0.2">
      <c r="A1935" s="214"/>
      <c r="B1935" s="214"/>
    </row>
    <row r="1936" spans="1:2" x14ac:dyDescent="0.2">
      <c r="A1936" s="214"/>
      <c r="B1936" s="214"/>
    </row>
    <row r="1937" spans="1:2" x14ac:dyDescent="0.2">
      <c r="A1937" s="214"/>
      <c r="B1937" s="214"/>
    </row>
    <row r="1938" spans="1:2" x14ac:dyDescent="0.2">
      <c r="A1938" s="214"/>
      <c r="B1938" s="214"/>
    </row>
    <row r="1939" spans="1:2" x14ac:dyDescent="0.2">
      <c r="A1939" s="214"/>
      <c r="B1939" s="214"/>
    </row>
    <row r="1940" spans="1:2" x14ac:dyDescent="0.2">
      <c r="A1940" s="214"/>
      <c r="B1940" s="214"/>
    </row>
    <row r="1941" spans="1:2" x14ac:dyDescent="0.2">
      <c r="A1941" s="214"/>
      <c r="B1941" s="214"/>
    </row>
    <row r="1942" spans="1:2" x14ac:dyDescent="0.2">
      <c r="A1942" s="214"/>
      <c r="B1942" s="214"/>
    </row>
    <row r="1943" spans="1:2" x14ac:dyDescent="0.2">
      <c r="A1943" s="214"/>
      <c r="B1943" s="214"/>
    </row>
    <row r="1944" spans="1:2" x14ac:dyDescent="0.2">
      <c r="A1944" s="214"/>
      <c r="B1944" s="214"/>
    </row>
    <row r="1945" spans="1:2" x14ac:dyDescent="0.2">
      <c r="A1945" s="214"/>
      <c r="B1945" s="214"/>
    </row>
    <row r="1946" spans="1:2" x14ac:dyDescent="0.2">
      <c r="A1946" s="214"/>
      <c r="B1946" s="214"/>
    </row>
    <row r="1947" spans="1:2" x14ac:dyDescent="0.2">
      <c r="A1947" s="214"/>
      <c r="B1947" s="214"/>
    </row>
    <row r="1948" spans="1:2" x14ac:dyDescent="0.2">
      <c r="A1948" s="214"/>
      <c r="B1948" s="214"/>
    </row>
    <row r="1949" spans="1:2" x14ac:dyDescent="0.2">
      <c r="A1949" s="214"/>
      <c r="B1949" s="214"/>
    </row>
    <row r="1950" spans="1:2" x14ac:dyDescent="0.2">
      <c r="A1950" s="214"/>
      <c r="B1950" s="214"/>
    </row>
    <row r="1951" spans="1:2" x14ac:dyDescent="0.2">
      <c r="A1951" s="214"/>
      <c r="B1951" s="214"/>
    </row>
    <row r="1952" spans="1:2" x14ac:dyDescent="0.2">
      <c r="A1952" s="214"/>
      <c r="B1952" s="214"/>
    </row>
    <row r="1953" spans="1:2" x14ac:dyDescent="0.2">
      <c r="A1953" s="214"/>
      <c r="B1953" s="214"/>
    </row>
    <row r="1954" spans="1:2" x14ac:dyDescent="0.2">
      <c r="A1954" s="214"/>
      <c r="B1954" s="214"/>
    </row>
    <row r="1955" spans="1:2" x14ac:dyDescent="0.2">
      <c r="A1955" s="214"/>
      <c r="B1955" s="214"/>
    </row>
    <row r="1956" spans="1:2" x14ac:dyDescent="0.2">
      <c r="A1956" s="214"/>
      <c r="B1956" s="214"/>
    </row>
    <row r="1957" spans="1:2" x14ac:dyDescent="0.2">
      <c r="A1957" s="214"/>
      <c r="B1957" s="214"/>
    </row>
    <row r="1958" spans="1:2" x14ac:dyDescent="0.2">
      <c r="A1958" s="214"/>
      <c r="B1958" s="214"/>
    </row>
    <row r="1959" spans="1:2" x14ac:dyDescent="0.2">
      <c r="A1959" s="214"/>
      <c r="B1959" s="214"/>
    </row>
    <row r="1960" spans="1:2" x14ac:dyDescent="0.2">
      <c r="A1960" s="214"/>
      <c r="B1960" s="214"/>
    </row>
    <row r="1961" spans="1:2" x14ac:dyDescent="0.2">
      <c r="A1961" s="214"/>
      <c r="B1961" s="214"/>
    </row>
    <row r="1962" spans="1:2" x14ac:dyDescent="0.2">
      <c r="A1962" s="214"/>
      <c r="B1962" s="214"/>
    </row>
    <row r="1963" spans="1:2" x14ac:dyDescent="0.2">
      <c r="A1963" s="214"/>
      <c r="B1963" s="214"/>
    </row>
    <row r="1964" spans="1:2" x14ac:dyDescent="0.2">
      <c r="A1964" s="214"/>
      <c r="B1964" s="214"/>
    </row>
    <row r="1965" spans="1:2" x14ac:dyDescent="0.2">
      <c r="A1965" s="214"/>
      <c r="B1965" s="214"/>
    </row>
    <row r="1966" spans="1:2" x14ac:dyDescent="0.2">
      <c r="A1966" s="214"/>
      <c r="B1966" s="214"/>
    </row>
    <row r="1967" spans="1:2" x14ac:dyDescent="0.2">
      <c r="A1967" s="214"/>
      <c r="B1967" s="214"/>
    </row>
    <row r="1968" spans="1:2" x14ac:dyDescent="0.2">
      <c r="A1968" s="214"/>
      <c r="B1968" s="214"/>
    </row>
    <row r="1969" spans="1:2" x14ac:dyDescent="0.2">
      <c r="A1969" s="214"/>
      <c r="B1969" s="214"/>
    </row>
    <row r="1970" spans="1:2" x14ac:dyDescent="0.2">
      <c r="A1970" s="214"/>
      <c r="B1970" s="214"/>
    </row>
    <row r="1971" spans="1:2" x14ac:dyDescent="0.2">
      <c r="A1971" s="214"/>
      <c r="B1971" s="214"/>
    </row>
    <row r="1972" spans="1:2" x14ac:dyDescent="0.2">
      <c r="A1972" s="214"/>
      <c r="B1972" s="214"/>
    </row>
    <row r="1973" spans="1:2" x14ac:dyDescent="0.2">
      <c r="A1973" s="214"/>
      <c r="B1973" s="214"/>
    </row>
    <row r="1974" spans="1:2" x14ac:dyDescent="0.2">
      <c r="A1974" s="214"/>
      <c r="B1974" s="214"/>
    </row>
    <row r="1975" spans="1:2" x14ac:dyDescent="0.2">
      <c r="A1975" s="214"/>
      <c r="B1975" s="214"/>
    </row>
    <row r="1976" spans="1:2" x14ac:dyDescent="0.2">
      <c r="A1976" s="214"/>
      <c r="B1976" s="214"/>
    </row>
    <row r="1977" spans="1:2" x14ac:dyDescent="0.2">
      <c r="A1977" s="214"/>
      <c r="B1977" s="214"/>
    </row>
    <row r="1978" spans="1:2" x14ac:dyDescent="0.2">
      <c r="A1978" s="214"/>
      <c r="B1978" s="214"/>
    </row>
    <row r="1979" spans="1:2" x14ac:dyDescent="0.2">
      <c r="A1979" s="214"/>
      <c r="B1979" s="214"/>
    </row>
    <row r="1980" spans="1:2" x14ac:dyDescent="0.2">
      <c r="A1980" s="214"/>
      <c r="B1980" s="214"/>
    </row>
    <row r="1981" spans="1:2" x14ac:dyDescent="0.2">
      <c r="A1981" s="214"/>
      <c r="B1981" s="214"/>
    </row>
    <row r="1982" spans="1:2" x14ac:dyDescent="0.2">
      <c r="A1982" s="214"/>
      <c r="B1982" s="214"/>
    </row>
    <row r="1983" spans="1:2" x14ac:dyDescent="0.2">
      <c r="A1983" s="214"/>
      <c r="B1983" s="214"/>
    </row>
    <row r="1984" spans="1:2" x14ac:dyDescent="0.2">
      <c r="A1984" s="214"/>
      <c r="B1984" s="214"/>
    </row>
    <row r="1985" spans="1:2" x14ac:dyDescent="0.2">
      <c r="A1985" s="214"/>
      <c r="B1985" s="214"/>
    </row>
    <row r="1986" spans="1:2" x14ac:dyDescent="0.2">
      <c r="A1986" s="214"/>
      <c r="B1986" s="214"/>
    </row>
    <row r="1987" spans="1:2" x14ac:dyDescent="0.2">
      <c r="A1987" s="214"/>
      <c r="B1987" s="214"/>
    </row>
    <row r="1988" spans="1:2" x14ac:dyDescent="0.2">
      <c r="A1988" s="214"/>
      <c r="B1988" s="214"/>
    </row>
    <row r="1989" spans="1:2" x14ac:dyDescent="0.2">
      <c r="A1989" s="214"/>
      <c r="B1989" s="214"/>
    </row>
    <row r="1990" spans="1:2" x14ac:dyDescent="0.2">
      <c r="A1990" s="214"/>
      <c r="B1990" s="214"/>
    </row>
    <row r="1991" spans="1:2" x14ac:dyDescent="0.2">
      <c r="A1991" s="214"/>
      <c r="B1991" s="214"/>
    </row>
    <row r="1992" spans="1:2" x14ac:dyDescent="0.2">
      <c r="A1992" s="214"/>
      <c r="B1992" s="214"/>
    </row>
    <row r="1993" spans="1:2" x14ac:dyDescent="0.2">
      <c r="A1993" s="214"/>
      <c r="B1993" s="214"/>
    </row>
    <row r="1994" spans="1:2" x14ac:dyDescent="0.2">
      <c r="A1994" s="214"/>
      <c r="B1994" s="214"/>
    </row>
    <row r="1995" spans="1:2" x14ac:dyDescent="0.2">
      <c r="A1995" s="214"/>
      <c r="B1995" s="214"/>
    </row>
    <row r="1996" spans="1:2" x14ac:dyDescent="0.2">
      <c r="A1996" s="214"/>
      <c r="B1996" s="214"/>
    </row>
    <row r="1997" spans="1:2" x14ac:dyDescent="0.2">
      <c r="A1997" s="214"/>
      <c r="B1997" s="214"/>
    </row>
    <row r="1998" spans="1:2" x14ac:dyDescent="0.2">
      <c r="A1998" s="214"/>
      <c r="B1998" s="214"/>
    </row>
    <row r="1999" spans="1:2" x14ac:dyDescent="0.2">
      <c r="A1999" s="214"/>
      <c r="B1999" s="214"/>
    </row>
    <row r="2000" spans="1:2" x14ac:dyDescent="0.2">
      <c r="A2000" s="214"/>
      <c r="B2000" s="214"/>
    </row>
    <row r="2001" spans="1:2" x14ac:dyDescent="0.2">
      <c r="A2001" s="214"/>
      <c r="B2001" s="214"/>
    </row>
    <row r="2002" spans="1:2" x14ac:dyDescent="0.2">
      <c r="A2002" s="214"/>
      <c r="B2002" s="214"/>
    </row>
    <row r="2003" spans="1:2" x14ac:dyDescent="0.2">
      <c r="A2003" s="214"/>
      <c r="B2003" s="214"/>
    </row>
    <row r="2004" spans="1:2" x14ac:dyDescent="0.2">
      <c r="A2004" s="214"/>
      <c r="B2004" s="214"/>
    </row>
    <row r="2005" spans="1:2" x14ac:dyDescent="0.2">
      <c r="A2005" s="214"/>
      <c r="B2005" s="214"/>
    </row>
    <row r="2006" spans="1:2" x14ac:dyDescent="0.2">
      <c r="A2006" s="214"/>
      <c r="B2006" s="214"/>
    </row>
    <row r="2007" spans="1:2" x14ac:dyDescent="0.2">
      <c r="A2007" s="214"/>
      <c r="B2007" s="214"/>
    </row>
    <row r="2008" spans="1:2" x14ac:dyDescent="0.2">
      <c r="A2008" s="214"/>
      <c r="B2008" s="214"/>
    </row>
    <row r="2009" spans="1:2" x14ac:dyDescent="0.2">
      <c r="A2009" s="214"/>
      <c r="B2009" s="214"/>
    </row>
    <row r="2010" spans="1:2" x14ac:dyDescent="0.2">
      <c r="A2010" s="214"/>
      <c r="B2010" s="214"/>
    </row>
    <row r="2011" spans="1:2" x14ac:dyDescent="0.2">
      <c r="A2011" s="214"/>
      <c r="B2011" s="214"/>
    </row>
    <row r="2012" spans="1:2" x14ac:dyDescent="0.2">
      <c r="A2012" s="214"/>
      <c r="B2012" s="214"/>
    </row>
    <row r="2013" spans="1:2" x14ac:dyDescent="0.2">
      <c r="A2013" s="214"/>
      <c r="B2013" s="214"/>
    </row>
    <row r="2014" spans="1:2" x14ac:dyDescent="0.2">
      <c r="A2014" s="214"/>
      <c r="B2014" s="214"/>
    </row>
    <row r="2015" spans="1:2" x14ac:dyDescent="0.2">
      <c r="A2015" s="214"/>
      <c r="B2015" s="214"/>
    </row>
    <row r="2016" spans="1:2" x14ac:dyDescent="0.2">
      <c r="A2016" s="214"/>
      <c r="B2016" s="214"/>
    </row>
    <row r="2017" spans="1:2" x14ac:dyDescent="0.2">
      <c r="A2017" s="214"/>
      <c r="B2017" s="214"/>
    </row>
    <row r="2018" spans="1:2" x14ac:dyDescent="0.2">
      <c r="A2018" s="214"/>
      <c r="B2018" s="214"/>
    </row>
    <row r="2019" spans="1:2" x14ac:dyDescent="0.2">
      <c r="A2019" s="214"/>
      <c r="B2019" s="214"/>
    </row>
    <row r="2020" spans="1:2" x14ac:dyDescent="0.2">
      <c r="A2020" s="214"/>
      <c r="B2020" s="214"/>
    </row>
    <row r="2021" spans="1:2" x14ac:dyDescent="0.2">
      <c r="A2021" s="214"/>
      <c r="B2021" s="214"/>
    </row>
    <row r="2022" spans="1:2" x14ac:dyDescent="0.2">
      <c r="A2022" s="214"/>
      <c r="B2022" s="214"/>
    </row>
    <row r="2023" spans="1:2" x14ac:dyDescent="0.2">
      <c r="A2023" s="214"/>
      <c r="B2023" s="214"/>
    </row>
    <row r="2024" spans="1:2" x14ac:dyDescent="0.2">
      <c r="A2024" s="214"/>
      <c r="B2024" s="214"/>
    </row>
    <row r="2025" spans="1:2" x14ac:dyDescent="0.2">
      <c r="A2025" s="214"/>
      <c r="B2025" s="214"/>
    </row>
    <row r="2026" spans="1:2" x14ac:dyDescent="0.2">
      <c r="A2026" s="214"/>
      <c r="B2026" s="214"/>
    </row>
    <row r="2027" spans="1:2" x14ac:dyDescent="0.2">
      <c r="A2027" s="214"/>
      <c r="B2027" s="214"/>
    </row>
    <row r="2028" spans="1:2" x14ac:dyDescent="0.2">
      <c r="A2028" s="214"/>
      <c r="B2028" s="214"/>
    </row>
    <row r="2029" spans="1:2" x14ac:dyDescent="0.2">
      <c r="A2029" s="214"/>
      <c r="B2029" s="214"/>
    </row>
    <row r="2030" spans="1:2" x14ac:dyDescent="0.2">
      <c r="A2030" s="214"/>
      <c r="B2030" s="214"/>
    </row>
    <row r="2031" spans="1:2" x14ac:dyDescent="0.2">
      <c r="A2031" s="214"/>
      <c r="B2031" s="214"/>
    </row>
    <row r="2032" spans="1:2" x14ac:dyDescent="0.2">
      <c r="A2032" s="214"/>
      <c r="B2032" s="214"/>
    </row>
    <row r="2033" spans="1:2" x14ac:dyDescent="0.2">
      <c r="A2033" s="214"/>
      <c r="B2033" s="214"/>
    </row>
    <row r="2034" spans="1:2" x14ac:dyDescent="0.2">
      <c r="A2034" s="214"/>
      <c r="B2034" s="214"/>
    </row>
    <row r="2035" spans="1:2" x14ac:dyDescent="0.2">
      <c r="A2035" s="214"/>
      <c r="B2035" s="214"/>
    </row>
    <row r="2036" spans="1:2" x14ac:dyDescent="0.2">
      <c r="A2036" s="214"/>
      <c r="B2036" s="214"/>
    </row>
    <row r="2037" spans="1:2" x14ac:dyDescent="0.2">
      <c r="A2037" s="214"/>
      <c r="B2037" s="214"/>
    </row>
    <row r="2038" spans="1:2" x14ac:dyDescent="0.2">
      <c r="A2038" s="214"/>
      <c r="B2038" s="214"/>
    </row>
    <row r="2039" spans="1:2" x14ac:dyDescent="0.2">
      <c r="A2039" s="214"/>
      <c r="B2039" s="214"/>
    </row>
    <row r="2040" spans="1:2" x14ac:dyDescent="0.2">
      <c r="A2040" s="214"/>
      <c r="B2040" s="214"/>
    </row>
    <row r="2041" spans="1:2" x14ac:dyDescent="0.2">
      <c r="A2041" s="214"/>
      <c r="B2041" s="214"/>
    </row>
    <row r="2042" spans="1:2" x14ac:dyDescent="0.2">
      <c r="A2042" s="214"/>
      <c r="B2042" s="214"/>
    </row>
    <row r="2043" spans="1:2" x14ac:dyDescent="0.2">
      <c r="A2043" s="214"/>
      <c r="B2043" s="214"/>
    </row>
    <row r="2044" spans="1:2" x14ac:dyDescent="0.2">
      <c r="A2044" s="214"/>
      <c r="B2044" s="214"/>
    </row>
    <row r="2045" spans="1:2" x14ac:dyDescent="0.2">
      <c r="A2045" s="214"/>
      <c r="B2045" s="214"/>
    </row>
    <row r="2046" spans="1:2" x14ac:dyDescent="0.2">
      <c r="A2046" s="214"/>
      <c r="B2046" s="214"/>
    </row>
    <row r="2047" spans="1:2" x14ac:dyDescent="0.2">
      <c r="A2047" s="214"/>
      <c r="B2047" s="214"/>
    </row>
    <row r="2048" spans="1:2" x14ac:dyDescent="0.2">
      <c r="A2048" s="214"/>
      <c r="B2048" s="214"/>
    </row>
    <row r="2049" spans="1:2" x14ac:dyDescent="0.2">
      <c r="A2049" s="214"/>
      <c r="B2049" s="214"/>
    </row>
    <row r="2050" spans="1:2" x14ac:dyDescent="0.2">
      <c r="A2050" s="214"/>
      <c r="B2050" s="214"/>
    </row>
    <row r="2051" spans="1:2" x14ac:dyDescent="0.2">
      <c r="A2051" s="214"/>
      <c r="B2051" s="214"/>
    </row>
    <row r="2052" spans="1:2" x14ac:dyDescent="0.2">
      <c r="A2052" s="214"/>
      <c r="B2052" s="214"/>
    </row>
    <row r="2053" spans="1:2" x14ac:dyDescent="0.2">
      <c r="A2053" s="214"/>
      <c r="B2053" s="214"/>
    </row>
    <row r="2054" spans="1:2" x14ac:dyDescent="0.2">
      <c r="A2054" s="214"/>
      <c r="B2054" s="214"/>
    </row>
    <row r="2055" spans="1:2" x14ac:dyDescent="0.2">
      <c r="A2055" s="214"/>
      <c r="B2055" s="214"/>
    </row>
    <row r="2056" spans="1:2" x14ac:dyDescent="0.2">
      <c r="A2056" s="214"/>
      <c r="B2056" s="214"/>
    </row>
    <row r="2057" spans="1:2" x14ac:dyDescent="0.2">
      <c r="A2057" s="214"/>
      <c r="B2057" s="214"/>
    </row>
    <row r="2058" spans="1:2" x14ac:dyDescent="0.2">
      <c r="A2058" s="214"/>
      <c r="B2058" s="214"/>
    </row>
    <row r="2059" spans="1:2" x14ac:dyDescent="0.2">
      <c r="A2059" s="214"/>
      <c r="B2059" s="214"/>
    </row>
    <row r="2060" spans="1:2" x14ac:dyDescent="0.2">
      <c r="A2060" s="214"/>
      <c r="B2060" s="214"/>
    </row>
    <row r="2061" spans="1:2" x14ac:dyDescent="0.2">
      <c r="A2061" s="214"/>
      <c r="B2061" s="214"/>
    </row>
    <row r="2062" spans="1:2" x14ac:dyDescent="0.2">
      <c r="A2062" s="214"/>
      <c r="B2062" s="214"/>
    </row>
    <row r="2063" spans="1:2" x14ac:dyDescent="0.2">
      <c r="A2063" s="214"/>
      <c r="B2063" s="214"/>
    </row>
    <row r="2064" spans="1:2" x14ac:dyDescent="0.2">
      <c r="A2064" s="214"/>
      <c r="B2064" s="214"/>
    </row>
    <row r="2065" spans="1:2" x14ac:dyDescent="0.2">
      <c r="A2065" s="214"/>
      <c r="B2065" s="214"/>
    </row>
    <row r="2066" spans="1:2" x14ac:dyDescent="0.2">
      <c r="A2066" s="214"/>
      <c r="B2066" s="214"/>
    </row>
    <row r="2067" spans="1:2" x14ac:dyDescent="0.2">
      <c r="A2067" s="214"/>
      <c r="B2067" s="214"/>
    </row>
    <row r="2068" spans="1:2" x14ac:dyDescent="0.2">
      <c r="A2068" s="214"/>
      <c r="B2068" s="214"/>
    </row>
    <row r="2069" spans="1:2" x14ac:dyDescent="0.2">
      <c r="A2069" s="214"/>
      <c r="B2069" s="214"/>
    </row>
    <row r="2070" spans="1:2" x14ac:dyDescent="0.2">
      <c r="A2070" s="214"/>
      <c r="B2070" s="214"/>
    </row>
    <row r="2071" spans="1:2" x14ac:dyDescent="0.2">
      <c r="A2071" s="214"/>
      <c r="B2071" s="214"/>
    </row>
    <row r="2072" spans="1:2" x14ac:dyDescent="0.2">
      <c r="A2072" s="214"/>
      <c r="B2072" s="214"/>
    </row>
    <row r="2073" spans="1:2" x14ac:dyDescent="0.2">
      <c r="A2073" s="214"/>
      <c r="B2073" s="214"/>
    </row>
    <row r="2074" spans="1:2" x14ac:dyDescent="0.2">
      <c r="A2074" s="214"/>
      <c r="B2074" s="214"/>
    </row>
    <row r="2075" spans="1:2" x14ac:dyDescent="0.2">
      <c r="A2075" s="214"/>
      <c r="B2075" s="214"/>
    </row>
    <row r="2076" spans="1:2" x14ac:dyDescent="0.2">
      <c r="A2076" s="214"/>
      <c r="B2076" s="214"/>
    </row>
    <row r="2077" spans="1:2" x14ac:dyDescent="0.2">
      <c r="A2077" s="214"/>
      <c r="B2077" s="214"/>
    </row>
    <row r="2078" spans="1:2" x14ac:dyDescent="0.2">
      <c r="A2078" s="214"/>
      <c r="B2078" s="214"/>
    </row>
    <row r="2079" spans="1:2" x14ac:dyDescent="0.2">
      <c r="A2079" s="214"/>
      <c r="B2079" s="214"/>
    </row>
    <row r="2080" spans="1:2" x14ac:dyDescent="0.2">
      <c r="A2080" s="214"/>
      <c r="B2080" s="214"/>
    </row>
    <row r="2081" spans="1:2" x14ac:dyDescent="0.2">
      <c r="A2081" s="214"/>
      <c r="B2081" s="214"/>
    </row>
    <row r="2082" spans="1:2" x14ac:dyDescent="0.2">
      <c r="A2082" s="214"/>
      <c r="B2082" s="214"/>
    </row>
    <row r="2083" spans="1:2" x14ac:dyDescent="0.2">
      <c r="A2083" s="214"/>
      <c r="B2083" s="214"/>
    </row>
    <row r="2084" spans="1:2" x14ac:dyDescent="0.2">
      <c r="A2084" s="214"/>
      <c r="B2084" s="214"/>
    </row>
    <row r="2085" spans="1:2" x14ac:dyDescent="0.2">
      <c r="A2085" s="214"/>
      <c r="B2085" s="214"/>
    </row>
    <row r="2086" spans="1:2" x14ac:dyDescent="0.2">
      <c r="A2086" s="214"/>
      <c r="B2086" s="214"/>
    </row>
    <row r="2087" spans="1:2" x14ac:dyDescent="0.2">
      <c r="A2087" s="214"/>
      <c r="B2087" s="214"/>
    </row>
    <row r="2088" spans="1:2" x14ac:dyDescent="0.2">
      <c r="A2088" s="214"/>
      <c r="B2088" s="214"/>
    </row>
    <row r="2089" spans="1:2" x14ac:dyDescent="0.2">
      <c r="A2089" s="214"/>
      <c r="B2089" s="214"/>
    </row>
    <row r="2090" spans="1:2" x14ac:dyDescent="0.2">
      <c r="A2090" s="214"/>
      <c r="B2090" s="214"/>
    </row>
    <row r="2091" spans="1:2" x14ac:dyDescent="0.2">
      <c r="A2091" s="214"/>
      <c r="B2091" s="214"/>
    </row>
    <row r="2092" spans="1:2" x14ac:dyDescent="0.2">
      <c r="A2092" s="214"/>
      <c r="B2092" s="214"/>
    </row>
    <row r="2093" spans="1:2" x14ac:dyDescent="0.2">
      <c r="A2093" s="214"/>
      <c r="B2093" s="214"/>
    </row>
    <row r="2094" spans="1:2" x14ac:dyDescent="0.2">
      <c r="A2094" s="214"/>
      <c r="B2094" s="214"/>
    </row>
    <row r="2095" spans="1:2" x14ac:dyDescent="0.2">
      <c r="A2095" s="214"/>
      <c r="B2095" s="214"/>
    </row>
    <row r="2096" spans="1:2" x14ac:dyDescent="0.2">
      <c r="A2096" s="214"/>
      <c r="B2096" s="214"/>
    </row>
    <row r="2097" spans="1:2" x14ac:dyDescent="0.2">
      <c r="A2097" s="214"/>
      <c r="B2097" s="214"/>
    </row>
    <row r="2098" spans="1:2" x14ac:dyDescent="0.2">
      <c r="A2098" s="214"/>
      <c r="B2098" s="214"/>
    </row>
    <row r="2099" spans="1:2" x14ac:dyDescent="0.2">
      <c r="A2099" s="214"/>
      <c r="B2099" s="214"/>
    </row>
    <row r="2100" spans="1:2" x14ac:dyDescent="0.2">
      <c r="A2100" s="214"/>
      <c r="B2100" s="214"/>
    </row>
    <row r="2101" spans="1:2" x14ac:dyDescent="0.2">
      <c r="A2101" s="214"/>
      <c r="B2101" s="214"/>
    </row>
    <row r="2102" spans="1:2" x14ac:dyDescent="0.2">
      <c r="A2102" s="214"/>
      <c r="B2102" s="214"/>
    </row>
    <row r="2103" spans="1:2" x14ac:dyDescent="0.2">
      <c r="A2103" s="214"/>
      <c r="B2103" s="214"/>
    </row>
    <row r="2104" spans="1:2" x14ac:dyDescent="0.2">
      <c r="A2104" s="214"/>
      <c r="B2104" s="214"/>
    </row>
    <row r="2105" spans="1:2" x14ac:dyDescent="0.2">
      <c r="A2105" s="214"/>
      <c r="B2105" s="214"/>
    </row>
    <row r="2106" spans="1:2" x14ac:dyDescent="0.2">
      <c r="A2106" s="214"/>
      <c r="B2106" s="214"/>
    </row>
    <row r="2107" spans="1:2" x14ac:dyDescent="0.2">
      <c r="A2107" s="214"/>
      <c r="B2107" s="214"/>
    </row>
    <row r="2108" spans="1:2" x14ac:dyDescent="0.2">
      <c r="A2108" s="214"/>
      <c r="B2108" s="214"/>
    </row>
    <row r="2109" spans="1:2" x14ac:dyDescent="0.2">
      <c r="A2109" s="214"/>
      <c r="B2109" s="214"/>
    </row>
    <row r="2110" spans="1:2" x14ac:dyDescent="0.2">
      <c r="A2110" s="214"/>
      <c r="B2110" s="214"/>
    </row>
    <row r="2111" spans="1:2" x14ac:dyDescent="0.2">
      <c r="A2111" s="214"/>
      <c r="B2111" s="214"/>
    </row>
    <row r="2112" spans="1:2" x14ac:dyDescent="0.2">
      <c r="A2112" s="214"/>
      <c r="B2112" s="214"/>
    </row>
    <row r="2113" spans="1:2" x14ac:dyDescent="0.2">
      <c r="A2113" s="214"/>
      <c r="B2113" s="214"/>
    </row>
    <row r="2114" spans="1:2" x14ac:dyDescent="0.2">
      <c r="A2114" s="214"/>
      <c r="B2114" s="214"/>
    </row>
    <row r="2115" spans="1:2" x14ac:dyDescent="0.2">
      <c r="A2115" s="214"/>
      <c r="B2115" s="214"/>
    </row>
    <row r="2116" spans="1:2" x14ac:dyDescent="0.2">
      <c r="A2116" s="214"/>
      <c r="B2116" s="214"/>
    </row>
    <row r="2117" spans="1:2" x14ac:dyDescent="0.2">
      <c r="A2117" s="214"/>
      <c r="B2117" s="214"/>
    </row>
    <row r="2118" spans="1:2" x14ac:dyDescent="0.2">
      <c r="A2118" s="214"/>
      <c r="B2118" s="214"/>
    </row>
    <row r="2119" spans="1:2" x14ac:dyDescent="0.2">
      <c r="A2119" s="214"/>
      <c r="B2119" s="214"/>
    </row>
    <row r="2120" spans="1:2" x14ac:dyDescent="0.2">
      <c r="A2120" s="214"/>
      <c r="B2120" s="214"/>
    </row>
    <row r="2121" spans="1:2" x14ac:dyDescent="0.2">
      <c r="A2121" s="214"/>
      <c r="B2121" s="214"/>
    </row>
    <row r="2122" spans="1:2" x14ac:dyDescent="0.2">
      <c r="A2122" s="214"/>
      <c r="B2122" s="214"/>
    </row>
    <row r="2123" spans="1:2" x14ac:dyDescent="0.2">
      <c r="A2123" s="214"/>
      <c r="B2123" s="214"/>
    </row>
    <row r="2124" spans="1:2" x14ac:dyDescent="0.2">
      <c r="A2124" s="214"/>
      <c r="B2124" s="214"/>
    </row>
    <row r="2125" spans="1:2" x14ac:dyDescent="0.2">
      <c r="A2125" s="214"/>
      <c r="B2125" s="214"/>
    </row>
    <row r="2126" spans="1:2" x14ac:dyDescent="0.2">
      <c r="A2126" s="214"/>
      <c r="B2126" s="214"/>
    </row>
    <row r="2127" spans="1:2" x14ac:dyDescent="0.2">
      <c r="A2127" s="214"/>
      <c r="B2127" s="214"/>
    </row>
    <row r="2128" spans="1:2" x14ac:dyDescent="0.2">
      <c r="A2128" s="214"/>
      <c r="B2128" s="214"/>
    </row>
    <row r="2129" spans="1:2" x14ac:dyDescent="0.2">
      <c r="A2129" s="214"/>
      <c r="B2129" s="214"/>
    </row>
    <row r="2130" spans="1:2" x14ac:dyDescent="0.2">
      <c r="A2130" s="214"/>
      <c r="B2130" s="214"/>
    </row>
    <row r="2131" spans="1:2" x14ac:dyDescent="0.2">
      <c r="A2131" s="214"/>
      <c r="B2131" s="214"/>
    </row>
    <row r="2132" spans="1:2" x14ac:dyDescent="0.2">
      <c r="A2132" s="214"/>
      <c r="B2132" s="214"/>
    </row>
    <row r="2133" spans="1:2" x14ac:dyDescent="0.2">
      <c r="A2133" s="214"/>
      <c r="B2133" s="214"/>
    </row>
    <row r="2134" spans="1:2" x14ac:dyDescent="0.2">
      <c r="A2134" s="214"/>
      <c r="B2134" s="214"/>
    </row>
    <row r="2135" spans="1:2" x14ac:dyDescent="0.2">
      <c r="A2135" s="214"/>
      <c r="B2135" s="214"/>
    </row>
    <row r="2136" spans="1:2" x14ac:dyDescent="0.2">
      <c r="A2136" s="214"/>
      <c r="B2136" s="214"/>
    </row>
    <row r="2137" spans="1:2" x14ac:dyDescent="0.2">
      <c r="A2137" s="214"/>
      <c r="B2137" s="214"/>
    </row>
    <row r="2138" spans="1:2" x14ac:dyDescent="0.2">
      <c r="A2138" s="214"/>
      <c r="B2138" s="214"/>
    </row>
    <row r="2139" spans="1:2" x14ac:dyDescent="0.2">
      <c r="A2139" s="214"/>
      <c r="B2139" s="214"/>
    </row>
    <row r="2140" spans="1:2" x14ac:dyDescent="0.2">
      <c r="A2140" s="214"/>
      <c r="B2140" s="214"/>
    </row>
    <row r="2141" spans="1:2" x14ac:dyDescent="0.2">
      <c r="A2141" s="214"/>
      <c r="B2141" s="214"/>
    </row>
    <row r="2142" spans="1:2" x14ac:dyDescent="0.2">
      <c r="A2142" s="214"/>
      <c r="B2142" s="214"/>
    </row>
    <row r="2143" spans="1:2" x14ac:dyDescent="0.2">
      <c r="A2143" s="214"/>
      <c r="B2143" s="214"/>
    </row>
    <row r="2144" spans="1:2" x14ac:dyDescent="0.2">
      <c r="A2144" s="214"/>
      <c r="B2144" s="214"/>
    </row>
    <row r="2145" spans="1:2" x14ac:dyDescent="0.2">
      <c r="A2145" s="214"/>
      <c r="B2145" s="214"/>
    </row>
    <row r="2146" spans="1:2" x14ac:dyDescent="0.2">
      <c r="A2146" s="214"/>
      <c r="B2146" s="214"/>
    </row>
    <row r="2147" spans="1:2" x14ac:dyDescent="0.2">
      <c r="A2147" s="214"/>
      <c r="B2147" s="214"/>
    </row>
    <row r="2148" spans="1:2" x14ac:dyDescent="0.2">
      <c r="A2148" s="214"/>
      <c r="B2148" s="214"/>
    </row>
    <row r="2149" spans="1:2" x14ac:dyDescent="0.2">
      <c r="A2149" s="214"/>
      <c r="B2149" s="214"/>
    </row>
    <row r="2150" spans="1:2" x14ac:dyDescent="0.2">
      <c r="A2150" s="214"/>
      <c r="B2150" s="214"/>
    </row>
    <row r="2151" spans="1:2" x14ac:dyDescent="0.2">
      <c r="A2151" s="214"/>
      <c r="B2151" s="214"/>
    </row>
    <row r="2152" spans="1:2" x14ac:dyDescent="0.2">
      <c r="A2152" s="214"/>
      <c r="B2152" s="214"/>
    </row>
    <row r="2153" spans="1:2" x14ac:dyDescent="0.2">
      <c r="A2153" s="214"/>
      <c r="B2153" s="214"/>
    </row>
    <row r="2154" spans="1:2" x14ac:dyDescent="0.2">
      <c r="A2154" s="214"/>
      <c r="B2154" s="214"/>
    </row>
    <row r="2155" spans="1:2" x14ac:dyDescent="0.2">
      <c r="A2155" s="214"/>
      <c r="B2155" s="214"/>
    </row>
    <row r="2156" spans="1:2" x14ac:dyDescent="0.2">
      <c r="A2156" s="214"/>
      <c r="B2156" s="214"/>
    </row>
    <row r="2157" spans="1:2" x14ac:dyDescent="0.2">
      <c r="A2157" s="214"/>
      <c r="B2157" s="214"/>
    </row>
    <row r="2158" spans="1:2" x14ac:dyDescent="0.2">
      <c r="A2158" s="214"/>
      <c r="B2158" s="214"/>
    </row>
    <row r="2159" spans="1:2" x14ac:dyDescent="0.2">
      <c r="A2159" s="214"/>
      <c r="B2159" s="214"/>
    </row>
    <row r="2160" spans="1:2" x14ac:dyDescent="0.2">
      <c r="A2160" s="214"/>
      <c r="B2160" s="214"/>
    </row>
    <row r="2161" spans="1:2" x14ac:dyDescent="0.2">
      <c r="A2161" s="214"/>
      <c r="B2161" s="214"/>
    </row>
    <row r="2162" spans="1:2" x14ac:dyDescent="0.2">
      <c r="A2162" s="214"/>
      <c r="B2162" s="214"/>
    </row>
    <row r="2163" spans="1:2" x14ac:dyDescent="0.2">
      <c r="A2163" s="214"/>
      <c r="B2163" s="214"/>
    </row>
    <row r="2164" spans="1:2" x14ac:dyDescent="0.2">
      <c r="A2164" s="214"/>
      <c r="B2164" s="214"/>
    </row>
    <row r="2165" spans="1:2" x14ac:dyDescent="0.2">
      <c r="A2165" s="214"/>
      <c r="B2165" s="214"/>
    </row>
    <row r="2166" spans="1:2" x14ac:dyDescent="0.2">
      <c r="A2166" s="214"/>
      <c r="B2166" s="214"/>
    </row>
    <row r="2167" spans="1:2" x14ac:dyDescent="0.2">
      <c r="A2167" s="214"/>
      <c r="B2167" s="214"/>
    </row>
    <row r="2168" spans="1:2" x14ac:dyDescent="0.2">
      <c r="A2168" s="214"/>
      <c r="B2168" s="214"/>
    </row>
    <row r="2169" spans="1:2" x14ac:dyDescent="0.2">
      <c r="A2169" s="214"/>
      <c r="B2169" s="214"/>
    </row>
    <row r="2170" spans="1:2" x14ac:dyDescent="0.2">
      <c r="A2170" s="214"/>
      <c r="B2170" s="214"/>
    </row>
    <row r="2171" spans="1:2" x14ac:dyDescent="0.2">
      <c r="A2171" s="214"/>
      <c r="B2171" s="214"/>
    </row>
    <row r="2172" spans="1:2" x14ac:dyDescent="0.2">
      <c r="A2172" s="214"/>
      <c r="B2172" s="214"/>
    </row>
    <row r="2173" spans="1:2" x14ac:dyDescent="0.2">
      <c r="A2173" s="214"/>
      <c r="B2173" s="214"/>
    </row>
    <row r="2174" spans="1:2" x14ac:dyDescent="0.2">
      <c r="A2174" s="214"/>
      <c r="B2174" s="214"/>
    </row>
    <row r="2175" spans="1:2" x14ac:dyDescent="0.2">
      <c r="A2175" s="214"/>
      <c r="B2175" s="214"/>
    </row>
    <row r="2176" spans="1:2" x14ac:dyDescent="0.2">
      <c r="A2176" s="214"/>
      <c r="B2176" s="214"/>
    </row>
    <row r="2177" spans="1:2" x14ac:dyDescent="0.2">
      <c r="A2177" s="214"/>
      <c r="B2177" s="214"/>
    </row>
    <row r="2178" spans="1:2" x14ac:dyDescent="0.2">
      <c r="A2178" s="214"/>
      <c r="B2178" s="214"/>
    </row>
    <row r="2179" spans="1:2" x14ac:dyDescent="0.2">
      <c r="A2179" s="214"/>
      <c r="B2179" s="214"/>
    </row>
    <row r="2180" spans="1:2" x14ac:dyDescent="0.2">
      <c r="A2180" s="214"/>
      <c r="B2180" s="214"/>
    </row>
    <row r="2181" spans="1:2" x14ac:dyDescent="0.2">
      <c r="A2181" s="214"/>
      <c r="B2181" s="214"/>
    </row>
    <row r="2182" spans="1:2" x14ac:dyDescent="0.2">
      <c r="A2182" s="214"/>
      <c r="B2182" s="214"/>
    </row>
    <row r="2183" spans="1:2" x14ac:dyDescent="0.2">
      <c r="A2183" s="214"/>
      <c r="B2183" s="214"/>
    </row>
    <row r="2184" spans="1:2" x14ac:dyDescent="0.2">
      <c r="A2184" s="214"/>
      <c r="B2184" s="214"/>
    </row>
    <row r="2185" spans="1:2" x14ac:dyDescent="0.2">
      <c r="A2185" s="214"/>
      <c r="B2185" s="214"/>
    </row>
    <row r="2186" spans="1:2" x14ac:dyDescent="0.2">
      <c r="A2186" s="214"/>
      <c r="B2186" s="214"/>
    </row>
    <row r="2187" spans="1:2" x14ac:dyDescent="0.2">
      <c r="A2187" s="214"/>
      <c r="B2187" s="214"/>
    </row>
    <row r="2188" spans="1:2" x14ac:dyDescent="0.2">
      <c r="A2188" s="214"/>
      <c r="B2188" s="214"/>
    </row>
    <row r="2189" spans="1:2" x14ac:dyDescent="0.2">
      <c r="A2189" s="214"/>
      <c r="B2189" s="214"/>
    </row>
    <row r="2190" spans="1:2" x14ac:dyDescent="0.2">
      <c r="A2190" s="214"/>
      <c r="B2190" s="214"/>
    </row>
    <row r="2191" spans="1:2" x14ac:dyDescent="0.2">
      <c r="A2191" s="214"/>
      <c r="B2191" s="214"/>
    </row>
    <row r="2192" spans="1:2" x14ac:dyDescent="0.2">
      <c r="A2192" s="214"/>
      <c r="B2192" s="214"/>
    </row>
    <row r="2193" spans="1:2" x14ac:dyDescent="0.2">
      <c r="A2193" s="214"/>
      <c r="B2193" s="214"/>
    </row>
    <row r="2194" spans="1:2" x14ac:dyDescent="0.2">
      <c r="A2194" s="214"/>
      <c r="B2194" s="214"/>
    </row>
    <row r="2195" spans="1:2" x14ac:dyDescent="0.2">
      <c r="A2195" s="214"/>
      <c r="B2195" s="214"/>
    </row>
    <row r="2196" spans="1:2" x14ac:dyDescent="0.2">
      <c r="A2196" s="214"/>
      <c r="B2196" s="214"/>
    </row>
    <row r="2197" spans="1:2" x14ac:dyDescent="0.2">
      <c r="A2197" s="214"/>
      <c r="B2197" s="214"/>
    </row>
    <row r="2198" spans="1:2" x14ac:dyDescent="0.2">
      <c r="A2198" s="214"/>
      <c r="B2198" s="214"/>
    </row>
    <row r="2199" spans="1:2" x14ac:dyDescent="0.2">
      <c r="A2199" s="214"/>
      <c r="B2199" s="214"/>
    </row>
    <row r="2200" spans="1:2" x14ac:dyDescent="0.2">
      <c r="A2200" s="214"/>
      <c r="B2200" s="214"/>
    </row>
    <row r="2201" spans="1:2" x14ac:dyDescent="0.2">
      <c r="A2201" s="214"/>
      <c r="B2201" s="214"/>
    </row>
    <row r="2202" spans="1:2" x14ac:dyDescent="0.2">
      <c r="A2202" s="214"/>
      <c r="B2202" s="214"/>
    </row>
    <row r="2203" spans="1:2" x14ac:dyDescent="0.2">
      <c r="A2203" s="214"/>
      <c r="B2203" s="214"/>
    </row>
    <row r="2204" spans="1:2" x14ac:dyDescent="0.2">
      <c r="A2204" s="214"/>
      <c r="B2204" s="214"/>
    </row>
    <row r="2205" spans="1:2" x14ac:dyDescent="0.2">
      <c r="A2205" s="214"/>
      <c r="B2205" s="214"/>
    </row>
    <row r="2206" spans="1:2" x14ac:dyDescent="0.2">
      <c r="A2206" s="214"/>
      <c r="B2206" s="214"/>
    </row>
    <row r="2207" spans="1:2" x14ac:dyDescent="0.2">
      <c r="A2207" s="214"/>
      <c r="B2207" s="214"/>
    </row>
    <row r="2208" spans="1:2" x14ac:dyDescent="0.2">
      <c r="A2208" s="214"/>
      <c r="B2208" s="214"/>
    </row>
    <row r="2209" spans="1:2" x14ac:dyDescent="0.2">
      <c r="A2209" s="214"/>
      <c r="B2209" s="214"/>
    </row>
    <row r="2210" spans="1:2" x14ac:dyDescent="0.2">
      <c r="A2210" s="214"/>
      <c r="B2210" s="214"/>
    </row>
    <row r="2211" spans="1:2" x14ac:dyDescent="0.2">
      <c r="A2211" s="214"/>
      <c r="B2211" s="214"/>
    </row>
    <row r="2212" spans="1:2" x14ac:dyDescent="0.2">
      <c r="A2212" s="214"/>
      <c r="B2212" s="214"/>
    </row>
    <row r="2213" spans="1:2" x14ac:dyDescent="0.2">
      <c r="A2213" s="214"/>
      <c r="B2213" s="214"/>
    </row>
    <row r="2214" spans="1:2" x14ac:dyDescent="0.2">
      <c r="A2214" s="214"/>
      <c r="B2214" s="214"/>
    </row>
    <row r="2215" spans="1:2" x14ac:dyDescent="0.2">
      <c r="A2215" s="214"/>
      <c r="B2215" s="214"/>
    </row>
    <row r="2216" spans="1:2" x14ac:dyDescent="0.2">
      <c r="A2216" s="214"/>
      <c r="B2216" s="214"/>
    </row>
    <row r="2217" spans="1:2" x14ac:dyDescent="0.2">
      <c r="A2217" s="214"/>
      <c r="B2217" s="214"/>
    </row>
    <row r="2218" spans="1:2" x14ac:dyDescent="0.2">
      <c r="A2218" s="214"/>
      <c r="B2218" s="214"/>
    </row>
    <row r="2219" spans="1:2" x14ac:dyDescent="0.2">
      <c r="A2219" s="214"/>
      <c r="B2219" s="214"/>
    </row>
    <row r="2220" spans="1:2" x14ac:dyDescent="0.2">
      <c r="A2220" s="214"/>
      <c r="B2220" s="214"/>
    </row>
    <row r="2221" spans="1:2" x14ac:dyDescent="0.2">
      <c r="A2221" s="214"/>
      <c r="B2221" s="214"/>
    </row>
    <row r="2222" spans="1:2" x14ac:dyDescent="0.2">
      <c r="A2222" s="214"/>
      <c r="B2222" s="214"/>
    </row>
    <row r="2223" spans="1:2" x14ac:dyDescent="0.2">
      <c r="A2223" s="214"/>
      <c r="B2223" s="214"/>
    </row>
    <row r="2224" spans="1:2" x14ac:dyDescent="0.2">
      <c r="A2224" s="214"/>
      <c r="B2224" s="214"/>
    </row>
    <row r="2225" spans="1:2" x14ac:dyDescent="0.2">
      <c r="A2225" s="214"/>
      <c r="B2225" s="214"/>
    </row>
    <row r="2226" spans="1:2" x14ac:dyDescent="0.2">
      <c r="A2226" s="214"/>
      <c r="B2226" s="214"/>
    </row>
    <row r="2227" spans="1:2" x14ac:dyDescent="0.2">
      <c r="A2227" s="214"/>
      <c r="B2227" s="214"/>
    </row>
    <row r="2228" spans="1:2" x14ac:dyDescent="0.2">
      <c r="A2228" s="214"/>
      <c r="B2228" s="214"/>
    </row>
    <row r="2229" spans="1:2" x14ac:dyDescent="0.2">
      <c r="A2229" s="214"/>
      <c r="B2229" s="214"/>
    </row>
    <row r="2230" spans="1:2" x14ac:dyDescent="0.2">
      <c r="A2230" s="214"/>
      <c r="B2230" s="214"/>
    </row>
    <row r="2231" spans="1:2" x14ac:dyDescent="0.2">
      <c r="A2231" s="214"/>
      <c r="B2231" s="214"/>
    </row>
    <row r="2232" spans="1:2" x14ac:dyDescent="0.2">
      <c r="A2232" s="214"/>
      <c r="B2232" s="214"/>
    </row>
    <row r="2233" spans="1:2" x14ac:dyDescent="0.2">
      <c r="A2233" s="214"/>
      <c r="B2233" s="214"/>
    </row>
    <row r="2234" spans="1:2" x14ac:dyDescent="0.2">
      <c r="A2234" s="214"/>
      <c r="B2234" s="214"/>
    </row>
    <row r="2235" spans="1:2" x14ac:dyDescent="0.2">
      <c r="A2235" s="214"/>
      <c r="B2235" s="214"/>
    </row>
    <row r="2236" spans="1:2" x14ac:dyDescent="0.2">
      <c r="A2236" s="214"/>
      <c r="B2236" s="214"/>
    </row>
    <row r="2237" spans="1:2" x14ac:dyDescent="0.2">
      <c r="A2237" s="214"/>
      <c r="B2237" s="214"/>
    </row>
    <row r="2238" spans="1:2" x14ac:dyDescent="0.2">
      <c r="A2238" s="214"/>
      <c r="B2238" s="214"/>
    </row>
    <row r="2239" spans="1:2" x14ac:dyDescent="0.2">
      <c r="A2239" s="214"/>
      <c r="B2239" s="214"/>
    </row>
    <row r="2240" spans="1:2" x14ac:dyDescent="0.2">
      <c r="A2240" s="214"/>
      <c r="B2240" s="214"/>
    </row>
    <row r="2241" spans="1:2" x14ac:dyDescent="0.2">
      <c r="A2241" s="214"/>
      <c r="B2241" s="214"/>
    </row>
    <row r="2242" spans="1:2" x14ac:dyDescent="0.2">
      <c r="A2242" s="214"/>
      <c r="B2242" s="214"/>
    </row>
    <row r="2243" spans="1:2" x14ac:dyDescent="0.2">
      <c r="A2243" s="214"/>
      <c r="B2243" s="214"/>
    </row>
    <row r="2244" spans="1:2" x14ac:dyDescent="0.2">
      <c r="A2244" s="214"/>
      <c r="B2244" s="214"/>
    </row>
    <row r="2245" spans="1:2" x14ac:dyDescent="0.2">
      <c r="A2245" s="214"/>
      <c r="B2245" s="214"/>
    </row>
    <row r="2246" spans="1:2" x14ac:dyDescent="0.2">
      <c r="A2246" s="214"/>
      <c r="B2246" s="214"/>
    </row>
    <row r="2247" spans="1:2" x14ac:dyDescent="0.2">
      <c r="A2247" s="214"/>
      <c r="B2247" s="214"/>
    </row>
    <row r="2248" spans="1:2" x14ac:dyDescent="0.2">
      <c r="A2248" s="214"/>
      <c r="B2248" s="214"/>
    </row>
    <row r="2249" spans="1:2" x14ac:dyDescent="0.2">
      <c r="A2249" s="214"/>
      <c r="B2249" s="214"/>
    </row>
    <row r="2250" spans="1:2" x14ac:dyDescent="0.2">
      <c r="A2250" s="214"/>
      <c r="B2250" s="214"/>
    </row>
    <row r="2251" spans="1:2" x14ac:dyDescent="0.2">
      <c r="A2251" s="214"/>
      <c r="B2251" s="214"/>
    </row>
    <row r="2252" spans="1:2" x14ac:dyDescent="0.2">
      <c r="A2252" s="214"/>
      <c r="B2252" s="214"/>
    </row>
    <row r="2253" spans="1:2" x14ac:dyDescent="0.2">
      <c r="A2253" s="214"/>
      <c r="B2253" s="214"/>
    </row>
    <row r="2254" spans="1:2" x14ac:dyDescent="0.2">
      <c r="A2254" s="214"/>
      <c r="B2254" s="214"/>
    </row>
    <row r="2255" spans="1:2" x14ac:dyDescent="0.2">
      <c r="A2255" s="214"/>
      <c r="B2255" s="214"/>
    </row>
    <row r="2256" spans="1:2" x14ac:dyDescent="0.2">
      <c r="A2256" s="214"/>
      <c r="B2256" s="214"/>
    </row>
    <row r="2257" spans="1:2" x14ac:dyDescent="0.2">
      <c r="A2257" s="214"/>
      <c r="B2257" s="214"/>
    </row>
    <row r="2258" spans="1:2" x14ac:dyDescent="0.2">
      <c r="A2258" s="214"/>
      <c r="B2258" s="214"/>
    </row>
    <row r="2259" spans="1:2" x14ac:dyDescent="0.2">
      <c r="A2259" s="214"/>
      <c r="B2259" s="214"/>
    </row>
    <row r="2260" spans="1:2" x14ac:dyDescent="0.2">
      <c r="A2260" s="214"/>
      <c r="B2260" s="214"/>
    </row>
    <row r="2261" spans="1:2" x14ac:dyDescent="0.2">
      <c r="A2261" s="214"/>
      <c r="B2261" s="214"/>
    </row>
    <row r="2262" spans="1:2" x14ac:dyDescent="0.2">
      <c r="A2262" s="214"/>
      <c r="B2262" s="214"/>
    </row>
    <row r="2263" spans="1:2" x14ac:dyDescent="0.2">
      <c r="A2263" s="214"/>
      <c r="B2263" s="214"/>
    </row>
    <row r="2264" spans="1:2" x14ac:dyDescent="0.2">
      <c r="A2264" s="214"/>
      <c r="B2264" s="214"/>
    </row>
    <row r="2265" spans="1:2" x14ac:dyDescent="0.2">
      <c r="A2265" s="214"/>
      <c r="B2265" s="214"/>
    </row>
    <row r="2266" spans="1:2" x14ac:dyDescent="0.2">
      <c r="A2266" s="214"/>
      <c r="B2266" s="214"/>
    </row>
    <row r="2267" spans="1:2" x14ac:dyDescent="0.2">
      <c r="A2267" s="214"/>
      <c r="B2267" s="214"/>
    </row>
    <row r="2268" spans="1:2" x14ac:dyDescent="0.2">
      <c r="A2268" s="214"/>
      <c r="B2268" s="214"/>
    </row>
    <row r="2269" spans="1:2" x14ac:dyDescent="0.2">
      <c r="A2269" s="214"/>
      <c r="B2269" s="214"/>
    </row>
    <row r="2270" spans="1:2" x14ac:dyDescent="0.2">
      <c r="A2270" s="214"/>
      <c r="B2270" s="214"/>
    </row>
    <row r="2271" spans="1:2" x14ac:dyDescent="0.2">
      <c r="A2271" s="214"/>
      <c r="B2271" s="214"/>
    </row>
    <row r="2272" spans="1:2" x14ac:dyDescent="0.2">
      <c r="A2272" s="214"/>
      <c r="B2272" s="214"/>
    </row>
    <row r="2273" spans="1:2" x14ac:dyDescent="0.2">
      <c r="A2273" s="214"/>
      <c r="B2273" s="214"/>
    </row>
    <row r="2274" spans="1:2" x14ac:dyDescent="0.2">
      <c r="A2274" s="214"/>
      <c r="B2274" s="214"/>
    </row>
    <row r="2275" spans="1:2" x14ac:dyDescent="0.2">
      <c r="A2275" s="214"/>
      <c r="B2275" s="214"/>
    </row>
    <row r="2276" spans="1:2" x14ac:dyDescent="0.2">
      <c r="A2276" s="214"/>
      <c r="B2276" s="214"/>
    </row>
    <row r="2277" spans="1:2" x14ac:dyDescent="0.2">
      <c r="A2277" s="214"/>
      <c r="B2277" s="214"/>
    </row>
    <row r="2278" spans="1:2" x14ac:dyDescent="0.2">
      <c r="A2278" s="214"/>
      <c r="B2278" s="214"/>
    </row>
    <row r="2279" spans="1:2" x14ac:dyDescent="0.2">
      <c r="A2279" s="214"/>
      <c r="B2279" s="214"/>
    </row>
    <row r="2280" spans="1:2" x14ac:dyDescent="0.2">
      <c r="A2280" s="214"/>
      <c r="B2280" s="214"/>
    </row>
    <row r="2281" spans="1:2" x14ac:dyDescent="0.2">
      <c r="A2281" s="214"/>
      <c r="B2281" s="214"/>
    </row>
    <row r="2282" spans="1:2" x14ac:dyDescent="0.2">
      <c r="A2282" s="214"/>
      <c r="B2282" s="214"/>
    </row>
    <row r="2283" spans="1:2" x14ac:dyDescent="0.2">
      <c r="A2283" s="214"/>
      <c r="B2283" s="214"/>
    </row>
    <row r="2284" spans="1:2" x14ac:dyDescent="0.2">
      <c r="A2284" s="214"/>
      <c r="B2284" s="214"/>
    </row>
    <row r="2285" spans="1:2" x14ac:dyDescent="0.2">
      <c r="A2285" s="214"/>
      <c r="B2285" s="214"/>
    </row>
    <row r="2286" spans="1:2" x14ac:dyDescent="0.2">
      <c r="A2286" s="214"/>
      <c r="B2286" s="214"/>
    </row>
    <row r="2287" spans="1:2" x14ac:dyDescent="0.2">
      <c r="A2287" s="214"/>
      <c r="B2287" s="214"/>
    </row>
    <row r="2288" spans="1:2" x14ac:dyDescent="0.2">
      <c r="A2288" s="214"/>
      <c r="B2288" s="214"/>
    </row>
    <row r="2289" spans="1:2" x14ac:dyDescent="0.2">
      <c r="A2289" s="214"/>
      <c r="B2289" s="214"/>
    </row>
    <row r="2290" spans="1:2" x14ac:dyDescent="0.2">
      <c r="A2290" s="214"/>
      <c r="B2290" s="214"/>
    </row>
    <row r="2291" spans="1:2" x14ac:dyDescent="0.2">
      <c r="A2291" s="214"/>
      <c r="B2291" s="214"/>
    </row>
    <row r="2292" spans="1:2" x14ac:dyDescent="0.2">
      <c r="A2292" s="214"/>
      <c r="B2292" s="214"/>
    </row>
    <row r="2293" spans="1:2" x14ac:dyDescent="0.2">
      <c r="A2293" s="214"/>
      <c r="B2293" s="214"/>
    </row>
    <row r="2294" spans="1:2" x14ac:dyDescent="0.2">
      <c r="A2294" s="214"/>
      <c r="B2294" s="214"/>
    </row>
    <row r="2295" spans="1:2" x14ac:dyDescent="0.2">
      <c r="A2295" s="214"/>
      <c r="B2295" s="214"/>
    </row>
    <row r="2296" spans="1:2" x14ac:dyDescent="0.2">
      <c r="A2296" s="214"/>
      <c r="B2296" s="214"/>
    </row>
    <row r="2297" spans="1:2" x14ac:dyDescent="0.2">
      <c r="A2297" s="214"/>
      <c r="B2297" s="214"/>
    </row>
    <row r="2298" spans="1:2" x14ac:dyDescent="0.2">
      <c r="A2298" s="214"/>
      <c r="B2298" s="214"/>
    </row>
    <row r="2299" spans="1:2" x14ac:dyDescent="0.2">
      <c r="A2299" s="214"/>
      <c r="B2299" s="214"/>
    </row>
    <row r="2300" spans="1:2" x14ac:dyDescent="0.2">
      <c r="A2300" s="214"/>
      <c r="B2300" s="214"/>
    </row>
    <row r="2301" spans="1:2" x14ac:dyDescent="0.2">
      <c r="A2301" s="214"/>
      <c r="B2301" s="214"/>
    </row>
    <row r="2302" spans="1:2" x14ac:dyDescent="0.2">
      <c r="A2302" s="214"/>
      <c r="B2302" s="214"/>
    </row>
    <row r="2303" spans="1:2" x14ac:dyDescent="0.2">
      <c r="A2303" s="214"/>
      <c r="B2303" s="214"/>
    </row>
    <row r="2304" spans="1:2" x14ac:dyDescent="0.2">
      <c r="A2304" s="214"/>
      <c r="B2304" s="214"/>
    </row>
    <row r="2305" spans="1:2" x14ac:dyDescent="0.2">
      <c r="A2305" s="214"/>
      <c r="B2305" s="214"/>
    </row>
    <row r="2306" spans="1:2" x14ac:dyDescent="0.2">
      <c r="A2306" s="214"/>
      <c r="B2306" s="214"/>
    </row>
    <row r="2307" spans="1:2" x14ac:dyDescent="0.2">
      <c r="A2307" s="214"/>
      <c r="B2307" s="214"/>
    </row>
    <row r="2308" spans="1:2" x14ac:dyDescent="0.2">
      <c r="A2308" s="214"/>
      <c r="B2308" s="214"/>
    </row>
    <row r="2309" spans="1:2" x14ac:dyDescent="0.2">
      <c r="A2309" s="214"/>
      <c r="B2309" s="214"/>
    </row>
    <row r="2310" spans="1:2" x14ac:dyDescent="0.2">
      <c r="A2310" s="214"/>
      <c r="B2310" s="214"/>
    </row>
    <row r="2311" spans="1:2" x14ac:dyDescent="0.2">
      <c r="A2311" s="214"/>
      <c r="B2311" s="214"/>
    </row>
    <row r="2312" spans="1:2" x14ac:dyDescent="0.2">
      <c r="A2312" s="214"/>
      <c r="B2312" s="214"/>
    </row>
    <row r="2313" spans="1:2" x14ac:dyDescent="0.2">
      <c r="A2313" s="214"/>
      <c r="B2313" s="214"/>
    </row>
    <row r="2314" spans="1:2" x14ac:dyDescent="0.2">
      <c r="A2314" s="214"/>
      <c r="B2314" s="214"/>
    </row>
    <row r="2315" spans="1:2" x14ac:dyDescent="0.2">
      <c r="A2315" s="214"/>
      <c r="B2315" s="214"/>
    </row>
    <row r="2316" spans="1:2" x14ac:dyDescent="0.2">
      <c r="A2316" s="214"/>
      <c r="B2316" s="214"/>
    </row>
    <row r="2317" spans="1:2" x14ac:dyDescent="0.2">
      <c r="A2317" s="214"/>
      <c r="B2317" s="214"/>
    </row>
    <row r="2318" spans="1:2" x14ac:dyDescent="0.2">
      <c r="A2318" s="214"/>
      <c r="B2318" s="214"/>
    </row>
    <row r="2319" spans="1:2" x14ac:dyDescent="0.2">
      <c r="A2319" s="214"/>
      <c r="B2319" s="214"/>
    </row>
    <row r="2320" spans="1:2" x14ac:dyDescent="0.2">
      <c r="A2320" s="214"/>
      <c r="B2320" s="214"/>
    </row>
    <row r="2321" spans="1:2" x14ac:dyDescent="0.2">
      <c r="A2321" s="214"/>
      <c r="B2321" s="214"/>
    </row>
    <row r="2322" spans="1:2" x14ac:dyDescent="0.2">
      <c r="A2322" s="214"/>
      <c r="B2322" s="214"/>
    </row>
    <row r="2323" spans="1:2" x14ac:dyDescent="0.2">
      <c r="A2323" s="214"/>
      <c r="B2323" s="214"/>
    </row>
    <row r="2324" spans="1:2" x14ac:dyDescent="0.2">
      <c r="A2324" s="214"/>
      <c r="B2324" s="214"/>
    </row>
    <row r="2325" spans="1:2" x14ac:dyDescent="0.2">
      <c r="A2325" s="214"/>
      <c r="B2325" s="214"/>
    </row>
    <row r="2326" spans="1:2" x14ac:dyDescent="0.2">
      <c r="A2326" s="214"/>
      <c r="B2326" s="214"/>
    </row>
    <row r="2327" spans="1:2" x14ac:dyDescent="0.2">
      <c r="A2327" s="214"/>
      <c r="B2327" s="214"/>
    </row>
    <row r="2328" spans="1:2" x14ac:dyDescent="0.2">
      <c r="A2328" s="214"/>
      <c r="B2328" s="214"/>
    </row>
    <row r="2329" spans="1:2" x14ac:dyDescent="0.2">
      <c r="A2329" s="214"/>
      <c r="B2329" s="214"/>
    </row>
    <row r="2330" spans="1:2" x14ac:dyDescent="0.2">
      <c r="A2330" s="214"/>
      <c r="B2330" s="214"/>
    </row>
    <row r="2331" spans="1:2" x14ac:dyDescent="0.2">
      <c r="A2331" s="214"/>
      <c r="B2331" s="214"/>
    </row>
    <row r="2332" spans="1:2" x14ac:dyDescent="0.2">
      <c r="A2332" s="214"/>
      <c r="B2332" s="214"/>
    </row>
    <row r="2333" spans="1:2" x14ac:dyDescent="0.2">
      <c r="A2333" s="214"/>
      <c r="B2333" s="214"/>
    </row>
    <row r="2334" spans="1:2" x14ac:dyDescent="0.2">
      <c r="A2334" s="214"/>
      <c r="B2334" s="214"/>
    </row>
    <row r="2335" spans="1:2" x14ac:dyDescent="0.2">
      <c r="A2335" s="214"/>
      <c r="B2335" s="214"/>
    </row>
    <row r="2336" spans="1:2" x14ac:dyDescent="0.2">
      <c r="A2336" s="214"/>
      <c r="B2336" s="214"/>
    </row>
    <row r="2337" spans="1:2" x14ac:dyDescent="0.2">
      <c r="A2337" s="214"/>
      <c r="B2337" s="214"/>
    </row>
    <row r="2338" spans="1:2" x14ac:dyDescent="0.2">
      <c r="A2338" s="214"/>
      <c r="B2338" s="214"/>
    </row>
    <row r="2339" spans="1:2" x14ac:dyDescent="0.2">
      <c r="A2339" s="214"/>
      <c r="B2339" s="214"/>
    </row>
    <row r="2340" spans="1:2" x14ac:dyDescent="0.2">
      <c r="A2340" s="214"/>
      <c r="B2340" s="214"/>
    </row>
    <row r="2341" spans="1:2" x14ac:dyDescent="0.2">
      <c r="A2341" s="214"/>
      <c r="B2341" s="214"/>
    </row>
    <row r="2342" spans="1:2" x14ac:dyDescent="0.2">
      <c r="A2342" s="214"/>
      <c r="B2342" s="214"/>
    </row>
    <row r="2343" spans="1:2" x14ac:dyDescent="0.2">
      <c r="A2343" s="214"/>
      <c r="B2343" s="214"/>
    </row>
    <row r="2344" spans="1:2" x14ac:dyDescent="0.2">
      <c r="A2344" s="214"/>
      <c r="B2344" s="214"/>
    </row>
    <row r="2345" spans="1:2" x14ac:dyDescent="0.2">
      <c r="A2345" s="214"/>
      <c r="B2345" s="214"/>
    </row>
    <row r="2346" spans="1:2" x14ac:dyDescent="0.2">
      <c r="A2346" s="214"/>
      <c r="B2346" s="214"/>
    </row>
    <row r="2347" spans="1:2" x14ac:dyDescent="0.2">
      <c r="A2347" s="214"/>
      <c r="B2347" s="214"/>
    </row>
    <row r="2348" spans="1:2" x14ac:dyDescent="0.2">
      <c r="A2348" s="214"/>
      <c r="B2348" s="214"/>
    </row>
    <row r="2349" spans="1:2" x14ac:dyDescent="0.2">
      <c r="A2349" s="214"/>
      <c r="B2349" s="214"/>
    </row>
    <row r="2350" spans="1:2" x14ac:dyDescent="0.2">
      <c r="A2350" s="214"/>
      <c r="B2350" s="214"/>
    </row>
    <row r="2351" spans="1:2" x14ac:dyDescent="0.2">
      <c r="A2351" s="214"/>
      <c r="B2351" s="214"/>
    </row>
    <row r="2352" spans="1:2" x14ac:dyDescent="0.2">
      <c r="A2352" s="214"/>
      <c r="B2352" s="214"/>
    </row>
    <row r="2353" spans="1:2" x14ac:dyDescent="0.2">
      <c r="A2353" s="214"/>
      <c r="B2353" s="214"/>
    </row>
    <row r="2354" spans="1:2" x14ac:dyDescent="0.2">
      <c r="A2354" s="214"/>
      <c r="B2354" s="214"/>
    </row>
    <row r="2355" spans="1:2" x14ac:dyDescent="0.2">
      <c r="A2355" s="214"/>
      <c r="B2355" s="214"/>
    </row>
    <row r="2356" spans="1:2" x14ac:dyDescent="0.2">
      <c r="A2356" s="214"/>
      <c r="B2356" s="214"/>
    </row>
    <row r="2357" spans="1:2" x14ac:dyDescent="0.2">
      <c r="A2357" s="214"/>
      <c r="B2357" s="214"/>
    </row>
    <row r="2358" spans="1:2" x14ac:dyDescent="0.2">
      <c r="A2358" s="214"/>
      <c r="B2358" s="214"/>
    </row>
    <row r="2359" spans="1:2" x14ac:dyDescent="0.2">
      <c r="A2359" s="214"/>
      <c r="B2359" s="214"/>
    </row>
    <row r="2360" spans="1:2" x14ac:dyDescent="0.2">
      <c r="A2360" s="214"/>
      <c r="B2360" s="214"/>
    </row>
    <row r="2361" spans="1:2" x14ac:dyDescent="0.2">
      <c r="A2361" s="214"/>
      <c r="B2361" s="214"/>
    </row>
    <row r="2362" spans="1:2" x14ac:dyDescent="0.2">
      <c r="A2362" s="214"/>
      <c r="B2362" s="214"/>
    </row>
    <row r="2363" spans="1:2" x14ac:dyDescent="0.2">
      <c r="A2363" s="214"/>
      <c r="B2363" s="214"/>
    </row>
    <row r="2364" spans="1:2" x14ac:dyDescent="0.2">
      <c r="A2364" s="214"/>
      <c r="B2364" s="214"/>
    </row>
    <row r="2365" spans="1:2" x14ac:dyDescent="0.2">
      <c r="A2365" s="214"/>
      <c r="B2365" s="214"/>
    </row>
    <row r="2366" spans="1:2" x14ac:dyDescent="0.2">
      <c r="A2366" s="214"/>
      <c r="B2366" s="214"/>
    </row>
    <row r="2367" spans="1:2" x14ac:dyDescent="0.2">
      <c r="A2367" s="214"/>
      <c r="B2367" s="214"/>
    </row>
    <row r="2368" spans="1:2" x14ac:dyDescent="0.2">
      <c r="A2368" s="214"/>
      <c r="B2368" s="214"/>
    </row>
    <row r="2369" spans="1:2" x14ac:dyDescent="0.2">
      <c r="A2369" s="214"/>
      <c r="B2369" s="214"/>
    </row>
    <row r="2370" spans="1:2" x14ac:dyDescent="0.2">
      <c r="A2370" s="214"/>
      <c r="B2370" s="214"/>
    </row>
    <row r="2371" spans="1:2" x14ac:dyDescent="0.2">
      <c r="A2371" s="214"/>
      <c r="B2371" s="214"/>
    </row>
    <row r="2372" spans="1:2" x14ac:dyDescent="0.2">
      <c r="A2372" s="214"/>
      <c r="B2372" s="214"/>
    </row>
    <row r="2373" spans="1:2" x14ac:dyDescent="0.2">
      <c r="A2373" s="214"/>
      <c r="B2373" s="214"/>
    </row>
    <row r="2374" spans="1:2" x14ac:dyDescent="0.2">
      <c r="A2374" s="214"/>
      <c r="B2374" s="214"/>
    </row>
    <row r="2375" spans="1:2" x14ac:dyDescent="0.2">
      <c r="A2375" s="214"/>
      <c r="B2375" s="214"/>
    </row>
    <row r="2376" spans="1:2" x14ac:dyDescent="0.2">
      <c r="A2376" s="214"/>
      <c r="B2376" s="214"/>
    </row>
    <row r="2377" spans="1:2" x14ac:dyDescent="0.2">
      <c r="A2377" s="214"/>
      <c r="B2377" s="214"/>
    </row>
    <row r="2378" spans="1:2" x14ac:dyDescent="0.2">
      <c r="A2378" s="214"/>
      <c r="B2378" s="214"/>
    </row>
    <row r="2379" spans="1:2" x14ac:dyDescent="0.2">
      <c r="A2379" s="214"/>
      <c r="B2379" s="214"/>
    </row>
    <row r="2380" spans="1:2" x14ac:dyDescent="0.2">
      <c r="A2380" s="214"/>
      <c r="B2380" s="214"/>
    </row>
    <row r="2381" spans="1:2" x14ac:dyDescent="0.2">
      <c r="A2381" s="214"/>
      <c r="B2381" s="214"/>
    </row>
    <row r="2382" spans="1:2" x14ac:dyDescent="0.2">
      <c r="A2382" s="214"/>
      <c r="B2382" s="214"/>
    </row>
    <row r="2383" spans="1:2" x14ac:dyDescent="0.2">
      <c r="A2383" s="214"/>
      <c r="B2383" s="214"/>
    </row>
    <row r="2384" spans="1:2" x14ac:dyDescent="0.2">
      <c r="A2384" s="214"/>
      <c r="B2384" s="214"/>
    </row>
    <row r="2385" spans="1:2" x14ac:dyDescent="0.2">
      <c r="A2385" s="214"/>
      <c r="B2385" s="214"/>
    </row>
    <row r="2386" spans="1:2" x14ac:dyDescent="0.2">
      <c r="A2386" s="214"/>
      <c r="B2386" s="214"/>
    </row>
    <row r="2387" spans="1:2" x14ac:dyDescent="0.2">
      <c r="A2387" s="214"/>
      <c r="B2387" s="214"/>
    </row>
    <row r="2388" spans="1:2" x14ac:dyDescent="0.2">
      <c r="A2388" s="214"/>
      <c r="B2388" s="214"/>
    </row>
    <row r="2389" spans="1:2" x14ac:dyDescent="0.2">
      <c r="A2389" s="214"/>
      <c r="B2389" s="214"/>
    </row>
    <row r="2390" spans="1:2" x14ac:dyDescent="0.2">
      <c r="A2390" s="214"/>
      <c r="B2390" s="214"/>
    </row>
    <row r="2391" spans="1:2" x14ac:dyDescent="0.2">
      <c r="A2391" s="214"/>
      <c r="B2391" s="214"/>
    </row>
    <row r="2392" spans="1:2" x14ac:dyDescent="0.2">
      <c r="A2392" s="214"/>
      <c r="B2392" s="214"/>
    </row>
    <row r="2393" spans="1:2" x14ac:dyDescent="0.2">
      <c r="A2393" s="214"/>
      <c r="B2393" s="214"/>
    </row>
    <row r="2394" spans="1:2" x14ac:dyDescent="0.2">
      <c r="A2394" s="214"/>
      <c r="B2394" s="214"/>
    </row>
    <row r="2395" spans="1:2" x14ac:dyDescent="0.2">
      <c r="A2395" s="214"/>
      <c r="B2395" s="214"/>
    </row>
    <row r="2396" spans="1:2" x14ac:dyDescent="0.2">
      <c r="A2396" s="214"/>
      <c r="B2396" s="214"/>
    </row>
    <row r="2397" spans="1:2" x14ac:dyDescent="0.2">
      <c r="A2397" s="214"/>
      <c r="B2397" s="214"/>
    </row>
    <row r="2398" spans="1:2" x14ac:dyDescent="0.2">
      <c r="A2398" s="214"/>
      <c r="B2398" s="214"/>
    </row>
    <row r="2399" spans="1:2" x14ac:dyDescent="0.2">
      <c r="A2399" s="214"/>
      <c r="B2399" s="214"/>
    </row>
    <row r="2400" spans="1:2" x14ac:dyDescent="0.2">
      <c r="A2400" s="214"/>
      <c r="B2400" s="214"/>
    </row>
    <row r="2401" spans="1:2" x14ac:dyDescent="0.2">
      <c r="A2401" s="214"/>
      <c r="B2401" s="214"/>
    </row>
    <row r="2402" spans="1:2" x14ac:dyDescent="0.2">
      <c r="A2402" s="214"/>
      <c r="B2402" s="214"/>
    </row>
    <row r="2403" spans="1:2" x14ac:dyDescent="0.2">
      <c r="A2403" s="214"/>
      <c r="B2403" s="214"/>
    </row>
    <row r="2404" spans="1:2" x14ac:dyDescent="0.2">
      <c r="A2404" s="214"/>
      <c r="B2404" s="214"/>
    </row>
    <row r="2405" spans="1:2" x14ac:dyDescent="0.2">
      <c r="A2405" s="214"/>
      <c r="B2405" s="214"/>
    </row>
    <row r="2406" spans="1:2" x14ac:dyDescent="0.2">
      <c r="A2406" s="214"/>
      <c r="B2406" s="214"/>
    </row>
    <row r="2407" spans="1:2" x14ac:dyDescent="0.2">
      <c r="A2407" s="214"/>
      <c r="B2407" s="214"/>
    </row>
    <row r="2408" spans="1:2" x14ac:dyDescent="0.2">
      <c r="A2408" s="214"/>
      <c r="B2408" s="214"/>
    </row>
    <row r="2409" spans="1:2" x14ac:dyDescent="0.2">
      <c r="A2409" s="214"/>
      <c r="B2409" s="214"/>
    </row>
    <row r="2410" spans="1:2" x14ac:dyDescent="0.2">
      <c r="A2410" s="214"/>
      <c r="B2410" s="214"/>
    </row>
    <row r="2411" spans="1:2" x14ac:dyDescent="0.2">
      <c r="A2411" s="214"/>
      <c r="B2411" s="214"/>
    </row>
    <row r="2412" spans="1:2" x14ac:dyDescent="0.2">
      <c r="A2412" s="214"/>
      <c r="B2412" s="214"/>
    </row>
    <row r="2413" spans="1:2" x14ac:dyDescent="0.2">
      <c r="A2413" s="214"/>
      <c r="B2413" s="214"/>
    </row>
    <row r="2414" spans="1:2" x14ac:dyDescent="0.2">
      <c r="A2414" s="214"/>
      <c r="B2414" s="214"/>
    </row>
    <row r="2415" spans="1:2" x14ac:dyDescent="0.2">
      <c r="A2415" s="214"/>
      <c r="B2415" s="214"/>
    </row>
    <row r="2416" spans="1:2" x14ac:dyDescent="0.2">
      <c r="A2416" s="214"/>
      <c r="B2416" s="214"/>
    </row>
    <row r="2417" spans="1:2" x14ac:dyDescent="0.2">
      <c r="A2417" s="214"/>
      <c r="B2417" s="214"/>
    </row>
    <row r="2418" spans="1:2" x14ac:dyDescent="0.2">
      <c r="A2418" s="214"/>
      <c r="B2418" s="214"/>
    </row>
    <row r="2419" spans="1:2" x14ac:dyDescent="0.2">
      <c r="A2419" s="214"/>
      <c r="B2419" s="214"/>
    </row>
    <row r="2420" spans="1:2" x14ac:dyDescent="0.2">
      <c r="A2420" s="214"/>
      <c r="B2420" s="214"/>
    </row>
    <row r="2421" spans="1:2" x14ac:dyDescent="0.2">
      <c r="A2421" s="214"/>
      <c r="B2421" s="214"/>
    </row>
    <row r="2422" spans="1:2" x14ac:dyDescent="0.2">
      <c r="A2422" s="214"/>
      <c r="B2422" s="214"/>
    </row>
    <row r="2423" spans="1:2" x14ac:dyDescent="0.2">
      <c r="A2423" s="214"/>
      <c r="B2423" s="214"/>
    </row>
    <row r="2424" spans="1:2" x14ac:dyDescent="0.2">
      <c r="A2424" s="214"/>
      <c r="B2424" s="214"/>
    </row>
    <row r="2425" spans="1:2" x14ac:dyDescent="0.2">
      <c r="A2425" s="214"/>
      <c r="B2425" s="214"/>
    </row>
    <row r="2426" spans="1:2" x14ac:dyDescent="0.2">
      <c r="A2426" s="214"/>
      <c r="B2426" s="214"/>
    </row>
    <row r="2427" spans="1:2" x14ac:dyDescent="0.2">
      <c r="A2427" s="214"/>
      <c r="B2427" s="214"/>
    </row>
    <row r="2428" spans="1:2" x14ac:dyDescent="0.2">
      <c r="A2428" s="214"/>
      <c r="B2428" s="214"/>
    </row>
    <row r="2429" spans="1:2" x14ac:dyDescent="0.2">
      <c r="A2429" s="214"/>
      <c r="B2429" s="214"/>
    </row>
    <row r="2430" spans="1:2" x14ac:dyDescent="0.2">
      <c r="A2430" s="214"/>
      <c r="B2430" s="214"/>
    </row>
    <row r="2431" spans="1:2" x14ac:dyDescent="0.2">
      <c r="A2431" s="214"/>
      <c r="B2431" s="214"/>
    </row>
    <row r="2432" spans="1:2" x14ac:dyDescent="0.2">
      <c r="A2432" s="214"/>
      <c r="B2432" s="214"/>
    </row>
    <row r="2433" spans="1:2" x14ac:dyDescent="0.2">
      <c r="A2433" s="214"/>
      <c r="B2433" s="214"/>
    </row>
    <row r="2434" spans="1:2" x14ac:dyDescent="0.2">
      <c r="A2434" s="214"/>
      <c r="B2434" s="214"/>
    </row>
    <row r="2435" spans="1:2" x14ac:dyDescent="0.2">
      <c r="A2435" s="214"/>
      <c r="B2435" s="214"/>
    </row>
    <row r="2436" spans="1:2" x14ac:dyDescent="0.2">
      <c r="A2436" s="214"/>
      <c r="B2436" s="214"/>
    </row>
    <row r="2437" spans="1:2" x14ac:dyDescent="0.2">
      <c r="A2437" s="214"/>
      <c r="B2437" s="214"/>
    </row>
    <row r="2438" spans="1:2" x14ac:dyDescent="0.2">
      <c r="A2438" s="214"/>
      <c r="B2438" s="214"/>
    </row>
    <row r="2439" spans="1:2" x14ac:dyDescent="0.2">
      <c r="A2439" s="214"/>
      <c r="B2439" s="214"/>
    </row>
    <row r="2440" spans="1:2" x14ac:dyDescent="0.2">
      <c r="A2440" s="214"/>
      <c r="B2440" s="214"/>
    </row>
    <row r="2441" spans="1:2" x14ac:dyDescent="0.2">
      <c r="A2441" s="214"/>
      <c r="B2441" s="214"/>
    </row>
    <row r="2442" spans="1:2" x14ac:dyDescent="0.2">
      <c r="A2442" s="214"/>
      <c r="B2442" s="214"/>
    </row>
    <row r="2443" spans="1:2" x14ac:dyDescent="0.2">
      <c r="A2443" s="214"/>
      <c r="B2443" s="214"/>
    </row>
    <row r="2444" spans="1:2" x14ac:dyDescent="0.2">
      <c r="A2444" s="214"/>
      <c r="B2444" s="214"/>
    </row>
    <row r="2445" spans="1:2" x14ac:dyDescent="0.2">
      <c r="A2445" s="214"/>
      <c r="B2445" s="214"/>
    </row>
    <row r="2446" spans="1:2" x14ac:dyDescent="0.2">
      <c r="A2446" s="214"/>
      <c r="B2446" s="214"/>
    </row>
    <row r="2447" spans="1:2" x14ac:dyDescent="0.2">
      <c r="A2447" s="214"/>
      <c r="B2447" s="214"/>
    </row>
    <row r="2448" spans="1:2" x14ac:dyDescent="0.2">
      <c r="A2448" s="214"/>
      <c r="B2448" s="214"/>
    </row>
    <row r="2449" spans="1:2" x14ac:dyDescent="0.2">
      <c r="A2449" s="214"/>
      <c r="B2449" s="214"/>
    </row>
    <row r="2450" spans="1:2" x14ac:dyDescent="0.2">
      <c r="A2450" s="214"/>
      <c r="B2450" s="214"/>
    </row>
    <row r="2451" spans="1:2" x14ac:dyDescent="0.2">
      <c r="A2451" s="214"/>
      <c r="B2451" s="214"/>
    </row>
    <row r="2452" spans="1:2" x14ac:dyDescent="0.2">
      <c r="A2452" s="214"/>
      <c r="B2452" s="214"/>
    </row>
    <row r="2453" spans="1:2" x14ac:dyDescent="0.2">
      <c r="A2453" s="214"/>
      <c r="B2453" s="214"/>
    </row>
    <row r="2454" spans="1:2" x14ac:dyDescent="0.2">
      <c r="A2454" s="214"/>
      <c r="B2454" s="214"/>
    </row>
    <row r="2455" spans="1:2" x14ac:dyDescent="0.2">
      <c r="A2455" s="214"/>
      <c r="B2455" s="214"/>
    </row>
    <row r="2456" spans="1:2" x14ac:dyDescent="0.2">
      <c r="A2456" s="214"/>
      <c r="B2456" s="214"/>
    </row>
    <row r="2457" spans="1:2" x14ac:dyDescent="0.2">
      <c r="A2457" s="214"/>
      <c r="B2457" s="214"/>
    </row>
    <row r="2458" spans="1:2" x14ac:dyDescent="0.2">
      <c r="A2458" s="214"/>
      <c r="B2458" s="214"/>
    </row>
    <row r="2459" spans="1:2" x14ac:dyDescent="0.2">
      <c r="A2459" s="214"/>
      <c r="B2459" s="214"/>
    </row>
    <row r="2460" spans="1:2" x14ac:dyDescent="0.2">
      <c r="A2460" s="214"/>
      <c r="B2460" s="214"/>
    </row>
    <row r="2461" spans="1:2" x14ac:dyDescent="0.2">
      <c r="A2461" s="214"/>
      <c r="B2461" s="214"/>
    </row>
    <row r="2462" spans="1:2" x14ac:dyDescent="0.2">
      <c r="A2462" s="214"/>
      <c r="B2462" s="214"/>
    </row>
    <row r="2463" spans="1:2" x14ac:dyDescent="0.2">
      <c r="A2463" s="214"/>
      <c r="B2463" s="214"/>
    </row>
    <row r="2464" spans="1:2" x14ac:dyDescent="0.2">
      <c r="A2464" s="214"/>
      <c r="B2464" s="214"/>
    </row>
    <row r="2465" spans="1:2" x14ac:dyDescent="0.2">
      <c r="A2465" s="214"/>
      <c r="B2465" s="214"/>
    </row>
    <row r="2466" spans="1:2" x14ac:dyDescent="0.2">
      <c r="A2466" s="214"/>
      <c r="B2466" s="214"/>
    </row>
    <row r="2467" spans="1:2" x14ac:dyDescent="0.2">
      <c r="A2467" s="214"/>
      <c r="B2467" s="214"/>
    </row>
    <row r="2468" spans="1:2" x14ac:dyDescent="0.2">
      <c r="A2468" s="214"/>
      <c r="B2468" s="214"/>
    </row>
    <row r="2469" spans="1:2" x14ac:dyDescent="0.2">
      <c r="A2469" s="214"/>
      <c r="B2469" s="214"/>
    </row>
    <row r="2470" spans="1:2" x14ac:dyDescent="0.2">
      <c r="A2470" s="214"/>
      <c r="B2470" s="214"/>
    </row>
    <row r="2471" spans="1:2" x14ac:dyDescent="0.2">
      <c r="A2471" s="214"/>
      <c r="B2471" s="214"/>
    </row>
    <row r="2472" spans="1:2" x14ac:dyDescent="0.2">
      <c r="A2472" s="214"/>
      <c r="B2472" s="214"/>
    </row>
    <row r="2473" spans="1:2" x14ac:dyDescent="0.2">
      <c r="A2473" s="214"/>
      <c r="B2473" s="214"/>
    </row>
    <row r="2474" spans="1:2" x14ac:dyDescent="0.2">
      <c r="A2474" s="214"/>
      <c r="B2474" s="214"/>
    </row>
    <row r="2475" spans="1:2" x14ac:dyDescent="0.2">
      <c r="A2475" s="214"/>
      <c r="B2475" s="214"/>
    </row>
    <row r="2476" spans="1:2" x14ac:dyDescent="0.2">
      <c r="A2476" s="214"/>
      <c r="B2476" s="214"/>
    </row>
    <row r="2477" spans="1:2" x14ac:dyDescent="0.2">
      <c r="A2477" s="214"/>
      <c r="B2477" s="214"/>
    </row>
    <row r="2478" spans="1:2" x14ac:dyDescent="0.2">
      <c r="A2478" s="214"/>
      <c r="B2478" s="214"/>
    </row>
    <row r="2479" spans="1:2" x14ac:dyDescent="0.2">
      <c r="A2479" s="214"/>
      <c r="B2479" s="214"/>
    </row>
    <row r="2480" spans="1:2" x14ac:dyDescent="0.2">
      <c r="A2480" s="214"/>
      <c r="B2480" s="214"/>
    </row>
    <row r="2481" spans="1:2" x14ac:dyDescent="0.2">
      <c r="A2481" s="214"/>
      <c r="B2481" s="214"/>
    </row>
    <row r="2482" spans="1:2" x14ac:dyDescent="0.2">
      <c r="A2482" s="214"/>
      <c r="B2482" s="214"/>
    </row>
    <row r="2483" spans="1:2" x14ac:dyDescent="0.2">
      <c r="A2483" s="214"/>
      <c r="B2483" s="214"/>
    </row>
    <row r="2484" spans="1:2" x14ac:dyDescent="0.2">
      <c r="A2484" s="214"/>
      <c r="B2484" s="214"/>
    </row>
    <row r="2485" spans="1:2" x14ac:dyDescent="0.2">
      <c r="A2485" s="214"/>
      <c r="B2485" s="214"/>
    </row>
    <row r="2486" spans="1:2" x14ac:dyDescent="0.2">
      <c r="A2486" s="214"/>
      <c r="B2486" s="214"/>
    </row>
    <row r="2487" spans="1:2" x14ac:dyDescent="0.2">
      <c r="A2487" s="214"/>
      <c r="B2487" s="214"/>
    </row>
    <row r="2488" spans="1:2" x14ac:dyDescent="0.2">
      <c r="A2488" s="214"/>
      <c r="B2488" s="214"/>
    </row>
    <row r="2489" spans="1:2" x14ac:dyDescent="0.2">
      <c r="A2489" s="214"/>
      <c r="B2489" s="214"/>
    </row>
    <row r="2490" spans="1:2" x14ac:dyDescent="0.2">
      <c r="A2490" s="214"/>
      <c r="B2490" s="214"/>
    </row>
    <row r="2491" spans="1:2" x14ac:dyDescent="0.2">
      <c r="A2491" s="214"/>
      <c r="B2491" s="214"/>
    </row>
    <row r="2492" spans="1:2" x14ac:dyDescent="0.2">
      <c r="A2492" s="214"/>
      <c r="B2492" s="214"/>
    </row>
    <row r="2493" spans="1:2" x14ac:dyDescent="0.2">
      <c r="A2493" s="214"/>
      <c r="B2493" s="214"/>
    </row>
    <row r="2494" spans="1:2" x14ac:dyDescent="0.2">
      <c r="A2494" s="214"/>
      <c r="B2494" s="214"/>
    </row>
    <row r="2495" spans="1:2" x14ac:dyDescent="0.2">
      <c r="A2495" s="214"/>
      <c r="B2495" s="214"/>
    </row>
    <row r="2496" spans="1:2" x14ac:dyDescent="0.2">
      <c r="A2496" s="214"/>
      <c r="B2496" s="214"/>
    </row>
    <row r="2497" spans="1:2" x14ac:dyDescent="0.2">
      <c r="A2497" s="214"/>
      <c r="B2497" s="214"/>
    </row>
    <row r="2498" spans="1:2" x14ac:dyDescent="0.2">
      <c r="A2498" s="214"/>
      <c r="B2498" s="214"/>
    </row>
    <row r="2499" spans="1:2" x14ac:dyDescent="0.2">
      <c r="A2499" s="214"/>
      <c r="B2499" s="214"/>
    </row>
    <row r="2500" spans="1:2" x14ac:dyDescent="0.2">
      <c r="A2500" s="214"/>
      <c r="B2500" s="214"/>
    </row>
    <row r="2501" spans="1:2" x14ac:dyDescent="0.2">
      <c r="A2501" s="214"/>
      <c r="B2501" s="214"/>
    </row>
    <row r="2502" spans="1:2" x14ac:dyDescent="0.2">
      <c r="A2502" s="214"/>
      <c r="B2502" s="214"/>
    </row>
    <row r="2503" spans="1:2" x14ac:dyDescent="0.2">
      <c r="A2503" s="214"/>
      <c r="B2503" s="214"/>
    </row>
    <row r="2504" spans="1:2" x14ac:dyDescent="0.2">
      <c r="A2504" s="214"/>
      <c r="B2504" s="214"/>
    </row>
    <row r="2505" spans="1:2" x14ac:dyDescent="0.2">
      <c r="A2505" s="214"/>
      <c r="B2505" s="214"/>
    </row>
    <row r="2506" spans="1:2" x14ac:dyDescent="0.2">
      <c r="A2506" s="214"/>
      <c r="B2506" s="214"/>
    </row>
    <row r="2507" spans="1:2" x14ac:dyDescent="0.2">
      <c r="A2507" s="214"/>
      <c r="B2507" s="214"/>
    </row>
    <row r="2508" spans="1:2" x14ac:dyDescent="0.2">
      <c r="A2508" s="214"/>
      <c r="B2508" s="214"/>
    </row>
    <row r="2509" spans="1:2" x14ac:dyDescent="0.2">
      <c r="A2509" s="214"/>
      <c r="B2509" s="214"/>
    </row>
    <row r="2510" spans="1:2" x14ac:dyDescent="0.2">
      <c r="A2510" s="214"/>
      <c r="B2510" s="214"/>
    </row>
    <row r="2511" spans="1:2" x14ac:dyDescent="0.2">
      <c r="A2511" s="214"/>
      <c r="B2511" s="214"/>
    </row>
    <row r="2512" spans="1:2" x14ac:dyDescent="0.2">
      <c r="A2512" s="214"/>
      <c r="B2512" s="214"/>
    </row>
    <row r="2513" spans="1:2" x14ac:dyDescent="0.2">
      <c r="A2513" s="214"/>
      <c r="B2513" s="214"/>
    </row>
    <row r="2514" spans="1:2" x14ac:dyDescent="0.2">
      <c r="A2514" s="214"/>
      <c r="B2514" s="214"/>
    </row>
    <row r="2515" spans="1:2" x14ac:dyDescent="0.2">
      <c r="A2515" s="214"/>
      <c r="B2515" s="214"/>
    </row>
    <row r="2516" spans="1:2" x14ac:dyDescent="0.2">
      <c r="A2516" s="214"/>
      <c r="B2516" s="214"/>
    </row>
    <row r="2517" spans="1:2" x14ac:dyDescent="0.2">
      <c r="A2517" s="214"/>
      <c r="B2517" s="214"/>
    </row>
    <row r="2518" spans="1:2" x14ac:dyDescent="0.2">
      <c r="A2518" s="214"/>
      <c r="B2518" s="214"/>
    </row>
    <row r="2519" spans="1:2" x14ac:dyDescent="0.2">
      <c r="A2519" s="214"/>
      <c r="B2519" s="214"/>
    </row>
    <row r="2520" spans="1:2" x14ac:dyDescent="0.2">
      <c r="A2520" s="214"/>
      <c r="B2520" s="214"/>
    </row>
    <row r="2521" spans="1:2" x14ac:dyDescent="0.2">
      <c r="A2521" s="214"/>
      <c r="B2521" s="214"/>
    </row>
    <row r="2522" spans="1:2" x14ac:dyDescent="0.2">
      <c r="A2522" s="214"/>
      <c r="B2522" s="214"/>
    </row>
    <row r="2523" spans="1:2" x14ac:dyDescent="0.2">
      <c r="A2523" s="214"/>
      <c r="B2523" s="214"/>
    </row>
    <row r="2524" spans="1:2" x14ac:dyDescent="0.2">
      <c r="A2524" s="214"/>
      <c r="B2524" s="214"/>
    </row>
    <row r="2525" spans="1:2" x14ac:dyDescent="0.2">
      <c r="A2525" s="214"/>
      <c r="B2525" s="214"/>
    </row>
    <row r="2526" spans="1:2" x14ac:dyDescent="0.2">
      <c r="A2526" s="214"/>
      <c r="B2526" s="214"/>
    </row>
    <row r="2527" spans="1:2" x14ac:dyDescent="0.2">
      <c r="A2527" s="214"/>
      <c r="B2527" s="214"/>
    </row>
    <row r="2528" spans="1:2" x14ac:dyDescent="0.2">
      <c r="A2528" s="214"/>
      <c r="B2528" s="214"/>
    </row>
    <row r="2529" spans="1:2" x14ac:dyDescent="0.2">
      <c r="A2529" s="214"/>
      <c r="B2529" s="214"/>
    </row>
    <row r="2530" spans="1:2" x14ac:dyDescent="0.2">
      <c r="A2530" s="214"/>
      <c r="B2530" s="214"/>
    </row>
    <row r="2531" spans="1:2" x14ac:dyDescent="0.2">
      <c r="A2531" s="214"/>
      <c r="B2531" s="214"/>
    </row>
    <row r="2532" spans="1:2" x14ac:dyDescent="0.2">
      <c r="A2532" s="214"/>
      <c r="B2532" s="214"/>
    </row>
    <row r="2533" spans="1:2" x14ac:dyDescent="0.2">
      <c r="A2533" s="214"/>
      <c r="B2533" s="214"/>
    </row>
    <row r="2534" spans="1:2" x14ac:dyDescent="0.2">
      <c r="A2534" s="214"/>
      <c r="B2534" s="214"/>
    </row>
    <row r="2535" spans="1:2" x14ac:dyDescent="0.2">
      <c r="A2535" s="214"/>
      <c r="B2535" s="214"/>
    </row>
    <row r="2536" spans="1:2" x14ac:dyDescent="0.2">
      <c r="A2536" s="214"/>
      <c r="B2536" s="214"/>
    </row>
    <row r="2537" spans="1:2" x14ac:dyDescent="0.2">
      <c r="A2537" s="214"/>
      <c r="B2537" s="214"/>
    </row>
    <row r="2538" spans="1:2" x14ac:dyDescent="0.2">
      <c r="A2538" s="214"/>
      <c r="B2538" s="214"/>
    </row>
    <row r="2539" spans="1:2" x14ac:dyDescent="0.2">
      <c r="A2539" s="214"/>
      <c r="B2539" s="214"/>
    </row>
    <row r="2540" spans="1:2" x14ac:dyDescent="0.2">
      <c r="A2540" s="214"/>
      <c r="B2540" s="214"/>
    </row>
    <row r="2541" spans="1:2" x14ac:dyDescent="0.2">
      <c r="A2541" s="214"/>
      <c r="B2541" s="214"/>
    </row>
    <row r="2542" spans="1:2" x14ac:dyDescent="0.2">
      <c r="A2542" s="214"/>
      <c r="B2542" s="214"/>
    </row>
    <row r="2543" spans="1:2" x14ac:dyDescent="0.2">
      <c r="A2543" s="214"/>
      <c r="B2543" s="214"/>
    </row>
    <row r="2544" spans="1:2" x14ac:dyDescent="0.2">
      <c r="A2544" s="214"/>
      <c r="B2544" s="214"/>
    </row>
    <row r="2545" spans="1:2" x14ac:dyDescent="0.2">
      <c r="A2545" s="214"/>
      <c r="B2545" s="214"/>
    </row>
    <row r="2546" spans="1:2" x14ac:dyDescent="0.2">
      <c r="A2546" s="214"/>
      <c r="B2546" s="214"/>
    </row>
    <row r="2547" spans="1:2" x14ac:dyDescent="0.2">
      <c r="A2547" s="214"/>
      <c r="B2547" s="214"/>
    </row>
    <row r="2548" spans="1:2" x14ac:dyDescent="0.2">
      <c r="A2548" s="214"/>
      <c r="B2548" s="214"/>
    </row>
    <row r="2549" spans="1:2" x14ac:dyDescent="0.2">
      <c r="A2549" s="214"/>
      <c r="B2549" s="214"/>
    </row>
    <row r="2550" spans="1:2" x14ac:dyDescent="0.2">
      <c r="A2550" s="214"/>
      <c r="B2550" s="214"/>
    </row>
    <row r="2551" spans="1:2" x14ac:dyDescent="0.2">
      <c r="A2551" s="214"/>
      <c r="B2551" s="214"/>
    </row>
    <row r="2552" spans="1:2" x14ac:dyDescent="0.2">
      <c r="A2552" s="214"/>
      <c r="B2552" s="214"/>
    </row>
    <row r="2553" spans="1:2" x14ac:dyDescent="0.2">
      <c r="A2553" s="214"/>
      <c r="B2553" s="214"/>
    </row>
    <row r="2554" spans="1:2" x14ac:dyDescent="0.2">
      <c r="A2554" s="214"/>
      <c r="B2554" s="214"/>
    </row>
    <row r="2555" spans="1:2" x14ac:dyDescent="0.2">
      <c r="A2555" s="214"/>
      <c r="B2555" s="214"/>
    </row>
    <row r="2556" spans="1:2" x14ac:dyDescent="0.2">
      <c r="A2556" s="214"/>
      <c r="B2556" s="214"/>
    </row>
    <row r="2557" spans="1:2" x14ac:dyDescent="0.2">
      <c r="A2557" s="214"/>
      <c r="B2557" s="214"/>
    </row>
    <row r="2558" spans="1:2" x14ac:dyDescent="0.2">
      <c r="A2558" s="214"/>
      <c r="B2558" s="214"/>
    </row>
    <row r="2559" spans="1:2" x14ac:dyDescent="0.2">
      <c r="A2559" s="214"/>
      <c r="B2559" s="214"/>
    </row>
    <row r="2560" spans="1:2" x14ac:dyDescent="0.2">
      <c r="A2560" s="214"/>
      <c r="B2560" s="214"/>
    </row>
    <row r="2561" spans="1:2" x14ac:dyDescent="0.2">
      <c r="A2561" s="214"/>
      <c r="B2561" s="214"/>
    </row>
    <row r="2562" spans="1:2" x14ac:dyDescent="0.2">
      <c r="A2562" s="214"/>
      <c r="B2562" s="214"/>
    </row>
    <row r="2563" spans="1:2" x14ac:dyDescent="0.2">
      <c r="A2563" s="214"/>
      <c r="B2563" s="214"/>
    </row>
    <row r="2564" spans="1:2" x14ac:dyDescent="0.2">
      <c r="A2564" s="214"/>
      <c r="B2564" s="214"/>
    </row>
    <row r="2565" spans="1:2" x14ac:dyDescent="0.2">
      <c r="A2565" s="214"/>
      <c r="B2565" s="214"/>
    </row>
    <row r="2566" spans="1:2" x14ac:dyDescent="0.2">
      <c r="A2566" s="214"/>
      <c r="B2566" s="214"/>
    </row>
    <row r="2567" spans="1:2" x14ac:dyDescent="0.2">
      <c r="A2567" s="214"/>
      <c r="B2567" s="214"/>
    </row>
    <row r="2568" spans="1:2" x14ac:dyDescent="0.2">
      <c r="A2568" s="214"/>
      <c r="B2568" s="214"/>
    </row>
    <row r="2569" spans="1:2" x14ac:dyDescent="0.2">
      <c r="A2569" s="214"/>
      <c r="B2569" s="214"/>
    </row>
    <row r="2570" spans="1:2" x14ac:dyDescent="0.2">
      <c r="A2570" s="214"/>
      <c r="B2570" s="214"/>
    </row>
    <row r="2571" spans="1:2" x14ac:dyDescent="0.2">
      <c r="A2571" s="214"/>
      <c r="B2571" s="214"/>
    </row>
    <row r="2572" spans="1:2" x14ac:dyDescent="0.2">
      <c r="A2572" s="214"/>
      <c r="B2572" s="214"/>
    </row>
    <row r="2573" spans="1:2" x14ac:dyDescent="0.2">
      <c r="A2573" s="214"/>
      <c r="B2573" s="214"/>
    </row>
    <row r="2574" spans="1:2" x14ac:dyDescent="0.2">
      <c r="A2574" s="214"/>
      <c r="B2574" s="214"/>
    </row>
    <row r="2575" spans="1:2" x14ac:dyDescent="0.2">
      <c r="A2575" s="214"/>
      <c r="B2575" s="214"/>
    </row>
    <row r="2576" spans="1:2" x14ac:dyDescent="0.2">
      <c r="A2576" s="214"/>
      <c r="B2576" s="214"/>
    </row>
    <row r="2577" spans="1:2" x14ac:dyDescent="0.2">
      <c r="A2577" s="214"/>
      <c r="B2577" s="214"/>
    </row>
    <row r="2578" spans="1:2" x14ac:dyDescent="0.2">
      <c r="A2578" s="214"/>
      <c r="B2578" s="214"/>
    </row>
    <row r="2579" spans="1:2" x14ac:dyDescent="0.2">
      <c r="A2579" s="214"/>
      <c r="B2579" s="214"/>
    </row>
    <row r="2580" spans="1:2" x14ac:dyDescent="0.2">
      <c r="A2580" s="214"/>
      <c r="B2580" s="214"/>
    </row>
    <row r="2581" spans="1:2" x14ac:dyDescent="0.2">
      <c r="A2581" s="214"/>
      <c r="B2581" s="214"/>
    </row>
    <row r="2582" spans="1:2" x14ac:dyDescent="0.2">
      <c r="A2582" s="214"/>
      <c r="B2582" s="214"/>
    </row>
    <row r="2583" spans="1:2" x14ac:dyDescent="0.2">
      <c r="A2583" s="214"/>
      <c r="B2583" s="214"/>
    </row>
    <row r="2584" spans="1:2" x14ac:dyDescent="0.2">
      <c r="A2584" s="214"/>
      <c r="B2584" s="214"/>
    </row>
    <row r="2585" spans="1:2" x14ac:dyDescent="0.2">
      <c r="A2585" s="214"/>
      <c r="B2585" s="214"/>
    </row>
    <row r="2586" spans="1:2" x14ac:dyDescent="0.2">
      <c r="A2586" s="214"/>
      <c r="B2586" s="214"/>
    </row>
    <row r="2587" spans="1:2" x14ac:dyDescent="0.2">
      <c r="A2587" s="214"/>
      <c r="B2587" s="214"/>
    </row>
    <row r="2588" spans="1:2" x14ac:dyDescent="0.2">
      <c r="A2588" s="214"/>
      <c r="B2588" s="214"/>
    </row>
    <row r="2589" spans="1:2" x14ac:dyDescent="0.2">
      <c r="A2589" s="214"/>
      <c r="B2589" s="214"/>
    </row>
    <row r="2590" spans="1:2" x14ac:dyDescent="0.2">
      <c r="A2590" s="214"/>
      <c r="B2590" s="214"/>
    </row>
    <row r="2591" spans="1:2" x14ac:dyDescent="0.2">
      <c r="A2591" s="214"/>
      <c r="B2591" s="214"/>
    </row>
    <row r="2592" spans="1:2" x14ac:dyDescent="0.2">
      <c r="A2592" s="214"/>
      <c r="B2592" s="214"/>
    </row>
    <row r="2593" spans="1:2" x14ac:dyDescent="0.2">
      <c r="A2593" s="214"/>
      <c r="B2593" s="214"/>
    </row>
    <row r="2594" spans="1:2" x14ac:dyDescent="0.2">
      <c r="A2594" s="214"/>
      <c r="B2594" s="214"/>
    </row>
    <row r="2595" spans="1:2" x14ac:dyDescent="0.2">
      <c r="A2595" s="214"/>
      <c r="B2595" s="214"/>
    </row>
    <row r="2596" spans="1:2" x14ac:dyDescent="0.2">
      <c r="A2596" s="214"/>
      <c r="B2596" s="214"/>
    </row>
    <row r="2597" spans="1:2" x14ac:dyDescent="0.2">
      <c r="A2597" s="214"/>
      <c r="B2597" s="214"/>
    </row>
    <row r="2598" spans="1:2" x14ac:dyDescent="0.2">
      <c r="A2598" s="214"/>
      <c r="B2598" s="214"/>
    </row>
    <row r="2599" spans="1:2" x14ac:dyDescent="0.2">
      <c r="A2599" s="214"/>
      <c r="B2599" s="214"/>
    </row>
    <row r="2600" spans="1:2" x14ac:dyDescent="0.2">
      <c r="A2600" s="214"/>
      <c r="B2600" s="214"/>
    </row>
    <row r="2601" spans="1:2" x14ac:dyDescent="0.2">
      <c r="A2601" s="214"/>
      <c r="B2601" s="214"/>
    </row>
    <row r="2602" spans="1:2" x14ac:dyDescent="0.2">
      <c r="A2602" s="214"/>
      <c r="B2602" s="214"/>
    </row>
    <row r="2603" spans="1:2" x14ac:dyDescent="0.2">
      <c r="A2603" s="214"/>
      <c r="B2603" s="214"/>
    </row>
    <row r="2604" spans="1:2" x14ac:dyDescent="0.2">
      <c r="A2604" s="214"/>
      <c r="B2604" s="214"/>
    </row>
    <row r="2605" spans="1:2" x14ac:dyDescent="0.2">
      <c r="A2605" s="214"/>
      <c r="B2605" s="214"/>
    </row>
    <row r="2606" spans="1:2" x14ac:dyDescent="0.2">
      <c r="A2606" s="214"/>
      <c r="B2606" s="214"/>
    </row>
    <row r="2607" spans="1:2" x14ac:dyDescent="0.2">
      <c r="A2607" s="214"/>
      <c r="B2607" s="214"/>
    </row>
    <row r="2608" spans="1:2" x14ac:dyDescent="0.2">
      <c r="A2608" s="214"/>
      <c r="B2608" s="214"/>
    </row>
    <row r="2609" spans="1:2" x14ac:dyDescent="0.2">
      <c r="A2609" s="214"/>
      <c r="B2609" s="214"/>
    </row>
    <row r="2610" spans="1:2" x14ac:dyDescent="0.2">
      <c r="A2610" s="214"/>
      <c r="B2610" s="214"/>
    </row>
    <row r="2611" spans="1:2" x14ac:dyDescent="0.2">
      <c r="A2611" s="214"/>
      <c r="B2611" s="214"/>
    </row>
    <row r="2612" spans="1:2" x14ac:dyDescent="0.2">
      <c r="A2612" s="214"/>
      <c r="B2612" s="214"/>
    </row>
    <row r="2613" spans="1:2" x14ac:dyDescent="0.2">
      <c r="A2613" s="214"/>
      <c r="B2613" s="214"/>
    </row>
    <row r="2614" spans="1:2" x14ac:dyDescent="0.2">
      <c r="A2614" s="214"/>
      <c r="B2614" s="214"/>
    </row>
    <row r="2615" spans="1:2" x14ac:dyDescent="0.2">
      <c r="A2615" s="214"/>
      <c r="B2615" s="214"/>
    </row>
    <row r="2616" spans="1:2" x14ac:dyDescent="0.2">
      <c r="A2616" s="214"/>
      <c r="B2616" s="214"/>
    </row>
    <row r="2617" spans="1:2" x14ac:dyDescent="0.2">
      <c r="A2617" s="214"/>
      <c r="B2617" s="214"/>
    </row>
    <row r="2618" spans="1:2" x14ac:dyDescent="0.2">
      <c r="A2618" s="214"/>
      <c r="B2618" s="214"/>
    </row>
    <row r="2619" spans="1:2" x14ac:dyDescent="0.2">
      <c r="A2619" s="214"/>
      <c r="B2619" s="214"/>
    </row>
    <row r="2620" spans="1:2" x14ac:dyDescent="0.2">
      <c r="A2620" s="214"/>
      <c r="B2620" s="214"/>
    </row>
    <row r="2621" spans="1:2" x14ac:dyDescent="0.2">
      <c r="A2621" s="214"/>
      <c r="B2621" s="214"/>
    </row>
    <row r="2622" spans="1:2" x14ac:dyDescent="0.2">
      <c r="A2622" s="214"/>
      <c r="B2622" s="214"/>
    </row>
    <row r="2623" spans="1:2" x14ac:dyDescent="0.2">
      <c r="A2623" s="214"/>
      <c r="B2623" s="214"/>
    </row>
    <row r="2624" spans="1:2" x14ac:dyDescent="0.2">
      <c r="A2624" s="214"/>
      <c r="B2624" s="214"/>
    </row>
    <row r="2625" spans="1:2" x14ac:dyDescent="0.2">
      <c r="A2625" s="214"/>
      <c r="B2625" s="214"/>
    </row>
    <row r="2626" spans="1:2" x14ac:dyDescent="0.2">
      <c r="A2626" s="214"/>
      <c r="B2626" s="214"/>
    </row>
    <row r="2627" spans="1:2" x14ac:dyDescent="0.2">
      <c r="A2627" s="214"/>
      <c r="B2627" s="214"/>
    </row>
    <row r="2628" spans="1:2" x14ac:dyDescent="0.2">
      <c r="A2628" s="214"/>
      <c r="B2628" s="214"/>
    </row>
    <row r="2629" spans="1:2" x14ac:dyDescent="0.2">
      <c r="A2629" s="214"/>
      <c r="B2629" s="214"/>
    </row>
    <row r="2630" spans="1:2" x14ac:dyDescent="0.2">
      <c r="A2630" s="214"/>
      <c r="B2630" s="214"/>
    </row>
    <row r="2631" spans="1:2" x14ac:dyDescent="0.2">
      <c r="A2631" s="214"/>
      <c r="B2631" s="214"/>
    </row>
    <row r="2632" spans="1:2" x14ac:dyDescent="0.2">
      <c r="A2632" s="214"/>
      <c r="B2632" s="214"/>
    </row>
    <row r="2633" spans="1:2" x14ac:dyDescent="0.2">
      <c r="A2633" s="214"/>
      <c r="B2633" s="214"/>
    </row>
    <row r="2634" spans="1:2" x14ac:dyDescent="0.2">
      <c r="A2634" s="214"/>
      <c r="B2634" s="214"/>
    </row>
    <row r="2635" spans="1:2" x14ac:dyDescent="0.2">
      <c r="A2635" s="214"/>
      <c r="B2635" s="214"/>
    </row>
    <row r="2636" spans="1:2" x14ac:dyDescent="0.2">
      <c r="A2636" s="214"/>
      <c r="B2636" s="214"/>
    </row>
    <row r="2637" spans="1:2" x14ac:dyDescent="0.2">
      <c r="A2637" s="214"/>
      <c r="B2637" s="214"/>
    </row>
    <row r="2638" spans="1:2" x14ac:dyDescent="0.2">
      <c r="A2638" s="214"/>
      <c r="B2638" s="214"/>
    </row>
    <row r="2639" spans="1:2" x14ac:dyDescent="0.2">
      <c r="A2639" s="214"/>
      <c r="B2639" s="214"/>
    </row>
    <row r="2640" spans="1:2" x14ac:dyDescent="0.2">
      <c r="A2640" s="214"/>
      <c r="B2640" s="214"/>
    </row>
    <row r="2641" spans="1:2" x14ac:dyDescent="0.2">
      <c r="A2641" s="214"/>
      <c r="B2641" s="214"/>
    </row>
    <row r="2642" spans="1:2" x14ac:dyDescent="0.2">
      <c r="A2642" s="214"/>
      <c r="B2642" s="214"/>
    </row>
    <row r="2643" spans="1:2" x14ac:dyDescent="0.2">
      <c r="A2643" s="214"/>
      <c r="B2643" s="214"/>
    </row>
    <row r="2644" spans="1:2" x14ac:dyDescent="0.2">
      <c r="A2644" s="214"/>
      <c r="B2644" s="214"/>
    </row>
    <row r="2645" spans="1:2" x14ac:dyDescent="0.2">
      <c r="A2645" s="214"/>
      <c r="B2645" s="214"/>
    </row>
    <row r="2646" spans="1:2" x14ac:dyDescent="0.2">
      <c r="A2646" s="214"/>
      <c r="B2646" s="214"/>
    </row>
    <row r="2647" spans="1:2" x14ac:dyDescent="0.2">
      <c r="A2647" s="214"/>
      <c r="B2647" s="214"/>
    </row>
    <row r="2648" spans="1:2" x14ac:dyDescent="0.2">
      <c r="A2648" s="214"/>
      <c r="B2648" s="214"/>
    </row>
    <row r="2649" spans="1:2" x14ac:dyDescent="0.2">
      <c r="A2649" s="214"/>
      <c r="B2649" s="214"/>
    </row>
    <row r="2650" spans="1:2" x14ac:dyDescent="0.2">
      <c r="A2650" s="214"/>
      <c r="B2650" s="214"/>
    </row>
    <row r="2651" spans="1:2" x14ac:dyDescent="0.2">
      <c r="A2651" s="214"/>
      <c r="B2651" s="214"/>
    </row>
    <row r="2652" spans="1:2" x14ac:dyDescent="0.2">
      <c r="A2652" s="214"/>
      <c r="B2652" s="214"/>
    </row>
    <row r="2653" spans="1:2" x14ac:dyDescent="0.2">
      <c r="A2653" s="214"/>
      <c r="B2653" s="214"/>
    </row>
    <row r="2654" spans="1:2" x14ac:dyDescent="0.2">
      <c r="A2654" s="214"/>
      <c r="B2654" s="214"/>
    </row>
    <row r="2655" spans="1:2" x14ac:dyDescent="0.2">
      <c r="A2655" s="214"/>
      <c r="B2655" s="214"/>
    </row>
    <row r="2656" spans="1:2" x14ac:dyDescent="0.2">
      <c r="A2656" s="214"/>
      <c r="B2656" s="214"/>
    </row>
    <row r="2657" spans="1:2" x14ac:dyDescent="0.2">
      <c r="A2657" s="214"/>
      <c r="B2657" s="214"/>
    </row>
    <row r="2658" spans="1:2" x14ac:dyDescent="0.2">
      <c r="A2658" s="214"/>
      <c r="B2658" s="214"/>
    </row>
    <row r="2659" spans="1:2" x14ac:dyDescent="0.2">
      <c r="A2659" s="214"/>
      <c r="B2659" s="214"/>
    </row>
    <row r="2660" spans="1:2" x14ac:dyDescent="0.2">
      <c r="A2660" s="214"/>
      <c r="B2660" s="214"/>
    </row>
    <row r="2661" spans="1:2" x14ac:dyDescent="0.2">
      <c r="A2661" s="214"/>
      <c r="B2661" s="214"/>
    </row>
    <row r="2662" spans="1:2" x14ac:dyDescent="0.2">
      <c r="A2662" s="214"/>
      <c r="B2662" s="214"/>
    </row>
    <row r="2663" spans="1:2" x14ac:dyDescent="0.2">
      <c r="A2663" s="214"/>
      <c r="B2663" s="214"/>
    </row>
    <row r="2664" spans="1:2" x14ac:dyDescent="0.2">
      <c r="A2664" s="214"/>
      <c r="B2664" s="214"/>
    </row>
    <row r="2665" spans="1:2" x14ac:dyDescent="0.2">
      <c r="A2665" s="214"/>
      <c r="B2665" s="214"/>
    </row>
    <row r="2666" spans="1:2" x14ac:dyDescent="0.2">
      <c r="A2666" s="214"/>
      <c r="B2666" s="214"/>
    </row>
    <row r="2667" spans="1:2" x14ac:dyDescent="0.2">
      <c r="A2667" s="214"/>
      <c r="B2667" s="214"/>
    </row>
    <row r="2668" spans="1:2" x14ac:dyDescent="0.2">
      <c r="A2668" s="214"/>
      <c r="B2668" s="214"/>
    </row>
    <row r="2669" spans="1:2" x14ac:dyDescent="0.2">
      <c r="A2669" s="214"/>
      <c r="B2669" s="214"/>
    </row>
    <row r="2670" spans="1:2" x14ac:dyDescent="0.2">
      <c r="A2670" s="214"/>
      <c r="B2670" s="214"/>
    </row>
    <row r="2671" spans="1:2" x14ac:dyDescent="0.2">
      <c r="A2671" s="214"/>
      <c r="B2671" s="214"/>
    </row>
    <row r="2672" spans="1:2" x14ac:dyDescent="0.2">
      <c r="A2672" s="214"/>
      <c r="B2672" s="214"/>
    </row>
    <row r="2673" spans="1:2" x14ac:dyDescent="0.2">
      <c r="A2673" s="214"/>
      <c r="B2673" s="214"/>
    </row>
    <row r="2674" spans="1:2" x14ac:dyDescent="0.2">
      <c r="A2674" s="214"/>
      <c r="B2674" s="214"/>
    </row>
    <row r="2675" spans="1:2" x14ac:dyDescent="0.2">
      <c r="A2675" s="214"/>
      <c r="B2675" s="214"/>
    </row>
    <row r="2676" spans="1:2" x14ac:dyDescent="0.2">
      <c r="A2676" s="214"/>
      <c r="B2676" s="214"/>
    </row>
    <row r="2677" spans="1:2" x14ac:dyDescent="0.2">
      <c r="A2677" s="214"/>
      <c r="B2677" s="214"/>
    </row>
    <row r="2678" spans="1:2" x14ac:dyDescent="0.2">
      <c r="A2678" s="214"/>
      <c r="B2678" s="214"/>
    </row>
    <row r="2679" spans="1:2" x14ac:dyDescent="0.2">
      <c r="A2679" s="214"/>
      <c r="B2679" s="214"/>
    </row>
    <row r="2680" spans="1:2" x14ac:dyDescent="0.2">
      <c r="A2680" s="214"/>
      <c r="B2680" s="214"/>
    </row>
    <row r="2681" spans="1:2" x14ac:dyDescent="0.2">
      <c r="A2681" s="214"/>
      <c r="B2681" s="214"/>
    </row>
    <row r="2682" spans="1:2" x14ac:dyDescent="0.2">
      <c r="A2682" s="214"/>
      <c r="B2682" s="214"/>
    </row>
    <row r="2683" spans="1:2" x14ac:dyDescent="0.2">
      <c r="A2683" s="214"/>
      <c r="B2683" s="214"/>
    </row>
    <row r="2684" spans="1:2" x14ac:dyDescent="0.2">
      <c r="A2684" s="214"/>
      <c r="B2684" s="214"/>
    </row>
    <row r="2685" spans="1:2" x14ac:dyDescent="0.2">
      <c r="A2685" s="214"/>
      <c r="B2685" s="214"/>
    </row>
    <row r="2686" spans="1:2" x14ac:dyDescent="0.2">
      <c r="A2686" s="214"/>
      <c r="B2686" s="214"/>
    </row>
    <row r="2687" spans="1:2" x14ac:dyDescent="0.2">
      <c r="A2687" s="214"/>
      <c r="B2687" s="214"/>
    </row>
    <row r="2688" spans="1:2" x14ac:dyDescent="0.2">
      <c r="A2688" s="214"/>
      <c r="B2688" s="214"/>
    </row>
    <row r="2689" spans="1:2" x14ac:dyDescent="0.2">
      <c r="A2689" s="214"/>
      <c r="B2689" s="214"/>
    </row>
    <row r="2690" spans="1:2" x14ac:dyDescent="0.2">
      <c r="A2690" s="214"/>
      <c r="B2690" s="214"/>
    </row>
    <row r="2691" spans="1:2" x14ac:dyDescent="0.2">
      <c r="A2691" s="214"/>
      <c r="B2691" s="214"/>
    </row>
    <row r="2692" spans="1:2" x14ac:dyDescent="0.2">
      <c r="A2692" s="214"/>
      <c r="B2692" s="214"/>
    </row>
    <row r="2693" spans="1:2" x14ac:dyDescent="0.2">
      <c r="A2693" s="214"/>
      <c r="B2693" s="214"/>
    </row>
    <row r="2694" spans="1:2" x14ac:dyDescent="0.2">
      <c r="A2694" s="214"/>
      <c r="B2694" s="214"/>
    </row>
    <row r="2695" spans="1:2" x14ac:dyDescent="0.2">
      <c r="A2695" s="214"/>
      <c r="B2695" s="214"/>
    </row>
    <row r="2696" spans="1:2" x14ac:dyDescent="0.2">
      <c r="A2696" s="214"/>
      <c r="B2696" s="214"/>
    </row>
    <row r="2697" spans="1:2" x14ac:dyDescent="0.2">
      <c r="A2697" s="214"/>
      <c r="B2697" s="214"/>
    </row>
    <row r="2698" spans="1:2" x14ac:dyDescent="0.2">
      <c r="A2698" s="214"/>
      <c r="B2698" s="214"/>
    </row>
    <row r="2699" spans="1:2" x14ac:dyDescent="0.2">
      <c r="A2699" s="214"/>
      <c r="B2699" s="214"/>
    </row>
    <row r="2700" spans="1:2" x14ac:dyDescent="0.2">
      <c r="A2700" s="214"/>
      <c r="B2700" s="214"/>
    </row>
    <row r="2701" spans="1:2" x14ac:dyDescent="0.2">
      <c r="A2701" s="214"/>
      <c r="B2701" s="214"/>
    </row>
    <row r="2702" spans="1:2" x14ac:dyDescent="0.2">
      <c r="A2702" s="214"/>
      <c r="B2702" s="214"/>
    </row>
    <row r="2703" spans="1:2" x14ac:dyDescent="0.2">
      <c r="A2703" s="214"/>
      <c r="B2703" s="214"/>
    </row>
    <row r="2704" spans="1:2" x14ac:dyDescent="0.2">
      <c r="A2704" s="214"/>
      <c r="B2704" s="214"/>
    </row>
    <row r="2705" spans="1:2" x14ac:dyDescent="0.2">
      <c r="A2705" s="214"/>
      <c r="B2705" s="214"/>
    </row>
    <row r="2706" spans="1:2" x14ac:dyDescent="0.2">
      <c r="A2706" s="214"/>
      <c r="B2706" s="214"/>
    </row>
    <row r="2707" spans="1:2" x14ac:dyDescent="0.2">
      <c r="A2707" s="214"/>
      <c r="B2707" s="214"/>
    </row>
    <row r="2708" spans="1:2" x14ac:dyDescent="0.2">
      <c r="A2708" s="214"/>
      <c r="B2708" s="214"/>
    </row>
    <row r="2709" spans="1:2" x14ac:dyDescent="0.2">
      <c r="A2709" s="214"/>
      <c r="B2709" s="214"/>
    </row>
    <row r="2710" spans="1:2" x14ac:dyDescent="0.2">
      <c r="A2710" s="214"/>
      <c r="B2710" s="214"/>
    </row>
    <row r="2711" spans="1:2" x14ac:dyDescent="0.2">
      <c r="A2711" s="214"/>
      <c r="B2711" s="214"/>
    </row>
    <row r="2712" spans="1:2" x14ac:dyDescent="0.2">
      <c r="A2712" s="214"/>
      <c r="B2712" s="214"/>
    </row>
    <row r="2713" spans="1:2" x14ac:dyDescent="0.2">
      <c r="A2713" s="214"/>
      <c r="B2713" s="214"/>
    </row>
    <row r="2714" spans="1:2" x14ac:dyDescent="0.2">
      <c r="A2714" s="214"/>
      <c r="B2714" s="214"/>
    </row>
    <row r="2715" spans="1:2" x14ac:dyDescent="0.2">
      <c r="A2715" s="214"/>
      <c r="B2715" s="214"/>
    </row>
    <row r="2716" spans="1:2" x14ac:dyDescent="0.2">
      <c r="A2716" s="214"/>
      <c r="B2716" s="214"/>
    </row>
    <row r="2717" spans="1:2" x14ac:dyDescent="0.2">
      <c r="A2717" s="214"/>
      <c r="B2717" s="214"/>
    </row>
    <row r="2718" spans="1:2" x14ac:dyDescent="0.2">
      <c r="A2718" s="214"/>
      <c r="B2718" s="214"/>
    </row>
    <row r="2719" spans="1:2" x14ac:dyDescent="0.2">
      <c r="A2719" s="214"/>
      <c r="B2719" s="214"/>
    </row>
    <row r="2720" spans="1:2" x14ac:dyDescent="0.2">
      <c r="A2720" s="214"/>
      <c r="B2720" s="214"/>
    </row>
    <row r="2721" spans="1:2" x14ac:dyDescent="0.2">
      <c r="A2721" s="214"/>
      <c r="B2721" s="214"/>
    </row>
    <row r="2722" spans="1:2" x14ac:dyDescent="0.2">
      <c r="A2722" s="214"/>
      <c r="B2722" s="214"/>
    </row>
    <row r="2723" spans="1:2" x14ac:dyDescent="0.2">
      <c r="A2723" s="214"/>
      <c r="B2723" s="214"/>
    </row>
    <row r="2724" spans="1:2" x14ac:dyDescent="0.2">
      <c r="A2724" s="214"/>
      <c r="B2724" s="214"/>
    </row>
    <row r="2725" spans="1:2" x14ac:dyDescent="0.2">
      <c r="A2725" s="214"/>
      <c r="B2725" s="214"/>
    </row>
    <row r="2726" spans="1:2" x14ac:dyDescent="0.2">
      <c r="A2726" s="214"/>
      <c r="B2726" s="214"/>
    </row>
    <row r="2727" spans="1:2" x14ac:dyDescent="0.2">
      <c r="A2727" s="214"/>
      <c r="B2727" s="214"/>
    </row>
    <row r="2728" spans="1:2" x14ac:dyDescent="0.2">
      <c r="A2728" s="214"/>
      <c r="B2728" s="214"/>
    </row>
    <row r="2729" spans="1:2" x14ac:dyDescent="0.2">
      <c r="A2729" s="214"/>
      <c r="B2729" s="214"/>
    </row>
    <row r="2730" spans="1:2" x14ac:dyDescent="0.2">
      <c r="A2730" s="214"/>
      <c r="B2730" s="214"/>
    </row>
    <row r="2731" spans="1:2" x14ac:dyDescent="0.2">
      <c r="A2731" s="214"/>
      <c r="B2731" s="214"/>
    </row>
    <row r="2732" spans="1:2" x14ac:dyDescent="0.2">
      <c r="A2732" s="214"/>
      <c r="B2732" s="214"/>
    </row>
    <row r="2733" spans="1:2" x14ac:dyDescent="0.2">
      <c r="A2733" s="214"/>
      <c r="B2733" s="214"/>
    </row>
    <row r="2734" spans="1:2" x14ac:dyDescent="0.2">
      <c r="A2734" s="214"/>
      <c r="B2734" s="214"/>
    </row>
    <row r="2735" spans="1:2" x14ac:dyDescent="0.2">
      <c r="A2735" s="214"/>
      <c r="B2735" s="214"/>
    </row>
    <row r="2736" spans="1:2" x14ac:dyDescent="0.2">
      <c r="A2736" s="214"/>
      <c r="B2736" s="214"/>
    </row>
    <row r="2737" spans="1:2" x14ac:dyDescent="0.2">
      <c r="A2737" s="214"/>
      <c r="B2737" s="214"/>
    </row>
    <row r="2738" spans="1:2" x14ac:dyDescent="0.2">
      <c r="A2738" s="214"/>
      <c r="B2738" s="214"/>
    </row>
    <row r="2739" spans="1:2" x14ac:dyDescent="0.2">
      <c r="A2739" s="214"/>
      <c r="B2739" s="214"/>
    </row>
    <row r="2740" spans="1:2" x14ac:dyDescent="0.2">
      <c r="A2740" s="214"/>
      <c r="B2740" s="214"/>
    </row>
    <row r="2741" spans="1:2" x14ac:dyDescent="0.2">
      <c r="A2741" s="214"/>
      <c r="B2741" s="214"/>
    </row>
    <row r="2742" spans="1:2" x14ac:dyDescent="0.2">
      <c r="A2742" s="214"/>
      <c r="B2742" s="214"/>
    </row>
    <row r="2743" spans="1:2" x14ac:dyDescent="0.2">
      <c r="A2743" s="214"/>
      <c r="B2743" s="214"/>
    </row>
    <row r="2744" spans="1:2" x14ac:dyDescent="0.2">
      <c r="A2744" s="214"/>
      <c r="B2744" s="214"/>
    </row>
    <row r="2745" spans="1:2" x14ac:dyDescent="0.2">
      <c r="A2745" s="214"/>
      <c r="B2745" s="214"/>
    </row>
    <row r="2746" spans="1:2" x14ac:dyDescent="0.2">
      <c r="A2746" s="214"/>
      <c r="B2746" s="214"/>
    </row>
    <row r="2747" spans="1:2" x14ac:dyDescent="0.2">
      <c r="A2747" s="214"/>
      <c r="B2747" s="214"/>
    </row>
    <row r="2748" spans="1:2" x14ac:dyDescent="0.2">
      <c r="A2748" s="214"/>
      <c r="B2748" s="214"/>
    </row>
    <row r="2749" spans="1:2" x14ac:dyDescent="0.2">
      <c r="A2749" s="214"/>
      <c r="B2749" s="214"/>
    </row>
    <row r="2750" spans="1:2" x14ac:dyDescent="0.2">
      <c r="A2750" s="214"/>
      <c r="B2750" s="214"/>
    </row>
    <row r="2751" spans="1:2" x14ac:dyDescent="0.2">
      <c r="A2751" s="214"/>
      <c r="B2751" s="214"/>
    </row>
    <row r="2752" spans="1:2" x14ac:dyDescent="0.2">
      <c r="A2752" s="214"/>
      <c r="B2752" s="214"/>
    </row>
    <row r="2753" spans="1:2" x14ac:dyDescent="0.2">
      <c r="A2753" s="214"/>
      <c r="B2753" s="214"/>
    </row>
    <row r="2754" spans="1:2" x14ac:dyDescent="0.2">
      <c r="A2754" s="214"/>
      <c r="B2754" s="214"/>
    </row>
    <row r="2755" spans="1:2" x14ac:dyDescent="0.2">
      <c r="A2755" s="214"/>
      <c r="B2755" s="214"/>
    </row>
    <row r="2756" spans="1:2" x14ac:dyDescent="0.2">
      <c r="A2756" s="214"/>
      <c r="B2756" s="214"/>
    </row>
    <row r="2757" spans="1:2" x14ac:dyDescent="0.2">
      <c r="A2757" s="214"/>
      <c r="B2757" s="214"/>
    </row>
    <row r="2758" spans="1:2" x14ac:dyDescent="0.2">
      <c r="A2758" s="214"/>
      <c r="B2758" s="214"/>
    </row>
    <row r="2759" spans="1:2" x14ac:dyDescent="0.2">
      <c r="A2759" s="214"/>
      <c r="B2759" s="214"/>
    </row>
    <row r="2760" spans="1:2" x14ac:dyDescent="0.2">
      <c r="A2760" s="214"/>
      <c r="B2760" s="214"/>
    </row>
    <row r="2761" spans="1:2" x14ac:dyDescent="0.2">
      <c r="A2761" s="214"/>
      <c r="B2761" s="214"/>
    </row>
    <row r="2762" spans="1:2" x14ac:dyDescent="0.2">
      <c r="A2762" s="214"/>
      <c r="B2762" s="214"/>
    </row>
    <row r="2763" spans="1:2" x14ac:dyDescent="0.2">
      <c r="A2763" s="214"/>
      <c r="B2763" s="214"/>
    </row>
    <row r="2764" spans="1:2" x14ac:dyDescent="0.2">
      <c r="A2764" s="214"/>
      <c r="B2764" s="214"/>
    </row>
    <row r="2765" spans="1:2" x14ac:dyDescent="0.2">
      <c r="A2765" s="214"/>
      <c r="B2765" s="214"/>
    </row>
    <row r="2766" spans="1:2" x14ac:dyDescent="0.2">
      <c r="A2766" s="214"/>
      <c r="B2766" s="214"/>
    </row>
    <row r="2767" spans="1:2" x14ac:dyDescent="0.2">
      <c r="A2767" s="214"/>
      <c r="B2767" s="214"/>
    </row>
    <row r="2768" spans="1:2" x14ac:dyDescent="0.2">
      <c r="A2768" s="214"/>
      <c r="B2768" s="214"/>
    </row>
    <row r="2769" spans="1:2" x14ac:dyDescent="0.2">
      <c r="A2769" s="214"/>
      <c r="B2769" s="214"/>
    </row>
    <row r="2770" spans="1:2" x14ac:dyDescent="0.2">
      <c r="A2770" s="214"/>
      <c r="B2770" s="214"/>
    </row>
    <row r="2771" spans="1:2" x14ac:dyDescent="0.2">
      <c r="A2771" s="214"/>
      <c r="B2771" s="214"/>
    </row>
    <row r="2772" spans="1:2" x14ac:dyDescent="0.2">
      <c r="A2772" s="214"/>
      <c r="B2772" s="214"/>
    </row>
    <row r="2773" spans="1:2" x14ac:dyDescent="0.2">
      <c r="A2773" s="214"/>
      <c r="B2773" s="214"/>
    </row>
    <row r="2774" spans="1:2" x14ac:dyDescent="0.2">
      <c r="A2774" s="214"/>
      <c r="B2774" s="214"/>
    </row>
    <row r="2775" spans="1:2" x14ac:dyDescent="0.2">
      <c r="A2775" s="214"/>
      <c r="B2775" s="214"/>
    </row>
    <row r="2776" spans="1:2" x14ac:dyDescent="0.2">
      <c r="A2776" s="214"/>
      <c r="B2776" s="214"/>
    </row>
    <row r="2777" spans="1:2" x14ac:dyDescent="0.2">
      <c r="A2777" s="214"/>
      <c r="B2777" s="214"/>
    </row>
    <row r="2778" spans="1:2" x14ac:dyDescent="0.2">
      <c r="A2778" s="214"/>
      <c r="B2778" s="214"/>
    </row>
    <row r="2779" spans="1:2" x14ac:dyDescent="0.2">
      <c r="A2779" s="214"/>
      <c r="B2779" s="214"/>
    </row>
    <row r="2780" spans="1:2" x14ac:dyDescent="0.2">
      <c r="A2780" s="214"/>
      <c r="B2780" s="214"/>
    </row>
    <row r="2781" spans="1:2" x14ac:dyDescent="0.2">
      <c r="A2781" s="214"/>
      <c r="B2781" s="214"/>
    </row>
    <row r="2782" spans="1:2" x14ac:dyDescent="0.2">
      <c r="A2782" s="214"/>
      <c r="B2782" s="214"/>
    </row>
    <row r="2783" spans="1:2" x14ac:dyDescent="0.2">
      <c r="A2783" s="214"/>
      <c r="B2783" s="214"/>
    </row>
    <row r="2784" spans="1:2" x14ac:dyDescent="0.2">
      <c r="A2784" s="214"/>
      <c r="B2784" s="214"/>
    </row>
    <row r="2785" spans="1:2" x14ac:dyDescent="0.2">
      <c r="A2785" s="214"/>
      <c r="B2785" s="214"/>
    </row>
    <row r="2786" spans="1:2" x14ac:dyDescent="0.2">
      <c r="A2786" s="214"/>
      <c r="B2786" s="214"/>
    </row>
    <row r="2787" spans="1:2" x14ac:dyDescent="0.2">
      <c r="A2787" s="214"/>
      <c r="B2787" s="214"/>
    </row>
    <row r="2788" spans="1:2" x14ac:dyDescent="0.2">
      <c r="A2788" s="214"/>
      <c r="B2788" s="214"/>
    </row>
    <row r="2789" spans="1:2" x14ac:dyDescent="0.2">
      <c r="A2789" s="214"/>
      <c r="B2789" s="214"/>
    </row>
    <row r="2790" spans="1:2" x14ac:dyDescent="0.2">
      <c r="A2790" s="214"/>
      <c r="B2790" s="214"/>
    </row>
    <row r="2791" spans="1:2" x14ac:dyDescent="0.2">
      <c r="A2791" s="214"/>
      <c r="B2791" s="214"/>
    </row>
    <row r="2792" spans="1:2" x14ac:dyDescent="0.2">
      <c r="A2792" s="214"/>
      <c r="B2792" s="214"/>
    </row>
    <row r="2793" spans="1:2" x14ac:dyDescent="0.2">
      <c r="A2793" s="214"/>
      <c r="B2793" s="214"/>
    </row>
    <row r="2794" spans="1:2" x14ac:dyDescent="0.2">
      <c r="A2794" s="214"/>
      <c r="B2794" s="214"/>
    </row>
    <row r="2795" spans="1:2" x14ac:dyDescent="0.2">
      <c r="A2795" s="214"/>
      <c r="B2795" s="214"/>
    </row>
    <row r="2796" spans="1:2" x14ac:dyDescent="0.2">
      <c r="A2796" s="214"/>
      <c r="B2796" s="214"/>
    </row>
    <row r="2797" spans="1:2" x14ac:dyDescent="0.2">
      <c r="A2797" s="214"/>
      <c r="B2797" s="214"/>
    </row>
    <row r="2798" spans="1:2" x14ac:dyDescent="0.2">
      <c r="A2798" s="214"/>
      <c r="B2798" s="214"/>
    </row>
    <row r="2799" spans="1:2" x14ac:dyDescent="0.2">
      <c r="A2799" s="214"/>
      <c r="B2799" s="214"/>
    </row>
    <row r="2800" spans="1:2" x14ac:dyDescent="0.2">
      <c r="A2800" s="214"/>
      <c r="B2800" s="214"/>
    </row>
    <row r="2801" spans="1:2" x14ac:dyDescent="0.2">
      <c r="A2801" s="214"/>
      <c r="B2801" s="214"/>
    </row>
    <row r="2802" spans="1:2" x14ac:dyDescent="0.2">
      <c r="A2802" s="214"/>
      <c r="B2802" s="214"/>
    </row>
    <row r="2803" spans="1:2" x14ac:dyDescent="0.2">
      <c r="A2803" s="214"/>
      <c r="B2803" s="214"/>
    </row>
    <row r="2804" spans="1:2" x14ac:dyDescent="0.2">
      <c r="A2804" s="214"/>
      <c r="B2804" s="214"/>
    </row>
    <row r="2805" spans="1:2" x14ac:dyDescent="0.2">
      <c r="A2805" s="214"/>
      <c r="B2805" s="214"/>
    </row>
    <row r="2806" spans="1:2" x14ac:dyDescent="0.2">
      <c r="A2806" s="214"/>
      <c r="B2806" s="214"/>
    </row>
    <row r="2807" spans="1:2" x14ac:dyDescent="0.2">
      <c r="A2807" s="214"/>
      <c r="B2807" s="214"/>
    </row>
    <row r="2808" spans="1:2" x14ac:dyDescent="0.2">
      <c r="A2808" s="214"/>
      <c r="B2808" s="214"/>
    </row>
    <row r="2809" spans="1:2" x14ac:dyDescent="0.2">
      <c r="A2809" s="214"/>
      <c r="B2809" s="214"/>
    </row>
    <row r="2810" spans="1:2" x14ac:dyDescent="0.2">
      <c r="A2810" s="214"/>
      <c r="B2810" s="214"/>
    </row>
    <row r="2811" spans="1:2" x14ac:dyDescent="0.2">
      <c r="A2811" s="214"/>
      <c r="B2811" s="214"/>
    </row>
    <row r="2812" spans="1:2" x14ac:dyDescent="0.2">
      <c r="A2812" s="214"/>
      <c r="B2812" s="214"/>
    </row>
    <row r="2813" spans="1:2" x14ac:dyDescent="0.2">
      <c r="A2813" s="214"/>
      <c r="B2813" s="214"/>
    </row>
    <row r="2814" spans="1:2" x14ac:dyDescent="0.2">
      <c r="A2814" s="214"/>
      <c r="B2814" s="214"/>
    </row>
    <row r="2815" spans="1:2" x14ac:dyDescent="0.2">
      <c r="A2815" s="214"/>
      <c r="B2815" s="214"/>
    </row>
    <row r="2816" spans="1:2" x14ac:dyDescent="0.2">
      <c r="A2816" s="214"/>
      <c r="B2816" s="214"/>
    </row>
    <row r="2817" spans="1:2" x14ac:dyDescent="0.2">
      <c r="A2817" s="214"/>
      <c r="B2817" s="214"/>
    </row>
    <row r="2818" spans="1:2" x14ac:dyDescent="0.2">
      <c r="A2818" s="214"/>
      <c r="B2818" s="214"/>
    </row>
    <row r="2819" spans="1:2" x14ac:dyDescent="0.2">
      <c r="A2819" s="214"/>
      <c r="B2819" s="214"/>
    </row>
    <row r="2820" spans="1:2" x14ac:dyDescent="0.2">
      <c r="A2820" s="214"/>
      <c r="B2820" s="214"/>
    </row>
    <row r="2821" spans="1:2" x14ac:dyDescent="0.2">
      <c r="A2821" s="214"/>
      <c r="B2821" s="214"/>
    </row>
    <row r="2822" spans="1:2" x14ac:dyDescent="0.2">
      <c r="A2822" s="214"/>
      <c r="B2822" s="214"/>
    </row>
    <row r="2823" spans="1:2" x14ac:dyDescent="0.2">
      <c r="A2823" s="214"/>
      <c r="B2823" s="214"/>
    </row>
    <row r="2824" spans="1:2" x14ac:dyDescent="0.2">
      <c r="A2824" s="214"/>
      <c r="B2824" s="214"/>
    </row>
    <row r="2825" spans="1:2" x14ac:dyDescent="0.2">
      <c r="A2825" s="214"/>
      <c r="B2825" s="214"/>
    </row>
    <row r="2826" spans="1:2" x14ac:dyDescent="0.2">
      <c r="A2826" s="214"/>
      <c r="B2826" s="214"/>
    </row>
    <row r="2827" spans="1:2" x14ac:dyDescent="0.2">
      <c r="A2827" s="214"/>
      <c r="B2827" s="214"/>
    </row>
    <row r="2828" spans="1:2" x14ac:dyDescent="0.2">
      <c r="A2828" s="214"/>
      <c r="B2828" s="214"/>
    </row>
    <row r="2829" spans="1:2" x14ac:dyDescent="0.2">
      <c r="A2829" s="214"/>
      <c r="B2829" s="214"/>
    </row>
    <row r="2830" spans="1:2" x14ac:dyDescent="0.2">
      <c r="A2830" s="214"/>
      <c r="B2830" s="214"/>
    </row>
    <row r="2831" spans="1:2" x14ac:dyDescent="0.2">
      <c r="A2831" s="214"/>
      <c r="B2831" s="214"/>
    </row>
    <row r="2832" spans="1:2" x14ac:dyDescent="0.2">
      <c r="A2832" s="214"/>
      <c r="B2832" s="214"/>
    </row>
    <row r="2833" spans="1:2" x14ac:dyDescent="0.2">
      <c r="A2833" s="214"/>
      <c r="B2833" s="214"/>
    </row>
    <row r="2834" spans="1:2" x14ac:dyDescent="0.2">
      <c r="A2834" s="214"/>
      <c r="B2834" s="214"/>
    </row>
    <row r="2835" spans="1:2" x14ac:dyDescent="0.2">
      <c r="A2835" s="214"/>
      <c r="B2835" s="214"/>
    </row>
    <row r="2836" spans="1:2" x14ac:dyDescent="0.2">
      <c r="A2836" s="214"/>
      <c r="B2836" s="214"/>
    </row>
    <row r="2837" spans="1:2" x14ac:dyDescent="0.2">
      <c r="A2837" s="214"/>
      <c r="B2837" s="214"/>
    </row>
    <row r="2838" spans="1:2" x14ac:dyDescent="0.2">
      <c r="A2838" s="214"/>
      <c r="B2838" s="214"/>
    </row>
    <row r="2839" spans="1:2" x14ac:dyDescent="0.2">
      <c r="A2839" s="214"/>
      <c r="B2839" s="214"/>
    </row>
    <row r="2840" spans="1:2" x14ac:dyDescent="0.2">
      <c r="A2840" s="214"/>
      <c r="B2840" s="214"/>
    </row>
    <row r="2841" spans="1:2" x14ac:dyDescent="0.2">
      <c r="A2841" s="214"/>
      <c r="B2841" s="214"/>
    </row>
    <row r="2842" spans="1:2" x14ac:dyDescent="0.2">
      <c r="A2842" s="214"/>
      <c r="B2842" s="214"/>
    </row>
    <row r="2843" spans="1:2" x14ac:dyDescent="0.2">
      <c r="A2843" s="214"/>
      <c r="B2843" s="214"/>
    </row>
    <row r="2844" spans="1:2" x14ac:dyDescent="0.2">
      <c r="A2844" s="214"/>
      <c r="B2844" s="214"/>
    </row>
    <row r="2845" spans="1:2" x14ac:dyDescent="0.2">
      <c r="A2845" s="214"/>
      <c r="B2845" s="214"/>
    </row>
    <row r="2846" spans="1:2" x14ac:dyDescent="0.2">
      <c r="A2846" s="214"/>
      <c r="B2846" s="214"/>
    </row>
    <row r="2847" spans="1:2" x14ac:dyDescent="0.2">
      <c r="A2847" s="214"/>
      <c r="B2847" s="214"/>
    </row>
    <row r="2848" spans="1:2" x14ac:dyDescent="0.2">
      <c r="A2848" s="214"/>
      <c r="B2848" s="214"/>
    </row>
    <row r="2849" spans="1:2" x14ac:dyDescent="0.2">
      <c r="A2849" s="214"/>
      <c r="B2849" s="214"/>
    </row>
    <row r="2850" spans="1:2" x14ac:dyDescent="0.2">
      <c r="A2850" s="214"/>
      <c r="B2850" s="214"/>
    </row>
    <row r="2851" spans="1:2" x14ac:dyDescent="0.2">
      <c r="A2851" s="214"/>
      <c r="B2851" s="214"/>
    </row>
    <row r="2852" spans="1:2" x14ac:dyDescent="0.2">
      <c r="A2852" s="214"/>
      <c r="B2852" s="214"/>
    </row>
    <row r="2853" spans="1:2" x14ac:dyDescent="0.2">
      <c r="A2853" s="214"/>
      <c r="B2853" s="214"/>
    </row>
    <row r="2854" spans="1:2" x14ac:dyDescent="0.2">
      <c r="A2854" s="214"/>
      <c r="B2854" s="214"/>
    </row>
    <row r="2855" spans="1:2" x14ac:dyDescent="0.2">
      <c r="A2855" s="214"/>
      <c r="B2855" s="214"/>
    </row>
    <row r="2856" spans="1:2" x14ac:dyDescent="0.2">
      <c r="A2856" s="214"/>
      <c r="B2856" s="214"/>
    </row>
    <row r="2857" spans="1:2" x14ac:dyDescent="0.2">
      <c r="A2857" s="214"/>
      <c r="B2857" s="214"/>
    </row>
    <row r="2858" spans="1:2" x14ac:dyDescent="0.2">
      <c r="A2858" s="214"/>
      <c r="B2858" s="214"/>
    </row>
    <row r="2859" spans="1:2" x14ac:dyDescent="0.2">
      <c r="A2859" s="214"/>
      <c r="B2859" s="214"/>
    </row>
    <row r="2860" spans="1:2" x14ac:dyDescent="0.2">
      <c r="A2860" s="214"/>
      <c r="B2860" s="214"/>
    </row>
    <row r="2861" spans="1:2" x14ac:dyDescent="0.2">
      <c r="A2861" s="214"/>
      <c r="B2861" s="214"/>
    </row>
    <row r="2862" spans="1:2" x14ac:dyDescent="0.2">
      <c r="A2862" s="214"/>
      <c r="B2862" s="214"/>
    </row>
    <row r="2863" spans="1:2" x14ac:dyDescent="0.2">
      <c r="A2863" s="214"/>
      <c r="B2863" s="214"/>
    </row>
    <row r="2864" spans="1:2" x14ac:dyDescent="0.2">
      <c r="A2864" s="214"/>
      <c r="B2864" s="214"/>
    </row>
    <row r="2865" spans="1:2" x14ac:dyDescent="0.2">
      <c r="A2865" s="214"/>
      <c r="B2865" s="214"/>
    </row>
    <row r="2866" spans="1:2" x14ac:dyDescent="0.2">
      <c r="A2866" s="214"/>
      <c r="B2866" s="214"/>
    </row>
    <row r="2867" spans="1:2" x14ac:dyDescent="0.2">
      <c r="A2867" s="214"/>
      <c r="B2867" s="214"/>
    </row>
    <row r="2868" spans="1:2" x14ac:dyDescent="0.2">
      <c r="A2868" s="214"/>
      <c r="B2868" s="214"/>
    </row>
    <row r="2869" spans="1:2" x14ac:dyDescent="0.2">
      <c r="A2869" s="214"/>
      <c r="B2869" s="214"/>
    </row>
    <row r="2870" spans="1:2" x14ac:dyDescent="0.2">
      <c r="A2870" s="214"/>
      <c r="B2870" s="214"/>
    </row>
    <row r="2871" spans="1:2" x14ac:dyDescent="0.2">
      <c r="A2871" s="214"/>
      <c r="B2871" s="214"/>
    </row>
    <row r="2872" spans="1:2" x14ac:dyDescent="0.2">
      <c r="A2872" s="214"/>
      <c r="B2872" s="214"/>
    </row>
    <row r="2873" spans="1:2" x14ac:dyDescent="0.2">
      <c r="A2873" s="214"/>
      <c r="B2873" s="214"/>
    </row>
    <row r="2874" spans="1:2" x14ac:dyDescent="0.2">
      <c r="A2874" s="214"/>
      <c r="B2874" s="214"/>
    </row>
    <row r="2875" spans="1:2" x14ac:dyDescent="0.2">
      <c r="A2875" s="214"/>
      <c r="B2875" s="214"/>
    </row>
    <row r="2876" spans="1:2" x14ac:dyDescent="0.2">
      <c r="A2876" s="214"/>
      <c r="B2876" s="214"/>
    </row>
    <row r="2877" spans="1:2" x14ac:dyDescent="0.2">
      <c r="A2877" s="214"/>
      <c r="B2877" s="214"/>
    </row>
    <row r="2878" spans="1:2" x14ac:dyDescent="0.2">
      <c r="A2878" s="214"/>
      <c r="B2878" s="214"/>
    </row>
    <row r="2879" spans="1:2" x14ac:dyDescent="0.2">
      <c r="A2879" s="214"/>
      <c r="B2879" s="214"/>
    </row>
    <row r="2880" spans="1:2" x14ac:dyDescent="0.2">
      <c r="A2880" s="214"/>
      <c r="B2880" s="214"/>
    </row>
    <row r="2881" spans="1:2" x14ac:dyDescent="0.2">
      <c r="A2881" s="214"/>
      <c r="B2881" s="214"/>
    </row>
    <row r="2882" spans="1:2" x14ac:dyDescent="0.2">
      <c r="A2882" s="214"/>
      <c r="B2882" s="214"/>
    </row>
    <row r="2883" spans="1:2" x14ac:dyDescent="0.2">
      <c r="A2883" s="214"/>
      <c r="B2883" s="214"/>
    </row>
    <row r="2884" spans="1:2" x14ac:dyDescent="0.2">
      <c r="A2884" s="214"/>
      <c r="B2884" s="214"/>
    </row>
    <row r="2885" spans="1:2" x14ac:dyDescent="0.2">
      <c r="A2885" s="214"/>
      <c r="B2885" s="214"/>
    </row>
    <row r="2886" spans="1:2" x14ac:dyDescent="0.2">
      <c r="A2886" s="214"/>
      <c r="B2886" s="214"/>
    </row>
    <row r="2887" spans="1:2" x14ac:dyDescent="0.2">
      <c r="A2887" s="214"/>
      <c r="B2887" s="214"/>
    </row>
    <row r="2888" spans="1:2" x14ac:dyDescent="0.2">
      <c r="A2888" s="214"/>
      <c r="B2888" s="214"/>
    </row>
    <row r="2889" spans="1:2" x14ac:dyDescent="0.2">
      <c r="A2889" s="214"/>
      <c r="B2889" s="214"/>
    </row>
    <row r="2890" spans="1:2" x14ac:dyDescent="0.2">
      <c r="A2890" s="214"/>
      <c r="B2890" s="214"/>
    </row>
    <row r="2891" spans="1:2" x14ac:dyDescent="0.2">
      <c r="A2891" s="214"/>
      <c r="B2891" s="214"/>
    </row>
    <row r="2892" spans="1:2" x14ac:dyDescent="0.2">
      <c r="A2892" s="214"/>
      <c r="B2892" s="214"/>
    </row>
    <row r="2893" spans="1:2" x14ac:dyDescent="0.2">
      <c r="A2893" s="214"/>
      <c r="B2893" s="214"/>
    </row>
    <row r="2894" spans="1:2" x14ac:dyDescent="0.2">
      <c r="A2894" s="214"/>
      <c r="B2894" s="214"/>
    </row>
    <row r="2895" spans="1:2" x14ac:dyDescent="0.2">
      <c r="A2895" s="214"/>
      <c r="B2895" s="214"/>
    </row>
    <row r="2896" spans="1:2" x14ac:dyDescent="0.2">
      <c r="A2896" s="214"/>
      <c r="B2896" s="214"/>
    </row>
    <row r="2897" spans="1:2" x14ac:dyDescent="0.2">
      <c r="A2897" s="214"/>
      <c r="B2897" s="214"/>
    </row>
    <row r="2898" spans="1:2" x14ac:dyDescent="0.2">
      <c r="A2898" s="214"/>
      <c r="B2898" s="214"/>
    </row>
    <row r="2899" spans="1:2" x14ac:dyDescent="0.2">
      <c r="A2899" s="214"/>
      <c r="B2899" s="214"/>
    </row>
    <row r="2900" spans="1:2" x14ac:dyDescent="0.2">
      <c r="A2900" s="214"/>
      <c r="B2900" s="214"/>
    </row>
    <row r="2901" spans="1:2" x14ac:dyDescent="0.2">
      <c r="A2901" s="214"/>
      <c r="B2901" s="214"/>
    </row>
    <row r="2902" spans="1:2" x14ac:dyDescent="0.2">
      <c r="A2902" s="214"/>
      <c r="B2902" s="214"/>
    </row>
    <row r="2903" spans="1:2" x14ac:dyDescent="0.2">
      <c r="A2903" s="214"/>
      <c r="B2903" s="214"/>
    </row>
    <row r="2904" spans="1:2" x14ac:dyDescent="0.2">
      <c r="A2904" s="214"/>
      <c r="B2904" s="214"/>
    </row>
    <row r="2905" spans="1:2" x14ac:dyDescent="0.2">
      <c r="A2905" s="214"/>
      <c r="B2905" s="214"/>
    </row>
    <row r="2906" spans="1:2" x14ac:dyDescent="0.2">
      <c r="A2906" s="214"/>
      <c r="B2906" s="214"/>
    </row>
    <row r="2907" spans="1:2" x14ac:dyDescent="0.2">
      <c r="A2907" s="214"/>
      <c r="B2907" s="214"/>
    </row>
    <row r="2908" spans="1:2" x14ac:dyDescent="0.2">
      <c r="A2908" s="214"/>
      <c r="B2908" s="214"/>
    </row>
    <row r="2909" spans="1:2" x14ac:dyDescent="0.2">
      <c r="A2909" s="214"/>
      <c r="B2909" s="214"/>
    </row>
    <row r="2910" spans="1:2" x14ac:dyDescent="0.2">
      <c r="A2910" s="214"/>
      <c r="B2910" s="214"/>
    </row>
    <row r="2911" spans="1:2" x14ac:dyDescent="0.2">
      <c r="A2911" s="214"/>
      <c r="B2911" s="214"/>
    </row>
    <row r="2912" spans="1:2" x14ac:dyDescent="0.2">
      <c r="A2912" s="214"/>
      <c r="B2912" s="214"/>
    </row>
    <row r="2913" spans="1:2" x14ac:dyDescent="0.2">
      <c r="A2913" s="214"/>
      <c r="B2913" s="214"/>
    </row>
    <row r="2914" spans="1:2" x14ac:dyDescent="0.2">
      <c r="A2914" s="214"/>
      <c r="B2914" s="214"/>
    </row>
    <row r="2915" spans="1:2" x14ac:dyDescent="0.2">
      <c r="A2915" s="214"/>
      <c r="B2915" s="214"/>
    </row>
    <row r="2916" spans="1:2" x14ac:dyDescent="0.2">
      <c r="A2916" s="214"/>
      <c r="B2916" s="214"/>
    </row>
    <row r="2917" spans="1:2" x14ac:dyDescent="0.2">
      <c r="A2917" s="214"/>
      <c r="B2917" s="214"/>
    </row>
    <row r="2918" spans="1:2" x14ac:dyDescent="0.2">
      <c r="A2918" s="214"/>
      <c r="B2918" s="214"/>
    </row>
    <row r="2919" spans="1:2" x14ac:dyDescent="0.2">
      <c r="A2919" s="214"/>
      <c r="B2919" s="214"/>
    </row>
    <row r="2920" spans="1:2" x14ac:dyDescent="0.2">
      <c r="A2920" s="214"/>
      <c r="B2920" s="214"/>
    </row>
    <row r="2921" spans="1:2" x14ac:dyDescent="0.2">
      <c r="A2921" s="214"/>
      <c r="B2921" s="214"/>
    </row>
    <row r="2922" spans="1:2" x14ac:dyDescent="0.2">
      <c r="A2922" s="214"/>
      <c r="B2922" s="214"/>
    </row>
    <row r="2923" spans="1:2" x14ac:dyDescent="0.2">
      <c r="A2923" s="214"/>
      <c r="B2923" s="214"/>
    </row>
    <row r="2924" spans="1:2" x14ac:dyDescent="0.2">
      <c r="A2924" s="214"/>
      <c r="B2924" s="214"/>
    </row>
    <row r="2925" spans="1:2" x14ac:dyDescent="0.2">
      <c r="A2925" s="214"/>
      <c r="B2925" s="214"/>
    </row>
    <row r="2926" spans="1:2" x14ac:dyDescent="0.2">
      <c r="A2926" s="214"/>
      <c r="B2926" s="214"/>
    </row>
    <row r="2927" spans="1:2" x14ac:dyDescent="0.2">
      <c r="A2927" s="214"/>
      <c r="B2927" s="214"/>
    </row>
    <row r="2928" spans="1:2" x14ac:dyDescent="0.2">
      <c r="A2928" s="214"/>
      <c r="B2928" s="214"/>
    </row>
    <row r="2929" spans="1:2" x14ac:dyDescent="0.2">
      <c r="A2929" s="214"/>
      <c r="B2929" s="214"/>
    </row>
    <row r="2930" spans="1:2" x14ac:dyDescent="0.2">
      <c r="A2930" s="214"/>
      <c r="B2930" s="214"/>
    </row>
    <row r="2931" spans="1:2" x14ac:dyDescent="0.2">
      <c r="A2931" s="214"/>
      <c r="B2931" s="214"/>
    </row>
    <row r="2932" spans="1:2" x14ac:dyDescent="0.2">
      <c r="A2932" s="214"/>
      <c r="B2932" s="214"/>
    </row>
    <row r="2933" spans="1:2" x14ac:dyDescent="0.2">
      <c r="A2933" s="214"/>
      <c r="B2933" s="214"/>
    </row>
    <row r="2934" spans="1:2" x14ac:dyDescent="0.2">
      <c r="A2934" s="214"/>
      <c r="B2934" s="214"/>
    </row>
    <row r="2935" spans="1:2" x14ac:dyDescent="0.2">
      <c r="A2935" s="214"/>
      <c r="B2935" s="214"/>
    </row>
    <row r="2936" spans="1:2" x14ac:dyDescent="0.2">
      <c r="A2936" s="214"/>
      <c r="B2936" s="214"/>
    </row>
    <row r="2937" spans="1:2" x14ac:dyDescent="0.2">
      <c r="A2937" s="214"/>
      <c r="B2937" s="214"/>
    </row>
    <row r="2938" spans="1:2" x14ac:dyDescent="0.2">
      <c r="A2938" s="214"/>
      <c r="B2938" s="214"/>
    </row>
    <row r="2939" spans="1:2" x14ac:dyDescent="0.2">
      <c r="A2939" s="214"/>
      <c r="B2939" s="214"/>
    </row>
    <row r="2940" spans="1:2" x14ac:dyDescent="0.2">
      <c r="A2940" s="214"/>
      <c r="B2940" s="214"/>
    </row>
    <row r="2941" spans="1:2" x14ac:dyDescent="0.2">
      <c r="A2941" s="214"/>
      <c r="B2941" s="214"/>
    </row>
    <row r="2942" spans="1:2" x14ac:dyDescent="0.2">
      <c r="A2942" s="214"/>
      <c r="B2942" s="214"/>
    </row>
    <row r="2943" spans="1:2" x14ac:dyDescent="0.2">
      <c r="A2943" s="214"/>
      <c r="B2943" s="214"/>
    </row>
    <row r="2944" spans="1:2" x14ac:dyDescent="0.2">
      <c r="A2944" s="214"/>
      <c r="B2944" s="214"/>
    </row>
    <row r="2945" spans="1:2" x14ac:dyDescent="0.2">
      <c r="A2945" s="214"/>
      <c r="B2945" s="214"/>
    </row>
    <row r="2946" spans="1:2" x14ac:dyDescent="0.2">
      <c r="A2946" s="214"/>
      <c r="B2946" s="214"/>
    </row>
    <row r="2947" spans="1:2" x14ac:dyDescent="0.2">
      <c r="A2947" s="214"/>
      <c r="B2947" s="214"/>
    </row>
    <row r="2948" spans="1:2" x14ac:dyDescent="0.2">
      <c r="A2948" s="214"/>
      <c r="B2948" s="214"/>
    </row>
    <row r="2949" spans="1:2" x14ac:dyDescent="0.2">
      <c r="A2949" s="214"/>
      <c r="B2949" s="214"/>
    </row>
    <row r="2950" spans="1:2" x14ac:dyDescent="0.2">
      <c r="A2950" s="214"/>
      <c r="B2950" s="214"/>
    </row>
    <row r="2951" spans="1:2" x14ac:dyDescent="0.2">
      <c r="A2951" s="214"/>
      <c r="B2951" s="214"/>
    </row>
    <row r="2952" spans="1:2" x14ac:dyDescent="0.2">
      <c r="A2952" s="214"/>
      <c r="B2952" s="214"/>
    </row>
    <row r="2953" spans="1:2" x14ac:dyDescent="0.2">
      <c r="A2953" s="214"/>
      <c r="B2953" s="214"/>
    </row>
    <row r="2954" spans="1:2" x14ac:dyDescent="0.2">
      <c r="A2954" s="214"/>
      <c r="B2954" s="214"/>
    </row>
    <row r="2955" spans="1:2" x14ac:dyDescent="0.2">
      <c r="A2955" s="214"/>
      <c r="B2955" s="214"/>
    </row>
    <row r="2956" spans="1:2" x14ac:dyDescent="0.2">
      <c r="A2956" s="214"/>
      <c r="B2956" s="214"/>
    </row>
    <row r="2957" spans="1:2" x14ac:dyDescent="0.2">
      <c r="A2957" s="214"/>
      <c r="B2957" s="214"/>
    </row>
    <row r="2958" spans="1:2" x14ac:dyDescent="0.2">
      <c r="A2958" s="214"/>
      <c r="B2958" s="214"/>
    </row>
    <row r="2959" spans="1:2" x14ac:dyDescent="0.2">
      <c r="A2959" s="214"/>
      <c r="B2959" s="214"/>
    </row>
    <row r="2960" spans="1:2" x14ac:dyDescent="0.2">
      <c r="A2960" s="214"/>
      <c r="B2960" s="214"/>
    </row>
    <row r="2961" spans="1:2" x14ac:dyDescent="0.2">
      <c r="A2961" s="214"/>
      <c r="B2961" s="214"/>
    </row>
    <row r="2962" spans="1:2" x14ac:dyDescent="0.2">
      <c r="A2962" s="214"/>
      <c r="B2962" s="214"/>
    </row>
    <row r="2963" spans="1:2" x14ac:dyDescent="0.2">
      <c r="A2963" s="214"/>
      <c r="B2963" s="214"/>
    </row>
    <row r="2964" spans="1:2" x14ac:dyDescent="0.2">
      <c r="A2964" s="214"/>
      <c r="B2964" s="214"/>
    </row>
    <row r="2965" spans="1:2" x14ac:dyDescent="0.2">
      <c r="A2965" s="214"/>
      <c r="B2965" s="214"/>
    </row>
    <row r="2966" spans="1:2" x14ac:dyDescent="0.2">
      <c r="A2966" s="214"/>
      <c r="B2966" s="214"/>
    </row>
    <row r="2967" spans="1:2" x14ac:dyDescent="0.2">
      <c r="A2967" s="214"/>
      <c r="B2967" s="214"/>
    </row>
    <row r="2968" spans="1:2" x14ac:dyDescent="0.2">
      <c r="A2968" s="214"/>
      <c r="B2968" s="214"/>
    </row>
    <row r="2969" spans="1:2" x14ac:dyDescent="0.2">
      <c r="A2969" s="214"/>
      <c r="B2969" s="214"/>
    </row>
    <row r="2970" spans="1:2" x14ac:dyDescent="0.2">
      <c r="A2970" s="214"/>
      <c r="B2970" s="214"/>
    </row>
    <row r="2971" spans="1:2" x14ac:dyDescent="0.2">
      <c r="A2971" s="214"/>
      <c r="B2971" s="214"/>
    </row>
    <row r="2972" spans="1:2" x14ac:dyDescent="0.2">
      <c r="A2972" s="214"/>
      <c r="B2972" s="214"/>
    </row>
    <row r="2973" spans="1:2" x14ac:dyDescent="0.2">
      <c r="A2973" s="214"/>
      <c r="B2973" s="214"/>
    </row>
    <row r="2974" spans="1:2" x14ac:dyDescent="0.2">
      <c r="A2974" s="214"/>
      <c r="B2974" s="214"/>
    </row>
    <row r="2975" spans="1:2" x14ac:dyDescent="0.2">
      <c r="A2975" s="214"/>
      <c r="B2975" s="214"/>
    </row>
    <row r="2976" spans="1:2" x14ac:dyDescent="0.2">
      <c r="A2976" s="214"/>
      <c r="B2976" s="214"/>
    </row>
    <row r="2977" spans="1:2" x14ac:dyDescent="0.2">
      <c r="A2977" s="214"/>
      <c r="B2977" s="214"/>
    </row>
    <row r="2978" spans="1:2" x14ac:dyDescent="0.2">
      <c r="A2978" s="214"/>
      <c r="B2978" s="214"/>
    </row>
    <row r="2979" spans="1:2" x14ac:dyDescent="0.2">
      <c r="A2979" s="214"/>
      <c r="B2979" s="214"/>
    </row>
    <row r="2980" spans="1:2" x14ac:dyDescent="0.2">
      <c r="A2980" s="214"/>
      <c r="B2980" s="214"/>
    </row>
    <row r="2981" spans="1:2" x14ac:dyDescent="0.2">
      <c r="A2981" s="214"/>
      <c r="B2981" s="214"/>
    </row>
    <row r="2982" spans="1:2" x14ac:dyDescent="0.2">
      <c r="A2982" s="214"/>
      <c r="B2982" s="214"/>
    </row>
    <row r="2983" spans="1:2" x14ac:dyDescent="0.2">
      <c r="A2983" s="214"/>
      <c r="B2983" s="214"/>
    </row>
    <row r="2984" spans="1:2" x14ac:dyDescent="0.2">
      <c r="A2984" s="214"/>
      <c r="B2984" s="214"/>
    </row>
    <row r="2985" spans="1:2" x14ac:dyDescent="0.2">
      <c r="A2985" s="214"/>
      <c r="B2985" s="214"/>
    </row>
    <row r="2986" spans="1:2" x14ac:dyDescent="0.2">
      <c r="A2986" s="214"/>
      <c r="B2986" s="214"/>
    </row>
    <row r="2987" spans="1:2" x14ac:dyDescent="0.2">
      <c r="A2987" s="214"/>
      <c r="B2987" s="214"/>
    </row>
    <row r="2988" spans="1:2" x14ac:dyDescent="0.2">
      <c r="A2988" s="214"/>
      <c r="B2988" s="214"/>
    </row>
    <row r="2989" spans="1:2" x14ac:dyDescent="0.2">
      <c r="A2989" s="214"/>
      <c r="B2989" s="214"/>
    </row>
    <row r="2990" spans="1:2" x14ac:dyDescent="0.2">
      <c r="A2990" s="214"/>
      <c r="B2990" s="214"/>
    </row>
    <row r="2991" spans="1:2" x14ac:dyDescent="0.2">
      <c r="A2991" s="214"/>
      <c r="B2991" s="214"/>
    </row>
    <row r="2992" spans="1:2" x14ac:dyDescent="0.2">
      <c r="A2992" s="214"/>
      <c r="B2992" s="214"/>
    </row>
    <row r="2993" spans="1:2" x14ac:dyDescent="0.2">
      <c r="A2993" s="214"/>
      <c r="B2993" s="214"/>
    </row>
    <row r="2994" spans="1:2" x14ac:dyDescent="0.2">
      <c r="A2994" s="214"/>
      <c r="B2994" s="214"/>
    </row>
    <row r="2995" spans="1:2" x14ac:dyDescent="0.2">
      <c r="A2995" s="214"/>
      <c r="B2995" s="214"/>
    </row>
    <row r="2996" spans="1:2" x14ac:dyDescent="0.2">
      <c r="A2996" s="214"/>
      <c r="B2996" s="214"/>
    </row>
    <row r="2997" spans="1:2" x14ac:dyDescent="0.2">
      <c r="A2997" s="214"/>
      <c r="B2997" s="214"/>
    </row>
    <row r="2998" spans="1:2" x14ac:dyDescent="0.2">
      <c r="A2998" s="214"/>
      <c r="B2998" s="214"/>
    </row>
    <row r="2999" spans="1:2" x14ac:dyDescent="0.2">
      <c r="A2999" s="214"/>
      <c r="B2999" s="214"/>
    </row>
    <row r="3000" spans="1:2" x14ac:dyDescent="0.2">
      <c r="A3000" s="214"/>
      <c r="B3000" s="214"/>
    </row>
    <row r="3001" spans="1:2" x14ac:dyDescent="0.2">
      <c r="A3001" s="214"/>
      <c r="B3001" s="214"/>
    </row>
    <row r="3002" spans="1:2" x14ac:dyDescent="0.2">
      <c r="A3002" s="214"/>
      <c r="B3002" s="214"/>
    </row>
    <row r="3003" spans="1:2" x14ac:dyDescent="0.2">
      <c r="A3003" s="214"/>
      <c r="B3003" s="214"/>
    </row>
    <row r="3004" spans="1:2" x14ac:dyDescent="0.2">
      <c r="A3004" s="214"/>
      <c r="B3004" s="214"/>
    </row>
    <row r="3005" spans="1:2" x14ac:dyDescent="0.2">
      <c r="A3005" s="214"/>
      <c r="B3005" s="214"/>
    </row>
    <row r="3006" spans="1:2" x14ac:dyDescent="0.2">
      <c r="A3006" s="214"/>
      <c r="B3006" s="214"/>
    </row>
    <row r="3007" spans="1:2" x14ac:dyDescent="0.2">
      <c r="A3007" s="214"/>
      <c r="B3007" s="214"/>
    </row>
    <row r="3008" spans="1:2" x14ac:dyDescent="0.2">
      <c r="A3008" s="214"/>
      <c r="B3008" s="214"/>
    </row>
    <row r="3009" spans="1:2" x14ac:dyDescent="0.2">
      <c r="A3009" s="214"/>
      <c r="B3009" s="214"/>
    </row>
    <row r="3010" spans="1:2" x14ac:dyDescent="0.2">
      <c r="A3010" s="214"/>
      <c r="B3010" s="214"/>
    </row>
    <row r="3011" spans="1:2" x14ac:dyDescent="0.2">
      <c r="A3011" s="214"/>
      <c r="B3011" s="214"/>
    </row>
    <row r="3012" spans="1:2" x14ac:dyDescent="0.2">
      <c r="A3012" s="214"/>
      <c r="B3012" s="214"/>
    </row>
    <row r="3013" spans="1:2" x14ac:dyDescent="0.2">
      <c r="A3013" s="214"/>
      <c r="B3013" s="214"/>
    </row>
    <row r="3014" spans="1:2" x14ac:dyDescent="0.2">
      <c r="A3014" s="214"/>
      <c r="B3014" s="214"/>
    </row>
    <row r="3015" spans="1:2" x14ac:dyDescent="0.2">
      <c r="A3015" s="214"/>
      <c r="B3015" s="214"/>
    </row>
    <row r="3016" spans="1:2" x14ac:dyDescent="0.2">
      <c r="A3016" s="214"/>
      <c r="B3016" s="214"/>
    </row>
    <row r="3017" spans="1:2" x14ac:dyDescent="0.2">
      <c r="A3017" s="214"/>
      <c r="B3017" s="214"/>
    </row>
    <row r="3018" spans="1:2" x14ac:dyDescent="0.2">
      <c r="A3018" s="214"/>
      <c r="B3018" s="214"/>
    </row>
    <row r="3019" spans="1:2" x14ac:dyDescent="0.2">
      <c r="A3019" s="214"/>
      <c r="B3019" s="214"/>
    </row>
    <row r="3020" spans="1:2" x14ac:dyDescent="0.2">
      <c r="A3020" s="214"/>
      <c r="B3020" s="214"/>
    </row>
    <row r="3021" spans="1:2" x14ac:dyDescent="0.2">
      <c r="A3021" s="214"/>
      <c r="B3021" s="214"/>
    </row>
    <row r="3022" spans="1:2" x14ac:dyDescent="0.2">
      <c r="A3022" s="214"/>
      <c r="B3022" s="214"/>
    </row>
    <row r="3023" spans="1:2" x14ac:dyDescent="0.2">
      <c r="A3023" s="214"/>
      <c r="B3023" s="214"/>
    </row>
    <row r="3024" spans="1:2" x14ac:dyDescent="0.2">
      <c r="A3024" s="214"/>
      <c r="B3024" s="214"/>
    </row>
    <row r="3025" spans="1:2" x14ac:dyDescent="0.2">
      <c r="A3025" s="214"/>
      <c r="B3025" s="214"/>
    </row>
    <row r="3026" spans="1:2" x14ac:dyDescent="0.2">
      <c r="A3026" s="214"/>
      <c r="B3026" s="214"/>
    </row>
    <row r="3027" spans="1:2" x14ac:dyDescent="0.2">
      <c r="A3027" s="214"/>
      <c r="B3027" s="214"/>
    </row>
    <row r="3028" spans="1:2" x14ac:dyDescent="0.2">
      <c r="A3028" s="214"/>
      <c r="B3028" s="214"/>
    </row>
    <row r="3029" spans="1:2" x14ac:dyDescent="0.2">
      <c r="A3029" s="214"/>
      <c r="B3029" s="214"/>
    </row>
    <row r="3030" spans="1:2" x14ac:dyDescent="0.2">
      <c r="A3030" s="214"/>
      <c r="B3030" s="214"/>
    </row>
    <row r="3031" spans="1:2" x14ac:dyDescent="0.2">
      <c r="A3031" s="214"/>
      <c r="B3031" s="214"/>
    </row>
    <row r="3032" spans="1:2" x14ac:dyDescent="0.2">
      <c r="A3032" s="214"/>
      <c r="B3032" s="214"/>
    </row>
    <row r="3033" spans="1:2" x14ac:dyDescent="0.2">
      <c r="A3033" s="214"/>
      <c r="B3033" s="214"/>
    </row>
    <row r="3034" spans="1:2" x14ac:dyDescent="0.2">
      <c r="A3034" s="214"/>
      <c r="B3034" s="214"/>
    </row>
    <row r="3035" spans="1:2" x14ac:dyDescent="0.2">
      <c r="A3035" s="214"/>
      <c r="B3035" s="214"/>
    </row>
    <row r="3036" spans="1:2" x14ac:dyDescent="0.2">
      <c r="A3036" s="214"/>
      <c r="B3036" s="214"/>
    </row>
    <row r="3037" spans="1:2" x14ac:dyDescent="0.2">
      <c r="A3037" s="214"/>
      <c r="B3037" s="214"/>
    </row>
    <row r="3038" spans="1:2" x14ac:dyDescent="0.2">
      <c r="A3038" s="214"/>
      <c r="B3038" s="214"/>
    </row>
    <row r="3039" spans="1:2" x14ac:dyDescent="0.2">
      <c r="A3039" s="214"/>
      <c r="B3039" s="214"/>
    </row>
    <row r="3040" spans="1:2" x14ac:dyDescent="0.2">
      <c r="A3040" s="214"/>
      <c r="B3040" s="214"/>
    </row>
    <row r="3041" spans="1:2" x14ac:dyDescent="0.2">
      <c r="A3041" s="214"/>
      <c r="B3041" s="214"/>
    </row>
    <row r="3042" spans="1:2" x14ac:dyDescent="0.2">
      <c r="A3042" s="214"/>
      <c r="B3042" s="214"/>
    </row>
    <row r="3043" spans="1:2" x14ac:dyDescent="0.2">
      <c r="A3043" s="214"/>
      <c r="B3043" s="214"/>
    </row>
    <row r="3044" spans="1:2" x14ac:dyDescent="0.2">
      <c r="A3044" s="214"/>
      <c r="B3044" s="214"/>
    </row>
    <row r="3045" spans="1:2" x14ac:dyDescent="0.2">
      <c r="A3045" s="214"/>
      <c r="B3045" s="214"/>
    </row>
    <row r="3046" spans="1:2" x14ac:dyDescent="0.2">
      <c r="A3046" s="214"/>
      <c r="B3046" s="214"/>
    </row>
    <row r="3047" spans="1:2" x14ac:dyDescent="0.2">
      <c r="A3047" s="214"/>
      <c r="B3047" s="214"/>
    </row>
    <row r="3048" spans="1:2" x14ac:dyDescent="0.2">
      <c r="A3048" s="214"/>
      <c r="B3048" s="214"/>
    </row>
    <row r="3049" spans="1:2" x14ac:dyDescent="0.2">
      <c r="A3049" s="214"/>
      <c r="B3049" s="214"/>
    </row>
    <row r="3050" spans="1:2" x14ac:dyDescent="0.2">
      <c r="A3050" s="214"/>
      <c r="B3050" s="214"/>
    </row>
    <row r="3051" spans="1:2" x14ac:dyDescent="0.2">
      <c r="A3051" s="214"/>
      <c r="B3051" s="214"/>
    </row>
    <row r="3052" spans="1:2" x14ac:dyDescent="0.2">
      <c r="A3052" s="214"/>
      <c r="B3052" s="214"/>
    </row>
    <row r="3053" spans="1:2" x14ac:dyDescent="0.2">
      <c r="A3053" s="214"/>
      <c r="B3053" s="214"/>
    </row>
    <row r="3054" spans="1:2" x14ac:dyDescent="0.2">
      <c r="A3054" s="214"/>
      <c r="B3054" s="214"/>
    </row>
    <row r="3055" spans="1:2" x14ac:dyDescent="0.2">
      <c r="A3055" s="214"/>
      <c r="B3055" s="214"/>
    </row>
    <row r="3056" spans="1:2" x14ac:dyDescent="0.2">
      <c r="A3056" s="214"/>
      <c r="B3056" s="214"/>
    </row>
    <row r="3057" spans="1:2" x14ac:dyDescent="0.2">
      <c r="A3057" s="214"/>
      <c r="B3057" s="214"/>
    </row>
    <row r="3058" spans="1:2" x14ac:dyDescent="0.2">
      <c r="A3058" s="214"/>
      <c r="B3058" s="214"/>
    </row>
    <row r="3059" spans="1:2" x14ac:dyDescent="0.2">
      <c r="A3059" s="214"/>
      <c r="B3059" s="214"/>
    </row>
    <row r="3060" spans="1:2" x14ac:dyDescent="0.2">
      <c r="A3060" s="214"/>
      <c r="B3060" s="214"/>
    </row>
    <row r="3061" spans="1:2" x14ac:dyDescent="0.2">
      <c r="A3061" s="214"/>
      <c r="B3061" s="214"/>
    </row>
    <row r="3062" spans="1:2" x14ac:dyDescent="0.2">
      <c r="A3062" s="214"/>
      <c r="B3062" s="214"/>
    </row>
    <row r="3063" spans="1:2" x14ac:dyDescent="0.2">
      <c r="A3063" s="214"/>
      <c r="B3063" s="214"/>
    </row>
    <row r="3064" spans="1:2" x14ac:dyDescent="0.2">
      <c r="A3064" s="214"/>
      <c r="B3064" s="214"/>
    </row>
    <row r="3065" spans="1:2" x14ac:dyDescent="0.2">
      <c r="A3065" s="214"/>
      <c r="B3065" s="214"/>
    </row>
    <row r="3066" spans="1:2" x14ac:dyDescent="0.2">
      <c r="A3066" s="214"/>
      <c r="B3066" s="214"/>
    </row>
    <row r="3067" spans="1:2" x14ac:dyDescent="0.2">
      <c r="A3067" s="214"/>
      <c r="B3067" s="214"/>
    </row>
    <row r="3068" spans="1:2" x14ac:dyDescent="0.2">
      <c r="A3068" s="214"/>
      <c r="B3068" s="214"/>
    </row>
    <row r="3069" spans="1:2" x14ac:dyDescent="0.2">
      <c r="A3069" s="214"/>
      <c r="B3069" s="214"/>
    </row>
    <row r="3070" spans="1:2" x14ac:dyDescent="0.2">
      <c r="A3070" s="214"/>
      <c r="B3070" s="214"/>
    </row>
    <row r="3071" spans="1:2" x14ac:dyDescent="0.2">
      <c r="A3071" s="214"/>
      <c r="B3071" s="214"/>
    </row>
    <row r="3072" spans="1:2" x14ac:dyDescent="0.2">
      <c r="A3072" s="214"/>
      <c r="B3072" s="214"/>
    </row>
    <row r="3073" spans="1:2" x14ac:dyDescent="0.2">
      <c r="A3073" s="214"/>
      <c r="B3073" s="214"/>
    </row>
    <row r="3074" spans="1:2" x14ac:dyDescent="0.2">
      <c r="A3074" s="214"/>
      <c r="B3074" s="214"/>
    </row>
    <row r="3075" spans="1:2" x14ac:dyDescent="0.2">
      <c r="A3075" s="214"/>
      <c r="B3075" s="214"/>
    </row>
    <row r="3076" spans="1:2" x14ac:dyDescent="0.2">
      <c r="A3076" s="214"/>
      <c r="B3076" s="214"/>
    </row>
    <row r="3077" spans="1:2" x14ac:dyDescent="0.2">
      <c r="A3077" s="214"/>
      <c r="B3077" s="214"/>
    </row>
    <row r="3078" spans="1:2" x14ac:dyDescent="0.2">
      <c r="A3078" s="214"/>
      <c r="B3078" s="214"/>
    </row>
    <row r="3079" spans="1:2" x14ac:dyDescent="0.2">
      <c r="A3079" s="214"/>
      <c r="B3079" s="214"/>
    </row>
    <row r="3080" spans="1:2" x14ac:dyDescent="0.2">
      <c r="A3080" s="214"/>
      <c r="B3080" s="214"/>
    </row>
    <row r="3081" spans="1:2" x14ac:dyDescent="0.2">
      <c r="A3081" s="214"/>
      <c r="B3081" s="214"/>
    </row>
    <row r="3082" spans="1:2" x14ac:dyDescent="0.2">
      <c r="A3082" s="214"/>
      <c r="B3082" s="214"/>
    </row>
    <row r="3083" spans="1:2" x14ac:dyDescent="0.2">
      <c r="A3083" s="214"/>
      <c r="B3083" s="214"/>
    </row>
    <row r="3084" spans="1:2" x14ac:dyDescent="0.2">
      <c r="A3084" s="214"/>
      <c r="B3084" s="214"/>
    </row>
    <row r="3085" spans="1:2" x14ac:dyDescent="0.2">
      <c r="A3085" s="214"/>
      <c r="B3085" s="214"/>
    </row>
    <row r="3086" spans="1:2" x14ac:dyDescent="0.2">
      <c r="A3086" s="214"/>
      <c r="B3086" s="214"/>
    </row>
    <row r="3087" spans="1:2" x14ac:dyDescent="0.2">
      <c r="A3087" s="214"/>
      <c r="B3087" s="214"/>
    </row>
    <row r="3088" spans="1:2" x14ac:dyDescent="0.2">
      <c r="A3088" s="214"/>
      <c r="B3088" s="214"/>
    </row>
    <row r="3089" spans="1:2" x14ac:dyDescent="0.2">
      <c r="A3089" s="214"/>
      <c r="B3089" s="214"/>
    </row>
    <row r="3090" spans="1:2" x14ac:dyDescent="0.2">
      <c r="A3090" s="214"/>
      <c r="B3090" s="214"/>
    </row>
    <row r="3091" spans="1:2" x14ac:dyDescent="0.2">
      <c r="A3091" s="214"/>
      <c r="B3091" s="214"/>
    </row>
    <row r="3092" spans="1:2" x14ac:dyDescent="0.2">
      <c r="A3092" s="214"/>
      <c r="B3092" s="214"/>
    </row>
    <row r="3093" spans="1:2" x14ac:dyDescent="0.2">
      <c r="A3093" s="214"/>
      <c r="B3093" s="214"/>
    </row>
    <row r="3094" spans="1:2" x14ac:dyDescent="0.2">
      <c r="A3094" s="214"/>
      <c r="B3094" s="214"/>
    </row>
    <row r="3095" spans="1:2" x14ac:dyDescent="0.2">
      <c r="A3095" s="214"/>
      <c r="B3095" s="214"/>
    </row>
    <row r="3096" spans="1:2" x14ac:dyDescent="0.2">
      <c r="A3096" s="214"/>
      <c r="B3096" s="214"/>
    </row>
    <row r="3097" spans="1:2" x14ac:dyDescent="0.2">
      <c r="A3097" s="214"/>
      <c r="B3097" s="214"/>
    </row>
    <row r="3098" spans="1:2" x14ac:dyDescent="0.2">
      <c r="A3098" s="214"/>
      <c r="B3098" s="214"/>
    </row>
    <row r="3099" spans="1:2" x14ac:dyDescent="0.2">
      <c r="A3099" s="214"/>
      <c r="B3099" s="214"/>
    </row>
    <row r="3100" spans="1:2" x14ac:dyDescent="0.2">
      <c r="A3100" s="214"/>
      <c r="B3100" s="214"/>
    </row>
    <row r="3101" spans="1:2" x14ac:dyDescent="0.2">
      <c r="A3101" s="214"/>
      <c r="B3101" s="214"/>
    </row>
    <row r="3102" spans="1:2" x14ac:dyDescent="0.2">
      <c r="A3102" s="214"/>
      <c r="B3102" s="214"/>
    </row>
    <row r="3103" spans="1:2" x14ac:dyDescent="0.2">
      <c r="A3103" s="214"/>
      <c r="B3103" s="214"/>
    </row>
    <row r="3104" spans="1:2" x14ac:dyDescent="0.2">
      <c r="A3104" s="214"/>
      <c r="B3104" s="214"/>
    </row>
    <row r="3105" spans="1:2" x14ac:dyDescent="0.2">
      <c r="A3105" s="214"/>
      <c r="B3105" s="214"/>
    </row>
    <row r="3106" spans="1:2" x14ac:dyDescent="0.2">
      <c r="A3106" s="214"/>
      <c r="B3106" s="214"/>
    </row>
    <row r="3107" spans="1:2" x14ac:dyDescent="0.2">
      <c r="A3107" s="214"/>
      <c r="B3107" s="214"/>
    </row>
    <row r="3108" spans="1:2" x14ac:dyDescent="0.2">
      <c r="A3108" s="214"/>
      <c r="B3108" s="214"/>
    </row>
    <row r="3109" spans="1:2" x14ac:dyDescent="0.2">
      <c r="A3109" s="214"/>
      <c r="B3109" s="214"/>
    </row>
    <row r="3110" spans="1:2" x14ac:dyDescent="0.2">
      <c r="A3110" s="214"/>
      <c r="B3110" s="214"/>
    </row>
    <row r="3111" spans="1:2" x14ac:dyDescent="0.2">
      <c r="A3111" s="214"/>
      <c r="B3111" s="214"/>
    </row>
    <row r="3112" spans="1:2" x14ac:dyDescent="0.2">
      <c r="A3112" s="214"/>
      <c r="B3112" s="214"/>
    </row>
    <row r="3113" spans="1:2" x14ac:dyDescent="0.2">
      <c r="A3113" s="214"/>
      <c r="B3113" s="214"/>
    </row>
    <row r="3114" spans="1:2" x14ac:dyDescent="0.2">
      <c r="A3114" s="214"/>
      <c r="B3114" s="214"/>
    </row>
    <row r="3115" spans="1:2" x14ac:dyDescent="0.2">
      <c r="A3115" s="214"/>
      <c r="B3115" s="214"/>
    </row>
    <row r="3116" spans="1:2" x14ac:dyDescent="0.2">
      <c r="A3116" s="214"/>
      <c r="B3116" s="214"/>
    </row>
    <row r="3117" spans="1:2" x14ac:dyDescent="0.2">
      <c r="A3117" s="214"/>
      <c r="B3117" s="214"/>
    </row>
    <row r="3118" spans="1:2" x14ac:dyDescent="0.2">
      <c r="A3118" s="214"/>
      <c r="B3118" s="214"/>
    </row>
    <row r="3119" spans="1:2" x14ac:dyDescent="0.2">
      <c r="A3119" s="214"/>
      <c r="B3119" s="214"/>
    </row>
    <row r="3120" spans="1:2" x14ac:dyDescent="0.2">
      <c r="A3120" s="214"/>
      <c r="B3120" s="214"/>
    </row>
    <row r="3121" spans="1:2" x14ac:dyDescent="0.2">
      <c r="A3121" s="214"/>
      <c r="B3121" s="214"/>
    </row>
    <row r="3122" spans="1:2" x14ac:dyDescent="0.2">
      <c r="A3122" s="214"/>
      <c r="B3122" s="214"/>
    </row>
    <row r="3123" spans="1:2" x14ac:dyDescent="0.2">
      <c r="A3123" s="214"/>
      <c r="B3123" s="214"/>
    </row>
    <row r="3124" spans="1:2" x14ac:dyDescent="0.2">
      <c r="A3124" s="214"/>
      <c r="B3124" s="214"/>
    </row>
    <row r="3125" spans="1:2" x14ac:dyDescent="0.2">
      <c r="A3125" s="214"/>
      <c r="B3125" s="214"/>
    </row>
    <row r="3126" spans="1:2" x14ac:dyDescent="0.2">
      <c r="A3126" s="214"/>
      <c r="B3126" s="214"/>
    </row>
    <row r="3127" spans="1:2" x14ac:dyDescent="0.2">
      <c r="A3127" s="214"/>
      <c r="B3127" s="214"/>
    </row>
    <row r="3128" spans="1:2" x14ac:dyDescent="0.2">
      <c r="A3128" s="214"/>
      <c r="B3128" s="214"/>
    </row>
    <row r="3129" spans="1:2" x14ac:dyDescent="0.2">
      <c r="A3129" s="214"/>
      <c r="B3129" s="214"/>
    </row>
    <row r="3130" spans="1:2" x14ac:dyDescent="0.2">
      <c r="A3130" s="214"/>
      <c r="B3130" s="214"/>
    </row>
    <row r="3131" spans="1:2" x14ac:dyDescent="0.2">
      <c r="A3131" s="214"/>
      <c r="B3131" s="214"/>
    </row>
    <row r="3132" spans="1:2" x14ac:dyDescent="0.2">
      <c r="A3132" s="214"/>
      <c r="B3132" s="214"/>
    </row>
    <row r="3133" spans="1:2" x14ac:dyDescent="0.2">
      <c r="A3133" s="214"/>
      <c r="B3133" s="214"/>
    </row>
    <row r="3134" spans="1:2" x14ac:dyDescent="0.2">
      <c r="A3134" s="214"/>
      <c r="B3134" s="214"/>
    </row>
    <row r="3135" spans="1:2" x14ac:dyDescent="0.2">
      <c r="A3135" s="214"/>
      <c r="B3135" s="214"/>
    </row>
    <row r="3136" spans="1:2" x14ac:dyDescent="0.2">
      <c r="A3136" s="214"/>
      <c r="B3136" s="214"/>
    </row>
    <row r="3137" spans="1:2" x14ac:dyDescent="0.2">
      <c r="A3137" s="214"/>
      <c r="B3137" s="214"/>
    </row>
    <row r="3138" spans="1:2" x14ac:dyDescent="0.2">
      <c r="A3138" s="214"/>
      <c r="B3138" s="214"/>
    </row>
    <row r="3139" spans="1:2" x14ac:dyDescent="0.2">
      <c r="A3139" s="214"/>
      <c r="B3139" s="214"/>
    </row>
    <row r="3140" spans="1:2" x14ac:dyDescent="0.2">
      <c r="A3140" s="214"/>
      <c r="B3140" s="214"/>
    </row>
    <row r="3141" spans="1:2" x14ac:dyDescent="0.2">
      <c r="A3141" s="214"/>
      <c r="B3141" s="214"/>
    </row>
    <row r="3142" spans="1:2" x14ac:dyDescent="0.2">
      <c r="A3142" s="214"/>
      <c r="B3142" s="214"/>
    </row>
    <row r="3143" spans="1:2" x14ac:dyDescent="0.2">
      <c r="A3143" s="214"/>
      <c r="B3143" s="214"/>
    </row>
    <row r="3144" spans="1:2" x14ac:dyDescent="0.2">
      <c r="A3144" s="214"/>
      <c r="B3144" s="214"/>
    </row>
    <row r="3145" spans="1:2" x14ac:dyDescent="0.2">
      <c r="A3145" s="214"/>
      <c r="B3145" s="214"/>
    </row>
    <row r="3146" spans="1:2" x14ac:dyDescent="0.2">
      <c r="A3146" s="214"/>
      <c r="B3146" s="214"/>
    </row>
    <row r="3147" spans="1:2" x14ac:dyDescent="0.2">
      <c r="A3147" s="214"/>
      <c r="B3147" s="214"/>
    </row>
    <row r="3148" spans="1:2" x14ac:dyDescent="0.2">
      <c r="A3148" s="214"/>
      <c r="B3148" s="214"/>
    </row>
    <row r="3149" spans="1:2" x14ac:dyDescent="0.2">
      <c r="A3149" s="214"/>
      <c r="B3149" s="214"/>
    </row>
    <row r="3150" spans="1:2" x14ac:dyDescent="0.2">
      <c r="A3150" s="214"/>
      <c r="B3150" s="214"/>
    </row>
    <row r="3151" spans="1:2" x14ac:dyDescent="0.2">
      <c r="A3151" s="214"/>
      <c r="B3151" s="214"/>
    </row>
    <row r="3152" spans="1:2" x14ac:dyDescent="0.2">
      <c r="A3152" s="214"/>
      <c r="B3152" s="214"/>
    </row>
    <row r="3153" spans="1:2" x14ac:dyDescent="0.2">
      <c r="A3153" s="214"/>
      <c r="B3153" s="214"/>
    </row>
    <row r="3154" spans="1:2" x14ac:dyDescent="0.2">
      <c r="A3154" s="214"/>
      <c r="B3154" s="214"/>
    </row>
    <row r="3155" spans="1:2" x14ac:dyDescent="0.2">
      <c r="A3155" s="214"/>
      <c r="B3155" s="214"/>
    </row>
    <row r="3156" spans="1:2" x14ac:dyDescent="0.2">
      <c r="A3156" s="214"/>
      <c r="B3156" s="214"/>
    </row>
    <row r="3157" spans="1:2" x14ac:dyDescent="0.2">
      <c r="A3157" s="214"/>
      <c r="B3157" s="214"/>
    </row>
    <row r="3158" spans="1:2" x14ac:dyDescent="0.2">
      <c r="A3158" s="214"/>
      <c r="B3158" s="214"/>
    </row>
    <row r="3159" spans="1:2" x14ac:dyDescent="0.2">
      <c r="A3159" s="214"/>
      <c r="B3159" s="214"/>
    </row>
    <row r="3160" spans="1:2" x14ac:dyDescent="0.2">
      <c r="A3160" s="214"/>
      <c r="B3160" s="214"/>
    </row>
    <row r="3161" spans="1:2" x14ac:dyDescent="0.2">
      <c r="A3161" s="214"/>
      <c r="B3161" s="214"/>
    </row>
    <row r="3162" spans="1:2" x14ac:dyDescent="0.2">
      <c r="A3162" s="214"/>
      <c r="B3162" s="214"/>
    </row>
    <row r="3163" spans="1:2" x14ac:dyDescent="0.2">
      <c r="A3163" s="214"/>
      <c r="B3163" s="214"/>
    </row>
    <row r="3164" spans="1:2" x14ac:dyDescent="0.2">
      <c r="A3164" s="214"/>
      <c r="B3164" s="214"/>
    </row>
    <row r="3165" spans="1:2" x14ac:dyDescent="0.2">
      <c r="A3165" s="214"/>
      <c r="B3165" s="214"/>
    </row>
    <row r="3166" spans="1:2" x14ac:dyDescent="0.2">
      <c r="A3166" s="214"/>
      <c r="B3166" s="214"/>
    </row>
    <row r="3167" spans="1:2" x14ac:dyDescent="0.2">
      <c r="A3167" s="214"/>
      <c r="B3167" s="214"/>
    </row>
    <row r="3168" spans="1:2" x14ac:dyDescent="0.2">
      <c r="A3168" s="214"/>
      <c r="B3168" s="214"/>
    </row>
    <row r="3169" spans="1:2" x14ac:dyDescent="0.2">
      <c r="A3169" s="214"/>
      <c r="B3169" s="214"/>
    </row>
    <row r="3170" spans="1:2" x14ac:dyDescent="0.2">
      <c r="A3170" s="214"/>
      <c r="B3170" s="214"/>
    </row>
    <row r="3171" spans="1:2" x14ac:dyDescent="0.2">
      <c r="A3171" s="214"/>
      <c r="B3171" s="214"/>
    </row>
    <row r="3172" spans="1:2" x14ac:dyDescent="0.2">
      <c r="A3172" s="214"/>
      <c r="B3172" s="214"/>
    </row>
    <row r="3173" spans="1:2" x14ac:dyDescent="0.2">
      <c r="A3173" s="214"/>
      <c r="B3173" s="214"/>
    </row>
    <row r="3174" spans="1:2" x14ac:dyDescent="0.2">
      <c r="A3174" s="214"/>
      <c r="B3174" s="214"/>
    </row>
    <row r="3175" spans="1:2" x14ac:dyDescent="0.2">
      <c r="A3175" s="214"/>
      <c r="B3175" s="214"/>
    </row>
    <row r="3176" spans="1:2" x14ac:dyDescent="0.2">
      <c r="A3176" s="214"/>
      <c r="B3176" s="214"/>
    </row>
    <row r="3177" spans="1:2" x14ac:dyDescent="0.2">
      <c r="A3177" s="214"/>
      <c r="B3177" s="214"/>
    </row>
    <row r="3178" spans="1:2" x14ac:dyDescent="0.2">
      <c r="A3178" s="214"/>
      <c r="B3178" s="214"/>
    </row>
    <row r="3179" spans="1:2" x14ac:dyDescent="0.2">
      <c r="A3179" s="214"/>
      <c r="B3179" s="214"/>
    </row>
    <row r="3180" spans="1:2" x14ac:dyDescent="0.2">
      <c r="A3180" s="214"/>
      <c r="B3180" s="214"/>
    </row>
    <row r="3181" spans="1:2" x14ac:dyDescent="0.2">
      <c r="A3181" s="214"/>
      <c r="B3181" s="214"/>
    </row>
    <row r="3182" spans="1:2" x14ac:dyDescent="0.2">
      <c r="A3182" s="214"/>
      <c r="B3182" s="214"/>
    </row>
    <row r="3183" spans="1:2" x14ac:dyDescent="0.2">
      <c r="A3183" s="214"/>
      <c r="B3183" s="214"/>
    </row>
    <row r="3184" spans="1:2" x14ac:dyDescent="0.2">
      <c r="A3184" s="214"/>
      <c r="B3184" s="214"/>
    </row>
    <row r="3185" spans="1:2" x14ac:dyDescent="0.2">
      <c r="A3185" s="214"/>
      <c r="B3185" s="214"/>
    </row>
    <row r="3186" spans="1:2" x14ac:dyDescent="0.2">
      <c r="A3186" s="214"/>
      <c r="B3186" s="214"/>
    </row>
    <row r="3187" spans="1:2" x14ac:dyDescent="0.2">
      <c r="A3187" s="214"/>
      <c r="B3187" s="214"/>
    </row>
    <row r="3188" spans="1:2" x14ac:dyDescent="0.2">
      <c r="A3188" s="214"/>
      <c r="B3188" s="214"/>
    </row>
    <row r="3189" spans="1:2" x14ac:dyDescent="0.2">
      <c r="A3189" s="214"/>
      <c r="B3189" s="214"/>
    </row>
    <row r="3190" spans="1:2" x14ac:dyDescent="0.2">
      <c r="A3190" s="214"/>
      <c r="B3190" s="214"/>
    </row>
    <row r="3191" spans="1:2" x14ac:dyDescent="0.2">
      <c r="A3191" s="214"/>
      <c r="B3191" s="214"/>
    </row>
    <row r="3192" spans="1:2" x14ac:dyDescent="0.2">
      <c r="A3192" s="214"/>
      <c r="B3192" s="214"/>
    </row>
    <row r="3193" spans="1:2" x14ac:dyDescent="0.2">
      <c r="A3193" s="214"/>
      <c r="B3193" s="214"/>
    </row>
    <row r="3194" spans="1:2" x14ac:dyDescent="0.2">
      <c r="A3194" s="214"/>
      <c r="B3194" s="214"/>
    </row>
    <row r="3195" spans="1:2" x14ac:dyDescent="0.2">
      <c r="A3195" s="214"/>
      <c r="B3195" s="214"/>
    </row>
    <row r="3196" spans="1:2" x14ac:dyDescent="0.2">
      <c r="A3196" s="214"/>
      <c r="B3196" s="214"/>
    </row>
    <row r="3197" spans="1:2" x14ac:dyDescent="0.2">
      <c r="A3197" s="214"/>
      <c r="B3197" s="214"/>
    </row>
    <row r="3198" spans="1:2" x14ac:dyDescent="0.2">
      <c r="A3198" s="214"/>
      <c r="B3198" s="214"/>
    </row>
    <row r="3199" spans="1:2" x14ac:dyDescent="0.2">
      <c r="A3199" s="214"/>
      <c r="B3199" s="214"/>
    </row>
    <row r="3200" spans="1:2" x14ac:dyDescent="0.2">
      <c r="A3200" s="214"/>
      <c r="B3200" s="214"/>
    </row>
    <row r="3201" spans="1:2" x14ac:dyDescent="0.2">
      <c r="A3201" s="214"/>
      <c r="B3201" s="214"/>
    </row>
    <row r="3202" spans="1:2" x14ac:dyDescent="0.2">
      <c r="A3202" s="214"/>
      <c r="B3202" s="214"/>
    </row>
    <row r="3203" spans="1:2" x14ac:dyDescent="0.2">
      <c r="A3203" s="214"/>
      <c r="B3203" s="214"/>
    </row>
    <row r="3204" spans="1:2" x14ac:dyDescent="0.2">
      <c r="A3204" s="214"/>
      <c r="B3204" s="214"/>
    </row>
    <row r="3205" spans="1:2" x14ac:dyDescent="0.2">
      <c r="A3205" s="214"/>
      <c r="B3205" s="214"/>
    </row>
    <row r="3206" spans="1:2" x14ac:dyDescent="0.2">
      <c r="A3206" s="214"/>
      <c r="B3206" s="214"/>
    </row>
    <row r="3207" spans="1:2" x14ac:dyDescent="0.2">
      <c r="A3207" s="214"/>
      <c r="B3207" s="214"/>
    </row>
    <row r="3208" spans="1:2" x14ac:dyDescent="0.2">
      <c r="A3208" s="214"/>
      <c r="B3208" s="214"/>
    </row>
    <row r="3209" spans="1:2" x14ac:dyDescent="0.2">
      <c r="A3209" s="214"/>
      <c r="B3209" s="214"/>
    </row>
    <row r="3210" spans="1:2" x14ac:dyDescent="0.2">
      <c r="A3210" s="214"/>
      <c r="B3210" s="214"/>
    </row>
    <row r="3211" spans="1:2" x14ac:dyDescent="0.2">
      <c r="A3211" s="214"/>
      <c r="B3211" s="214"/>
    </row>
    <row r="3212" spans="1:2" x14ac:dyDescent="0.2">
      <c r="A3212" s="214"/>
      <c r="B3212" s="214"/>
    </row>
    <row r="3213" spans="1:2" x14ac:dyDescent="0.2">
      <c r="A3213" s="214"/>
      <c r="B3213" s="214"/>
    </row>
    <row r="3214" spans="1:2" x14ac:dyDescent="0.2">
      <c r="A3214" s="214"/>
      <c r="B3214" s="214"/>
    </row>
    <row r="3215" spans="1:2" x14ac:dyDescent="0.2">
      <c r="A3215" s="214"/>
      <c r="B3215" s="214"/>
    </row>
    <row r="3216" spans="1:2" x14ac:dyDescent="0.2">
      <c r="A3216" s="214"/>
      <c r="B3216" s="214"/>
    </row>
    <row r="3217" spans="1:2" x14ac:dyDescent="0.2">
      <c r="A3217" s="214"/>
      <c r="B3217" s="214"/>
    </row>
    <row r="3218" spans="1:2" x14ac:dyDescent="0.2">
      <c r="A3218" s="214"/>
      <c r="B3218" s="214"/>
    </row>
    <row r="3219" spans="1:2" x14ac:dyDescent="0.2">
      <c r="A3219" s="214"/>
      <c r="B3219" s="214"/>
    </row>
    <row r="3220" spans="1:2" x14ac:dyDescent="0.2">
      <c r="A3220" s="214"/>
      <c r="B3220" s="214"/>
    </row>
    <row r="3221" spans="1:2" x14ac:dyDescent="0.2">
      <c r="A3221" s="214"/>
      <c r="B3221" s="214"/>
    </row>
    <row r="3222" spans="1:2" x14ac:dyDescent="0.2">
      <c r="A3222" s="214"/>
      <c r="B3222" s="214"/>
    </row>
    <row r="3223" spans="1:2" x14ac:dyDescent="0.2">
      <c r="A3223" s="214"/>
      <c r="B3223" s="214"/>
    </row>
    <row r="3224" spans="1:2" x14ac:dyDescent="0.2">
      <c r="A3224" s="214"/>
      <c r="B3224" s="214"/>
    </row>
    <row r="3225" spans="1:2" x14ac:dyDescent="0.2">
      <c r="A3225" s="214"/>
      <c r="B3225" s="214"/>
    </row>
    <row r="3226" spans="1:2" x14ac:dyDescent="0.2">
      <c r="A3226" s="214"/>
      <c r="B3226" s="214"/>
    </row>
    <row r="3227" spans="1:2" x14ac:dyDescent="0.2">
      <c r="A3227" s="214"/>
      <c r="B3227" s="214"/>
    </row>
    <row r="3228" spans="1:2" x14ac:dyDescent="0.2">
      <c r="A3228" s="214"/>
      <c r="B3228" s="214"/>
    </row>
    <row r="3229" spans="1:2" x14ac:dyDescent="0.2">
      <c r="A3229" s="214"/>
      <c r="B3229" s="214"/>
    </row>
    <row r="3230" spans="1:2" x14ac:dyDescent="0.2">
      <c r="A3230" s="214"/>
      <c r="B3230" s="214"/>
    </row>
    <row r="3231" spans="1:2" x14ac:dyDescent="0.2">
      <c r="A3231" s="214"/>
      <c r="B3231" s="214"/>
    </row>
    <row r="3232" spans="1:2" x14ac:dyDescent="0.2">
      <c r="A3232" s="214"/>
      <c r="B3232" s="214"/>
    </row>
    <row r="3233" spans="1:2" x14ac:dyDescent="0.2">
      <c r="A3233" s="214"/>
      <c r="B3233" s="214"/>
    </row>
    <row r="3234" spans="1:2" x14ac:dyDescent="0.2">
      <c r="A3234" s="214"/>
      <c r="B3234" s="214"/>
    </row>
    <row r="3235" spans="1:2" x14ac:dyDescent="0.2">
      <c r="A3235" s="214"/>
      <c r="B3235" s="214"/>
    </row>
    <row r="3236" spans="1:2" x14ac:dyDescent="0.2">
      <c r="A3236" s="214"/>
      <c r="B3236" s="214"/>
    </row>
    <row r="3237" spans="1:2" x14ac:dyDescent="0.2">
      <c r="A3237" s="214"/>
      <c r="B3237" s="214"/>
    </row>
    <row r="3238" spans="1:2" x14ac:dyDescent="0.2">
      <c r="A3238" s="214"/>
      <c r="B3238" s="214"/>
    </row>
    <row r="3239" spans="1:2" x14ac:dyDescent="0.2">
      <c r="A3239" s="214"/>
      <c r="B3239" s="214"/>
    </row>
    <row r="3240" spans="1:2" x14ac:dyDescent="0.2">
      <c r="A3240" s="214"/>
      <c r="B3240" s="214"/>
    </row>
    <row r="3241" spans="1:2" x14ac:dyDescent="0.2">
      <c r="A3241" s="214"/>
      <c r="B3241" s="214"/>
    </row>
    <row r="3242" spans="1:2" x14ac:dyDescent="0.2">
      <c r="A3242" s="214"/>
      <c r="B3242" s="214"/>
    </row>
    <row r="3243" spans="1:2" x14ac:dyDescent="0.2">
      <c r="A3243" s="214"/>
      <c r="B3243" s="214"/>
    </row>
    <row r="3244" spans="1:2" x14ac:dyDescent="0.2">
      <c r="A3244" s="214"/>
      <c r="B3244" s="214"/>
    </row>
    <row r="3245" spans="1:2" x14ac:dyDescent="0.2">
      <c r="A3245" s="214"/>
      <c r="B3245" s="214"/>
    </row>
    <row r="3246" spans="1:2" x14ac:dyDescent="0.2">
      <c r="A3246" s="214"/>
      <c r="B3246" s="214"/>
    </row>
    <row r="3247" spans="1:2" x14ac:dyDescent="0.2">
      <c r="A3247" s="214"/>
      <c r="B3247" s="214"/>
    </row>
    <row r="3248" spans="1:2" x14ac:dyDescent="0.2">
      <c r="A3248" s="214"/>
      <c r="B3248" s="214"/>
    </row>
    <row r="3249" spans="1:2" x14ac:dyDescent="0.2">
      <c r="A3249" s="214"/>
      <c r="B3249" s="214"/>
    </row>
    <row r="3250" spans="1:2" x14ac:dyDescent="0.2">
      <c r="A3250" s="214"/>
      <c r="B3250" s="214"/>
    </row>
    <row r="3251" spans="1:2" x14ac:dyDescent="0.2">
      <c r="A3251" s="214"/>
      <c r="B3251" s="214"/>
    </row>
    <row r="3252" spans="1:2" x14ac:dyDescent="0.2">
      <c r="A3252" s="214"/>
      <c r="B3252" s="214"/>
    </row>
    <row r="3253" spans="1:2" x14ac:dyDescent="0.2">
      <c r="A3253" s="214"/>
      <c r="B3253" s="214"/>
    </row>
    <row r="3254" spans="1:2" x14ac:dyDescent="0.2">
      <c r="A3254" s="214"/>
      <c r="B3254" s="214"/>
    </row>
    <row r="3255" spans="1:2" x14ac:dyDescent="0.2">
      <c r="A3255" s="214"/>
      <c r="B3255" s="214"/>
    </row>
    <row r="3256" spans="1:2" x14ac:dyDescent="0.2">
      <c r="A3256" s="214"/>
      <c r="B3256" s="214"/>
    </row>
    <row r="3257" spans="1:2" x14ac:dyDescent="0.2">
      <c r="A3257" s="214"/>
      <c r="B3257" s="214"/>
    </row>
    <row r="3258" spans="1:2" x14ac:dyDescent="0.2">
      <c r="A3258" s="214"/>
      <c r="B3258" s="214"/>
    </row>
    <row r="3259" spans="1:2" x14ac:dyDescent="0.2">
      <c r="A3259" s="214"/>
      <c r="B3259" s="214"/>
    </row>
    <row r="3260" spans="1:2" x14ac:dyDescent="0.2">
      <c r="A3260" s="214"/>
      <c r="B3260" s="214"/>
    </row>
    <row r="3261" spans="1:2" x14ac:dyDescent="0.2">
      <c r="A3261" s="214"/>
      <c r="B3261" s="214"/>
    </row>
    <row r="3262" spans="1:2" x14ac:dyDescent="0.2">
      <c r="A3262" s="214"/>
      <c r="B3262" s="214"/>
    </row>
    <row r="3263" spans="1:2" x14ac:dyDescent="0.2">
      <c r="A3263" s="214"/>
      <c r="B3263" s="214"/>
    </row>
    <row r="3264" spans="1:2" x14ac:dyDescent="0.2">
      <c r="A3264" s="214"/>
      <c r="B3264" s="214"/>
    </row>
    <row r="3265" spans="1:2" x14ac:dyDescent="0.2">
      <c r="A3265" s="214"/>
      <c r="B3265" s="214"/>
    </row>
    <row r="3266" spans="1:2" x14ac:dyDescent="0.2">
      <c r="A3266" s="214"/>
      <c r="B3266" s="214"/>
    </row>
    <row r="3267" spans="1:2" x14ac:dyDescent="0.2">
      <c r="A3267" s="214"/>
      <c r="B3267" s="214"/>
    </row>
    <row r="3268" spans="1:2" x14ac:dyDescent="0.2">
      <c r="A3268" s="214"/>
      <c r="B3268" s="214"/>
    </row>
    <row r="3269" spans="1:2" x14ac:dyDescent="0.2">
      <c r="A3269" s="214"/>
      <c r="B3269" s="214"/>
    </row>
    <row r="3270" spans="1:2" x14ac:dyDescent="0.2">
      <c r="A3270" s="214"/>
      <c r="B3270" s="214"/>
    </row>
    <row r="3271" spans="1:2" x14ac:dyDescent="0.2">
      <c r="A3271" s="214"/>
      <c r="B3271" s="214"/>
    </row>
    <row r="3272" spans="1:2" x14ac:dyDescent="0.2">
      <c r="A3272" s="214"/>
      <c r="B3272" s="214"/>
    </row>
    <row r="3273" spans="1:2" x14ac:dyDescent="0.2">
      <c r="A3273" s="214"/>
      <c r="B3273" s="214"/>
    </row>
    <row r="3274" spans="1:2" x14ac:dyDescent="0.2">
      <c r="A3274" s="214"/>
      <c r="B3274" s="214"/>
    </row>
    <row r="3275" spans="1:2" x14ac:dyDescent="0.2">
      <c r="A3275" s="214"/>
      <c r="B3275" s="214"/>
    </row>
    <row r="3276" spans="1:2" x14ac:dyDescent="0.2">
      <c r="A3276" s="214"/>
      <c r="B3276" s="214"/>
    </row>
    <row r="3277" spans="1:2" x14ac:dyDescent="0.2">
      <c r="A3277" s="214"/>
      <c r="B3277" s="214"/>
    </row>
    <row r="3278" spans="1:2" x14ac:dyDescent="0.2">
      <c r="A3278" s="214"/>
      <c r="B3278" s="214"/>
    </row>
    <row r="3279" spans="1:2" x14ac:dyDescent="0.2">
      <c r="A3279" s="214"/>
      <c r="B3279" s="214"/>
    </row>
    <row r="3280" spans="1:2" x14ac:dyDescent="0.2">
      <c r="A3280" s="214"/>
      <c r="B3280" s="214"/>
    </row>
    <row r="3281" spans="1:2" x14ac:dyDescent="0.2">
      <c r="A3281" s="214"/>
      <c r="B3281" s="214"/>
    </row>
    <row r="3282" spans="1:2" x14ac:dyDescent="0.2">
      <c r="A3282" s="214"/>
      <c r="B3282" s="214"/>
    </row>
    <row r="3283" spans="1:2" x14ac:dyDescent="0.2">
      <c r="A3283" s="214"/>
      <c r="B3283" s="214"/>
    </row>
    <row r="3284" spans="1:2" x14ac:dyDescent="0.2">
      <c r="A3284" s="214"/>
      <c r="B3284" s="214"/>
    </row>
    <row r="3285" spans="1:2" x14ac:dyDescent="0.2">
      <c r="A3285" s="214"/>
      <c r="B3285" s="214"/>
    </row>
    <row r="3286" spans="1:2" x14ac:dyDescent="0.2">
      <c r="A3286" s="214"/>
      <c r="B3286" s="214"/>
    </row>
    <row r="3287" spans="1:2" x14ac:dyDescent="0.2">
      <c r="A3287" s="214"/>
      <c r="B3287" s="214"/>
    </row>
    <row r="3288" spans="1:2" x14ac:dyDescent="0.2">
      <c r="A3288" s="214"/>
      <c r="B3288" s="214"/>
    </row>
    <row r="3289" spans="1:2" x14ac:dyDescent="0.2">
      <c r="A3289" s="214"/>
      <c r="B3289" s="214"/>
    </row>
    <row r="3290" spans="1:2" x14ac:dyDescent="0.2">
      <c r="A3290" s="214"/>
      <c r="B3290" s="214"/>
    </row>
    <row r="3291" spans="1:2" x14ac:dyDescent="0.2">
      <c r="A3291" s="214"/>
      <c r="B3291" s="214"/>
    </row>
    <row r="3292" spans="1:2" x14ac:dyDescent="0.2">
      <c r="A3292" s="214"/>
      <c r="B3292" s="214"/>
    </row>
    <row r="3293" spans="1:2" x14ac:dyDescent="0.2">
      <c r="A3293" s="214"/>
      <c r="B3293" s="214"/>
    </row>
    <row r="3294" spans="1:2" x14ac:dyDescent="0.2">
      <c r="A3294" s="214"/>
      <c r="B3294" s="214"/>
    </row>
    <row r="3295" spans="1:2" x14ac:dyDescent="0.2">
      <c r="A3295" s="214"/>
      <c r="B3295" s="214"/>
    </row>
    <row r="3296" spans="1:2" x14ac:dyDescent="0.2">
      <c r="A3296" s="214"/>
      <c r="B3296" s="214"/>
    </row>
    <row r="3297" spans="1:2" x14ac:dyDescent="0.2">
      <c r="A3297" s="214"/>
      <c r="B3297" s="214"/>
    </row>
    <row r="3298" spans="1:2" x14ac:dyDescent="0.2">
      <c r="A3298" s="214"/>
      <c r="B3298" s="214"/>
    </row>
    <row r="3299" spans="1:2" x14ac:dyDescent="0.2">
      <c r="A3299" s="214"/>
      <c r="B3299" s="214"/>
    </row>
    <row r="3300" spans="1:2" x14ac:dyDescent="0.2">
      <c r="A3300" s="214"/>
      <c r="B3300" s="214"/>
    </row>
    <row r="3301" spans="1:2" x14ac:dyDescent="0.2">
      <c r="A3301" s="214"/>
      <c r="B3301" s="214"/>
    </row>
    <row r="3302" spans="1:2" x14ac:dyDescent="0.2">
      <c r="A3302" s="214"/>
      <c r="B3302" s="214"/>
    </row>
    <row r="3303" spans="1:2" x14ac:dyDescent="0.2">
      <c r="A3303" s="214"/>
      <c r="B3303" s="214"/>
    </row>
    <row r="3304" spans="1:2" x14ac:dyDescent="0.2">
      <c r="A3304" s="214"/>
      <c r="B3304" s="214"/>
    </row>
    <row r="3305" spans="1:2" x14ac:dyDescent="0.2">
      <c r="A3305" s="214"/>
      <c r="B3305" s="214"/>
    </row>
    <row r="3306" spans="1:2" x14ac:dyDescent="0.2">
      <c r="A3306" s="214"/>
      <c r="B3306" s="214"/>
    </row>
    <row r="3307" spans="1:2" x14ac:dyDescent="0.2">
      <c r="A3307" s="214"/>
      <c r="B3307" s="214"/>
    </row>
    <row r="3308" spans="1:2" x14ac:dyDescent="0.2">
      <c r="A3308" s="214"/>
      <c r="B3308" s="214"/>
    </row>
    <row r="3309" spans="1:2" x14ac:dyDescent="0.2">
      <c r="A3309" s="214"/>
      <c r="B3309" s="214"/>
    </row>
    <row r="3310" spans="1:2" x14ac:dyDescent="0.2">
      <c r="A3310" s="214"/>
      <c r="B3310" s="214"/>
    </row>
    <row r="3311" spans="1:2" x14ac:dyDescent="0.2">
      <c r="A3311" s="214"/>
      <c r="B3311" s="214"/>
    </row>
    <row r="3312" spans="1:2" x14ac:dyDescent="0.2">
      <c r="A3312" s="214"/>
      <c r="B3312" s="214"/>
    </row>
    <row r="3313" spans="1:2" x14ac:dyDescent="0.2">
      <c r="A3313" s="214"/>
      <c r="B3313" s="214"/>
    </row>
    <row r="3314" spans="1:2" x14ac:dyDescent="0.2">
      <c r="A3314" s="214"/>
      <c r="B3314" s="214"/>
    </row>
    <row r="3315" spans="1:2" x14ac:dyDescent="0.2">
      <c r="A3315" s="214"/>
      <c r="B3315" s="214"/>
    </row>
    <row r="3316" spans="1:2" x14ac:dyDescent="0.2">
      <c r="A3316" s="214"/>
      <c r="B3316" s="214"/>
    </row>
    <row r="3317" spans="1:2" x14ac:dyDescent="0.2">
      <c r="A3317" s="214"/>
      <c r="B3317" s="214"/>
    </row>
    <row r="3318" spans="1:2" x14ac:dyDescent="0.2">
      <c r="A3318" s="214"/>
      <c r="B3318" s="214"/>
    </row>
    <row r="3319" spans="1:2" x14ac:dyDescent="0.2">
      <c r="A3319" s="214"/>
      <c r="B3319" s="214"/>
    </row>
    <row r="3320" spans="1:2" x14ac:dyDescent="0.2">
      <c r="A3320" s="214"/>
      <c r="B3320" s="214"/>
    </row>
    <row r="3321" spans="1:2" x14ac:dyDescent="0.2">
      <c r="A3321" s="214"/>
      <c r="B3321" s="214"/>
    </row>
    <row r="3322" spans="1:2" x14ac:dyDescent="0.2">
      <c r="A3322" s="214"/>
      <c r="B3322" s="214"/>
    </row>
    <row r="3323" spans="1:2" x14ac:dyDescent="0.2">
      <c r="A3323" s="214"/>
      <c r="B3323" s="214"/>
    </row>
    <row r="3324" spans="1:2" x14ac:dyDescent="0.2">
      <c r="A3324" s="214"/>
      <c r="B3324" s="214"/>
    </row>
    <row r="3325" spans="1:2" x14ac:dyDescent="0.2">
      <c r="A3325" s="214"/>
      <c r="B3325" s="214"/>
    </row>
    <row r="3326" spans="1:2" x14ac:dyDescent="0.2">
      <c r="A3326" s="214"/>
      <c r="B3326" s="214"/>
    </row>
    <row r="3327" spans="1:2" x14ac:dyDescent="0.2">
      <c r="A3327" s="214"/>
      <c r="B3327" s="214"/>
    </row>
    <row r="3328" spans="1:2" x14ac:dyDescent="0.2">
      <c r="A3328" s="214"/>
      <c r="B3328" s="214"/>
    </row>
    <row r="3329" spans="1:2" x14ac:dyDescent="0.2">
      <c r="A3329" s="214"/>
      <c r="B3329" s="214"/>
    </row>
    <row r="3330" spans="1:2" x14ac:dyDescent="0.2">
      <c r="A3330" s="214"/>
      <c r="B3330" s="214"/>
    </row>
    <row r="3331" spans="1:2" x14ac:dyDescent="0.2">
      <c r="A3331" s="214"/>
      <c r="B3331" s="214"/>
    </row>
    <row r="3332" spans="1:2" x14ac:dyDescent="0.2">
      <c r="A3332" s="214"/>
      <c r="B3332" s="214"/>
    </row>
    <row r="3333" spans="1:2" x14ac:dyDescent="0.2">
      <c r="A3333" s="214"/>
      <c r="B3333" s="214"/>
    </row>
    <row r="3334" spans="1:2" x14ac:dyDescent="0.2">
      <c r="A3334" s="214"/>
      <c r="B3334" s="214"/>
    </row>
    <row r="3335" spans="1:2" x14ac:dyDescent="0.2">
      <c r="A3335" s="214"/>
      <c r="B3335" s="214"/>
    </row>
    <row r="3336" spans="1:2" x14ac:dyDescent="0.2">
      <c r="A3336" s="214"/>
      <c r="B3336" s="214"/>
    </row>
    <row r="3337" spans="1:2" x14ac:dyDescent="0.2">
      <c r="A3337" s="214"/>
      <c r="B3337" s="214"/>
    </row>
    <row r="3338" spans="1:2" x14ac:dyDescent="0.2">
      <c r="A3338" s="214"/>
      <c r="B3338" s="214"/>
    </row>
    <row r="3339" spans="1:2" x14ac:dyDescent="0.2">
      <c r="A3339" s="214"/>
      <c r="B3339" s="214"/>
    </row>
    <row r="3340" spans="1:2" x14ac:dyDescent="0.2">
      <c r="A3340" s="214"/>
      <c r="B3340" s="214"/>
    </row>
    <row r="3341" spans="1:2" x14ac:dyDescent="0.2">
      <c r="A3341" s="214"/>
      <c r="B3341" s="214"/>
    </row>
    <row r="3342" spans="1:2" x14ac:dyDescent="0.2">
      <c r="A3342" s="214"/>
      <c r="B3342" s="214"/>
    </row>
    <row r="3343" spans="1:2" x14ac:dyDescent="0.2">
      <c r="A3343" s="214"/>
      <c r="B3343" s="214"/>
    </row>
    <row r="3344" spans="1:2" x14ac:dyDescent="0.2">
      <c r="A3344" s="214"/>
      <c r="B3344" s="214"/>
    </row>
    <row r="3345" spans="1:2" x14ac:dyDescent="0.2">
      <c r="A3345" s="214"/>
      <c r="B3345" s="214"/>
    </row>
    <row r="3346" spans="1:2" x14ac:dyDescent="0.2">
      <c r="A3346" s="214"/>
      <c r="B3346" s="214"/>
    </row>
    <row r="3347" spans="1:2" x14ac:dyDescent="0.2">
      <c r="A3347" s="214"/>
      <c r="B3347" s="214"/>
    </row>
    <row r="3348" spans="1:2" x14ac:dyDescent="0.2">
      <c r="A3348" s="214"/>
      <c r="B3348" s="214"/>
    </row>
    <row r="3349" spans="1:2" x14ac:dyDescent="0.2">
      <c r="A3349" s="214"/>
      <c r="B3349" s="214"/>
    </row>
    <row r="3350" spans="1:2" x14ac:dyDescent="0.2">
      <c r="A3350" s="214"/>
      <c r="B3350" s="214"/>
    </row>
    <row r="3351" spans="1:2" x14ac:dyDescent="0.2">
      <c r="A3351" s="214"/>
      <c r="B3351" s="214"/>
    </row>
    <row r="3352" spans="1:2" x14ac:dyDescent="0.2">
      <c r="A3352" s="214"/>
      <c r="B3352" s="214"/>
    </row>
    <row r="3353" spans="1:2" x14ac:dyDescent="0.2">
      <c r="A3353" s="214"/>
      <c r="B3353" s="214"/>
    </row>
    <row r="3354" spans="1:2" x14ac:dyDescent="0.2">
      <c r="A3354" s="214"/>
      <c r="B3354" s="214"/>
    </row>
    <row r="3355" spans="1:2" x14ac:dyDescent="0.2">
      <c r="A3355" s="214"/>
      <c r="B3355" s="214"/>
    </row>
    <row r="3356" spans="1:2" x14ac:dyDescent="0.2">
      <c r="A3356" s="214"/>
      <c r="B3356" s="214"/>
    </row>
    <row r="3357" spans="1:2" x14ac:dyDescent="0.2">
      <c r="A3357" s="214"/>
      <c r="B3357" s="214"/>
    </row>
    <row r="3358" spans="1:2" x14ac:dyDescent="0.2">
      <c r="A3358" s="214"/>
      <c r="B3358" s="214"/>
    </row>
    <row r="3359" spans="1:2" x14ac:dyDescent="0.2">
      <c r="A3359" s="214"/>
      <c r="B3359" s="214"/>
    </row>
    <row r="3360" spans="1:2" x14ac:dyDescent="0.2">
      <c r="A3360" s="214"/>
      <c r="B3360" s="214"/>
    </row>
    <row r="3361" spans="1:2" x14ac:dyDescent="0.2">
      <c r="A3361" s="214"/>
      <c r="B3361" s="214"/>
    </row>
    <row r="3362" spans="1:2" x14ac:dyDescent="0.2">
      <c r="A3362" s="214"/>
      <c r="B3362" s="214"/>
    </row>
    <row r="3363" spans="1:2" x14ac:dyDescent="0.2">
      <c r="A3363" s="214"/>
      <c r="B3363" s="214"/>
    </row>
    <row r="3364" spans="1:2" x14ac:dyDescent="0.2">
      <c r="A3364" s="214"/>
      <c r="B3364" s="214"/>
    </row>
    <row r="3365" spans="1:2" x14ac:dyDescent="0.2">
      <c r="A3365" s="214"/>
      <c r="B3365" s="214"/>
    </row>
    <row r="3366" spans="1:2" x14ac:dyDescent="0.2">
      <c r="A3366" s="214"/>
      <c r="B3366" s="214"/>
    </row>
    <row r="3367" spans="1:2" x14ac:dyDescent="0.2">
      <c r="A3367" s="214"/>
      <c r="B3367" s="214"/>
    </row>
    <row r="3368" spans="1:2" x14ac:dyDescent="0.2">
      <c r="A3368" s="214"/>
      <c r="B3368" s="214"/>
    </row>
    <row r="3369" spans="1:2" x14ac:dyDescent="0.2">
      <c r="A3369" s="214"/>
      <c r="B3369" s="214"/>
    </row>
    <row r="3370" spans="1:2" x14ac:dyDescent="0.2">
      <c r="A3370" s="214"/>
      <c r="B3370" s="214"/>
    </row>
    <row r="3371" spans="1:2" x14ac:dyDescent="0.2">
      <c r="A3371" s="214"/>
      <c r="B3371" s="214"/>
    </row>
    <row r="3372" spans="1:2" x14ac:dyDescent="0.2">
      <c r="A3372" s="214"/>
      <c r="B3372" s="214"/>
    </row>
    <row r="3373" spans="1:2" x14ac:dyDescent="0.2">
      <c r="A3373" s="214"/>
      <c r="B3373" s="214"/>
    </row>
    <row r="3374" spans="1:2" x14ac:dyDescent="0.2">
      <c r="A3374" s="214"/>
      <c r="B3374" s="214"/>
    </row>
    <row r="3375" spans="1:2" x14ac:dyDescent="0.2">
      <c r="A3375" s="214"/>
      <c r="B3375" s="214"/>
    </row>
    <row r="3376" spans="1:2" x14ac:dyDescent="0.2">
      <c r="A3376" s="214"/>
      <c r="B3376" s="214"/>
    </row>
    <row r="3377" spans="1:2" x14ac:dyDescent="0.2">
      <c r="A3377" s="214"/>
      <c r="B3377" s="214"/>
    </row>
    <row r="3378" spans="1:2" x14ac:dyDescent="0.2">
      <c r="A3378" s="214"/>
      <c r="B3378" s="214"/>
    </row>
    <row r="3379" spans="1:2" x14ac:dyDescent="0.2">
      <c r="A3379" s="214"/>
      <c r="B3379" s="214"/>
    </row>
    <row r="3380" spans="1:2" x14ac:dyDescent="0.2">
      <c r="A3380" s="214"/>
      <c r="B3380" s="214"/>
    </row>
    <row r="3381" spans="1:2" x14ac:dyDescent="0.2">
      <c r="A3381" s="214"/>
      <c r="B3381" s="214"/>
    </row>
    <row r="3382" spans="1:2" x14ac:dyDescent="0.2">
      <c r="A3382" s="214"/>
      <c r="B3382" s="214"/>
    </row>
    <row r="3383" spans="1:2" x14ac:dyDescent="0.2">
      <c r="A3383" s="214"/>
      <c r="B3383" s="214"/>
    </row>
    <row r="3384" spans="1:2" x14ac:dyDescent="0.2">
      <c r="A3384" s="214"/>
      <c r="B3384" s="214"/>
    </row>
    <row r="3385" spans="1:2" x14ac:dyDescent="0.2">
      <c r="A3385" s="214"/>
      <c r="B3385" s="214"/>
    </row>
    <row r="3386" spans="1:2" x14ac:dyDescent="0.2">
      <c r="A3386" s="214"/>
      <c r="B3386" s="214"/>
    </row>
    <row r="3387" spans="1:2" x14ac:dyDescent="0.2">
      <c r="A3387" s="214"/>
      <c r="B3387" s="214"/>
    </row>
    <row r="3388" spans="1:2" x14ac:dyDescent="0.2">
      <c r="A3388" s="214"/>
      <c r="B3388" s="214"/>
    </row>
    <row r="3389" spans="1:2" x14ac:dyDescent="0.2">
      <c r="A3389" s="214"/>
      <c r="B3389" s="214"/>
    </row>
    <row r="3390" spans="1:2" x14ac:dyDescent="0.2">
      <c r="A3390" s="214"/>
      <c r="B3390" s="214"/>
    </row>
    <row r="3391" spans="1:2" x14ac:dyDescent="0.2">
      <c r="A3391" s="214"/>
      <c r="B3391" s="214"/>
    </row>
    <row r="3392" spans="1:2" x14ac:dyDescent="0.2">
      <c r="A3392" s="214"/>
      <c r="B3392" s="214"/>
    </row>
    <row r="3393" spans="1:2" x14ac:dyDescent="0.2">
      <c r="A3393" s="214"/>
      <c r="B3393" s="214"/>
    </row>
    <row r="3394" spans="1:2" x14ac:dyDescent="0.2">
      <c r="A3394" s="214"/>
      <c r="B3394" s="214"/>
    </row>
    <row r="3395" spans="1:2" x14ac:dyDescent="0.2">
      <c r="A3395" s="214"/>
      <c r="B3395" s="214"/>
    </row>
    <row r="3396" spans="1:2" x14ac:dyDescent="0.2">
      <c r="A3396" s="214"/>
      <c r="B3396" s="214"/>
    </row>
    <row r="3397" spans="1:2" x14ac:dyDescent="0.2">
      <c r="A3397" s="214"/>
      <c r="B3397" s="214"/>
    </row>
    <row r="3398" spans="1:2" x14ac:dyDescent="0.2">
      <c r="A3398" s="214"/>
      <c r="B3398" s="214"/>
    </row>
    <row r="3399" spans="1:2" x14ac:dyDescent="0.2">
      <c r="A3399" s="214"/>
      <c r="B3399" s="214"/>
    </row>
    <row r="3400" spans="1:2" x14ac:dyDescent="0.2">
      <c r="A3400" s="214"/>
      <c r="B3400" s="214"/>
    </row>
    <row r="3401" spans="1:2" x14ac:dyDescent="0.2">
      <c r="A3401" s="214"/>
      <c r="B3401" s="214"/>
    </row>
    <row r="3402" spans="1:2" x14ac:dyDescent="0.2">
      <c r="A3402" s="214"/>
      <c r="B3402" s="214"/>
    </row>
    <row r="3403" spans="1:2" x14ac:dyDescent="0.2">
      <c r="A3403" s="214"/>
      <c r="B3403" s="214"/>
    </row>
    <row r="3404" spans="1:2" x14ac:dyDescent="0.2">
      <c r="A3404" s="214"/>
      <c r="B3404" s="214"/>
    </row>
    <row r="3405" spans="1:2" x14ac:dyDescent="0.2">
      <c r="A3405" s="214"/>
      <c r="B3405" s="214"/>
    </row>
    <row r="3406" spans="1:2" x14ac:dyDescent="0.2">
      <c r="A3406" s="214"/>
      <c r="B3406" s="214"/>
    </row>
    <row r="3407" spans="1:2" x14ac:dyDescent="0.2">
      <c r="A3407" s="214"/>
      <c r="B3407" s="214"/>
    </row>
    <row r="3408" spans="1:2" x14ac:dyDescent="0.2">
      <c r="A3408" s="214"/>
      <c r="B3408" s="214"/>
    </row>
    <row r="3409" spans="1:2" x14ac:dyDescent="0.2">
      <c r="A3409" s="214"/>
      <c r="B3409" s="214"/>
    </row>
    <row r="3410" spans="1:2" x14ac:dyDescent="0.2">
      <c r="A3410" s="214"/>
      <c r="B3410" s="214"/>
    </row>
    <row r="3411" spans="1:2" x14ac:dyDescent="0.2">
      <c r="A3411" s="214"/>
      <c r="B3411" s="214"/>
    </row>
    <row r="3412" spans="1:2" x14ac:dyDescent="0.2">
      <c r="A3412" s="214"/>
      <c r="B3412" s="214"/>
    </row>
    <row r="3413" spans="1:2" x14ac:dyDescent="0.2">
      <c r="A3413" s="214"/>
      <c r="B3413" s="214"/>
    </row>
    <row r="3414" spans="1:2" x14ac:dyDescent="0.2">
      <c r="A3414" s="214"/>
      <c r="B3414" s="214"/>
    </row>
    <row r="3415" spans="1:2" x14ac:dyDescent="0.2">
      <c r="A3415" s="214"/>
      <c r="B3415" s="214"/>
    </row>
    <row r="3416" spans="1:2" x14ac:dyDescent="0.2">
      <c r="A3416" s="214"/>
      <c r="B3416" s="214"/>
    </row>
    <row r="3417" spans="1:2" x14ac:dyDescent="0.2">
      <c r="A3417" s="214"/>
      <c r="B3417" s="214"/>
    </row>
    <row r="3418" spans="1:2" x14ac:dyDescent="0.2">
      <c r="A3418" s="214"/>
      <c r="B3418" s="214"/>
    </row>
    <row r="3419" spans="1:2" x14ac:dyDescent="0.2">
      <c r="A3419" s="214"/>
      <c r="B3419" s="214"/>
    </row>
    <row r="3420" spans="1:2" x14ac:dyDescent="0.2">
      <c r="A3420" s="214"/>
      <c r="B3420" s="214"/>
    </row>
    <row r="3421" spans="1:2" x14ac:dyDescent="0.2">
      <c r="A3421" s="214"/>
      <c r="B3421" s="214"/>
    </row>
    <row r="3422" spans="1:2" x14ac:dyDescent="0.2">
      <c r="A3422" s="214"/>
      <c r="B3422" s="214"/>
    </row>
    <row r="3423" spans="1:2" x14ac:dyDescent="0.2">
      <c r="A3423" s="214"/>
      <c r="B3423" s="214"/>
    </row>
    <row r="3424" spans="1:2" x14ac:dyDescent="0.2">
      <c r="A3424" s="214"/>
      <c r="B3424" s="214"/>
    </row>
    <row r="3425" spans="1:2" x14ac:dyDescent="0.2">
      <c r="A3425" s="214"/>
      <c r="B3425" s="214"/>
    </row>
    <row r="3426" spans="1:2" x14ac:dyDescent="0.2">
      <c r="A3426" s="214"/>
      <c r="B3426" s="214"/>
    </row>
    <row r="3427" spans="1:2" x14ac:dyDescent="0.2">
      <c r="A3427" s="214"/>
      <c r="B3427" s="214"/>
    </row>
    <row r="3428" spans="1:2" x14ac:dyDescent="0.2">
      <c r="A3428" s="214"/>
      <c r="B3428" s="214"/>
    </row>
    <row r="3429" spans="1:2" x14ac:dyDescent="0.2">
      <c r="A3429" s="214"/>
      <c r="B3429" s="214"/>
    </row>
    <row r="3430" spans="1:2" x14ac:dyDescent="0.2">
      <c r="A3430" s="214"/>
      <c r="B3430" s="214"/>
    </row>
    <row r="3431" spans="1:2" x14ac:dyDescent="0.2">
      <c r="A3431" s="214"/>
      <c r="B3431" s="214"/>
    </row>
    <row r="3432" spans="1:2" x14ac:dyDescent="0.2">
      <c r="A3432" s="214"/>
      <c r="B3432" s="214"/>
    </row>
    <row r="3433" spans="1:2" x14ac:dyDescent="0.2">
      <c r="A3433" s="214"/>
      <c r="B3433" s="214"/>
    </row>
    <row r="3434" spans="1:2" x14ac:dyDescent="0.2">
      <c r="A3434" s="214"/>
      <c r="B3434" s="214"/>
    </row>
    <row r="3435" spans="1:2" x14ac:dyDescent="0.2">
      <c r="A3435" s="214"/>
      <c r="B3435" s="214"/>
    </row>
    <row r="3436" spans="1:2" x14ac:dyDescent="0.2">
      <c r="A3436" s="214"/>
      <c r="B3436" s="214"/>
    </row>
    <row r="3437" spans="1:2" x14ac:dyDescent="0.2">
      <c r="A3437" s="214"/>
      <c r="B3437" s="214"/>
    </row>
    <row r="3438" spans="1:2" x14ac:dyDescent="0.2">
      <c r="A3438" s="214"/>
      <c r="B3438" s="214"/>
    </row>
    <row r="3439" spans="1:2" x14ac:dyDescent="0.2">
      <c r="A3439" s="214"/>
      <c r="B3439" s="214"/>
    </row>
    <row r="3440" spans="1:2" x14ac:dyDescent="0.2">
      <c r="A3440" s="214"/>
      <c r="B3440" s="214"/>
    </row>
    <row r="3441" spans="1:2" x14ac:dyDescent="0.2">
      <c r="A3441" s="214"/>
      <c r="B3441" s="214"/>
    </row>
    <row r="3442" spans="1:2" x14ac:dyDescent="0.2">
      <c r="A3442" s="214"/>
      <c r="B3442" s="214"/>
    </row>
    <row r="3443" spans="1:2" x14ac:dyDescent="0.2">
      <c r="A3443" s="214"/>
      <c r="B3443" s="214"/>
    </row>
    <row r="3444" spans="1:2" x14ac:dyDescent="0.2">
      <c r="A3444" s="214"/>
      <c r="B3444" s="214"/>
    </row>
    <row r="3445" spans="1:2" x14ac:dyDescent="0.2">
      <c r="A3445" s="214"/>
      <c r="B3445" s="214"/>
    </row>
    <row r="3446" spans="1:2" x14ac:dyDescent="0.2">
      <c r="A3446" s="214"/>
      <c r="B3446" s="214"/>
    </row>
    <row r="3447" spans="1:2" x14ac:dyDescent="0.2">
      <c r="A3447" s="214"/>
      <c r="B3447" s="214"/>
    </row>
    <row r="3448" spans="1:2" x14ac:dyDescent="0.2">
      <c r="A3448" s="214"/>
      <c r="B3448" s="214"/>
    </row>
    <row r="3449" spans="1:2" x14ac:dyDescent="0.2">
      <c r="A3449" s="214"/>
      <c r="B3449" s="214"/>
    </row>
    <row r="3450" spans="1:2" x14ac:dyDescent="0.2">
      <c r="A3450" s="214"/>
      <c r="B3450" s="214"/>
    </row>
    <row r="3451" spans="1:2" x14ac:dyDescent="0.2">
      <c r="A3451" s="214"/>
      <c r="B3451" s="214"/>
    </row>
    <row r="3452" spans="1:2" x14ac:dyDescent="0.2">
      <c r="A3452" s="214"/>
      <c r="B3452" s="214"/>
    </row>
    <row r="3453" spans="1:2" x14ac:dyDescent="0.2">
      <c r="A3453" s="214"/>
      <c r="B3453" s="214"/>
    </row>
    <row r="3454" spans="1:2" x14ac:dyDescent="0.2">
      <c r="A3454" s="214"/>
      <c r="B3454" s="214"/>
    </row>
    <row r="3455" spans="1:2" x14ac:dyDescent="0.2">
      <c r="A3455" s="214"/>
      <c r="B3455" s="214"/>
    </row>
    <row r="3456" spans="1:2" x14ac:dyDescent="0.2">
      <c r="A3456" s="214"/>
      <c r="B3456" s="214"/>
    </row>
    <row r="3457" spans="1:2" x14ac:dyDescent="0.2">
      <c r="A3457" s="214"/>
      <c r="B3457" s="214"/>
    </row>
    <row r="3458" spans="1:2" x14ac:dyDescent="0.2">
      <c r="A3458" s="214"/>
      <c r="B3458" s="214"/>
    </row>
    <row r="3459" spans="1:2" x14ac:dyDescent="0.2">
      <c r="A3459" s="214"/>
      <c r="B3459" s="214"/>
    </row>
    <row r="3460" spans="1:2" x14ac:dyDescent="0.2">
      <c r="A3460" s="214"/>
      <c r="B3460" s="214"/>
    </row>
    <row r="3461" spans="1:2" x14ac:dyDescent="0.2">
      <c r="A3461" s="214"/>
      <c r="B3461" s="214"/>
    </row>
    <row r="3462" spans="1:2" x14ac:dyDescent="0.2">
      <c r="A3462" s="214"/>
      <c r="B3462" s="214"/>
    </row>
    <row r="3463" spans="1:2" x14ac:dyDescent="0.2">
      <c r="A3463" s="214"/>
      <c r="B3463" s="214"/>
    </row>
    <row r="3464" spans="1:2" x14ac:dyDescent="0.2">
      <c r="A3464" s="214"/>
      <c r="B3464" s="214"/>
    </row>
    <row r="3465" spans="1:2" x14ac:dyDescent="0.2">
      <c r="A3465" s="214"/>
      <c r="B3465" s="214"/>
    </row>
    <row r="3466" spans="1:2" x14ac:dyDescent="0.2">
      <c r="A3466" s="214"/>
      <c r="B3466" s="214"/>
    </row>
    <row r="3467" spans="1:2" x14ac:dyDescent="0.2">
      <c r="A3467" s="214"/>
      <c r="B3467" s="214"/>
    </row>
    <row r="3468" spans="1:2" x14ac:dyDescent="0.2">
      <c r="A3468" s="214"/>
      <c r="B3468" s="214"/>
    </row>
    <row r="3469" spans="1:2" x14ac:dyDescent="0.2">
      <c r="A3469" s="214"/>
      <c r="B3469" s="214"/>
    </row>
    <row r="3470" spans="1:2" x14ac:dyDescent="0.2">
      <c r="A3470" s="214"/>
      <c r="B3470" s="214"/>
    </row>
    <row r="3471" spans="1:2" x14ac:dyDescent="0.2">
      <c r="A3471" s="214"/>
      <c r="B3471" s="214"/>
    </row>
    <row r="3472" spans="1:2" x14ac:dyDescent="0.2">
      <c r="A3472" s="214"/>
      <c r="B3472" s="214"/>
    </row>
    <row r="3473" spans="1:2" x14ac:dyDescent="0.2">
      <c r="A3473" s="214"/>
      <c r="B3473" s="214"/>
    </row>
    <row r="3474" spans="1:2" x14ac:dyDescent="0.2">
      <c r="A3474" s="214"/>
      <c r="B3474" s="214"/>
    </row>
    <row r="3475" spans="1:2" x14ac:dyDescent="0.2">
      <c r="A3475" s="214"/>
      <c r="B3475" s="214"/>
    </row>
    <row r="3476" spans="1:2" x14ac:dyDescent="0.2">
      <c r="A3476" s="214"/>
      <c r="B3476" s="214"/>
    </row>
    <row r="3477" spans="1:2" x14ac:dyDescent="0.2">
      <c r="A3477" s="214"/>
      <c r="B3477" s="214"/>
    </row>
    <row r="3478" spans="1:2" x14ac:dyDescent="0.2">
      <c r="A3478" s="214"/>
      <c r="B3478" s="214"/>
    </row>
    <row r="3479" spans="1:2" x14ac:dyDescent="0.2">
      <c r="A3479" s="214"/>
      <c r="B3479" s="214"/>
    </row>
    <row r="3480" spans="1:2" x14ac:dyDescent="0.2">
      <c r="A3480" s="214"/>
      <c r="B3480" s="214"/>
    </row>
    <row r="3481" spans="1:2" x14ac:dyDescent="0.2">
      <c r="A3481" s="214"/>
      <c r="B3481" s="214"/>
    </row>
    <row r="3482" spans="1:2" x14ac:dyDescent="0.2">
      <c r="A3482" s="214"/>
      <c r="B3482" s="214"/>
    </row>
    <row r="3483" spans="1:2" x14ac:dyDescent="0.2">
      <c r="A3483" s="214"/>
      <c r="B3483" s="214"/>
    </row>
    <row r="3484" spans="1:2" x14ac:dyDescent="0.2">
      <c r="A3484" s="214"/>
      <c r="B3484" s="214"/>
    </row>
    <row r="3485" spans="1:2" x14ac:dyDescent="0.2">
      <c r="A3485" s="214"/>
      <c r="B3485" s="214"/>
    </row>
    <row r="3486" spans="1:2" x14ac:dyDescent="0.2">
      <c r="A3486" s="214"/>
      <c r="B3486" s="214"/>
    </row>
    <row r="3487" spans="1:2" x14ac:dyDescent="0.2">
      <c r="A3487" s="214"/>
      <c r="B3487" s="214"/>
    </row>
    <row r="3488" spans="1:2" x14ac:dyDescent="0.2">
      <c r="A3488" s="214"/>
      <c r="B3488" s="214"/>
    </row>
    <row r="3489" spans="1:2" x14ac:dyDescent="0.2">
      <c r="A3489" s="214"/>
      <c r="B3489" s="214"/>
    </row>
    <row r="3490" spans="1:2" x14ac:dyDescent="0.2">
      <c r="A3490" s="214"/>
      <c r="B3490" s="214"/>
    </row>
    <row r="3491" spans="1:2" x14ac:dyDescent="0.2">
      <c r="A3491" s="214"/>
      <c r="B3491" s="214"/>
    </row>
    <row r="3492" spans="1:2" x14ac:dyDescent="0.2">
      <c r="A3492" s="214"/>
      <c r="B3492" s="214"/>
    </row>
    <row r="3493" spans="1:2" x14ac:dyDescent="0.2">
      <c r="A3493" s="214"/>
      <c r="B3493" s="214"/>
    </row>
    <row r="3494" spans="1:2" x14ac:dyDescent="0.2">
      <c r="A3494" s="214"/>
      <c r="B3494" s="214"/>
    </row>
    <row r="3495" spans="1:2" x14ac:dyDescent="0.2">
      <c r="A3495" s="214"/>
      <c r="B3495" s="214"/>
    </row>
    <row r="3496" spans="1:2" x14ac:dyDescent="0.2">
      <c r="A3496" s="214"/>
      <c r="B3496" s="214"/>
    </row>
    <row r="3497" spans="1:2" x14ac:dyDescent="0.2">
      <c r="A3497" s="214"/>
      <c r="B3497" s="214"/>
    </row>
    <row r="3498" spans="1:2" x14ac:dyDescent="0.2">
      <c r="A3498" s="214"/>
      <c r="B3498" s="214"/>
    </row>
    <row r="3499" spans="1:2" x14ac:dyDescent="0.2">
      <c r="A3499" s="214"/>
      <c r="B3499" s="214"/>
    </row>
    <row r="3500" spans="1:2" x14ac:dyDescent="0.2">
      <c r="A3500" s="214"/>
      <c r="B3500" s="214"/>
    </row>
    <row r="3501" spans="1:2" x14ac:dyDescent="0.2">
      <c r="A3501" s="214"/>
      <c r="B3501" s="214"/>
    </row>
    <row r="3502" spans="1:2" x14ac:dyDescent="0.2">
      <c r="A3502" s="214"/>
      <c r="B3502" s="214"/>
    </row>
    <row r="3503" spans="1:2" x14ac:dyDescent="0.2">
      <c r="A3503" s="214"/>
      <c r="B3503" s="214"/>
    </row>
    <row r="3504" spans="1:2" x14ac:dyDescent="0.2">
      <c r="A3504" s="214"/>
      <c r="B3504" s="214"/>
    </row>
    <row r="3505" spans="1:2" x14ac:dyDescent="0.2">
      <c r="A3505" s="214"/>
      <c r="B3505" s="214"/>
    </row>
    <row r="3506" spans="1:2" x14ac:dyDescent="0.2">
      <c r="A3506" s="214"/>
      <c r="B3506" s="214"/>
    </row>
    <row r="3507" spans="1:2" x14ac:dyDescent="0.2">
      <c r="A3507" s="214"/>
      <c r="B3507" s="214"/>
    </row>
    <row r="3508" spans="1:2" x14ac:dyDescent="0.2">
      <c r="A3508" s="214"/>
      <c r="B3508" s="214"/>
    </row>
    <row r="3509" spans="1:2" x14ac:dyDescent="0.2">
      <c r="A3509" s="214"/>
      <c r="B3509" s="214"/>
    </row>
    <row r="3510" spans="1:2" x14ac:dyDescent="0.2">
      <c r="A3510" s="214"/>
      <c r="B3510" s="214"/>
    </row>
    <row r="3511" spans="1:2" x14ac:dyDescent="0.2">
      <c r="A3511" s="214"/>
      <c r="B3511" s="214"/>
    </row>
    <row r="3512" spans="1:2" x14ac:dyDescent="0.2">
      <c r="A3512" s="214"/>
      <c r="B3512" s="214"/>
    </row>
    <row r="3513" spans="1:2" x14ac:dyDescent="0.2">
      <c r="A3513" s="214"/>
      <c r="B3513" s="214"/>
    </row>
    <row r="3514" spans="1:2" x14ac:dyDescent="0.2">
      <c r="A3514" s="214"/>
      <c r="B3514" s="214"/>
    </row>
    <row r="3515" spans="1:2" x14ac:dyDescent="0.2">
      <c r="A3515" s="214"/>
      <c r="B3515" s="214"/>
    </row>
    <row r="3516" spans="1:2" x14ac:dyDescent="0.2">
      <c r="A3516" s="214"/>
      <c r="B3516" s="214"/>
    </row>
    <row r="3517" spans="1:2" x14ac:dyDescent="0.2">
      <c r="A3517" s="214"/>
      <c r="B3517" s="214"/>
    </row>
    <row r="3518" spans="1:2" x14ac:dyDescent="0.2">
      <c r="A3518" s="214"/>
      <c r="B3518" s="214"/>
    </row>
    <row r="3519" spans="1:2" x14ac:dyDescent="0.2">
      <c r="A3519" s="214"/>
      <c r="B3519" s="214"/>
    </row>
    <row r="3520" spans="1:2" x14ac:dyDescent="0.2">
      <c r="A3520" s="214"/>
      <c r="B3520" s="214"/>
    </row>
    <row r="3521" spans="1:2" x14ac:dyDescent="0.2">
      <c r="A3521" s="214"/>
      <c r="B3521" s="214"/>
    </row>
    <row r="3522" spans="1:2" x14ac:dyDescent="0.2">
      <c r="A3522" s="214"/>
      <c r="B3522" s="214"/>
    </row>
    <row r="3523" spans="1:2" x14ac:dyDescent="0.2">
      <c r="A3523" s="214"/>
      <c r="B3523" s="214"/>
    </row>
    <row r="3524" spans="1:2" x14ac:dyDescent="0.2">
      <c r="A3524" s="214"/>
      <c r="B3524" s="214"/>
    </row>
    <row r="3525" spans="1:2" x14ac:dyDescent="0.2">
      <c r="A3525" s="214"/>
      <c r="B3525" s="214"/>
    </row>
    <row r="3526" spans="1:2" x14ac:dyDescent="0.2">
      <c r="A3526" s="214"/>
      <c r="B3526" s="214"/>
    </row>
    <row r="3527" spans="1:2" x14ac:dyDescent="0.2">
      <c r="A3527" s="214"/>
      <c r="B3527" s="214"/>
    </row>
    <row r="3528" spans="1:2" x14ac:dyDescent="0.2">
      <c r="A3528" s="214"/>
      <c r="B3528" s="214"/>
    </row>
    <row r="3529" spans="1:2" x14ac:dyDescent="0.2">
      <c r="A3529" s="214"/>
      <c r="B3529" s="214"/>
    </row>
    <row r="3530" spans="1:2" x14ac:dyDescent="0.2">
      <c r="A3530" s="214"/>
      <c r="B3530" s="214"/>
    </row>
    <row r="3531" spans="1:2" x14ac:dyDescent="0.2">
      <c r="A3531" s="214"/>
      <c r="B3531" s="214"/>
    </row>
    <row r="3532" spans="1:2" x14ac:dyDescent="0.2">
      <c r="A3532" s="214"/>
      <c r="B3532" s="214"/>
    </row>
    <row r="3533" spans="1:2" x14ac:dyDescent="0.2">
      <c r="A3533" s="214"/>
      <c r="B3533" s="214"/>
    </row>
    <row r="3534" spans="1:2" x14ac:dyDescent="0.2">
      <c r="A3534" s="214"/>
      <c r="B3534" s="214"/>
    </row>
    <row r="3535" spans="1:2" x14ac:dyDescent="0.2">
      <c r="A3535" s="214"/>
      <c r="B3535" s="214"/>
    </row>
    <row r="3536" spans="1:2" x14ac:dyDescent="0.2">
      <c r="A3536" s="214"/>
      <c r="B3536" s="214"/>
    </row>
    <row r="3537" spans="1:2" x14ac:dyDescent="0.2">
      <c r="A3537" s="214"/>
      <c r="B3537" s="214"/>
    </row>
    <row r="3538" spans="1:2" x14ac:dyDescent="0.2">
      <c r="A3538" s="214"/>
      <c r="B3538" s="214"/>
    </row>
    <row r="3539" spans="1:2" x14ac:dyDescent="0.2">
      <c r="A3539" s="214"/>
      <c r="B3539" s="214"/>
    </row>
    <row r="3540" spans="1:2" x14ac:dyDescent="0.2">
      <c r="A3540" s="214"/>
      <c r="B3540" s="214"/>
    </row>
    <row r="3541" spans="1:2" x14ac:dyDescent="0.2">
      <c r="A3541" s="214"/>
      <c r="B3541" s="214"/>
    </row>
    <row r="3542" spans="1:2" x14ac:dyDescent="0.2">
      <c r="A3542" s="214"/>
      <c r="B3542" s="214"/>
    </row>
    <row r="3543" spans="1:2" x14ac:dyDescent="0.2">
      <c r="A3543" s="214"/>
      <c r="B3543" s="214"/>
    </row>
    <row r="3544" spans="1:2" x14ac:dyDescent="0.2">
      <c r="A3544" s="214"/>
      <c r="B3544" s="214"/>
    </row>
    <row r="3545" spans="1:2" x14ac:dyDescent="0.2">
      <c r="A3545" s="214"/>
      <c r="B3545" s="214"/>
    </row>
    <row r="3546" spans="1:2" x14ac:dyDescent="0.2">
      <c r="A3546" s="214"/>
      <c r="B3546" s="214"/>
    </row>
    <row r="3547" spans="1:2" x14ac:dyDescent="0.2">
      <c r="A3547" s="214"/>
      <c r="B3547" s="214"/>
    </row>
    <row r="3548" spans="1:2" x14ac:dyDescent="0.2">
      <c r="A3548" s="214"/>
      <c r="B3548" s="214"/>
    </row>
    <row r="3549" spans="1:2" x14ac:dyDescent="0.2">
      <c r="A3549" s="214"/>
      <c r="B3549" s="214"/>
    </row>
    <row r="3550" spans="1:2" x14ac:dyDescent="0.2">
      <c r="A3550" s="214"/>
      <c r="B3550" s="214"/>
    </row>
    <row r="3551" spans="1:2" x14ac:dyDescent="0.2">
      <c r="A3551" s="214"/>
      <c r="B3551" s="214"/>
    </row>
    <row r="3552" spans="1:2" x14ac:dyDescent="0.2">
      <c r="A3552" s="214"/>
      <c r="B3552" s="214"/>
    </row>
    <row r="3553" spans="1:2" x14ac:dyDescent="0.2">
      <c r="A3553" s="214"/>
      <c r="B3553" s="214"/>
    </row>
    <row r="3554" spans="1:2" x14ac:dyDescent="0.2">
      <c r="A3554" s="214"/>
      <c r="B3554" s="214"/>
    </row>
    <row r="3555" spans="1:2" x14ac:dyDescent="0.2">
      <c r="A3555" s="214"/>
      <c r="B3555" s="214"/>
    </row>
    <row r="3556" spans="1:2" x14ac:dyDescent="0.2">
      <c r="A3556" s="214"/>
      <c r="B3556" s="214"/>
    </row>
    <row r="3557" spans="1:2" x14ac:dyDescent="0.2">
      <c r="A3557" s="214"/>
      <c r="B3557" s="214"/>
    </row>
    <row r="3558" spans="1:2" x14ac:dyDescent="0.2">
      <c r="A3558" s="214"/>
      <c r="B3558" s="214"/>
    </row>
    <row r="3559" spans="1:2" x14ac:dyDescent="0.2">
      <c r="A3559" s="214"/>
      <c r="B3559" s="214"/>
    </row>
    <row r="3560" spans="1:2" x14ac:dyDescent="0.2">
      <c r="A3560" s="214"/>
      <c r="B3560" s="214"/>
    </row>
    <row r="3561" spans="1:2" x14ac:dyDescent="0.2">
      <c r="A3561" s="214"/>
      <c r="B3561" s="214"/>
    </row>
    <row r="3562" spans="1:2" x14ac:dyDescent="0.2">
      <c r="A3562" s="214"/>
      <c r="B3562" s="214"/>
    </row>
    <row r="3563" spans="1:2" x14ac:dyDescent="0.2">
      <c r="A3563" s="214"/>
      <c r="B3563" s="214"/>
    </row>
    <row r="3564" spans="1:2" x14ac:dyDescent="0.2">
      <c r="A3564" s="214"/>
      <c r="B3564" s="214"/>
    </row>
    <row r="3565" spans="1:2" x14ac:dyDescent="0.2">
      <c r="A3565" s="214"/>
      <c r="B3565" s="214"/>
    </row>
    <row r="3566" spans="1:2" x14ac:dyDescent="0.2">
      <c r="A3566" s="214"/>
      <c r="B3566" s="214"/>
    </row>
    <row r="3567" spans="1:2" x14ac:dyDescent="0.2">
      <c r="A3567" s="214"/>
      <c r="B3567" s="214"/>
    </row>
    <row r="3568" spans="1:2" x14ac:dyDescent="0.2">
      <c r="A3568" s="214"/>
      <c r="B3568" s="214"/>
    </row>
    <row r="3569" spans="1:2" x14ac:dyDescent="0.2">
      <c r="A3569" s="214"/>
      <c r="B3569" s="214"/>
    </row>
    <row r="3570" spans="1:2" x14ac:dyDescent="0.2">
      <c r="A3570" s="214"/>
      <c r="B3570" s="214"/>
    </row>
    <row r="3571" spans="1:2" x14ac:dyDescent="0.2">
      <c r="A3571" s="214"/>
      <c r="B3571" s="214"/>
    </row>
    <row r="3572" spans="1:2" x14ac:dyDescent="0.2">
      <c r="A3572" s="214"/>
      <c r="B3572" s="214"/>
    </row>
    <row r="3573" spans="1:2" x14ac:dyDescent="0.2">
      <c r="A3573" s="214"/>
      <c r="B3573" s="214"/>
    </row>
    <row r="3574" spans="1:2" x14ac:dyDescent="0.2">
      <c r="A3574" s="214"/>
      <c r="B3574" s="214"/>
    </row>
    <row r="3575" spans="1:2" x14ac:dyDescent="0.2">
      <c r="A3575" s="214"/>
      <c r="B3575" s="214"/>
    </row>
    <row r="3576" spans="1:2" x14ac:dyDescent="0.2">
      <c r="A3576" s="214"/>
      <c r="B3576" s="214"/>
    </row>
    <row r="3577" spans="1:2" x14ac:dyDescent="0.2">
      <c r="A3577" s="214"/>
      <c r="B3577" s="214"/>
    </row>
    <row r="3578" spans="1:2" x14ac:dyDescent="0.2">
      <c r="A3578" s="214"/>
      <c r="B3578" s="214"/>
    </row>
    <row r="3579" spans="1:2" x14ac:dyDescent="0.2">
      <c r="A3579" s="214"/>
      <c r="B3579" s="214"/>
    </row>
    <row r="3580" spans="1:2" x14ac:dyDescent="0.2">
      <c r="A3580" s="214"/>
      <c r="B3580" s="214"/>
    </row>
    <row r="3581" spans="1:2" x14ac:dyDescent="0.2">
      <c r="A3581" s="214"/>
      <c r="B3581" s="214"/>
    </row>
    <row r="3582" spans="1:2" x14ac:dyDescent="0.2">
      <c r="A3582" s="214"/>
      <c r="B3582" s="214"/>
    </row>
    <row r="3583" spans="1:2" x14ac:dyDescent="0.2">
      <c r="A3583" s="214"/>
      <c r="B3583" s="214"/>
    </row>
    <row r="3584" spans="1:2" x14ac:dyDescent="0.2">
      <c r="A3584" s="214"/>
      <c r="B3584" s="214"/>
    </row>
    <row r="3585" spans="1:2" x14ac:dyDescent="0.2">
      <c r="A3585" s="214"/>
      <c r="B3585" s="214"/>
    </row>
    <row r="3586" spans="1:2" x14ac:dyDescent="0.2">
      <c r="A3586" s="214"/>
      <c r="B3586" s="214"/>
    </row>
    <row r="3587" spans="1:2" x14ac:dyDescent="0.2">
      <c r="A3587" s="214"/>
      <c r="B3587" s="214"/>
    </row>
    <row r="3588" spans="1:2" x14ac:dyDescent="0.2">
      <c r="A3588" s="214"/>
      <c r="B3588" s="214"/>
    </row>
    <row r="3589" spans="1:2" x14ac:dyDescent="0.2">
      <c r="A3589" s="214"/>
      <c r="B3589" s="214"/>
    </row>
    <row r="3590" spans="1:2" x14ac:dyDescent="0.2">
      <c r="A3590" s="214"/>
      <c r="B3590" s="214"/>
    </row>
    <row r="3591" spans="1:2" x14ac:dyDescent="0.2">
      <c r="A3591" s="214"/>
      <c r="B3591" s="214"/>
    </row>
    <row r="3592" spans="1:2" x14ac:dyDescent="0.2">
      <c r="A3592" s="214"/>
      <c r="B3592" s="214"/>
    </row>
    <row r="3593" spans="1:2" x14ac:dyDescent="0.2">
      <c r="A3593" s="214"/>
      <c r="B3593" s="214"/>
    </row>
    <row r="3594" spans="1:2" x14ac:dyDescent="0.2">
      <c r="A3594" s="214"/>
      <c r="B3594" s="214"/>
    </row>
    <row r="3595" spans="1:2" x14ac:dyDescent="0.2">
      <c r="A3595" s="214"/>
      <c r="B3595" s="214"/>
    </row>
    <row r="3596" spans="1:2" x14ac:dyDescent="0.2">
      <c r="A3596" s="214"/>
      <c r="B3596" s="214"/>
    </row>
    <row r="3597" spans="1:2" x14ac:dyDescent="0.2">
      <c r="A3597" s="214"/>
      <c r="B3597" s="214"/>
    </row>
    <row r="3598" spans="1:2" x14ac:dyDescent="0.2">
      <c r="A3598" s="214"/>
      <c r="B3598" s="214"/>
    </row>
    <row r="3599" spans="1:2" x14ac:dyDescent="0.2">
      <c r="A3599" s="214"/>
      <c r="B3599" s="214"/>
    </row>
    <row r="3600" spans="1:2" x14ac:dyDescent="0.2">
      <c r="A3600" s="214"/>
      <c r="B3600" s="214"/>
    </row>
    <row r="3601" spans="1:2" x14ac:dyDescent="0.2">
      <c r="A3601" s="214"/>
      <c r="B3601" s="214"/>
    </row>
    <row r="3602" spans="1:2" x14ac:dyDescent="0.2">
      <c r="A3602" s="214"/>
      <c r="B3602" s="214"/>
    </row>
    <row r="3603" spans="1:2" x14ac:dyDescent="0.2">
      <c r="A3603" s="214"/>
      <c r="B3603" s="214"/>
    </row>
    <row r="3604" spans="1:2" x14ac:dyDescent="0.2">
      <c r="A3604" s="214"/>
      <c r="B3604" s="214"/>
    </row>
    <row r="3605" spans="1:2" x14ac:dyDescent="0.2">
      <c r="A3605" s="214"/>
      <c r="B3605" s="214"/>
    </row>
    <row r="3606" spans="1:2" x14ac:dyDescent="0.2">
      <c r="A3606" s="214"/>
      <c r="B3606" s="214"/>
    </row>
    <row r="3607" spans="1:2" x14ac:dyDescent="0.2">
      <c r="A3607" s="214"/>
      <c r="B3607" s="214"/>
    </row>
    <row r="3608" spans="1:2" x14ac:dyDescent="0.2">
      <c r="A3608" s="214"/>
      <c r="B3608" s="214"/>
    </row>
    <row r="3609" spans="1:2" x14ac:dyDescent="0.2">
      <c r="A3609" s="214"/>
      <c r="B3609" s="214"/>
    </row>
    <row r="3610" spans="1:2" x14ac:dyDescent="0.2">
      <c r="A3610" s="214"/>
      <c r="B3610" s="214"/>
    </row>
    <row r="3611" spans="1:2" x14ac:dyDescent="0.2">
      <c r="A3611" s="214"/>
      <c r="B3611" s="214"/>
    </row>
    <row r="3612" spans="1:2" x14ac:dyDescent="0.2">
      <c r="A3612" s="214"/>
      <c r="B3612" s="214"/>
    </row>
    <row r="3613" spans="1:2" x14ac:dyDescent="0.2">
      <c r="A3613" s="214"/>
      <c r="B3613" s="214"/>
    </row>
    <row r="3614" spans="1:2" x14ac:dyDescent="0.2">
      <c r="A3614" s="214"/>
      <c r="B3614" s="214"/>
    </row>
    <row r="3615" spans="1:2" x14ac:dyDescent="0.2">
      <c r="A3615" s="214"/>
      <c r="B3615" s="214"/>
    </row>
    <row r="3616" spans="1:2" x14ac:dyDescent="0.2">
      <c r="A3616" s="214"/>
      <c r="B3616" s="214"/>
    </row>
    <row r="3617" spans="1:2" x14ac:dyDescent="0.2">
      <c r="A3617" s="214"/>
      <c r="B3617" s="214"/>
    </row>
    <row r="3618" spans="1:2" x14ac:dyDescent="0.2">
      <c r="A3618" s="214"/>
      <c r="B3618" s="214"/>
    </row>
    <row r="3619" spans="1:2" x14ac:dyDescent="0.2">
      <c r="A3619" s="214"/>
      <c r="B3619" s="214"/>
    </row>
    <row r="3620" spans="1:2" x14ac:dyDescent="0.2">
      <c r="A3620" s="214"/>
      <c r="B3620" s="214"/>
    </row>
    <row r="3621" spans="1:2" x14ac:dyDescent="0.2">
      <c r="A3621" s="214"/>
      <c r="B3621" s="214"/>
    </row>
    <row r="3622" spans="1:2" x14ac:dyDescent="0.2">
      <c r="A3622" s="214"/>
      <c r="B3622" s="214"/>
    </row>
    <row r="3623" spans="1:2" x14ac:dyDescent="0.2">
      <c r="A3623" s="214"/>
      <c r="B3623" s="214"/>
    </row>
    <row r="3624" spans="1:2" x14ac:dyDescent="0.2">
      <c r="A3624" s="214"/>
      <c r="B3624" s="214"/>
    </row>
    <row r="3625" spans="1:2" x14ac:dyDescent="0.2">
      <c r="A3625" s="214"/>
      <c r="B3625" s="214"/>
    </row>
    <row r="3626" spans="1:2" x14ac:dyDescent="0.2">
      <c r="A3626" s="214"/>
      <c r="B3626" s="214"/>
    </row>
    <row r="3627" spans="1:2" x14ac:dyDescent="0.2">
      <c r="A3627" s="214"/>
      <c r="B3627" s="214"/>
    </row>
    <row r="3628" spans="1:2" x14ac:dyDescent="0.2">
      <c r="A3628" s="214"/>
      <c r="B3628" s="214"/>
    </row>
    <row r="3629" spans="1:2" x14ac:dyDescent="0.2">
      <c r="A3629" s="214"/>
      <c r="B3629" s="214"/>
    </row>
    <row r="3630" spans="1:2" x14ac:dyDescent="0.2">
      <c r="A3630" s="214"/>
      <c r="B3630" s="214"/>
    </row>
    <row r="3631" spans="1:2" x14ac:dyDescent="0.2">
      <c r="A3631" s="214"/>
      <c r="B3631" s="214"/>
    </row>
    <row r="3632" spans="1:2" x14ac:dyDescent="0.2">
      <c r="A3632" s="214"/>
      <c r="B3632" s="214"/>
    </row>
    <row r="3633" spans="1:2" x14ac:dyDescent="0.2">
      <c r="A3633" s="214"/>
      <c r="B3633" s="214"/>
    </row>
    <row r="3634" spans="1:2" x14ac:dyDescent="0.2">
      <c r="A3634" s="214"/>
      <c r="B3634" s="214"/>
    </row>
    <row r="3635" spans="1:2" x14ac:dyDescent="0.2">
      <c r="A3635" s="214"/>
      <c r="B3635" s="214"/>
    </row>
    <row r="3636" spans="1:2" x14ac:dyDescent="0.2">
      <c r="A3636" s="214"/>
      <c r="B3636" s="214"/>
    </row>
    <row r="3637" spans="1:2" x14ac:dyDescent="0.2">
      <c r="A3637" s="214"/>
      <c r="B3637" s="214"/>
    </row>
    <row r="3638" spans="1:2" x14ac:dyDescent="0.2">
      <c r="A3638" s="214"/>
      <c r="B3638" s="214"/>
    </row>
    <row r="3639" spans="1:2" x14ac:dyDescent="0.2">
      <c r="A3639" s="214"/>
      <c r="B3639" s="214"/>
    </row>
    <row r="3640" spans="1:2" x14ac:dyDescent="0.2">
      <c r="A3640" s="214"/>
      <c r="B3640" s="214"/>
    </row>
    <row r="3641" spans="1:2" x14ac:dyDescent="0.2">
      <c r="A3641" s="214"/>
      <c r="B3641" s="214"/>
    </row>
    <row r="3642" spans="1:2" x14ac:dyDescent="0.2">
      <c r="A3642" s="214"/>
      <c r="B3642" s="214"/>
    </row>
    <row r="3643" spans="1:2" x14ac:dyDescent="0.2">
      <c r="A3643" s="214"/>
      <c r="B3643" s="214"/>
    </row>
    <row r="3644" spans="1:2" x14ac:dyDescent="0.2">
      <c r="A3644" s="214"/>
      <c r="B3644" s="214"/>
    </row>
    <row r="3645" spans="1:2" x14ac:dyDescent="0.2">
      <c r="A3645" s="214"/>
      <c r="B3645" s="214"/>
    </row>
    <row r="3646" spans="1:2" x14ac:dyDescent="0.2">
      <c r="A3646" s="214"/>
      <c r="B3646" s="214"/>
    </row>
    <row r="3647" spans="1:2" x14ac:dyDescent="0.2">
      <c r="A3647" s="214"/>
      <c r="B3647" s="214"/>
    </row>
    <row r="3648" spans="1:2" x14ac:dyDescent="0.2">
      <c r="A3648" s="214"/>
      <c r="B3648" s="214"/>
    </row>
    <row r="3649" spans="1:2" x14ac:dyDescent="0.2">
      <c r="A3649" s="214"/>
      <c r="B3649" s="214"/>
    </row>
    <row r="3650" spans="1:2" x14ac:dyDescent="0.2">
      <c r="A3650" s="214"/>
      <c r="B3650" s="214"/>
    </row>
    <row r="3651" spans="1:2" x14ac:dyDescent="0.2">
      <c r="A3651" s="214"/>
      <c r="B3651" s="214"/>
    </row>
    <row r="3652" spans="1:2" x14ac:dyDescent="0.2">
      <c r="A3652" s="214"/>
      <c r="B3652" s="214"/>
    </row>
    <row r="3653" spans="1:2" x14ac:dyDescent="0.2">
      <c r="A3653" s="214"/>
      <c r="B3653" s="214"/>
    </row>
    <row r="3654" spans="1:2" x14ac:dyDescent="0.2">
      <c r="A3654" s="214"/>
      <c r="B3654" s="214"/>
    </row>
    <row r="3655" spans="1:2" x14ac:dyDescent="0.2">
      <c r="A3655" s="214"/>
      <c r="B3655" s="214"/>
    </row>
    <row r="3656" spans="1:2" x14ac:dyDescent="0.2">
      <c r="A3656" s="214"/>
      <c r="B3656" s="214"/>
    </row>
    <row r="3657" spans="1:2" x14ac:dyDescent="0.2">
      <c r="A3657" s="214"/>
      <c r="B3657" s="214"/>
    </row>
    <row r="3658" spans="1:2" x14ac:dyDescent="0.2">
      <c r="A3658" s="214"/>
      <c r="B3658" s="214"/>
    </row>
    <row r="3659" spans="1:2" x14ac:dyDescent="0.2">
      <c r="A3659" s="214"/>
      <c r="B3659" s="214"/>
    </row>
    <row r="3660" spans="1:2" x14ac:dyDescent="0.2">
      <c r="A3660" s="214"/>
      <c r="B3660" s="214"/>
    </row>
    <row r="3661" spans="1:2" x14ac:dyDescent="0.2">
      <c r="A3661" s="214"/>
      <c r="B3661" s="214"/>
    </row>
    <row r="3662" spans="1:2" x14ac:dyDescent="0.2">
      <c r="A3662" s="214"/>
      <c r="B3662" s="214"/>
    </row>
    <row r="3663" spans="1:2" x14ac:dyDescent="0.2">
      <c r="A3663" s="214"/>
      <c r="B3663" s="214"/>
    </row>
    <row r="3664" spans="1:2" x14ac:dyDescent="0.2">
      <c r="A3664" s="214"/>
      <c r="B3664" s="214"/>
    </row>
    <row r="3665" spans="1:2" x14ac:dyDescent="0.2">
      <c r="A3665" s="214"/>
      <c r="B3665" s="214"/>
    </row>
    <row r="3666" spans="1:2" x14ac:dyDescent="0.2">
      <c r="A3666" s="214"/>
      <c r="B3666" s="214"/>
    </row>
    <row r="3667" spans="1:2" x14ac:dyDescent="0.2">
      <c r="A3667" s="214"/>
      <c r="B3667" s="214"/>
    </row>
    <row r="3668" spans="1:2" x14ac:dyDescent="0.2">
      <c r="A3668" s="214"/>
      <c r="B3668" s="214"/>
    </row>
    <row r="3669" spans="1:2" x14ac:dyDescent="0.2">
      <c r="A3669" s="214"/>
      <c r="B3669" s="214"/>
    </row>
    <row r="3670" spans="1:2" x14ac:dyDescent="0.2">
      <c r="A3670" s="214"/>
      <c r="B3670" s="214"/>
    </row>
    <row r="3671" spans="1:2" x14ac:dyDescent="0.2">
      <c r="A3671" s="214"/>
      <c r="B3671" s="214"/>
    </row>
    <row r="3672" spans="1:2" x14ac:dyDescent="0.2">
      <c r="A3672" s="214"/>
      <c r="B3672" s="214"/>
    </row>
    <row r="3673" spans="1:2" x14ac:dyDescent="0.2">
      <c r="A3673" s="214"/>
      <c r="B3673" s="214"/>
    </row>
    <row r="3674" spans="1:2" x14ac:dyDescent="0.2">
      <c r="A3674" s="214"/>
      <c r="B3674" s="214"/>
    </row>
    <row r="3675" spans="1:2" x14ac:dyDescent="0.2">
      <c r="A3675" s="214"/>
      <c r="B3675" s="214"/>
    </row>
    <row r="3676" spans="1:2" x14ac:dyDescent="0.2">
      <c r="A3676" s="214"/>
      <c r="B3676" s="214"/>
    </row>
    <row r="3677" spans="1:2" x14ac:dyDescent="0.2">
      <c r="A3677" s="214"/>
      <c r="B3677" s="214"/>
    </row>
    <row r="3678" spans="1:2" x14ac:dyDescent="0.2">
      <c r="A3678" s="214"/>
      <c r="B3678" s="214"/>
    </row>
    <row r="3679" spans="1:2" x14ac:dyDescent="0.2">
      <c r="A3679" s="214"/>
      <c r="B3679" s="214"/>
    </row>
    <row r="3680" spans="1:2" x14ac:dyDescent="0.2">
      <c r="A3680" s="214"/>
      <c r="B3680" s="214"/>
    </row>
    <row r="3681" spans="1:2" x14ac:dyDescent="0.2">
      <c r="A3681" s="214"/>
      <c r="B3681" s="214"/>
    </row>
    <row r="3682" spans="1:2" x14ac:dyDescent="0.2">
      <c r="A3682" s="214"/>
      <c r="B3682" s="214"/>
    </row>
    <row r="3683" spans="1:2" x14ac:dyDescent="0.2">
      <c r="A3683" s="214"/>
      <c r="B3683" s="214"/>
    </row>
    <row r="3684" spans="1:2" x14ac:dyDescent="0.2">
      <c r="A3684" s="214"/>
      <c r="B3684" s="214"/>
    </row>
    <row r="3685" spans="1:2" x14ac:dyDescent="0.2">
      <c r="A3685" s="214"/>
      <c r="B3685" s="214"/>
    </row>
    <row r="3686" spans="1:2" x14ac:dyDescent="0.2">
      <c r="A3686" s="214"/>
      <c r="B3686" s="214"/>
    </row>
    <row r="3687" spans="1:2" x14ac:dyDescent="0.2">
      <c r="A3687" s="214"/>
      <c r="B3687" s="214"/>
    </row>
    <row r="3688" spans="1:2" x14ac:dyDescent="0.2">
      <c r="A3688" s="214"/>
      <c r="B3688" s="214"/>
    </row>
    <row r="3689" spans="1:2" x14ac:dyDescent="0.2">
      <c r="A3689" s="214"/>
      <c r="B3689" s="214"/>
    </row>
    <row r="3690" spans="1:2" x14ac:dyDescent="0.2">
      <c r="A3690" s="214"/>
      <c r="B3690" s="214"/>
    </row>
    <row r="3691" spans="1:2" x14ac:dyDescent="0.2">
      <c r="A3691" s="214"/>
      <c r="B3691" s="214"/>
    </row>
    <row r="3692" spans="1:2" x14ac:dyDescent="0.2">
      <c r="A3692" s="214"/>
      <c r="B3692" s="214"/>
    </row>
    <row r="3693" spans="1:2" x14ac:dyDescent="0.2">
      <c r="A3693" s="214"/>
      <c r="B3693" s="214"/>
    </row>
    <row r="3694" spans="1:2" x14ac:dyDescent="0.2">
      <c r="A3694" s="214"/>
      <c r="B3694" s="214"/>
    </row>
    <row r="3695" spans="1:2" x14ac:dyDescent="0.2">
      <c r="A3695" s="214"/>
      <c r="B3695" s="214"/>
    </row>
    <row r="3696" spans="1:2" x14ac:dyDescent="0.2">
      <c r="A3696" s="214"/>
      <c r="B3696" s="214"/>
    </row>
    <row r="3697" spans="1:2" x14ac:dyDescent="0.2">
      <c r="A3697" s="214"/>
      <c r="B3697" s="214"/>
    </row>
    <row r="3698" spans="1:2" x14ac:dyDescent="0.2">
      <c r="A3698" s="214"/>
      <c r="B3698" s="214"/>
    </row>
    <row r="3699" spans="1:2" x14ac:dyDescent="0.2">
      <c r="A3699" s="214"/>
      <c r="B3699" s="214"/>
    </row>
    <row r="3700" spans="1:2" x14ac:dyDescent="0.2">
      <c r="A3700" s="214"/>
      <c r="B3700" s="214"/>
    </row>
    <row r="3701" spans="1:2" x14ac:dyDescent="0.2">
      <c r="A3701" s="214"/>
      <c r="B3701" s="214"/>
    </row>
    <row r="3702" spans="1:2" x14ac:dyDescent="0.2">
      <c r="A3702" s="214"/>
      <c r="B3702" s="214"/>
    </row>
    <row r="3703" spans="1:2" x14ac:dyDescent="0.2">
      <c r="A3703" s="214"/>
      <c r="B3703" s="214"/>
    </row>
    <row r="3704" spans="1:2" x14ac:dyDescent="0.2">
      <c r="A3704" s="214"/>
      <c r="B3704" s="214"/>
    </row>
    <row r="3705" spans="1:2" x14ac:dyDescent="0.2">
      <c r="A3705" s="214"/>
      <c r="B3705" s="214"/>
    </row>
    <row r="3706" spans="1:2" x14ac:dyDescent="0.2">
      <c r="A3706" s="214"/>
      <c r="B3706" s="214"/>
    </row>
    <row r="3707" spans="1:2" x14ac:dyDescent="0.2">
      <c r="A3707" s="214"/>
      <c r="B3707" s="214"/>
    </row>
    <row r="3708" spans="1:2" x14ac:dyDescent="0.2">
      <c r="A3708" s="214"/>
      <c r="B3708" s="214"/>
    </row>
    <row r="3709" spans="1:2" x14ac:dyDescent="0.2">
      <c r="A3709" s="214"/>
      <c r="B3709" s="214"/>
    </row>
    <row r="3710" spans="1:2" x14ac:dyDescent="0.2">
      <c r="A3710" s="214"/>
      <c r="B3710" s="214"/>
    </row>
    <row r="3711" spans="1:2" x14ac:dyDescent="0.2">
      <c r="A3711" s="214"/>
      <c r="B3711" s="214"/>
    </row>
    <row r="3712" spans="1:2" x14ac:dyDescent="0.2">
      <c r="A3712" s="214"/>
      <c r="B3712" s="214"/>
    </row>
    <row r="3713" spans="1:2" x14ac:dyDescent="0.2">
      <c r="A3713" s="214"/>
      <c r="B3713" s="214"/>
    </row>
    <row r="3714" spans="1:2" x14ac:dyDescent="0.2">
      <c r="A3714" s="214"/>
      <c r="B3714" s="214"/>
    </row>
    <row r="3715" spans="1:2" x14ac:dyDescent="0.2">
      <c r="A3715" s="214"/>
      <c r="B3715" s="214"/>
    </row>
    <row r="3716" spans="1:2" x14ac:dyDescent="0.2">
      <c r="A3716" s="214"/>
      <c r="B3716" s="214"/>
    </row>
    <row r="3717" spans="1:2" x14ac:dyDescent="0.2">
      <c r="A3717" s="214"/>
      <c r="B3717" s="214"/>
    </row>
    <row r="3718" spans="1:2" x14ac:dyDescent="0.2">
      <c r="A3718" s="214"/>
      <c r="B3718" s="214"/>
    </row>
    <row r="3719" spans="1:2" x14ac:dyDescent="0.2">
      <c r="A3719" s="214"/>
      <c r="B3719" s="214"/>
    </row>
    <row r="3720" spans="1:2" x14ac:dyDescent="0.2">
      <c r="A3720" s="214"/>
      <c r="B3720" s="214"/>
    </row>
    <row r="3721" spans="1:2" x14ac:dyDescent="0.2">
      <c r="A3721" s="214"/>
      <c r="B3721" s="214"/>
    </row>
    <row r="3722" spans="1:2" x14ac:dyDescent="0.2">
      <c r="A3722" s="214"/>
      <c r="B3722" s="214"/>
    </row>
    <row r="3723" spans="1:2" x14ac:dyDescent="0.2">
      <c r="A3723" s="214"/>
      <c r="B3723" s="214"/>
    </row>
    <row r="3724" spans="1:2" x14ac:dyDescent="0.2">
      <c r="A3724" s="214"/>
      <c r="B3724" s="214"/>
    </row>
    <row r="3725" spans="1:2" x14ac:dyDescent="0.2">
      <c r="A3725" s="214"/>
      <c r="B3725" s="214"/>
    </row>
    <row r="3726" spans="1:2" x14ac:dyDescent="0.2">
      <c r="A3726" s="214"/>
      <c r="B3726" s="214"/>
    </row>
    <row r="3727" spans="1:2" x14ac:dyDescent="0.2">
      <c r="A3727" s="214"/>
      <c r="B3727" s="214"/>
    </row>
    <row r="3728" spans="1:2" x14ac:dyDescent="0.2">
      <c r="A3728" s="214"/>
      <c r="B3728" s="214"/>
    </row>
    <row r="3729" spans="1:2" x14ac:dyDescent="0.2">
      <c r="A3729" s="214"/>
      <c r="B3729" s="214"/>
    </row>
    <row r="3730" spans="1:2" x14ac:dyDescent="0.2">
      <c r="A3730" s="214"/>
      <c r="B3730" s="214"/>
    </row>
    <row r="3731" spans="1:2" x14ac:dyDescent="0.2">
      <c r="A3731" s="214"/>
      <c r="B3731" s="214"/>
    </row>
    <row r="3732" spans="1:2" x14ac:dyDescent="0.2">
      <c r="A3732" s="214"/>
      <c r="B3732" s="214"/>
    </row>
    <row r="3733" spans="1:2" x14ac:dyDescent="0.2">
      <c r="A3733" s="214"/>
      <c r="B3733" s="214"/>
    </row>
    <row r="3734" spans="1:2" x14ac:dyDescent="0.2">
      <c r="A3734" s="214"/>
      <c r="B3734" s="214"/>
    </row>
    <row r="3735" spans="1:2" x14ac:dyDescent="0.2">
      <c r="A3735" s="214"/>
      <c r="B3735" s="214"/>
    </row>
    <row r="3736" spans="1:2" x14ac:dyDescent="0.2">
      <c r="A3736" s="214"/>
      <c r="B3736" s="214"/>
    </row>
    <row r="3737" spans="1:2" x14ac:dyDescent="0.2">
      <c r="A3737" s="214"/>
      <c r="B3737" s="214"/>
    </row>
    <row r="3738" spans="1:2" x14ac:dyDescent="0.2">
      <c r="A3738" s="214"/>
      <c r="B3738" s="214"/>
    </row>
    <row r="3739" spans="1:2" x14ac:dyDescent="0.2">
      <c r="A3739" s="214"/>
      <c r="B3739" s="214"/>
    </row>
    <row r="3740" spans="1:2" x14ac:dyDescent="0.2">
      <c r="A3740" s="214"/>
      <c r="B3740" s="214"/>
    </row>
    <row r="3741" spans="1:2" x14ac:dyDescent="0.2">
      <c r="A3741" s="214"/>
      <c r="B3741" s="214"/>
    </row>
    <row r="3742" spans="1:2" x14ac:dyDescent="0.2">
      <c r="A3742" s="214"/>
      <c r="B3742" s="214"/>
    </row>
    <row r="3743" spans="1:2" x14ac:dyDescent="0.2">
      <c r="A3743" s="214"/>
      <c r="B3743" s="214"/>
    </row>
    <row r="3744" spans="1:2" x14ac:dyDescent="0.2">
      <c r="A3744" s="214"/>
      <c r="B3744" s="214"/>
    </row>
    <row r="3745" spans="1:2" x14ac:dyDescent="0.2">
      <c r="A3745" s="214"/>
      <c r="B3745" s="214"/>
    </row>
    <row r="3746" spans="1:2" x14ac:dyDescent="0.2">
      <c r="A3746" s="214"/>
      <c r="B3746" s="214"/>
    </row>
    <row r="3747" spans="1:2" x14ac:dyDescent="0.2">
      <c r="A3747" s="214"/>
      <c r="B3747" s="214"/>
    </row>
    <row r="3748" spans="1:2" x14ac:dyDescent="0.2">
      <c r="A3748" s="214"/>
      <c r="B3748" s="214"/>
    </row>
    <row r="3749" spans="1:2" x14ac:dyDescent="0.2">
      <c r="A3749" s="214"/>
      <c r="B3749" s="214"/>
    </row>
    <row r="3750" spans="1:2" x14ac:dyDescent="0.2">
      <c r="A3750" s="214"/>
      <c r="B3750" s="214"/>
    </row>
    <row r="3751" spans="1:2" x14ac:dyDescent="0.2">
      <c r="A3751" s="214"/>
      <c r="B3751" s="214"/>
    </row>
    <row r="3752" spans="1:2" x14ac:dyDescent="0.2">
      <c r="A3752" s="214"/>
      <c r="B3752" s="214"/>
    </row>
    <row r="3753" spans="1:2" x14ac:dyDescent="0.2">
      <c r="A3753" s="214"/>
      <c r="B3753" s="214"/>
    </row>
    <row r="3754" spans="1:2" x14ac:dyDescent="0.2">
      <c r="A3754" s="214"/>
      <c r="B3754" s="214"/>
    </row>
    <row r="3755" spans="1:2" x14ac:dyDescent="0.2">
      <c r="A3755" s="214"/>
      <c r="B3755" s="214"/>
    </row>
    <row r="3756" spans="1:2" x14ac:dyDescent="0.2">
      <c r="A3756" s="214"/>
      <c r="B3756" s="214"/>
    </row>
    <row r="3757" spans="1:2" x14ac:dyDescent="0.2">
      <c r="A3757" s="214"/>
      <c r="B3757" s="214"/>
    </row>
    <row r="3758" spans="1:2" x14ac:dyDescent="0.2">
      <c r="A3758" s="214"/>
      <c r="B3758" s="214"/>
    </row>
    <row r="3759" spans="1:2" x14ac:dyDescent="0.2">
      <c r="A3759" s="214"/>
      <c r="B3759" s="214"/>
    </row>
    <row r="3760" spans="1:2" x14ac:dyDescent="0.2">
      <c r="A3760" s="214"/>
      <c r="B3760" s="214"/>
    </row>
    <row r="3761" spans="1:2" x14ac:dyDescent="0.2">
      <c r="A3761" s="214"/>
      <c r="B3761" s="214"/>
    </row>
    <row r="3762" spans="1:2" x14ac:dyDescent="0.2">
      <c r="A3762" s="214"/>
      <c r="B3762" s="214"/>
    </row>
    <row r="3763" spans="1:2" x14ac:dyDescent="0.2">
      <c r="A3763" s="214"/>
      <c r="B3763" s="214"/>
    </row>
    <row r="3764" spans="1:2" x14ac:dyDescent="0.2">
      <c r="A3764" s="214"/>
      <c r="B3764" s="214"/>
    </row>
    <row r="3765" spans="1:2" x14ac:dyDescent="0.2">
      <c r="A3765" s="214"/>
      <c r="B3765" s="214"/>
    </row>
    <row r="3766" spans="1:2" x14ac:dyDescent="0.2">
      <c r="A3766" s="214"/>
      <c r="B3766" s="214"/>
    </row>
    <row r="3767" spans="1:2" x14ac:dyDescent="0.2">
      <c r="A3767" s="214"/>
      <c r="B3767" s="214"/>
    </row>
    <row r="3768" spans="1:2" x14ac:dyDescent="0.2">
      <c r="A3768" s="214"/>
      <c r="B3768" s="214"/>
    </row>
    <row r="3769" spans="1:2" x14ac:dyDescent="0.2">
      <c r="A3769" s="214"/>
      <c r="B3769" s="214"/>
    </row>
    <row r="3770" spans="1:2" x14ac:dyDescent="0.2">
      <c r="A3770" s="214"/>
      <c r="B3770" s="214"/>
    </row>
    <row r="3771" spans="1:2" x14ac:dyDescent="0.2">
      <c r="A3771" s="214"/>
      <c r="B3771" s="214"/>
    </row>
    <row r="3772" spans="1:2" x14ac:dyDescent="0.2">
      <c r="A3772" s="214"/>
      <c r="B3772" s="214"/>
    </row>
    <row r="3773" spans="1:2" x14ac:dyDescent="0.2">
      <c r="A3773" s="214"/>
      <c r="B3773" s="214"/>
    </row>
    <row r="3774" spans="1:2" x14ac:dyDescent="0.2">
      <c r="A3774" s="214"/>
      <c r="B3774" s="214"/>
    </row>
    <row r="3775" spans="1:2" x14ac:dyDescent="0.2">
      <c r="A3775" s="214"/>
      <c r="B3775" s="214"/>
    </row>
    <row r="3776" spans="1:2" x14ac:dyDescent="0.2">
      <c r="A3776" s="214"/>
      <c r="B3776" s="214"/>
    </row>
    <row r="3777" spans="1:2" x14ac:dyDescent="0.2">
      <c r="A3777" s="214"/>
      <c r="B3777" s="214"/>
    </row>
    <row r="3778" spans="1:2" x14ac:dyDescent="0.2">
      <c r="A3778" s="214"/>
      <c r="B3778" s="214"/>
    </row>
    <row r="3779" spans="1:2" x14ac:dyDescent="0.2">
      <c r="A3779" s="214"/>
      <c r="B3779" s="214"/>
    </row>
    <row r="3780" spans="1:2" x14ac:dyDescent="0.2">
      <c r="A3780" s="214"/>
      <c r="B3780" s="214"/>
    </row>
    <row r="3781" spans="1:2" x14ac:dyDescent="0.2">
      <c r="A3781" s="214"/>
      <c r="B3781" s="214"/>
    </row>
    <row r="3782" spans="1:2" x14ac:dyDescent="0.2">
      <c r="A3782" s="214"/>
      <c r="B3782" s="214"/>
    </row>
    <row r="3783" spans="1:2" x14ac:dyDescent="0.2">
      <c r="A3783" s="214"/>
      <c r="B3783" s="214"/>
    </row>
    <row r="3784" spans="1:2" x14ac:dyDescent="0.2">
      <c r="A3784" s="214"/>
      <c r="B3784" s="214"/>
    </row>
    <row r="3785" spans="1:2" x14ac:dyDescent="0.2">
      <c r="A3785" s="214"/>
      <c r="B3785" s="214"/>
    </row>
    <row r="3786" spans="1:2" x14ac:dyDescent="0.2">
      <c r="A3786" s="214"/>
      <c r="B3786" s="214"/>
    </row>
    <row r="3787" spans="1:2" x14ac:dyDescent="0.2">
      <c r="A3787" s="214"/>
      <c r="B3787" s="214"/>
    </row>
    <row r="3788" spans="1:2" x14ac:dyDescent="0.2">
      <c r="A3788" s="214"/>
      <c r="B3788" s="214"/>
    </row>
    <row r="3789" spans="1:2" x14ac:dyDescent="0.2">
      <c r="A3789" s="214"/>
      <c r="B3789" s="214"/>
    </row>
    <row r="3790" spans="1:2" x14ac:dyDescent="0.2">
      <c r="A3790" s="214"/>
      <c r="B3790" s="214"/>
    </row>
    <row r="3791" spans="1:2" x14ac:dyDescent="0.2">
      <c r="A3791" s="214"/>
      <c r="B3791" s="214"/>
    </row>
    <row r="3792" spans="1:2" x14ac:dyDescent="0.2">
      <c r="A3792" s="214"/>
      <c r="B3792" s="214"/>
    </row>
    <row r="3793" spans="1:2" x14ac:dyDescent="0.2">
      <c r="A3793" s="214"/>
      <c r="B3793" s="214"/>
    </row>
    <row r="3794" spans="1:2" x14ac:dyDescent="0.2">
      <c r="A3794" s="214"/>
      <c r="B3794" s="214"/>
    </row>
    <row r="3795" spans="1:2" x14ac:dyDescent="0.2">
      <c r="A3795" s="214"/>
      <c r="B3795" s="214"/>
    </row>
    <row r="3796" spans="1:2" x14ac:dyDescent="0.2">
      <c r="A3796" s="214"/>
      <c r="B3796" s="214"/>
    </row>
    <row r="3797" spans="1:2" x14ac:dyDescent="0.2">
      <c r="A3797" s="214"/>
      <c r="B3797" s="214"/>
    </row>
    <row r="3798" spans="1:2" x14ac:dyDescent="0.2">
      <c r="A3798" s="214"/>
      <c r="B3798" s="214"/>
    </row>
    <row r="3799" spans="1:2" x14ac:dyDescent="0.2">
      <c r="A3799" s="214"/>
      <c r="B3799" s="214"/>
    </row>
    <row r="3800" spans="1:2" x14ac:dyDescent="0.2">
      <c r="A3800" s="214"/>
      <c r="B3800" s="214"/>
    </row>
    <row r="3801" spans="1:2" x14ac:dyDescent="0.2">
      <c r="A3801" s="214"/>
      <c r="B3801" s="214"/>
    </row>
    <row r="3802" spans="1:2" x14ac:dyDescent="0.2">
      <c r="A3802" s="214"/>
      <c r="B3802" s="214"/>
    </row>
    <row r="3803" spans="1:2" x14ac:dyDescent="0.2">
      <c r="A3803" s="214"/>
      <c r="B3803" s="214"/>
    </row>
    <row r="3804" spans="1:2" x14ac:dyDescent="0.2">
      <c r="A3804" s="214"/>
      <c r="B3804" s="214"/>
    </row>
    <row r="3805" spans="1:2" x14ac:dyDescent="0.2">
      <c r="A3805" s="214"/>
      <c r="B3805" s="214"/>
    </row>
    <row r="3806" spans="1:2" x14ac:dyDescent="0.2">
      <c r="A3806" s="214"/>
      <c r="B3806" s="214"/>
    </row>
    <row r="3807" spans="1:2" x14ac:dyDescent="0.2">
      <c r="A3807" s="214"/>
      <c r="B3807" s="214"/>
    </row>
    <row r="3808" spans="1:2" x14ac:dyDescent="0.2">
      <c r="A3808" s="214"/>
      <c r="B3808" s="214"/>
    </row>
    <row r="3809" spans="1:2" x14ac:dyDescent="0.2">
      <c r="A3809" s="214"/>
      <c r="B3809" s="214"/>
    </row>
    <row r="3810" spans="1:2" x14ac:dyDescent="0.2">
      <c r="A3810" s="214"/>
      <c r="B3810" s="214"/>
    </row>
    <row r="3811" spans="1:2" x14ac:dyDescent="0.2">
      <c r="A3811" s="214"/>
      <c r="B3811" s="214"/>
    </row>
    <row r="3812" spans="1:2" x14ac:dyDescent="0.2">
      <c r="A3812" s="214"/>
      <c r="B3812" s="214"/>
    </row>
    <row r="3813" spans="1:2" x14ac:dyDescent="0.2">
      <c r="A3813" s="214"/>
      <c r="B3813" s="214"/>
    </row>
    <row r="3814" spans="1:2" x14ac:dyDescent="0.2">
      <c r="A3814" s="214"/>
      <c r="B3814" s="214"/>
    </row>
    <row r="3815" spans="1:2" x14ac:dyDescent="0.2">
      <c r="A3815" s="214"/>
      <c r="B3815" s="214"/>
    </row>
    <row r="3816" spans="1:2" x14ac:dyDescent="0.2">
      <c r="A3816" s="214"/>
      <c r="B3816" s="214"/>
    </row>
    <row r="3817" spans="1:2" x14ac:dyDescent="0.2">
      <c r="A3817" s="214"/>
      <c r="B3817" s="214"/>
    </row>
    <row r="3818" spans="1:2" x14ac:dyDescent="0.2">
      <c r="A3818" s="214"/>
      <c r="B3818" s="214"/>
    </row>
    <row r="3819" spans="1:2" x14ac:dyDescent="0.2">
      <c r="A3819" s="214"/>
      <c r="B3819" s="214"/>
    </row>
    <row r="3820" spans="1:2" x14ac:dyDescent="0.2">
      <c r="A3820" s="214"/>
      <c r="B3820" s="214"/>
    </row>
    <row r="3821" spans="1:2" x14ac:dyDescent="0.2">
      <c r="A3821" s="214"/>
      <c r="B3821" s="214"/>
    </row>
    <row r="3822" spans="1:2" x14ac:dyDescent="0.2">
      <c r="A3822" s="214"/>
      <c r="B3822" s="214"/>
    </row>
    <row r="3823" spans="1:2" x14ac:dyDescent="0.2">
      <c r="A3823" s="214"/>
      <c r="B3823" s="214"/>
    </row>
    <row r="3824" spans="1:2" x14ac:dyDescent="0.2">
      <c r="A3824" s="214"/>
      <c r="B3824" s="214"/>
    </row>
    <row r="3825" spans="1:2" x14ac:dyDescent="0.2">
      <c r="A3825" s="214"/>
      <c r="B3825" s="214"/>
    </row>
    <row r="3826" spans="1:2" x14ac:dyDescent="0.2">
      <c r="A3826" s="214"/>
      <c r="B3826" s="214"/>
    </row>
    <row r="3827" spans="1:2" x14ac:dyDescent="0.2">
      <c r="A3827" s="214"/>
      <c r="B3827" s="214"/>
    </row>
    <row r="3828" spans="1:2" x14ac:dyDescent="0.2">
      <c r="A3828" s="214"/>
      <c r="B3828" s="214"/>
    </row>
    <row r="3829" spans="1:2" x14ac:dyDescent="0.2">
      <c r="A3829" s="214"/>
      <c r="B3829" s="214"/>
    </row>
    <row r="3830" spans="1:2" x14ac:dyDescent="0.2">
      <c r="A3830" s="214"/>
      <c r="B3830" s="214"/>
    </row>
    <row r="3831" spans="1:2" x14ac:dyDescent="0.2">
      <c r="A3831" s="214"/>
      <c r="B3831" s="214"/>
    </row>
    <row r="3832" spans="1:2" x14ac:dyDescent="0.2">
      <c r="A3832" s="214"/>
      <c r="B3832" s="214"/>
    </row>
    <row r="3833" spans="1:2" x14ac:dyDescent="0.2">
      <c r="A3833" s="214"/>
      <c r="B3833" s="214"/>
    </row>
    <row r="3834" spans="1:2" x14ac:dyDescent="0.2">
      <c r="A3834" s="214"/>
      <c r="B3834" s="214"/>
    </row>
    <row r="3835" spans="1:2" x14ac:dyDescent="0.2">
      <c r="A3835" s="214"/>
      <c r="B3835" s="214"/>
    </row>
    <row r="3836" spans="1:2" x14ac:dyDescent="0.2">
      <c r="A3836" s="214"/>
      <c r="B3836" s="214"/>
    </row>
    <row r="3837" spans="1:2" x14ac:dyDescent="0.2">
      <c r="A3837" s="214"/>
      <c r="B3837" s="214"/>
    </row>
    <row r="3838" spans="1:2" x14ac:dyDescent="0.2">
      <c r="A3838" s="214"/>
      <c r="B3838" s="214"/>
    </row>
    <row r="3839" spans="1:2" x14ac:dyDescent="0.2">
      <c r="A3839" s="214"/>
      <c r="B3839" s="214"/>
    </row>
    <row r="3840" spans="1:2" x14ac:dyDescent="0.2">
      <c r="A3840" s="214"/>
      <c r="B3840" s="214"/>
    </row>
    <row r="3841" spans="1:2" x14ac:dyDescent="0.2">
      <c r="A3841" s="214"/>
      <c r="B3841" s="214"/>
    </row>
    <row r="3842" spans="1:2" x14ac:dyDescent="0.2">
      <c r="A3842" s="214"/>
      <c r="B3842" s="214"/>
    </row>
    <row r="3843" spans="1:2" x14ac:dyDescent="0.2">
      <c r="A3843" s="214"/>
      <c r="B3843" s="214"/>
    </row>
    <row r="3844" spans="1:2" x14ac:dyDescent="0.2">
      <c r="A3844" s="214"/>
      <c r="B3844" s="214"/>
    </row>
    <row r="3845" spans="1:2" x14ac:dyDescent="0.2">
      <c r="A3845" s="214"/>
      <c r="B3845" s="214"/>
    </row>
    <row r="3846" spans="1:2" x14ac:dyDescent="0.2">
      <c r="A3846" s="214"/>
      <c r="B3846" s="214"/>
    </row>
    <row r="3847" spans="1:2" x14ac:dyDescent="0.2">
      <c r="A3847" s="214"/>
      <c r="B3847" s="214"/>
    </row>
    <row r="3848" spans="1:2" x14ac:dyDescent="0.2">
      <c r="A3848" s="214"/>
      <c r="B3848" s="214"/>
    </row>
    <row r="3849" spans="1:2" x14ac:dyDescent="0.2">
      <c r="A3849" s="214"/>
      <c r="B3849" s="214"/>
    </row>
    <row r="3850" spans="1:2" x14ac:dyDescent="0.2">
      <c r="A3850" s="214"/>
      <c r="B3850" s="214"/>
    </row>
    <row r="3851" spans="1:2" x14ac:dyDescent="0.2">
      <c r="A3851" s="214"/>
      <c r="B3851" s="214"/>
    </row>
    <row r="3852" spans="1:2" x14ac:dyDescent="0.2">
      <c r="A3852" s="214"/>
      <c r="B3852" s="214"/>
    </row>
    <row r="3853" spans="1:2" x14ac:dyDescent="0.2">
      <c r="A3853" s="214"/>
      <c r="B3853" s="214"/>
    </row>
    <row r="3854" spans="1:2" x14ac:dyDescent="0.2">
      <c r="A3854" s="214"/>
      <c r="B3854" s="214"/>
    </row>
    <row r="3855" spans="1:2" x14ac:dyDescent="0.2">
      <c r="A3855" s="214"/>
      <c r="B3855" s="214"/>
    </row>
    <row r="3856" spans="1:2" x14ac:dyDescent="0.2">
      <c r="A3856" s="214"/>
      <c r="B3856" s="214"/>
    </row>
    <row r="3857" spans="1:2" x14ac:dyDescent="0.2">
      <c r="A3857" s="214"/>
      <c r="B3857" s="214"/>
    </row>
    <row r="3858" spans="1:2" x14ac:dyDescent="0.2">
      <c r="A3858" s="214"/>
      <c r="B3858" s="214"/>
    </row>
    <row r="3859" spans="1:2" x14ac:dyDescent="0.2">
      <c r="A3859" s="214"/>
      <c r="B3859" s="214"/>
    </row>
    <row r="3860" spans="1:2" x14ac:dyDescent="0.2">
      <c r="A3860" s="214"/>
      <c r="B3860" s="214"/>
    </row>
    <row r="3861" spans="1:2" x14ac:dyDescent="0.2">
      <c r="A3861" s="214"/>
      <c r="B3861" s="214"/>
    </row>
    <row r="3862" spans="1:2" x14ac:dyDescent="0.2">
      <c r="A3862" s="214"/>
      <c r="B3862" s="214"/>
    </row>
    <row r="3863" spans="1:2" x14ac:dyDescent="0.2">
      <c r="A3863" s="214"/>
      <c r="B3863" s="214"/>
    </row>
    <row r="3864" spans="1:2" x14ac:dyDescent="0.2">
      <c r="A3864" s="214"/>
      <c r="B3864" s="214"/>
    </row>
    <row r="3865" spans="1:2" x14ac:dyDescent="0.2">
      <c r="A3865" s="214"/>
      <c r="B3865" s="214"/>
    </row>
    <row r="3866" spans="1:2" x14ac:dyDescent="0.2">
      <c r="A3866" s="214"/>
      <c r="B3866" s="214"/>
    </row>
    <row r="3867" spans="1:2" x14ac:dyDescent="0.2">
      <c r="A3867" s="214"/>
      <c r="B3867" s="214"/>
    </row>
    <row r="3868" spans="1:2" x14ac:dyDescent="0.2">
      <c r="A3868" s="214"/>
      <c r="B3868" s="214"/>
    </row>
    <row r="3869" spans="1:2" x14ac:dyDescent="0.2">
      <c r="A3869" s="214"/>
      <c r="B3869" s="214"/>
    </row>
    <row r="3870" spans="1:2" x14ac:dyDescent="0.2">
      <c r="A3870" s="214"/>
      <c r="B3870" s="214"/>
    </row>
    <row r="3871" spans="1:2" x14ac:dyDescent="0.2">
      <c r="A3871" s="214"/>
      <c r="B3871" s="214"/>
    </row>
    <row r="3872" spans="1:2" x14ac:dyDescent="0.2">
      <c r="A3872" s="214"/>
      <c r="B3872" s="214"/>
    </row>
    <row r="3873" spans="1:2" x14ac:dyDescent="0.2">
      <c r="A3873" s="214"/>
      <c r="B3873" s="214"/>
    </row>
    <row r="3874" spans="1:2" x14ac:dyDescent="0.2">
      <c r="A3874" s="214"/>
      <c r="B3874" s="214"/>
    </row>
    <row r="3875" spans="1:2" x14ac:dyDescent="0.2">
      <c r="A3875" s="214"/>
      <c r="B3875" s="214"/>
    </row>
    <row r="3876" spans="1:2" x14ac:dyDescent="0.2">
      <c r="A3876" s="214"/>
      <c r="B3876" s="214"/>
    </row>
    <row r="3877" spans="1:2" x14ac:dyDescent="0.2">
      <c r="A3877" s="214"/>
      <c r="B3877" s="214"/>
    </row>
    <row r="3878" spans="1:2" x14ac:dyDescent="0.2">
      <c r="A3878" s="214"/>
      <c r="B3878" s="214"/>
    </row>
    <row r="3879" spans="1:2" x14ac:dyDescent="0.2">
      <c r="A3879" s="214"/>
      <c r="B3879" s="214"/>
    </row>
    <row r="3880" spans="1:2" x14ac:dyDescent="0.2">
      <c r="A3880" s="214"/>
      <c r="B3880" s="214"/>
    </row>
    <row r="3881" spans="1:2" x14ac:dyDescent="0.2">
      <c r="A3881" s="214"/>
      <c r="B3881" s="214"/>
    </row>
    <row r="3882" spans="1:2" x14ac:dyDescent="0.2">
      <c r="A3882" s="214"/>
      <c r="B3882" s="214"/>
    </row>
    <row r="3883" spans="1:2" x14ac:dyDescent="0.2">
      <c r="A3883" s="214"/>
      <c r="B3883" s="214"/>
    </row>
    <row r="3884" spans="1:2" x14ac:dyDescent="0.2">
      <c r="A3884" s="214"/>
      <c r="B3884" s="214"/>
    </row>
    <row r="3885" spans="1:2" x14ac:dyDescent="0.2">
      <c r="A3885" s="214"/>
      <c r="B3885" s="214"/>
    </row>
    <row r="3886" spans="1:2" x14ac:dyDescent="0.2">
      <c r="A3886" s="214"/>
      <c r="B3886" s="214"/>
    </row>
    <row r="3887" spans="1:2" x14ac:dyDescent="0.2">
      <c r="A3887" s="214"/>
      <c r="B3887" s="214"/>
    </row>
    <row r="3888" spans="1:2" x14ac:dyDescent="0.2">
      <c r="A3888" s="214"/>
      <c r="B3888" s="214"/>
    </row>
    <row r="3889" spans="1:2" x14ac:dyDescent="0.2">
      <c r="A3889" s="214"/>
      <c r="B3889" s="214"/>
    </row>
    <row r="3890" spans="1:2" x14ac:dyDescent="0.2">
      <c r="A3890" s="214"/>
      <c r="B3890" s="214"/>
    </row>
    <row r="3891" spans="1:2" x14ac:dyDescent="0.2">
      <c r="A3891" s="214"/>
      <c r="B3891" s="214"/>
    </row>
    <row r="3892" spans="1:2" x14ac:dyDescent="0.2">
      <c r="A3892" s="214"/>
      <c r="B3892" s="214"/>
    </row>
    <row r="3893" spans="1:2" x14ac:dyDescent="0.2">
      <c r="A3893" s="214"/>
      <c r="B3893" s="214"/>
    </row>
    <row r="3894" spans="1:2" x14ac:dyDescent="0.2">
      <c r="A3894" s="214"/>
      <c r="B3894" s="214"/>
    </row>
    <row r="3895" spans="1:2" x14ac:dyDescent="0.2">
      <c r="A3895" s="214"/>
      <c r="B3895" s="214"/>
    </row>
    <row r="3896" spans="1:2" x14ac:dyDescent="0.2">
      <c r="A3896" s="214"/>
      <c r="B3896" s="214"/>
    </row>
    <row r="3897" spans="1:2" x14ac:dyDescent="0.2">
      <c r="A3897" s="214"/>
      <c r="B3897" s="214"/>
    </row>
    <row r="3898" spans="1:2" x14ac:dyDescent="0.2">
      <c r="A3898" s="214"/>
      <c r="B3898" s="214"/>
    </row>
    <row r="3899" spans="1:2" x14ac:dyDescent="0.2">
      <c r="A3899" s="214"/>
      <c r="B3899" s="214"/>
    </row>
    <row r="3900" spans="1:2" x14ac:dyDescent="0.2">
      <c r="A3900" s="214"/>
      <c r="B3900" s="214"/>
    </row>
    <row r="3901" spans="1:2" x14ac:dyDescent="0.2">
      <c r="A3901" s="214"/>
      <c r="B3901" s="214"/>
    </row>
    <row r="3902" spans="1:2" x14ac:dyDescent="0.2">
      <c r="A3902" s="214"/>
      <c r="B3902" s="214"/>
    </row>
    <row r="3903" spans="1:2" x14ac:dyDescent="0.2">
      <c r="A3903" s="214"/>
      <c r="B3903" s="214"/>
    </row>
    <row r="3904" spans="1:2" x14ac:dyDescent="0.2">
      <c r="A3904" s="214"/>
      <c r="B3904" s="214"/>
    </row>
    <row r="3905" spans="1:2" x14ac:dyDescent="0.2">
      <c r="A3905" s="214"/>
      <c r="B3905" s="214"/>
    </row>
    <row r="3906" spans="1:2" x14ac:dyDescent="0.2">
      <c r="A3906" s="214"/>
      <c r="B3906" s="214"/>
    </row>
    <row r="3907" spans="1:2" x14ac:dyDescent="0.2">
      <c r="A3907" s="214"/>
      <c r="B3907" s="214"/>
    </row>
    <row r="3908" spans="1:2" x14ac:dyDescent="0.2">
      <c r="A3908" s="214"/>
      <c r="B3908" s="214"/>
    </row>
    <row r="3909" spans="1:2" x14ac:dyDescent="0.2">
      <c r="A3909" s="214"/>
      <c r="B3909" s="214"/>
    </row>
    <row r="3910" spans="1:2" x14ac:dyDescent="0.2">
      <c r="A3910" s="214"/>
      <c r="B3910" s="214"/>
    </row>
    <row r="3911" spans="1:2" x14ac:dyDescent="0.2">
      <c r="A3911" s="214"/>
      <c r="B3911" s="214"/>
    </row>
    <row r="3912" spans="1:2" x14ac:dyDescent="0.2">
      <c r="A3912" s="214"/>
      <c r="B3912" s="214"/>
    </row>
    <row r="3913" spans="1:2" x14ac:dyDescent="0.2">
      <c r="A3913" s="214"/>
      <c r="B3913" s="214"/>
    </row>
    <row r="3914" spans="1:2" x14ac:dyDescent="0.2">
      <c r="A3914" s="214"/>
      <c r="B3914" s="214"/>
    </row>
    <row r="3915" spans="1:2" x14ac:dyDescent="0.2">
      <c r="A3915" s="214"/>
      <c r="B3915" s="214"/>
    </row>
    <row r="3916" spans="1:2" x14ac:dyDescent="0.2">
      <c r="A3916" s="214"/>
      <c r="B3916" s="214"/>
    </row>
    <row r="3917" spans="1:2" x14ac:dyDescent="0.2">
      <c r="A3917" s="214"/>
      <c r="B3917" s="214"/>
    </row>
    <row r="3918" spans="1:2" x14ac:dyDescent="0.2">
      <c r="A3918" s="214"/>
      <c r="B3918" s="214"/>
    </row>
    <row r="3919" spans="1:2" x14ac:dyDescent="0.2">
      <c r="A3919" s="214"/>
      <c r="B3919" s="214"/>
    </row>
    <row r="3920" spans="1:2" x14ac:dyDescent="0.2">
      <c r="A3920" s="214"/>
      <c r="B3920" s="214"/>
    </row>
    <row r="3921" spans="1:2" x14ac:dyDescent="0.2">
      <c r="A3921" s="214"/>
      <c r="B3921" s="214"/>
    </row>
    <row r="3922" spans="1:2" x14ac:dyDescent="0.2">
      <c r="A3922" s="214"/>
      <c r="B3922" s="214"/>
    </row>
    <row r="3923" spans="1:2" x14ac:dyDescent="0.2">
      <c r="A3923" s="214"/>
      <c r="B3923" s="214"/>
    </row>
    <row r="3924" spans="1:2" x14ac:dyDescent="0.2">
      <c r="A3924" s="214"/>
      <c r="B3924" s="214"/>
    </row>
    <row r="3925" spans="1:2" x14ac:dyDescent="0.2">
      <c r="A3925" s="214"/>
      <c r="B3925" s="214"/>
    </row>
    <row r="3926" spans="1:2" x14ac:dyDescent="0.2">
      <c r="A3926" s="214"/>
      <c r="B3926" s="214"/>
    </row>
    <row r="3927" spans="1:2" x14ac:dyDescent="0.2">
      <c r="A3927" s="214"/>
      <c r="B3927" s="214"/>
    </row>
    <row r="3928" spans="1:2" x14ac:dyDescent="0.2">
      <c r="A3928" s="214"/>
      <c r="B3928" s="214"/>
    </row>
    <row r="3929" spans="1:2" x14ac:dyDescent="0.2">
      <c r="A3929" s="214"/>
      <c r="B3929" s="214"/>
    </row>
    <row r="3930" spans="1:2" x14ac:dyDescent="0.2">
      <c r="A3930" s="214"/>
      <c r="B3930" s="214"/>
    </row>
    <row r="3931" spans="1:2" x14ac:dyDescent="0.2">
      <c r="A3931" s="214"/>
      <c r="B3931" s="214"/>
    </row>
    <row r="3932" spans="1:2" x14ac:dyDescent="0.2">
      <c r="A3932" s="214"/>
      <c r="B3932" s="214"/>
    </row>
    <row r="3933" spans="1:2" x14ac:dyDescent="0.2">
      <c r="A3933" s="214"/>
      <c r="B3933" s="214"/>
    </row>
    <row r="3934" spans="1:2" x14ac:dyDescent="0.2">
      <c r="A3934" s="214"/>
      <c r="B3934" s="214"/>
    </row>
    <row r="3935" spans="1:2" x14ac:dyDescent="0.2">
      <c r="A3935" s="214"/>
      <c r="B3935" s="214"/>
    </row>
    <row r="3936" spans="1:2" x14ac:dyDescent="0.2">
      <c r="A3936" s="214"/>
      <c r="B3936" s="214"/>
    </row>
    <row r="3937" spans="1:2" x14ac:dyDescent="0.2">
      <c r="A3937" s="214"/>
      <c r="B3937" s="214"/>
    </row>
    <row r="3938" spans="1:2" x14ac:dyDescent="0.2">
      <c r="A3938" s="214"/>
      <c r="B3938" s="214"/>
    </row>
    <row r="3939" spans="1:2" x14ac:dyDescent="0.2">
      <c r="A3939" s="214"/>
      <c r="B3939" s="214"/>
    </row>
    <row r="3940" spans="1:2" x14ac:dyDescent="0.2">
      <c r="A3940" s="214"/>
      <c r="B3940" s="214"/>
    </row>
    <row r="3941" spans="1:2" x14ac:dyDescent="0.2">
      <c r="A3941" s="214"/>
      <c r="B3941" s="214"/>
    </row>
    <row r="3942" spans="1:2" x14ac:dyDescent="0.2">
      <c r="A3942" s="214"/>
      <c r="B3942" s="214"/>
    </row>
    <row r="3943" spans="1:2" x14ac:dyDescent="0.2">
      <c r="A3943" s="214"/>
      <c r="B3943" s="214"/>
    </row>
    <row r="3944" spans="1:2" x14ac:dyDescent="0.2">
      <c r="A3944" s="214"/>
      <c r="B3944" s="214"/>
    </row>
    <row r="3945" spans="1:2" x14ac:dyDescent="0.2">
      <c r="A3945" s="214"/>
      <c r="B3945" s="214"/>
    </row>
    <row r="3946" spans="1:2" x14ac:dyDescent="0.2">
      <c r="A3946" s="214"/>
      <c r="B3946" s="214"/>
    </row>
    <row r="3947" spans="1:2" x14ac:dyDescent="0.2">
      <c r="A3947" s="214"/>
      <c r="B3947" s="214"/>
    </row>
    <row r="3948" spans="1:2" x14ac:dyDescent="0.2">
      <c r="A3948" s="214"/>
      <c r="B3948" s="214"/>
    </row>
    <row r="3949" spans="1:2" x14ac:dyDescent="0.2">
      <c r="A3949" s="214"/>
      <c r="B3949" s="214"/>
    </row>
  </sheetData>
  <mergeCells count="2">
    <mergeCell ref="C49:K49"/>
    <mergeCell ref="C47:K47"/>
  </mergeCells>
  <phoneticPr fontId="9" type="noConversion"/>
  <printOptions horizontalCentered="1"/>
  <pageMargins left="0" right="0.2" top="0.3" bottom="0.3" header="0.5" footer="0.1"/>
  <pageSetup scale="53" fitToHeight="0" orientation="landscape" r:id="rId1"/>
  <headerFooter alignWithMargins="0">
    <oddFooter>&amp;R&amp;F &amp;A</oddFooter>
  </headerFooter>
  <customProperties>
    <customPr name="_pios_id" r:id="rId2"/>
    <customPr name="EpmWorksheetKeyString_GUID" r:id="rId3"/>
  </customProperties>
  <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2:CY329"/>
  <sheetViews>
    <sheetView zoomScale="85" zoomScaleNormal="85" workbookViewId="0">
      <pane ySplit="8" topLeftCell="A284" activePane="bottomLeft" state="frozen"/>
      <selection activeCell="N55" sqref="N55"/>
      <selection pane="bottomLeft" activeCell="K341" sqref="K341"/>
    </sheetView>
  </sheetViews>
  <sheetFormatPr defaultRowHeight="12.75" outlineLevelCol="1" x14ac:dyDescent="0.2"/>
  <cols>
    <col min="1" max="1" width="5.28515625" customWidth="1"/>
    <col min="2" max="2" width="15.5703125" customWidth="1"/>
    <col min="3" max="3" width="14.7109375" customWidth="1"/>
    <col min="4" max="4" width="16" customWidth="1"/>
    <col min="5" max="5" width="3" style="217" customWidth="1"/>
    <col min="6" max="6" width="15.28515625" customWidth="1"/>
    <col min="7" max="7" width="15" customWidth="1"/>
    <col min="8" max="8" width="14.85546875" bestFit="1" customWidth="1"/>
    <col min="9" max="9" width="10.7109375" customWidth="1"/>
    <col min="10" max="11" width="14.42578125" bestFit="1" customWidth="1"/>
    <col min="12" max="12" width="10.28515625" hidden="1" customWidth="1"/>
    <col min="13" max="13" width="16.42578125" customWidth="1"/>
    <col min="14" max="14" width="15.42578125" hidden="1" customWidth="1"/>
    <col min="15" max="15" width="18.42578125" customWidth="1"/>
    <col min="16" max="16" width="16" bestFit="1" customWidth="1"/>
    <col min="17" max="17" width="4.42578125" customWidth="1"/>
    <col min="18" max="18" width="0.28515625" customWidth="1"/>
    <col min="19" max="21" width="14.42578125" customWidth="1"/>
    <col min="22" max="22" width="12.28515625" hidden="1" customWidth="1"/>
    <col min="23" max="23" width="13.42578125" hidden="1" customWidth="1"/>
    <col min="24" max="26" width="12.85546875" hidden="1" customWidth="1"/>
    <col min="27" max="27" width="15" customWidth="1"/>
    <col min="28" max="28" width="15.28515625" hidden="1" customWidth="1"/>
    <col min="29" max="29" width="16.140625" customWidth="1"/>
    <col min="30" max="30" width="9.42578125" hidden="1" customWidth="1" outlineLevel="1"/>
    <col min="31" max="31" width="15.7109375" customWidth="1" collapsed="1"/>
    <col min="32" max="32" width="18.140625" customWidth="1"/>
    <col min="33" max="33" width="2.7109375" customWidth="1"/>
    <col min="34" max="34" width="12.85546875" bestFit="1" customWidth="1"/>
  </cols>
  <sheetData>
    <row r="2" spans="1:33" ht="15.75" x14ac:dyDescent="0.25">
      <c r="A2" s="179" t="s">
        <v>2</v>
      </c>
    </row>
    <row r="3" spans="1:33" ht="15.75" x14ac:dyDescent="0.25">
      <c r="A3" s="179" t="s">
        <v>3</v>
      </c>
    </row>
    <row r="4" spans="1:33" ht="15.75" x14ac:dyDescent="0.25">
      <c r="A4" s="179" t="s">
        <v>131</v>
      </c>
      <c r="G4" s="160"/>
      <c r="H4" s="160"/>
      <c r="I4" s="160"/>
    </row>
    <row r="5" spans="1:33" ht="15" customHeight="1" x14ac:dyDescent="0.25">
      <c r="A5" s="631" t="s">
        <v>226</v>
      </c>
      <c r="B5" s="157"/>
      <c r="D5" s="157"/>
      <c r="G5" s="157"/>
      <c r="H5" s="157"/>
      <c r="I5" s="157"/>
      <c r="J5" s="157"/>
    </row>
    <row r="6" spans="1:33" ht="12.75" customHeight="1" x14ac:dyDescent="0.25">
      <c r="A6" s="631"/>
      <c r="B6" s="157"/>
      <c r="D6" s="157"/>
      <c r="G6" s="157"/>
      <c r="H6" s="157"/>
      <c r="I6" s="157"/>
      <c r="J6" s="157"/>
    </row>
    <row r="7" spans="1:33" ht="18" customHeight="1" x14ac:dyDescent="0.25">
      <c r="D7" s="158"/>
      <c r="E7" s="426"/>
      <c r="F7" s="220" t="s">
        <v>4</v>
      </c>
      <c r="G7" s="221"/>
      <c r="H7" s="221"/>
      <c r="I7" s="221"/>
      <c r="J7" s="221"/>
      <c r="K7" s="221"/>
      <c r="L7" s="221"/>
      <c r="M7" s="222"/>
      <c r="N7" s="222"/>
      <c r="O7" s="222"/>
      <c r="P7" s="222"/>
      <c r="Q7" s="223"/>
      <c r="R7" s="158"/>
      <c r="S7" s="220" t="s">
        <v>5</v>
      </c>
      <c r="T7" s="221"/>
      <c r="U7" s="221"/>
      <c r="V7" s="221"/>
      <c r="W7" s="221"/>
      <c r="X7" s="221"/>
      <c r="Y7" s="221"/>
      <c r="Z7" s="221"/>
      <c r="AA7" s="221"/>
      <c r="AB7" s="221"/>
      <c r="AC7" s="221"/>
      <c r="AD7" s="221"/>
      <c r="AE7" s="221"/>
      <c r="AF7" s="221"/>
    </row>
    <row r="8" spans="1:33" ht="51.6" customHeight="1" x14ac:dyDescent="0.2">
      <c r="A8" s="224" t="s">
        <v>6</v>
      </c>
      <c r="B8" s="167" t="s">
        <v>7</v>
      </c>
      <c r="C8" s="167" t="s">
        <v>104</v>
      </c>
      <c r="D8" s="224" t="s">
        <v>8</v>
      </c>
      <c r="E8" s="427"/>
      <c r="F8" s="225" t="s">
        <v>9</v>
      </c>
      <c r="G8" s="225" t="s">
        <v>10</v>
      </c>
      <c r="H8" s="225" t="s">
        <v>11</v>
      </c>
      <c r="I8" s="225" t="s">
        <v>12</v>
      </c>
      <c r="J8" s="225" t="s">
        <v>13</v>
      </c>
      <c r="K8" s="225" t="s">
        <v>14</v>
      </c>
      <c r="L8" s="225" t="s">
        <v>15</v>
      </c>
      <c r="M8" s="225" t="s">
        <v>16</v>
      </c>
      <c r="N8" s="225" t="s">
        <v>17</v>
      </c>
      <c r="O8" s="225" t="s">
        <v>18</v>
      </c>
      <c r="P8" s="225" t="s">
        <v>19</v>
      </c>
      <c r="Q8" s="172"/>
      <c r="R8" s="226" t="s">
        <v>20</v>
      </c>
      <c r="S8" s="225" t="s">
        <v>21</v>
      </c>
      <c r="T8" s="225" t="s">
        <v>13</v>
      </c>
      <c r="U8" s="225" t="s">
        <v>14</v>
      </c>
      <c r="V8" s="225" t="s">
        <v>15</v>
      </c>
      <c r="W8" s="225"/>
      <c r="X8" s="225"/>
      <c r="Y8" s="225"/>
      <c r="Z8" s="225"/>
      <c r="AA8" s="225" t="s">
        <v>22</v>
      </c>
      <c r="AB8" s="225" t="s">
        <v>23</v>
      </c>
      <c r="AC8" s="225" t="s">
        <v>24</v>
      </c>
      <c r="AD8" s="225" t="s">
        <v>25</v>
      </c>
      <c r="AE8" s="225" t="s">
        <v>26</v>
      </c>
      <c r="AF8" s="225" t="s">
        <v>27</v>
      </c>
      <c r="AG8" s="226"/>
    </row>
    <row r="9" spans="1:33" x14ac:dyDescent="0.2">
      <c r="F9" s="227">
        <v>20000000</v>
      </c>
      <c r="G9" s="227">
        <v>20000000</v>
      </c>
      <c r="H9" s="227">
        <v>80000000</v>
      </c>
      <c r="I9" s="641">
        <v>120000000</v>
      </c>
      <c r="J9" s="228"/>
      <c r="K9" s="228"/>
      <c r="L9" s="228"/>
      <c r="M9" s="222"/>
      <c r="N9" s="222" t="s">
        <v>28</v>
      </c>
      <c r="O9" s="222"/>
      <c r="P9" s="222"/>
      <c r="Q9" s="157"/>
      <c r="S9" s="227">
        <v>20000000</v>
      </c>
      <c r="T9" s="227">
        <v>20000000</v>
      </c>
      <c r="U9" s="227">
        <v>80000000</v>
      </c>
      <c r="V9" s="227">
        <v>120000000</v>
      </c>
      <c r="W9" s="222"/>
      <c r="X9" s="222"/>
      <c r="Y9" s="222"/>
      <c r="Z9" s="222"/>
      <c r="AA9" s="222"/>
      <c r="AB9" s="222"/>
      <c r="AC9" s="222"/>
      <c r="AD9" s="222"/>
      <c r="AE9" s="222"/>
      <c r="AF9" s="222"/>
    </row>
    <row r="10" spans="1:33" x14ac:dyDescent="0.2">
      <c r="F10" s="227">
        <v>10000000</v>
      </c>
      <c r="G10" s="227">
        <v>10000000</v>
      </c>
      <c r="H10" s="227">
        <v>40000000</v>
      </c>
      <c r="I10" s="641">
        <v>60000000</v>
      </c>
      <c r="J10" s="228"/>
      <c r="K10" s="228"/>
      <c r="L10" s="228"/>
      <c r="M10" s="222"/>
      <c r="N10" s="222"/>
      <c r="O10" s="222"/>
      <c r="P10" s="222"/>
      <c r="Q10" s="157"/>
      <c r="S10" s="227">
        <v>10000000</v>
      </c>
      <c r="T10" s="227">
        <v>10000000</v>
      </c>
      <c r="U10" s="227">
        <v>40000000</v>
      </c>
      <c r="V10" s="227">
        <v>60000000</v>
      </c>
      <c r="W10" s="222"/>
      <c r="X10" s="222"/>
      <c r="Y10" s="222"/>
      <c r="Z10" s="222"/>
      <c r="AA10" s="222"/>
      <c r="AB10" s="222"/>
      <c r="AC10" s="222"/>
      <c r="AD10" s="222"/>
      <c r="AE10" s="222"/>
      <c r="AF10" s="222"/>
    </row>
    <row r="11" spans="1:33" x14ac:dyDescent="0.2">
      <c r="F11" s="227"/>
      <c r="G11" s="227"/>
      <c r="H11" s="227"/>
      <c r="I11" s="227"/>
      <c r="J11" s="228"/>
      <c r="K11" s="228"/>
      <c r="L11" s="228"/>
      <c r="M11" s="222"/>
      <c r="N11" s="222"/>
      <c r="O11" s="222"/>
      <c r="P11" s="222"/>
      <c r="Q11" s="157"/>
      <c r="S11" s="227"/>
      <c r="T11" s="227"/>
      <c r="U11" s="227"/>
      <c r="V11" s="227"/>
      <c r="W11" s="222"/>
      <c r="X11" s="222"/>
      <c r="Y11" s="222"/>
      <c r="Z11" s="222"/>
      <c r="AA11" s="222"/>
      <c r="AB11" s="222"/>
      <c r="AC11" s="222"/>
      <c r="AD11" s="222"/>
      <c r="AE11" s="222"/>
      <c r="AF11" s="222"/>
    </row>
    <row r="12" spans="1:33" x14ac:dyDescent="0.2">
      <c r="D12" s="627" t="s">
        <v>220</v>
      </c>
      <c r="F12" s="227">
        <v>17000000</v>
      </c>
      <c r="G12" s="227">
        <v>23000000</v>
      </c>
      <c r="H12" s="227">
        <v>100000000</v>
      </c>
      <c r="I12" s="227" t="s">
        <v>219</v>
      </c>
      <c r="J12" s="228"/>
      <c r="K12" s="228"/>
      <c r="L12" s="228"/>
      <c r="M12" s="222"/>
      <c r="N12" s="222"/>
      <c r="O12" s="222"/>
      <c r="P12" s="222"/>
      <c r="Q12" s="157"/>
      <c r="S12" s="227">
        <v>17000000</v>
      </c>
      <c r="T12" s="227">
        <v>23000000</v>
      </c>
      <c r="U12" s="227">
        <v>40000000</v>
      </c>
      <c r="V12" s="227" t="s">
        <v>219</v>
      </c>
      <c r="W12" s="222"/>
      <c r="X12" s="222"/>
      <c r="Y12" s="222"/>
      <c r="Z12" s="222"/>
      <c r="AA12" s="222"/>
      <c r="AB12" s="222"/>
      <c r="AC12" s="222"/>
      <c r="AD12" s="222"/>
      <c r="AE12" s="222"/>
      <c r="AF12" s="222"/>
    </row>
    <row r="13" spans="1:33" s="157" customFormat="1" x14ac:dyDescent="0.2">
      <c r="E13" s="664"/>
      <c r="F13" s="690"/>
      <c r="G13" s="690"/>
      <c r="H13" s="690"/>
      <c r="I13" s="690"/>
      <c r="J13" s="691"/>
      <c r="K13" s="691"/>
      <c r="L13" s="691"/>
      <c r="M13" s="223"/>
      <c r="N13" s="223"/>
      <c r="O13" s="223"/>
      <c r="P13" s="223"/>
      <c r="S13" s="690"/>
      <c r="T13" s="690"/>
      <c r="U13" s="690"/>
      <c r="V13" s="690"/>
      <c r="W13" s="223"/>
      <c r="X13" s="223"/>
      <c r="Y13" s="223"/>
      <c r="Z13" s="223"/>
      <c r="AA13" s="223"/>
      <c r="AB13" s="223"/>
      <c r="AC13" s="223"/>
      <c r="AD13" s="223"/>
      <c r="AE13" s="223"/>
      <c r="AF13" s="223"/>
    </row>
    <row r="14" spans="1:33" s="157" customFormat="1" ht="9" customHeight="1" x14ac:dyDescent="0.2">
      <c r="E14" s="664"/>
      <c r="F14" s="692"/>
      <c r="G14" s="692"/>
      <c r="H14" s="693"/>
      <c r="I14" s="694"/>
      <c r="J14" s="695"/>
      <c r="K14" s="695"/>
      <c r="L14" s="695"/>
      <c r="V14" s="690"/>
    </row>
    <row r="15" spans="1:33" x14ac:dyDescent="0.2">
      <c r="A15" s="158">
        <v>1</v>
      </c>
      <c r="B15" t="s">
        <v>29</v>
      </c>
      <c r="C15" s="160">
        <f>'Summary- Detailed'!L10</f>
        <v>-3572898.5503520002</v>
      </c>
      <c r="D15" s="161">
        <f>+C15</f>
        <v>-3572898.5503520002</v>
      </c>
      <c r="E15" s="428"/>
      <c r="F15" s="160">
        <f t="shared" ref="F15:F26" si="0">IF(ABS(D15)&gt;+$F$9,IF(D15&lt;0,-$F$9,+$F$9),+D15)</f>
        <v>-3572898.5503520002</v>
      </c>
      <c r="G15" s="160">
        <f t="shared" ref="G15:G26" si="1">IF(ABS(D15)-ABS(F15)&gt;=$G$9,IF(D15&lt;=0,-$G$9,+$G$9),+D15-F15)</f>
        <v>0</v>
      </c>
      <c r="H15" s="160">
        <f t="shared" ref="H15:H26" si="2">IF(ABS(+D15)-ABS(SUM(F15:G15))&gt;=$H$9,IF(D15&lt;=0,-$H$9,+$H$9),+D15-SUM(F15:G15))</f>
        <v>0</v>
      </c>
      <c r="I15" s="160">
        <f t="shared" ref="I15:I26" si="3">IF(ABS(+D15)-ABS(SUM(F15:H15))&gt;=$I$9,IF(D15&lt;=0,$D15-SUM($F15:$H15),$D15-SUM($F15:$H15)),D15-SUM(F15:H15))</f>
        <v>0</v>
      </c>
      <c r="J15" s="160">
        <f t="shared" ref="J15:J26" si="4">+G15*$C$307</f>
        <v>0</v>
      </c>
      <c r="K15" s="160">
        <f t="shared" ref="K15:K26" si="5">+H15*$C$308</f>
        <v>0</v>
      </c>
      <c r="L15" s="160">
        <f t="shared" ref="L15:L26" si="6">+I15*$C$309</f>
        <v>0</v>
      </c>
      <c r="M15" s="160">
        <f t="shared" ref="M15:M26" si="7">SUM(J15:L15)</f>
        <v>0</v>
      </c>
      <c r="N15" s="160">
        <f t="shared" ref="N15:N26" si="8">AB15*$C$311</f>
        <v>0</v>
      </c>
      <c r="O15" s="160">
        <f t="shared" ref="O15:O26" si="9">M15+N15</f>
        <v>0</v>
      </c>
      <c r="P15" s="160">
        <f>O15</f>
        <v>0</v>
      </c>
      <c r="Q15" s="163"/>
      <c r="R15" s="160">
        <v>0</v>
      </c>
      <c r="S15" s="160">
        <f t="shared" ref="S15:S26" si="10">+F15</f>
        <v>-3572898.5503520002</v>
      </c>
      <c r="T15" s="160">
        <f t="shared" ref="T15:T26" si="11">+G15-J15</f>
        <v>0</v>
      </c>
      <c r="U15" s="754">
        <f t="shared" ref="U15:U26" si="12">+H15-K15</f>
        <v>0</v>
      </c>
      <c r="V15" s="160">
        <f t="shared" ref="V15:V26" si="13">+I15-L15</f>
        <v>0</v>
      </c>
      <c r="W15" s="160"/>
      <c r="X15" s="160"/>
      <c r="Y15" s="160"/>
      <c r="Z15" s="160"/>
      <c r="AA15" s="160">
        <f t="shared" ref="AA15:AA26" si="14">SUM(S15:V15)</f>
        <v>-3572898.5503520002</v>
      </c>
      <c r="AB15" s="160">
        <f t="shared" ref="AB15:AB26" si="15">IF(AA15&gt;40000000,AA15-40000000,0)</f>
        <v>0</v>
      </c>
      <c r="AC15" s="160">
        <f t="shared" ref="AC15:AC26" si="16">AA15-AB15</f>
        <v>-3572898.5503520002</v>
      </c>
      <c r="AD15" s="160">
        <f t="shared" ref="AD15:AD26" si="17">AB15*$D$311</f>
        <v>0</v>
      </c>
      <c r="AE15" s="160">
        <f t="shared" ref="AE15:AE26" si="18">AA15-AB15+AD15</f>
        <v>-3572898.5503520002</v>
      </c>
      <c r="AF15" s="160">
        <f>AE15</f>
        <v>-3572898.5503520002</v>
      </c>
    </row>
    <row r="16" spans="1:33" x14ac:dyDescent="0.2">
      <c r="A16" s="158">
        <v>1</v>
      </c>
      <c r="B16" t="s">
        <v>30</v>
      </c>
      <c r="C16" s="160">
        <f>'Summary- Detailed'!L11</f>
        <v>-1350321.288468</v>
      </c>
      <c r="D16" s="161">
        <f>SUM($C$15:C16)</f>
        <v>-4923219.8388200002</v>
      </c>
      <c r="E16" s="428"/>
      <c r="F16" s="160">
        <f t="shared" si="0"/>
        <v>-4923219.8388200002</v>
      </c>
      <c r="G16" s="160">
        <f t="shared" si="1"/>
        <v>0</v>
      </c>
      <c r="H16" s="160">
        <f t="shared" si="2"/>
        <v>0</v>
      </c>
      <c r="I16" s="160">
        <f t="shared" si="3"/>
        <v>0</v>
      </c>
      <c r="J16" s="160">
        <f t="shared" si="4"/>
        <v>0</v>
      </c>
      <c r="K16" s="160">
        <f t="shared" si="5"/>
        <v>0</v>
      </c>
      <c r="L16" s="160">
        <f t="shared" si="6"/>
        <v>0</v>
      </c>
      <c r="M16" s="160">
        <f t="shared" si="7"/>
        <v>0</v>
      </c>
      <c r="N16" s="160">
        <f t="shared" si="8"/>
        <v>0</v>
      </c>
      <c r="O16" s="160">
        <f t="shared" si="9"/>
        <v>0</v>
      </c>
      <c r="P16" s="160">
        <f t="shared" ref="P16:P26" si="19">O16-O15</f>
        <v>0</v>
      </c>
      <c r="Q16" s="160"/>
      <c r="R16" s="160">
        <v>0</v>
      </c>
      <c r="S16" s="160">
        <f t="shared" si="10"/>
        <v>-4923219.8388200002</v>
      </c>
      <c r="T16" s="160">
        <f t="shared" si="11"/>
        <v>0</v>
      </c>
      <c r="U16" s="754">
        <f t="shared" si="12"/>
        <v>0</v>
      </c>
      <c r="V16" s="160">
        <f t="shared" si="13"/>
        <v>0</v>
      </c>
      <c r="W16" s="160"/>
      <c r="X16" s="160"/>
      <c r="Y16" s="160"/>
      <c r="Z16" s="160"/>
      <c r="AA16" s="160">
        <f t="shared" si="14"/>
        <v>-4923219.8388200002</v>
      </c>
      <c r="AB16" s="160">
        <f t="shared" si="15"/>
        <v>0</v>
      </c>
      <c r="AC16" s="160">
        <f t="shared" si="16"/>
        <v>-4923219.8388200002</v>
      </c>
      <c r="AD16" s="160">
        <f t="shared" si="17"/>
        <v>0</v>
      </c>
      <c r="AE16" s="160">
        <f t="shared" si="18"/>
        <v>-4923219.8388200002</v>
      </c>
      <c r="AF16" s="160">
        <f t="shared" ref="AF16:AF26" si="20">AE16-AE15</f>
        <v>-1350321.288468</v>
      </c>
    </row>
    <row r="17" spans="1:103" x14ac:dyDescent="0.2">
      <c r="A17" s="158">
        <v>1</v>
      </c>
      <c r="B17" t="s">
        <v>31</v>
      </c>
      <c r="C17" s="160">
        <f>'Summary- Detailed'!L12</f>
        <v>6858670.8690839997</v>
      </c>
      <c r="D17" s="161">
        <f>SUM($C$15:C17)</f>
        <v>1935451.0302639995</v>
      </c>
      <c r="E17" s="428"/>
      <c r="F17" s="160">
        <f t="shared" si="0"/>
        <v>1935451.0302639995</v>
      </c>
      <c r="G17" s="160">
        <f t="shared" si="1"/>
        <v>0</v>
      </c>
      <c r="H17" s="160">
        <f t="shared" si="2"/>
        <v>0</v>
      </c>
      <c r="I17" s="160">
        <f t="shared" si="3"/>
        <v>0</v>
      </c>
      <c r="J17" s="160">
        <f t="shared" si="4"/>
        <v>0</v>
      </c>
      <c r="K17" s="160">
        <f t="shared" si="5"/>
        <v>0</v>
      </c>
      <c r="L17" s="160">
        <f t="shared" si="6"/>
        <v>0</v>
      </c>
      <c r="M17" s="160">
        <f t="shared" si="7"/>
        <v>0</v>
      </c>
      <c r="N17" s="160">
        <f t="shared" si="8"/>
        <v>0</v>
      </c>
      <c r="O17" s="160">
        <f t="shared" si="9"/>
        <v>0</v>
      </c>
      <c r="P17" s="160">
        <f t="shared" si="19"/>
        <v>0</v>
      </c>
      <c r="Q17" s="160"/>
      <c r="R17" s="160">
        <v>0</v>
      </c>
      <c r="S17" s="160">
        <f t="shared" si="10"/>
        <v>1935451.0302639995</v>
      </c>
      <c r="T17" s="160">
        <f t="shared" si="11"/>
        <v>0</v>
      </c>
      <c r="U17" s="754">
        <f t="shared" si="12"/>
        <v>0</v>
      </c>
      <c r="V17" s="160">
        <f t="shared" si="13"/>
        <v>0</v>
      </c>
      <c r="W17" s="160"/>
      <c r="X17" s="160"/>
      <c r="Y17" s="160"/>
      <c r="Z17" s="160"/>
      <c r="AA17" s="160">
        <f t="shared" si="14"/>
        <v>1935451.0302639995</v>
      </c>
      <c r="AB17" s="160">
        <f t="shared" si="15"/>
        <v>0</v>
      </c>
      <c r="AC17" s="160">
        <f t="shared" si="16"/>
        <v>1935451.0302639995</v>
      </c>
      <c r="AD17" s="160">
        <f t="shared" si="17"/>
        <v>0</v>
      </c>
      <c r="AE17" s="160">
        <f t="shared" si="18"/>
        <v>1935451.0302639995</v>
      </c>
      <c r="AF17" s="160">
        <f t="shared" si="20"/>
        <v>6858670.8690839997</v>
      </c>
    </row>
    <row r="18" spans="1:103" x14ac:dyDescent="0.2">
      <c r="A18" s="158">
        <v>1</v>
      </c>
      <c r="B18" t="s">
        <v>32</v>
      </c>
      <c r="C18" s="160">
        <f>'Summary- Detailed'!L13</f>
        <v>3449128.7154040001</v>
      </c>
      <c r="D18" s="161">
        <f>SUM($C$15:C18)</f>
        <v>5384579.7456679996</v>
      </c>
      <c r="E18" s="428"/>
      <c r="F18" s="160">
        <f t="shared" si="0"/>
        <v>5384579.7456679996</v>
      </c>
      <c r="G18" s="160">
        <f t="shared" si="1"/>
        <v>0</v>
      </c>
      <c r="H18" s="160">
        <f t="shared" si="2"/>
        <v>0</v>
      </c>
      <c r="I18" s="160">
        <f t="shared" si="3"/>
        <v>0</v>
      </c>
      <c r="J18" s="160">
        <f t="shared" si="4"/>
        <v>0</v>
      </c>
      <c r="K18" s="160">
        <f t="shared" si="5"/>
        <v>0</v>
      </c>
      <c r="L18" s="160">
        <f t="shared" si="6"/>
        <v>0</v>
      </c>
      <c r="M18" s="160">
        <f t="shared" si="7"/>
        <v>0</v>
      </c>
      <c r="N18" s="160">
        <f t="shared" si="8"/>
        <v>0</v>
      </c>
      <c r="O18" s="160">
        <f t="shared" si="9"/>
        <v>0</v>
      </c>
      <c r="P18" s="160">
        <f t="shared" si="19"/>
        <v>0</v>
      </c>
      <c r="Q18" s="160"/>
      <c r="R18" s="160">
        <v>0</v>
      </c>
      <c r="S18" s="160">
        <f t="shared" si="10"/>
        <v>5384579.7456679996</v>
      </c>
      <c r="T18" s="160">
        <f t="shared" si="11"/>
        <v>0</v>
      </c>
      <c r="U18" s="754">
        <f t="shared" si="12"/>
        <v>0</v>
      </c>
      <c r="V18" s="160">
        <f t="shared" si="13"/>
        <v>0</v>
      </c>
      <c r="W18" s="160"/>
      <c r="X18" s="160"/>
      <c r="Y18" s="160"/>
      <c r="Z18" s="160"/>
      <c r="AA18" s="160">
        <f t="shared" si="14"/>
        <v>5384579.7456679996</v>
      </c>
      <c r="AB18" s="160">
        <f t="shared" si="15"/>
        <v>0</v>
      </c>
      <c r="AC18" s="160">
        <f t="shared" si="16"/>
        <v>5384579.7456679996</v>
      </c>
      <c r="AD18" s="160">
        <f t="shared" si="17"/>
        <v>0</v>
      </c>
      <c r="AE18" s="160">
        <f t="shared" si="18"/>
        <v>5384579.7456679996</v>
      </c>
      <c r="AF18" s="160">
        <f t="shared" si="20"/>
        <v>3449128.7154040001</v>
      </c>
    </row>
    <row r="19" spans="1:103" x14ac:dyDescent="0.2">
      <c r="A19" s="158">
        <v>1</v>
      </c>
      <c r="B19" t="s">
        <v>33</v>
      </c>
      <c r="C19" s="160">
        <f>'Summary- Detailed'!L14</f>
        <v>-2438803.8268479998</v>
      </c>
      <c r="D19" s="161">
        <f>SUM($C$15:C19)</f>
        <v>2945775.9188199998</v>
      </c>
      <c r="E19" s="428"/>
      <c r="F19" s="160">
        <f t="shared" si="0"/>
        <v>2945775.9188199998</v>
      </c>
      <c r="G19" s="160">
        <f t="shared" si="1"/>
        <v>0</v>
      </c>
      <c r="H19" s="160">
        <f t="shared" si="2"/>
        <v>0</v>
      </c>
      <c r="I19" s="160">
        <f t="shared" si="3"/>
        <v>0</v>
      </c>
      <c r="J19" s="160">
        <f t="shared" si="4"/>
        <v>0</v>
      </c>
      <c r="K19" s="160">
        <f t="shared" si="5"/>
        <v>0</v>
      </c>
      <c r="L19" s="160">
        <f t="shared" si="6"/>
        <v>0</v>
      </c>
      <c r="M19" s="160">
        <f t="shared" si="7"/>
        <v>0</v>
      </c>
      <c r="N19" s="160">
        <f t="shared" si="8"/>
        <v>0</v>
      </c>
      <c r="O19" s="160">
        <f t="shared" si="9"/>
        <v>0</v>
      </c>
      <c r="P19" s="160">
        <f t="shared" si="19"/>
        <v>0</v>
      </c>
      <c r="Q19" s="160"/>
      <c r="R19" s="160">
        <v>0</v>
      </c>
      <c r="S19" s="160">
        <f t="shared" si="10"/>
        <v>2945775.9188199998</v>
      </c>
      <c r="T19" s="160">
        <f t="shared" si="11"/>
        <v>0</v>
      </c>
      <c r="U19" s="754">
        <f t="shared" si="12"/>
        <v>0</v>
      </c>
      <c r="V19" s="160">
        <f t="shared" si="13"/>
        <v>0</v>
      </c>
      <c r="W19" s="160"/>
      <c r="X19" s="160"/>
      <c r="Y19" s="160"/>
      <c r="Z19" s="160"/>
      <c r="AA19" s="160">
        <f t="shared" si="14"/>
        <v>2945775.9188199998</v>
      </c>
      <c r="AB19" s="160">
        <f t="shared" si="15"/>
        <v>0</v>
      </c>
      <c r="AC19" s="160">
        <f t="shared" si="16"/>
        <v>2945775.9188199998</v>
      </c>
      <c r="AD19" s="160">
        <f t="shared" si="17"/>
        <v>0</v>
      </c>
      <c r="AE19" s="160">
        <f t="shared" si="18"/>
        <v>2945775.9188199998</v>
      </c>
      <c r="AF19" s="160">
        <f t="shared" si="20"/>
        <v>-2438803.8268479998</v>
      </c>
    </row>
    <row r="20" spans="1:103" x14ac:dyDescent="0.2">
      <c r="A20" s="158">
        <v>1</v>
      </c>
      <c r="B20" t="s">
        <v>34</v>
      </c>
      <c r="C20" s="160">
        <f>'Summary- Detailed'!L15</f>
        <v>2177046.7884359998</v>
      </c>
      <c r="D20" s="161">
        <f>SUM($C$15:C20)</f>
        <v>5122822.7072559996</v>
      </c>
      <c r="E20" s="428"/>
      <c r="F20" s="160">
        <f t="shared" si="0"/>
        <v>5122822.7072559996</v>
      </c>
      <c r="G20" s="160">
        <f t="shared" si="1"/>
        <v>0</v>
      </c>
      <c r="H20" s="160">
        <f t="shared" si="2"/>
        <v>0</v>
      </c>
      <c r="I20" s="160">
        <f t="shared" si="3"/>
        <v>0</v>
      </c>
      <c r="J20" s="160">
        <f t="shared" si="4"/>
        <v>0</v>
      </c>
      <c r="K20" s="160">
        <f t="shared" si="5"/>
        <v>0</v>
      </c>
      <c r="L20" s="160">
        <f t="shared" si="6"/>
        <v>0</v>
      </c>
      <c r="M20" s="160">
        <f t="shared" si="7"/>
        <v>0</v>
      </c>
      <c r="N20" s="160">
        <f t="shared" si="8"/>
        <v>0</v>
      </c>
      <c r="O20" s="160">
        <f t="shared" si="9"/>
        <v>0</v>
      </c>
      <c r="P20" s="160">
        <f t="shared" si="19"/>
        <v>0</v>
      </c>
      <c r="Q20" s="160"/>
      <c r="R20" s="160">
        <v>283872</v>
      </c>
      <c r="S20" s="160">
        <f t="shared" si="10"/>
        <v>5122822.7072559996</v>
      </c>
      <c r="T20" s="160">
        <f t="shared" si="11"/>
        <v>0</v>
      </c>
      <c r="U20" s="754">
        <f t="shared" si="12"/>
        <v>0</v>
      </c>
      <c r="V20" s="160">
        <f t="shared" si="13"/>
        <v>0</v>
      </c>
      <c r="W20" s="160"/>
      <c r="X20" s="160"/>
      <c r="Y20" s="160"/>
      <c r="Z20" s="160"/>
      <c r="AA20" s="160">
        <f t="shared" si="14"/>
        <v>5122822.7072559996</v>
      </c>
      <c r="AB20" s="160">
        <f t="shared" si="15"/>
        <v>0</v>
      </c>
      <c r="AC20" s="160">
        <f t="shared" si="16"/>
        <v>5122822.7072559996</v>
      </c>
      <c r="AD20" s="160">
        <f t="shared" si="17"/>
        <v>0</v>
      </c>
      <c r="AE20" s="160">
        <f t="shared" si="18"/>
        <v>5122822.7072559996</v>
      </c>
      <c r="AF20" s="160">
        <f t="shared" si="20"/>
        <v>2177046.7884359998</v>
      </c>
    </row>
    <row r="21" spans="1:103" x14ac:dyDescent="0.2">
      <c r="A21" s="158">
        <v>1</v>
      </c>
      <c r="B21" t="s">
        <v>35</v>
      </c>
      <c r="C21" s="160">
        <f>'Summary- Detailed'!L16</f>
        <v>-1379687.0227959999</v>
      </c>
      <c r="D21" s="161">
        <f>SUM($C$15:C21)</f>
        <v>3743135.6844599997</v>
      </c>
      <c r="E21" s="428"/>
      <c r="F21" s="160">
        <f t="shared" si="0"/>
        <v>3743135.6844599997</v>
      </c>
      <c r="G21" s="160">
        <f t="shared" si="1"/>
        <v>0</v>
      </c>
      <c r="H21" s="160">
        <f t="shared" si="2"/>
        <v>0</v>
      </c>
      <c r="I21" s="160">
        <f t="shared" si="3"/>
        <v>0</v>
      </c>
      <c r="J21" s="160">
        <f t="shared" si="4"/>
        <v>0</v>
      </c>
      <c r="K21" s="160">
        <f t="shared" si="5"/>
        <v>0</v>
      </c>
      <c r="L21" s="160">
        <f t="shared" si="6"/>
        <v>0</v>
      </c>
      <c r="M21" s="160">
        <f t="shared" si="7"/>
        <v>0</v>
      </c>
      <c r="N21" s="160">
        <f t="shared" si="8"/>
        <v>0</v>
      </c>
      <c r="O21" s="160">
        <f t="shared" si="9"/>
        <v>0</v>
      </c>
      <c r="P21" s="160">
        <f t="shared" si="19"/>
        <v>0</v>
      </c>
      <c r="Q21" s="160"/>
      <c r="R21" s="160">
        <v>0</v>
      </c>
      <c r="S21" s="160">
        <f t="shared" si="10"/>
        <v>3743135.6844599997</v>
      </c>
      <c r="T21" s="160">
        <f t="shared" si="11"/>
        <v>0</v>
      </c>
      <c r="U21" s="754">
        <f t="shared" si="12"/>
        <v>0</v>
      </c>
      <c r="V21" s="160">
        <f t="shared" si="13"/>
        <v>0</v>
      </c>
      <c r="W21" s="160"/>
      <c r="X21" s="160"/>
      <c r="Y21" s="160"/>
      <c r="Z21" s="160"/>
      <c r="AA21" s="160">
        <f t="shared" si="14"/>
        <v>3743135.6844599997</v>
      </c>
      <c r="AB21" s="160">
        <f t="shared" si="15"/>
        <v>0</v>
      </c>
      <c r="AC21" s="160">
        <f t="shared" si="16"/>
        <v>3743135.6844599997</v>
      </c>
      <c r="AD21" s="160">
        <f t="shared" si="17"/>
        <v>0</v>
      </c>
      <c r="AE21" s="160">
        <f t="shared" si="18"/>
        <v>3743135.6844599997</v>
      </c>
      <c r="AF21" s="160">
        <f t="shared" si="20"/>
        <v>-1379687.0227959999</v>
      </c>
    </row>
    <row r="22" spans="1:103" x14ac:dyDescent="0.2">
      <c r="A22" s="158">
        <v>1</v>
      </c>
      <c r="B22" t="s">
        <v>36</v>
      </c>
      <c r="C22" s="160">
        <f>'Summary- Detailed'!L17</f>
        <v>5410150.868636</v>
      </c>
      <c r="D22" s="161">
        <f>SUM($C$15:C22)</f>
        <v>9153286.5530960001</v>
      </c>
      <c r="E22" s="428"/>
      <c r="F22" s="160">
        <f t="shared" si="0"/>
        <v>9153286.5530960001</v>
      </c>
      <c r="G22" s="160">
        <f>IF(ABS(D22)-ABS(F22)&gt;=$G$9,IF(D22&lt;=0,-$G$9,+$G$9),+D22-F22)</f>
        <v>0</v>
      </c>
      <c r="H22" s="160">
        <f t="shared" si="2"/>
        <v>0</v>
      </c>
      <c r="I22" s="160">
        <f t="shared" si="3"/>
        <v>0</v>
      </c>
      <c r="J22" s="160">
        <f t="shared" si="4"/>
        <v>0</v>
      </c>
      <c r="K22" s="160">
        <f t="shared" si="5"/>
        <v>0</v>
      </c>
      <c r="L22" s="160">
        <f t="shared" si="6"/>
        <v>0</v>
      </c>
      <c r="M22" s="160">
        <f t="shared" si="7"/>
        <v>0</v>
      </c>
      <c r="N22" s="160">
        <f t="shared" si="8"/>
        <v>0</v>
      </c>
      <c r="O22" s="160">
        <f t="shared" si="9"/>
        <v>0</v>
      </c>
      <c r="P22" s="160">
        <f t="shared" si="19"/>
        <v>0</v>
      </c>
      <c r="Q22" s="160"/>
      <c r="R22" s="160">
        <v>0</v>
      </c>
      <c r="S22" s="160">
        <f t="shared" si="10"/>
        <v>9153286.5530960001</v>
      </c>
      <c r="T22" s="160">
        <f t="shared" si="11"/>
        <v>0</v>
      </c>
      <c r="U22" s="754">
        <f t="shared" si="12"/>
        <v>0</v>
      </c>
      <c r="V22" s="160">
        <f t="shared" si="13"/>
        <v>0</v>
      </c>
      <c r="W22" s="160"/>
      <c r="X22" s="160"/>
      <c r="Y22" s="160"/>
      <c r="Z22" s="160"/>
      <c r="AA22" s="160">
        <f t="shared" si="14"/>
        <v>9153286.5530960001</v>
      </c>
      <c r="AB22" s="160">
        <f t="shared" si="15"/>
        <v>0</v>
      </c>
      <c r="AC22" s="160">
        <f t="shared" si="16"/>
        <v>9153286.5530960001</v>
      </c>
      <c r="AD22" s="160">
        <f t="shared" si="17"/>
        <v>0</v>
      </c>
      <c r="AE22" s="160">
        <f t="shared" si="18"/>
        <v>9153286.5530960001</v>
      </c>
      <c r="AF22" s="160">
        <f t="shared" si="20"/>
        <v>5410150.8686360009</v>
      </c>
    </row>
    <row r="23" spans="1:103" x14ac:dyDescent="0.2">
      <c r="A23" s="158">
        <v>1</v>
      </c>
      <c r="B23" t="s">
        <v>37</v>
      </c>
      <c r="C23" s="160">
        <f>'Summary- Detailed'!L18</f>
        <v>7371202.1948520001</v>
      </c>
      <c r="D23" s="161">
        <f>SUM($C$15:C23)</f>
        <v>16524488.747948</v>
      </c>
      <c r="E23" s="428"/>
      <c r="F23" s="160">
        <f t="shared" si="0"/>
        <v>16524488.747948</v>
      </c>
      <c r="G23" s="160">
        <f t="shared" si="1"/>
        <v>0</v>
      </c>
      <c r="H23" s="160">
        <f t="shared" si="2"/>
        <v>0</v>
      </c>
      <c r="I23" s="160">
        <f t="shared" si="3"/>
        <v>0</v>
      </c>
      <c r="J23" s="160">
        <f t="shared" si="4"/>
        <v>0</v>
      </c>
      <c r="K23" s="160">
        <f t="shared" si="5"/>
        <v>0</v>
      </c>
      <c r="L23" s="160">
        <f t="shared" si="6"/>
        <v>0</v>
      </c>
      <c r="M23" s="160">
        <f t="shared" si="7"/>
        <v>0</v>
      </c>
      <c r="N23" s="160">
        <f t="shared" si="8"/>
        <v>0</v>
      </c>
      <c r="O23" s="160">
        <f t="shared" si="9"/>
        <v>0</v>
      </c>
      <c r="P23" s="160">
        <f t="shared" si="19"/>
        <v>0</v>
      </c>
      <c r="Q23" s="160"/>
      <c r="R23" s="160">
        <v>0</v>
      </c>
      <c r="S23" s="160">
        <f t="shared" si="10"/>
        <v>16524488.747948</v>
      </c>
      <c r="T23" s="160">
        <f t="shared" si="11"/>
        <v>0</v>
      </c>
      <c r="U23" s="754">
        <f t="shared" si="12"/>
        <v>0</v>
      </c>
      <c r="V23" s="160">
        <f t="shared" si="13"/>
        <v>0</v>
      </c>
      <c r="W23" s="160"/>
      <c r="X23" s="160"/>
      <c r="Y23" s="160"/>
      <c r="Z23" s="160"/>
      <c r="AA23" s="160">
        <f t="shared" si="14"/>
        <v>16524488.747948</v>
      </c>
      <c r="AB23" s="160">
        <f t="shared" si="15"/>
        <v>0</v>
      </c>
      <c r="AC23" s="160">
        <f t="shared" si="16"/>
        <v>16524488.747948</v>
      </c>
      <c r="AD23" s="160">
        <f t="shared" si="17"/>
        <v>0</v>
      </c>
      <c r="AE23" s="160">
        <f t="shared" si="18"/>
        <v>16524488.747948</v>
      </c>
      <c r="AF23" s="160">
        <f t="shared" si="20"/>
        <v>7371202.1948520001</v>
      </c>
    </row>
    <row r="24" spans="1:103" x14ac:dyDescent="0.2">
      <c r="A24" s="158">
        <v>1</v>
      </c>
      <c r="B24" t="s">
        <v>38</v>
      </c>
      <c r="C24" s="160">
        <f>'Summary- Detailed'!L19</f>
        <v>-1629966.3063080001</v>
      </c>
      <c r="D24" s="161">
        <f>SUM($C$15:C24)</f>
        <v>14894522.441640001</v>
      </c>
      <c r="E24" s="428"/>
      <c r="F24" s="160">
        <f t="shared" si="0"/>
        <v>14894522.441640001</v>
      </c>
      <c r="G24" s="160">
        <f t="shared" si="1"/>
        <v>0</v>
      </c>
      <c r="H24" s="160">
        <f t="shared" si="2"/>
        <v>0</v>
      </c>
      <c r="I24" s="160">
        <f t="shared" si="3"/>
        <v>0</v>
      </c>
      <c r="J24" s="160">
        <f t="shared" si="4"/>
        <v>0</v>
      </c>
      <c r="K24" s="160">
        <f t="shared" si="5"/>
        <v>0</v>
      </c>
      <c r="L24" s="160">
        <f t="shared" si="6"/>
        <v>0</v>
      </c>
      <c r="M24" s="160">
        <f t="shared" si="7"/>
        <v>0</v>
      </c>
      <c r="N24" s="160">
        <f t="shared" si="8"/>
        <v>0</v>
      </c>
      <c r="O24" s="160">
        <f t="shared" si="9"/>
        <v>0</v>
      </c>
      <c r="P24" s="160">
        <f t="shared" si="19"/>
        <v>0</v>
      </c>
      <c r="Q24" s="160"/>
      <c r="R24" s="160">
        <v>0</v>
      </c>
      <c r="S24" s="160">
        <f t="shared" si="10"/>
        <v>14894522.441640001</v>
      </c>
      <c r="T24" s="160">
        <f t="shared" si="11"/>
        <v>0</v>
      </c>
      <c r="U24" s="754">
        <f t="shared" si="12"/>
        <v>0</v>
      </c>
      <c r="V24" s="160">
        <f t="shared" si="13"/>
        <v>0</v>
      </c>
      <c r="W24" s="160"/>
      <c r="X24" s="160"/>
      <c r="Y24" s="160"/>
      <c r="Z24" s="160"/>
      <c r="AA24" s="160">
        <f t="shared" si="14"/>
        <v>14894522.441640001</v>
      </c>
      <c r="AB24" s="160">
        <f t="shared" si="15"/>
        <v>0</v>
      </c>
      <c r="AC24" s="160">
        <f t="shared" si="16"/>
        <v>14894522.441640001</v>
      </c>
      <c r="AD24" s="160">
        <f t="shared" si="17"/>
        <v>0</v>
      </c>
      <c r="AE24" s="160">
        <f t="shared" si="18"/>
        <v>14894522.441640001</v>
      </c>
      <c r="AF24" s="160">
        <f t="shared" si="20"/>
        <v>-1629966.3063079994</v>
      </c>
    </row>
    <row r="25" spans="1:103" x14ac:dyDescent="0.2">
      <c r="A25" s="158">
        <v>1</v>
      </c>
      <c r="B25" t="s">
        <v>39</v>
      </c>
      <c r="C25" s="160">
        <f>'Summary- Detailed'!L20</f>
        <v>-2271770.6493159998</v>
      </c>
      <c r="D25" s="161">
        <f>SUM($C$15:C25)</f>
        <v>12622751.792324001</v>
      </c>
      <c r="E25" s="428"/>
      <c r="F25" s="160">
        <f t="shared" si="0"/>
        <v>12622751.792324001</v>
      </c>
      <c r="G25" s="160">
        <f t="shared" si="1"/>
        <v>0</v>
      </c>
      <c r="H25" s="160">
        <f t="shared" si="2"/>
        <v>0</v>
      </c>
      <c r="I25" s="160">
        <f t="shared" si="3"/>
        <v>0</v>
      </c>
      <c r="J25" s="160">
        <f t="shared" si="4"/>
        <v>0</v>
      </c>
      <c r="K25" s="160">
        <f t="shared" si="5"/>
        <v>0</v>
      </c>
      <c r="L25" s="160">
        <f t="shared" si="6"/>
        <v>0</v>
      </c>
      <c r="M25" s="160">
        <f t="shared" si="7"/>
        <v>0</v>
      </c>
      <c r="N25" s="160">
        <f t="shared" si="8"/>
        <v>0</v>
      </c>
      <c r="O25" s="160">
        <f t="shared" si="9"/>
        <v>0</v>
      </c>
      <c r="P25" s="160">
        <f t="shared" si="19"/>
        <v>0</v>
      </c>
      <c r="Q25" s="160"/>
      <c r="R25" s="160"/>
      <c r="S25" s="160">
        <f t="shared" si="10"/>
        <v>12622751.792324001</v>
      </c>
      <c r="T25" s="160">
        <f t="shared" si="11"/>
        <v>0</v>
      </c>
      <c r="U25" s="754">
        <f t="shared" si="12"/>
        <v>0</v>
      </c>
      <c r="V25" s="160">
        <f t="shared" si="13"/>
        <v>0</v>
      </c>
      <c r="W25" s="160"/>
      <c r="X25" s="160"/>
      <c r="Y25" s="160"/>
      <c r="Z25" s="160"/>
      <c r="AA25" s="160">
        <f t="shared" si="14"/>
        <v>12622751.792324001</v>
      </c>
      <c r="AB25" s="160">
        <f t="shared" si="15"/>
        <v>0</v>
      </c>
      <c r="AC25" s="160">
        <f t="shared" si="16"/>
        <v>12622751.792324001</v>
      </c>
      <c r="AD25" s="160">
        <f t="shared" si="17"/>
        <v>0</v>
      </c>
      <c r="AE25" s="160">
        <f t="shared" si="18"/>
        <v>12622751.792324001</v>
      </c>
      <c r="AF25" s="160">
        <f t="shared" si="20"/>
        <v>-2271770.6493159998</v>
      </c>
    </row>
    <row r="26" spans="1:103" x14ac:dyDescent="0.2">
      <c r="A26" s="223">
        <v>1</v>
      </c>
      <c r="B26" s="157" t="s">
        <v>40</v>
      </c>
      <c r="C26" s="160">
        <f>'Summary- Detailed'!L21</f>
        <v>-10794453.650140001</v>
      </c>
      <c r="D26" s="161">
        <f>SUM($C$15:C26)</f>
        <v>1828298.1421840005</v>
      </c>
      <c r="E26" s="428"/>
      <c r="F26" s="160">
        <f t="shared" si="0"/>
        <v>1828298.1421840005</v>
      </c>
      <c r="G26" s="160">
        <f t="shared" si="1"/>
        <v>0</v>
      </c>
      <c r="H26" s="160">
        <f t="shared" si="2"/>
        <v>0</v>
      </c>
      <c r="I26" s="160">
        <f t="shared" si="3"/>
        <v>0</v>
      </c>
      <c r="J26" s="160">
        <f t="shared" si="4"/>
        <v>0</v>
      </c>
      <c r="K26" s="160">
        <f t="shared" si="5"/>
        <v>0</v>
      </c>
      <c r="L26" s="160">
        <f t="shared" si="6"/>
        <v>0</v>
      </c>
      <c r="M26" s="160">
        <f t="shared" si="7"/>
        <v>0</v>
      </c>
      <c r="N26" s="160">
        <f t="shared" si="8"/>
        <v>0</v>
      </c>
      <c r="O26" s="160">
        <f t="shared" si="9"/>
        <v>0</v>
      </c>
      <c r="P26" s="160">
        <f t="shared" si="19"/>
        <v>0</v>
      </c>
      <c r="Q26" s="160"/>
      <c r="R26" s="164">
        <v>0</v>
      </c>
      <c r="S26" s="160">
        <f t="shared" si="10"/>
        <v>1828298.1421840005</v>
      </c>
      <c r="T26" s="160">
        <f t="shared" si="11"/>
        <v>0</v>
      </c>
      <c r="U26" s="754">
        <f t="shared" si="12"/>
        <v>0</v>
      </c>
      <c r="V26" s="160">
        <f t="shared" si="13"/>
        <v>0</v>
      </c>
      <c r="W26" s="160"/>
      <c r="X26" s="160"/>
      <c r="Y26" s="160"/>
      <c r="Z26" s="160"/>
      <c r="AA26" s="160">
        <f t="shared" si="14"/>
        <v>1828298.1421840005</v>
      </c>
      <c r="AB26" s="160">
        <f t="shared" si="15"/>
        <v>0</v>
      </c>
      <c r="AC26" s="160">
        <f t="shared" si="16"/>
        <v>1828298.1421840005</v>
      </c>
      <c r="AD26" s="160">
        <f t="shared" si="17"/>
        <v>0</v>
      </c>
      <c r="AE26" s="160">
        <f t="shared" si="18"/>
        <v>1828298.1421840005</v>
      </c>
      <c r="AF26" s="160">
        <f t="shared" si="20"/>
        <v>-10794453.650140001</v>
      </c>
    </row>
    <row r="27" spans="1:103" s="230" customFormat="1" x14ac:dyDescent="0.2">
      <c r="A27" s="229"/>
      <c r="C27" s="231"/>
      <c r="D27" s="161"/>
      <c r="E27" s="428"/>
      <c r="F27" s="160"/>
      <c r="G27" s="160"/>
      <c r="H27" s="160"/>
      <c r="I27" s="160"/>
      <c r="J27" s="160"/>
      <c r="K27" s="160"/>
      <c r="L27" s="160"/>
      <c r="M27" s="160"/>
      <c r="N27" s="160"/>
      <c r="O27" s="160"/>
      <c r="P27" s="160"/>
      <c r="Q27" s="160"/>
      <c r="R27" s="164"/>
      <c r="S27" s="160"/>
      <c r="T27" s="160"/>
      <c r="U27" s="754"/>
      <c r="V27" s="160"/>
      <c r="W27" s="160"/>
      <c r="X27" s="160"/>
      <c r="Y27" s="160"/>
      <c r="Z27" s="160"/>
      <c r="AA27" s="160"/>
      <c r="AB27" s="160"/>
      <c r="AC27" s="160"/>
      <c r="AD27" s="160"/>
      <c r="AE27" s="160"/>
      <c r="AF27" s="160"/>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row>
    <row r="28" spans="1:103" s="230" customFormat="1" x14ac:dyDescent="0.2">
      <c r="A28" s="158">
        <v>2</v>
      </c>
      <c r="B28" t="s">
        <v>29</v>
      </c>
      <c r="C28" s="160">
        <f>'Summary- Detailed'!L25</f>
        <v>553555.29666674999</v>
      </c>
      <c r="D28" s="161">
        <f>SUM($C$28)</f>
        <v>553555.29666674999</v>
      </c>
      <c r="E28" s="428"/>
      <c r="F28" s="160">
        <f t="shared" ref="F28:F39" si="21">IF(ABS(D28)&gt;+$F$9,IF(D28&lt;0,-$F$9,+$F$9),+D28)</f>
        <v>553555.29666674999</v>
      </c>
      <c r="G28" s="160">
        <f t="shared" ref="G28:G39" si="22">IF(ABS(D28)-ABS(F28)&gt;=$G$9,IF(D28&lt;=0,-$G$9,+$G$9),+D28-F28)</f>
        <v>0</v>
      </c>
      <c r="H28" s="160">
        <f t="shared" ref="H28:H39" si="23">IF(ABS(+D28)-ABS(SUM(F28:G28))&gt;=$H$9,IF(D28&lt;=0,-$H$9,+$H$9),+D28-SUM(F28:G28))</f>
        <v>0</v>
      </c>
      <c r="I28" s="160">
        <f t="shared" ref="I28:I39" si="24">IF(ABS(+D28)-ABS(SUM(F28:H28))&gt;=$I$9,IF(D28&lt;=0,$D28-SUM($F28:$H28),$D28-SUM($F28:$H28)),D28-SUM(F28:H28))</f>
        <v>0</v>
      </c>
      <c r="J28" s="160">
        <f t="shared" ref="J28:J39" si="25">+G28*$C$307</f>
        <v>0</v>
      </c>
      <c r="K28" s="160">
        <f t="shared" ref="K28:K39" si="26">+H28*$C$308</f>
        <v>0</v>
      </c>
      <c r="L28" s="160">
        <f t="shared" ref="L28:L39" si="27">+I28*$C$309</f>
        <v>0</v>
      </c>
      <c r="M28" s="160">
        <f t="shared" ref="M28:M39" si="28">SUM(J28:L28)+$M$26</f>
        <v>0</v>
      </c>
      <c r="N28" s="160">
        <f t="shared" ref="N28:N39" si="29">AB28*$C$311</f>
        <v>0</v>
      </c>
      <c r="O28" s="160">
        <f t="shared" ref="O28:O39" si="30">M28+N28</f>
        <v>0</v>
      </c>
      <c r="P28" s="160">
        <f>O28-O26</f>
        <v>0</v>
      </c>
      <c r="Q28" s="163"/>
      <c r="R28" s="160">
        <v>0</v>
      </c>
      <c r="S28" s="160">
        <f t="shared" ref="S28:S39" si="31">+F28</f>
        <v>553555.29666674999</v>
      </c>
      <c r="T28" s="160">
        <f t="shared" ref="T28:T39" si="32">+G28-J28</f>
        <v>0</v>
      </c>
      <c r="U28" s="754">
        <f t="shared" ref="U28:U39" si="33">+H28-K28</f>
        <v>0</v>
      </c>
      <c r="V28" s="160">
        <f t="shared" ref="V28:V39" si="34">+I28-L28</f>
        <v>0</v>
      </c>
      <c r="W28" s="160"/>
      <c r="X28" s="160"/>
      <c r="Y28" s="160"/>
      <c r="Z28" s="160"/>
      <c r="AA28" s="160">
        <f t="shared" ref="AA28:AA39" si="35">SUM(S28:V28)+$AA$26</f>
        <v>2381853.4388507502</v>
      </c>
      <c r="AB28" s="160">
        <f t="shared" ref="AB28:AB39" si="36">IF(AA28&gt;40000000,AA28-40000000,0)</f>
        <v>0</v>
      </c>
      <c r="AC28" s="160">
        <f t="shared" ref="AC28:AC39" si="37">AA28-AB28</f>
        <v>2381853.4388507502</v>
      </c>
      <c r="AD28" s="160">
        <f t="shared" ref="AD28:AD39" si="38">AB28*$D$311</f>
        <v>0</v>
      </c>
      <c r="AE28" s="160">
        <f t="shared" ref="AE28:AE39" si="39">AA28-AB28+AD28</f>
        <v>2381853.4388507502</v>
      </c>
      <c r="AF28" s="160">
        <f>AE28-AE26</f>
        <v>553555.29666674975</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row>
    <row r="29" spans="1:103" s="230" customFormat="1" x14ac:dyDescent="0.2">
      <c r="A29" s="158">
        <v>2</v>
      </c>
      <c r="B29" t="s">
        <v>30</v>
      </c>
      <c r="C29" s="160">
        <f>'Summary- Detailed'!L26</f>
        <v>1563206.7823995384</v>
      </c>
      <c r="D29" s="161">
        <f>SUM($C$28:C29)</f>
        <v>2116762.0790662887</v>
      </c>
      <c r="E29" s="428"/>
      <c r="F29" s="160">
        <f t="shared" si="21"/>
        <v>2116762.0790662887</v>
      </c>
      <c r="G29" s="160">
        <f t="shared" si="22"/>
        <v>0</v>
      </c>
      <c r="H29" s="160">
        <f t="shared" si="23"/>
        <v>0</v>
      </c>
      <c r="I29" s="160">
        <f t="shared" si="24"/>
        <v>0</v>
      </c>
      <c r="J29" s="160">
        <f t="shared" si="25"/>
        <v>0</v>
      </c>
      <c r="K29" s="160">
        <f t="shared" si="26"/>
        <v>0</v>
      </c>
      <c r="L29" s="160">
        <f t="shared" si="27"/>
        <v>0</v>
      </c>
      <c r="M29" s="160">
        <f t="shared" si="28"/>
        <v>0</v>
      </c>
      <c r="N29" s="160">
        <f t="shared" si="29"/>
        <v>0</v>
      </c>
      <c r="O29" s="160">
        <f t="shared" si="30"/>
        <v>0</v>
      </c>
      <c r="P29" s="160">
        <f t="shared" ref="P29:P39" si="40">O29-O28</f>
        <v>0</v>
      </c>
      <c r="Q29" s="160"/>
      <c r="R29" s="160">
        <v>0</v>
      </c>
      <c r="S29" s="160">
        <f t="shared" si="31"/>
        <v>2116762.0790662887</v>
      </c>
      <c r="T29" s="160">
        <f t="shared" si="32"/>
        <v>0</v>
      </c>
      <c r="U29" s="754">
        <f t="shared" si="33"/>
        <v>0</v>
      </c>
      <c r="V29" s="160">
        <f t="shared" si="34"/>
        <v>0</v>
      </c>
      <c r="W29" s="160"/>
      <c r="X29" s="160"/>
      <c r="Y29" s="160"/>
      <c r="Z29" s="160"/>
      <c r="AA29" s="160">
        <f t="shared" si="35"/>
        <v>3945060.2212502891</v>
      </c>
      <c r="AB29" s="160">
        <f t="shared" si="36"/>
        <v>0</v>
      </c>
      <c r="AC29" s="160">
        <f t="shared" si="37"/>
        <v>3945060.2212502891</v>
      </c>
      <c r="AD29" s="160">
        <f t="shared" si="38"/>
        <v>0</v>
      </c>
      <c r="AE29" s="160">
        <f t="shared" si="39"/>
        <v>3945060.2212502891</v>
      </c>
      <c r="AF29" s="160">
        <f t="shared" ref="AF29:AF39" si="41">AE29-AE28</f>
        <v>1563206.7823995389</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row>
    <row r="30" spans="1:103" s="230" customFormat="1" x14ac:dyDescent="0.2">
      <c r="A30" s="158">
        <v>2</v>
      </c>
      <c r="B30" t="s">
        <v>31</v>
      </c>
      <c r="C30" s="160">
        <f>'Summary- Detailed'!L27</f>
        <v>4286450.4896373283</v>
      </c>
      <c r="D30" s="161">
        <f>SUM($C$28:C30)</f>
        <v>6403212.568703617</v>
      </c>
      <c r="E30" s="428"/>
      <c r="F30" s="160">
        <f t="shared" si="21"/>
        <v>6403212.568703617</v>
      </c>
      <c r="G30" s="160">
        <f t="shared" si="22"/>
        <v>0</v>
      </c>
      <c r="H30" s="160">
        <f t="shared" si="23"/>
        <v>0</v>
      </c>
      <c r="I30" s="160">
        <f t="shared" si="24"/>
        <v>0</v>
      </c>
      <c r="J30" s="160">
        <f t="shared" si="25"/>
        <v>0</v>
      </c>
      <c r="K30" s="160">
        <f t="shared" si="26"/>
        <v>0</v>
      </c>
      <c r="L30" s="160">
        <f t="shared" si="27"/>
        <v>0</v>
      </c>
      <c r="M30" s="160">
        <f t="shared" si="28"/>
        <v>0</v>
      </c>
      <c r="N30" s="160">
        <f t="shared" si="29"/>
        <v>0</v>
      </c>
      <c r="O30" s="160">
        <f t="shared" si="30"/>
        <v>0</v>
      </c>
      <c r="P30" s="160">
        <f t="shared" si="40"/>
        <v>0</v>
      </c>
      <c r="Q30" s="160"/>
      <c r="R30" s="160">
        <v>0</v>
      </c>
      <c r="S30" s="160">
        <f t="shared" si="31"/>
        <v>6403212.568703617</v>
      </c>
      <c r="T30" s="160">
        <f t="shared" si="32"/>
        <v>0</v>
      </c>
      <c r="U30" s="754">
        <f t="shared" si="33"/>
        <v>0</v>
      </c>
      <c r="V30" s="160">
        <f t="shared" si="34"/>
        <v>0</v>
      </c>
      <c r="W30" s="160"/>
      <c r="X30" s="160"/>
      <c r="Y30" s="160"/>
      <c r="Z30" s="160"/>
      <c r="AA30" s="160">
        <f t="shared" si="35"/>
        <v>8231510.7108876174</v>
      </c>
      <c r="AB30" s="160">
        <f t="shared" si="36"/>
        <v>0</v>
      </c>
      <c r="AC30" s="160">
        <f t="shared" si="37"/>
        <v>8231510.7108876174</v>
      </c>
      <c r="AD30" s="160">
        <f t="shared" si="38"/>
        <v>0</v>
      </c>
      <c r="AE30" s="160">
        <f t="shared" si="39"/>
        <v>8231510.7108876174</v>
      </c>
      <c r="AF30" s="160">
        <f t="shared" si="41"/>
        <v>4286450.4896373283</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row>
    <row r="31" spans="1:103" s="230" customFormat="1" x14ac:dyDescent="0.2">
      <c r="A31" s="158">
        <v>2</v>
      </c>
      <c r="B31" t="s">
        <v>32</v>
      </c>
      <c r="C31" s="160">
        <f>'Summary- Detailed'!L28</f>
        <v>5975563.4745287374</v>
      </c>
      <c r="D31" s="161">
        <f>SUM($C$28:C31)</f>
        <v>12378776.043232355</v>
      </c>
      <c r="E31" s="428"/>
      <c r="F31" s="160">
        <f t="shared" si="21"/>
        <v>12378776.043232355</v>
      </c>
      <c r="G31" s="160">
        <f t="shared" si="22"/>
        <v>0</v>
      </c>
      <c r="H31" s="160">
        <f t="shared" si="23"/>
        <v>0</v>
      </c>
      <c r="I31" s="160">
        <f t="shared" si="24"/>
        <v>0</v>
      </c>
      <c r="J31" s="160">
        <f t="shared" si="25"/>
        <v>0</v>
      </c>
      <c r="K31" s="160">
        <f t="shared" si="26"/>
        <v>0</v>
      </c>
      <c r="L31" s="160">
        <f t="shared" si="27"/>
        <v>0</v>
      </c>
      <c r="M31" s="160">
        <f t="shared" si="28"/>
        <v>0</v>
      </c>
      <c r="N31" s="160">
        <f t="shared" si="29"/>
        <v>0</v>
      </c>
      <c r="O31" s="160">
        <f t="shared" si="30"/>
        <v>0</v>
      </c>
      <c r="P31" s="160">
        <f t="shared" si="40"/>
        <v>0</v>
      </c>
      <c r="Q31" s="160"/>
      <c r="R31" s="160">
        <v>0</v>
      </c>
      <c r="S31" s="160">
        <f t="shared" si="31"/>
        <v>12378776.043232355</v>
      </c>
      <c r="T31" s="160">
        <f t="shared" si="32"/>
        <v>0</v>
      </c>
      <c r="U31" s="754">
        <f t="shared" si="33"/>
        <v>0</v>
      </c>
      <c r="V31" s="160">
        <f t="shared" si="34"/>
        <v>0</v>
      </c>
      <c r="W31" s="160"/>
      <c r="X31" s="160"/>
      <c r="Y31" s="160"/>
      <c r="Z31" s="160"/>
      <c r="AA31" s="160">
        <f t="shared" si="35"/>
        <v>14207074.185416356</v>
      </c>
      <c r="AB31" s="160">
        <f t="shared" si="36"/>
        <v>0</v>
      </c>
      <c r="AC31" s="160">
        <f t="shared" si="37"/>
        <v>14207074.185416356</v>
      </c>
      <c r="AD31" s="160">
        <f t="shared" si="38"/>
        <v>0</v>
      </c>
      <c r="AE31" s="160">
        <f t="shared" si="39"/>
        <v>14207074.185416356</v>
      </c>
      <c r="AF31" s="160">
        <f t="shared" si="41"/>
        <v>5975563.4745287383</v>
      </c>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row>
    <row r="32" spans="1:103" s="230" customFormat="1" x14ac:dyDescent="0.2">
      <c r="A32" s="158">
        <v>2</v>
      </c>
      <c r="B32" t="s">
        <v>33</v>
      </c>
      <c r="C32" s="160">
        <f>'Summary- Detailed'!L29</f>
        <v>2921160.2050545742</v>
      </c>
      <c r="D32" s="161">
        <f>SUM($C$28:C32)</f>
        <v>15299936.248286929</v>
      </c>
      <c r="E32" s="428"/>
      <c r="F32" s="160">
        <f t="shared" si="21"/>
        <v>15299936.248286929</v>
      </c>
      <c r="G32" s="160">
        <f t="shared" si="22"/>
        <v>0</v>
      </c>
      <c r="H32" s="160">
        <f t="shared" si="23"/>
        <v>0</v>
      </c>
      <c r="I32" s="160">
        <f t="shared" si="24"/>
        <v>0</v>
      </c>
      <c r="J32" s="160">
        <f t="shared" si="25"/>
        <v>0</v>
      </c>
      <c r="K32" s="160">
        <f t="shared" si="26"/>
        <v>0</v>
      </c>
      <c r="L32" s="160">
        <f t="shared" si="27"/>
        <v>0</v>
      </c>
      <c r="M32" s="160">
        <f t="shared" si="28"/>
        <v>0</v>
      </c>
      <c r="N32" s="160">
        <f t="shared" si="29"/>
        <v>0</v>
      </c>
      <c r="O32" s="160">
        <f t="shared" si="30"/>
        <v>0</v>
      </c>
      <c r="P32" s="160">
        <f t="shared" si="40"/>
        <v>0</v>
      </c>
      <c r="Q32" s="160"/>
      <c r="R32" s="160">
        <v>0</v>
      </c>
      <c r="S32" s="160">
        <f t="shared" si="31"/>
        <v>15299936.248286929</v>
      </c>
      <c r="T32" s="160">
        <f t="shared" si="32"/>
        <v>0</v>
      </c>
      <c r="U32" s="754">
        <f t="shared" si="33"/>
        <v>0</v>
      </c>
      <c r="V32" s="160">
        <f t="shared" si="34"/>
        <v>0</v>
      </c>
      <c r="W32" s="160"/>
      <c r="X32" s="160"/>
      <c r="Y32" s="160"/>
      <c r="Z32" s="160"/>
      <c r="AA32" s="160">
        <f t="shared" si="35"/>
        <v>17128234.390470929</v>
      </c>
      <c r="AB32" s="160">
        <f t="shared" si="36"/>
        <v>0</v>
      </c>
      <c r="AC32" s="160">
        <f t="shared" si="37"/>
        <v>17128234.390470929</v>
      </c>
      <c r="AD32" s="160">
        <f t="shared" si="38"/>
        <v>0</v>
      </c>
      <c r="AE32" s="160">
        <f t="shared" si="39"/>
        <v>17128234.390470929</v>
      </c>
      <c r="AF32" s="160">
        <f t="shared" si="41"/>
        <v>2921160.2050545737</v>
      </c>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row>
    <row r="33" spans="1:103" s="230" customFormat="1" x14ac:dyDescent="0.2">
      <c r="A33" s="158">
        <v>2</v>
      </c>
      <c r="B33" t="s">
        <v>34</v>
      </c>
      <c r="C33" s="160">
        <f>'Summary- Detailed'!L30</f>
        <v>3375349.0901841279</v>
      </c>
      <c r="D33" s="161">
        <f>SUM($C$28:C33)</f>
        <v>18675285.338471055</v>
      </c>
      <c r="E33" s="428"/>
      <c r="F33" s="160">
        <f t="shared" si="21"/>
        <v>18675285.338471055</v>
      </c>
      <c r="G33" s="160">
        <f t="shared" si="22"/>
        <v>0</v>
      </c>
      <c r="H33" s="160">
        <f t="shared" si="23"/>
        <v>0</v>
      </c>
      <c r="I33" s="160">
        <f t="shared" si="24"/>
        <v>0</v>
      </c>
      <c r="J33" s="160">
        <f t="shared" si="25"/>
        <v>0</v>
      </c>
      <c r="K33" s="160">
        <f t="shared" si="26"/>
        <v>0</v>
      </c>
      <c r="L33" s="160">
        <f t="shared" si="27"/>
        <v>0</v>
      </c>
      <c r="M33" s="160">
        <f t="shared" si="28"/>
        <v>0</v>
      </c>
      <c r="N33" s="160">
        <f t="shared" si="29"/>
        <v>0</v>
      </c>
      <c r="O33" s="160">
        <f t="shared" si="30"/>
        <v>0</v>
      </c>
      <c r="P33" s="160">
        <f t="shared" si="40"/>
        <v>0</v>
      </c>
      <c r="Q33" s="160"/>
      <c r="R33" s="160">
        <v>0</v>
      </c>
      <c r="S33" s="160">
        <f t="shared" si="31"/>
        <v>18675285.338471055</v>
      </c>
      <c r="T33" s="160">
        <f t="shared" si="32"/>
        <v>0</v>
      </c>
      <c r="U33" s="754">
        <f t="shared" si="33"/>
        <v>0</v>
      </c>
      <c r="V33" s="160">
        <f t="shared" si="34"/>
        <v>0</v>
      </c>
      <c r="W33" s="160"/>
      <c r="X33" s="160"/>
      <c r="Y33" s="160"/>
      <c r="Z33" s="160"/>
      <c r="AA33" s="160">
        <f t="shared" si="35"/>
        <v>20503583.480655055</v>
      </c>
      <c r="AB33" s="160">
        <f t="shared" si="36"/>
        <v>0</v>
      </c>
      <c r="AC33" s="160">
        <f t="shared" si="37"/>
        <v>20503583.480655055</v>
      </c>
      <c r="AD33" s="160">
        <f t="shared" si="38"/>
        <v>0</v>
      </c>
      <c r="AE33" s="160">
        <f t="shared" si="39"/>
        <v>20503583.480655055</v>
      </c>
      <c r="AF33" s="160">
        <f t="shared" si="41"/>
        <v>3375349.090184126</v>
      </c>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row>
    <row r="34" spans="1:103" s="230" customFormat="1" x14ac:dyDescent="0.2">
      <c r="A34" s="158">
        <v>2</v>
      </c>
      <c r="B34" t="s">
        <v>35</v>
      </c>
      <c r="C34" s="160">
        <f>'Summary- Detailed'!L31</f>
        <v>548855.20570934727</v>
      </c>
      <c r="D34" s="161">
        <f>SUM($C$28:C34)</f>
        <v>19224140.544180401</v>
      </c>
      <c r="E34" s="428"/>
      <c r="F34" s="160">
        <f t="shared" si="21"/>
        <v>19224140.544180401</v>
      </c>
      <c r="G34" s="160">
        <f t="shared" si="22"/>
        <v>0</v>
      </c>
      <c r="H34" s="160">
        <f t="shared" si="23"/>
        <v>0</v>
      </c>
      <c r="I34" s="160">
        <f t="shared" si="24"/>
        <v>0</v>
      </c>
      <c r="J34" s="160">
        <f t="shared" si="25"/>
        <v>0</v>
      </c>
      <c r="K34" s="160">
        <f t="shared" si="26"/>
        <v>0</v>
      </c>
      <c r="L34" s="160">
        <f t="shared" si="27"/>
        <v>0</v>
      </c>
      <c r="M34" s="160">
        <f t="shared" si="28"/>
        <v>0</v>
      </c>
      <c r="N34" s="160">
        <f t="shared" si="29"/>
        <v>0</v>
      </c>
      <c r="O34" s="160">
        <f t="shared" si="30"/>
        <v>0</v>
      </c>
      <c r="P34" s="160">
        <f t="shared" si="40"/>
        <v>0</v>
      </c>
      <c r="Q34" s="160"/>
      <c r="R34" s="160">
        <v>0</v>
      </c>
      <c r="S34" s="160">
        <f t="shared" si="31"/>
        <v>19224140.544180401</v>
      </c>
      <c r="T34" s="160">
        <f t="shared" si="32"/>
        <v>0</v>
      </c>
      <c r="U34" s="754">
        <f t="shared" si="33"/>
        <v>0</v>
      </c>
      <c r="V34" s="160">
        <f t="shared" si="34"/>
        <v>0</v>
      </c>
      <c r="W34" s="160"/>
      <c r="X34" s="160"/>
      <c r="Y34" s="160"/>
      <c r="Z34" s="160"/>
      <c r="AA34" s="160">
        <f t="shared" si="35"/>
        <v>21052438.686364401</v>
      </c>
      <c r="AB34" s="160">
        <f t="shared" si="36"/>
        <v>0</v>
      </c>
      <c r="AC34" s="160">
        <f t="shared" si="37"/>
        <v>21052438.686364401</v>
      </c>
      <c r="AD34" s="160">
        <f t="shared" si="38"/>
        <v>0</v>
      </c>
      <c r="AE34" s="160">
        <f t="shared" si="39"/>
        <v>21052438.686364401</v>
      </c>
      <c r="AF34" s="160">
        <f t="shared" si="41"/>
        <v>548855.20570934564</v>
      </c>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row>
    <row r="35" spans="1:103" s="230" customFormat="1" x14ac:dyDescent="0.2">
      <c r="A35" s="158">
        <v>2</v>
      </c>
      <c r="B35" t="s">
        <v>36</v>
      </c>
      <c r="C35" s="160">
        <f>'Summary- Detailed'!L32</f>
        <v>6568296.4036993841</v>
      </c>
      <c r="D35" s="161">
        <f>SUM($C$28:C35)</f>
        <v>25792436.947879784</v>
      </c>
      <c r="E35" s="428"/>
      <c r="F35" s="160">
        <f t="shared" si="21"/>
        <v>20000000</v>
      </c>
      <c r="G35" s="160">
        <f t="shared" si="22"/>
        <v>5792436.9478797838</v>
      </c>
      <c r="H35" s="160">
        <f t="shared" si="23"/>
        <v>0</v>
      </c>
      <c r="I35" s="160">
        <f t="shared" si="24"/>
        <v>0</v>
      </c>
      <c r="J35" s="160">
        <f t="shared" si="25"/>
        <v>2896218.4739398919</v>
      </c>
      <c r="K35" s="160">
        <f t="shared" si="26"/>
        <v>0</v>
      </c>
      <c r="L35" s="160">
        <f t="shared" si="27"/>
        <v>0</v>
      </c>
      <c r="M35" s="160">
        <f t="shared" si="28"/>
        <v>2896218.4739398919</v>
      </c>
      <c r="N35" s="160">
        <f t="shared" si="29"/>
        <v>0</v>
      </c>
      <c r="O35" s="160">
        <f t="shared" si="30"/>
        <v>2896218.4739398919</v>
      </c>
      <c r="P35" s="160">
        <f t="shared" si="40"/>
        <v>2896218.4739398919</v>
      </c>
      <c r="Q35" s="160"/>
      <c r="R35" s="160">
        <v>0</v>
      </c>
      <c r="S35" s="160">
        <f t="shared" si="31"/>
        <v>20000000</v>
      </c>
      <c r="T35" s="160">
        <f t="shared" si="32"/>
        <v>2896218.4739398919</v>
      </c>
      <c r="U35" s="754">
        <f t="shared" si="33"/>
        <v>0</v>
      </c>
      <c r="V35" s="160">
        <f t="shared" si="34"/>
        <v>0</v>
      </c>
      <c r="W35" s="160"/>
      <c r="X35" s="160"/>
      <c r="Y35" s="160"/>
      <c r="Z35" s="160"/>
      <c r="AA35" s="160">
        <f t="shared" si="35"/>
        <v>24724516.616123892</v>
      </c>
      <c r="AB35" s="160">
        <f t="shared" si="36"/>
        <v>0</v>
      </c>
      <c r="AC35" s="160">
        <f t="shared" si="37"/>
        <v>24724516.616123892</v>
      </c>
      <c r="AD35" s="160">
        <f t="shared" si="38"/>
        <v>0</v>
      </c>
      <c r="AE35" s="160">
        <f t="shared" si="39"/>
        <v>24724516.616123892</v>
      </c>
      <c r="AF35" s="160">
        <f t="shared" si="41"/>
        <v>3672077.9297594912</v>
      </c>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row>
    <row r="36" spans="1:103" s="230" customFormat="1" x14ac:dyDescent="0.2">
      <c r="A36" s="158">
        <v>2</v>
      </c>
      <c r="B36" t="s">
        <v>37</v>
      </c>
      <c r="C36" s="160">
        <f>'Summary- Detailed'!L33</f>
        <v>4108919.8459156379</v>
      </c>
      <c r="D36" s="161">
        <f>SUM($C$28:C36)</f>
        <v>29901356.793795422</v>
      </c>
      <c r="E36" s="428"/>
      <c r="F36" s="160">
        <f t="shared" si="21"/>
        <v>20000000</v>
      </c>
      <c r="G36" s="160">
        <f t="shared" si="22"/>
        <v>9901356.7937954217</v>
      </c>
      <c r="H36" s="160">
        <f t="shared" si="23"/>
        <v>0</v>
      </c>
      <c r="I36" s="160">
        <f t="shared" si="24"/>
        <v>0</v>
      </c>
      <c r="J36" s="160">
        <f t="shared" si="25"/>
        <v>4950678.3968977109</v>
      </c>
      <c r="K36" s="160">
        <f t="shared" si="26"/>
        <v>0</v>
      </c>
      <c r="L36" s="160">
        <f t="shared" si="27"/>
        <v>0</v>
      </c>
      <c r="M36" s="160">
        <f t="shared" si="28"/>
        <v>4950678.3968977109</v>
      </c>
      <c r="N36" s="160">
        <f t="shared" si="29"/>
        <v>0</v>
      </c>
      <c r="O36" s="160">
        <f t="shared" si="30"/>
        <v>4950678.3968977109</v>
      </c>
      <c r="P36" s="160">
        <f t="shared" si="40"/>
        <v>2054459.922957819</v>
      </c>
      <c r="Q36" s="160"/>
      <c r="R36" s="160">
        <v>0</v>
      </c>
      <c r="S36" s="160">
        <f t="shared" si="31"/>
        <v>20000000</v>
      </c>
      <c r="T36" s="160">
        <f t="shared" si="32"/>
        <v>4950678.3968977109</v>
      </c>
      <c r="U36" s="754">
        <f t="shared" si="33"/>
        <v>0</v>
      </c>
      <c r="V36" s="160">
        <f t="shared" si="34"/>
        <v>0</v>
      </c>
      <c r="W36" s="160"/>
      <c r="X36" s="160"/>
      <c r="Y36" s="160"/>
      <c r="Z36" s="160"/>
      <c r="AA36" s="160">
        <f t="shared" si="35"/>
        <v>26778976.539081711</v>
      </c>
      <c r="AB36" s="160">
        <f t="shared" si="36"/>
        <v>0</v>
      </c>
      <c r="AC36" s="160">
        <f t="shared" si="37"/>
        <v>26778976.539081711</v>
      </c>
      <c r="AD36" s="160">
        <f t="shared" si="38"/>
        <v>0</v>
      </c>
      <c r="AE36" s="160">
        <f t="shared" si="39"/>
        <v>26778976.539081711</v>
      </c>
      <c r="AF36" s="160">
        <f t="shared" si="41"/>
        <v>2054459.922957819</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row>
    <row r="37" spans="1:103" s="230" customFormat="1" x14ac:dyDescent="0.2">
      <c r="A37" s="158">
        <v>2</v>
      </c>
      <c r="B37" t="s">
        <v>38</v>
      </c>
      <c r="C37" s="160">
        <f>'Summary- Detailed'!L34</f>
        <v>2768077.2235904834</v>
      </c>
      <c r="D37" s="161">
        <f>SUM($C$28:C37)</f>
        <v>32669434.017385904</v>
      </c>
      <c r="E37" s="428"/>
      <c r="F37" s="160">
        <f t="shared" si="21"/>
        <v>20000000</v>
      </c>
      <c r="G37" s="160">
        <f t="shared" si="22"/>
        <v>12669434.017385904</v>
      </c>
      <c r="H37" s="160">
        <f t="shared" si="23"/>
        <v>0</v>
      </c>
      <c r="I37" s="160">
        <f t="shared" si="24"/>
        <v>0</v>
      </c>
      <c r="J37" s="160">
        <f t="shared" si="25"/>
        <v>6334717.0086929519</v>
      </c>
      <c r="K37" s="160">
        <f t="shared" si="26"/>
        <v>0</v>
      </c>
      <c r="L37" s="160">
        <f t="shared" si="27"/>
        <v>0</v>
      </c>
      <c r="M37" s="160">
        <f t="shared" si="28"/>
        <v>6334717.0086929519</v>
      </c>
      <c r="N37" s="160">
        <f t="shared" si="29"/>
        <v>0</v>
      </c>
      <c r="O37" s="160">
        <f t="shared" si="30"/>
        <v>6334717.0086929519</v>
      </c>
      <c r="P37" s="160">
        <f t="shared" si="40"/>
        <v>1384038.611795241</v>
      </c>
      <c r="Q37" s="160"/>
      <c r="R37" s="160">
        <v>0</v>
      </c>
      <c r="S37" s="160">
        <f t="shared" si="31"/>
        <v>20000000</v>
      </c>
      <c r="T37" s="160">
        <f t="shared" si="32"/>
        <v>6334717.0086929519</v>
      </c>
      <c r="U37" s="754">
        <f t="shared" si="33"/>
        <v>0</v>
      </c>
      <c r="V37" s="160">
        <f t="shared" si="34"/>
        <v>0</v>
      </c>
      <c r="W37" s="160"/>
      <c r="X37" s="160"/>
      <c r="Y37" s="160"/>
      <c r="Z37" s="160"/>
      <c r="AA37" s="160">
        <f t="shared" si="35"/>
        <v>28163015.15087695</v>
      </c>
      <c r="AB37" s="160">
        <f t="shared" si="36"/>
        <v>0</v>
      </c>
      <c r="AC37" s="160">
        <f t="shared" si="37"/>
        <v>28163015.15087695</v>
      </c>
      <c r="AD37" s="160">
        <f t="shared" si="38"/>
        <v>0</v>
      </c>
      <c r="AE37" s="160">
        <f t="shared" si="39"/>
        <v>28163015.15087695</v>
      </c>
      <c r="AF37" s="160">
        <f t="shared" si="41"/>
        <v>1384038.6117952392</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row>
    <row r="38" spans="1:103" s="230" customFormat="1" x14ac:dyDescent="0.2">
      <c r="A38" s="232">
        <v>2</v>
      </c>
      <c r="B38" s="171" t="s">
        <v>39</v>
      </c>
      <c r="C38" s="160">
        <f>'Summary- Detailed'!L35</f>
        <v>-6106173.5915870275</v>
      </c>
      <c r="D38" s="161">
        <f>SUM($C$28:C38)</f>
        <v>26563260.425798878</v>
      </c>
      <c r="E38" s="428"/>
      <c r="F38" s="160">
        <f t="shared" si="21"/>
        <v>20000000</v>
      </c>
      <c r="G38" s="160">
        <f t="shared" si="22"/>
        <v>6563260.4257988781</v>
      </c>
      <c r="H38" s="160">
        <f t="shared" si="23"/>
        <v>0</v>
      </c>
      <c r="I38" s="160">
        <f t="shared" si="24"/>
        <v>0</v>
      </c>
      <c r="J38" s="160">
        <f t="shared" si="25"/>
        <v>3281630.212899439</v>
      </c>
      <c r="K38" s="160">
        <f t="shared" si="26"/>
        <v>0</v>
      </c>
      <c r="L38" s="160">
        <f t="shared" si="27"/>
        <v>0</v>
      </c>
      <c r="M38" s="160">
        <f t="shared" si="28"/>
        <v>3281630.212899439</v>
      </c>
      <c r="N38" s="160">
        <f t="shared" si="29"/>
        <v>0</v>
      </c>
      <c r="O38" s="160">
        <f t="shared" si="30"/>
        <v>3281630.212899439</v>
      </c>
      <c r="P38" s="160">
        <f t="shared" si="40"/>
        <v>-3053086.7957935128</v>
      </c>
      <c r="Q38" s="160"/>
      <c r="R38" s="160">
        <v>0</v>
      </c>
      <c r="S38" s="160">
        <f t="shared" si="31"/>
        <v>20000000</v>
      </c>
      <c r="T38" s="160">
        <f t="shared" si="32"/>
        <v>3281630.212899439</v>
      </c>
      <c r="U38" s="754">
        <f t="shared" si="33"/>
        <v>0</v>
      </c>
      <c r="V38" s="160">
        <f t="shared" si="34"/>
        <v>0</v>
      </c>
      <c r="W38" s="160"/>
      <c r="X38" s="160"/>
      <c r="Y38" s="160"/>
      <c r="Z38" s="160"/>
      <c r="AA38" s="160">
        <f t="shared" si="35"/>
        <v>25109928.355083439</v>
      </c>
      <c r="AB38" s="160">
        <f t="shared" si="36"/>
        <v>0</v>
      </c>
      <c r="AC38" s="160">
        <f t="shared" si="37"/>
        <v>25109928.355083439</v>
      </c>
      <c r="AD38" s="160">
        <f t="shared" si="38"/>
        <v>0</v>
      </c>
      <c r="AE38" s="160">
        <f t="shared" si="39"/>
        <v>25109928.355083439</v>
      </c>
      <c r="AF38" s="160">
        <f t="shared" si="41"/>
        <v>-3053086.795793511</v>
      </c>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row>
    <row r="39" spans="1:103" s="230" customFormat="1" x14ac:dyDescent="0.2">
      <c r="A39" s="158">
        <v>2</v>
      </c>
      <c r="B39" t="s">
        <v>40</v>
      </c>
      <c r="C39" s="160">
        <f>'Summary- Detailed'!L36</f>
        <v>2988063.3860555193</v>
      </c>
      <c r="D39" s="161">
        <f>SUM($C$28:C39)</f>
        <v>29551323.811854396</v>
      </c>
      <c r="E39" s="428"/>
      <c r="F39" s="160">
        <f t="shared" si="21"/>
        <v>20000000</v>
      </c>
      <c r="G39" s="160">
        <f t="shared" si="22"/>
        <v>9551323.811854396</v>
      </c>
      <c r="H39" s="160">
        <f t="shared" si="23"/>
        <v>0</v>
      </c>
      <c r="I39" s="160">
        <f t="shared" si="24"/>
        <v>0</v>
      </c>
      <c r="J39" s="160">
        <f t="shared" si="25"/>
        <v>4775661.905927198</v>
      </c>
      <c r="K39" s="160">
        <f t="shared" si="26"/>
        <v>0</v>
      </c>
      <c r="L39" s="160">
        <f t="shared" si="27"/>
        <v>0</v>
      </c>
      <c r="M39" s="160">
        <f t="shared" si="28"/>
        <v>4775661.905927198</v>
      </c>
      <c r="N39" s="160">
        <f t="shared" si="29"/>
        <v>0</v>
      </c>
      <c r="O39" s="160">
        <f t="shared" si="30"/>
        <v>4775661.905927198</v>
      </c>
      <c r="P39" s="160">
        <f t="shared" si="40"/>
        <v>1494031.693027759</v>
      </c>
      <c r="Q39" s="160"/>
      <c r="R39" s="164">
        <v>0</v>
      </c>
      <c r="S39" s="160">
        <f t="shared" si="31"/>
        <v>20000000</v>
      </c>
      <c r="T39" s="160">
        <f t="shared" si="32"/>
        <v>4775661.905927198</v>
      </c>
      <c r="U39" s="754">
        <f t="shared" si="33"/>
        <v>0</v>
      </c>
      <c r="V39" s="160">
        <f t="shared" si="34"/>
        <v>0</v>
      </c>
      <c r="W39" s="160"/>
      <c r="X39" s="160"/>
      <c r="Y39" s="160"/>
      <c r="Z39" s="160"/>
      <c r="AA39" s="160">
        <f t="shared" si="35"/>
        <v>26603960.048111197</v>
      </c>
      <c r="AB39" s="160">
        <f t="shared" si="36"/>
        <v>0</v>
      </c>
      <c r="AC39" s="160">
        <f t="shared" si="37"/>
        <v>26603960.048111197</v>
      </c>
      <c r="AD39" s="160">
        <f t="shared" si="38"/>
        <v>0</v>
      </c>
      <c r="AE39" s="160">
        <f t="shared" si="39"/>
        <v>26603960.048111197</v>
      </c>
      <c r="AF39" s="160">
        <f t="shared" si="41"/>
        <v>1494031.6930277571</v>
      </c>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row>
    <row r="40" spans="1:103" s="230" customFormat="1" x14ac:dyDescent="0.2">
      <c r="A40" s="229"/>
      <c r="C40" s="231"/>
      <c r="D40" s="161"/>
      <c r="E40" s="428"/>
      <c r="F40" s="160"/>
      <c r="G40" s="160"/>
      <c r="H40" s="160"/>
      <c r="I40" s="160"/>
      <c r="J40" s="160"/>
      <c r="K40" s="160"/>
      <c r="L40" s="160"/>
      <c r="M40" s="160"/>
      <c r="N40" s="160"/>
      <c r="O40" s="160"/>
      <c r="P40" s="160"/>
      <c r="Q40" s="160"/>
      <c r="R40" s="164"/>
      <c r="S40" s="160"/>
      <c r="T40" s="160"/>
      <c r="U40" s="754"/>
      <c r="V40" s="160"/>
      <c r="W40" s="160"/>
      <c r="X40" s="160"/>
      <c r="Y40" s="160"/>
      <c r="Z40" s="160"/>
      <c r="AA40" s="160"/>
      <c r="AB40" s="160"/>
      <c r="AC40" s="160"/>
      <c r="AD40" s="160"/>
      <c r="AE40" s="160"/>
      <c r="AF40" s="16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row>
    <row r="41" spans="1:103" x14ac:dyDescent="0.2">
      <c r="A41" s="158">
        <v>3</v>
      </c>
      <c r="B41" t="s">
        <v>29</v>
      </c>
      <c r="C41" s="160">
        <f>'Summary- Detailed'!L39</f>
        <v>2708484.1832444821</v>
      </c>
      <c r="D41" s="161">
        <f>C41</f>
        <v>2708484.1832444821</v>
      </c>
      <c r="E41" s="428"/>
      <c r="F41" s="160">
        <f t="shared" ref="F41:F52" si="42">IF(ABS(D41)&gt;+$F$9,IF(D41&lt;0,-$F$9,+$F$9),+D41)</f>
        <v>2708484.1832444821</v>
      </c>
      <c r="G41" s="160">
        <f t="shared" ref="G41:G52" si="43">IF(ABS(D41)-ABS(F41)&gt;=$G$9,IF(D41&lt;=0,-$G$9,+$G$9),+D41-F41)</f>
        <v>0</v>
      </c>
      <c r="H41" s="160">
        <f t="shared" ref="H41:H52" si="44">IF(ABS(+D41)-ABS(SUM(F41:G41))&gt;=$H$9,IF(D41&lt;=0,-$H$9,+$H$9),+D41-SUM(F41:G41))</f>
        <v>0</v>
      </c>
      <c r="I41" s="160">
        <f t="shared" ref="I41:I52" si="45">IF(ABS(+D41)-ABS(SUM(F41:H41))&gt;=$I$9,IF(D41&lt;=0,$D41-SUM($F41:$H41),$D41-SUM($F41:$H41)),D41-SUM(F41:H41))</f>
        <v>0</v>
      </c>
      <c r="J41" s="160">
        <f t="shared" ref="J41:J52" si="46">+G41*$C$307</f>
        <v>0</v>
      </c>
      <c r="K41" s="160">
        <f t="shared" ref="K41:K52" si="47">+H41*$C$308</f>
        <v>0</v>
      </c>
      <c r="L41" s="160">
        <f t="shared" ref="L41:L52" si="48">+I41*$C$309</f>
        <v>0</v>
      </c>
      <c r="M41" s="160">
        <f t="shared" ref="M41:M52" si="49">SUM(J41:L41)+$M$39</f>
        <v>4775661.905927198</v>
      </c>
      <c r="N41" s="160">
        <f t="shared" ref="N41:N52" si="50">AB41*$C$311</f>
        <v>0</v>
      </c>
      <c r="O41" s="160">
        <f t="shared" ref="O41:O52" si="51">M41+N41</f>
        <v>4775661.905927198</v>
      </c>
      <c r="P41" s="160">
        <f>O41-O39</f>
        <v>0</v>
      </c>
      <c r="Q41" s="163"/>
      <c r="R41" s="160">
        <v>0</v>
      </c>
      <c r="S41" s="160">
        <f t="shared" ref="S41:S52" si="52">+F41</f>
        <v>2708484.1832444821</v>
      </c>
      <c r="T41" s="160">
        <f t="shared" ref="T41:T52" si="53">+G41-J41</f>
        <v>0</v>
      </c>
      <c r="U41" s="754">
        <f t="shared" ref="U41:U52" si="54">+H41-K41</f>
        <v>0</v>
      </c>
      <c r="V41" s="160">
        <f t="shared" ref="V41:V52" si="55">+I41-L41</f>
        <v>0</v>
      </c>
      <c r="W41" s="160"/>
      <c r="X41" s="160"/>
      <c r="Y41" s="160"/>
      <c r="Z41" s="160"/>
      <c r="AA41" s="160">
        <f t="shared" ref="AA41:AA52" si="56">SUM(S41:V41)+$AA$39</f>
        <v>29312444.231355678</v>
      </c>
      <c r="AB41" s="160">
        <f t="shared" ref="AB41:AB52" si="57">IF(AA41&gt;40000000,AA41-40000000,0)</f>
        <v>0</v>
      </c>
      <c r="AC41" s="160">
        <f t="shared" ref="AC41:AC52" si="58">AA41-AB41</f>
        <v>29312444.231355678</v>
      </c>
      <c r="AD41" s="160">
        <f t="shared" ref="AD41:AD52" si="59">AB41*$D$311</f>
        <v>0</v>
      </c>
      <c r="AE41" s="160">
        <f t="shared" ref="AE41:AE52" si="60">AA41-AB41+AD41</f>
        <v>29312444.231355678</v>
      </c>
      <c r="AF41" s="160">
        <f>AE41-AE39</f>
        <v>2708484.1832444817</v>
      </c>
    </row>
    <row r="42" spans="1:103" x14ac:dyDescent="0.2">
      <c r="A42" s="158">
        <v>3</v>
      </c>
      <c r="B42" t="s">
        <v>30</v>
      </c>
      <c r="C42" s="160">
        <f>'Summary- Detailed'!L40</f>
        <v>-1027759.6405214515</v>
      </c>
      <c r="D42" s="161">
        <f>SUM($C$41:C42)</f>
        <v>1680724.5427230308</v>
      </c>
      <c r="E42" s="428"/>
      <c r="F42" s="160">
        <f t="shared" si="42"/>
        <v>1680724.5427230308</v>
      </c>
      <c r="G42" s="160">
        <f t="shared" si="43"/>
        <v>0</v>
      </c>
      <c r="H42" s="160">
        <f t="shared" si="44"/>
        <v>0</v>
      </c>
      <c r="I42" s="160">
        <f t="shared" si="45"/>
        <v>0</v>
      </c>
      <c r="J42" s="160">
        <f t="shared" si="46"/>
        <v>0</v>
      </c>
      <c r="K42" s="160">
        <f t="shared" si="47"/>
        <v>0</v>
      </c>
      <c r="L42" s="160">
        <f t="shared" si="48"/>
        <v>0</v>
      </c>
      <c r="M42" s="160">
        <f t="shared" si="49"/>
        <v>4775661.905927198</v>
      </c>
      <c r="N42" s="160">
        <f t="shared" si="50"/>
        <v>0</v>
      </c>
      <c r="O42" s="160">
        <f t="shared" si="51"/>
        <v>4775661.905927198</v>
      </c>
      <c r="P42" s="160">
        <f t="shared" ref="P42:P52" si="61">O42-O41</f>
        <v>0</v>
      </c>
      <c r="Q42" s="160"/>
      <c r="R42" s="160">
        <v>0</v>
      </c>
      <c r="S42" s="160">
        <f t="shared" si="52"/>
        <v>1680724.5427230308</v>
      </c>
      <c r="T42" s="160">
        <f t="shared" si="53"/>
        <v>0</v>
      </c>
      <c r="U42" s="754">
        <f t="shared" si="54"/>
        <v>0</v>
      </c>
      <c r="V42" s="160">
        <f t="shared" si="55"/>
        <v>0</v>
      </c>
      <c r="W42" s="160"/>
      <c r="X42" s="160"/>
      <c r="Y42" s="160"/>
      <c r="Z42" s="160"/>
      <c r="AA42" s="160">
        <f t="shared" si="56"/>
        <v>28284684.590834226</v>
      </c>
      <c r="AB42" s="160">
        <f t="shared" si="57"/>
        <v>0</v>
      </c>
      <c r="AC42" s="160">
        <f t="shared" si="58"/>
        <v>28284684.590834226</v>
      </c>
      <c r="AD42" s="160">
        <f t="shared" si="59"/>
        <v>0</v>
      </c>
      <c r="AE42" s="160">
        <f t="shared" si="60"/>
        <v>28284684.590834226</v>
      </c>
      <c r="AF42" s="160">
        <f t="shared" ref="AF42:AF52" si="62">AE42-AE41</f>
        <v>-1027759.6405214518</v>
      </c>
    </row>
    <row r="43" spans="1:103" x14ac:dyDescent="0.2">
      <c r="A43" s="158">
        <v>3</v>
      </c>
      <c r="B43" t="s">
        <v>31</v>
      </c>
      <c r="C43" s="160">
        <f>'Summary- Detailed'!L41</f>
        <v>291436.92235272226</v>
      </c>
      <c r="D43" s="161">
        <f>SUM($C$41:C43)</f>
        <v>1972161.4650757532</v>
      </c>
      <c r="E43" s="428"/>
      <c r="F43" s="160">
        <f t="shared" si="42"/>
        <v>1972161.4650757532</v>
      </c>
      <c r="G43" s="160">
        <f t="shared" si="43"/>
        <v>0</v>
      </c>
      <c r="H43" s="160">
        <f t="shared" si="44"/>
        <v>0</v>
      </c>
      <c r="I43" s="160">
        <f t="shared" si="45"/>
        <v>0</v>
      </c>
      <c r="J43" s="160">
        <f t="shared" si="46"/>
        <v>0</v>
      </c>
      <c r="K43" s="160">
        <f t="shared" si="47"/>
        <v>0</v>
      </c>
      <c r="L43" s="160">
        <f t="shared" si="48"/>
        <v>0</v>
      </c>
      <c r="M43" s="160">
        <f t="shared" si="49"/>
        <v>4775661.905927198</v>
      </c>
      <c r="N43" s="160">
        <f t="shared" si="50"/>
        <v>0</v>
      </c>
      <c r="O43" s="160">
        <f t="shared" si="51"/>
        <v>4775661.905927198</v>
      </c>
      <c r="P43" s="160">
        <f t="shared" si="61"/>
        <v>0</v>
      </c>
      <c r="Q43" s="160"/>
      <c r="R43" s="160">
        <v>0</v>
      </c>
      <c r="S43" s="160">
        <f t="shared" si="52"/>
        <v>1972161.4650757532</v>
      </c>
      <c r="T43" s="160">
        <f t="shared" si="53"/>
        <v>0</v>
      </c>
      <c r="U43" s="754">
        <f t="shared" si="54"/>
        <v>0</v>
      </c>
      <c r="V43" s="160">
        <f t="shared" si="55"/>
        <v>0</v>
      </c>
      <c r="W43" s="160"/>
      <c r="X43" s="160"/>
      <c r="Y43" s="160"/>
      <c r="Z43" s="160"/>
      <c r="AA43" s="160">
        <f t="shared" si="56"/>
        <v>28576121.51318695</v>
      </c>
      <c r="AB43" s="160">
        <f t="shared" si="57"/>
        <v>0</v>
      </c>
      <c r="AC43" s="160">
        <f t="shared" si="58"/>
        <v>28576121.51318695</v>
      </c>
      <c r="AD43" s="160">
        <f t="shared" si="59"/>
        <v>0</v>
      </c>
      <c r="AE43" s="160">
        <f t="shared" si="60"/>
        <v>28576121.51318695</v>
      </c>
      <c r="AF43" s="160">
        <f t="shared" si="62"/>
        <v>291436.92235272378</v>
      </c>
    </row>
    <row r="44" spans="1:103" x14ac:dyDescent="0.2">
      <c r="A44" s="158">
        <v>3</v>
      </c>
      <c r="B44" t="s">
        <v>32</v>
      </c>
      <c r="C44" s="160">
        <f>'Summary- Detailed'!L42</f>
        <v>4606562.9052692913</v>
      </c>
      <c r="D44" s="161">
        <f>SUM($C$41:C44)</f>
        <v>6578724.3703450449</v>
      </c>
      <c r="E44" s="428"/>
      <c r="F44" s="160">
        <f t="shared" si="42"/>
        <v>6578724.3703450449</v>
      </c>
      <c r="G44" s="160">
        <f t="shared" si="43"/>
        <v>0</v>
      </c>
      <c r="H44" s="160">
        <f t="shared" si="44"/>
        <v>0</v>
      </c>
      <c r="I44" s="160">
        <f t="shared" si="45"/>
        <v>0</v>
      </c>
      <c r="J44" s="160">
        <f t="shared" si="46"/>
        <v>0</v>
      </c>
      <c r="K44" s="160">
        <f t="shared" si="47"/>
        <v>0</v>
      </c>
      <c r="L44" s="160">
        <f t="shared" si="48"/>
        <v>0</v>
      </c>
      <c r="M44" s="160">
        <f t="shared" si="49"/>
        <v>4775661.905927198</v>
      </c>
      <c r="N44" s="160">
        <f t="shared" si="50"/>
        <v>0</v>
      </c>
      <c r="O44" s="160">
        <f t="shared" si="51"/>
        <v>4775661.905927198</v>
      </c>
      <c r="P44" s="160">
        <f t="shared" si="61"/>
        <v>0</v>
      </c>
      <c r="Q44" s="160"/>
      <c r="R44" s="160">
        <v>0</v>
      </c>
      <c r="S44" s="160">
        <f t="shared" si="52"/>
        <v>6578724.3703450449</v>
      </c>
      <c r="T44" s="160">
        <f t="shared" si="53"/>
        <v>0</v>
      </c>
      <c r="U44" s="754">
        <f t="shared" si="54"/>
        <v>0</v>
      </c>
      <c r="V44" s="160">
        <f t="shared" si="55"/>
        <v>0</v>
      </c>
      <c r="W44" s="160"/>
      <c r="X44" s="160"/>
      <c r="Y44" s="160"/>
      <c r="Z44" s="160"/>
      <c r="AA44" s="160">
        <f t="shared" si="56"/>
        <v>33182684.418456241</v>
      </c>
      <c r="AB44" s="160">
        <f t="shared" si="57"/>
        <v>0</v>
      </c>
      <c r="AC44" s="160">
        <f t="shared" si="58"/>
        <v>33182684.418456241</v>
      </c>
      <c r="AD44" s="160">
        <f t="shared" si="59"/>
        <v>0</v>
      </c>
      <c r="AE44" s="160">
        <f t="shared" si="60"/>
        <v>33182684.418456241</v>
      </c>
      <c r="AF44" s="160">
        <f t="shared" si="62"/>
        <v>4606562.9052692913</v>
      </c>
    </row>
    <row r="45" spans="1:103" x14ac:dyDescent="0.2">
      <c r="A45" s="158">
        <v>3</v>
      </c>
      <c r="B45" t="s">
        <v>33</v>
      </c>
      <c r="C45" s="160">
        <f>'Summary- Detailed'!L43</f>
        <v>1935807.5931226127</v>
      </c>
      <c r="D45" s="161">
        <f>SUM($C$41:C45)</f>
        <v>8514531.9634676576</v>
      </c>
      <c r="E45" s="428"/>
      <c r="F45" s="160">
        <f t="shared" si="42"/>
        <v>8514531.9634676576</v>
      </c>
      <c r="G45" s="160">
        <f t="shared" si="43"/>
        <v>0</v>
      </c>
      <c r="H45" s="160">
        <f t="shared" si="44"/>
        <v>0</v>
      </c>
      <c r="I45" s="160">
        <f t="shared" si="45"/>
        <v>0</v>
      </c>
      <c r="J45" s="160">
        <f t="shared" si="46"/>
        <v>0</v>
      </c>
      <c r="K45" s="160">
        <f t="shared" si="47"/>
        <v>0</v>
      </c>
      <c r="L45" s="160">
        <f t="shared" si="48"/>
        <v>0</v>
      </c>
      <c r="M45" s="160">
        <f t="shared" si="49"/>
        <v>4775661.905927198</v>
      </c>
      <c r="N45" s="160">
        <f t="shared" si="50"/>
        <v>0</v>
      </c>
      <c r="O45" s="160">
        <f t="shared" si="51"/>
        <v>4775661.905927198</v>
      </c>
      <c r="P45" s="160">
        <f t="shared" si="61"/>
        <v>0</v>
      </c>
      <c r="Q45" s="160"/>
      <c r="R45" s="160">
        <v>0</v>
      </c>
      <c r="S45" s="160">
        <f t="shared" si="52"/>
        <v>8514531.9634676576</v>
      </c>
      <c r="T45" s="160">
        <f t="shared" si="53"/>
        <v>0</v>
      </c>
      <c r="U45" s="754">
        <f t="shared" si="54"/>
        <v>0</v>
      </c>
      <c r="V45" s="160">
        <f t="shared" si="55"/>
        <v>0</v>
      </c>
      <c r="W45" s="160"/>
      <c r="X45" s="160"/>
      <c r="Y45" s="160"/>
      <c r="Z45" s="160"/>
      <c r="AA45" s="160">
        <f t="shared" si="56"/>
        <v>35118492.011578858</v>
      </c>
      <c r="AB45" s="160">
        <f t="shared" si="57"/>
        <v>0</v>
      </c>
      <c r="AC45" s="160">
        <f t="shared" si="58"/>
        <v>35118492.011578858</v>
      </c>
      <c r="AD45" s="160">
        <f t="shared" si="59"/>
        <v>0</v>
      </c>
      <c r="AE45" s="160">
        <f t="shared" si="60"/>
        <v>35118492.011578858</v>
      </c>
      <c r="AF45" s="160">
        <f t="shared" si="62"/>
        <v>1935807.5931226164</v>
      </c>
    </row>
    <row r="46" spans="1:103" x14ac:dyDescent="0.2">
      <c r="A46" s="158">
        <v>3</v>
      </c>
      <c r="B46" t="s">
        <v>34</v>
      </c>
      <c r="C46" s="160">
        <f>'Summary- Detailed'!L44</f>
        <v>2014635.2162598781</v>
      </c>
      <c r="D46" s="161">
        <f>SUM($C$41:C46)</f>
        <v>10529167.179727536</v>
      </c>
      <c r="E46" s="428"/>
      <c r="F46" s="160">
        <f t="shared" si="42"/>
        <v>10529167.179727536</v>
      </c>
      <c r="G46" s="160">
        <f t="shared" si="43"/>
        <v>0</v>
      </c>
      <c r="H46" s="160">
        <f t="shared" si="44"/>
        <v>0</v>
      </c>
      <c r="I46" s="160">
        <f t="shared" si="45"/>
        <v>0</v>
      </c>
      <c r="J46" s="160">
        <f t="shared" si="46"/>
        <v>0</v>
      </c>
      <c r="K46" s="160">
        <f t="shared" si="47"/>
        <v>0</v>
      </c>
      <c r="L46" s="160">
        <f t="shared" si="48"/>
        <v>0</v>
      </c>
      <c r="M46" s="160">
        <f t="shared" si="49"/>
        <v>4775661.905927198</v>
      </c>
      <c r="N46" s="160">
        <f t="shared" si="50"/>
        <v>0</v>
      </c>
      <c r="O46" s="160">
        <f t="shared" si="51"/>
        <v>4775661.905927198</v>
      </c>
      <c r="P46" s="160">
        <f t="shared" si="61"/>
        <v>0</v>
      </c>
      <c r="Q46" s="160"/>
      <c r="R46" s="160">
        <v>0</v>
      </c>
      <c r="S46" s="160">
        <f t="shared" si="52"/>
        <v>10529167.179727536</v>
      </c>
      <c r="T46" s="160">
        <f t="shared" si="53"/>
        <v>0</v>
      </c>
      <c r="U46" s="754">
        <f t="shared" si="54"/>
        <v>0</v>
      </c>
      <c r="V46" s="160">
        <f t="shared" si="55"/>
        <v>0</v>
      </c>
      <c r="W46" s="160"/>
      <c r="X46" s="160"/>
      <c r="Y46" s="160"/>
      <c r="Z46" s="160"/>
      <c r="AA46" s="160">
        <f t="shared" si="56"/>
        <v>37133127.227838732</v>
      </c>
      <c r="AB46" s="160">
        <f t="shared" si="57"/>
        <v>0</v>
      </c>
      <c r="AC46" s="160">
        <f t="shared" si="58"/>
        <v>37133127.227838732</v>
      </c>
      <c r="AD46" s="160">
        <f t="shared" si="59"/>
        <v>0</v>
      </c>
      <c r="AE46" s="160">
        <f t="shared" si="60"/>
        <v>37133127.227838732</v>
      </c>
      <c r="AF46" s="160">
        <f t="shared" si="62"/>
        <v>2014635.2162598744</v>
      </c>
    </row>
    <row r="47" spans="1:103" x14ac:dyDescent="0.2">
      <c r="A47" s="158">
        <v>3</v>
      </c>
      <c r="B47" t="s">
        <v>35</v>
      </c>
      <c r="C47" s="160">
        <f>'Summary- Detailed'!L45</f>
        <v>3088732.0221586456</v>
      </c>
      <c r="D47" s="161">
        <f>SUM($C$41:C47)</f>
        <v>13617899.201886181</v>
      </c>
      <c r="E47" s="428"/>
      <c r="F47" s="160">
        <f t="shared" si="42"/>
        <v>13617899.201886181</v>
      </c>
      <c r="G47" s="160">
        <f t="shared" si="43"/>
        <v>0</v>
      </c>
      <c r="H47" s="160">
        <f t="shared" si="44"/>
        <v>0</v>
      </c>
      <c r="I47" s="160">
        <f t="shared" si="45"/>
        <v>0</v>
      </c>
      <c r="J47" s="160">
        <f t="shared" si="46"/>
        <v>0</v>
      </c>
      <c r="K47" s="160">
        <f t="shared" si="47"/>
        <v>0</v>
      </c>
      <c r="L47" s="160">
        <f t="shared" si="48"/>
        <v>0</v>
      </c>
      <c r="M47" s="160">
        <f t="shared" si="49"/>
        <v>4775661.905927198</v>
      </c>
      <c r="N47" s="160">
        <f t="shared" si="50"/>
        <v>219640.65749740362</v>
      </c>
      <c r="O47" s="160">
        <f t="shared" si="51"/>
        <v>4995302.5634246012</v>
      </c>
      <c r="P47" s="160">
        <f t="shared" si="61"/>
        <v>219640.65749740321</v>
      </c>
      <c r="Q47" s="160"/>
      <c r="R47" s="160">
        <v>0</v>
      </c>
      <c r="S47" s="160">
        <f t="shared" si="52"/>
        <v>13617899.201886181</v>
      </c>
      <c r="T47" s="160">
        <f t="shared" si="53"/>
        <v>0</v>
      </c>
      <c r="U47" s="754">
        <f t="shared" si="54"/>
        <v>0</v>
      </c>
      <c r="V47" s="160">
        <f t="shared" si="55"/>
        <v>0</v>
      </c>
      <c r="W47" s="160"/>
      <c r="X47" s="160"/>
      <c r="Y47" s="160"/>
      <c r="Z47" s="160"/>
      <c r="AA47" s="160">
        <f t="shared" si="56"/>
        <v>40221859.249997377</v>
      </c>
      <c r="AB47" s="160">
        <f t="shared" si="57"/>
        <v>221859.2499973774</v>
      </c>
      <c r="AC47" s="160">
        <f t="shared" si="58"/>
        <v>40000000</v>
      </c>
      <c r="AD47" s="160">
        <f t="shared" si="59"/>
        <v>2218.592499973774</v>
      </c>
      <c r="AE47" s="160">
        <f t="shared" si="60"/>
        <v>40002218.592499971</v>
      </c>
      <c r="AF47" s="160">
        <f t="shared" si="62"/>
        <v>2869091.3646612391</v>
      </c>
    </row>
    <row r="48" spans="1:103" x14ac:dyDescent="0.2">
      <c r="A48" s="158">
        <v>3</v>
      </c>
      <c r="B48" t="s">
        <v>36</v>
      </c>
      <c r="C48" s="160">
        <f>'Summary- Detailed'!L46</f>
        <v>5124333.8313205205</v>
      </c>
      <c r="D48" s="161">
        <f>SUM($C$41:C48)</f>
        <v>18742233.033206701</v>
      </c>
      <c r="E48" s="428"/>
      <c r="F48" s="160">
        <f t="shared" si="42"/>
        <v>18742233.033206701</v>
      </c>
      <c r="G48" s="160">
        <f t="shared" si="43"/>
        <v>0</v>
      </c>
      <c r="H48" s="160">
        <f t="shared" si="44"/>
        <v>0</v>
      </c>
      <c r="I48" s="160">
        <f t="shared" si="45"/>
        <v>0</v>
      </c>
      <c r="J48" s="160">
        <f t="shared" si="46"/>
        <v>0</v>
      </c>
      <c r="K48" s="160">
        <f t="shared" si="47"/>
        <v>0</v>
      </c>
      <c r="L48" s="160">
        <f t="shared" si="48"/>
        <v>0</v>
      </c>
      <c r="M48" s="160">
        <f t="shared" si="49"/>
        <v>4775661.905927198</v>
      </c>
      <c r="N48" s="160">
        <f t="shared" si="50"/>
        <v>5292731.1505047223</v>
      </c>
      <c r="O48" s="160">
        <f t="shared" si="51"/>
        <v>10068393.056431919</v>
      </c>
      <c r="P48" s="160">
        <f t="shared" si="61"/>
        <v>5073090.4930073181</v>
      </c>
      <c r="Q48" s="160"/>
      <c r="R48" s="160">
        <v>0</v>
      </c>
      <c r="S48" s="160">
        <f t="shared" si="52"/>
        <v>18742233.033206701</v>
      </c>
      <c r="T48" s="160">
        <f t="shared" si="53"/>
        <v>0</v>
      </c>
      <c r="U48" s="754">
        <f t="shared" si="54"/>
        <v>0</v>
      </c>
      <c r="V48" s="160">
        <f t="shared" si="55"/>
        <v>0</v>
      </c>
      <c r="W48" s="160"/>
      <c r="X48" s="160"/>
      <c r="Y48" s="160"/>
      <c r="Z48" s="160"/>
      <c r="AA48" s="160">
        <f t="shared" si="56"/>
        <v>45346193.081317902</v>
      </c>
      <c r="AB48" s="160">
        <f t="shared" si="57"/>
        <v>5346193.0813179016</v>
      </c>
      <c r="AC48" s="160">
        <f t="shared" si="58"/>
        <v>40000000</v>
      </c>
      <c r="AD48" s="160">
        <f t="shared" si="59"/>
        <v>53461.930813179017</v>
      </c>
      <c r="AE48" s="160">
        <f t="shared" si="60"/>
        <v>40053461.930813178</v>
      </c>
      <c r="AF48" s="160">
        <f t="shared" si="62"/>
        <v>51243.33831320703</v>
      </c>
    </row>
    <row r="49" spans="1:103" x14ac:dyDescent="0.2">
      <c r="A49" s="158">
        <v>3</v>
      </c>
      <c r="B49" t="s">
        <v>37</v>
      </c>
      <c r="C49" s="160">
        <f>'Summary- Detailed'!L47</f>
        <v>3039462.6711870255</v>
      </c>
      <c r="D49" s="161">
        <f>SUM($C$41:C49)</f>
        <v>21781695.704393726</v>
      </c>
      <c r="E49" s="428"/>
      <c r="F49" s="160">
        <f t="shared" si="42"/>
        <v>20000000</v>
      </c>
      <c r="G49" s="160">
        <f t="shared" si="43"/>
        <v>1781695.7043937258</v>
      </c>
      <c r="H49" s="160">
        <f t="shared" si="44"/>
        <v>0</v>
      </c>
      <c r="I49" s="160">
        <f t="shared" si="45"/>
        <v>0</v>
      </c>
      <c r="J49" s="160">
        <f t="shared" si="46"/>
        <v>890847.85219686292</v>
      </c>
      <c r="K49" s="160">
        <f t="shared" si="47"/>
        <v>0</v>
      </c>
      <c r="L49" s="160">
        <f t="shared" si="48"/>
        <v>0</v>
      </c>
      <c r="M49" s="160">
        <f t="shared" si="49"/>
        <v>5666509.7581240609</v>
      </c>
      <c r="N49" s="160">
        <f t="shared" si="50"/>
        <v>7419859.8213049769</v>
      </c>
      <c r="O49" s="160">
        <f t="shared" si="51"/>
        <v>13086369.579429038</v>
      </c>
      <c r="P49" s="160">
        <f t="shared" si="61"/>
        <v>3017976.5229971185</v>
      </c>
      <c r="Q49" s="160"/>
      <c r="R49" s="160">
        <v>0</v>
      </c>
      <c r="S49" s="160">
        <f t="shared" si="52"/>
        <v>20000000</v>
      </c>
      <c r="T49" s="160">
        <f t="shared" si="53"/>
        <v>890847.85219686292</v>
      </c>
      <c r="U49" s="754">
        <f t="shared" si="54"/>
        <v>0</v>
      </c>
      <c r="V49" s="160">
        <f t="shared" si="55"/>
        <v>0</v>
      </c>
      <c r="W49" s="160"/>
      <c r="X49" s="160"/>
      <c r="Y49" s="160"/>
      <c r="Z49" s="160"/>
      <c r="AA49" s="160">
        <f t="shared" si="56"/>
        <v>47494807.900308058</v>
      </c>
      <c r="AB49" s="160">
        <f t="shared" si="57"/>
        <v>7494807.9003080577</v>
      </c>
      <c r="AC49" s="160">
        <f t="shared" si="58"/>
        <v>40000000</v>
      </c>
      <c r="AD49" s="160">
        <f t="shared" si="59"/>
        <v>74948.07900308058</v>
      </c>
      <c r="AE49" s="160">
        <f t="shared" si="60"/>
        <v>40074948.079003081</v>
      </c>
      <c r="AF49" s="160">
        <f t="shared" si="62"/>
        <v>21486.148189902306</v>
      </c>
    </row>
    <row r="50" spans="1:103" x14ac:dyDescent="0.2">
      <c r="A50" s="158">
        <v>3</v>
      </c>
      <c r="B50" t="s">
        <v>38</v>
      </c>
      <c r="C50" s="160">
        <f>'Summary- Detailed'!L48</f>
        <v>532418.53234764596</v>
      </c>
      <c r="D50" s="161">
        <f>SUM($C$41:C50)</f>
        <v>22314114.236741371</v>
      </c>
      <c r="E50" s="428"/>
      <c r="F50" s="160">
        <f t="shared" si="42"/>
        <v>20000000</v>
      </c>
      <c r="G50" s="160">
        <f t="shared" si="43"/>
        <v>2314114.2367413715</v>
      </c>
      <c r="H50" s="160">
        <f t="shared" si="44"/>
        <v>0</v>
      </c>
      <c r="I50" s="160">
        <f t="shared" si="45"/>
        <v>0</v>
      </c>
      <c r="J50" s="160">
        <f t="shared" si="46"/>
        <v>1157057.1183706857</v>
      </c>
      <c r="K50" s="160">
        <f t="shared" si="47"/>
        <v>0</v>
      </c>
      <c r="L50" s="160">
        <f t="shared" si="48"/>
        <v>0</v>
      </c>
      <c r="M50" s="160">
        <f t="shared" si="49"/>
        <v>5932719.0242978837</v>
      </c>
      <c r="N50" s="160">
        <f t="shared" si="50"/>
        <v>7683406.9948170632</v>
      </c>
      <c r="O50" s="160">
        <f t="shared" si="51"/>
        <v>13616126.019114947</v>
      </c>
      <c r="P50" s="160">
        <f t="shared" si="61"/>
        <v>529756.43968590908</v>
      </c>
      <c r="Q50" s="160"/>
      <c r="R50" s="160">
        <v>0</v>
      </c>
      <c r="S50" s="160">
        <f t="shared" si="52"/>
        <v>20000000</v>
      </c>
      <c r="T50" s="160">
        <f t="shared" si="53"/>
        <v>1157057.1183706857</v>
      </c>
      <c r="U50" s="754">
        <f t="shared" si="54"/>
        <v>0</v>
      </c>
      <c r="V50" s="160">
        <f t="shared" si="55"/>
        <v>0</v>
      </c>
      <c r="W50" s="160"/>
      <c r="X50" s="160"/>
      <c r="Y50" s="160"/>
      <c r="Z50" s="160"/>
      <c r="AA50" s="160">
        <f t="shared" si="56"/>
        <v>47761017.166481882</v>
      </c>
      <c r="AB50" s="160">
        <f t="shared" si="57"/>
        <v>7761017.1664818823</v>
      </c>
      <c r="AC50" s="160">
        <f t="shared" si="58"/>
        <v>40000000</v>
      </c>
      <c r="AD50" s="160">
        <f t="shared" si="59"/>
        <v>77610.17166481883</v>
      </c>
      <c r="AE50" s="160">
        <f t="shared" si="60"/>
        <v>40077610.171664819</v>
      </c>
      <c r="AF50" s="160">
        <f t="shared" si="62"/>
        <v>2662.0926617383957</v>
      </c>
    </row>
    <row r="51" spans="1:103" s="171" customFormat="1" x14ac:dyDescent="0.2">
      <c r="A51" s="232">
        <v>3</v>
      </c>
      <c r="B51" s="171" t="s">
        <v>39</v>
      </c>
      <c r="C51" s="160">
        <f>'Summary- Detailed'!L49</f>
        <v>-13174394.520265171</v>
      </c>
      <c r="D51" s="161">
        <f>SUM($C$41:C51)</f>
        <v>9139719.7164762001</v>
      </c>
      <c r="E51" s="428"/>
      <c r="F51" s="160">
        <f t="shared" si="42"/>
        <v>9139719.7164762001</v>
      </c>
      <c r="G51" s="160">
        <f t="shared" si="43"/>
        <v>0</v>
      </c>
      <c r="H51" s="160">
        <f t="shared" si="44"/>
        <v>0</v>
      </c>
      <c r="I51" s="160">
        <f t="shared" si="45"/>
        <v>0</v>
      </c>
      <c r="J51" s="160">
        <f t="shared" si="46"/>
        <v>0</v>
      </c>
      <c r="K51" s="160">
        <f t="shared" si="47"/>
        <v>0</v>
      </c>
      <c r="L51" s="160">
        <f t="shared" si="48"/>
        <v>0</v>
      </c>
      <c r="M51" s="160">
        <f t="shared" si="49"/>
        <v>4775661.905927198</v>
      </c>
      <c r="N51" s="160">
        <f t="shared" si="50"/>
        <v>0</v>
      </c>
      <c r="O51" s="160">
        <f t="shared" si="51"/>
        <v>4775661.905927198</v>
      </c>
      <c r="P51" s="160">
        <f t="shared" si="61"/>
        <v>-8840464.1131877489</v>
      </c>
      <c r="Q51" s="160"/>
      <c r="R51" s="160">
        <v>0</v>
      </c>
      <c r="S51" s="160">
        <f t="shared" si="52"/>
        <v>9139719.7164762001</v>
      </c>
      <c r="T51" s="160">
        <f t="shared" si="53"/>
        <v>0</v>
      </c>
      <c r="U51" s="754">
        <f t="shared" si="54"/>
        <v>0</v>
      </c>
      <c r="V51" s="160">
        <f t="shared" si="55"/>
        <v>0</v>
      </c>
      <c r="W51" s="160"/>
      <c r="X51" s="160"/>
      <c r="Y51" s="160"/>
      <c r="Z51" s="160"/>
      <c r="AA51" s="160">
        <f t="shared" si="56"/>
        <v>35743679.764587395</v>
      </c>
      <c r="AB51" s="160">
        <f t="shared" si="57"/>
        <v>0</v>
      </c>
      <c r="AC51" s="160">
        <f t="shared" si="58"/>
        <v>35743679.764587395</v>
      </c>
      <c r="AD51" s="160">
        <f t="shared" si="59"/>
        <v>0</v>
      </c>
      <c r="AE51" s="160">
        <f t="shared" si="60"/>
        <v>35743679.764587395</v>
      </c>
      <c r="AF51" s="160">
        <f t="shared" si="62"/>
        <v>-4333930.4070774242</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row>
    <row r="52" spans="1:103" x14ac:dyDescent="0.2">
      <c r="A52" s="158">
        <v>3</v>
      </c>
      <c r="B52" t="s">
        <v>40</v>
      </c>
      <c r="C52" s="160">
        <f>'Summary- Detailed'!L50</f>
        <v>817840.89653750486</v>
      </c>
      <c r="D52" s="161">
        <f>SUM($C$41:C52)</f>
        <v>9957560.6130137052</v>
      </c>
      <c r="E52" s="428"/>
      <c r="F52" s="160">
        <f t="shared" si="42"/>
        <v>9957560.6130137052</v>
      </c>
      <c r="G52" s="160">
        <f t="shared" si="43"/>
        <v>0</v>
      </c>
      <c r="H52" s="160">
        <f t="shared" si="44"/>
        <v>0</v>
      </c>
      <c r="I52" s="160">
        <f t="shared" si="45"/>
        <v>0</v>
      </c>
      <c r="J52" s="160">
        <f t="shared" si="46"/>
        <v>0</v>
      </c>
      <c r="K52" s="160">
        <f t="shared" si="47"/>
        <v>0</v>
      </c>
      <c r="L52" s="160">
        <f t="shared" si="48"/>
        <v>0</v>
      </c>
      <c r="M52" s="160">
        <f t="shared" si="49"/>
        <v>4775661.905927198</v>
      </c>
      <c r="N52" s="160">
        <f t="shared" si="50"/>
        <v>0</v>
      </c>
      <c r="O52" s="160">
        <f t="shared" si="51"/>
        <v>4775661.905927198</v>
      </c>
      <c r="P52" s="160">
        <f t="shared" si="61"/>
        <v>0</v>
      </c>
      <c r="Q52" s="160"/>
      <c r="R52" s="164">
        <v>0</v>
      </c>
      <c r="S52" s="160">
        <f t="shared" si="52"/>
        <v>9957560.6130137052</v>
      </c>
      <c r="T52" s="160">
        <f t="shared" si="53"/>
        <v>0</v>
      </c>
      <c r="U52" s="754">
        <f t="shared" si="54"/>
        <v>0</v>
      </c>
      <c r="V52" s="160">
        <f t="shared" si="55"/>
        <v>0</v>
      </c>
      <c r="W52" s="160"/>
      <c r="X52" s="160"/>
      <c r="Y52" s="160"/>
      <c r="Z52" s="160"/>
      <c r="AA52" s="160">
        <f t="shared" si="56"/>
        <v>36561520.6611249</v>
      </c>
      <c r="AB52" s="160">
        <f t="shared" si="57"/>
        <v>0</v>
      </c>
      <c r="AC52" s="160">
        <f t="shared" si="58"/>
        <v>36561520.6611249</v>
      </c>
      <c r="AD52" s="160">
        <f t="shared" si="59"/>
        <v>0</v>
      </c>
      <c r="AE52" s="160">
        <f t="shared" si="60"/>
        <v>36561520.6611249</v>
      </c>
      <c r="AF52" s="160">
        <f t="shared" si="62"/>
        <v>817840.89653750509</v>
      </c>
    </row>
    <row r="53" spans="1:103" x14ac:dyDescent="0.2">
      <c r="C53" s="160"/>
      <c r="AE53" s="160"/>
      <c r="AF53" s="160"/>
    </row>
    <row r="54" spans="1:103" x14ac:dyDescent="0.2">
      <c r="A54" s="158">
        <v>4</v>
      </c>
      <c r="B54" t="s">
        <v>29</v>
      </c>
      <c r="C54" s="160">
        <f>'Summary- Detailed'!L52</f>
        <v>-5656190.5310666747</v>
      </c>
      <c r="D54" s="161">
        <f>C54</f>
        <v>-5656190.5310666747</v>
      </c>
      <c r="E54" s="428"/>
      <c r="F54" s="160">
        <f t="shared" ref="F54:F65" si="63">IF(ABS(D54)&gt;+$F$9,IF(D54&lt;0,-$F$9,+$F$9),+D54)</f>
        <v>-5656190.5310666747</v>
      </c>
      <c r="G54" s="160">
        <f t="shared" ref="G54:G65" si="64">IF(ABS(D54)-ABS(F54)&gt;=$G$9,IF(D54&lt;=0,-$G$9,+$G$9),+D54-F54)</f>
        <v>0</v>
      </c>
      <c r="H54" s="160">
        <f t="shared" ref="H54:H65" si="65">IF(ABS(+D54)-ABS(SUM(F54:G54))&gt;=$H$9,IF(D54&lt;=0,-$H$9,+$H$9),+D54-SUM(F54:G54))</f>
        <v>0</v>
      </c>
      <c r="I54" s="160">
        <f t="shared" ref="I54:I65" si="66">IF(ABS(+D54)-ABS(SUM(F54:H54))&gt;=$I$9,IF(D54&lt;=0,$D54-SUM($F54:$H54),$D54-SUM($F54:$H54)),D54-SUM(F54:H54))</f>
        <v>0</v>
      </c>
      <c r="J54" s="160">
        <f t="shared" ref="J54:J65" si="67">+G54*$C$307</f>
        <v>0</v>
      </c>
      <c r="K54" s="160">
        <f t="shared" ref="K54:K65" si="68">+H54*$C$308</f>
        <v>0</v>
      </c>
      <c r="L54" s="160">
        <f t="shared" ref="L54:L65" si="69">+I54*$C$309</f>
        <v>0</v>
      </c>
      <c r="M54" s="160">
        <f t="shared" ref="M54:M65" si="70">SUM(J54:L54)+$M$52</f>
        <v>4775661.905927198</v>
      </c>
      <c r="N54" s="160">
        <f t="shared" ref="N54:N65" si="71">AB54*$C$311</f>
        <v>0</v>
      </c>
      <c r="O54" s="160">
        <f t="shared" ref="O54:O65" si="72">M54+N54</f>
        <v>4775661.905927198</v>
      </c>
      <c r="P54" s="160">
        <f>O54-O52</f>
        <v>0</v>
      </c>
      <c r="Q54" s="163"/>
      <c r="R54" s="160">
        <v>0</v>
      </c>
      <c r="S54" s="160">
        <f t="shared" ref="S54:S65" si="73">+F54</f>
        <v>-5656190.5310666747</v>
      </c>
      <c r="T54" s="160">
        <f t="shared" ref="T54:T65" si="74">+G54-J54</f>
        <v>0</v>
      </c>
      <c r="U54" s="754">
        <f t="shared" ref="U54:U65" si="75">+H54-K54</f>
        <v>0</v>
      </c>
      <c r="V54" s="160">
        <f t="shared" ref="V54:V65" si="76">+I54-L54</f>
        <v>0</v>
      </c>
      <c r="W54" s="160"/>
      <c r="X54" s="160"/>
      <c r="Y54" s="160"/>
      <c r="Z54" s="160"/>
      <c r="AA54" s="160">
        <f t="shared" ref="AA54:AA65" si="77">SUM(S54:V54)+$AA$52</f>
        <v>30905330.130058225</v>
      </c>
      <c r="AB54" s="160">
        <f t="shared" ref="AB54:AB65" si="78">IF(AA54&gt;40000000,AA54-40000000,0)</f>
        <v>0</v>
      </c>
      <c r="AC54" s="160">
        <f t="shared" ref="AC54:AC65" si="79">AA54-AB54</f>
        <v>30905330.130058225</v>
      </c>
      <c r="AD54" s="160">
        <f t="shared" ref="AD54:AD65" si="80">AB54*$D$311</f>
        <v>0</v>
      </c>
      <c r="AE54" s="160">
        <f t="shared" ref="AE54:AE65" si="81">AA54-AB54+AD54</f>
        <v>30905330.130058225</v>
      </c>
      <c r="AF54" s="160">
        <f>AE54-AE52</f>
        <v>-5656190.5310666747</v>
      </c>
    </row>
    <row r="55" spans="1:103" x14ac:dyDescent="0.2">
      <c r="A55" s="158">
        <v>4</v>
      </c>
      <c r="B55" t="s">
        <v>30</v>
      </c>
      <c r="C55" s="160">
        <f>'Summary- Detailed'!L53</f>
        <v>-778804.94292375247</v>
      </c>
      <c r="D55" s="161">
        <f>SUM($C$54:C55)</f>
        <v>-6434995.4739904273</v>
      </c>
      <c r="E55" s="428"/>
      <c r="F55" s="160">
        <f t="shared" si="63"/>
        <v>-6434995.4739904273</v>
      </c>
      <c r="G55" s="160">
        <f t="shared" si="64"/>
        <v>0</v>
      </c>
      <c r="H55" s="160">
        <f t="shared" si="65"/>
        <v>0</v>
      </c>
      <c r="I55" s="160">
        <f t="shared" si="66"/>
        <v>0</v>
      </c>
      <c r="J55" s="160">
        <f t="shared" si="67"/>
        <v>0</v>
      </c>
      <c r="K55" s="160">
        <f t="shared" si="68"/>
        <v>0</v>
      </c>
      <c r="L55" s="160">
        <f t="shared" si="69"/>
        <v>0</v>
      </c>
      <c r="M55" s="160">
        <f t="shared" si="70"/>
        <v>4775661.905927198</v>
      </c>
      <c r="N55" s="160">
        <f t="shared" si="71"/>
        <v>0</v>
      </c>
      <c r="O55" s="160">
        <f t="shared" si="72"/>
        <v>4775661.905927198</v>
      </c>
      <c r="P55" s="160">
        <f t="shared" ref="P55:P65" si="82">O55-O54</f>
        <v>0</v>
      </c>
      <c r="Q55" s="160"/>
      <c r="R55" s="160">
        <v>0</v>
      </c>
      <c r="S55" s="160">
        <f t="shared" si="73"/>
        <v>-6434995.4739904273</v>
      </c>
      <c r="T55" s="160">
        <f t="shared" si="74"/>
        <v>0</v>
      </c>
      <c r="U55" s="754">
        <f t="shared" si="75"/>
        <v>0</v>
      </c>
      <c r="V55" s="160">
        <f t="shared" si="76"/>
        <v>0</v>
      </c>
      <c r="W55" s="160"/>
      <c r="X55" s="160"/>
      <c r="Y55" s="160"/>
      <c r="Z55" s="160"/>
      <c r="AA55" s="160">
        <f t="shared" si="77"/>
        <v>30126525.187134475</v>
      </c>
      <c r="AB55" s="160">
        <f t="shared" si="78"/>
        <v>0</v>
      </c>
      <c r="AC55" s="160">
        <f t="shared" si="79"/>
        <v>30126525.187134475</v>
      </c>
      <c r="AD55" s="160">
        <f t="shared" si="80"/>
        <v>0</v>
      </c>
      <c r="AE55" s="160">
        <f t="shared" si="81"/>
        <v>30126525.187134475</v>
      </c>
      <c r="AF55" s="160">
        <f t="shared" ref="AF55:AF65" si="83">AE55-AE54</f>
        <v>-778804.94292375073</v>
      </c>
    </row>
    <row r="56" spans="1:103" x14ac:dyDescent="0.2">
      <c r="A56" s="158">
        <v>4</v>
      </c>
      <c r="B56" t="s">
        <v>31</v>
      </c>
      <c r="C56" s="160">
        <f>'Summary- Detailed'!L54</f>
        <v>5337270.9880430838</v>
      </c>
      <c r="D56" s="161">
        <f>SUM($C$54:C56)</f>
        <v>-1097724.4859473435</v>
      </c>
      <c r="E56" s="428"/>
      <c r="F56" s="160">
        <f t="shared" si="63"/>
        <v>-1097724.4859473435</v>
      </c>
      <c r="G56" s="160">
        <f t="shared" si="64"/>
        <v>0</v>
      </c>
      <c r="H56" s="160">
        <f t="shared" si="65"/>
        <v>0</v>
      </c>
      <c r="I56" s="160">
        <f t="shared" si="66"/>
        <v>0</v>
      </c>
      <c r="J56" s="160">
        <f t="shared" si="67"/>
        <v>0</v>
      </c>
      <c r="K56" s="160">
        <f t="shared" si="68"/>
        <v>0</v>
      </c>
      <c r="L56" s="160">
        <f t="shared" si="69"/>
        <v>0</v>
      </c>
      <c r="M56" s="160">
        <f t="shared" si="70"/>
        <v>4775661.905927198</v>
      </c>
      <c r="N56" s="160">
        <f t="shared" si="71"/>
        <v>0</v>
      </c>
      <c r="O56" s="160">
        <f t="shared" si="72"/>
        <v>4775661.905927198</v>
      </c>
      <c r="P56" s="160">
        <f t="shared" si="82"/>
        <v>0</v>
      </c>
      <c r="Q56" s="160"/>
      <c r="R56" s="160">
        <v>0</v>
      </c>
      <c r="S56" s="160">
        <f t="shared" si="73"/>
        <v>-1097724.4859473435</v>
      </c>
      <c r="T56" s="160">
        <f t="shared" si="74"/>
        <v>0</v>
      </c>
      <c r="U56" s="754">
        <f t="shared" si="75"/>
        <v>0</v>
      </c>
      <c r="V56" s="160">
        <f t="shared" si="76"/>
        <v>0</v>
      </c>
      <c r="W56" s="160"/>
      <c r="X56" s="160"/>
      <c r="Y56" s="160"/>
      <c r="Z56" s="160"/>
      <c r="AA56" s="160">
        <f t="shared" si="77"/>
        <v>35463796.175177559</v>
      </c>
      <c r="AB56" s="160">
        <f t="shared" si="78"/>
        <v>0</v>
      </c>
      <c r="AC56" s="160">
        <f t="shared" si="79"/>
        <v>35463796.175177559</v>
      </c>
      <c r="AD56" s="160">
        <f t="shared" si="80"/>
        <v>0</v>
      </c>
      <c r="AE56" s="160">
        <f t="shared" si="81"/>
        <v>35463796.175177559</v>
      </c>
      <c r="AF56" s="160">
        <f t="shared" si="83"/>
        <v>5337270.9880430847</v>
      </c>
    </row>
    <row r="57" spans="1:103" x14ac:dyDescent="0.2">
      <c r="A57" s="158">
        <v>4</v>
      </c>
      <c r="B57" t="s">
        <v>32</v>
      </c>
      <c r="C57" s="160">
        <f>'Summary- Detailed'!L55</f>
        <v>5581770.5660699019</v>
      </c>
      <c r="D57" s="161">
        <f>SUM($C$54:C57)</f>
        <v>4484046.0801225584</v>
      </c>
      <c r="E57" s="428"/>
      <c r="F57" s="160">
        <f t="shared" si="63"/>
        <v>4484046.0801225584</v>
      </c>
      <c r="G57" s="160">
        <f t="shared" si="64"/>
        <v>0</v>
      </c>
      <c r="H57" s="160">
        <f t="shared" si="65"/>
        <v>0</v>
      </c>
      <c r="I57" s="160">
        <f t="shared" si="66"/>
        <v>0</v>
      </c>
      <c r="J57" s="160">
        <f t="shared" si="67"/>
        <v>0</v>
      </c>
      <c r="K57" s="160">
        <f t="shared" si="68"/>
        <v>0</v>
      </c>
      <c r="L57" s="160">
        <f t="shared" si="69"/>
        <v>0</v>
      </c>
      <c r="M57" s="160">
        <f t="shared" si="70"/>
        <v>4775661.905927198</v>
      </c>
      <c r="N57" s="160">
        <f t="shared" si="71"/>
        <v>1035111.0738349856</v>
      </c>
      <c r="O57" s="160">
        <f t="shared" si="72"/>
        <v>5810772.9797621835</v>
      </c>
      <c r="P57" s="160">
        <f t="shared" si="82"/>
        <v>1035111.0738349855</v>
      </c>
      <c r="Q57" s="160"/>
      <c r="R57" s="160">
        <v>0</v>
      </c>
      <c r="S57" s="160">
        <f t="shared" si="73"/>
        <v>4484046.0801225584</v>
      </c>
      <c r="T57" s="160">
        <f t="shared" si="74"/>
        <v>0</v>
      </c>
      <c r="U57" s="754">
        <f t="shared" si="75"/>
        <v>0</v>
      </c>
      <c r="V57" s="160">
        <f t="shared" si="76"/>
        <v>0</v>
      </c>
      <c r="W57" s="160"/>
      <c r="X57" s="160"/>
      <c r="Y57" s="160"/>
      <c r="Z57" s="160"/>
      <c r="AA57" s="160">
        <f t="shared" si="77"/>
        <v>41045566.74124746</v>
      </c>
      <c r="AB57" s="160">
        <f t="shared" si="78"/>
        <v>1045566.7412474602</v>
      </c>
      <c r="AC57" s="160">
        <f t="shared" si="79"/>
        <v>40000000</v>
      </c>
      <c r="AD57" s="160">
        <f t="shared" si="80"/>
        <v>10455.667412474602</v>
      </c>
      <c r="AE57" s="160">
        <f t="shared" si="81"/>
        <v>40010455.667412475</v>
      </c>
      <c r="AF57" s="160">
        <f t="shared" si="83"/>
        <v>4546659.4922349155</v>
      </c>
    </row>
    <row r="58" spans="1:103" x14ac:dyDescent="0.2">
      <c r="A58" s="158">
        <v>4</v>
      </c>
      <c r="B58" t="s">
        <v>33</v>
      </c>
      <c r="C58" s="160">
        <f>'Summary- Detailed'!L56</f>
        <v>-490502.43228308752</v>
      </c>
      <c r="D58" s="161">
        <f>SUM($C$54:C58)</f>
        <v>3993543.6478394708</v>
      </c>
      <c r="E58" s="428"/>
      <c r="F58" s="160">
        <f t="shared" si="63"/>
        <v>3993543.6478394708</v>
      </c>
      <c r="G58" s="160">
        <f t="shared" si="64"/>
        <v>0</v>
      </c>
      <c r="H58" s="160">
        <f t="shared" si="65"/>
        <v>0</v>
      </c>
      <c r="I58" s="160">
        <f t="shared" si="66"/>
        <v>0</v>
      </c>
      <c r="J58" s="160">
        <f t="shared" si="67"/>
        <v>0</v>
      </c>
      <c r="K58" s="160">
        <f t="shared" si="68"/>
        <v>0</v>
      </c>
      <c r="L58" s="160">
        <f t="shared" si="69"/>
        <v>0</v>
      </c>
      <c r="M58" s="160">
        <f t="shared" si="70"/>
        <v>4775661.905927198</v>
      </c>
      <c r="N58" s="160">
        <f t="shared" si="71"/>
        <v>549513.665874728</v>
      </c>
      <c r="O58" s="160">
        <f t="shared" si="72"/>
        <v>5325175.571801926</v>
      </c>
      <c r="P58" s="160">
        <f t="shared" si="82"/>
        <v>-485597.40796025749</v>
      </c>
      <c r="Q58" s="160"/>
      <c r="R58" s="160">
        <v>0</v>
      </c>
      <c r="S58" s="160">
        <f t="shared" si="73"/>
        <v>3993543.6478394708</v>
      </c>
      <c r="T58" s="160">
        <f t="shared" si="74"/>
        <v>0</v>
      </c>
      <c r="U58" s="754">
        <f t="shared" si="75"/>
        <v>0</v>
      </c>
      <c r="V58" s="160">
        <f t="shared" si="76"/>
        <v>0</v>
      </c>
      <c r="W58" s="160"/>
      <c r="X58" s="160"/>
      <c r="Y58" s="160"/>
      <c r="Z58" s="160"/>
      <c r="AA58" s="160">
        <f t="shared" si="77"/>
        <v>40555064.308964372</v>
      </c>
      <c r="AB58" s="160">
        <f t="shared" si="78"/>
        <v>555064.30896437168</v>
      </c>
      <c r="AC58" s="160">
        <f t="shared" si="79"/>
        <v>40000000</v>
      </c>
      <c r="AD58" s="160">
        <f t="shared" si="80"/>
        <v>5550.6430896437168</v>
      </c>
      <c r="AE58" s="160">
        <f t="shared" si="81"/>
        <v>40005550.643089645</v>
      </c>
      <c r="AF58" s="160">
        <f t="shared" si="83"/>
        <v>-4905.0243228301406</v>
      </c>
    </row>
    <row r="59" spans="1:103" x14ac:dyDescent="0.2">
      <c r="A59" s="158">
        <v>4</v>
      </c>
      <c r="B59" t="s">
        <v>34</v>
      </c>
      <c r="C59" s="160">
        <f>'Summary- Detailed'!L57</f>
        <v>10426247.006528493</v>
      </c>
      <c r="D59" s="161">
        <f>SUM($C$54:C59)</f>
        <v>14419790.654367965</v>
      </c>
      <c r="E59" s="428"/>
      <c r="F59" s="160">
        <f t="shared" si="63"/>
        <v>14419790.654367965</v>
      </c>
      <c r="G59" s="160">
        <f t="shared" si="64"/>
        <v>0</v>
      </c>
      <c r="H59" s="160">
        <f t="shared" si="65"/>
        <v>0</v>
      </c>
      <c r="I59" s="160">
        <f t="shared" si="66"/>
        <v>0</v>
      </c>
      <c r="J59" s="160">
        <f t="shared" si="67"/>
        <v>0</v>
      </c>
      <c r="K59" s="160">
        <f t="shared" si="68"/>
        <v>0</v>
      </c>
      <c r="L59" s="160">
        <f t="shared" si="69"/>
        <v>0</v>
      </c>
      <c r="M59" s="160">
        <f t="shared" si="70"/>
        <v>4775661.905927198</v>
      </c>
      <c r="N59" s="160">
        <f t="shared" si="71"/>
        <v>10871498.202337939</v>
      </c>
      <c r="O59" s="160">
        <f t="shared" si="72"/>
        <v>15647160.108265137</v>
      </c>
      <c r="P59" s="160">
        <f t="shared" si="82"/>
        <v>10321984.536463212</v>
      </c>
      <c r="Q59" s="160"/>
      <c r="R59" s="160">
        <v>0</v>
      </c>
      <c r="S59" s="160">
        <f t="shared" si="73"/>
        <v>14419790.654367965</v>
      </c>
      <c r="T59" s="160">
        <f t="shared" si="74"/>
        <v>0</v>
      </c>
      <c r="U59" s="754">
        <f t="shared" si="75"/>
        <v>0</v>
      </c>
      <c r="V59" s="160">
        <f t="shared" si="76"/>
        <v>0</v>
      </c>
      <c r="W59" s="160"/>
      <c r="X59" s="160"/>
      <c r="Y59" s="160"/>
      <c r="Z59" s="160"/>
      <c r="AA59" s="160">
        <f t="shared" si="77"/>
        <v>50981311.315492868</v>
      </c>
      <c r="AB59" s="160">
        <f t="shared" si="78"/>
        <v>10981311.315492868</v>
      </c>
      <c r="AC59" s="160">
        <f t="shared" si="79"/>
        <v>40000000</v>
      </c>
      <c r="AD59" s="160">
        <f t="shared" si="80"/>
        <v>109813.11315492868</v>
      </c>
      <c r="AE59" s="160">
        <f t="shared" si="81"/>
        <v>40109813.113154925</v>
      </c>
      <c r="AF59" s="160">
        <f t="shared" si="83"/>
        <v>104262.4700652808</v>
      </c>
    </row>
    <row r="60" spans="1:103" x14ac:dyDescent="0.2">
      <c r="A60" s="158">
        <v>4</v>
      </c>
      <c r="B60" t="s">
        <v>35</v>
      </c>
      <c r="C60" s="160">
        <f>'Summary- Detailed'!L58</f>
        <v>-2659903.0297946916</v>
      </c>
      <c r="D60" s="161">
        <f>SUM($C$54:C60)</f>
        <v>11759887.624573274</v>
      </c>
      <c r="E60" s="428"/>
      <c r="F60" s="160">
        <f t="shared" si="63"/>
        <v>11759887.624573274</v>
      </c>
      <c r="G60" s="160">
        <f t="shared" si="64"/>
        <v>0</v>
      </c>
      <c r="H60" s="160">
        <f t="shared" si="65"/>
        <v>0</v>
      </c>
      <c r="I60" s="160">
        <f t="shared" si="66"/>
        <v>0</v>
      </c>
      <c r="J60" s="160">
        <f t="shared" si="67"/>
        <v>0</v>
      </c>
      <c r="K60" s="160">
        <f t="shared" si="68"/>
        <v>0</v>
      </c>
      <c r="L60" s="160">
        <f t="shared" si="69"/>
        <v>0</v>
      </c>
      <c r="M60" s="160">
        <f t="shared" si="70"/>
        <v>4775661.905927198</v>
      </c>
      <c r="N60" s="160">
        <f t="shared" si="71"/>
        <v>8238194.2028411934</v>
      </c>
      <c r="O60" s="160">
        <f t="shared" si="72"/>
        <v>13013856.108768392</v>
      </c>
      <c r="P60" s="160">
        <f t="shared" si="82"/>
        <v>-2633303.9994967449</v>
      </c>
      <c r="Q60" s="160"/>
      <c r="R60" s="160">
        <v>0</v>
      </c>
      <c r="S60" s="160">
        <f t="shared" si="73"/>
        <v>11759887.624573274</v>
      </c>
      <c r="T60" s="160">
        <f t="shared" si="74"/>
        <v>0</v>
      </c>
      <c r="U60" s="754">
        <f t="shared" si="75"/>
        <v>0</v>
      </c>
      <c r="V60" s="160">
        <f t="shared" si="76"/>
        <v>0</v>
      </c>
      <c r="W60" s="160"/>
      <c r="X60" s="160"/>
      <c r="Y60" s="160"/>
      <c r="Z60" s="160"/>
      <c r="AA60" s="160">
        <f t="shared" si="77"/>
        <v>48321408.285698175</v>
      </c>
      <c r="AB60" s="160">
        <f t="shared" si="78"/>
        <v>8321408.2856981754</v>
      </c>
      <c r="AC60" s="160">
        <f t="shared" si="79"/>
        <v>40000000</v>
      </c>
      <c r="AD60" s="160">
        <f t="shared" si="80"/>
        <v>83214.082856981753</v>
      </c>
      <c r="AE60" s="160">
        <f t="shared" si="81"/>
        <v>40083214.082856983</v>
      </c>
      <c r="AF60" s="160">
        <f t="shared" si="83"/>
        <v>-26599.03029794246</v>
      </c>
    </row>
    <row r="61" spans="1:103" x14ac:dyDescent="0.2">
      <c r="A61" s="158">
        <v>4</v>
      </c>
      <c r="B61" t="s">
        <v>36</v>
      </c>
      <c r="C61" s="160">
        <f>'Summary- Detailed'!L59</f>
        <v>2217731.9573790641</v>
      </c>
      <c r="D61" s="161">
        <f>SUM($C$54:C61)</f>
        <v>13977619.581952337</v>
      </c>
      <c r="E61" s="428"/>
      <c r="F61" s="160">
        <f t="shared" si="63"/>
        <v>13977619.581952337</v>
      </c>
      <c r="G61" s="160">
        <f t="shared" si="64"/>
        <v>0</v>
      </c>
      <c r="H61" s="160">
        <f t="shared" si="65"/>
        <v>0</v>
      </c>
      <c r="I61" s="160">
        <f t="shared" si="66"/>
        <v>0</v>
      </c>
      <c r="J61" s="160">
        <f t="shared" si="67"/>
        <v>0</v>
      </c>
      <c r="K61" s="160">
        <f t="shared" si="68"/>
        <v>0</v>
      </c>
      <c r="L61" s="160">
        <f t="shared" si="69"/>
        <v>0</v>
      </c>
      <c r="M61" s="160">
        <f t="shared" si="70"/>
        <v>4775661.905927198</v>
      </c>
      <c r="N61" s="160">
        <f t="shared" si="71"/>
        <v>10433748.840646461</v>
      </c>
      <c r="O61" s="160">
        <f t="shared" si="72"/>
        <v>15209410.746573659</v>
      </c>
      <c r="P61" s="160">
        <f t="shared" si="82"/>
        <v>2195554.6378052663</v>
      </c>
      <c r="Q61" s="160"/>
      <c r="R61" s="160">
        <v>0</v>
      </c>
      <c r="S61" s="160">
        <f t="shared" si="73"/>
        <v>13977619.581952337</v>
      </c>
      <c r="T61" s="160">
        <f t="shared" si="74"/>
        <v>0</v>
      </c>
      <c r="U61" s="754">
        <f t="shared" si="75"/>
        <v>0</v>
      </c>
      <c r="V61" s="160">
        <f t="shared" si="76"/>
        <v>0</v>
      </c>
      <c r="W61" s="160"/>
      <c r="X61" s="160"/>
      <c r="Y61" s="160"/>
      <c r="Z61" s="160"/>
      <c r="AA61" s="160">
        <f t="shared" si="77"/>
        <v>50539140.243077233</v>
      </c>
      <c r="AB61" s="160">
        <f t="shared" si="78"/>
        <v>10539140.243077233</v>
      </c>
      <c r="AC61" s="160">
        <f t="shared" si="79"/>
        <v>40000000</v>
      </c>
      <c r="AD61" s="160">
        <f t="shared" si="80"/>
        <v>105391.40243077233</v>
      </c>
      <c r="AE61" s="160">
        <f t="shared" si="81"/>
        <v>40105391.402430773</v>
      </c>
      <c r="AF61" s="160">
        <f t="shared" si="83"/>
        <v>22177.319573789835</v>
      </c>
    </row>
    <row r="62" spans="1:103" x14ac:dyDescent="0.2">
      <c r="A62" s="158">
        <v>4</v>
      </c>
      <c r="B62" t="s">
        <v>37</v>
      </c>
      <c r="C62" s="160">
        <f>'Summary- Detailed'!L60</f>
        <v>7042848.0479315566</v>
      </c>
      <c r="D62" s="161">
        <f>SUM($C$54:C62)</f>
        <v>21020467.629883893</v>
      </c>
      <c r="E62" s="428"/>
      <c r="F62" s="160">
        <f t="shared" si="63"/>
        <v>20000000</v>
      </c>
      <c r="G62" s="160">
        <f t="shared" si="64"/>
        <v>1020467.6298838928</v>
      </c>
      <c r="H62" s="160">
        <f t="shared" si="65"/>
        <v>0</v>
      </c>
      <c r="I62" s="160">
        <f t="shared" si="66"/>
        <v>0</v>
      </c>
      <c r="J62" s="160">
        <f t="shared" si="67"/>
        <v>510233.81494194642</v>
      </c>
      <c r="K62" s="160">
        <f t="shared" si="68"/>
        <v>0</v>
      </c>
      <c r="L62" s="160">
        <f t="shared" si="69"/>
        <v>0</v>
      </c>
      <c r="M62" s="160">
        <f t="shared" si="70"/>
        <v>5285895.7208691444</v>
      </c>
      <c r="N62" s="160">
        <f t="shared" si="71"/>
        <v>16901036.931306176</v>
      </c>
      <c r="O62" s="160">
        <f t="shared" si="72"/>
        <v>22186932.652175322</v>
      </c>
      <c r="P62" s="160">
        <f t="shared" si="82"/>
        <v>6977521.9056016635</v>
      </c>
      <c r="Q62" s="160"/>
      <c r="R62" s="160">
        <v>0</v>
      </c>
      <c r="S62" s="160">
        <f t="shared" si="73"/>
        <v>20000000</v>
      </c>
      <c r="T62" s="160">
        <f t="shared" si="74"/>
        <v>510233.81494194642</v>
      </c>
      <c r="U62" s="754">
        <f t="shared" si="75"/>
        <v>0</v>
      </c>
      <c r="V62" s="160">
        <f t="shared" si="76"/>
        <v>0</v>
      </c>
      <c r="W62" s="160"/>
      <c r="X62" s="160"/>
      <c r="Y62" s="160"/>
      <c r="Z62" s="160"/>
      <c r="AA62" s="160">
        <f t="shared" si="77"/>
        <v>57071754.476066843</v>
      </c>
      <c r="AB62" s="160">
        <f t="shared" si="78"/>
        <v>17071754.476066843</v>
      </c>
      <c r="AC62" s="160">
        <f t="shared" si="79"/>
        <v>40000000</v>
      </c>
      <c r="AD62" s="160">
        <f t="shared" si="80"/>
        <v>170717.54476066842</v>
      </c>
      <c r="AE62" s="160">
        <f t="shared" si="81"/>
        <v>40170717.544760667</v>
      </c>
      <c r="AF62" s="160">
        <f t="shared" si="83"/>
        <v>65326.142329894006</v>
      </c>
    </row>
    <row r="63" spans="1:103" x14ac:dyDescent="0.2">
      <c r="A63" s="158">
        <v>4</v>
      </c>
      <c r="B63" t="s">
        <v>38</v>
      </c>
      <c r="C63" s="160">
        <f>'Summary- Detailed'!L61</f>
        <v>-9517288.6772128306</v>
      </c>
      <c r="D63" s="161">
        <f>SUM($C$54:C63)</f>
        <v>11503178.952671062</v>
      </c>
      <c r="E63" s="428"/>
      <c r="F63" s="160">
        <f t="shared" si="63"/>
        <v>11503178.952671062</v>
      </c>
      <c r="G63" s="160">
        <f t="shared" si="64"/>
        <v>0</v>
      </c>
      <c r="H63" s="160">
        <f t="shared" si="65"/>
        <v>0</v>
      </c>
      <c r="I63" s="160">
        <f t="shared" si="66"/>
        <v>0</v>
      </c>
      <c r="J63" s="160">
        <f t="shared" si="67"/>
        <v>0</v>
      </c>
      <c r="K63" s="160">
        <f t="shared" si="68"/>
        <v>0</v>
      </c>
      <c r="L63" s="160">
        <f t="shared" si="69"/>
        <v>0</v>
      </c>
      <c r="M63" s="160">
        <f t="shared" si="70"/>
        <v>4775661.905927198</v>
      </c>
      <c r="N63" s="160">
        <f t="shared" si="71"/>
        <v>7984052.617658006</v>
      </c>
      <c r="O63" s="160">
        <f t="shared" si="72"/>
        <v>12759714.523585204</v>
      </c>
      <c r="P63" s="160">
        <f t="shared" si="82"/>
        <v>-9427218.1285901181</v>
      </c>
      <c r="Q63" s="160"/>
      <c r="R63" s="160">
        <v>0</v>
      </c>
      <c r="S63" s="160">
        <f t="shared" si="73"/>
        <v>11503178.952671062</v>
      </c>
      <c r="T63" s="160">
        <f t="shared" si="74"/>
        <v>0</v>
      </c>
      <c r="U63" s="754">
        <f t="shared" si="75"/>
        <v>0</v>
      </c>
      <c r="V63" s="160">
        <f t="shared" si="76"/>
        <v>0</v>
      </c>
      <c r="W63" s="160"/>
      <c r="X63" s="160"/>
      <c r="Y63" s="160"/>
      <c r="Z63" s="160"/>
      <c r="AA63" s="160">
        <f t="shared" si="77"/>
        <v>48064699.613795966</v>
      </c>
      <c r="AB63" s="160">
        <f t="shared" si="78"/>
        <v>8064699.6137959659</v>
      </c>
      <c r="AC63" s="160">
        <f t="shared" si="79"/>
        <v>40000000</v>
      </c>
      <c r="AD63" s="160">
        <f t="shared" si="80"/>
        <v>80646.996137959664</v>
      </c>
      <c r="AE63" s="160">
        <f t="shared" si="81"/>
        <v>40080646.996137962</v>
      </c>
      <c r="AF63" s="160">
        <f t="shared" si="83"/>
        <v>-90070.548622705042</v>
      </c>
    </row>
    <row r="64" spans="1:103" s="171" customFormat="1" x14ac:dyDescent="0.2">
      <c r="A64" s="232">
        <v>4</v>
      </c>
      <c r="B64" s="171" t="s">
        <v>39</v>
      </c>
      <c r="C64" s="160">
        <f>'Summary- Detailed'!L62</f>
        <v>-18817955.459180169</v>
      </c>
      <c r="D64" s="161">
        <f>SUM($C$54:C64)</f>
        <v>-7314776.5065091066</v>
      </c>
      <c r="E64" s="428"/>
      <c r="F64" s="160">
        <f t="shared" si="63"/>
        <v>-7314776.5065091066</v>
      </c>
      <c r="G64" s="160">
        <f t="shared" si="64"/>
        <v>0</v>
      </c>
      <c r="H64" s="160">
        <f t="shared" si="65"/>
        <v>0</v>
      </c>
      <c r="I64" s="160">
        <f t="shared" si="66"/>
        <v>0</v>
      </c>
      <c r="J64" s="160">
        <f t="shared" si="67"/>
        <v>0</v>
      </c>
      <c r="K64" s="160">
        <f t="shared" si="68"/>
        <v>0</v>
      </c>
      <c r="L64" s="160">
        <f t="shared" si="69"/>
        <v>0</v>
      </c>
      <c r="M64" s="160">
        <f t="shared" si="70"/>
        <v>4775661.905927198</v>
      </c>
      <c r="N64" s="160">
        <f t="shared" si="71"/>
        <v>0</v>
      </c>
      <c r="O64" s="160">
        <f t="shared" si="72"/>
        <v>4775661.905927198</v>
      </c>
      <c r="P64" s="160">
        <f t="shared" si="82"/>
        <v>-7984052.617658006</v>
      </c>
      <c r="Q64" s="160"/>
      <c r="R64" s="160">
        <v>0</v>
      </c>
      <c r="S64" s="160">
        <f t="shared" si="73"/>
        <v>-7314776.5065091066</v>
      </c>
      <c r="T64" s="160">
        <f t="shared" si="74"/>
        <v>0</v>
      </c>
      <c r="U64" s="754">
        <f t="shared" si="75"/>
        <v>0</v>
      </c>
      <c r="V64" s="160">
        <f t="shared" si="76"/>
        <v>0</v>
      </c>
      <c r="W64" s="160"/>
      <c r="X64" s="160"/>
      <c r="Y64" s="160"/>
      <c r="Z64" s="160"/>
      <c r="AA64" s="160">
        <f t="shared" si="77"/>
        <v>29246744.154615793</v>
      </c>
      <c r="AB64" s="160">
        <f t="shared" si="78"/>
        <v>0</v>
      </c>
      <c r="AC64" s="160">
        <f t="shared" si="79"/>
        <v>29246744.154615793</v>
      </c>
      <c r="AD64" s="160">
        <f t="shared" si="80"/>
        <v>0</v>
      </c>
      <c r="AE64" s="160">
        <f t="shared" si="81"/>
        <v>29246744.154615793</v>
      </c>
      <c r="AF64" s="160">
        <f t="shared" si="83"/>
        <v>-10833902.841522168</v>
      </c>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row>
    <row r="65" spans="1:32" x14ac:dyDescent="0.2">
      <c r="A65" s="158">
        <v>4</v>
      </c>
      <c r="B65" t="s">
        <v>40</v>
      </c>
      <c r="C65" s="160">
        <f>'Summary- Detailed'!L63</f>
        <v>-5060711.3535394911</v>
      </c>
      <c r="D65" s="161">
        <f>SUM($C$54:C65)</f>
        <v>-12375487.860048598</v>
      </c>
      <c r="E65" s="428"/>
      <c r="F65" s="160">
        <f t="shared" si="63"/>
        <v>-12375487.860048598</v>
      </c>
      <c r="G65" s="160">
        <f t="shared" si="64"/>
        <v>0</v>
      </c>
      <c r="H65" s="160">
        <f t="shared" si="65"/>
        <v>0</v>
      </c>
      <c r="I65" s="160">
        <f t="shared" si="66"/>
        <v>0</v>
      </c>
      <c r="J65" s="160">
        <f t="shared" si="67"/>
        <v>0</v>
      </c>
      <c r="K65" s="160">
        <f t="shared" si="68"/>
        <v>0</v>
      </c>
      <c r="L65" s="160">
        <f t="shared" si="69"/>
        <v>0</v>
      </c>
      <c r="M65" s="160">
        <f t="shared" si="70"/>
        <v>4775661.905927198</v>
      </c>
      <c r="N65" s="160">
        <f t="shared" si="71"/>
        <v>0</v>
      </c>
      <c r="O65" s="160">
        <f t="shared" si="72"/>
        <v>4775661.905927198</v>
      </c>
      <c r="P65" s="160">
        <f t="shared" si="82"/>
        <v>0</v>
      </c>
      <c r="Q65" s="160"/>
      <c r="R65" s="164">
        <v>0</v>
      </c>
      <c r="S65" s="160">
        <f t="shared" si="73"/>
        <v>-12375487.860048598</v>
      </c>
      <c r="T65" s="160">
        <f t="shared" si="74"/>
        <v>0</v>
      </c>
      <c r="U65" s="754">
        <f t="shared" si="75"/>
        <v>0</v>
      </c>
      <c r="V65" s="160">
        <f t="shared" si="76"/>
        <v>0</v>
      </c>
      <c r="W65" s="160"/>
      <c r="X65" s="160"/>
      <c r="Y65" s="160"/>
      <c r="Z65" s="160"/>
      <c r="AA65" s="160">
        <f t="shared" si="77"/>
        <v>24186032.8010763</v>
      </c>
      <c r="AB65" s="160">
        <f t="shared" si="78"/>
        <v>0</v>
      </c>
      <c r="AC65" s="160">
        <f t="shared" si="79"/>
        <v>24186032.8010763</v>
      </c>
      <c r="AD65" s="160">
        <f t="shared" si="80"/>
        <v>0</v>
      </c>
      <c r="AE65" s="160">
        <f t="shared" si="81"/>
        <v>24186032.8010763</v>
      </c>
      <c r="AF65" s="160">
        <f t="shared" si="83"/>
        <v>-5060711.3535394929</v>
      </c>
    </row>
    <row r="66" spans="1:32" x14ac:dyDescent="0.2">
      <c r="A66" s="158"/>
      <c r="C66" s="160"/>
      <c r="D66" s="161"/>
      <c r="E66" s="428"/>
      <c r="F66" s="160"/>
      <c r="G66" s="160"/>
      <c r="H66" s="160"/>
      <c r="I66" s="160"/>
      <c r="J66" s="160"/>
      <c r="K66" s="160"/>
      <c r="L66" s="160"/>
      <c r="M66" s="160"/>
      <c r="N66" s="160"/>
      <c r="O66" s="160"/>
      <c r="P66" s="160"/>
      <c r="Q66" s="160"/>
      <c r="R66" s="164"/>
      <c r="S66" s="160"/>
      <c r="T66" s="160"/>
      <c r="U66" s="754"/>
      <c r="V66" s="160"/>
      <c r="W66" s="160"/>
      <c r="X66" s="160"/>
      <c r="Y66" s="160"/>
      <c r="Z66" s="160"/>
      <c r="AA66" s="160"/>
      <c r="AB66" s="163"/>
      <c r="AC66" s="163"/>
      <c r="AD66" s="163"/>
      <c r="AE66" s="160"/>
      <c r="AF66" s="160"/>
    </row>
    <row r="67" spans="1:32" x14ac:dyDescent="0.2">
      <c r="A67" s="158">
        <v>5</v>
      </c>
      <c r="B67" t="s">
        <v>29</v>
      </c>
      <c r="C67" s="160">
        <f>'Summary- Detailed'!L68</f>
        <v>-15760896.525959512</v>
      </c>
      <c r="D67" s="161">
        <f>C67</f>
        <v>-15760896.525959512</v>
      </c>
      <c r="E67" s="428"/>
      <c r="F67" s="160">
        <f t="shared" ref="F67:F72" si="84">IF(ABS(D67)&gt;+$F$10,IF(D67&lt;0,-$F$10,+$F$10),+D67)</f>
        <v>-10000000</v>
      </c>
      <c r="G67" s="160">
        <f t="shared" ref="G67:G72" si="85">IF(ABS(D67)-ABS(F67)&gt;=$G$10,IF(D67&lt;=0,-$G$10,+$G$10),+D67-F67)</f>
        <v>-5760896.5259595122</v>
      </c>
      <c r="H67" s="160">
        <f t="shared" ref="H67:H72" si="86">IF(ABS(+D67)-ABS(SUM(F67:G67))&gt;=$H$10,IF(D67&lt;=0,-$H$10,+$H$10),+D67-SUM(F67:G67))</f>
        <v>0</v>
      </c>
      <c r="I67" s="160">
        <f t="shared" ref="I67:I72" si="87">IF(ABS(+D67)-ABS(SUM(F67:H67))&gt;=$I$10,IF(D67&lt;=0,$D67-SUM($F67:$H67),$D67-SUM($F67:$H67)),D67-SUM(F67:H67))</f>
        <v>0</v>
      </c>
      <c r="J67" s="160">
        <f t="shared" ref="J67:J72" si="88">+G67*$C$307</f>
        <v>-2880448.2629797561</v>
      </c>
      <c r="K67" s="160">
        <f t="shared" ref="K67:K72" si="89">+H67*$C$308</f>
        <v>0</v>
      </c>
      <c r="L67" s="160">
        <f t="shared" ref="L67:L72" si="90">+I67*$C$309</f>
        <v>0</v>
      </c>
      <c r="M67" s="160">
        <f t="shared" ref="M67:M72" si="91">SUM(J67:L67)+$M$65</f>
        <v>1895213.6429474419</v>
      </c>
      <c r="N67" s="163">
        <v>0</v>
      </c>
      <c r="O67" s="160">
        <f t="shared" ref="O67:O72" si="92">M67+N67</f>
        <v>1895213.6429474419</v>
      </c>
      <c r="P67" s="160">
        <f>O67-O65</f>
        <v>-2880448.2629797561</v>
      </c>
      <c r="Q67" s="163"/>
      <c r="R67" s="160">
        <v>0</v>
      </c>
      <c r="S67" s="160">
        <f t="shared" ref="S67:S72" si="93">+F67</f>
        <v>-10000000</v>
      </c>
      <c r="T67" s="160">
        <f t="shared" ref="T67:V72" si="94">+G67-J67</f>
        <v>-2880448.2629797561</v>
      </c>
      <c r="U67" s="754">
        <f t="shared" si="94"/>
        <v>0</v>
      </c>
      <c r="V67" s="160">
        <f t="shared" si="94"/>
        <v>0</v>
      </c>
      <c r="W67" s="160"/>
      <c r="X67" s="160"/>
      <c r="Y67" s="160"/>
      <c r="Z67" s="160"/>
      <c r="AA67" s="160">
        <f t="shared" ref="AA67:AA72" si="95">SUM(S67:V67)+$AA$65</f>
        <v>11305584.538096543</v>
      </c>
      <c r="AB67" s="163">
        <v>0</v>
      </c>
      <c r="AC67" s="163">
        <f t="shared" ref="AC67:AC72" si="96">AA67-AB67</f>
        <v>11305584.538096543</v>
      </c>
      <c r="AD67" s="163">
        <v>0</v>
      </c>
      <c r="AE67" s="160">
        <f t="shared" ref="AE67:AE72" si="97">AA67-AB67+AD67</f>
        <v>11305584.538096543</v>
      </c>
      <c r="AF67" s="160">
        <f>AE67-AE65</f>
        <v>-12880448.262979757</v>
      </c>
    </row>
    <row r="68" spans="1:32" x14ac:dyDescent="0.2">
      <c r="A68" s="158">
        <v>5</v>
      </c>
      <c r="B68" t="s">
        <v>30</v>
      </c>
      <c r="C68" s="160">
        <f>'Summary- Detailed'!L69</f>
        <v>-7081098.7945827385</v>
      </c>
      <c r="D68" s="161">
        <f>SUM($C$67:C68)</f>
        <v>-22841995.32054225</v>
      </c>
      <c r="E68" s="428"/>
      <c r="F68" s="160">
        <f t="shared" si="84"/>
        <v>-10000000</v>
      </c>
      <c r="G68" s="160">
        <f t="shared" si="85"/>
        <v>-10000000</v>
      </c>
      <c r="H68" s="233">
        <f t="shared" si="86"/>
        <v>-2841995.3205422498</v>
      </c>
      <c r="I68" s="160">
        <f t="shared" si="87"/>
        <v>0</v>
      </c>
      <c r="J68" s="160">
        <f t="shared" si="88"/>
        <v>-5000000</v>
      </c>
      <c r="K68" s="160">
        <f t="shared" si="89"/>
        <v>-2557795.7884880248</v>
      </c>
      <c r="L68" s="160">
        <f t="shared" si="90"/>
        <v>0</v>
      </c>
      <c r="M68" s="160">
        <f t="shared" si="91"/>
        <v>-2782133.8825608268</v>
      </c>
      <c r="N68" s="163">
        <v>0</v>
      </c>
      <c r="O68" s="160">
        <f t="shared" si="92"/>
        <v>-2782133.8825608268</v>
      </c>
      <c r="P68" s="160">
        <f>O68-O67</f>
        <v>-4677347.5255082687</v>
      </c>
      <c r="Q68" s="160"/>
      <c r="R68" s="160">
        <v>0</v>
      </c>
      <c r="S68" s="160">
        <f t="shared" si="93"/>
        <v>-10000000</v>
      </c>
      <c r="T68" s="160">
        <f t="shared" si="94"/>
        <v>-5000000</v>
      </c>
      <c r="U68" s="754">
        <f t="shared" si="94"/>
        <v>-284199.53205422498</v>
      </c>
      <c r="V68" s="233">
        <f t="shared" si="94"/>
        <v>0</v>
      </c>
      <c r="W68" s="160"/>
      <c r="X68" s="160"/>
      <c r="Y68" s="160"/>
      <c r="Z68" s="160"/>
      <c r="AA68" s="160">
        <f t="shared" si="95"/>
        <v>8901833.2690220755</v>
      </c>
      <c r="AB68" s="163">
        <v>0</v>
      </c>
      <c r="AC68" s="163">
        <f t="shared" si="96"/>
        <v>8901833.2690220755</v>
      </c>
      <c r="AD68" s="163">
        <v>0</v>
      </c>
      <c r="AE68" s="160">
        <f t="shared" si="97"/>
        <v>8901833.2690220755</v>
      </c>
      <c r="AF68" s="160">
        <f>AE68-AE67</f>
        <v>-2403751.2690744679</v>
      </c>
    </row>
    <row r="69" spans="1:32" x14ac:dyDescent="0.2">
      <c r="A69" s="158">
        <v>5</v>
      </c>
      <c r="B69" t="s">
        <v>31</v>
      </c>
      <c r="C69" s="160">
        <f>'Summary- Detailed'!L70</f>
        <v>5061245.4925772585</v>
      </c>
      <c r="D69" s="161">
        <f>SUM($C$67:C69)</f>
        <v>-17780749.827964991</v>
      </c>
      <c r="E69" s="428"/>
      <c r="F69" s="160">
        <f t="shared" si="84"/>
        <v>-10000000</v>
      </c>
      <c r="G69" s="160">
        <f t="shared" si="85"/>
        <v>-7780749.8279649913</v>
      </c>
      <c r="H69" s="160">
        <f t="shared" si="86"/>
        <v>0</v>
      </c>
      <c r="I69" s="160">
        <f t="shared" si="87"/>
        <v>0</v>
      </c>
      <c r="J69" s="160">
        <f t="shared" si="88"/>
        <v>-3890374.9139824957</v>
      </c>
      <c r="K69" s="160">
        <f t="shared" si="89"/>
        <v>0</v>
      </c>
      <c r="L69" s="160">
        <f t="shared" si="90"/>
        <v>0</v>
      </c>
      <c r="M69" s="160">
        <f t="shared" si="91"/>
        <v>885286.99194470234</v>
      </c>
      <c r="N69" s="163">
        <v>0</v>
      </c>
      <c r="O69" s="160">
        <f t="shared" si="92"/>
        <v>885286.99194470234</v>
      </c>
      <c r="P69" s="160">
        <f>O69-O68</f>
        <v>3667420.8745055292</v>
      </c>
      <c r="Q69" s="160"/>
      <c r="R69" s="160">
        <v>0</v>
      </c>
      <c r="S69" s="160">
        <f t="shared" si="93"/>
        <v>-10000000</v>
      </c>
      <c r="T69" s="160">
        <f t="shared" si="94"/>
        <v>-3890374.9139824957</v>
      </c>
      <c r="U69" s="754">
        <f t="shared" si="94"/>
        <v>0</v>
      </c>
      <c r="V69" s="233">
        <f t="shared" si="94"/>
        <v>0</v>
      </c>
      <c r="W69" s="160"/>
      <c r="X69" s="160"/>
      <c r="Y69" s="160"/>
      <c r="Z69" s="160"/>
      <c r="AA69" s="160">
        <f t="shared" si="95"/>
        <v>10295657.887093805</v>
      </c>
      <c r="AB69" s="163">
        <v>0</v>
      </c>
      <c r="AC69" s="163">
        <f t="shared" si="96"/>
        <v>10295657.887093805</v>
      </c>
      <c r="AD69" s="163">
        <v>0</v>
      </c>
      <c r="AE69" s="160">
        <f t="shared" si="97"/>
        <v>10295657.887093805</v>
      </c>
      <c r="AF69" s="160">
        <f>AE69-AE68</f>
        <v>1393824.6180717293</v>
      </c>
    </row>
    <row r="70" spans="1:32" x14ac:dyDescent="0.2">
      <c r="A70" s="158">
        <v>5</v>
      </c>
      <c r="B70" t="s">
        <v>32</v>
      </c>
      <c r="C70" s="160">
        <f>'Summary- Detailed'!L71</f>
        <v>11276164.681656158</v>
      </c>
      <c r="D70" s="161">
        <f>SUM($C$67:C70)</f>
        <v>-6504585.1463088337</v>
      </c>
      <c r="E70" s="428"/>
      <c r="F70" s="160">
        <f t="shared" si="84"/>
        <v>-6504585.1463088337</v>
      </c>
      <c r="G70" s="160">
        <f t="shared" si="85"/>
        <v>0</v>
      </c>
      <c r="H70" s="160">
        <f t="shared" si="86"/>
        <v>0</v>
      </c>
      <c r="I70" s="160">
        <f t="shared" si="87"/>
        <v>0</v>
      </c>
      <c r="J70" s="160">
        <f t="shared" si="88"/>
        <v>0</v>
      </c>
      <c r="K70" s="160">
        <f t="shared" si="89"/>
        <v>0</v>
      </c>
      <c r="L70" s="160">
        <f t="shared" si="90"/>
        <v>0</v>
      </c>
      <c r="M70" s="160">
        <f t="shared" si="91"/>
        <v>4775661.905927198</v>
      </c>
      <c r="N70" s="163">
        <v>0</v>
      </c>
      <c r="O70" s="160">
        <f t="shared" si="92"/>
        <v>4775661.905927198</v>
      </c>
      <c r="P70" s="160">
        <f>O70-O69</f>
        <v>3890374.9139824957</v>
      </c>
      <c r="Q70" s="160"/>
      <c r="R70" s="160">
        <v>0</v>
      </c>
      <c r="S70" s="160">
        <f t="shared" si="93"/>
        <v>-6504585.1463088337</v>
      </c>
      <c r="T70" s="160">
        <f t="shared" si="94"/>
        <v>0</v>
      </c>
      <c r="U70" s="754">
        <f t="shared" si="94"/>
        <v>0</v>
      </c>
      <c r="V70" s="233">
        <f t="shared" si="94"/>
        <v>0</v>
      </c>
      <c r="W70" s="160"/>
      <c r="X70" s="160"/>
      <c r="Y70" s="160"/>
      <c r="Z70" s="160"/>
      <c r="AA70" s="160">
        <f t="shared" si="95"/>
        <v>17681447.654767469</v>
      </c>
      <c r="AB70" s="163">
        <v>0</v>
      </c>
      <c r="AC70" s="163">
        <f t="shared" si="96"/>
        <v>17681447.654767469</v>
      </c>
      <c r="AD70" s="163">
        <v>0</v>
      </c>
      <c r="AE70" s="160">
        <f t="shared" si="97"/>
        <v>17681447.654767469</v>
      </c>
      <c r="AF70" s="160">
        <f>AE70-AE69</f>
        <v>7385789.7676736638</v>
      </c>
    </row>
    <row r="71" spans="1:32" x14ac:dyDescent="0.2">
      <c r="A71" s="158">
        <v>5</v>
      </c>
      <c r="B71" t="s">
        <v>33</v>
      </c>
      <c r="C71" s="160">
        <f>'Summary- Detailed'!L72</f>
        <v>-1082060.8672728234</v>
      </c>
      <c r="D71" s="161">
        <f>SUM($C$67:C71)</f>
        <v>-7586646.0135816569</v>
      </c>
      <c r="E71" s="428"/>
      <c r="F71" s="160">
        <f t="shared" si="84"/>
        <v>-7586646.0135816569</v>
      </c>
      <c r="G71" s="160">
        <f t="shared" si="85"/>
        <v>0</v>
      </c>
      <c r="H71" s="160">
        <f t="shared" si="86"/>
        <v>0</v>
      </c>
      <c r="I71" s="160">
        <f t="shared" si="87"/>
        <v>0</v>
      </c>
      <c r="J71" s="160">
        <f t="shared" si="88"/>
        <v>0</v>
      </c>
      <c r="K71" s="160">
        <f t="shared" si="89"/>
        <v>0</v>
      </c>
      <c r="L71" s="160">
        <f t="shared" si="90"/>
        <v>0</v>
      </c>
      <c r="M71" s="160">
        <f t="shared" si="91"/>
        <v>4775661.905927198</v>
      </c>
      <c r="N71" s="163">
        <v>0</v>
      </c>
      <c r="O71" s="160">
        <f t="shared" si="92"/>
        <v>4775661.905927198</v>
      </c>
      <c r="P71" s="160">
        <f>O71-O70</f>
        <v>0</v>
      </c>
      <c r="Q71" s="160"/>
      <c r="R71" s="160">
        <v>0</v>
      </c>
      <c r="S71" s="160">
        <f t="shared" si="93"/>
        <v>-7586646.0135816569</v>
      </c>
      <c r="T71" s="160">
        <f t="shared" si="94"/>
        <v>0</v>
      </c>
      <c r="U71" s="754">
        <f t="shared" si="94"/>
        <v>0</v>
      </c>
      <c r="V71" s="233">
        <f t="shared" si="94"/>
        <v>0</v>
      </c>
      <c r="W71" s="160"/>
      <c r="X71" s="160"/>
      <c r="Y71" s="160"/>
      <c r="Z71" s="160"/>
      <c r="AA71" s="160">
        <f t="shared" si="95"/>
        <v>16599386.787494645</v>
      </c>
      <c r="AB71" s="163">
        <v>0</v>
      </c>
      <c r="AC71" s="163">
        <f t="shared" si="96"/>
        <v>16599386.787494645</v>
      </c>
      <c r="AD71" s="163">
        <v>0</v>
      </c>
      <c r="AE71" s="160">
        <f t="shared" si="97"/>
        <v>16599386.787494645</v>
      </c>
      <c r="AF71" s="160">
        <f>AE71-AE70</f>
        <v>-1082060.867272824</v>
      </c>
    </row>
    <row r="72" spans="1:32" x14ac:dyDescent="0.2">
      <c r="A72" s="158">
        <v>5</v>
      </c>
      <c r="B72" t="s">
        <v>34</v>
      </c>
      <c r="C72" s="160">
        <f>'Summary- Detailed'!L73</f>
        <v>6915612.8421609094</v>
      </c>
      <c r="D72" s="161">
        <f>SUM($C$67:C72)</f>
        <v>-671033.17142074741</v>
      </c>
      <c r="E72" s="428"/>
      <c r="F72" s="160">
        <f t="shared" si="84"/>
        <v>-671033.17142074741</v>
      </c>
      <c r="G72" s="160">
        <f t="shared" si="85"/>
        <v>0</v>
      </c>
      <c r="H72" s="160">
        <f t="shared" si="86"/>
        <v>0</v>
      </c>
      <c r="I72" s="160">
        <f t="shared" si="87"/>
        <v>0</v>
      </c>
      <c r="J72" s="160">
        <f t="shared" si="88"/>
        <v>0</v>
      </c>
      <c r="K72" s="160">
        <f t="shared" si="89"/>
        <v>0</v>
      </c>
      <c r="L72" s="160">
        <f t="shared" si="90"/>
        <v>0</v>
      </c>
      <c r="M72" s="160">
        <f t="shared" si="91"/>
        <v>4775661.905927198</v>
      </c>
      <c r="N72" s="163">
        <v>0</v>
      </c>
      <c r="O72" s="160">
        <f t="shared" si="92"/>
        <v>4775661.905927198</v>
      </c>
      <c r="P72" s="160">
        <f>O72-O71</f>
        <v>0</v>
      </c>
      <c r="Q72" s="160"/>
      <c r="R72" s="160">
        <v>0</v>
      </c>
      <c r="S72" s="160">
        <f t="shared" si="93"/>
        <v>-671033.17142074741</v>
      </c>
      <c r="T72" s="160">
        <f t="shared" si="94"/>
        <v>0</v>
      </c>
      <c r="U72" s="754">
        <f t="shared" si="94"/>
        <v>0</v>
      </c>
      <c r="V72" s="233">
        <f t="shared" si="94"/>
        <v>0</v>
      </c>
      <c r="W72" s="160"/>
      <c r="X72" s="160"/>
      <c r="Y72" s="160"/>
      <c r="Z72" s="160"/>
      <c r="AA72" s="160">
        <f t="shared" si="95"/>
        <v>23514999.629655555</v>
      </c>
      <c r="AB72" s="163">
        <v>0</v>
      </c>
      <c r="AC72" s="163">
        <f t="shared" si="96"/>
        <v>23514999.629655555</v>
      </c>
      <c r="AD72" s="163">
        <v>0</v>
      </c>
      <c r="AE72" s="160">
        <f t="shared" si="97"/>
        <v>23514999.629655555</v>
      </c>
      <c r="AF72" s="160">
        <f>AE72-AE71</f>
        <v>6915612.8421609104</v>
      </c>
    </row>
    <row r="73" spans="1:32" x14ac:dyDescent="0.2">
      <c r="A73" s="158"/>
      <c r="C73" s="160"/>
      <c r="D73" s="161"/>
      <c r="E73" s="428"/>
      <c r="F73" s="160"/>
      <c r="G73" s="160"/>
      <c r="H73" s="160"/>
      <c r="I73" s="160"/>
      <c r="J73" s="160"/>
      <c r="K73" s="160"/>
      <c r="L73" s="160"/>
      <c r="M73" s="160"/>
      <c r="N73" s="163"/>
      <c r="O73" s="160"/>
      <c r="P73" s="160"/>
      <c r="Q73" s="160"/>
      <c r="R73" s="164"/>
      <c r="S73" s="160"/>
      <c r="T73" s="160"/>
      <c r="U73" s="754"/>
      <c r="V73" s="160"/>
      <c r="W73" s="160"/>
      <c r="X73" s="160"/>
      <c r="Y73" s="160"/>
      <c r="Z73" s="160"/>
      <c r="AA73" s="160"/>
      <c r="AB73" s="163"/>
      <c r="AC73" s="163"/>
      <c r="AD73" s="163"/>
      <c r="AE73" s="160"/>
      <c r="AF73" s="160"/>
    </row>
    <row r="74" spans="1:32" x14ac:dyDescent="0.2">
      <c r="A74" s="158">
        <v>6</v>
      </c>
      <c r="B74" t="s">
        <v>35</v>
      </c>
      <c r="C74" s="160">
        <f>'Summary- Detailed'!L79</f>
        <v>139631.83641762889</v>
      </c>
      <c r="D74" s="161">
        <f>C74</f>
        <v>139631.83641762889</v>
      </c>
      <c r="E74" s="428"/>
      <c r="F74" s="160">
        <f t="shared" ref="F74:F85" si="98">IF(ABS(D74)&gt;+$F$9,IF(D74&lt;0,-$F$9,+$F$9),+D74)</f>
        <v>139631.83641762889</v>
      </c>
      <c r="G74" s="160">
        <f t="shared" ref="G74:G85" si="99">IF(ABS(D74)-ABS(F74)&gt;=$G$9,IF(D74&lt;=0,-$G$9,+$G$9),+D74-F74)</f>
        <v>0</v>
      </c>
      <c r="H74" s="160">
        <f t="shared" ref="H74:H85" si="100">IF(ABS(+D74)-ABS(SUM(F74:G74))&gt;=$H$9,IF(D74&lt;=0,-$H$9,+$H$9),+D74-SUM(F74:G74))</f>
        <v>0</v>
      </c>
      <c r="I74" s="160">
        <f t="shared" ref="I74:I85" si="101">IF(ABS(+D74)-ABS(SUM(F74:H74))&gt;=$I$9,IF(D74&lt;=0,$D74-SUM($F74:$H74),$D74-SUM($F74:$H74)),D74-SUM(F74:H74))</f>
        <v>0</v>
      </c>
      <c r="J74" s="160">
        <f t="shared" ref="J74:J85" si="102">+G74*$C$307</f>
        <v>0</v>
      </c>
      <c r="K74" s="160">
        <f t="shared" ref="K74:K85" si="103">+H74*$C$308</f>
        <v>0</v>
      </c>
      <c r="L74" s="160">
        <f t="shared" ref="L74:L85" si="104">+I74*$C$309</f>
        <v>0</v>
      </c>
      <c r="M74" s="160">
        <f t="shared" ref="M74:M85" si="105">SUM(J74:L74)+$M$72</f>
        <v>4775661.905927198</v>
      </c>
      <c r="N74" s="163">
        <v>0</v>
      </c>
      <c r="O74" s="160">
        <f t="shared" ref="O74:O85" si="106">M74+N74</f>
        <v>4775661.905927198</v>
      </c>
      <c r="P74" s="160">
        <f>O74-O72</f>
        <v>0</v>
      </c>
      <c r="Q74" s="160"/>
      <c r="R74" s="164"/>
      <c r="S74" s="160">
        <f t="shared" ref="S74:S85" si="107">+F74</f>
        <v>139631.83641762889</v>
      </c>
      <c r="T74" s="160">
        <f t="shared" ref="T74:T85" si="108">+G74-J74</f>
        <v>0</v>
      </c>
      <c r="U74" s="754">
        <f t="shared" ref="U74:U85" si="109">+H74-K74</f>
        <v>0</v>
      </c>
      <c r="V74" s="233">
        <f t="shared" ref="V74:V85" si="110">+I74-L74</f>
        <v>0</v>
      </c>
      <c r="W74" s="160"/>
      <c r="X74" s="160"/>
      <c r="Y74" s="160"/>
      <c r="Z74" s="160"/>
      <c r="AA74" s="160">
        <f t="shared" ref="AA74:AA85" si="111">SUM(S74:V74)+$AA$72</f>
        <v>23654631.466073185</v>
      </c>
      <c r="AB74" s="163">
        <v>0</v>
      </c>
      <c r="AC74" s="163">
        <f t="shared" ref="AC74:AC85" si="112">AA74-AB74</f>
        <v>23654631.466073185</v>
      </c>
      <c r="AD74" s="163">
        <v>0</v>
      </c>
      <c r="AE74" s="160">
        <f t="shared" ref="AE74:AE85" si="113">AA74-AB74+AD74</f>
        <v>23654631.466073185</v>
      </c>
      <c r="AF74" s="160">
        <f>AE74-AE72</f>
        <v>139631.83641763031</v>
      </c>
    </row>
    <row r="75" spans="1:32" x14ac:dyDescent="0.2">
      <c r="A75" s="158">
        <v>6</v>
      </c>
      <c r="B75" t="s">
        <v>36</v>
      </c>
      <c r="C75" s="160">
        <f>'Summary- Detailed'!L80</f>
        <v>11880521.198698398</v>
      </c>
      <c r="D75" s="161">
        <f>SUM($C$74:C75)</f>
        <v>12020153.035116026</v>
      </c>
      <c r="E75" s="428"/>
      <c r="F75" s="160">
        <f t="shared" si="98"/>
        <v>12020153.035116026</v>
      </c>
      <c r="G75" s="160">
        <f t="shared" si="99"/>
        <v>0</v>
      </c>
      <c r="H75" s="160">
        <f t="shared" si="100"/>
        <v>0</v>
      </c>
      <c r="I75" s="160">
        <f t="shared" si="101"/>
        <v>0</v>
      </c>
      <c r="J75" s="160">
        <f t="shared" si="102"/>
        <v>0</v>
      </c>
      <c r="K75" s="160">
        <f t="shared" si="103"/>
        <v>0</v>
      </c>
      <c r="L75" s="160">
        <f t="shared" si="104"/>
        <v>0</v>
      </c>
      <c r="M75" s="160">
        <f t="shared" si="105"/>
        <v>4775661.905927198</v>
      </c>
      <c r="N75" s="163">
        <v>0</v>
      </c>
      <c r="O75" s="160">
        <f t="shared" si="106"/>
        <v>4775661.905927198</v>
      </c>
      <c r="P75" s="160">
        <f t="shared" ref="P75:P85" si="114">O75-O74</f>
        <v>0</v>
      </c>
      <c r="Q75" s="160"/>
      <c r="R75" s="164"/>
      <c r="S75" s="160">
        <f t="shared" si="107"/>
        <v>12020153.035116026</v>
      </c>
      <c r="T75" s="160">
        <f t="shared" si="108"/>
        <v>0</v>
      </c>
      <c r="U75" s="754">
        <f t="shared" si="109"/>
        <v>0</v>
      </c>
      <c r="V75" s="233">
        <f t="shared" si="110"/>
        <v>0</v>
      </c>
      <c r="W75" s="160"/>
      <c r="X75" s="160"/>
      <c r="Y75" s="160"/>
      <c r="Z75" s="160"/>
      <c r="AA75" s="160">
        <f t="shared" si="111"/>
        <v>35535152.664771579</v>
      </c>
      <c r="AB75" s="163">
        <v>0</v>
      </c>
      <c r="AC75" s="163">
        <f t="shared" si="112"/>
        <v>35535152.664771579</v>
      </c>
      <c r="AD75" s="163">
        <v>0</v>
      </c>
      <c r="AE75" s="160">
        <f t="shared" si="113"/>
        <v>35535152.664771579</v>
      </c>
      <c r="AF75" s="160">
        <f t="shared" ref="AF75:AF85" si="115">AE75-AE74</f>
        <v>11880521.198698394</v>
      </c>
    </row>
    <row r="76" spans="1:32" x14ac:dyDescent="0.2">
      <c r="A76" s="158">
        <v>6</v>
      </c>
      <c r="B76" t="s">
        <v>37</v>
      </c>
      <c r="C76" s="160">
        <f>'Summary- Detailed'!L81</f>
        <v>571161.02817829431</v>
      </c>
      <c r="D76" s="161">
        <f>SUM($C$74:C76)</f>
        <v>12591314.063294321</v>
      </c>
      <c r="E76" s="428"/>
      <c r="F76" s="160">
        <f t="shared" si="98"/>
        <v>12591314.063294321</v>
      </c>
      <c r="G76" s="160">
        <f t="shared" si="99"/>
        <v>0</v>
      </c>
      <c r="H76" s="160">
        <f t="shared" si="100"/>
        <v>0</v>
      </c>
      <c r="I76" s="160">
        <f t="shared" si="101"/>
        <v>0</v>
      </c>
      <c r="J76" s="160">
        <f t="shared" si="102"/>
        <v>0</v>
      </c>
      <c r="K76" s="160">
        <f t="shared" si="103"/>
        <v>0</v>
      </c>
      <c r="L76" s="160">
        <f t="shared" si="104"/>
        <v>0</v>
      </c>
      <c r="M76" s="160">
        <f t="shared" si="105"/>
        <v>4775661.905927198</v>
      </c>
      <c r="N76" s="163">
        <v>0</v>
      </c>
      <c r="O76" s="160">
        <f t="shared" si="106"/>
        <v>4775661.905927198</v>
      </c>
      <c r="P76" s="160">
        <f t="shared" si="114"/>
        <v>0</v>
      </c>
      <c r="Q76" s="160"/>
      <c r="R76" s="164"/>
      <c r="S76" s="160">
        <f t="shared" si="107"/>
        <v>12591314.063294321</v>
      </c>
      <c r="T76" s="160">
        <f t="shared" si="108"/>
        <v>0</v>
      </c>
      <c r="U76" s="754">
        <f t="shared" si="109"/>
        <v>0</v>
      </c>
      <c r="V76" s="233">
        <f t="shared" si="110"/>
        <v>0</v>
      </c>
      <c r="W76" s="160"/>
      <c r="X76" s="160"/>
      <c r="Y76" s="160"/>
      <c r="Z76" s="160"/>
      <c r="AA76" s="160">
        <f t="shared" si="111"/>
        <v>36106313.692949876</v>
      </c>
      <c r="AB76" s="163">
        <v>0</v>
      </c>
      <c r="AC76" s="163">
        <f t="shared" si="112"/>
        <v>36106313.692949876</v>
      </c>
      <c r="AD76" s="163">
        <v>0</v>
      </c>
      <c r="AE76" s="160">
        <f t="shared" si="113"/>
        <v>36106313.692949876</v>
      </c>
      <c r="AF76" s="160">
        <f t="shared" si="115"/>
        <v>571161.02817829698</v>
      </c>
    </row>
    <row r="77" spans="1:32" x14ac:dyDescent="0.2">
      <c r="A77" s="158">
        <v>6</v>
      </c>
      <c r="B77" t="s">
        <v>38</v>
      </c>
      <c r="C77" s="160">
        <f>'Summary- Detailed'!L82</f>
        <v>-15673222.735583702</v>
      </c>
      <c r="D77" s="161">
        <f>SUM($C$74:C77)</f>
        <v>-3081908.6722893808</v>
      </c>
      <c r="E77" s="428"/>
      <c r="F77" s="160">
        <f t="shared" si="98"/>
        <v>-3081908.6722893808</v>
      </c>
      <c r="G77" s="160">
        <f t="shared" si="99"/>
        <v>0</v>
      </c>
      <c r="H77" s="160">
        <f t="shared" si="100"/>
        <v>0</v>
      </c>
      <c r="I77" s="160">
        <f t="shared" si="101"/>
        <v>0</v>
      </c>
      <c r="J77" s="160">
        <f t="shared" si="102"/>
        <v>0</v>
      </c>
      <c r="K77" s="160">
        <f t="shared" si="103"/>
        <v>0</v>
      </c>
      <c r="L77" s="160">
        <f t="shared" si="104"/>
        <v>0</v>
      </c>
      <c r="M77" s="160">
        <f t="shared" si="105"/>
        <v>4775661.905927198</v>
      </c>
      <c r="N77" s="163">
        <v>0</v>
      </c>
      <c r="O77" s="160">
        <f t="shared" si="106"/>
        <v>4775661.905927198</v>
      </c>
      <c r="P77" s="160">
        <f t="shared" si="114"/>
        <v>0</v>
      </c>
      <c r="Q77" s="160"/>
      <c r="R77" s="164"/>
      <c r="S77" s="160">
        <f t="shared" si="107"/>
        <v>-3081908.6722893808</v>
      </c>
      <c r="T77" s="160">
        <f t="shared" si="108"/>
        <v>0</v>
      </c>
      <c r="U77" s="754">
        <f t="shared" si="109"/>
        <v>0</v>
      </c>
      <c r="V77" s="233">
        <f t="shared" si="110"/>
        <v>0</v>
      </c>
      <c r="W77" s="160"/>
      <c r="X77" s="160"/>
      <c r="Y77" s="160"/>
      <c r="Z77" s="160"/>
      <c r="AA77" s="160">
        <f t="shared" si="111"/>
        <v>20433090.957366176</v>
      </c>
      <c r="AB77" s="163">
        <v>0</v>
      </c>
      <c r="AC77" s="163">
        <f t="shared" si="112"/>
        <v>20433090.957366176</v>
      </c>
      <c r="AD77" s="163">
        <v>0</v>
      </c>
      <c r="AE77" s="160">
        <f t="shared" si="113"/>
        <v>20433090.957366176</v>
      </c>
      <c r="AF77" s="160">
        <f t="shared" si="115"/>
        <v>-15673222.7355837</v>
      </c>
    </row>
    <row r="78" spans="1:32" x14ac:dyDescent="0.2">
      <c r="A78" s="158">
        <v>6</v>
      </c>
      <c r="B78" s="171" t="s">
        <v>39</v>
      </c>
      <c r="C78" s="160">
        <f>'Summary- Detailed'!L83</f>
        <v>-17880969.313913051</v>
      </c>
      <c r="D78" s="161">
        <f>SUM($C$74:C78)</f>
        <v>-20962877.986202434</v>
      </c>
      <c r="E78" s="428"/>
      <c r="F78" s="160">
        <f t="shared" si="98"/>
        <v>-20000000</v>
      </c>
      <c r="G78" s="160">
        <f t="shared" si="99"/>
        <v>-962877.98620243371</v>
      </c>
      <c r="H78" s="160">
        <f t="shared" si="100"/>
        <v>0</v>
      </c>
      <c r="I78" s="160">
        <f t="shared" si="101"/>
        <v>0</v>
      </c>
      <c r="J78" s="160">
        <f t="shared" si="102"/>
        <v>-481438.99310121685</v>
      </c>
      <c r="K78" s="160">
        <f t="shared" si="103"/>
        <v>0</v>
      </c>
      <c r="L78" s="160">
        <f t="shared" si="104"/>
        <v>0</v>
      </c>
      <c r="M78" s="160">
        <f t="shared" si="105"/>
        <v>4294222.9128259812</v>
      </c>
      <c r="N78" s="163">
        <v>0</v>
      </c>
      <c r="O78" s="160">
        <f t="shared" si="106"/>
        <v>4294222.9128259812</v>
      </c>
      <c r="P78" s="160">
        <f t="shared" si="114"/>
        <v>-481438.99310121685</v>
      </c>
      <c r="Q78" s="160"/>
      <c r="R78" s="164"/>
      <c r="S78" s="160">
        <f t="shared" si="107"/>
        <v>-20000000</v>
      </c>
      <c r="T78" s="160">
        <f t="shared" si="108"/>
        <v>-481438.99310121685</v>
      </c>
      <c r="U78" s="754">
        <f t="shared" si="109"/>
        <v>0</v>
      </c>
      <c r="V78" s="233">
        <f t="shared" si="110"/>
        <v>0</v>
      </c>
      <c r="W78" s="160"/>
      <c r="X78" s="160"/>
      <c r="Y78" s="160"/>
      <c r="Z78" s="160"/>
      <c r="AA78" s="160">
        <f t="shared" si="111"/>
        <v>3033560.636554338</v>
      </c>
      <c r="AB78" s="163">
        <v>0</v>
      </c>
      <c r="AC78" s="163">
        <f t="shared" si="112"/>
        <v>3033560.636554338</v>
      </c>
      <c r="AD78" s="163">
        <v>0</v>
      </c>
      <c r="AE78" s="160">
        <f t="shared" si="113"/>
        <v>3033560.636554338</v>
      </c>
      <c r="AF78" s="160">
        <f t="shared" si="115"/>
        <v>-17399530.320811838</v>
      </c>
    </row>
    <row r="79" spans="1:32" x14ac:dyDescent="0.2">
      <c r="A79" s="158">
        <v>6</v>
      </c>
      <c r="B79" t="s">
        <v>40</v>
      </c>
      <c r="C79" s="160">
        <f>'Summary- Detailed'!L84</f>
        <v>-7125454.3360827817</v>
      </c>
      <c r="D79" s="161">
        <f>SUM($C$74:C79)</f>
        <v>-28088332.322285216</v>
      </c>
      <c r="E79" s="428"/>
      <c r="F79" s="160">
        <f t="shared" si="98"/>
        <v>-20000000</v>
      </c>
      <c r="G79" s="160">
        <f t="shared" si="99"/>
        <v>-8088332.3222852163</v>
      </c>
      <c r="H79" s="160">
        <f t="shared" si="100"/>
        <v>0</v>
      </c>
      <c r="I79" s="160">
        <f t="shared" si="101"/>
        <v>0</v>
      </c>
      <c r="J79" s="160">
        <f t="shared" si="102"/>
        <v>-4044166.1611426082</v>
      </c>
      <c r="K79" s="160">
        <f t="shared" si="103"/>
        <v>0</v>
      </c>
      <c r="L79" s="160">
        <f t="shared" si="104"/>
        <v>0</v>
      </c>
      <c r="M79" s="160">
        <f t="shared" si="105"/>
        <v>731495.74478458986</v>
      </c>
      <c r="N79" s="163">
        <v>0</v>
      </c>
      <c r="O79" s="160">
        <f t="shared" si="106"/>
        <v>731495.74478458986</v>
      </c>
      <c r="P79" s="160">
        <f t="shared" si="114"/>
        <v>-3562727.1680413913</v>
      </c>
      <c r="Q79" s="160"/>
      <c r="R79" s="164"/>
      <c r="S79" s="160">
        <f t="shared" si="107"/>
        <v>-20000000</v>
      </c>
      <c r="T79" s="160">
        <f t="shared" si="108"/>
        <v>-4044166.1611426082</v>
      </c>
      <c r="U79" s="754">
        <f t="shared" si="109"/>
        <v>0</v>
      </c>
      <c r="V79" s="233">
        <f t="shared" si="110"/>
        <v>0</v>
      </c>
      <c r="W79" s="160"/>
      <c r="X79" s="160"/>
      <c r="Y79" s="160"/>
      <c r="Z79" s="160"/>
      <c r="AA79" s="160">
        <f t="shared" si="111"/>
        <v>-529166.53148705512</v>
      </c>
      <c r="AB79" s="163">
        <v>0</v>
      </c>
      <c r="AC79" s="163">
        <f t="shared" si="112"/>
        <v>-529166.53148705512</v>
      </c>
      <c r="AD79" s="163">
        <v>0</v>
      </c>
      <c r="AE79" s="160">
        <f t="shared" si="113"/>
        <v>-529166.53148705512</v>
      </c>
      <c r="AF79" s="160">
        <f t="shared" si="115"/>
        <v>-3562727.1680413932</v>
      </c>
    </row>
    <row r="80" spans="1:32" x14ac:dyDescent="0.2">
      <c r="A80" s="158">
        <v>6</v>
      </c>
      <c r="B80" t="s">
        <v>29</v>
      </c>
      <c r="C80" s="160">
        <f>'Summary- Detailed'!L85</f>
        <v>-14825247.013503078</v>
      </c>
      <c r="D80" s="161">
        <f>SUM($C$74:C80)</f>
        <v>-42913579.335788295</v>
      </c>
      <c r="E80" s="428"/>
      <c r="F80" s="160">
        <f t="shared" si="98"/>
        <v>-20000000</v>
      </c>
      <c r="G80" s="160">
        <f t="shared" si="99"/>
        <v>-20000000</v>
      </c>
      <c r="H80" s="160">
        <f t="shared" si="100"/>
        <v>-2913579.3357882947</v>
      </c>
      <c r="I80" s="160">
        <f t="shared" si="101"/>
        <v>0</v>
      </c>
      <c r="J80" s="160">
        <f t="shared" si="102"/>
        <v>-10000000</v>
      </c>
      <c r="K80" s="160">
        <f t="shared" si="103"/>
        <v>-2622221.4022094654</v>
      </c>
      <c r="L80" s="160">
        <f t="shared" si="104"/>
        <v>0</v>
      </c>
      <c r="M80" s="160">
        <f t="shared" si="105"/>
        <v>-7846559.4962822665</v>
      </c>
      <c r="N80" s="163">
        <v>0</v>
      </c>
      <c r="O80" s="160">
        <f t="shared" si="106"/>
        <v>-7846559.4962822665</v>
      </c>
      <c r="P80" s="160">
        <f t="shared" si="114"/>
        <v>-8578055.2410668563</v>
      </c>
      <c r="Q80" s="160"/>
      <c r="R80" s="164"/>
      <c r="S80" s="160">
        <f t="shared" si="107"/>
        <v>-20000000</v>
      </c>
      <c r="T80" s="160">
        <f t="shared" si="108"/>
        <v>-10000000</v>
      </c>
      <c r="U80" s="754">
        <f t="shared" si="109"/>
        <v>-291357.93357882928</v>
      </c>
      <c r="V80" s="233">
        <f t="shared" si="110"/>
        <v>0</v>
      </c>
      <c r="W80" s="160"/>
      <c r="X80" s="160"/>
      <c r="Y80" s="160"/>
      <c r="Z80" s="160"/>
      <c r="AA80" s="160">
        <f t="shared" si="111"/>
        <v>-6776358.3039232753</v>
      </c>
      <c r="AB80" s="163">
        <v>0</v>
      </c>
      <c r="AC80" s="163">
        <f t="shared" si="112"/>
        <v>-6776358.3039232753</v>
      </c>
      <c r="AD80" s="163">
        <v>0</v>
      </c>
      <c r="AE80" s="160">
        <f t="shared" si="113"/>
        <v>-6776358.3039232753</v>
      </c>
      <c r="AF80" s="160">
        <f t="shared" si="115"/>
        <v>-6247191.7724362202</v>
      </c>
    </row>
    <row r="81" spans="1:32" x14ac:dyDescent="0.2">
      <c r="A81" s="158">
        <v>6</v>
      </c>
      <c r="B81" t="s">
        <v>30</v>
      </c>
      <c r="C81" s="160">
        <f>'Summary- Detailed'!L86</f>
        <v>-3458217.1356520057</v>
      </c>
      <c r="D81" s="161">
        <f>SUM($C$74:C81)</f>
        <v>-46371796.4714403</v>
      </c>
      <c r="E81" s="428"/>
      <c r="F81" s="160">
        <f t="shared" si="98"/>
        <v>-20000000</v>
      </c>
      <c r="G81" s="160">
        <f t="shared" si="99"/>
        <v>-20000000</v>
      </c>
      <c r="H81" s="233">
        <f t="shared" si="100"/>
        <v>-6371796.4714403003</v>
      </c>
      <c r="I81" s="160">
        <f t="shared" si="101"/>
        <v>0</v>
      </c>
      <c r="J81" s="160">
        <f t="shared" si="102"/>
        <v>-10000000</v>
      </c>
      <c r="K81" s="160">
        <f t="shared" si="103"/>
        <v>-5734616.8242962705</v>
      </c>
      <c r="L81" s="160">
        <f t="shared" si="104"/>
        <v>0</v>
      </c>
      <c r="M81" s="160">
        <f t="shared" si="105"/>
        <v>-10958954.918369072</v>
      </c>
      <c r="N81" s="163">
        <v>0</v>
      </c>
      <c r="O81" s="160">
        <f t="shared" si="106"/>
        <v>-10958954.918369072</v>
      </c>
      <c r="P81" s="160">
        <f t="shared" si="114"/>
        <v>-3112395.4220868051</v>
      </c>
      <c r="Q81" s="160"/>
      <c r="R81" s="164"/>
      <c r="S81" s="160">
        <f t="shared" si="107"/>
        <v>-20000000</v>
      </c>
      <c r="T81" s="160">
        <f t="shared" si="108"/>
        <v>-10000000</v>
      </c>
      <c r="U81" s="754">
        <f t="shared" si="109"/>
        <v>-637179.64714402985</v>
      </c>
      <c r="V81" s="233">
        <f t="shared" si="110"/>
        <v>0</v>
      </c>
      <c r="W81" s="160"/>
      <c r="X81" s="160"/>
      <c r="Y81" s="160"/>
      <c r="Z81" s="160"/>
      <c r="AA81" s="160">
        <f t="shared" si="111"/>
        <v>-7122180.0174884759</v>
      </c>
      <c r="AB81" s="163">
        <v>0</v>
      </c>
      <c r="AC81" s="163">
        <f t="shared" si="112"/>
        <v>-7122180.0174884759</v>
      </c>
      <c r="AD81" s="163">
        <v>0</v>
      </c>
      <c r="AE81" s="160">
        <f t="shared" si="113"/>
        <v>-7122180.0174884759</v>
      </c>
      <c r="AF81" s="160">
        <f t="shared" si="115"/>
        <v>-345821.71356520057</v>
      </c>
    </row>
    <row r="82" spans="1:32" x14ac:dyDescent="0.2">
      <c r="A82" s="158">
        <v>6</v>
      </c>
      <c r="B82" t="s">
        <v>31</v>
      </c>
      <c r="C82" s="160">
        <f>'Summary- Detailed'!L87</f>
        <v>1893210.8992787059</v>
      </c>
      <c r="D82" s="161">
        <f>SUM($C$74:C82)</f>
        <v>-44478585.572161593</v>
      </c>
      <c r="E82" s="428"/>
      <c r="F82" s="160">
        <f t="shared" si="98"/>
        <v>-20000000</v>
      </c>
      <c r="G82" s="160">
        <f t="shared" si="99"/>
        <v>-20000000</v>
      </c>
      <c r="H82" s="233">
        <f t="shared" si="100"/>
        <v>-4478585.5721615925</v>
      </c>
      <c r="I82" s="160">
        <f t="shared" si="101"/>
        <v>0</v>
      </c>
      <c r="J82" s="160">
        <f t="shared" si="102"/>
        <v>-10000000</v>
      </c>
      <c r="K82" s="160">
        <f t="shared" si="103"/>
        <v>-4030727.0149454335</v>
      </c>
      <c r="L82" s="160">
        <f t="shared" si="104"/>
        <v>0</v>
      </c>
      <c r="M82" s="160">
        <f t="shared" si="105"/>
        <v>-9255065.1090182345</v>
      </c>
      <c r="N82" s="163">
        <v>0</v>
      </c>
      <c r="O82" s="160">
        <f t="shared" si="106"/>
        <v>-9255065.1090182345</v>
      </c>
      <c r="P82" s="160">
        <f t="shared" si="114"/>
        <v>1703889.809350837</v>
      </c>
      <c r="Q82" s="160"/>
      <c r="R82" s="164"/>
      <c r="S82" s="160">
        <f t="shared" si="107"/>
        <v>-20000000</v>
      </c>
      <c r="T82" s="160">
        <f t="shared" si="108"/>
        <v>-10000000</v>
      </c>
      <c r="U82" s="754">
        <f t="shared" si="109"/>
        <v>-447858.55721615907</v>
      </c>
      <c r="V82" s="233">
        <f t="shared" si="110"/>
        <v>0</v>
      </c>
      <c r="W82" s="160"/>
      <c r="X82" s="160"/>
      <c r="Y82" s="160"/>
      <c r="Z82" s="160"/>
      <c r="AA82" s="160">
        <f t="shared" si="111"/>
        <v>-6932858.9275606051</v>
      </c>
      <c r="AB82" s="163">
        <v>0</v>
      </c>
      <c r="AC82" s="163">
        <f t="shared" si="112"/>
        <v>-6932858.9275606051</v>
      </c>
      <c r="AD82" s="163">
        <v>0</v>
      </c>
      <c r="AE82" s="160">
        <f t="shared" si="113"/>
        <v>-6932858.9275606051</v>
      </c>
      <c r="AF82" s="160">
        <f t="shared" si="115"/>
        <v>189321.08992787078</v>
      </c>
    </row>
    <row r="83" spans="1:32" x14ac:dyDescent="0.2">
      <c r="A83" s="158">
        <v>6</v>
      </c>
      <c r="B83" t="s">
        <v>32</v>
      </c>
      <c r="C83" s="160">
        <f>'Summary- Detailed'!L88</f>
        <v>4376547.2021575877</v>
      </c>
      <c r="D83" s="161">
        <f>SUM($C$74:C83)</f>
        <v>-40102038.370004006</v>
      </c>
      <c r="E83" s="428"/>
      <c r="F83" s="160">
        <f t="shared" si="98"/>
        <v>-20000000</v>
      </c>
      <c r="G83" s="160">
        <f t="shared" si="99"/>
        <v>-20000000</v>
      </c>
      <c r="H83" s="160">
        <f t="shared" si="100"/>
        <v>-102038.37000400573</v>
      </c>
      <c r="I83" s="160">
        <f t="shared" si="101"/>
        <v>0</v>
      </c>
      <c r="J83" s="160">
        <f t="shared" si="102"/>
        <v>-10000000</v>
      </c>
      <c r="K83" s="160">
        <f t="shared" si="103"/>
        <v>-91834.53300360516</v>
      </c>
      <c r="L83" s="160">
        <f t="shared" si="104"/>
        <v>0</v>
      </c>
      <c r="M83" s="160">
        <f t="shared" si="105"/>
        <v>-5316172.6270764079</v>
      </c>
      <c r="N83" s="163">
        <v>0</v>
      </c>
      <c r="O83" s="160">
        <f t="shared" si="106"/>
        <v>-5316172.6270764079</v>
      </c>
      <c r="P83" s="160">
        <f t="shared" si="114"/>
        <v>3938892.4819418266</v>
      </c>
      <c r="Q83" s="160"/>
      <c r="R83" s="164"/>
      <c r="S83" s="160">
        <f t="shared" si="107"/>
        <v>-20000000</v>
      </c>
      <c r="T83" s="160">
        <f t="shared" si="108"/>
        <v>-10000000</v>
      </c>
      <c r="U83" s="754">
        <f t="shared" si="109"/>
        <v>-10203.83700040057</v>
      </c>
      <c r="V83" s="233">
        <f t="shared" si="110"/>
        <v>0</v>
      </c>
      <c r="W83" s="160"/>
      <c r="X83" s="160"/>
      <c r="Y83" s="160"/>
      <c r="Z83" s="160"/>
      <c r="AA83" s="160">
        <f t="shared" si="111"/>
        <v>-6495204.2073448449</v>
      </c>
      <c r="AB83" s="163">
        <v>0</v>
      </c>
      <c r="AC83" s="163">
        <f t="shared" si="112"/>
        <v>-6495204.2073448449</v>
      </c>
      <c r="AD83" s="163">
        <v>0</v>
      </c>
      <c r="AE83" s="160">
        <f t="shared" si="113"/>
        <v>-6495204.2073448449</v>
      </c>
      <c r="AF83" s="160">
        <f t="shared" si="115"/>
        <v>437654.72021576017</v>
      </c>
    </row>
    <row r="84" spans="1:32" x14ac:dyDescent="0.2">
      <c r="A84" s="158">
        <v>6</v>
      </c>
      <c r="B84" t="s">
        <v>33</v>
      </c>
      <c r="C84" s="160">
        <f>'Summary- Detailed'!L89</f>
        <v>3852514.9568052981</v>
      </c>
      <c r="D84" s="161">
        <f>SUM($C$74:C84)</f>
        <v>-36249523.413198709</v>
      </c>
      <c r="E84" s="428"/>
      <c r="F84" s="160">
        <f t="shared" si="98"/>
        <v>-20000000</v>
      </c>
      <c r="G84" s="160">
        <f t="shared" si="99"/>
        <v>-16249523.413198709</v>
      </c>
      <c r="H84" s="160">
        <f t="shared" si="100"/>
        <v>0</v>
      </c>
      <c r="I84" s="160">
        <f t="shared" si="101"/>
        <v>0</v>
      </c>
      <c r="J84" s="160">
        <f t="shared" si="102"/>
        <v>-8124761.7065993547</v>
      </c>
      <c r="K84" s="160">
        <f t="shared" si="103"/>
        <v>0</v>
      </c>
      <c r="L84" s="160">
        <f t="shared" si="104"/>
        <v>0</v>
      </c>
      <c r="M84" s="160">
        <f t="shared" si="105"/>
        <v>-3349099.8006721567</v>
      </c>
      <c r="N84" s="163">
        <v>0</v>
      </c>
      <c r="O84" s="160">
        <f t="shared" si="106"/>
        <v>-3349099.8006721567</v>
      </c>
      <c r="P84" s="160">
        <f t="shared" si="114"/>
        <v>1967072.8264042512</v>
      </c>
      <c r="Q84" s="160"/>
      <c r="R84" s="164"/>
      <c r="S84" s="160">
        <f t="shared" si="107"/>
        <v>-20000000</v>
      </c>
      <c r="T84" s="160">
        <f t="shared" si="108"/>
        <v>-8124761.7065993547</v>
      </c>
      <c r="U84" s="754">
        <f t="shared" si="109"/>
        <v>0</v>
      </c>
      <c r="V84" s="233">
        <f t="shared" si="110"/>
        <v>0</v>
      </c>
      <c r="W84" s="160"/>
      <c r="X84" s="160"/>
      <c r="Y84" s="160"/>
      <c r="Z84" s="160"/>
      <c r="AA84" s="160">
        <f t="shared" si="111"/>
        <v>-4609762.0769437999</v>
      </c>
      <c r="AB84" s="163">
        <v>0</v>
      </c>
      <c r="AC84" s="163">
        <f t="shared" si="112"/>
        <v>-4609762.0769437999</v>
      </c>
      <c r="AD84" s="163">
        <v>0</v>
      </c>
      <c r="AE84" s="160">
        <f t="shared" si="113"/>
        <v>-4609762.0769437999</v>
      </c>
      <c r="AF84" s="160">
        <f t="shared" si="115"/>
        <v>1885442.1304010451</v>
      </c>
    </row>
    <row r="85" spans="1:32" x14ac:dyDescent="0.2">
      <c r="A85" s="158">
        <v>6</v>
      </c>
      <c r="B85" t="s">
        <v>34</v>
      </c>
      <c r="C85" s="160">
        <f>'Summary- Detailed'!L90</f>
        <v>6036852.9216528442</v>
      </c>
      <c r="D85" s="161">
        <f>SUM($C$74:C85)</f>
        <v>-30212670.491545863</v>
      </c>
      <c r="E85" s="428"/>
      <c r="F85" s="160">
        <f t="shared" si="98"/>
        <v>-20000000</v>
      </c>
      <c r="G85" s="160">
        <f t="shared" si="99"/>
        <v>-10212670.491545863</v>
      </c>
      <c r="H85" s="160">
        <f t="shared" si="100"/>
        <v>0</v>
      </c>
      <c r="I85" s="160">
        <f t="shared" si="101"/>
        <v>0</v>
      </c>
      <c r="J85" s="160">
        <f t="shared" si="102"/>
        <v>-5106335.2457729317</v>
      </c>
      <c r="K85" s="160">
        <f t="shared" si="103"/>
        <v>0</v>
      </c>
      <c r="L85" s="160">
        <f t="shared" si="104"/>
        <v>0</v>
      </c>
      <c r="M85" s="160">
        <f t="shared" si="105"/>
        <v>-330673.33984573372</v>
      </c>
      <c r="N85" s="163">
        <v>0</v>
      </c>
      <c r="O85" s="160">
        <f t="shared" si="106"/>
        <v>-330673.33984573372</v>
      </c>
      <c r="P85" s="160">
        <f t="shared" si="114"/>
        <v>3018426.460826423</v>
      </c>
      <c r="Q85" s="160"/>
      <c r="R85" s="164"/>
      <c r="S85" s="160">
        <f t="shared" si="107"/>
        <v>-20000000</v>
      </c>
      <c r="T85" s="160">
        <f t="shared" si="108"/>
        <v>-5106335.2457729317</v>
      </c>
      <c r="U85" s="754">
        <f t="shared" si="109"/>
        <v>0</v>
      </c>
      <c r="V85" s="233">
        <f t="shared" si="110"/>
        <v>0</v>
      </c>
      <c r="W85" s="160"/>
      <c r="X85" s="160"/>
      <c r="Y85" s="160"/>
      <c r="Z85" s="160"/>
      <c r="AA85" s="160">
        <f t="shared" si="111"/>
        <v>-1591335.6161173768</v>
      </c>
      <c r="AB85" s="163">
        <v>0</v>
      </c>
      <c r="AC85" s="163">
        <f t="shared" si="112"/>
        <v>-1591335.6161173768</v>
      </c>
      <c r="AD85" s="163">
        <v>0</v>
      </c>
      <c r="AE85" s="160">
        <f t="shared" si="113"/>
        <v>-1591335.6161173768</v>
      </c>
      <c r="AF85" s="160">
        <f t="shared" si="115"/>
        <v>3018426.460826423</v>
      </c>
    </row>
    <row r="86" spans="1:32" x14ac:dyDescent="0.2">
      <c r="A86" s="158"/>
      <c r="C86" s="160"/>
      <c r="D86" s="161"/>
      <c r="E86" s="428"/>
      <c r="F86" s="160"/>
      <c r="G86" s="160"/>
      <c r="H86" s="160"/>
      <c r="I86" s="160"/>
      <c r="J86" s="160"/>
      <c r="K86" s="160"/>
      <c r="L86" s="160"/>
      <c r="M86" s="160"/>
      <c r="N86" s="163"/>
      <c r="O86" s="160"/>
      <c r="P86" s="160"/>
      <c r="Q86" s="160"/>
      <c r="R86" s="164"/>
      <c r="S86" s="160"/>
      <c r="T86" s="160"/>
      <c r="U86" s="754"/>
      <c r="V86" s="160"/>
      <c r="W86" s="160"/>
      <c r="X86" s="160"/>
      <c r="Y86" s="160"/>
      <c r="Z86" s="160"/>
      <c r="AA86" s="160"/>
      <c r="AB86" s="163"/>
      <c r="AC86" s="163"/>
      <c r="AD86" s="163"/>
      <c r="AE86" s="160"/>
      <c r="AF86" s="160"/>
    </row>
    <row r="87" spans="1:32" x14ac:dyDescent="0.2">
      <c r="A87" s="158">
        <v>7</v>
      </c>
      <c r="B87" s="234">
        <v>39448</v>
      </c>
      <c r="C87" s="160">
        <f>'Summary- Detailed'!L94</f>
        <v>-2275392.0149463164</v>
      </c>
      <c r="D87" s="161">
        <f>C87</f>
        <v>-2275392.0149463164</v>
      </c>
      <c r="E87" s="428"/>
      <c r="F87" s="160">
        <f t="shared" ref="F87:F98" si="116">IF(ABS(D87)&gt;+$F$9,IF(D87&lt;0,-$F$9,+$F$9),+D87)</f>
        <v>-2275392.0149463164</v>
      </c>
      <c r="G87" s="160">
        <f t="shared" ref="G87:G98" si="117">IF(ABS(D87)-ABS(F87)&gt;=$G$9,IF(D87&lt;=0,-$G$9,+$G$9),+D87-F87)</f>
        <v>0</v>
      </c>
      <c r="H87" s="160">
        <f t="shared" ref="H87:H98" si="118">IF(ABS(+D87)-ABS(SUM(F87:G87))&gt;=$H$9,IF(D87&lt;=0,-$H$9,+$H$9),+D87-SUM(F87:G87))</f>
        <v>0</v>
      </c>
      <c r="I87" s="160">
        <f t="shared" ref="I87:I98" si="119">IF(ABS(+D87)-ABS(SUM(F87:H87))&gt;=$I$9,IF(D87&lt;=0,$D87-SUM($F87:$H87),$D87-SUM($F87:$H87)),D87-SUM(F87:H87))</f>
        <v>0</v>
      </c>
      <c r="J87" s="160">
        <f t="shared" ref="J87:J98" si="120">+G87*$C$307</f>
        <v>0</v>
      </c>
      <c r="K87" s="160">
        <f t="shared" ref="K87:K98" si="121">+H87*$C$308</f>
        <v>0</v>
      </c>
      <c r="L87" s="160">
        <f t="shared" ref="L87:L98" si="122">+I87*$C$309</f>
        <v>0</v>
      </c>
      <c r="M87" s="163">
        <f t="shared" ref="M87:M98" si="123">SUM(J87:L87)+$M$85</f>
        <v>-330673.33984573372</v>
      </c>
      <c r="N87" s="163">
        <v>0</v>
      </c>
      <c r="O87" s="160">
        <f t="shared" ref="O87:O98" si="124">M87+N87</f>
        <v>-330673.33984573372</v>
      </c>
      <c r="P87" s="160">
        <f>O87-O85</f>
        <v>0</v>
      </c>
      <c r="Q87" s="160"/>
      <c r="R87" s="164"/>
      <c r="S87" s="160">
        <f t="shared" ref="S87:S98" si="125">+F87</f>
        <v>-2275392.0149463164</v>
      </c>
      <c r="T87" s="160">
        <f t="shared" ref="T87:T98" si="126">+G87-J87</f>
        <v>0</v>
      </c>
      <c r="U87" s="754">
        <f t="shared" ref="U87:U98" si="127">+H87-K87</f>
        <v>0</v>
      </c>
      <c r="V87" s="233">
        <f t="shared" ref="V87:V98" si="128">+I87-L87</f>
        <v>0</v>
      </c>
      <c r="W87" s="160"/>
      <c r="X87" s="160"/>
      <c r="Y87" s="160"/>
      <c r="Z87" s="160"/>
      <c r="AA87" s="160">
        <f t="shared" ref="AA87:AA98" si="129">SUM(S87:V87)+$AA$85</f>
        <v>-3866727.6310636932</v>
      </c>
      <c r="AB87" s="163">
        <v>0</v>
      </c>
      <c r="AC87" s="163">
        <f t="shared" ref="AC87:AC98" si="130">AA87-AB87</f>
        <v>-3866727.6310636932</v>
      </c>
      <c r="AD87" s="163">
        <v>0</v>
      </c>
      <c r="AE87" s="160">
        <f t="shared" ref="AE87:AE98" si="131">AA87-AB87+AD87</f>
        <v>-3866727.6310636932</v>
      </c>
      <c r="AF87" s="160">
        <f>AE87-AE85</f>
        <v>-2275392.0149463164</v>
      </c>
    </row>
    <row r="88" spans="1:32" x14ac:dyDescent="0.2">
      <c r="A88" s="158">
        <v>7</v>
      </c>
      <c r="B88" s="234">
        <v>39479</v>
      </c>
      <c r="C88" s="160">
        <f>'Summary- Detailed'!L95</f>
        <v>2459425.7192307333</v>
      </c>
      <c r="D88" s="161">
        <f>SUM($C$87:C88)</f>
        <v>184033.70428441698</v>
      </c>
      <c r="E88" s="428"/>
      <c r="F88" s="160">
        <f t="shared" si="116"/>
        <v>184033.70428441698</v>
      </c>
      <c r="G88" s="160">
        <f t="shared" si="117"/>
        <v>0</v>
      </c>
      <c r="H88" s="160">
        <f t="shared" si="118"/>
        <v>0</v>
      </c>
      <c r="I88" s="160">
        <f t="shared" si="119"/>
        <v>0</v>
      </c>
      <c r="J88" s="160">
        <f t="shared" si="120"/>
        <v>0</v>
      </c>
      <c r="K88" s="160">
        <f t="shared" si="121"/>
        <v>0</v>
      </c>
      <c r="L88" s="160">
        <f t="shared" si="122"/>
        <v>0</v>
      </c>
      <c r="M88" s="163">
        <f t="shared" si="123"/>
        <v>-330673.33984573372</v>
      </c>
      <c r="N88" s="163">
        <v>0</v>
      </c>
      <c r="O88" s="160">
        <f t="shared" si="124"/>
        <v>-330673.33984573372</v>
      </c>
      <c r="P88" s="160">
        <f t="shared" ref="P88:P98" si="132">O88-O87</f>
        <v>0</v>
      </c>
      <c r="Q88" s="160"/>
      <c r="R88" s="164"/>
      <c r="S88" s="160">
        <f t="shared" si="125"/>
        <v>184033.70428441698</v>
      </c>
      <c r="T88" s="160">
        <f t="shared" si="126"/>
        <v>0</v>
      </c>
      <c r="U88" s="754">
        <f t="shared" si="127"/>
        <v>0</v>
      </c>
      <c r="V88" s="233">
        <f t="shared" si="128"/>
        <v>0</v>
      </c>
      <c r="W88" s="160"/>
      <c r="X88" s="160"/>
      <c r="Y88" s="160"/>
      <c r="Z88" s="160"/>
      <c r="AA88" s="160">
        <f t="shared" si="129"/>
        <v>-1407301.9118329599</v>
      </c>
      <c r="AB88" s="163">
        <v>0</v>
      </c>
      <c r="AC88" s="163">
        <f t="shared" si="130"/>
        <v>-1407301.9118329599</v>
      </c>
      <c r="AD88" s="163">
        <v>0</v>
      </c>
      <c r="AE88" s="160">
        <f t="shared" si="131"/>
        <v>-1407301.9118329599</v>
      </c>
      <c r="AF88" s="160">
        <f t="shared" ref="AF88:AF98" si="133">AE88-AE87</f>
        <v>2459425.7192307333</v>
      </c>
    </row>
    <row r="89" spans="1:32" x14ac:dyDescent="0.2">
      <c r="A89" s="158">
        <v>7</v>
      </c>
      <c r="B89" s="234">
        <v>39508</v>
      </c>
      <c r="C89" s="160">
        <f>'Summary- Detailed'!L96</f>
        <v>1372851.1955058365</v>
      </c>
      <c r="D89" s="161">
        <f>SUM($C$87:C89)</f>
        <v>1556884.8997902535</v>
      </c>
      <c r="E89" s="428"/>
      <c r="F89" s="160">
        <f t="shared" si="116"/>
        <v>1556884.8997902535</v>
      </c>
      <c r="G89" s="160">
        <f t="shared" si="117"/>
        <v>0</v>
      </c>
      <c r="H89" s="160">
        <f t="shared" si="118"/>
        <v>0</v>
      </c>
      <c r="I89" s="160">
        <f t="shared" si="119"/>
        <v>0</v>
      </c>
      <c r="J89" s="160">
        <f t="shared" si="120"/>
        <v>0</v>
      </c>
      <c r="K89" s="160">
        <f t="shared" si="121"/>
        <v>0</v>
      </c>
      <c r="L89" s="160">
        <f t="shared" si="122"/>
        <v>0</v>
      </c>
      <c r="M89" s="163">
        <f t="shared" si="123"/>
        <v>-330673.33984573372</v>
      </c>
      <c r="N89" s="163">
        <v>0</v>
      </c>
      <c r="O89" s="160">
        <f t="shared" si="124"/>
        <v>-330673.33984573372</v>
      </c>
      <c r="P89" s="160">
        <f t="shared" si="132"/>
        <v>0</v>
      </c>
      <c r="Q89" s="160"/>
      <c r="R89" s="164"/>
      <c r="S89" s="160">
        <f t="shared" si="125"/>
        <v>1556884.8997902535</v>
      </c>
      <c r="T89" s="160">
        <f t="shared" si="126"/>
        <v>0</v>
      </c>
      <c r="U89" s="754">
        <f t="shared" si="127"/>
        <v>0</v>
      </c>
      <c r="V89" s="233">
        <f t="shared" si="128"/>
        <v>0</v>
      </c>
      <c r="W89" s="160"/>
      <c r="X89" s="160"/>
      <c r="Y89" s="160"/>
      <c r="Z89" s="160"/>
      <c r="AA89" s="160">
        <f t="shared" si="129"/>
        <v>-34450.716327123344</v>
      </c>
      <c r="AB89" s="163">
        <v>0</v>
      </c>
      <c r="AC89" s="163">
        <f t="shared" si="130"/>
        <v>-34450.716327123344</v>
      </c>
      <c r="AD89" s="163">
        <v>0</v>
      </c>
      <c r="AE89" s="160">
        <f t="shared" si="131"/>
        <v>-34450.716327123344</v>
      </c>
      <c r="AF89" s="160">
        <f t="shared" si="133"/>
        <v>1372851.1955058365</v>
      </c>
    </row>
    <row r="90" spans="1:32" x14ac:dyDescent="0.2">
      <c r="A90" s="158">
        <v>7</v>
      </c>
      <c r="B90" s="234">
        <v>39539</v>
      </c>
      <c r="C90" s="160">
        <f>'Summary- Detailed'!L97</f>
        <v>-2738636.7367859269</v>
      </c>
      <c r="D90" s="161">
        <f>SUM($C$87:C90)</f>
        <v>-1181751.8369956734</v>
      </c>
      <c r="E90" s="428"/>
      <c r="F90" s="160">
        <f t="shared" si="116"/>
        <v>-1181751.8369956734</v>
      </c>
      <c r="G90" s="160">
        <f t="shared" si="117"/>
        <v>0</v>
      </c>
      <c r="H90" s="160">
        <f t="shared" si="118"/>
        <v>0</v>
      </c>
      <c r="I90" s="160">
        <f t="shared" si="119"/>
        <v>0</v>
      </c>
      <c r="J90" s="160">
        <f t="shared" si="120"/>
        <v>0</v>
      </c>
      <c r="K90" s="160">
        <f t="shared" si="121"/>
        <v>0</v>
      </c>
      <c r="L90" s="160">
        <f t="shared" si="122"/>
        <v>0</v>
      </c>
      <c r="M90" s="163">
        <f t="shared" si="123"/>
        <v>-330673.33984573372</v>
      </c>
      <c r="N90" s="163">
        <v>0</v>
      </c>
      <c r="O90" s="160">
        <f t="shared" si="124"/>
        <v>-330673.33984573372</v>
      </c>
      <c r="P90" s="160">
        <f t="shared" si="132"/>
        <v>0</v>
      </c>
      <c r="Q90" s="160"/>
      <c r="R90" s="164"/>
      <c r="S90" s="160">
        <f t="shared" si="125"/>
        <v>-1181751.8369956734</v>
      </c>
      <c r="T90" s="160">
        <f t="shared" si="126"/>
        <v>0</v>
      </c>
      <c r="U90" s="754">
        <f t="shared" si="127"/>
        <v>0</v>
      </c>
      <c r="V90" s="233">
        <f t="shared" si="128"/>
        <v>0</v>
      </c>
      <c r="W90" s="160"/>
      <c r="X90" s="160"/>
      <c r="Y90" s="160"/>
      <c r="Z90" s="160"/>
      <c r="AA90" s="160">
        <f t="shared" si="129"/>
        <v>-2773087.4531130502</v>
      </c>
      <c r="AB90" s="163">
        <v>0</v>
      </c>
      <c r="AC90" s="163">
        <f t="shared" si="130"/>
        <v>-2773087.4531130502</v>
      </c>
      <c r="AD90" s="163">
        <v>0</v>
      </c>
      <c r="AE90" s="160">
        <f t="shared" si="131"/>
        <v>-2773087.4531130502</v>
      </c>
      <c r="AF90" s="160">
        <f t="shared" si="133"/>
        <v>-2738636.7367859269</v>
      </c>
    </row>
    <row r="91" spans="1:32" x14ac:dyDescent="0.2">
      <c r="A91" s="158">
        <v>7</v>
      </c>
      <c r="B91" s="234">
        <v>39569</v>
      </c>
      <c r="C91" s="160">
        <f>'Summary- Detailed'!L98</f>
        <v>-21012746.218692351</v>
      </c>
      <c r="D91" s="161">
        <f>SUM($C$87:C91)</f>
        <v>-22194498.055688024</v>
      </c>
      <c r="E91" s="428"/>
      <c r="F91" s="160">
        <f t="shared" si="116"/>
        <v>-20000000</v>
      </c>
      <c r="G91" s="160">
        <f t="shared" si="117"/>
        <v>-2194498.0556880236</v>
      </c>
      <c r="H91" s="160">
        <f t="shared" si="118"/>
        <v>0</v>
      </c>
      <c r="I91" s="160">
        <f t="shared" si="119"/>
        <v>0</v>
      </c>
      <c r="J91" s="160">
        <f t="shared" si="120"/>
        <v>-1097249.0278440118</v>
      </c>
      <c r="K91" s="160">
        <f t="shared" si="121"/>
        <v>0</v>
      </c>
      <c r="L91" s="160">
        <f t="shared" si="122"/>
        <v>0</v>
      </c>
      <c r="M91" s="163">
        <f t="shared" si="123"/>
        <v>-1427922.3676897455</v>
      </c>
      <c r="N91" s="163">
        <v>0</v>
      </c>
      <c r="O91" s="160">
        <f t="shared" si="124"/>
        <v>-1427922.3676897455</v>
      </c>
      <c r="P91" s="160">
        <f t="shared" si="132"/>
        <v>-1097249.0278440118</v>
      </c>
      <c r="Q91" s="160"/>
      <c r="R91" s="164"/>
      <c r="S91" s="160">
        <f t="shared" si="125"/>
        <v>-20000000</v>
      </c>
      <c r="T91" s="160">
        <f t="shared" si="126"/>
        <v>-1097249.0278440118</v>
      </c>
      <c r="U91" s="754">
        <f t="shared" si="127"/>
        <v>0</v>
      </c>
      <c r="V91" s="233">
        <f t="shared" si="128"/>
        <v>0</v>
      </c>
      <c r="W91" s="160"/>
      <c r="X91" s="160"/>
      <c r="Y91" s="160"/>
      <c r="Z91" s="160"/>
      <c r="AA91" s="160">
        <f t="shared" si="129"/>
        <v>-22688584.643961389</v>
      </c>
      <c r="AB91" s="163">
        <v>0</v>
      </c>
      <c r="AC91" s="163">
        <f t="shared" si="130"/>
        <v>-22688584.643961389</v>
      </c>
      <c r="AD91" s="163">
        <v>0</v>
      </c>
      <c r="AE91" s="160">
        <f t="shared" si="131"/>
        <v>-22688584.643961389</v>
      </c>
      <c r="AF91" s="160">
        <f t="shared" si="133"/>
        <v>-19915497.190848339</v>
      </c>
    </row>
    <row r="92" spans="1:32" x14ac:dyDescent="0.2">
      <c r="A92" s="158">
        <v>7</v>
      </c>
      <c r="B92" s="234">
        <v>39600</v>
      </c>
      <c r="C92" s="160">
        <f>'Summary- Detailed'!L99</f>
        <v>-8355825.0977022359</v>
      </c>
      <c r="D92" s="161">
        <f>SUM($C$87:C92)</f>
        <v>-30550323.153390259</v>
      </c>
      <c r="E92" s="428"/>
      <c r="F92" s="160">
        <f t="shared" si="116"/>
        <v>-20000000</v>
      </c>
      <c r="G92" s="160">
        <f t="shared" si="117"/>
        <v>-10550323.153390259</v>
      </c>
      <c r="H92" s="160">
        <f t="shared" si="118"/>
        <v>0</v>
      </c>
      <c r="I92" s="160">
        <f t="shared" si="119"/>
        <v>0</v>
      </c>
      <c r="J92" s="160">
        <f t="shared" si="120"/>
        <v>-5275161.5766951293</v>
      </c>
      <c r="K92" s="160">
        <f t="shared" si="121"/>
        <v>0</v>
      </c>
      <c r="L92" s="160">
        <f t="shared" si="122"/>
        <v>0</v>
      </c>
      <c r="M92" s="163">
        <f t="shared" si="123"/>
        <v>-5605834.916540863</v>
      </c>
      <c r="N92" s="163">
        <v>0</v>
      </c>
      <c r="O92" s="160">
        <f t="shared" si="124"/>
        <v>-5605834.916540863</v>
      </c>
      <c r="P92" s="160">
        <f t="shared" si="132"/>
        <v>-4177912.5488511175</v>
      </c>
      <c r="Q92" s="160"/>
      <c r="R92" s="164"/>
      <c r="S92" s="160">
        <f t="shared" si="125"/>
        <v>-20000000</v>
      </c>
      <c r="T92" s="160">
        <f t="shared" si="126"/>
        <v>-5275161.5766951293</v>
      </c>
      <c r="U92" s="754">
        <f t="shared" si="127"/>
        <v>0</v>
      </c>
      <c r="V92" s="233">
        <f t="shared" si="128"/>
        <v>0</v>
      </c>
      <c r="W92" s="160"/>
      <c r="X92" s="160"/>
      <c r="Y92" s="160"/>
      <c r="Z92" s="160"/>
      <c r="AA92" s="160">
        <f t="shared" si="129"/>
        <v>-26866497.192812506</v>
      </c>
      <c r="AB92" s="163">
        <v>0</v>
      </c>
      <c r="AC92" s="163">
        <f t="shared" si="130"/>
        <v>-26866497.192812506</v>
      </c>
      <c r="AD92" s="163">
        <v>0</v>
      </c>
      <c r="AE92" s="160">
        <f t="shared" si="131"/>
        <v>-26866497.192812506</v>
      </c>
      <c r="AF92" s="160">
        <f t="shared" si="133"/>
        <v>-4177912.5488511175</v>
      </c>
    </row>
    <row r="93" spans="1:32" x14ac:dyDescent="0.2">
      <c r="A93" s="158">
        <v>7</v>
      </c>
      <c r="B93" s="234">
        <v>39630</v>
      </c>
      <c r="C93" s="160">
        <f>'Summary- Detailed'!L100</f>
        <v>-9228030.9396545701</v>
      </c>
      <c r="D93" s="161">
        <f>SUM($C$87:C93)</f>
        <v>-39778354.093044832</v>
      </c>
      <c r="E93" s="428"/>
      <c r="F93" s="160">
        <f t="shared" si="116"/>
        <v>-20000000</v>
      </c>
      <c r="G93" s="160">
        <f t="shared" si="117"/>
        <v>-19778354.093044832</v>
      </c>
      <c r="H93" s="160">
        <f t="shared" si="118"/>
        <v>0</v>
      </c>
      <c r="I93" s="160">
        <f t="shared" si="119"/>
        <v>0</v>
      </c>
      <c r="J93" s="160">
        <f t="shared" si="120"/>
        <v>-9889177.0465224162</v>
      </c>
      <c r="K93" s="160">
        <f t="shared" si="121"/>
        <v>0</v>
      </c>
      <c r="L93" s="160">
        <f t="shared" si="122"/>
        <v>0</v>
      </c>
      <c r="M93" s="163">
        <f t="shared" si="123"/>
        <v>-10219850.38636815</v>
      </c>
      <c r="N93" s="163">
        <v>0</v>
      </c>
      <c r="O93" s="160">
        <f t="shared" si="124"/>
        <v>-10219850.38636815</v>
      </c>
      <c r="P93" s="160">
        <f t="shared" si="132"/>
        <v>-4614015.4698272869</v>
      </c>
      <c r="Q93" s="160"/>
      <c r="R93" s="164"/>
      <c r="S93" s="160">
        <f t="shared" si="125"/>
        <v>-20000000</v>
      </c>
      <c r="T93" s="160">
        <f t="shared" si="126"/>
        <v>-9889177.0465224162</v>
      </c>
      <c r="U93" s="754">
        <f t="shared" si="127"/>
        <v>0</v>
      </c>
      <c r="V93" s="233">
        <f t="shared" si="128"/>
        <v>0</v>
      </c>
      <c r="W93" s="160"/>
      <c r="X93" s="160"/>
      <c r="Y93" s="160"/>
      <c r="Z93" s="160"/>
      <c r="AA93" s="160">
        <f t="shared" si="129"/>
        <v>-31480512.662639793</v>
      </c>
      <c r="AB93" s="163">
        <v>0</v>
      </c>
      <c r="AC93" s="163">
        <f t="shared" si="130"/>
        <v>-31480512.662639793</v>
      </c>
      <c r="AD93" s="163">
        <v>0</v>
      </c>
      <c r="AE93" s="160">
        <f t="shared" si="131"/>
        <v>-31480512.662639793</v>
      </c>
      <c r="AF93" s="160">
        <f t="shared" si="133"/>
        <v>-4614015.4698272869</v>
      </c>
    </row>
    <row r="94" spans="1:32" x14ac:dyDescent="0.2">
      <c r="A94" s="158">
        <v>7</v>
      </c>
      <c r="B94" s="234">
        <v>39661</v>
      </c>
      <c r="C94" s="160">
        <f>'Summary- Detailed'!L101</f>
        <v>2852793.077118956</v>
      </c>
      <c r="D94" s="161">
        <f>SUM($C$87:C94)</f>
        <v>-36925561.015925877</v>
      </c>
      <c r="E94" s="428"/>
      <c r="F94" s="160">
        <f t="shared" si="116"/>
        <v>-20000000</v>
      </c>
      <c r="G94" s="160">
        <f t="shared" si="117"/>
        <v>-16925561.015925877</v>
      </c>
      <c r="H94" s="160">
        <f t="shared" si="118"/>
        <v>0</v>
      </c>
      <c r="I94" s="160">
        <f t="shared" si="119"/>
        <v>0</v>
      </c>
      <c r="J94" s="160">
        <f t="shared" si="120"/>
        <v>-8462780.5079629384</v>
      </c>
      <c r="K94" s="160">
        <f t="shared" si="121"/>
        <v>0</v>
      </c>
      <c r="L94" s="160">
        <f t="shared" si="122"/>
        <v>0</v>
      </c>
      <c r="M94" s="163">
        <f t="shared" si="123"/>
        <v>-8793453.8478086721</v>
      </c>
      <c r="N94" s="163">
        <v>0</v>
      </c>
      <c r="O94" s="160">
        <f t="shared" si="124"/>
        <v>-8793453.8478086721</v>
      </c>
      <c r="P94" s="160">
        <f t="shared" si="132"/>
        <v>1426396.5385594778</v>
      </c>
      <c r="Q94" s="160"/>
      <c r="R94" s="164"/>
      <c r="S94" s="160">
        <f t="shared" si="125"/>
        <v>-20000000</v>
      </c>
      <c r="T94" s="160">
        <f t="shared" si="126"/>
        <v>-8462780.5079629384</v>
      </c>
      <c r="U94" s="754">
        <f t="shared" si="127"/>
        <v>0</v>
      </c>
      <c r="V94" s="233">
        <f t="shared" si="128"/>
        <v>0</v>
      </c>
      <c r="W94" s="160"/>
      <c r="X94" s="160"/>
      <c r="Y94" s="160"/>
      <c r="Z94" s="160"/>
      <c r="AA94" s="160">
        <f t="shared" si="129"/>
        <v>-30054116.124080315</v>
      </c>
      <c r="AB94" s="163">
        <v>0</v>
      </c>
      <c r="AC94" s="163">
        <f t="shared" si="130"/>
        <v>-30054116.124080315</v>
      </c>
      <c r="AD94" s="163">
        <v>0</v>
      </c>
      <c r="AE94" s="160">
        <f t="shared" si="131"/>
        <v>-30054116.124080315</v>
      </c>
      <c r="AF94" s="160">
        <f t="shared" si="133"/>
        <v>1426396.5385594778</v>
      </c>
    </row>
    <row r="95" spans="1:32" x14ac:dyDescent="0.2">
      <c r="A95" s="158">
        <v>7</v>
      </c>
      <c r="B95" s="234">
        <v>39692</v>
      </c>
      <c r="C95" s="160">
        <f>'Summary- Detailed'!L102</f>
        <v>12756569.902592195</v>
      </c>
      <c r="D95" s="161">
        <f>SUM($C$87:C95)</f>
        <v>-24168991.11333368</v>
      </c>
      <c r="E95" s="428"/>
      <c r="F95" s="160">
        <f t="shared" si="116"/>
        <v>-20000000</v>
      </c>
      <c r="G95" s="160">
        <f t="shared" si="117"/>
        <v>-4168991.1133336797</v>
      </c>
      <c r="H95" s="160">
        <f t="shared" si="118"/>
        <v>0</v>
      </c>
      <c r="I95" s="160">
        <f t="shared" si="119"/>
        <v>0</v>
      </c>
      <c r="J95" s="160">
        <f t="shared" si="120"/>
        <v>-2084495.5566668399</v>
      </c>
      <c r="K95" s="160">
        <f t="shared" si="121"/>
        <v>0</v>
      </c>
      <c r="L95" s="160">
        <f t="shared" si="122"/>
        <v>0</v>
      </c>
      <c r="M95" s="163">
        <f t="shared" si="123"/>
        <v>-2415168.8965125736</v>
      </c>
      <c r="N95" s="163">
        <v>0</v>
      </c>
      <c r="O95" s="160">
        <f t="shared" si="124"/>
        <v>-2415168.8965125736</v>
      </c>
      <c r="P95" s="160">
        <f t="shared" si="132"/>
        <v>6378284.9512960985</v>
      </c>
      <c r="Q95" s="160"/>
      <c r="R95" s="164"/>
      <c r="S95" s="160">
        <f t="shared" si="125"/>
        <v>-20000000</v>
      </c>
      <c r="T95" s="160">
        <f t="shared" si="126"/>
        <v>-2084495.5566668399</v>
      </c>
      <c r="U95" s="754">
        <f t="shared" si="127"/>
        <v>0</v>
      </c>
      <c r="V95" s="233">
        <f t="shared" si="128"/>
        <v>0</v>
      </c>
      <c r="W95" s="160"/>
      <c r="X95" s="160"/>
      <c r="Y95" s="160"/>
      <c r="Z95" s="160"/>
      <c r="AA95" s="160">
        <f t="shared" si="129"/>
        <v>-23675831.172784217</v>
      </c>
      <c r="AB95" s="163">
        <v>0</v>
      </c>
      <c r="AC95" s="163">
        <f t="shared" si="130"/>
        <v>-23675831.172784217</v>
      </c>
      <c r="AD95" s="163">
        <v>0</v>
      </c>
      <c r="AE95" s="160">
        <f t="shared" si="131"/>
        <v>-23675831.172784217</v>
      </c>
      <c r="AF95" s="160">
        <f t="shared" si="133"/>
        <v>6378284.9512960985</v>
      </c>
    </row>
    <row r="96" spans="1:32" x14ac:dyDescent="0.2">
      <c r="A96" s="158">
        <v>7</v>
      </c>
      <c r="B96" s="234">
        <v>39722</v>
      </c>
      <c r="C96" s="160">
        <f>'Summary- Detailed'!L103</f>
        <v>7047062.5382787185</v>
      </c>
      <c r="D96" s="161">
        <f>SUM($C$87:C96)</f>
        <v>-17121928.575054962</v>
      </c>
      <c r="E96" s="428"/>
      <c r="F96" s="160">
        <f t="shared" si="116"/>
        <v>-17121928.575054962</v>
      </c>
      <c r="G96" s="160">
        <f t="shared" si="117"/>
        <v>0</v>
      </c>
      <c r="H96" s="160">
        <f t="shared" si="118"/>
        <v>0</v>
      </c>
      <c r="I96" s="160">
        <f t="shared" si="119"/>
        <v>0</v>
      </c>
      <c r="J96" s="160">
        <f t="shared" si="120"/>
        <v>0</v>
      </c>
      <c r="K96" s="160">
        <f t="shared" si="121"/>
        <v>0</v>
      </c>
      <c r="L96" s="160">
        <f t="shared" si="122"/>
        <v>0</v>
      </c>
      <c r="M96" s="163">
        <f t="shared" si="123"/>
        <v>-330673.33984573372</v>
      </c>
      <c r="N96" s="163">
        <v>0</v>
      </c>
      <c r="O96" s="160">
        <f t="shared" si="124"/>
        <v>-330673.33984573372</v>
      </c>
      <c r="P96" s="160">
        <f t="shared" si="132"/>
        <v>2084495.5566668399</v>
      </c>
      <c r="Q96" s="160"/>
      <c r="R96" s="164"/>
      <c r="S96" s="160">
        <f t="shared" si="125"/>
        <v>-17121928.575054962</v>
      </c>
      <c r="T96" s="160">
        <f t="shared" si="126"/>
        <v>0</v>
      </c>
      <c r="U96" s="754">
        <f t="shared" si="127"/>
        <v>0</v>
      </c>
      <c r="V96" s="233">
        <f t="shared" si="128"/>
        <v>0</v>
      </c>
      <c r="W96" s="160"/>
      <c r="X96" s="160"/>
      <c r="Y96" s="160"/>
      <c r="Z96" s="160"/>
      <c r="AA96" s="160">
        <f t="shared" si="129"/>
        <v>-18713264.191172339</v>
      </c>
      <c r="AB96" s="163">
        <v>0</v>
      </c>
      <c r="AC96" s="163">
        <f t="shared" si="130"/>
        <v>-18713264.191172339</v>
      </c>
      <c r="AD96" s="163">
        <v>0</v>
      </c>
      <c r="AE96" s="160">
        <f t="shared" si="131"/>
        <v>-18713264.191172339</v>
      </c>
      <c r="AF96" s="160">
        <f t="shared" si="133"/>
        <v>4962566.9816118777</v>
      </c>
    </row>
    <row r="97" spans="1:32" x14ac:dyDescent="0.2">
      <c r="A97" s="158">
        <v>7</v>
      </c>
      <c r="B97" s="234">
        <v>39753</v>
      </c>
      <c r="C97" s="160">
        <f>'Summary- Detailed'!L104</f>
        <v>2898960.8820309481</v>
      </c>
      <c r="D97" s="161">
        <f>SUM($C$87:C97)</f>
        <v>-14222967.693024013</v>
      </c>
      <c r="E97" s="428"/>
      <c r="F97" s="160">
        <f t="shared" si="116"/>
        <v>-14222967.693024013</v>
      </c>
      <c r="G97" s="160">
        <f t="shared" si="117"/>
        <v>0</v>
      </c>
      <c r="H97" s="160">
        <f t="shared" si="118"/>
        <v>0</v>
      </c>
      <c r="I97" s="160">
        <f t="shared" si="119"/>
        <v>0</v>
      </c>
      <c r="J97" s="160">
        <f t="shared" si="120"/>
        <v>0</v>
      </c>
      <c r="K97" s="160">
        <f t="shared" si="121"/>
        <v>0</v>
      </c>
      <c r="L97" s="160">
        <f t="shared" si="122"/>
        <v>0</v>
      </c>
      <c r="M97" s="163">
        <f t="shared" si="123"/>
        <v>-330673.33984573372</v>
      </c>
      <c r="N97" s="163">
        <v>0</v>
      </c>
      <c r="O97" s="160">
        <f t="shared" si="124"/>
        <v>-330673.33984573372</v>
      </c>
      <c r="P97" s="160">
        <f t="shared" si="132"/>
        <v>0</v>
      </c>
      <c r="Q97" s="160"/>
      <c r="R97" s="164"/>
      <c r="S97" s="160">
        <f t="shared" si="125"/>
        <v>-14222967.693024013</v>
      </c>
      <c r="T97" s="160">
        <f t="shared" si="126"/>
        <v>0</v>
      </c>
      <c r="U97" s="754">
        <f t="shared" si="127"/>
        <v>0</v>
      </c>
      <c r="V97" s="233">
        <f t="shared" si="128"/>
        <v>0</v>
      </c>
      <c r="W97" s="160"/>
      <c r="X97" s="160"/>
      <c r="Y97" s="160"/>
      <c r="Z97" s="160"/>
      <c r="AA97" s="160">
        <f t="shared" si="129"/>
        <v>-15814303.30914139</v>
      </c>
      <c r="AB97" s="163">
        <v>0</v>
      </c>
      <c r="AC97" s="163">
        <f t="shared" si="130"/>
        <v>-15814303.30914139</v>
      </c>
      <c r="AD97" s="163">
        <v>0</v>
      </c>
      <c r="AE97" s="160">
        <f t="shared" si="131"/>
        <v>-15814303.30914139</v>
      </c>
      <c r="AF97" s="160">
        <f t="shared" si="133"/>
        <v>2898960.882030949</v>
      </c>
    </row>
    <row r="98" spans="1:32" x14ac:dyDescent="0.2">
      <c r="A98" s="158">
        <v>7</v>
      </c>
      <c r="B98" s="234">
        <v>39783</v>
      </c>
      <c r="C98" s="160">
        <f>'Summary- Detailed'!L105</f>
        <v>12458043.31113358</v>
      </c>
      <c r="D98" s="161">
        <f>SUM($C$87:C98)</f>
        <v>-1764924.3818904329</v>
      </c>
      <c r="E98" s="428"/>
      <c r="F98" s="160">
        <f t="shared" si="116"/>
        <v>-1764924.3818904329</v>
      </c>
      <c r="G98" s="160">
        <f t="shared" si="117"/>
        <v>0</v>
      </c>
      <c r="H98" s="160">
        <f t="shared" si="118"/>
        <v>0</v>
      </c>
      <c r="I98" s="160">
        <f t="shared" si="119"/>
        <v>0</v>
      </c>
      <c r="J98" s="160">
        <f t="shared" si="120"/>
        <v>0</v>
      </c>
      <c r="K98" s="160">
        <f t="shared" si="121"/>
        <v>0</v>
      </c>
      <c r="L98" s="160">
        <f t="shared" si="122"/>
        <v>0</v>
      </c>
      <c r="M98" s="163">
        <f t="shared" si="123"/>
        <v>-330673.33984573372</v>
      </c>
      <c r="N98" s="163">
        <v>0</v>
      </c>
      <c r="O98" s="160">
        <f t="shared" si="124"/>
        <v>-330673.33984573372</v>
      </c>
      <c r="P98" s="160">
        <f t="shared" si="132"/>
        <v>0</v>
      </c>
      <c r="Q98" s="160"/>
      <c r="R98" s="164"/>
      <c r="S98" s="160">
        <f t="shared" si="125"/>
        <v>-1764924.3818904329</v>
      </c>
      <c r="T98" s="160">
        <f t="shared" si="126"/>
        <v>0</v>
      </c>
      <c r="U98" s="754">
        <f t="shared" si="127"/>
        <v>0</v>
      </c>
      <c r="V98" s="233">
        <f t="shared" si="128"/>
        <v>0</v>
      </c>
      <c r="W98" s="160"/>
      <c r="X98" s="160"/>
      <c r="Y98" s="160"/>
      <c r="Z98" s="160"/>
      <c r="AA98" s="160">
        <f t="shared" si="129"/>
        <v>-3356259.9980078097</v>
      </c>
      <c r="AB98" s="163">
        <v>0</v>
      </c>
      <c r="AC98" s="163">
        <f t="shared" si="130"/>
        <v>-3356259.9980078097</v>
      </c>
      <c r="AD98" s="163">
        <v>0</v>
      </c>
      <c r="AE98" s="160">
        <f t="shared" si="131"/>
        <v>-3356259.9980078097</v>
      </c>
      <c r="AF98" s="160">
        <f t="shared" si="133"/>
        <v>12458043.31113358</v>
      </c>
    </row>
    <row r="99" spans="1:32" x14ac:dyDescent="0.2">
      <c r="A99" s="158"/>
      <c r="B99" s="234"/>
      <c r="C99" s="160"/>
      <c r="D99" s="161"/>
      <c r="E99" s="428"/>
      <c r="F99" s="160"/>
      <c r="G99" s="160"/>
      <c r="H99" s="160"/>
      <c r="I99" s="160"/>
      <c r="J99" s="160"/>
      <c r="K99" s="160"/>
      <c r="L99" s="160"/>
      <c r="M99" s="163"/>
      <c r="N99" s="163"/>
      <c r="O99" s="160"/>
      <c r="P99" s="160"/>
      <c r="Q99" s="160"/>
      <c r="R99" s="164"/>
      <c r="S99" s="160"/>
      <c r="T99" s="160"/>
      <c r="U99" s="754"/>
      <c r="V99" s="233"/>
      <c r="W99" s="160"/>
      <c r="X99" s="160"/>
      <c r="Y99" s="160"/>
      <c r="Z99" s="160"/>
      <c r="AA99" s="160"/>
      <c r="AB99" s="163"/>
      <c r="AC99" s="163"/>
      <c r="AD99" s="163"/>
      <c r="AE99" s="160"/>
      <c r="AF99" s="160"/>
    </row>
    <row r="100" spans="1:32" x14ac:dyDescent="0.2">
      <c r="A100" s="158">
        <v>8</v>
      </c>
      <c r="B100" s="234">
        <v>39814</v>
      </c>
      <c r="C100" s="160">
        <f>'Summary- Detailed'!L109</f>
        <v>-10251511.093003815</v>
      </c>
      <c r="D100" s="161">
        <f>C100</f>
        <v>-10251511.093003815</v>
      </c>
      <c r="E100" s="428"/>
      <c r="F100" s="160">
        <f t="shared" ref="F100:F111" si="134">IF(ABS(D100)&gt;+$F$9,IF(D100&lt;0,-$F$9,+$F$9),+D100)</f>
        <v>-10251511.093003815</v>
      </c>
      <c r="G100" s="160">
        <f t="shared" ref="G100:G111" si="135">IF(ABS(D100)-ABS(F100)&gt;=$G$9,IF(D100&lt;=0,-$G$9,+$G$9),+D100-F100)</f>
        <v>0</v>
      </c>
      <c r="H100" s="160">
        <f t="shared" ref="H100:H111" si="136">IF(ABS(+D100)-ABS(SUM(F100:G100))&gt;=$H$9,IF(D100&lt;=0,-$H$9,+$H$9),+D100-SUM(F100:G100))</f>
        <v>0</v>
      </c>
      <c r="I100" s="160">
        <f t="shared" ref="I100:I111" si="137">IF(ABS(+D100)-ABS(SUM(F100:H100))&gt;=$I$9,IF(D100&lt;=0,$D100-SUM($F100:$H100),$D100-SUM($F100:$H100)),D100-SUM(F100:H100))</f>
        <v>0</v>
      </c>
      <c r="J100" s="160">
        <f t="shared" ref="J100:J111" si="138">+G100*$C$307</f>
        <v>0</v>
      </c>
      <c r="K100" s="160">
        <f t="shared" ref="K100:K111" si="139">+H100*$C$308</f>
        <v>0</v>
      </c>
      <c r="L100" s="160">
        <f t="shared" ref="L100:L111" si="140">+I100*$C$309</f>
        <v>0</v>
      </c>
      <c r="M100" s="163">
        <f t="shared" ref="M100:M111" si="141">SUM(J100:L100)+$M$98</f>
        <v>-330673.33984573372</v>
      </c>
      <c r="N100" s="163">
        <v>0</v>
      </c>
      <c r="O100" s="160">
        <f t="shared" ref="O100:O111" si="142">M100+N100</f>
        <v>-330673.33984573372</v>
      </c>
      <c r="P100" s="160">
        <f>O100-O98</f>
        <v>0</v>
      </c>
      <c r="Q100" s="160"/>
      <c r="R100" s="164"/>
      <c r="S100" s="160">
        <f t="shared" ref="S100:S111" si="143">+F100</f>
        <v>-10251511.093003815</v>
      </c>
      <c r="T100" s="160">
        <f t="shared" ref="T100:T111" si="144">+G100-J100</f>
        <v>0</v>
      </c>
      <c r="U100" s="754">
        <f t="shared" ref="U100:U111" si="145">+H100-K100</f>
        <v>0</v>
      </c>
      <c r="V100" s="233">
        <f t="shared" ref="V100:V111" si="146">+I100-L100</f>
        <v>0</v>
      </c>
      <c r="W100" s="160"/>
      <c r="X100" s="160"/>
      <c r="Y100" s="160"/>
      <c r="Z100" s="160"/>
      <c r="AA100" s="160">
        <f t="shared" ref="AA100:AA111" si="147">SUM(S100:V100)+$AA$98</f>
        <v>-13607771.091011625</v>
      </c>
      <c r="AB100" s="163">
        <v>0</v>
      </c>
      <c r="AC100" s="163">
        <f t="shared" ref="AC100:AC111" si="148">AA100-AB100</f>
        <v>-13607771.091011625</v>
      </c>
      <c r="AD100" s="163">
        <v>0</v>
      </c>
      <c r="AE100" s="160">
        <f t="shared" ref="AE100:AE111" si="149">AA100-AB100+AD100</f>
        <v>-13607771.091011625</v>
      </c>
      <c r="AF100" s="160">
        <f>AE100-AE98</f>
        <v>-10251511.093003815</v>
      </c>
    </row>
    <row r="101" spans="1:32" x14ac:dyDescent="0.2">
      <c r="A101" s="158">
        <v>8</v>
      </c>
      <c r="B101" s="234">
        <v>39845</v>
      </c>
      <c r="C101" s="160">
        <f>'Summary- Detailed'!L110</f>
        <v>5192188.8631332237</v>
      </c>
      <c r="D101" s="161">
        <f>SUM($C$100:C101)</f>
        <v>-5059322.2298705913</v>
      </c>
      <c r="E101" s="428"/>
      <c r="F101" s="160">
        <f t="shared" si="134"/>
        <v>-5059322.2298705913</v>
      </c>
      <c r="G101" s="160">
        <f t="shared" si="135"/>
        <v>0</v>
      </c>
      <c r="H101" s="160">
        <f t="shared" si="136"/>
        <v>0</v>
      </c>
      <c r="I101" s="160">
        <f t="shared" si="137"/>
        <v>0</v>
      </c>
      <c r="J101" s="160">
        <f t="shared" si="138"/>
        <v>0</v>
      </c>
      <c r="K101" s="160">
        <f t="shared" si="139"/>
        <v>0</v>
      </c>
      <c r="L101" s="160">
        <f t="shared" si="140"/>
        <v>0</v>
      </c>
      <c r="M101" s="163">
        <f t="shared" si="141"/>
        <v>-330673.33984573372</v>
      </c>
      <c r="N101" s="163">
        <v>0</v>
      </c>
      <c r="O101" s="160">
        <f t="shared" si="142"/>
        <v>-330673.33984573372</v>
      </c>
      <c r="P101" s="160">
        <f t="shared" ref="P101:P111" si="150">O101-O100</f>
        <v>0</v>
      </c>
      <c r="Q101" s="160"/>
      <c r="R101" s="164"/>
      <c r="S101" s="160">
        <f t="shared" si="143"/>
        <v>-5059322.2298705913</v>
      </c>
      <c r="T101" s="160">
        <f t="shared" si="144"/>
        <v>0</v>
      </c>
      <c r="U101" s="754">
        <f t="shared" si="145"/>
        <v>0</v>
      </c>
      <c r="V101" s="233">
        <f t="shared" si="146"/>
        <v>0</v>
      </c>
      <c r="W101" s="160"/>
      <c r="X101" s="160"/>
      <c r="Y101" s="160"/>
      <c r="Z101" s="160"/>
      <c r="AA101" s="160">
        <f t="shared" si="147"/>
        <v>-8415582.2278784011</v>
      </c>
      <c r="AB101" s="163">
        <v>0</v>
      </c>
      <c r="AC101" s="163">
        <f t="shared" si="148"/>
        <v>-8415582.2278784011</v>
      </c>
      <c r="AD101" s="163">
        <v>0</v>
      </c>
      <c r="AE101" s="160">
        <f t="shared" si="149"/>
        <v>-8415582.2278784011</v>
      </c>
      <c r="AF101" s="160">
        <f t="shared" ref="AF101:AF111" si="151">AE101-AE100</f>
        <v>5192188.8631332237</v>
      </c>
    </row>
    <row r="102" spans="1:32" x14ac:dyDescent="0.2">
      <c r="A102" s="158">
        <v>8</v>
      </c>
      <c r="B102" s="234">
        <v>39873</v>
      </c>
      <c r="C102" s="160">
        <f>'Summary- Detailed'!L111</f>
        <v>9025.1023387498481</v>
      </c>
      <c r="D102" s="161">
        <f>SUM($C$100:C102)</f>
        <v>-5050297.1275318414</v>
      </c>
      <c r="E102" s="428"/>
      <c r="F102" s="160">
        <f t="shared" si="134"/>
        <v>-5050297.1275318414</v>
      </c>
      <c r="G102" s="160">
        <f t="shared" si="135"/>
        <v>0</v>
      </c>
      <c r="H102" s="160">
        <f t="shared" si="136"/>
        <v>0</v>
      </c>
      <c r="I102" s="160">
        <f t="shared" si="137"/>
        <v>0</v>
      </c>
      <c r="J102" s="160">
        <f t="shared" si="138"/>
        <v>0</v>
      </c>
      <c r="K102" s="160">
        <f t="shared" si="139"/>
        <v>0</v>
      </c>
      <c r="L102" s="160">
        <f t="shared" si="140"/>
        <v>0</v>
      </c>
      <c r="M102" s="163">
        <f t="shared" si="141"/>
        <v>-330673.33984573372</v>
      </c>
      <c r="N102" s="163">
        <v>0</v>
      </c>
      <c r="O102" s="160">
        <f t="shared" si="142"/>
        <v>-330673.33984573372</v>
      </c>
      <c r="P102" s="160">
        <f t="shared" si="150"/>
        <v>0</v>
      </c>
      <c r="Q102" s="160"/>
      <c r="R102" s="164"/>
      <c r="S102" s="160">
        <f t="shared" si="143"/>
        <v>-5050297.1275318414</v>
      </c>
      <c r="T102" s="160">
        <f t="shared" si="144"/>
        <v>0</v>
      </c>
      <c r="U102" s="754">
        <f t="shared" si="145"/>
        <v>0</v>
      </c>
      <c r="V102" s="233">
        <f t="shared" si="146"/>
        <v>0</v>
      </c>
      <c r="W102" s="160"/>
      <c r="X102" s="160"/>
      <c r="Y102" s="160"/>
      <c r="Z102" s="160"/>
      <c r="AA102" s="160">
        <f t="shared" si="147"/>
        <v>-8406557.1255396511</v>
      </c>
      <c r="AB102" s="163">
        <v>0</v>
      </c>
      <c r="AC102" s="163">
        <f t="shared" si="148"/>
        <v>-8406557.1255396511</v>
      </c>
      <c r="AD102" s="163">
        <v>0</v>
      </c>
      <c r="AE102" s="160">
        <f t="shared" si="149"/>
        <v>-8406557.1255396511</v>
      </c>
      <c r="AF102" s="160">
        <f t="shared" si="151"/>
        <v>9025.1023387499154</v>
      </c>
    </row>
    <row r="103" spans="1:32" x14ac:dyDescent="0.2">
      <c r="A103" s="158">
        <v>8</v>
      </c>
      <c r="B103" s="234">
        <v>39904</v>
      </c>
      <c r="C103" s="160">
        <f>'Summary- Detailed'!L112</f>
        <v>-3492891.5926520452</v>
      </c>
      <c r="D103" s="161">
        <f>SUM($C$100:C103)</f>
        <v>-8543188.7201838866</v>
      </c>
      <c r="E103" s="428"/>
      <c r="F103" s="160">
        <f t="shared" si="134"/>
        <v>-8543188.7201838866</v>
      </c>
      <c r="G103" s="160">
        <f t="shared" si="135"/>
        <v>0</v>
      </c>
      <c r="H103" s="160">
        <f t="shared" si="136"/>
        <v>0</v>
      </c>
      <c r="I103" s="160">
        <f t="shared" si="137"/>
        <v>0</v>
      </c>
      <c r="J103" s="160">
        <f t="shared" si="138"/>
        <v>0</v>
      </c>
      <c r="K103" s="160">
        <f t="shared" si="139"/>
        <v>0</v>
      </c>
      <c r="L103" s="160">
        <f t="shared" si="140"/>
        <v>0</v>
      </c>
      <c r="M103" s="163">
        <f t="shared" si="141"/>
        <v>-330673.33984573372</v>
      </c>
      <c r="N103" s="163">
        <v>0</v>
      </c>
      <c r="O103" s="160">
        <f t="shared" si="142"/>
        <v>-330673.33984573372</v>
      </c>
      <c r="P103" s="160">
        <f t="shared" si="150"/>
        <v>0</v>
      </c>
      <c r="Q103" s="160"/>
      <c r="R103" s="164"/>
      <c r="S103" s="160">
        <f t="shared" si="143"/>
        <v>-8543188.7201838866</v>
      </c>
      <c r="T103" s="160">
        <f t="shared" si="144"/>
        <v>0</v>
      </c>
      <c r="U103" s="754">
        <f t="shared" si="145"/>
        <v>0</v>
      </c>
      <c r="V103" s="233">
        <f t="shared" si="146"/>
        <v>0</v>
      </c>
      <c r="W103" s="160"/>
      <c r="X103" s="160"/>
      <c r="Y103" s="160"/>
      <c r="Z103" s="160"/>
      <c r="AA103" s="160">
        <f t="shared" si="147"/>
        <v>-11899448.718191696</v>
      </c>
      <c r="AB103" s="163">
        <v>0</v>
      </c>
      <c r="AC103" s="163">
        <f t="shared" si="148"/>
        <v>-11899448.718191696</v>
      </c>
      <c r="AD103" s="163">
        <v>0</v>
      </c>
      <c r="AE103" s="160">
        <f t="shared" si="149"/>
        <v>-11899448.718191696</v>
      </c>
      <c r="AF103" s="160">
        <f t="shared" si="151"/>
        <v>-3492891.5926520452</v>
      </c>
    </row>
    <row r="104" spans="1:32" x14ac:dyDescent="0.2">
      <c r="A104" s="158">
        <v>8</v>
      </c>
      <c r="B104" s="234">
        <v>39934</v>
      </c>
      <c r="C104" s="160">
        <f>'Summary- Detailed'!L113</f>
        <v>-12728679.461994592</v>
      </c>
      <c r="D104" s="161">
        <f>SUM($C$100:C104)</f>
        <v>-21271868.182178479</v>
      </c>
      <c r="E104" s="428"/>
      <c r="F104" s="160">
        <f t="shared" si="134"/>
        <v>-20000000</v>
      </c>
      <c r="G104" s="160">
        <f t="shared" si="135"/>
        <v>-1271868.1821784787</v>
      </c>
      <c r="H104" s="160">
        <f t="shared" si="136"/>
        <v>0</v>
      </c>
      <c r="I104" s="160">
        <f t="shared" si="137"/>
        <v>0</v>
      </c>
      <c r="J104" s="160">
        <f t="shared" si="138"/>
        <v>-635934.09108923934</v>
      </c>
      <c r="K104" s="160">
        <f t="shared" si="139"/>
        <v>0</v>
      </c>
      <c r="L104" s="160">
        <f t="shared" si="140"/>
        <v>0</v>
      </c>
      <c r="M104" s="163">
        <f t="shared" si="141"/>
        <v>-966607.43093497306</v>
      </c>
      <c r="N104" s="163">
        <v>0</v>
      </c>
      <c r="O104" s="160">
        <f t="shared" si="142"/>
        <v>-966607.43093497306</v>
      </c>
      <c r="P104" s="160">
        <f t="shared" si="150"/>
        <v>-635934.09108923934</v>
      </c>
      <c r="Q104" s="160"/>
      <c r="R104" s="164"/>
      <c r="S104" s="160">
        <f t="shared" si="143"/>
        <v>-20000000</v>
      </c>
      <c r="T104" s="160">
        <f t="shared" si="144"/>
        <v>-635934.09108923934</v>
      </c>
      <c r="U104" s="754">
        <f t="shared" si="145"/>
        <v>0</v>
      </c>
      <c r="V104" s="233">
        <f t="shared" si="146"/>
        <v>0</v>
      </c>
      <c r="W104" s="160"/>
      <c r="X104" s="160"/>
      <c r="Y104" s="160"/>
      <c r="Z104" s="160"/>
      <c r="AA104" s="160">
        <f t="shared" si="147"/>
        <v>-23992194.089097053</v>
      </c>
      <c r="AB104" s="163">
        <v>0</v>
      </c>
      <c r="AC104" s="163">
        <f t="shared" si="148"/>
        <v>-23992194.089097053</v>
      </c>
      <c r="AD104" s="163">
        <v>0</v>
      </c>
      <c r="AE104" s="160">
        <f t="shared" si="149"/>
        <v>-23992194.089097053</v>
      </c>
      <c r="AF104" s="160">
        <f t="shared" si="151"/>
        <v>-12092745.370905356</v>
      </c>
    </row>
    <row r="105" spans="1:32" x14ac:dyDescent="0.2">
      <c r="A105" s="158">
        <v>8</v>
      </c>
      <c r="B105" s="234">
        <v>39965</v>
      </c>
      <c r="C105" s="160">
        <f>'Summary- Detailed'!L114</f>
        <v>-1097047.3955632483</v>
      </c>
      <c r="D105" s="161">
        <f>SUM($C$100:C105)</f>
        <v>-22368915.577741727</v>
      </c>
      <c r="E105" s="428"/>
      <c r="F105" s="160">
        <f t="shared" si="134"/>
        <v>-20000000</v>
      </c>
      <c r="G105" s="160">
        <f t="shared" si="135"/>
        <v>-2368915.5777417272</v>
      </c>
      <c r="H105" s="160">
        <f t="shared" si="136"/>
        <v>0</v>
      </c>
      <c r="I105" s="160">
        <f t="shared" si="137"/>
        <v>0</v>
      </c>
      <c r="J105" s="160">
        <f t="shared" si="138"/>
        <v>-1184457.7888708636</v>
      </c>
      <c r="K105" s="160">
        <f t="shared" si="139"/>
        <v>0</v>
      </c>
      <c r="L105" s="160">
        <f t="shared" si="140"/>
        <v>0</v>
      </c>
      <c r="M105" s="163">
        <f t="shared" si="141"/>
        <v>-1515131.1287165973</v>
      </c>
      <c r="N105" s="163">
        <v>0</v>
      </c>
      <c r="O105" s="160">
        <f t="shared" si="142"/>
        <v>-1515131.1287165973</v>
      </c>
      <c r="P105" s="160">
        <f t="shared" si="150"/>
        <v>-548523.69778162427</v>
      </c>
      <c r="Q105" s="160"/>
      <c r="R105" s="164"/>
      <c r="S105" s="160">
        <f t="shared" si="143"/>
        <v>-20000000</v>
      </c>
      <c r="T105" s="160">
        <f t="shared" si="144"/>
        <v>-1184457.7888708636</v>
      </c>
      <c r="U105" s="754">
        <f t="shared" si="145"/>
        <v>0</v>
      </c>
      <c r="V105" s="233">
        <f t="shared" si="146"/>
        <v>0</v>
      </c>
      <c r="W105" s="160"/>
      <c r="X105" s="160"/>
      <c r="Y105" s="160"/>
      <c r="Z105" s="160"/>
      <c r="AA105" s="160">
        <f t="shared" si="147"/>
        <v>-24540717.786878675</v>
      </c>
      <c r="AB105" s="163">
        <v>0</v>
      </c>
      <c r="AC105" s="163">
        <f t="shared" si="148"/>
        <v>-24540717.786878675</v>
      </c>
      <c r="AD105" s="163">
        <v>0</v>
      </c>
      <c r="AE105" s="160">
        <f t="shared" si="149"/>
        <v>-24540717.786878675</v>
      </c>
      <c r="AF105" s="160">
        <f t="shared" si="151"/>
        <v>-548523.69778162241</v>
      </c>
    </row>
    <row r="106" spans="1:32" x14ac:dyDescent="0.2">
      <c r="A106" s="158">
        <v>8</v>
      </c>
      <c r="B106" s="234">
        <v>39995</v>
      </c>
      <c r="C106" s="160">
        <f>'Summary- Detailed'!L115</f>
        <v>-2806492.002611307</v>
      </c>
      <c r="D106" s="161">
        <f>SUM($C$100:C106)</f>
        <v>-25175407.580353033</v>
      </c>
      <c r="E106" s="428"/>
      <c r="F106" s="160">
        <f t="shared" si="134"/>
        <v>-20000000</v>
      </c>
      <c r="G106" s="160">
        <f t="shared" si="135"/>
        <v>-5175407.5803530328</v>
      </c>
      <c r="H106" s="160">
        <f t="shared" si="136"/>
        <v>0</v>
      </c>
      <c r="I106" s="160">
        <f t="shared" si="137"/>
        <v>0</v>
      </c>
      <c r="J106" s="160">
        <f t="shared" si="138"/>
        <v>-2587703.7901765164</v>
      </c>
      <c r="K106" s="160">
        <f t="shared" si="139"/>
        <v>0</v>
      </c>
      <c r="L106" s="160">
        <f t="shared" si="140"/>
        <v>0</v>
      </c>
      <c r="M106" s="163">
        <f t="shared" si="141"/>
        <v>-2918377.1300222501</v>
      </c>
      <c r="N106" s="163">
        <v>0</v>
      </c>
      <c r="O106" s="160">
        <f t="shared" si="142"/>
        <v>-2918377.1300222501</v>
      </c>
      <c r="P106" s="160">
        <f t="shared" si="150"/>
        <v>-1403246.0013056528</v>
      </c>
      <c r="Q106" s="160"/>
      <c r="R106" s="164"/>
      <c r="S106" s="160">
        <f t="shared" si="143"/>
        <v>-20000000</v>
      </c>
      <c r="T106" s="160">
        <f t="shared" si="144"/>
        <v>-2587703.7901765164</v>
      </c>
      <c r="U106" s="754">
        <f t="shared" si="145"/>
        <v>0</v>
      </c>
      <c r="V106" s="233">
        <f t="shared" si="146"/>
        <v>0</v>
      </c>
      <c r="W106" s="160"/>
      <c r="X106" s="160"/>
      <c r="Y106" s="160"/>
      <c r="Z106" s="160"/>
      <c r="AA106" s="160">
        <f t="shared" si="147"/>
        <v>-25943963.78818433</v>
      </c>
      <c r="AB106" s="163">
        <v>0</v>
      </c>
      <c r="AC106" s="163">
        <f t="shared" si="148"/>
        <v>-25943963.78818433</v>
      </c>
      <c r="AD106" s="163">
        <v>0</v>
      </c>
      <c r="AE106" s="160">
        <f t="shared" si="149"/>
        <v>-25943963.78818433</v>
      </c>
      <c r="AF106" s="160">
        <f t="shared" si="151"/>
        <v>-1403246.0013056546</v>
      </c>
    </row>
    <row r="107" spans="1:32" x14ac:dyDescent="0.2">
      <c r="A107" s="158">
        <v>8</v>
      </c>
      <c r="B107" s="234">
        <v>40026</v>
      </c>
      <c r="C107" s="160">
        <f>'Summary- Detailed'!L116</f>
        <v>1217249.026898301</v>
      </c>
      <c r="D107" s="161">
        <f>SUM($C$100:C107)</f>
        <v>-23958158.553454731</v>
      </c>
      <c r="E107" s="428"/>
      <c r="F107" s="160">
        <f t="shared" si="134"/>
        <v>-20000000</v>
      </c>
      <c r="G107" s="160">
        <f t="shared" si="135"/>
        <v>-3958158.5534547307</v>
      </c>
      <c r="H107" s="160">
        <f t="shared" si="136"/>
        <v>0</v>
      </c>
      <c r="I107" s="160">
        <f t="shared" si="137"/>
        <v>0</v>
      </c>
      <c r="J107" s="160">
        <f t="shared" si="138"/>
        <v>-1979079.2767273653</v>
      </c>
      <c r="K107" s="160">
        <f t="shared" si="139"/>
        <v>0</v>
      </c>
      <c r="L107" s="160">
        <f t="shared" si="140"/>
        <v>0</v>
      </c>
      <c r="M107" s="163">
        <f t="shared" si="141"/>
        <v>-2309752.616573099</v>
      </c>
      <c r="N107" s="163">
        <v>0</v>
      </c>
      <c r="O107" s="160">
        <f t="shared" si="142"/>
        <v>-2309752.616573099</v>
      </c>
      <c r="P107" s="160">
        <f t="shared" si="150"/>
        <v>608624.51344915107</v>
      </c>
      <c r="Q107" s="160"/>
      <c r="R107" s="164"/>
      <c r="S107" s="160">
        <f t="shared" si="143"/>
        <v>-20000000</v>
      </c>
      <c r="T107" s="160">
        <f t="shared" si="144"/>
        <v>-1979079.2767273653</v>
      </c>
      <c r="U107" s="754">
        <f t="shared" si="145"/>
        <v>0</v>
      </c>
      <c r="V107" s="233">
        <f t="shared" si="146"/>
        <v>0</v>
      </c>
      <c r="W107" s="160"/>
      <c r="X107" s="160"/>
      <c r="Y107" s="160"/>
      <c r="Z107" s="160"/>
      <c r="AA107" s="160">
        <f t="shared" si="147"/>
        <v>-25335339.274735175</v>
      </c>
      <c r="AB107" s="163">
        <v>0</v>
      </c>
      <c r="AC107" s="163">
        <f t="shared" si="148"/>
        <v>-25335339.274735175</v>
      </c>
      <c r="AD107" s="163">
        <v>0</v>
      </c>
      <c r="AE107" s="160">
        <f t="shared" si="149"/>
        <v>-25335339.274735175</v>
      </c>
      <c r="AF107" s="160">
        <f t="shared" si="151"/>
        <v>608624.51344915479</v>
      </c>
    </row>
    <row r="108" spans="1:32" x14ac:dyDescent="0.2">
      <c r="A108" s="158">
        <v>8</v>
      </c>
      <c r="B108" s="234">
        <v>40057</v>
      </c>
      <c r="C108" s="160">
        <f>'Summary- Detailed'!L117</f>
        <v>12487091.094145533</v>
      </c>
      <c r="D108" s="161">
        <f>SUM($C$100:C108)</f>
        <v>-11471067.459309198</v>
      </c>
      <c r="E108" s="428"/>
      <c r="F108" s="160">
        <f t="shared" si="134"/>
        <v>-11471067.459309198</v>
      </c>
      <c r="G108" s="160">
        <f t="shared" si="135"/>
        <v>0</v>
      </c>
      <c r="H108" s="160">
        <f t="shared" si="136"/>
        <v>0</v>
      </c>
      <c r="I108" s="160">
        <f t="shared" si="137"/>
        <v>0</v>
      </c>
      <c r="J108" s="160">
        <f t="shared" si="138"/>
        <v>0</v>
      </c>
      <c r="K108" s="160">
        <f t="shared" si="139"/>
        <v>0</v>
      </c>
      <c r="L108" s="160">
        <f t="shared" si="140"/>
        <v>0</v>
      </c>
      <c r="M108" s="163">
        <f t="shared" si="141"/>
        <v>-330673.33984573372</v>
      </c>
      <c r="N108" s="163">
        <v>0</v>
      </c>
      <c r="O108" s="160">
        <f t="shared" si="142"/>
        <v>-330673.33984573372</v>
      </c>
      <c r="P108" s="160">
        <f t="shared" si="150"/>
        <v>1979079.2767273653</v>
      </c>
      <c r="Q108" s="160"/>
      <c r="R108" s="164"/>
      <c r="S108" s="160">
        <f t="shared" si="143"/>
        <v>-11471067.459309198</v>
      </c>
      <c r="T108" s="160">
        <f t="shared" si="144"/>
        <v>0</v>
      </c>
      <c r="U108" s="754">
        <f t="shared" si="145"/>
        <v>0</v>
      </c>
      <c r="V108" s="233">
        <f t="shared" si="146"/>
        <v>0</v>
      </c>
      <c r="W108" s="160"/>
      <c r="X108" s="160"/>
      <c r="Y108" s="160"/>
      <c r="Z108" s="160"/>
      <c r="AA108" s="160">
        <f t="shared" si="147"/>
        <v>-14827327.457317008</v>
      </c>
      <c r="AB108" s="163">
        <v>0</v>
      </c>
      <c r="AC108" s="163">
        <f t="shared" si="148"/>
        <v>-14827327.457317008</v>
      </c>
      <c r="AD108" s="163">
        <v>0</v>
      </c>
      <c r="AE108" s="160">
        <f t="shared" si="149"/>
        <v>-14827327.457317008</v>
      </c>
      <c r="AF108" s="160">
        <f t="shared" si="151"/>
        <v>10508011.817418167</v>
      </c>
    </row>
    <row r="109" spans="1:32" ht="14.25" customHeight="1" x14ac:dyDescent="0.2">
      <c r="A109" s="158">
        <v>8</v>
      </c>
      <c r="B109" s="234">
        <v>40087</v>
      </c>
      <c r="C109" s="160">
        <f>'Summary- Detailed'!L118</f>
        <v>18562455.954273306</v>
      </c>
      <c r="D109" s="161">
        <f>SUM($C$100:C109)</f>
        <v>7091388.4949641079</v>
      </c>
      <c r="E109" s="428"/>
      <c r="F109" s="160">
        <f t="shared" si="134"/>
        <v>7091388.4949641079</v>
      </c>
      <c r="G109" s="160">
        <f t="shared" si="135"/>
        <v>0</v>
      </c>
      <c r="H109" s="160">
        <f t="shared" si="136"/>
        <v>0</v>
      </c>
      <c r="I109" s="160">
        <f t="shared" si="137"/>
        <v>0</v>
      </c>
      <c r="J109" s="160">
        <f t="shared" si="138"/>
        <v>0</v>
      </c>
      <c r="K109" s="160">
        <f t="shared" si="139"/>
        <v>0</v>
      </c>
      <c r="L109" s="160">
        <f t="shared" si="140"/>
        <v>0</v>
      </c>
      <c r="M109" s="163">
        <f t="shared" si="141"/>
        <v>-330673.33984573372</v>
      </c>
      <c r="N109" s="163">
        <v>0</v>
      </c>
      <c r="O109" s="160">
        <f t="shared" si="142"/>
        <v>-330673.33984573372</v>
      </c>
      <c r="P109" s="160">
        <f t="shared" si="150"/>
        <v>0</v>
      </c>
      <c r="Q109" s="160"/>
      <c r="R109" s="164"/>
      <c r="S109" s="160">
        <f t="shared" si="143"/>
        <v>7091388.4949641079</v>
      </c>
      <c r="T109" s="160">
        <f t="shared" si="144"/>
        <v>0</v>
      </c>
      <c r="U109" s="754">
        <f t="shared" si="145"/>
        <v>0</v>
      </c>
      <c r="V109" s="233">
        <f t="shared" si="146"/>
        <v>0</v>
      </c>
      <c r="W109" s="160"/>
      <c r="X109" s="160"/>
      <c r="Y109" s="160"/>
      <c r="Z109" s="160"/>
      <c r="AA109" s="160">
        <f t="shared" si="147"/>
        <v>3735128.4969562981</v>
      </c>
      <c r="AB109" s="163">
        <v>0</v>
      </c>
      <c r="AC109" s="163">
        <f t="shared" si="148"/>
        <v>3735128.4969562981</v>
      </c>
      <c r="AD109" s="163">
        <v>0</v>
      </c>
      <c r="AE109" s="160">
        <f t="shared" si="149"/>
        <v>3735128.4969562981</v>
      </c>
      <c r="AF109" s="160">
        <f t="shared" si="151"/>
        <v>18562455.954273306</v>
      </c>
    </row>
    <row r="110" spans="1:32" x14ac:dyDescent="0.2">
      <c r="A110" s="158">
        <v>8</v>
      </c>
      <c r="B110" s="234">
        <v>40118</v>
      </c>
      <c r="C110" s="160">
        <f>'Summary- Detailed'!L119</f>
        <v>8332666.5253994651</v>
      </c>
      <c r="D110" s="161">
        <f>SUM($C$100:C110)</f>
        <v>15424055.020363573</v>
      </c>
      <c r="E110" s="428"/>
      <c r="F110" s="160">
        <f t="shared" si="134"/>
        <v>15424055.020363573</v>
      </c>
      <c r="G110" s="160">
        <f t="shared" si="135"/>
        <v>0</v>
      </c>
      <c r="H110" s="160">
        <f t="shared" si="136"/>
        <v>0</v>
      </c>
      <c r="I110" s="160">
        <f t="shared" si="137"/>
        <v>0</v>
      </c>
      <c r="J110" s="160">
        <f t="shared" si="138"/>
        <v>0</v>
      </c>
      <c r="K110" s="160">
        <f t="shared" si="139"/>
        <v>0</v>
      </c>
      <c r="L110" s="160">
        <f t="shared" si="140"/>
        <v>0</v>
      </c>
      <c r="M110" s="163">
        <f t="shared" si="141"/>
        <v>-330673.33984573372</v>
      </c>
      <c r="N110" s="163">
        <v>0</v>
      </c>
      <c r="O110" s="160">
        <f t="shared" si="142"/>
        <v>-330673.33984573372</v>
      </c>
      <c r="P110" s="160">
        <f t="shared" si="150"/>
        <v>0</v>
      </c>
      <c r="Q110" s="160"/>
      <c r="R110" s="164"/>
      <c r="S110" s="160">
        <f t="shared" si="143"/>
        <v>15424055.020363573</v>
      </c>
      <c r="T110" s="160">
        <f t="shared" si="144"/>
        <v>0</v>
      </c>
      <c r="U110" s="754">
        <f t="shared" si="145"/>
        <v>0</v>
      </c>
      <c r="V110" s="233">
        <f t="shared" si="146"/>
        <v>0</v>
      </c>
      <c r="W110" s="160"/>
      <c r="X110" s="160"/>
      <c r="Y110" s="160"/>
      <c r="Z110" s="160"/>
      <c r="AA110" s="160">
        <f t="shared" si="147"/>
        <v>12067795.022355763</v>
      </c>
      <c r="AB110" s="163">
        <v>0</v>
      </c>
      <c r="AC110" s="163">
        <f t="shared" si="148"/>
        <v>12067795.022355763</v>
      </c>
      <c r="AD110" s="163">
        <v>0</v>
      </c>
      <c r="AE110" s="160">
        <f t="shared" si="149"/>
        <v>12067795.022355763</v>
      </c>
      <c r="AF110" s="160">
        <f t="shared" si="151"/>
        <v>8332666.5253994651</v>
      </c>
    </row>
    <row r="111" spans="1:32" x14ac:dyDescent="0.2">
      <c r="A111" s="158">
        <v>8</v>
      </c>
      <c r="B111" s="234">
        <v>40148</v>
      </c>
      <c r="C111" s="160">
        <f>'Summary- Detailed'!L120</f>
        <v>14846042.436704425</v>
      </c>
      <c r="D111" s="161">
        <f>SUM($C$100:C111)</f>
        <v>30270097.457067996</v>
      </c>
      <c r="E111" s="428"/>
      <c r="F111" s="160">
        <f t="shared" si="134"/>
        <v>20000000</v>
      </c>
      <c r="G111" s="160">
        <f t="shared" si="135"/>
        <v>10270097.457067996</v>
      </c>
      <c r="H111" s="160">
        <f t="shared" si="136"/>
        <v>0</v>
      </c>
      <c r="I111" s="160">
        <f t="shared" si="137"/>
        <v>0</v>
      </c>
      <c r="J111" s="160">
        <f t="shared" si="138"/>
        <v>5135048.7285339981</v>
      </c>
      <c r="K111" s="160">
        <f t="shared" si="139"/>
        <v>0</v>
      </c>
      <c r="L111" s="160">
        <f t="shared" si="140"/>
        <v>0</v>
      </c>
      <c r="M111" s="163">
        <f t="shared" si="141"/>
        <v>4804375.3886882644</v>
      </c>
      <c r="N111" s="163">
        <v>0</v>
      </c>
      <c r="O111" s="160">
        <f t="shared" si="142"/>
        <v>4804375.3886882644</v>
      </c>
      <c r="P111" s="160">
        <f t="shared" si="150"/>
        <v>5135048.7285339981</v>
      </c>
      <c r="Q111" s="160"/>
      <c r="R111" s="164"/>
      <c r="S111" s="160">
        <f t="shared" si="143"/>
        <v>20000000</v>
      </c>
      <c r="T111" s="160">
        <f t="shared" si="144"/>
        <v>5135048.7285339981</v>
      </c>
      <c r="U111" s="754">
        <f t="shared" si="145"/>
        <v>0</v>
      </c>
      <c r="V111" s="233">
        <f t="shared" si="146"/>
        <v>0</v>
      </c>
      <c r="W111" s="160"/>
      <c r="X111" s="160"/>
      <c r="Y111" s="160"/>
      <c r="Z111" s="160"/>
      <c r="AA111" s="160">
        <f t="shared" si="147"/>
        <v>21778788.730526187</v>
      </c>
      <c r="AB111" s="163">
        <v>0</v>
      </c>
      <c r="AC111" s="163">
        <f t="shared" si="148"/>
        <v>21778788.730526187</v>
      </c>
      <c r="AD111" s="163">
        <v>0</v>
      </c>
      <c r="AE111" s="160">
        <f t="shared" si="149"/>
        <v>21778788.730526187</v>
      </c>
      <c r="AF111" s="160">
        <f t="shared" si="151"/>
        <v>9710993.7081704233</v>
      </c>
    </row>
    <row r="112" spans="1:32" x14ac:dyDescent="0.2">
      <c r="A112" s="158"/>
      <c r="B112" s="234"/>
      <c r="C112" s="160"/>
      <c r="D112" s="161"/>
      <c r="E112" s="428"/>
      <c r="F112" s="160"/>
      <c r="G112" s="160"/>
      <c r="H112" s="160"/>
      <c r="I112" s="160"/>
      <c r="J112" s="160"/>
      <c r="K112" s="160"/>
      <c r="L112" s="160"/>
      <c r="M112" s="163"/>
      <c r="N112" s="163"/>
      <c r="O112" s="160"/>
      <c r="P112" s="160"/>
      <c r="Q112" s="160"/>
      <c r="R112" s="164"/>
      <c r="S112" s="160"/>
      <c r="T112" s="160"/>
      <c r="U112" s="754"/>
      <c r="V112" s="233"/>
      <c r="W112" s="160"/>
      <c r="X112" s="160"/>
      <c r="Y112" s="160"/>
      <c r="Z112" s="160"/>
      <c r="AA112" s="160"/>
      <c r="AB112" s="163"/>
      <c r="AC112" s="163"/>
      <c r="AD112" s="163"/>
      <c r="AE112" s="160"/>
      <c r="AF112" s="160"/>
    </row>
    <row r="113" spans="1:32" x14ac:dyDescent="0.2">
      <c r="A113" s="158">
        <v>9</v>
      </c>
      <c r="B113" s="234">
        <v>40179</v>
      </c>
      <c r="C113" s="160">
        <f>'Summary- Detailed'!L127</f>
        <v>8652353.5995881222</v>
      </c>
      <c r="D113" s="161">
        <f>C113</f>
        <v>8652353.5995881222</v>
      </c>
      <c r="E113" s="428"/>
      <c r="F113" s="160">
        <f t="shared" ref="F113:F124" si="152">IF(ABS(D113)&gt;+$F$9,IF(D113&lt;0,-$F$9,+$F$9),+D113)</f>
        <v>8652353.5995881222</v>
      </c>
      <c r="G113" s="160">
        <f t="shared" ref="G113:G124" si="153">IF(ABS(D113)-ABS(F113)&gt;=$G$9,IF(D113&lt;=0,-$G$9,+$G$9),+D113-F113)</f>
        <v>0</v>
      </c>
      <c r="H113" s="160">
        <f t="shared" ref="H113:H124" si="154">IF(ABS(+D113)-ABS(SUM(F113:G113))&gt;=$H$9,IF(D113&lt;=0,-$H$9,+$H$9),+D113-SUM(F113:G113))</f>
        <v>0</v>
      </c>
      <c r="I113" s="160">
        <f t="shared" ref="I113:I124" si="155">IF(ABS(+D113)-ABS(SUM(F113:H113))&gt;=$I$9,IF(D113&lt;=0,$D113-SUM($F113:$H113),$D113-SUM($F113:$H113)),D113-SUM(F113:H113))</f>
        <v>0</v>
      </c>
      <c r="J113" s="160">
        <f t="shared" ref="J113:J124" si="156">+G113*$C$307</f>
        <v>0</v>
      </c>
      <c r="K113" s="160">
        <f t="shared" ref="K113:K124" si="157">+H113*$C$308</f>
        <v>0</v>
      </c>
      <c r="L113" s="160">
        <f t="shared" ref="L113:L124" si="158">+I113*$C$309</f>
        <v>0</v>
      </c>
      <c r="M113" s="163">
        <f t="shared" ref="M113:M124" si="159">SUM(J113:L113)+$M$111</f>
        <v>4804375.3886882644</v>
      </c>
      <c r="N113" s="163">
        <v>0</v>
      </c>
      <c r="O113" s="160">
        <f t="shared" ref="O113:O124" si="160">M113+N113</f>
        <v>4804375.3886882644</v>
      </c>
      <c r="P113" s="160">
        <f>O113-O111</f>
        <v>0</v>
      </c>
      <c r="Q113" s="160"/>
      <c r="R113" s="164"/>
      <c r="S113" s="160">
        <f t="shared" ref="S113:S124" si="161">+F113</f>
        <v>8652353.5995881222</v>
      </c>
      <c r="T113" s="160">
        <f t="shared" ref="T113:T124" si="162">+G113-J113</f>
        <v>0</v>
      </c>
      <c r="U113" s="754">
        <f t="shared" ref="U113:U124" si="163">+H113-K113</f>
        <v>0</v>
      </c>
      <c r="V113" s="233">
        <f t="shared" ref="V113:V124" si="164">+I113-L113</f>
        <v>0</v>
      </c>
      <c r="W113" s="160"/>
      <c r="X113" s="160"/>
      <c r="Y113" s="160"/>
      <c r="Z113" s="160"/>
      <c r="AA113" s="160">
        <f t="shared" ref="AA113:AA124" si="165">SUM(S113:V113)+$AA$111</f>
        <v>30431142.330114309</v>
      </c>
      <c r="AB113" s="163">
        <v>0</v>
      </c>
      <c r="AC113" s="163">
        <f t="shared" ref="AC113:AC124" si="166">AA113-AB113</f>
        <v>30431142.330114309</v>
      </c>
      <c r="AD113" s="163">
        <v>0</v>
      </c>
      <c r="AE113" s="160">
        <f t="shared" ref="AE113:AE124" si="167">AA113-AB113+AD113</f>
        <v>30431142.330114309</v>
      </c>
      <c r="AF113" s="160">
        <f>AE113-AE111</f>
        <v>8652353.5995881222</v>
      </c>
    </row>
    <row r="114" spans="1:32" x14ac:dyDescent="0.2">
      <c r="A114" s="158">
        <v>9</v>
      </c>
      <c r="B114" s="234">
        <v>40210</v>
      </c>
      <c r="C114" s="160">
        <f>'Summary- Detailed'!L128</f>
        <v>16194910.002552642</v>
      </c>
      <c r="D114" s="161">
        <f>SUM($C$113:C114)</f>
        <v>24847263.602140762</v>
      </c>
      <c r="E114" s="428"/>
      <c r="F114" s="160">
        <f t="shared" si="152"/>
        <v>20000000</v>
      </c>
      <c r="G114" s="160">
        <f t="shared" si="153"/>
        <v>4847263.6021407619</v>
      </c>
      <c r="H114" s="160">
        <f t="shared" si="154"/>
        <v>0</v>
      </c>
      <c r="I114" s="160">
        <f t="shared" si="155"/>
        <v>0</v>
      </c>
      <c r="J114" s="160">
        <f t="shared" si="156"/>
        <v>2423631.801070381</v>
      </c>
      <c r="K114" s="160">
        <f t="shared" si="157"/>
        <v>0</v>
      </c>
      <c r="L114" s="160">
        <f t="shared" si="158"/>
        <v>0</v>
      </c>
      <c r="M114" s="163">
        <f t="shared" si="159"/>
        <v>7228007.1897586454</v>
      </c>
      <c r="N114" s="163">
        <v>0</v>
      </c>
      <c r="O114" s="160">
        <f t="shared" si="160"/>
        <v>7228007.1897586454</v>
      </c>
      <c r="P114" s="160">
        <f t="shared" ref="P114:P124" si="168">O114-O113</f>
        <v>2423631.801070381</v>
      </c>
      <c r="Q114" s="160"/>
      <c r="R114" s="164"/>
      <c r="S114" s="160">
        <f t="shared" si="161"/>
        <v>20000000</v>
      </c>
      <c r="T114" s="160">
        <f t="shared" si="162"/>
        <v>2423631.801070381</v>
      </c>
      <c r="U114" s="754">
        <f t="shared" si="163"/>
        <v>0</v>
      </c>
      <c r="V114" s="233">
        <f t="shared" si="164"/>
        <v>0</v>
      </c>
      <c r="W114" s="160"/>
      <c r="X114" s="160"/>
      <c r="Y114" s="160"/>
      <c r="Z114" s="160"/>
      <c r="AA114" s="160">
        <f t="shared" si="165"/>
        <v>44202420.531596571</v>
      </c>
      <c r="AB114" s="163">
        <v>0</v>
      </c>
      <c r="AC114" s="163">
        <f t="shared" si="166"/>
        <v>44202420.531596571</v>
      </c>
      <c r="AD114" s="163">
        <v>0</v>
      </c>
      <c r="AE114" s="160">
        <f t="shared" si="167"/>
        <v>44202420.531596571</v>
      </c>
      <c r="AF114" s="160">
        <f t="shared" ref="AF114:AF124" si="169">AE114-AE113</f>
        <v>13771278.201482262</v>
      </c>
    </row>
    <row r="115" spans="1:32" x14ac:dyDescent="0.2">
      <c r="A115" s="158">
        <v>9</v>
      </c>
      <c r="B115" s="234">
        <v>40238</v>
      </c>
      <c r="C115" s="160">
        <f>'Summary- Detailed'!L129</f>
        <v>10996059.306214416</v>
      </c>
      <c r="D115" s="161">
        <f>SUM($C$113:C115)</f>
        <v>35843322.908355176</v>
      </c>
      <c r="E115" s="428"/>
      <c r="F115" s="160">
        <f t="shared" si="152"/>
        <v>20000000</v>
      </c>
      <c r="G115" s="160">
        <f t="shared" si="153"/>
        <v>15843322.908355176</v>
      </c>
      <c r="H115" s="160">
        <f t="shared" si="154"/>
        <v>0</v>
      </c>
      <c r="I115" s="160">
        <f t="shared" si="155"/>
        <v>0</v>
      </c>
      <c r="J115" s="160">
        <f t="shared" si="156"/>
        <v>7921661.4541775882</v>
      </c>
      <c r="K115" s="160">
        <f t="shared" si="157"/>
        <v>0</v>
      </c>
      <c r="L115" s="160">
        <f t="shared" si="158"/>
        <v>0</v>
      </c>
      <c r="M115" s="163">
        <f t="shared" si="159"/>
        <v>12726036.842865853</v>
      </c>
      <c r="N115" s="163">
        <v>0</v>
      </c>
      <c r="O115" s="160">
        <f t="shared" si="160"/>
        <v>12726036.842865853</v>
      </c>
      <c r="P115" s="160">
        <f t="shared" si="168"/>
        <v>5498029.6531072073</v>
      </c>
      <c r="Q115" s="160"/>
      <c r="R115" s="164"/>
      <c r="S115" s="160">
        <f t="shared" si="161"/>
        <v>20000000</v>
      </c>
      <c r="T115" s="160">
        <f t="shared" si="162"/>
        <v>7921661.4541775882</v>
      </c>
      <c r="U115" s="754">
        <f t="shared" si="163"/>
        <v>0</v>
      </c>
      <c r="V115" s="233">
        <f t="shared" si="164"/>
        <v>0</v>
      </c>
      <c r="W115" s="160"/>
      <c r="X115" s="160"/>
      <c r="Y115" s="160"/>
      <c r="Z115" s="160"/>
      <c r="AA115" s="160">
        <f t="shared" si="165"/>
        <v>49700450.184703775</v>
      </c>
      <c r="AB115" s="163">
        <v>0</v>
      </c>
      <c r="AC115" s="163">
        <f t="shared" si="166"/>
        <v>49700450.184703775</v>
      </c>
      <c r="AD115" s="163">
        <v>0</v>
      </c>
      <c r="AE115" s="160">
        <f t="shared" si="167"/>
        <v>49700450.184703775</v>
      </c>
      <c r="AF115" s="160">
        <f t="shared" si="169"/>
        <v>5498029.6531072035</v>
      </c>
    </row>
    <row r="116" spans="1:32" x14ac:dyDescent="0.2">
      <c r="A116" s="158">
        <v>9</v>
      </c>
      <c r="B116" s="234">
        <v>40269</v>
      </c>
      <c r="C116" s="160">
        <f>'Summary- Detailed'!L130</f>
        <v>-5814026.2394584548</v>
      </c>
      <c r="D116" s="161">
        <f>SUM($C$113:C116)</f>
        <v>30029296.66889672</v>
      </c>
      <c r="E116" s="428"/>
      <c r="F116" s="160">
        <f t="shared" si="152"/>
        <v>20000000</v>
      </c>
      <c r="G116" s="160">
        <f t="shared" si="153"/>
        <v>10029296.66889672</v>
      </c>
      <c r="H116" s="160">
        <f t="shared" si="154"/>
        <v>0</v>
      </c>
      <c r="I116" s="160">
        <f t="shared" si="155"/>
        <v>0</v>
      </c>
      <c r="J116" s="160">
        <f t="shared" si="156"/>
        <v>5014648.3344483599</v>
      </c>
      <c r="K116" s="160">
        <f t="shared" si="157"/>
        <v>0</v>
      </c>
      <c r="L116" s="160">
        <f t="shared" si="158"/>
        <v>0</v>
      </c>
      <c r="M116" s="163">
        <f t="shared" si="159"/>
        <v>9819023.7231366243</v>
      </c>
      <c r="N116" s="163">
        <v>0</v>
      </c>
      <c r="O116" s="160">
        <f t="shared" si="160"/>
        <v>9819023.7231366243</v>
      </c>
      <c r="P116" s="160">
        <f t="shared" si="168"/>
        <v>-2907013.1197292283</v>
      </c>
      <c r="Q116" s="160"/>
      <c r="R116" s="164"/>
      <c r="S116" s="160">
        <f t="shared" si="161"/>
        <v>20000000</v>
      </c>
      <c r="T116" s="160">
        <f t="shared" si="162"/>
        <v>5014648.3344483599</v>
      </c>
      <c r="U116" s="754">
        <f t="shared" si="163"/>
        <v>0</v>
      </c>
      <c r="V116" s="233">
        <f t="shared" si="164"/>
        <v>0</v>
      </c>
      <c r="W116" s="160"/>
      <c r="X116" s="160"/>
      <c r="Y116" s="160"/>
      <c r="Z116" s="160"/>
      <c r="AA116" s="160">
        <f t="shared" si="165"/>
        <v>46793437.064974546</v>
      </c>
      <c r="AB116" s="163">
        <v>0</v>
      </c>
      <c r="AC116" s="163">
        <f t="shared" si="166"/>
        <v>46793437.064974546</v>
      </c>
      <c r="AD116" s="163">
        <v>0</v>
      </c>
      <c r="AE116" s="160">
        <f t="shared" si="167"/>
        <v>46793437.064974546</v>
      </c>
      <c r="AF116" s="160">
        <f t="shared" si="169"/>
        <v>-2907013.1197292283</v>
      </c>
    </row>
    <row r="117" spans="1:32" x14ac:dyDescent="0.2">
      <c r="A117" s="158">
        <v>9</v>
      </c>
      <c r="B117" s="234">
        <v>40299</v>
      </c>
      <c r="C117" s="160">
        <f>'Summary- Detailed'!L131</f>
        <v>-13553770.782869298</v>
      </c>
      <c r="D117" s="161">
        <f>SUM($C$113:C117)</f>
        <v>16475525.886027422</v>
      </c>
      <c r="E117" s="428"/>
      <c r="F117" s="160">
        <f t="shared" si="152"/>
        <v>16475525.886027422</v>
      </c>
      <c r="G117" s="160">
        <f t="shared" si="153"/>
        <v>0</v>
      </c>
      <c r="H117" s="160">
        <f t="shared" si="154"/>
        <v>0</v>
      </c>
      <c r="I117" s="160">
        <f t="shared" si="155"/>
        <v>0</v>
      </c>
      <c r="J117" s="160">
        <f t="shared" si="156"/>
        <v>0</v>
      </c>
      <c r="K117" s="160">
        <f t="shared" si="157"/>
        <v>0</v>
      </c>
      <c r="L117" s="160">
        <f t="shared" si="158"/>
        <v>0</v>
      </c>
      <c r="M117" s="163">
        <f t="shared" si="159"/>
        <v>4804375.3886882644</v>
      </c>
      <c r="N117" s="163">
        <v>0</v>
      </c>
      <c r="O117" s="160">
        <f t="shared" si="160"/>
        <v>4804375.3886882644</v>
      </c>
      <c r="P117" s="160">
        <f t="shared" si="168"/>
        <v>-5014648.3344483599</v>
      </c>
      <c r="Q117" s="160"/>
      <c r="R117" s="164"/>
      <c r="S117" s="160">
        <f t="shared" si="161"/>
        <v>16475525.886027422</v>
      </c>
      <c r="T117" s="160">
        <f t="shared" si="162"/>
        <v>0</v>
      </c>
      <c r="U117" s="754">
        <f t="shared" si="163"/>
        <v>0</v>
      </c>
      <c r="V117" s="233">
        <f t="shared" si="164"/>
        <v>0</v>
      </c>
      <c r="W117" s="160"/>
      <c r="X117" s="160"/>
      <c r="Y117" s="160"/>
      <c r="Z117" s="160"/>
      <c r="AA117" s="160">
        <f t="shared" si="165"/>
        <v>38254314.616553605</v>
      </c>
      <c r="AB117" s="163">
        <v>0</v>
      </c>
      <c r="AC117" s="163">
        <f t="shared" si="166"/>
        <v>38254314.616553605</v>
      </c>
      <c r="AD117" s="163">
        <v>0</v>
      </c>
      <c r="AE117" s="160">
        <f t="shared" si="167"/>
        <v>38254314.616553605</v>
      </c>
      <c r="AF117" s="160">
        <f t="shared" si="169"/>
        <v>-8539122.4484209418</v>
      </c>
    </row>
    <row r="118" spans="1:32" x14ac:dyDescent="0.2">
      <c r="A118" s="158">
        <v>9</v>
      </c>
      <c r="B118" s="234">
        <v>40330</v>
      </c>
      <c r="C118" s="160">
        <f>'Summary- Detailed'!L132</f>
        <v>9339227.6278569438</v>
      </c>
      <c r="D118" s="161">
        <f>SUM($C$113:C118)</f>
        <v>25814753.513884366</v>
      </c>
      <c r="E118" s="428"/>
      <c r="F118" s="160">
        <f t="shared" si="152"/>
        <v>20000000</v>
      </c>
      <c r="G118" s="160">
        <f t="shared" si="153"/>
        <v>5814753.5138843656</v>
      </c>
      <c r="H118" s="160">
        <f t="shared" si="154"/>
        <v>0</v>
      </c>
      <c r="I118" s="160">
        <f t="shared" si="155"/>
        <v>0</v>
      </c>
      <c r="J118" s="160">
        <f t="shared" si="156"/>
        <v>2907376.7569421828</v>
      </c>
      <c r="K118" s="160">
        <f t="shared" si="157"/>
        <v>0</v>
      </c>
      <c r="L118" s="160">
        <f t="shared" si="158"/>
        <v>0</v>
      </c>
      <c r="M118" s="163">
        <f t="shared" si="159"/>
        <v>7711752.1456304472</v>
      </c>
      <c r="N118" s="163">
        <v>0</v>
      </c>
      <c r="O118" s="160">
        <f t="shared" si="160"/>
        <v>7711752.1456304472</v>
      </c>
      <c r="P118" s="160">
        <f t="shared" si="168"/>
        <v>2907376.7569421828</v>
      </c>
      <c r="Q118" s="160"/>
      <c r="R118" s="164"/>
      <c r="S118" s="160">
        <f t="shared" si="161"/>
        <v>20000000</v>
      </c>
      <c r="T118" s="160">
        <f t="shared" si="162"/>
        <v>2907376.7569421828</v>
      </c>
      <c r="U118" s="754">
        <f t="shared" si="163"/>
        <v>0</v>
      </c>
      <c r="V118" s="233">
        <f t="shared" si="164"/>
        <v>0</v>
      </c>
      <c r="W118" s="160"/>
      <c r="X118" s="160"/>
      <c r="Y118" s="160"/>
      <c r="Z118" s="160"/>
      <c r="AA118" s="160">
        <f t="shared" si="165"/>
        <v>44686165.487468369</v>
      </c>
      <c r="AB118" s="163">
        <v>0</v>
      </c>
      <c r="AC118" s="163">
        <f t="shared" si="166"/>
        <v>44686165.487468369</v>
      </c>
      <c r="AD118" s="163">
        <v>0</v>
      </c>
      <c r="AE118" s="160">
        <f t="shared" si="167"/>
        <v>44686165.487468369</v>
      </c>
      <c r="AF118" s="160">
        <f t="shared" si="169"/>
        <v>6431850.8709147647</v>
      </c>
    </row>
    <row r="119" spans="1:32" x14ac:dyDescent="0.2">
      <c r="A119" s="158">
        <v>9</v>
      </c>
      <c r="B119" s="234">
        <v>40360</v>
      </c>
      <c r="C119" s="160">
        <f>'Summary- Detailed'!L133</f>
        <v>-7773526.8634425737</v>
      </c>
      <c r="D119" s="161">
        <f>SUM($C$113:C119)</f>
        <v>18041226.650441792</v>
      </c>
      <c r="E119" s="428"/>
      <c r="F119" s="160">
        <f t="shared" si="152"/>
        <v>18041226.650441792</v>
      </c>
      <c r="G119" s="160">
        <f t="shared" si="153"/>
        <v>0</v>
      </c>
      <c r="H119" s="160">
        <f t="shared" si="154"/>
        <v>0</v>
      </c>
      <c r="I119" s="160">
        <f t="shared" si="155"/>
        <v>0</v>
      </c>
      <c r="J119" s="160">
        <f t="shared" si="156"/>
        <v>0</v>
      </c>
      <c r="K119" s="160">
        <f t="shared" si="157"/>
        <v>0</v>
      </c>
      <c r="L119" s="160">
        <f t="shared" si="158"/>
        <v>0</v>
      </c>
      <c r="M119" s="163">
        <f t="shared" si="159"/>
        <v>4804375.3886882644</v>
      </c>
      <c r="N119" s="163">
        <v>0</v>
      </c>
      <c r="O119" s="160">
        <f t="shared" si="160"/>
        <v>4804375.3886882644</v>
      </c>
      <c r="P119" s="160">
        <f t="shared" si="168"/>
        <v>-2907376.7569421828</v>
      </c>
      <c r="Q119" s="160"/>
      <c r="R119" s="164"/>
      <c r="S119" s="160">
        <f t="shared" si="161"/>
        <v>18041226.650441792</v>
      </c>
      <c r="T119" s="160">
        <f t="shared" si="162"/>
        <v>0</v>
      </c>
      <c r="U119" s="754">
        <f t="shared" si="163"/>
        <v>0</v>
      </c>
      <c r="V119" s="233">
        <f t="shared" si="164"/>
        <v>0</v>
      </c>
      <c r="W119" s="160"/>
      <c r="X119" s="160"/>
      <c r="Y119" s="160"/>
      <c r="Z119" s="160"/>
      <c r="AA119" s="160">
        <f t="shared" si="165"/>
        <v>39820015.380967975</v>
      </c>
      <c r="AB119" s="163">
        <v>0</v>
      </c>
      <c r="AC119" s="163">
        <f t="shared" si="166"/>
        <v>39820015.380967975</v>
      </c>
      <c r="AD119" s="163">
        <v>0</v>
      </c>
      <c r="AE119" s="160">
        <f t="shared" si="167"/>
        <v>39820015.380967975</v>
      </c>
      <c r="AF119" s="160">
        <f t="shared" si="169"/>
        <v>-4866150.1065003946</v>
      </c>
    </row>
    <row r="120" spans="1:32" x14ac:dyDescent="0.2">
      <c r="A120" s="158">
        <v>9</v>
      </c>
      <c r="B120" s="234">
        <v>40391</v>
      </c>
      <c r="C120" s="160">
        <f>'Summary- Detailed'!L134</f>
        <v>-4247056.8503729794</v>
      </c>
      <c r="D120" s="161">
        <f>SUM($C$113:C120)</f>
        <v>13794169.800068812</v>
      </c>
      <c r="E120" s="428"/>
      <c r="F120" s="160">
        <f t="shared" si="152"/>
        <v>13794169.800068812</v>
      </c>
      <c r="G120" s="160">
        <f t="shared" si="153"/>
        <v>0</v>
      </c>
      <c r="H120" s="160">
        <f t="shared" si="154"/>
        <v>0</v>
      </c>
      <c r="I120" s="160">
        <f t="shared" si="155"/>
        <v>0</v>
      </c>
      <c r="J120" s="160">
        <f t="shared" si="156"/>
        <v>0</v>
      </c>
      <c r="K120" s="160">
        <f t="shared" si="157"/>
        <v>0</v>
      </c>
      <c r="L120" s="160">
        <f t="shared" si="158"/>
        <v>0</v>
      </c>
      <c r="M120" s="163">
        <f t="shared" si="159"/>
        <v>4804375.3886882644</v>
      </c>
      <c r="N120" s="163">
        <v>0</v>
      </c>
      <c r="O120" s="160">
        <f t="shared" si="160"/>
        <v>4804375.3886882644</v>
      </c>
      <c r="P120" s="160">
        <f t="shared" si="168"/>
        <v>0</v>
      </c>
      <c r="Q120" s="160"/>
      <c r="R120" s="164"/>
      <c r="S120" s="160">
        <f t="shared" si="161"/>
        <v>13794169.800068812</v>
      </c>
      <c r="T120" s="160">
        <f t="shared" si="162"/>
        <v>0</v>
      </c>
      <c r="U120" s="754">
        <f t="shared" si="163"/>
        <v>0</v>
      </c>
      <c r="V120" s="233">
        <f t="shared" si="164"/>
        <v>0</v>
      </c>
      <c r="W120" s="160"/>
      <c r="X120" s="160"/>
      <c r="Y120" s="160"/>
      <c r="Z120" s="160"/>
      <c r="AA120" s="160">
        <f t="shared" si="165"/>
        <v>35572958.530594997</v>
      </c>
      <c r="AB120" s="163">
        <v>0</v>
      </c>
      <c r="AC120" s="163">
        <f t="shared" si="166"/>
        <v>35572958.530594997</v>
      </c>
      <c r="AD120" s="163">
        <v>0</v>
      </c>
      <c r="AE120" s="160">
        <f t="shared" si="167"/>
        <v>35572958.530594997</v>
      </c>
      <c r="AF120" s="160">
        <f t="shared" si="169"/>
        <v>-4247056.8503729776</v>
      </c>
    </row>
    <row r="121" spans="1:32" x14ac:dyDescent="0.2">
      <c r="A121" s="158">
        <v>9</v>
      </c>
      <c r="B121" s="234">
        <v>40422</v>
      </c>
      <c r="C121" s="160">
        <f>'Summary- Detailed'!L135</f>
        <v>8087357.7169645177</v>
      </c>
      <c r="D121" s="161">
        <f>SUM($C$113:C121)</f>
        <v>21881527.517033331</v>
      </c>
      <c r="E121" s="428"/>
      <c r="F121" s="160">
        <f t="shared" si="152"/>
        <v>20000000</v>
      </c>
      <c r="G121" s="160">
        <f t="shared" si="153"/>
        <v>1881527.5170333311</v>
      </c>
      <c r="H121" s="160">
        <f t="shared" si="154"/>
        <v>0</v>
      </c>
      <c r="I121" s="160">
        <f t="shared" si="155"/>
        <v>0</v>
      </c>
      <c r="J121" s="160">
        <f t="shared" si="156"/>
        <v>940763.75851666555</v>
      </c>
      <c r="K121" s="160">
        <f t="shared" si="157"/>
        <v>0</v>
      </c>
      <c r="L121" s="160">
        <f t="shared" si="158"/>
        <v>0</v>
      </c>
      <c r="M121" s="163">
        <f t="shared" si="159"/>
        <v>5745139.14720493</v>
      </c>
      <c r="N121" s="163">
        <v>0</v>
      </c>
      <c r="O121" s="160">
        <f t="shared" si="160"/>
        <v>5745139.14720493</v>
      </c>
      <c r="P121" s="160">
        <f t="shared" si="168"/>
        <v>940763.75851666555</v>
      </c>
      <c r="Q121" s="160"/>
      <c r="R121" s="164"/>
      <c r="S121" s="160">
        <f t="shared" si="161"/>
        <v>20000000</v>
      </c>
      <c r="T121" s="160">
        <f t="shared" si="162"/>
        <v>940763.75851666555</v>
      </c>
      <c r="U121" s="754">
        <f t="shared" si="163"/>
        <v>0</v>
      </c>
      <c r="V121" s="233">
        <f t="shared" si="164"/>
        <v>0</v>
      </c>
      <c r="W121" s="160"/>
      <c r="X121" s="160"/>
      <c r="Y121" s="160"/>
      <c r="Z121" s="160"/>
      <c r="AA121" s="160">
        <f t="shared" si="165"/>
        <v>42719552.489042848</v>
      </c>
      <c r="AB121" s="163">
        <v>0</v>
      </c>
      <c r="AC121" s="163">
        <f t="shared" si="166"/>
        <v>42719552.489042848</v>
      </c>
      <c r="AD121" s="163">
        <v>0</v>
      </c>
      <c r="AE121" s="160">
        <f t="shared" si="167"/>
        <v>42719552.489042848</v>
      </c>
      <c r="AF121" s="160">
        <f t="shared" si="169"/>
        <v>7146593.9584478512</v>
      </c>
    </row>
    <row r="122" spans="1:32" ht="14.25" customHeight="1" x14ac:dyDescent="0.2">
      <c r="A122" s="158">
        <v>9</v>
      </c>
      <c r="B122" s="234">
        <v>40452</v>
      </c>
      <c r="C122" s="160">
        <f>'Summary- Detailed'!L136</f>
        <v>4942260.6620297767</v>
      </c>
      <c r="D122" s="161">
        <f>SUM($C$113:C122)</f>
        <v>26823788.179063108</v>
      </c>
      <c r="E122" s="428"/>
      <c r="F122" s="160">
        <f t="shared" si="152"/>
        <v>20000000</v>
      </c>
      <c r="G122" s="160">
        <f t="shared" si="153"/>
        <v>6823788.1790631078</v>
      </c>
      <c r="H122" s="160">
        <f t="shared" si="154"/>
        <v>0</v>
      </c>
      <c r="I122" s="160">
        <f t="shared" si="155"/>
        <v>0</v>
      </c>
      <c r="J122" s="160">
        <f t="shared" si="156"/>
        <v>3411894.0895315539</v>
      </c>
      <c r="K122" s="160">
        <f t="shared" si="157"/>
        <v>0</v>
      </c>
      <c r="L122" s="160">
        <f t="shared" si="158"/>
        <v>0</v>
      </c>
      <c r="M122" s="163">
        <f t="shared" si="159"/>
        <v>8216269.4782198183</v>
      </c>
      <c r="N122" s="163">
        <v>0</v>
      </c>
      <c r="O122" s="160">
        <f t="shared" si="160"/>
        <v>8216269.4782198183</v>
      </c>
      <c r="P122" s="160">
        <f t="shared" si="168"/>
        <v>2471130.3310148884</v>
      </c>
      <c r="Q122" s="160"/>
      <c r="R122" s="164"/>
      <c r="S122" s="160">
        <f t="shared" si="161"/>
        <v>20000000</v>
      </c>
      <c r="T122" s="160">
        <f t="shared" si="162"/>
        <v>3411894.0895315539</v>
      </c>
      <c r="U122" s="754">
        <f t="shared" si="163"/>
        <v>0</v>
      </c>
      <c r="V122" s="233">
        <f t="shared" si="164"/>
        <v>0</v>
      </c>
      <c r="W122" s="160"/>
      <c r="X122" s="160"/>
      <c r="Y122" s="160"/>
      <c r="Z122" s="160"/>
      <c r="AA122" s="160">
        <f t="shared" si="165"/>
        <v>45190682.820057742</v>
      </c>
      <c r="AB122" s="163">
        <v>0</v>
      </c>
      <c r="AC122" s="163">
        <f t="shared" si="166"/>
        <v>45190682.820057742</v>
      </c>
      <c r="AD122" s="163">
        <v>0</v>
      </c>
      <c r="AE122" s="160">
        <f t="shared" si="167"/>
        <v>45190682.820057742</v>
      </c>
      <c r="AF122" s="160">
        <f t="shared" si="169"/>
        <v>2471130.3310148939</v>
      </c>
    </row>
    <row r="123" spans="1:32" x14ac:dyDescent="0.2">
      <c r="A123" s="158">
        <v>9</v>
      </c>
      <c r="B123" s="234">
        <v>40483</v>
      </c>
      <c r="C123" s="160">
        <f>'Summary- Detailed'!L137</f>
        <v>519173.19141825574</v>
      </c>
      <c r="D123" s="161">
        <f>SUM($C$113:C123)</f>
        <v>27342961.370481364</v>
      </c>
      <c r="E123" s="428"/>
      <c r="F123" s="160">
        <f t="shared" si="152"/>
        <v>20000000</v>
      </c>
      <c r="G123" s="160">
        <f t="shared" si="153"/>
        <v>7342961.3704813644</v>
      </c>
      <c r="H123" s="160">
        <f t="shared" si="154"/>
        <v>0</v>
      </c>
      <c r="I123" s="160">
        <f t="shared" si="155"/>
        <v>0</v>
      </c>
      <c r="J123" s="160">
        <f t="shared" si="156"/>
        <v>3671480.6852406822</v>
      </c>
      <c r="K123" s="160">
        <f t="shared" si="157"/>
        <v>0</v>
      </c>
      <c r="L123" s="160">
        <f t="shared" si="158"/>
        <v>0</v>
      </c>
      <c r="M123" s="163">
        <f t="shared" si="159"/>
        <v>8475856.0739289466</v>
      </c>
      <c r="N123" s="163">
        <v>0</v>
      </c>
      <c r="O123" s="160">
        <f t="shared" si="160"/>
        <v>8475856.0739289466</v>
      </c>
      <c r="P123" s="160">
        <f t="shared" si="168"/>
        <v>259586.59570912831</v>
      </c>
      <c r="Q123" s="160"/>
      <c r="R123" s="164"/>
      <c r="S123" s="160">
        <f t="shared" si="161"/>
        <v>20000000</v>
      </c>
      <c r="T123" s="160">
        <f t="shared" si="162"/>
        <v>3671480.6852406822</v>
      </c>
      <c r="U123" s="754">
        <f t="shared" si="163"/>
        <v>0</v>
      </c>
      <c r="V123" s="233">
        <f t="shared" si="164"/>
        <v>0</v>
      </c>
      <c r="W123" s="160"/>
      <c r="X123" s="160"/>
      <c r="Y123" s="160"/>
      <c r="Z123" s="160"/>
      <c r="AA123" s="160">
        <f t="shared" si="165"/>
        <v>45450269.415766865</v>
      </c>
      <c r="AB123" s="163">
        <v>0</v>
      </c>
      <c r="AC123" s="163">
        <f t="shared" si="166"/>
        <v>45450269.415766865</v>
      </c>
      <c r="AD123" s="163">
        <v>0</v>
      </c>
      <c r="AE123" s="160">
        <f t="shared" si="167"/>
        <v>45450269.415766865</v>
      </c>
      <c r="AF123" s="160">
        <f t="shared" si="169"/>
        <v>259586.59570912272</v>
      </c>
    </row>
    <row r="124" spans="1:32" x14ac:dyDescent="0.2">
      <c r="A124" s="158">
        <v>9</v>
      </c>
      <c r="B124" s="234">
        <v>40513</v>
      </c>
      <c r="C124" s="160">
        <f>'Summary- Detailed'!L138</f>
        <v>8820566.8622858953</v>
      </c>
      <c r="D124" s="161">
        <f>SUM($C$113:C124)</f>
        <v>36163528.232767262</v>
      </c>
      <c r="E124" s="428"/>
      <c r="F124" s="160">
        <f t="shared" si="152"/>
        <v>20000000</v>
      </c>
      <c r="G124" s="160">
        <f t="shared" si="153"/>
        <v>16163528.232767262</v>
      </c>
      <c r="H124" s="160">
        <f t="shared" si="154"/>
        <v>0</v>
      </c>
      <c r="I124" s="160">
        <f t="shared" si="155"/>
        <v>0</v>
      </c>
      <c r="J124" s="160">
        <f t="shared" si="156"/>
        <v>8081764.1163836308</v>
      </c>
      <c r="K124" s="160">
        <f t="shared" si="157"/>
        <v>0</v>
      </c>
      <c r="L124" s="160">
        <f t="shared" si="158"/>
        <v>0</v>
      </c>
      <c r="M124" s="163">
        <f t="shared" si="159"/>
        <v>12886139.505071895</v>
      </c>
      <c r="N124" s="163">
        <v>0</v>
      </c>
      <c r="O124" s="160">
        <f t="shared" si="160"/>
        <v>12886139.505071895</v>
      </c>
      <c r="P124" s="160">
        <f t="shared" si="168"/>
        <v>4410283.4311429486</v>
      </c>
      <c r="Q124" s="160"/>
      <c r="R124" s="164"/>
      <c r="S124" s="160">
        <f t="shared" si="161"/>
        <v>20000000</v>
      </c>
      <c r="T124" s="160">
        <f t="shared" si="162"/>
        <v>8081764.1163836308</v>
      </c>
      <c r="U124" s="754">
        <f t="shared" si="163"/>
        <v>0</v>
      </c>
      <c r="V124" s="233">
        <f t="shared" si="164"/>
        <v>0</v>
      </c>
      <c r="W124" s="160"/>
      <c r="X124" s="160"/>
      <c r="Y124" s="160"/>
      <c r="Z124" s="160"/>
      <c r="AA124" s="160">
        <f t="shared" si="165"/>
        <v>49860552.846909821</v>
      </c>
      <c r="AB124" s="163">
        <v>0</v>
      </c>
      <c r="AC124" s="163">
        <f t="shared" si="166"/>
        <v>49860552.846909821</v>
      </c>
      <c r="AD124" s="163">
        <v>0</v>
      </c>
      <c r="AE124" s="160">
        <f t="shared" si="167"/>
        <v>49860552.846909821</v>
      </c>
      <c r="AF124" s="160">
        <f t="shared" si="169"/>
        <v>4410283.431142956</v>
      </c>
    </row>
    <row r="125" spans="1:32" s="157" customFormat="1" x14ac:dyDescent="0.2">
      <c r="A125" s="223"/>
      <c r="B125" s="235"/>
      <c r="C125" s="163"/>
      <c r="D125" s="236"/>
      <c r="E125" s="429"/>
      <c r="F125" s="163"/>
      <c r="G125" s="163"/>
      <c r="H125" s="163"/>
      <c r="I125" s="163"/>
      <c r="J125" s="163"/>
      <c r="K125" s="163"/>
      <c r="L125" s="163"/>
      <c r="M125" s="163"/>
      <c r="N125" s="163"/>
      <c r="O125" s="163"/>
      <c r="P125" s="163"/>
      <c r="Q125" s="163"/>
      <c r="R125" s="162"/>
      <c r="S125" s="163"/>
      <c r="T125" s="163"/>
      <c r="U125" s="695"/>
      <c r="V125" s="237"/>
      <c r="W125" s="163"/>
      <c r="X125" s="163"/>
      <c r="Y125" s="163"/>
      <c r="Z125" s="163"/>
      <c r="AA125" s="163"/>
      <c r="AB125" s="163"/>
      <c r="AC125" s="163"/>
      <c r="AD125" s="163"/>
      <c r="AE125" s="160"/>
      <c r="AF125" s="160"/>
    </row>
    <row r="126" spans="1:32" x14ac:dyDescent="0.2">
      <c r="A126" s="158">
        <v>10</v>
      </c>
      <c r="B126" s="234">
        <v>40544</v>
      </c>
      <c r="C126" s="160">
        <f>'Summary- Detailed'!L142</f>
        <v>-3646875.6518824827</v>
      </c>
      <c r="D126" s="161">
        <f>C126</f>
        <v>-3646875.6518824827</v>
      </c>
      <c r="E126" s="428"/>
      <c r="F126" s="160">
        <f t="shared" ref="F126:F137" si="170">IF(ABS(D126)&gt;+$F$9,IF(D126&lt;0,-$F$9,+$F$9),+D126)</f>
        <v>-3646875.6518824827</v>
      </c>
      <c r="G126" s="160">
        <f t="shared" ref="G126:G137" si="171">IF(ABS(D126)-ABS(F126)&gt;=$G$9,IF(D126&lt;=0,-$G$9,+$G$9),+D126-F126)</f>
        <v>0</v>
      </c>
      <c r="H126" s="160">
        <f t="shared" ref="H126:H137" si="172">IF(ABS(+D126)-ABS(SUM(F126:G126))&gt;=$H$9,IF(D126&lt;=0,-$H$9,+$H$9),+D126-SUM(F126:G126))</f>
        <v>0</v>
      </c>
      <c r="I126" s="160">
        <f t="shared" ref="I126:I137" si="173">IF(ABS(+D126)-ABS(SUM(F126:H126))&gt;=$I$9,IF(D126&lt;=0,$D126-SUM($F126:$H126),$D126-SUM($F126:$H126)),D126-SUM(F126:H126))</f>
        <v>0</v>
      </c>
      <c r="J126" s="160">
        <f t="shared" ref="J126:J137" si="174">+G126*$C$307</f>
        <v>0</v>
      </c>
      <c r="K126" s="160">
        <f t="shared" ref="K126:K137" si="175">+H126*$C$308</f>
        <v>0</v>
      </c>
      <c r="L126" s="160">
        <f t="shared" ref="L126:L137" si="176">+I126*$C$309</f>
        <v>0</v>
      </c>
      <c r="M126" s="163">
        <f t="shared" ref="M126:M137" si="177">SUM(J126:L126)+$M$124</f>
        <v>12886139.505071895</v>
      </c>
      <c r="N126" s="163">
        <v>0</v>
      </c>
      <c r="O126" s="160">
        <f t="shared" ref="O126:O137" si="178">M126+N126</f>
        <v>12886139.505071895</v>
      </c>
      <c r="P126" s="160">
        <f>O126-O124</f>
        <v>0</v>
      </c>
      <c r="Q126" s="160"/>
      <c r="R126" s="164"/>
      <c r="S126" s="160">
        <f t="shared" ref="S126:S137" si="179">+F126</f>
        <v>-3646875.6518824827</v>
      </c>
      <c r="T126" s="160">
        <f t="shared" ref="T126:T137" si="180">+G126-J126</f>
        <v>0</v>
      </c>
      <c r="U126" s="754">
        <f t="shared" ref="U126:U137" si="181">+H126-K126</f>
        <v>0</v>
      </c>
      <c r="V126" s="233">
        <f t="shared" ref="V126:V137" si="182">+I126-L126</f>
        <v>0</v>
      </c>
      <c r="W126" s="160"/>
      <c r="X126" s="160"/>
      <c r="Y126" s="160"/>
      <c r="Z126" s="160"/>
      <c r="AA126" s="160">
        <f t="shared" ref="AA126:AA137" si="183">SUM(S126:V126)+$AA$124</f>
        <v>46213677.195027336</v>
      </c>
      <c r="AB126" s="163">
        <v>0</v>
      </c>
      <c r="AC126" s="163">
        <f t="shared" ref="AC126:AC137" si="184">AA126-AB126</f>
        <v>46213677.195027336</v>
      </c>
      <c r="AD126" s="163">
        <v>0</v>
      </c>
      <c r="AE126" s="160">
        <f t="shared" ref="AE126:AE137" si="185">AA126-AB126+AD126</f>
        <v>46213677.195027336</v>
      </c>
      <c r="AF126" s="160">
        <f>AE126-AE124</f>
        <v>-3646875.6518824846</v>
      </c>
    </row>
    <row r="127" spans="1:32" x14ac:dyDescent="0.2">
      <c r="A127" s="158">
        <v>10</v>
      </c>
      <c r="B127" s="234">
        <v>40575</v>
      </c>
      <c r="C127" s="160">
        <f>'Summary- Detailed'!L143</f>
        <v>3127854.0477792346</v>
      </c>
      <c r="D127" s="161">
        <f>SUM($C$126:C127)</f>
        <v>-519021.6041032481</v>
      </c>
      <c r="E127" s="428"/>
      <c r="F127" s="160">
        <f t="shared" si="170"/>
        <v>-519021.6041032481</v>
      </c>
      <c r="G127" s="160">
        <f t="shared" si="171"/>
        <v>0</v>
      </c>
      <c r="H127" s="160">
        <f t="shared" si="172"/>
        <v>0</v>
      </c>
      <c r="I127" s="160">
        <f t="shared" si="173"/>
        <v>0</v>
      </c>
      <c r="J127" s="160">
        <f t="shared" si="174"/>
        <v>0</v>
      </c>
      <c r="K127" s="160">
        <f t="shared" si="175"/>
        <v>0</v>
      </c>
      <c r="L127" s="160">
        <f t="shared" si="176"/>
        <v>0</v>
      </c>
      <c r="M127" s="163">
        <f t="shared" si="177"/>
        <v>12886139.505071895</v>
      </c>
      <c r="N127" s="163">
        <v>0</v>
      </c>
      <c r="O127" s="160">
        <f t="shared" si="178"/>
        <v>12886139.505071895</v>
      </c>
      <c r="P127" s="160">
        <f t="shared" ref="P127:P137" si="186">O127-O126</f>
        <v>0</v>
      </c>
      <c r="Q127" s="160"/>
      <c r="R127" s="164"/>
      <c r="S127" s="160">
        <f t="shared" si="179"/>
        <v>-519021.6041032481</v>
      </c>
      <c r="T127" s="160">
        <f t="shared" si="180"/>
        <v>0</v>
      </c>
      <c r="U127" s="754">
        <f t="shared" si="181"/>
        <v>0</v>
      </c>
      <c r="V127" s="233">
        <f t="shared" si="182"/>
        <v>0</v>
      </c>
      <c r="W127" s="160"/>
      <c r="X127" s="160"/>
      <c r="Y127" s="160"/>
      <c r="Z127" s="160"/>
      <c r="AA127" s="160">
        <f t="shared" si="183"/>
        <v>49341531.242806576</v>
      </c>
      <c r="AB127" s="163">
        <v>0</v>
      </c>
      <c r="AC127" s="163">
        <f t="shared" si="184"/>
        <v>49341531.242806576</v>
      </c>
      <c r="AD127" s="163">
        <v>0</v>
      </c>
      <c r="AE127" s="160">
        <f t="shared" si="185"/>
        <v>49341531.242806576</v>
      </c>
      <c r="AF127" s="160">
        <f t="shared" ref="AF127:AF137" si="187">AE127-AE126</f>
        <v>3127854.0477792397</v>
      </c>
    </row>
    <row r="128" spans="1:32" x14ac:dyDescent="0.2">
      <c r="A128" s="158">
        <v>10</v>
      </c>
      <c r="B128" s="234">
        <v>40603</v>
      </c>
      <c r="C128" s="160">
        <f>'Summary- Detailed'!L144</f>
        <v>-4262363.1151829083</v>
      </c>
      <c r="D128" s="161">
        <f>SUM($C$126:C128)</f>
        <v>-4781384.7192861568</v>
      </c>
      <c r="E128" s="428"/>
      <c r="F128" s="160">
        <f t="shared" si="170"/>
        <v>-4781384.7192861568</v>
      </c>
      <c r="G128" s="160">
        <f t="shared" si="171"/>
        <v>0</v>
      </c>
      <c r="H128" s="160">
        <f t="shared" si="172"/>
        <v>0</v>
      </c>
      <c r="I128" s="160">
        <f t="shared" si="173"/>
        <v>0</v>
      </c>
      <c r="J128" s="160">
        <f t="shared" si="174"/>
        <v>0</v>
      </c>
      <c r="K128" s="160">
        <f t="shared" si="175"/>
        <v>0</v>
      </c>
      <c r="L128" s="160">
        <f t="shared" si="176"/>
        <v>0</v>
      </c>
      <c r="M128" s="163">
        <f t="shared" si="177"/>
        <v>12886139.505071895</v>
      </c>
      <c r="N128" s="163">
        <v>0</v>
      </c>
      <c r="O128" s="160">
        <f t="shared" si="178"/>
        <v>12886139.505071895</v>
      </c>
      <c r="P128" s="160">
        <f t="shared" si="186"/>
        <v>0</v>
      </c>
      <c r="Q128" s="160"/>
      <c r="R128" s="164"/>
      <c r="S128" s="160">
        <f t="shared" si="179"/>
        <v>-4781384.7192861568</v>
      </c>
      <c r="T128" s="160">
        <f t="shared" si="180"/>
        <v>0</v>
      </c>
      <c r="U128" s="754">
        <f t="shared" si="181"/>
        <v>0</v>
      </c>
      <c r="V128" s="233">
        <f t="shared" si="182"/>
        <v>0</v>
      </c>
      <c r="W128" s="160"/>
      <c r="X128" s="160"/>
      <c r="Y128" s="160"/>
      <c r="Z128" s="160"/>
      <c r="AA128" s="160">
        <f t="shared" si="183"/>
        <v>45079168.127623662</v>
      </c>
      <c r="AB128" s="163">
        <v>0</v>
      </c>
      <c r="AC128" s="163">
        <f t="shared" si="184"/>
        <v>45079168.127623662</v>
      </c>
      <c r="AD128" s="163">
        <v>0</v>
      </c>
      <c r="AE128" s="160">
        <f t="shared" si="185"/>
        <v>45079168.127623662</v>
      </c>
      <c r="AF128" s="160">
        <f t="shared" si="187"/>
        <v>-4262363.1151829138</v>
      </c>
    </row>
    <row r="129" spans="1:32" x14ac:dyDescent="0.2">
      <c r="A129" s="158">
        <v>10</v>
      </c>
      <c r="B129" s="234">
        <v>40634</v>
      </c>
      <c r="C129" s="160">
        <f>'Summary- Detailed'!L145</f>
        <v>-11327560.84356386</v>
      </c>
      <c r="D129" s="161">
        <f>SUM($C$126:C129)</f>
        <v>-16108945.562850017</v>
      </c>
      <c r="E129" s="428"/>
      <c r="F129" s="160">
        <f t="shared" si="170"/>
        <v>-16108945.562850017</v>
      </c>
      <c r="G129" s="160">
        <f t="shared" si="171"/>
        <v>0</v>
      </c>
      <c r="H129" s="160">
        <f t="shared" si="172"/>
        <v>0</v>
      </c>
      <c r="I129" s="160">
        <f t="shared" si="173"/>
        <v>0</v>
      </c>
      <c r="J129" s="160">
        <f t="shared" si="174"/>
        <v>0</v>
      </c>
      <c r="K129" s="160">
        <f t="shared" si="175"/>
        <v>0</v>
      </c>
      <c r="L129" s="160">
        <f t="shared" si="176"/>
        <v>0</v>
      </c>
      <c r="M129" s="163">
        <f t="shared" si="177"/>
        <v>12886139.505071895</v>
      </c>
      <c r="N129" s="163">
        <v>0</v>
      </c>
      <c r="O129" s="160">
        <f t="shared" si="178"/>
        <v>12886139.505071895</v>
      </c>
      <c r="P129" s="160">
        <f t="shared" si="186"/>
        <v>0</v>
      </c>
      <c r="Q129" s="160"/>
      <c r="R129" s="164"/>
      <c r="S129" s="160">
        <f t="shared" si="179"/>
        <v>-16108945.562850017</v>
      </c>
      <c r="T129" s="160">
        <f t="shared" si="180"/>
        <v>0</v>
      </c>
      <c r="U129" s="754">
        <f t="shared" si="181"/>
        <v>0</v>
      </c>
      <c r="V129" s="233">
        <f t="shared" si="182"/>
        <v>0</v>
      </c>
      <c r="W129" s="160"/>
      <c r="X129" s="160"/>
      <c r="Y129" s="160"/>
      <c r="Z129" s="160"/>
      <c r="AA129" s="160">
        <f t="shared" si="183"/>
        <v>33751607.284059808</v>
      </c>
      <c r="AB129" s="163">
        <v>0</v>
      </c>
      <c r="AC129" s="163">
        <f t="shared" si="184"/>
        <v>33751607.284059808</v>
      </c>
      <c r="AD129" s="163">
        <v>0</v>
      </c>
      <c r="AE129" s="160">
        <f t="shared" si="185"/>
        <v>33751607.284059808</v>
      </c>
      <c r="AF129" s="160">
        <f t="shared" si="187"/>
        <v>-11327560.843563855</v>
      </c>
    </row>
    <row r="130" spans="1:32" x14ac:dyDescent="0.2">
      <c r="A130" s="158">
        <v>10</v>
      </c>
      <c r="B130" s="234">
        <v>40664</v>
      </c>
      <c r="C130" s="160">
        <f>'Summary- Detailed'!L146</f>
        <v>-16003697.440462315</v>
      </c>
      <c r="D130" s="161">
        <f>SUM($C$126:C130)</f>
        <v>-32112643.003312334</v>
      </c>
      <c r="E130" s="428"/>
      <c r="F130" s="160">
        <f t="shared" si="170"/>
        <v>-20000000</v>
      </c>
      <c r="G130" s="160">
        <f t="shared" si="171"/>
        <v>-12112643.003312334</v>
      </c>
      <c r="H130" s="160">
        <f t="shared" si="172"/>
        <v>0</v>
      </c>
      <c r="I130" s="160">
        <f t="shared" si="173"/>
        <v>0</v>
      </c>
      <c r="J130" s="160">
        <f t="shared" si="174"/>
        <v>-6056321.5016561672</v>
      </c>
      <c r="K130" s="160">
        <f t="shared" si="175"/>
        <v>0</v>
      </c>
      <c r="L130" s="160">
        <f t="shared" si="176"/>
        <v>0</v>
      </c>
      <c r="M130" s="163">
        <f t="shared" si="177"/>
        <v>6829818.003415728</v>
      </c>
      <c r="N130" s="163">
        <v>0</v>
      </c>
      <c r="O130" s="160">
        <f t="shared" si="178"/>
        <v>6829818.003415728</v>
      </c>
      <c r="P130" s="160">
        <f t="shared" si="186"/>
        <v>-6056321.5016561672</v>
      </c>
      <c r="Q130" s="160"/>
      <c r="R130" s="164"/>
      <c r="S130" s="160">
        <f t="shared" si="179"/>
        <v>-20000000</v>
      </c>
      <c r="T130" s="160">
        <f t="shared" si="180"/>
        <v>-6056321.5016561672</v>
      </c>
      <c r="U130" s="754">
        <f t="shared" si="181"/>
        <v>0</v>
      </c>
      <c r="V130" s="233">
        <f t="shared" si="182"/>
        <v>0</v>
      </c>
      <c r="W130" s="160"/>
      <c r="X130" s="160"/>
      <c r="Y130" s="160"/>
      <c r="Z130" s="160"/>
      <c r="AA130" s="160">
        <f t="shared" si="183"/>
        <v>23804231.345253654</v>
      </c>
      <c r="AB130" s="163">
        <v>0</v>
      </c>
      <c r="AC130" s="163">
        <f t="shared" si="184"/>
        <v>23804231.345253654</v>
      </c>
      <c r="AD130" s="163">
        <v>0</v>
      </c>
      <c r="AE130" s="160">
        <f t="shared" si="185"/>
        <v>23804231.345253654</v>
      </c>
      <c r="AF130" s="160">
        <f t="shared" si="187"/>
        <v>-9947375.9388061538</v>
      </c>
    </row>
    <row r="131" spans="1:32" x14ac:dyDescent="0.2">
      <c r="A131" s="158">
        <v>10</v>
      </c>
      <c r="B131" s="234">
        <v>40695</v>
      </c>
      <c r="C131" s="160">
        <f>'Summary- Detailed'!L147</f>
        <v>3379066.4482540702</v>
      </c>
      <c r="D131" s="161">
        <f>SUM($C$126:C131)</f>
        <v>-28733576.555058263</v>
      </c>
      <c r="E131" s="428"/>
      <c r="F131" s="160">
        <f t="shared" si="170"/>
        <v>-20000000</v>
      </c>
      <c r="G131" s="160">
        <f t="shared" si="171"/>
        <v>-8733576.5550582632</v>
      </c>
      <c r="H131" s="160">
        <f t="shared" si="172"/>
        <v>0</v>
      </c>
      <c r="I131" s="160">
        <f t="shared" si="173"/>
        <v>0</v>
      </c>
      <c r="J131" s="160">
        <f t="shared" si="174"/>
        <v>-4366788.2775291316</v>
      </c>
      <c r="K131" s="160">
        <f t="shared" si="175"/>
        <v>0</v>
      </c>
      <c r="L131" s="160">
        <f t="shared" si="176"/>
        <v>0</v>
      </c>
      <c r="M131" s="163">
        <f t="shared" si="177"/>
        <v>8519351.2275427636</v>
      </c>
      <c r="N131" s="163">
        <v>0</v>
      </c>
      <c r="O131" s="160">
        <f t="shared" si="178"/>
        <v>8519351.2275427636</v>
      </c>
      <c r="P131" s="160">
        <f t="shared" si="186"/>
        <v>1689533.2241270356</v>
      </c>
      <c r="Q131" s="160"/>
      <c r="R131" s="164"/>
      <c r="S131" s="160">
        <f t="shared" si="179"/>
        <v>-20000000</v>
      </c>
      <c r="T131" s="160">
        <f t="shared" si="180"/>
        <v>-4366788.2775291316</v>
      </c>
      <c r="U131" s="754">
        <f t="shared" si="181"/>
        <v>0</v>
      </c>
      <c r="V131" s="233">
        <f t="shared" si="182"/>
        <v>0</v>
      </c>
      <c r="W131" s="160"/>
      <c r="X131" s="160"/>
      <c r="Y131" s="160"/>
      <c r="Z131" s="160"/>
      <c r="AA131" s="160">
        <f t="shared" si="183"/>
        <v>25493764.569380689</v>
      </c>
      <c r="AB131" s="163">
        <v>0</v>
      </c>
      <c r="AC131" s="163">
        <f t="shared" si="184"/>
        <v>25493764.569380689</v>
      </c>
      <c r="AD131" s="163">
        <v>0</v>
      </c>
      <c r="AE131" s="160">
        <f t="shared" si="185"/>
        <v>25493764.569380689</v>
      </c>
      <c r="AF131" s="160">
        <f t="shared" si="187"/>
        <v>1689533.2241270356</v>
      </c>
    </row>
    <row r="132" spans="1:32" x14ac:dyDescent="0.2">
      <c r="A132" s="158">
        <v>10</v>
      </c>
      <c r="B132" s="234">
        <v>40725</v>
      </c>
      <c r="C132" s="160">
        <f>'Summary- Detailed'!L148</f>
        <v>-9934075.0795786176</v>
      </c>
      <c r="D132" s="161">
        <f>SUM($C$126:C132)</f>
        <v>-38667651.634636879</v>
      </c>
      <c r="E132" s="428"/>
      <c r="F132" s="160">
        <f t="shared" si="170"/>
        <v>-20000000</v>
      </c>
      <c r="G132" s="160">
        <f t="shared" si="171"/>
        <v>-18667651.634636879</v>
      </c>
      <c r="H132" s="160">
        <f t="shared" si="172"/>
        <v>0</v>
      </c>
      <c r="I132" s="160">
        <f t="shared" si="173"/>
        <v>0</v>
      </c>
      <c r="J132" s="160">
        <f t="shared" si="174"/>
        <v>-9333825.8173184395</v>
      </c>
      <c r="K132" s="160">
        <f t="shared" si="175"/>
        <v>0</v>
      </c>
      <c r="L132" s="160">
        <f t="shared" si="176"/>
        <v>0</v>
      </c>
      <c r="M132" s="163">
        <f t="shared" si="177"/>
        <v>3552313.6877534557</v>
      </c>
      <c r="N132" s="163">
        <v>0</v>
      </c>
      <c r="O132" s="160">
        <f t="shared" si="178"/>
        <v>3552313.6877534557</v>
      </c>
      <c r="P132" s="160">
        <f t="shared" si="186"/>
        <v>-4967037.5397893079</v>
      </c>
      <c r="Q132" s="160"/>
      <c r="R132" s="164"/>
      <c r="S132" s="160">
        <f t="shared" si="179"/>
        <v>-20000000</v>
      </c>
      <c r="T132" s="160">
        <f t="shared" si="180"/>
        <v>-9333825.8173184395</v>
      </c>
      <c r="U132" s="754">
        <f t="shared" si="181"/>
        <v>0</v>
      </c>
      <c r="V132" s="233">
        <f t="shared" si="182"/>
        <v>0</v>
      </c>
      <c r="W132" s="160"/>
      <c r="X132" s="160"/>
      <c r="Y132" s="160"/>
      <c r="Z132" s="160"/>
      <c r="AA132" s="160">
        <f t="shared" si="183"/>
        <v>20526727.029591382</v>
      </c>
      <c r="AB132" s="163">
        <v>0</v>
      </c>
      <c r="AC132" s="163">
        <f t="shared" si="184"/>
        <v>20526727.029591382</v>
      </c>
      <c r="AD132" s="163">
        <v>0</v>
      </c>
      <c r="AE132" s="160">
        <f t="shared" si="185"/>
        <v>20526727.029591382</v>
      </c>
      <c r="AF132" s="160">
        <f t="shared" si="187"/>
        <v>-4967037.5397893079</v>
      </c>
    </row>
    <row r="133" spans="1:32" x14ac:dyDescent="0.2">
      <c r="A133" s="158">
        <v>10</v>
      </c>
      <c r="B133" s="234">
        <v>40756</v>
      </c>
      <c r="C133" s="160">
        <f>'Summary- Detailed'!L149</f>
        <v>-7724488.0817047693</v>
      </c>
      <c r="D133" s="161">
        <f>SUM($C$126:C133)</f>
        <v>-46392139.716341645</v>
      </c>
      <c r="E133" s="428"/>
      <c r="F133" s="160">
        <f t="shared" si="170"/>
        <v>-20000000</v>
      </c>
      <c r="G133" s="160">
        <f t="shared" si="171"/>
        <v>-20000000</v>
      </c>
      <c r="H133" s="160">
        <f t="shared" si="172"/>
        <v>-6392139.7163416445</v>
      </c>
      <c r="I133" s="160">
        <f t="shared" si="173"/>
        <v>0</v>
      </c>
      <c r="J133" s="160">
        <f t="shared" si="174"/>
        <v>-10000000</v>
      </c>
      <c r="K133" s="160">
        <f t="shared" si="175"/>
        <v>-5752925.7447074801</v>
      </c>
      <c r="L133" s="160">
        <f t="shared" si="176"/>
        <v>0</v>
      </c>
      <c r="M133" s="163">
        <f t="shared" si="177"/>
        <v>-2866786.2396355849</v>
      </c>
      <c r="N133" s="163">
        <v>0</v>
      </c>
      <c r="O133" s="160">
        <f t="shared" si="178"/>
        <v>-2866786.2396355849</v>
      </c>
      <c r="P133" s="160">
        <f t="shared" si="186"/>
        <v>-6419099.9273890406</v>
      </c>
      <c r="Q133" s="160"/>
      <c r="R133" s="164"/>
      <c r="S133" s="160">
        <f t="shared" si="179"/>
        <v>-20000000</v>
      </c>
      <c r="T133" s="160">
        <f t="shared" si="180"/>
        <v>-10000000</v>
      </c>
      <c r="U133" s="754">
        <f t="shared" si="181"/>
        <v>-639213.97163416445</v>
      </c>
      <c r="V133" s="233">
        <f t="shared" si="182"/>
        <v>0</v>
      </c>
      <c r="W133" s="160"/>
      <c r="X133" s="160"/>
      <c r="Y133" s="160"/>
      <c r="Z133" s="160"/>
      <c r="AA133" s="160">
        <f t="shared" si="183"/>
        <v>19221338.875275657</v>
      </c>
      <c r="AB133" s="163">
        <v>0</v>
      </c>
      <c r="AC133" s="163">
        <f t="shared" si="184"/>
        <v>19221338.875275657</v>
      </c>
      <c r="AD133" s="163">
        <v>0</v>
      </c>
      <c r="AE133" s="160">
        <f t="shared" si="185"/>
        <v>19221338.875275657</v>
      </c>
      <c r="AF133" s="160">
        <f t="shared" si="187"/>
        <v>-1305388.154315725</v>
      </c>
    </row>
    <row r="134" spans="1:32" x14ac:dyDescent="0.2">
      <c r="A134" s="158">
        <v>10</v>
      </c>
      <c r="B134" s="234">
        <v>40787</v>
      </c>
      <c r="C134" s="160">
        <f>'Summary- Detailed'!L150</f>
        <v>2940843.2647706862</v>
      </c>
      <c r="D134" s="161">
        <f>SUM($C$126:C134)</f>
        <v>-43451296.451570958</v>
      </c>
      <c r="E134" s="428"/>
      <c r="F134" s="160">
        <f t="shared" si="170"/>
        <v>-20000000</v>
      </c>
      <c r="G134" s="160">
        <f t="shared" si="171"/>
        <v>-20000000</v>
      </c>
      <c r="H134" s="160">
        <f t="shared" si="172"/>
        <v>-3451296.4515709579</v>
      </c>
      <c r="I134" s="160">
        <f t="shared" si="173"/>
        <v>0</v>
      </c>
      <c r="J134" s="160">
        <f t="shared" si="174"/>
        <v>-10000000</v>
      </c>
      <c r="K134" s="160">
        <f t="shared" si="175"/>
        <v>-3106166.8064138624</v>
      </c>
      <c r="L134" s="160">
        <f t="shared" si="176"/>
        <v>0</v>
      </c>
      <c r="M134" s="163">
        <f t="shared" si="177"/>
        <v>-220027.30134196766</v>
      </c>
      <c r="N134" s="163">
        <v>0</v>
      </c>
      <c r="O134" s="160">
        <f t="shared" si="178"/>
        <v>-220027.30134196766</v>
      </c>
      <c r="P134" s="160">
        <f t="shared" si="186"/>
        <v>2646758.9382936172</v>
      </c>
      <c r="Q134" s="160"/>
      <c r="R134" s="164"/>
      <c r="S134" s="160">
        <f t="shared" si="179"/>
        <v>-20000000</v>
      </c>
      <c r="T134" s="160">
        <f t="shared" si="180"/>
        <v>-10000000</v>
      </c>
      <c r="U134" s="754">
        <f t="shared" si="181"/>
        <v>-345129.64515709551</v>
      </c>
      <c r="V134" s="233">
        <f t="shared" si="182"/>
        <v>0</v>
      </c>
      <c r="W134" s="160"/>
      <c r="X134" s="160"/>
      <c r="Y134" s="160"/>
      <c r="Z134" s="160"/>
      <c r="AA134" s="160">
        <f t="shared" si="183"/>
        <v>19515423.201752726</v>
      </c>
      <c r="AB134" s="163">
        <v>0</v>
      </c>
      <c r="AC134" s="163">
        <f t="shared" si="184"/>
        <v>19515423.201752726</v>
      </c>
      <c r="AD134" s="163">
        <v>0</v>
      </c>
      <c r="AE134" s="160">
        <f t="shared" si="185"/>
        <v>19515423.201752726</v>
      </c>
      <c r="AF134" s="160">
        <f t="shared" si="187"/>
        <v>294084.32647706941</v>
      </c>
    </row>
    <row r="135" spans="1:32" ht="14.25" customHeight="1" x14ac:dyDescent="0.2">
      <c r="A135" s="158">
        <v>10</v>
      </c>
      <c r="B135" s="234">
        <v>40817</v>
      </c>
      <c r="C135" s="160">
        <f>'Summary- Detailed'!L151</f>
        <v>3838086.6803433434</v>
      </c>
      <c r="D135" s="161">
        <f>SUM($C$126:C135)</f>
        <v>-39613209.771227613</v>
      </c>
      <c r="E135" s="428"/>
      <c r="F135" s="160">
        <f t="shared" si="170"/>
        <v>-20000000</v>
      </c>
      <c r="G135" s="160">
        <f t="shared" si="171"/>
        <v>-19613209.771227613</v>
      </c>
      <c r="H135" s="160">
        <f t="shared" si="172"/>
        <v>0</v>
      </c>
      <c r="I135" s="160">
        <f t="shared" si="173"/>
        <v>0</v>
      </c>
      <c r="J135" s="160">
        <f t="shared" si="174"/>
        <v>-9806604.8856138065</v>
      </c>
      <c r="K135" s="160">
        <f t="shared" si="175"/>
        <v>0</v>
      </c>
      <c r="L135" s="160">
        <f t="shared" si="176"/>
        <v>0</v>
      </c>
      <c r="M135" s="163">
        <f t="shared" si="177"/>
        <v>3079534.6194580887</v>
      </c>
      <c r="N135" s="163">
        <v>0</v>
      </c>
      <c r="O135" s="160">
        <f t="shared" si="178"/>
        <v>3079534.6194580887</v>
      </c>
      <c r="P135" s="160">
        <f t="shared" si="186"/>
        <v>3299561.9208000563</v>
      </c>
      <c r="Q135" s="160"/>
      <c r="R135" s="164"/>
      <c r="S135" s="160">
        <f t="shared" si="179"/>
        <v>-20000000</v>
      </c>
      <c r="T135" s="160">
        <f t="shared" si="180"/>
        <v>-9806604.8856138065</v>
      </c>
      <c r="U135" s="754">
        <f t="shared" si="181"/>
        <v>0</v>
      </c>
      <c r="V135" s="233">
        <f t="shared" si="182"/>
        <v>0</v>
      </c>
      <c r="W135" s="160"/>
      <c r="X135" s="160"/>
      <c r="Y135" s="160"/>
      <c r="Z135" s="160"/>
      <c r="AA135" s="160">
        <f t="shared" si="183"/>
        <v>20053947.961296014</v>
      </c>
      <c r="AB135" s="163">
        <v>0</v>
      </c>
      <c r="AC135" s="163">
        <f t="shared" si="184"/>
        <v>20053947.961296014</v>
      </c>
      <c r="AD135" s="163">
        <v>0</v>
      </c>
      <c r="AE135" s="160">
        <f t="shared" si="185"/>
        <v>20053947.961296014</v>
      </c>
      <c r="AF135" s="160">
        <f t="shared" si="187"/>
        <v>538524.7595432885</v>
      </c>
    </row>
    <row r="136" spans="1:32" x14ac:dyDescent="0.2">
      <c r="A136" s="158">
        <v>10</v>
      </c>
      <c r="B136" s="234">
        <v>40848</v>
      </c>
      <c r="C136" s="160">
        <f>'Summary- Detailed'!L152</f>
        <v>2326854.5861168317</v>
      </c>
      <c r="D136" s="161">
        <f>SUM($C$126:C136)</f>
        <v>-37286355.185110778</v>
      </c>
      <c r="E136" s="428"/>
      <c r="F136" s="160">
        <f t="shared" si="170"/>
        <v>-20000000</v>
      </c>
      <c r="G136" s="160">
        <f t="shared" si="171"/>
        <v>-17286355.185110778</v>
      </c>
      <c r="H136" s="160">
        <f t="shared" si="172"/>
        <v>0</v>
      </c>
      <c r="I136" s="160">
        <f t="shared" si="173"/>
        <v>0</v>
      </c>
      <c r="J136" s="160">
        <f t="shared" si="174"/>
        <v>-8643177.5925553888</v>
      </c>
      <c r="K136" s="160">
        <f t="shared" si="175"/>
        <v>0</v>
      </c>
      <c r="L136" s="160">
        <f t="shared" si="176"/>
        <v>0</v>
      </c>
      <c r="M136" s="163">
        <f t="shared" si="177"/>
        <v>4242961.9125165064</v>
      </c>
      <c r="N136" s="163">
        <v>0</v>
      </c>
      <c r="O136" s="160">
        <f t="shared" si="178"/>
        <v>4242961.9125165064</v>
      </c>
      <c r="P136" s="160">
        <f t="shared" si="186"/>
        <v>1163427.2930584177</v>
      </c>
      <c r="Q136" s="160"/>
      <c r="R136" s="164"/>
      <c r="S136" s="160">
        <f t="shared" si="179"/>
        <v>-20000000</v>
      </c>
      <c r="T136" s="160">
        <f t="shared" si="180"/>
        <v>-8643177.5925553888</v>
      </c>
      <c r="U136" s="754">
        <f t="shared" si="181"/>
        <v>0</v>
      </c>
      <c r="V136" s="233">
        <f t="shared" si="182"/>
        <v>0</v>
      </c>
      <c r="W136" s="160"/>
      <c r="X136" s="160"/>
      <c r="Y136" s="160"/>
      <c r="Z136" s="160"/>
      <c r="AA136" s="160">
        <f t="shared" si="183"/>
        <v>21217375.254354432</v>
      </c>
      <c r="AB136" s="163">
        <v>0</v>
      </c>
      <c r="AC136" s="163">
        <f t="shared" si="184"/>
        <v>21217375.254354432</v>
      </c>
      <c r="AD136" s="163">
        <v>0</v>
      </c>
      <c r="AE136" s="160">
        <f t="shared" si="185"/>
        <v>21217375.254354432</v>
      </c>
      <c r="AF136" s="160">
        <f t="shared" si="187"/>
        <v>1163427.2930584177</v>
      </c>
    </row>
    <row r="137" spans="1:32" x14ac:dyDescent="0.2">
      <c r="A137" s="158">
        <v>10</v>
      </c>
      <c r="B137" s="234">
        <v>40878</v>
      </c>
      <c r="C137" s="160">
        <f>'Summary- Detailed'!L153</f>
        <v>2458537.6636045738</v>
      </c>
      <c r="D137" s="161">
        <f>SUM($C$126:C137)</f>
        <v>-34827817.521506205</v>
      </c>
      <c r="E137" s="428"/>
      <c r="F137" s="160">
        <f t="shared" si="170"/>
        <v>-20000000</v>
      </c>
      <c r="G137" s="160">
        <f t="shared" si="171"/>
        <v>-14827817.521506205</v>
      </c>
      <c r="H137" s="160">
        <f t="shared" si="172"/>
        <v>0</v>
      </c>
      <c r="I137" s="160">
        <f t="shared" si="173"/>
        <v>0</v>
      </c>
      <c r="J137" s="160">
        <f t="shared" si="174"/>
        <v>-7413908.7607531026</v>
      </c>
      <c r="K137" s="160">
        <f t="shared" si="175"/>
        <v>0</v>
      </c>
      <c r="L137" s="160">
        <f t="shared" si="176"/>
        <v>0</v>
      </c>
      <c r="M137" s="163">
        <f t="shared" si="177"/>
        <v>5472230.7443187926</v>
      </c>
      <c r="N137" s="163">
        <v>0</v>
      </c>
      <c r="O137" s="160">
        <f t="shared" si="178"/>
        <v>5472230.7443187926</v>
      </c>
      <c r="P137" s="160">
        <f t="shared" si="186"/>
        <v>1229268.8318022862</v>
      </c>
      <c r="Q137" s="160"/>
      <c r="R137" s="164"/>
      <c r="S137" s="160">
        <f t="shared" si="179"/>
        <v>-20000000</v>
      </c>
      <c r="T137" s="160">
        <f t="shared" si="180"/>
        <v>-7413908.7607531026</v>
      </c>
      <c r="U137" s="754">
        <f t="shared" si="181"/>
        <v>0</v>
      </c>
      <c r="V137" s="233">
        <f t="shared" si="182"/>
        <v>0</v>
      </c>
      <c r="W137" s="160"/>
      <c r="X137" s="160"/>
      <c r="Y137" s="160"/>
      <c r="Z137" s="160"/>
      <c r="AA137" s="160">
        <f t="shared" si="183"/>
        <v>22446644.086156718</v>
      </c>
      <c r="AB137" s="163">
        <v>0</v>
      </c>
      <c r="AC137" s="163">
        <f t="shared" si="184"/>
        <v>22446644.086156718</v>
      </c>
      <c r="AD137" s="163">
        <v>0</v>
      </c>
      <c r="AE137" s="160">
        <f t="shared" si="185"/>
        <v>22446644.086156718</v>
      </c>
      <c r="AF137" s="160">
        <f t="shared" si="187"/>
        <v>1229268.8318022862</v>
      </c>
    </row>
    <row r="138" spans="1:32" x14ac:dyDescent="0.2">
      <c r="A138" s="158"/>
      <c r="B138" s="234"/>
      <c r="C138" s="160"/>
      <c r="D138" s="161"/>
      <c r="E138" s="428"/>
      <c r="F138" s="160"/>
      <c r="G138" s="160"/>
      <c r="H138" s="160"/>
      <c r="I138" s="160"/>
      <c r="J138" s="160"/>
      <c r="K138" s="160"/>
      <c r="L138" s="160"/>
      <c r="M138" s="163"/>
      <c r="N138" s="163"/>
      <c r="O138" s="160"/>
      <c r="P138" s="160"/>
      <c r="Q138" s="160"/>
      <c r="R138" s="164"/>
      <c r="S138" s="160"/>
      <c r="T138" s="160"/>
      <c r="U138" s="754"/>
      <c r="V138" s="233"/>
      <c r="W138" s="160"/>
      <c r="X138" s="160"/>
      <c r="Y138" s="160"/>
      <c r="Z138" s="160"/>
      <c r="AA138" s="160"/>
      <c r="AB138" s="163"/>
      <c r="AC138" s="163"/>
      <c r="AD138" s="163"/>
      <c r="AE138" s="160"/>
      <c r="AF138" s="160"/>
    </row>
    <row r="139" spans="1:32" x14ac:dyDescent="0.2">
      <c r="A139" s="158">
        <v>11</v>
      </c>
      <c r="B139" s="234">
        <v>40909</v>
      </c>
      <c r="C139" s="160">
        <f>'Summary- Detailed'!L157</f>
        <v>-12523878.031727405</v>
      </c>
      <c r="D139" s="161">
        <f>C139</f>
        <v>-12523878.031727405</v>
      </c>
      <c r="E139" s="428"/>
      <c r="F139" s="160">
        <f t="shared" ref="F139:F150" si="188">IF(ABS(D139)&gt;+$F$9,IF(D139&lt;0,-$F$9,+$F$9),+D139)</f>
        <v>-12523878.031727405</v>
      </c>
      <c r="G139" s="160">
        <f t="shared" ref="G139:G150" si="189">IF(ABS(D139)-ABS(F139)&gt;=$G$9,IF(D139&lt;=0,-$G$9,+$G$9),+D139-F139)</f>
        <v>0</v>
      </c>
      <c r="H139" s="160">
        <f t="shared" ref="H139:H150" si="190">IF(ABS(+D139)-ABS(SUM(F139:G139))&gt;=$H$9,IF(D139&lt;=0,-$H$9,+$H$9),+D139-SUM(F139:G139))</f>
        <v>0</v>
      </c>
      <c r="I139" s="160">
        <f t="shared" ref="I139:I150" si="191">IF(ABS(+D139)-ABS(SUM(F139:H139))&gt;=$I$9,IF(D139&lt;=0,$D139-SUM($F139:$H139),$D139-SUM($F139:$H139)),D139-SUM(F139:H139))</f>
        <v>0</v>
      </c>
      <c r="J139" s="160">
        <f t="shared" ref="J139:J150" si="192">+G139*$C$307</f>
        <v>0</v>
      </c>
      <c r="K139" s="160">
        <f t="shared" ref="K139:K150" si="193">+H139*$C$308</f>
        <v>0</v>
      </c>
      <c r="L139" s="160">
        <f t="shared" ref="L139:L150" si="194">+I139*$C$309</f>
        <v>0</v>
      </c>
      <c r="M139" s="163">
        <f t="shared" ref="M139:M150" si="195">SUM(J139:L139)+$M$137</f>
        <v>5472230.7443187926</v>
      </c>
      <c r="N139" s="163">
        <v>0</v>
      </c>
      <c r="O139" s="160">
        <f t="shared" ref="O139:O150" si="196">M139+N139</f>
        <v>5472230.7443187926</v>
      </c>
      <c r="P139" s="160">
        <f>O139-O137</f>
        <v>0</v>
      </c>
      <c r="Q139" s="160"/>
      <c r="R139" s="164"/>
      <c r="S139" s="160">
        <f t="shared" ref="S139:S150" si="197">+F139</f>
        <v>-12523878.031727405</v>
      </c>
      <c r="T139" s="160">
        <f t="shared" ref="T139:T150" si="198">+G139-J139</f>
        <v>0</v>
      </c>
      <c r="U139" s="754">
        <f t="shared" ref="U139:U150" si="199">+H139-K139</f>
        <v>0</v>
      </c>
      <c r="V139" s="233">
        <f t="shared" ref="V139:V150" si="200">+I139-L139</f>
        <v>0</v>
      </c>
      <c r="W139" s="160"/>
      <c r="X139" s="160"/>
      <c r="Y139" s="160"/>
      <c r="Z139" s="160"/>
      <c r="AA139" s="160">
        <f t="shared" ref="AA139:AA150" si="201">SUM(S139:V139)+$AA$137</f>
        <v>9922766.0544293132</v>
      </c>
      <c r="AB139" s="163">
        <v>0</v>
      </c>
      <c r="AC139" s="163">
        <f t="shared" ref="AC139:AC150" si="202">AA139-AB139</f>
        <v>9922766.0544293132</v>
      </c>
      <c r="AD139" s="163">
        <v>0</v>
      </c>
      <c r="AE139" s="160">
        <f t="shared" ref="AE139:AE150" si="203">AA139-AB139+AD139</f>
        <v>9922766.0544293132</v>
      </c>
      <c r="AF139" s="160">
        <f>AE139-AE137</f>
        <v>-12523878.031727405</v>
      </c>
    </row>
    <row r="140" spans="1:32" x14ac:dyDescent="0.2">
      <c r="A140" s="158">
        <v>11</v>
      </c>
      <c r="B140" s="234">
        <v>40940</v>
      </c>
      <c r="C140" s="160">
        <f>'Summary- Detailed'!L158</f>
        <v>-2428869.4056522851</v>
      </c>
      <c r="D140" s="161">
        <f>SUM($C$139:C140)</f>
        <v>-14952747.43737969</v>
      </c>
      <c r="E140" s="428"/>
      <c r="F140" s="160">
        <f t="shared" si="188"/>
        <v>-14952747.43737969</v>
      </c>
      <c r="G140" s="160">
        <f t="shared" si="189"/>
        <v>0</v>
      </c>
      <c r="H140" s="160">
        <f t="shared" si="190"/>
        <v>0</v>
      </c>
      <c r="I140" s="160">
        <f t="shared" si="191"/>
        <v>0</v>
      </c>
      <c r="J140" s="160">
        <f t="shared" si="192"/>
        <v>0</v>
      </c>
      <c r="K140" s="160">
        <f t="shared" si="193"/>
        <v>0</v>
      </c>
      <c r="L140" s="160">
        <f t="shared" si="194"/>
        <v>0</v>
      </c>
      <c r="M140" s="163">
        <f t="shared" si="195"/>
        <v>5472230.7443187926</v>
      </c>
      <c r="N140" s="163">
        <v>0</v>
      </c>
      <c r="O140" s="160">
        <f t="shared" si="196"/>
        <v>5472230.7443187926</v>
      </c>
      <c r="P140" s="160">
        <f t="shared" ref="P140:P150" si="204">O140-O139</f>
        <v>0</v>
      </c>
      <c r="Q140" s="160"/>
      <c r="R140" s="164"/>
      <c r="S140" s="160">
        <f t="shared" si="197"/>
        <v>-14952747.43737969</v>
      </c>
      <c r="T140" s="160">
        <f t="shared" si="198"/>
        <v>0</v>
      </c>
      <c r="U140" s="754">
        <f t="shared" si="199"/>
        <v>0</v>
      </c>
      <c r="V140" s="233">
        <f t="shared" si="200"/>
        <v>0</v>
      </c>
      <c r="W140" s="160"/>
      <c r="X140" s="160"/>
      <c r="Y140" s="160"/>
      <c r="Z140" s="160"/>
      <c r="AA140" s="160">
        <f t="shared" si="201"/>
        <v>7493896.6487770285</v>
      </c>
      <c r="AB140" s="163">
        <v>0</v>
      </c>
      <c r="AC140" s="163">
        <f t="shared" si="202"/>
        <v>7493896.6487770285</v>
      </c>
      <c r="AD140" s="163">
        <v>0</v>
      </c>
      <c r="AE140" s="160">
        <f t="shared" si="203"/>
        <v>7493896.6487770285</v>
      </c>
      <c r="AF140" s="160">
        <f t="shared" ref="AF140:AF150" si="205">AE140-AE139</f>
        <v>-2428869.4056522846</v>
      </c>
    </row>
    <row r="141" spans="1:32" x14ac:dyDescent="0.2">
      <c r="A141" s="158">
        <v>11</v>
      </c>
      <c r="B141" s="234">
        <v>40969</v>
      </c>
      <c r="C141" s="160">
        <f>'Summary- Detailed'!L159</f>
        <v>-16624940.980474589</v>
      </c>
      <c r="D141" s="161">
        <f>SUM($C$139:C141)</f>
        <v>-31577688.417854279</v>
      </c>
      <c r="E141" s="428"/>
      <c r="F141" s="160">
        <f t="shared" si="188"/>
        <v>-20000000</v>
      </c>
      <c r="G141" s="160">
        <f t="shared" si="189"/>
        <v>-11577688.417854279</v>
      </c>
      <c r="H141" s="160">
        <f t="shared" si="190"/>
        <v>0</v>
      </c>
      <c r="I141" s="160">
        <f t="shared" si="191"/>
        <v>0</v>
      </c>
      <c r="J141" s="163">
        <f t="shared" si="192"/>
        <v>-5788844.2089271396</v>
      </c>
      <c r="K141" s="160">
        <f t="shared" si="193"/>
        <v>0</v>
      </c>
      <c r="L141" s="160">
        <f t="shared" si="194"/>
        <v>0</v>
      </c>
      <c r="M141" s="163">
        <f t="shared" si="195"/>
        <v>-316613.46460834704</v>
      </c>
      <c r="N141" s="163">
        <v>0</v>
      </c>
      <c r="O141" s="160">
        <f t="shared" si="196"/>
        <v>-316613.46460834704</v>
      </c>
      <c r="P141" s="160">
        <f t="shared" si="204"/>
        <v>-5788844.2089271396</v>
      </c>
      <c r="Q141" s="160"/>
      <c r="R141" s="164"/>
      <c r="S141" s="160">
        <f t="shared" si="197"/>
        <v>-20000000</v>
      </c>
      <c r="T141" s="160">
        <f t="shared" si="198"/>
        <v>-5788844.2089271396</v>
      </c>
      <c r="U141" s="754">
        <f t="shared" si="199"/>
        <v>0</v>
      </c>
      <c r="V141" s="233">
        <f t="shared" si="200"/>
        <v>0</v>
      </c>
      <c r="W141" s="160"/>
      <c r="X141" s="160"/>
      <c r="Y141" s="160"/>
      <c r="Z141" s="160"/>
      <c r="AA141" s="160">
        <f t="shared" si="201"/>
        <v>-3342200.1227704212</v>
      </c>
      <c r="AB141" s="163">
        <v>0</v>
      </c>
      <c r="AC141" s="163">
        <f t="shared" si="202"/>
        <v>-3342200.1227704212</v>
      </c>
      <c r="AD141" s="163">
        <v>0</v>
      </c>
      <c r="AE141" s="160">
        <f t="shared" si="203"/>
        <v>-3342200.1227704212</v>
      </c>
      <c r="AF141" s="160">
        <f t="shared" si="205"/>
        <v>-10836096.77154745</v>
      </c>
    </row>
    <row r="142" spans="1:32" x14ac:dyDescent="0.2">
      <c r="A142" s="158">
        <v>11</v>
      </c>
      <c r="B142" s="234">
        <v>41000</v>
      </c>
      <c r="C142" s="160">
        <f>'Summary- Detailed'!L160</f>
        <v>-19154588.963708736</v>
      </c>
      <c r="D142" s="161">
        <f>SUM($C$139:C142)</f>
        <v>-50732277.381563015</v>
      </c>
      <c r="E142" s="428"/>
      <c r="F142" s="160">
        <f t="shared" si="188"/>
        <v>-20000000</v>
      </c>
      <c r="G142" s="160">
        <f t="shared" si="189"/>
        <v>-20000000</v>
      </c>
      <c r="H142" s="160">
        <f t="shared" si="190"/>
        <v>-10732277.381563015</v>
      </c>
      <c r="I142" s="160">
        <f t="shared" si="191"/>
        <v>0</v>
      </c>
      <c r="J142" s="160">
        <f t="shared" si="192"/>
        <v>-10000000</v>
      </c>
      <c r="K142" s="160">
        <f t="shared" si="193"/>
        <v>-9659049.6434067134</v>
      </c>
      <c r="L142" s="160">
        <f t="shared" si="194"/>
        <v>0</v>
      </c>
      <c r="M142" s="163">
        <f t="shared" si="195"/>
        <v>-14186818.899087919</v>
      </c>
      <c r="N142" s="163">
        <v>0</v>
      </c>
      <c r="O142" s="160">
        <f t="shared" si="196"/>
        <v>-14186818.899087919</v>
      </c>
      <c r="P142" s="160">
        <f t="shared" si="204"/>
        <v>-13870205.434479572</v>
      </c>
      <c r="Q142" s="160"/>
      <c r="R142" s="164"/>
      <c r="S142" s="160">
        <f t="shared" si="197"/>
        <v>-20000000</v>
      </c>
      <c r="T142" s="160">
        <f t="shared" si="198"/>
        <v>-10000000</v>
      </c>
      <c r="U142" s="754">
        <f t="shared" si="199"/>
        <v>-1073227.7381563019</v>
      </c>
      <c r="V142" s="233">
        <f t="shared" si="200"/>
        <v>0</v>
      </c>
      <c r="W142" s="160"/>
      <c r="X142" s="160"/>
      <c r="Y142" s="160"/>
      <c r="Z142" s="160"/>
      <c r="AA142" s="160">
        <f t="shared" si="201"/>
        <v>-8626583.6519995853</v>
      </c>
      <c r="AB142" s="163">
        <v>0</v>
      </c>
      <c r="AC142" s="163">
        <f t="shared" si="202"/>
        <v>-8626583.6519995853</v>
      </c>
      <c r="AD142" s="163">
        <v>0</v>
      </c>
      <c r="AE142" s="160">
        <f t="shared" si="203"/>
        <v>-8626583.6519995853</v>
      </c>
      <c r="AF142" s="160">
        <f t="shared" si="205"/>
        <v>-5284383.5292291641</v>
      </c>
    </row>
    <row r="143" spans="1:32" x14ac:dyDescent="0.2">
      <c r="A143" s="158">
        <v>11</v>
      </c>
      <c r="B143" s="234">
        <v>41030</v>
      </c>
      <c r="C143" s="160">
        <f>'Summary- Detailed'!L161</f>
        <v>-9579536.4025071263</v>
      </c>
      <c r="D143" s="161">
        <f>SUM($C$139:C143)</f>
        <v>-60311813.784070142</v>
      </c>
      <c r="E143" s="428"/>
      <c r="F143" s="160">
        <f t="shared" si="188"/>
        <v>-20000000</v>
      </c>
      <c r="G143" s="160">
        <f t="shared" si="189"/>
        <v>-20000000</v>
      </c>
      <c r="H143" s="160">
        <f t="shared" si="190"/>
        <v>-20311813.784070142</v>
      </c>
      <c r="I143" s="160">
        <f t="shared" si="191"/>
        <v>0</v>
      </c>
      <c r="J143" s="160">
        <f t="shared" si="192"/>
        <v>-10000000</v>
      </c>
      <c r="K143" s="160">
        <f t="shared" si="193"/>
        <v>-18280632.405663129</v>
      </c>
      <c r="L143" s="160">
        <f t="shared" si="194"/>
        <v>0</v>
      </c>
      <c r="M143" s="163">
        <f t="shared" si="195"/>
        <v>-22808401.661344334</v>
      </c>
      <c r="N143" s="163">
        <v>0</v>
      </c>
      <c r="O143" s="160">
        <f t="shared" si="196"/>
        <v>-22808401.661344334</v>
      </c>
      <c r="P143" s="160">
        <f t="shared" si="204"/>
        <v>-8621582.7622564156</v>
      </c>
      <c r="Q143" s="160"/>
      <c r="R143" s="164"/>
      <c r="S143" s="160">
        <f t="shared" si="197"/>
        <v>-20000000</v>
      </c>
      <c r="T143" s="160">
        <f t="shared" si="198"/>
        <v>-10000000</v>
      </c>
      <c r="U143" s="754">
        <f t="shared" si="199"/>
        <v>-2031181.3784070127</v>
      </c>
      <c r="V143" s="233">
        <f t="shared" si="200"/>
        <v>0</v>
      </c>
      <c r="W143" s="160"/>
      <c r="X143" s="160"/>
      <c r="Y143" s="160"/>
      <c r="Z143" s="160"/>
      <c r="AA143" s="160">
        <f t="shared" si="201"/>
        <v>-9584537.2922502942</v>
      </c>
      <c r="AB143" s="163">
        <v>0</v>
      </c>
      <c r="AC143" s="163">
        <f t="shared" si="202"/>
        <v>-9584537.2922502942</v>
      </c>
      <c r="AD143" s="163">
        <v>0</v>
      </c>
      <c r="AE143" s="160">
        <f t="shared" si="203"/>
        <v>-9584537.2922502942</v>
      </c>
      <c r="AF143" s="160">
        <f t="shared" si="205"/>
        <v>-957953.64025070891</v>
      </c>
    </row>
    <row r="144" spans="1:32" x14ac:dyDescent="0.2">
      <c r="A144" s="158">
        <v>11</v>
      </c>
      <c r="B144" s="234">
        <v>41061</v>
      </c>
      <c r="C144" s="160">
        <f>'Summary- Detailed'!L162</f>
        <v>2320484.3383544767</v>
      </c>
      <c r="D144" s="161">
        <f>SUM($C$139:C144)</f>
        <v>-57991329.445715666</v>
      </c>
      <c r="E144" s="428"/>
      <c r="F144" s="160">
        <f t="shared" si="188"/>
        <v>-20000000</v>
      </c>
      <c r="G144" s="160">
        <f t="shared" si="189"/>
        <v>-20000000</v>
      </c>
      <c r="H144" s="160">
        <f t="shared" si="190"/>
        <v>-17991329.445715666</v>
      </c>
      <c r="I144" s="160">
        <f t="shared" si="191"/>
        <v>0</v>
      </c>
      <c r="J144" s="160">
        <f t="shared" si="192"/>
        <v>-10000000</v>
      </c>
      <c r="K144" s="160">
        <f t="shared" si="193"/>
        <v>-16192196.5011441</v>
      </c>
      <c r="L144" s="160">
        <f t="shared" si="194"/>
        <v>0</v>
      </c>
      <c r="M144" s="163">
        <f t="shared" si="195"/>
        <v>-20719965.756825306</v>
      </c>
      <c r="N144" s="163">
        <v>0</v>
      </c>
      <c r="O144" s="160">
        <f t="shared" si="196"/>
        <v>-20719965.756825306</v>
      </c>
      <c r="P144" s="160">
        <f t="shared" si="204"/>
        <v>2088435.904519029</v>
      </c>
      <c r="Q144" s="160"/>
      <c r="R144" s="164"/>
      <c r="S144" s="160">
        <f t="shared" si="197"/>
        <v>-20000000</v>
      </c>
      <c r="T144" s="160">
        <f t="shared" si="198"/>
        <v>-10000000</v>
      </c>
      <c r="U144" s="754">
        <f t="shared" si="199"/>
        <v>-1799132.9445715658</v>
      </c>
      <c r="V144" s="233">
        <f t="shared" si="200"/>
        <v>0</v>
      </c>
      <c r="W144" s="160"/>
      <c r="X144" s="160"/>
      <c r="Y144" s="160"/>
      <c r="Z144" s="160"/>
      <c r="AA144" s="160">
        <f t="shared" si="201"/>
        <v>-9352488.8584148474</v>
      </c>
      <c r="AB144" s="163">
        <v>0</v>
      </c>
      <c r="AC144" s="163">
        <f t="shared" si="202"/>
        <v>-9352488.8584148474</v>
      </c>
      <c r="AD144" s="163">
        <v>0</v>
      </c>
      <c r="AE144" s="160">
        <f t="shared" si="203"/>
        <v>-9352488.8584148474</v>
      </c>
      <c r="AF144" s="160">
        <f t="shared" si="205"/>
        <v>232048.43383544683</v>
      </c>
    </row>
    <row r="145" spans="1:32" x14ac:dyDescent="0.2">
      <c r="A145" s="158">
        <v>11</v>
      </c>
      <c r="B145" s="234">
        <v>41091</v>
      </c>
      <c r="C145" s="160">
        <f>'Summary- Detailed'!L163</f>
        <v>2134948.4248224832</v>
      </c>
      <c r="D145" s="161">
        <f>SUM($C$139:C145)</f>
        <v>-55856381.020893186</v>
      </c>
      <c r="E145" s="428"/>
      <c r="F145" s="160">
        <f t="shared" si="188"/>
        <v>-20000000</v>
      </c>
      <c r="G145" s="160">
        <f t="shared" si="189"/>
        <v>-20000000</v>
      </c>
      <c r="H145" s="160">
        <f t="shared" si="190"/>
        <v>-15856381.020893186</v>
      </c>
      <c r="I145" s="160">
        <f t="shared" si="191"/>
        <v>0</v>
      </c>
      <c r="J145" s="160">
        <f t="shared" si="192"/>
        <v>-10000000</v>
      </c>
      <c r="K145" s="160">
        <f t="shared" si="193"/>
        <v>-14270742.918803869</v>
      </c>
      <c r="L145" s="160">
        <f t="shared" si="194"/>
        <v>0</v>
      </c>
      <c r="M145" s="163">
        <f t="shared" si="195"/>
        <v>-18798512.17448508</v>
      </c>
      <c r="N145" s="163">
        <v>0</v>
      </c>
      <c r="O145" s="160">
        <f t="shared" si="196"/>
        <v>-18798512.17448508</v>
      </c>
      <c r="P145" s="160">
        <f t="shared" si="204"/>
        <v>1921453.5823402256</v>
      </c>
      <c r="Q145" s="160"/>
      <c r="R145" s="164"/>
      <c r="S145" s="160">
        <f t="shared" si="197"/>
        <v>-20000000</v>
      </c>
      <c r="T145" s="160">
        <f t="shared" si="198"/>
        <v>-10000000</v>
      </c>
      <c r="U145" s="754">
        <f t="shared" si="199"/>
        <v>-1585638.1020893175</v>
      </c>
      <c r="V145" s="233">
        <f t="shared" si="200"/>
        <v>0</v>
      </c>
      <c r="W145" s="160"/>
      <c r="X145" s="160"/>
      <c r="Y145" s="160"/>
      <c r="Z145" s="160"/>
      <c r="AA145" s="160">
        <f t="shared" si="201"/>
        <v>-9138994.0159325972</v>
      </c>
      <c r="AB145" s="163">
        <v>0</v>
      </c>
      <c r="AC145" s="163">
        <f t="shared" si="202"/>
        <v>-9138994.0159325972</v>
      </c>
      <c r="AD145" s="163">
        <v>0</v>
      </c>
      <c r="AE145" s="160">
        <f t="shared" si="203"/>
        <v>-9138994.0159325972</v>
      </c>
      <c r="AF145" s="160">
        <f t="shared" si="205"/>
        <v>213494.84248225018</v>
      </c>
    </row>
    <row r="146" spans="1:32" x14ac:dyDescent="0.2">
      <c r="A146" s="158">
        <v>11</v>
      </c>
      <c r="B146" s="234">
        <v>41122</v>
      </c>
      <c r="C146" s="160">
        <f>'Summary- Detailed'!L164</f>
        <v>2099877.7457494172</v>
      </c>
      <c r="D146" s="161">
        <f>SUM($C$139:C146)</f>
        <v>-53756503.275143772</v>
      </c>
      <c r="E146" s="428"/>
      <c r="F146" s="160">
        <f t="shared" si="188"/>
        <v>-20000000</v>
      </c>
      <c r="G146" s="160">
        <f t="shared" si="189"/>
        <v>-20000000</v>
      </c>
      <c r="H146" s="160">
        <f t="shared" si="190"/>
        <v>-13756503.275143772</v>
      </c>
      <c r="I146" s="160">
        <f t="shared" si="191"/>
        <v>0</v>
      </c>
      <c r="J146" s="160">
        <f t="shared" si="192"/>
        <v>-10000000</v>
      </c>
      <c r="K146" s="160">
        <f t="shared" si="193"/>
        <v>-12380852.947629396</v>
      </c>
      <c r="L146" s="160">
        <f t="shared" si="194"/>
        <v>0</v>
      </c>
      <c r="M146" s="163">
        <f t="shared" si="195"/>
        <v>-16908622.203310601</v>
      </c>
      <c r="N146" s="163">
        <v>0</v>
      </c>
      <c r="O146" s="160">
        <f t="shared" si="196"/>
        <v>-16908622.203310601</v>
      </c>
      <c r="P146" s="160">
        <f t="shared" si="204"/>
        <v>1889889.9711744785</v>
      </c>
      <c r="Q146" s="160"/>
      <c r="R146" s="164"/>
      <c r="S146" s="160">
        <f t="shared" si="197"/>
        <v>-20000000</v>
      </c>
      <c r="T146" s="160">
        <f t="shared" si="198"/>
        <v>-10000000</v>
      </c>
      <c r="U146" s="754">
        <f t="shared" si="199"/>
        <v>-1375650.3275143765</v>
      </c>
      <c r="V146" s="233">
        <f t="shared" si="200"/>
        <v>0</v>
      </c>
      <c r="W146" s="160"/>
      <c r="X146" s="160"/>
      <c r="Y146" s="160"/>
      <c r="Z146" s="160"/>
      <c r="AA146" s="160">
        <f t="shared" si="201"/>
        <v>-8929006.2413576581</v>
      </c>
      <c r="AB146" s="163">
        <v>0</v>
      </c>
      <c r="AC146" s="163">
        <f t="shared" si="202"/>
        <v>-8929006.2413576581</v>
      </c>
      <c r="AD146" s="163">
        <v>0</v>
      </c>
      <c r="AE146" s="160">
        <f t="shared" si="203"/>
        <v>-8929006.2413576581</v>
      </c>
      <c r="AF146" s="160">
        <f t="shared" si="205"/>
        <v>209987.77457493916</v>
      </c>
    </row>
    <row r="147" spans="1:32" x14ac:dyDescent="0.2">
      <c r="A147" s="158">
        <v>11</v>
      </c>
      <c r="B147" s="234">
        <v>41153</v>
      </c>
      <c r="C147" s="160">
        <f>'Summary- Detailed'!L165</f>
        <v>13880058.17172304</v>
      </c>
      <c r="D147" s="161">
        <f>SUM($C$139:C147)</f>
        <v>-39876445.103420734</v>
      </c>
      <c r="E147" s="428"/>
      <c r="F147" s="160">
        <f t="shared" si="188"/>
        <v>-20000000</v>
      </c>
      <c r="G147" s="160">
        <f t="shared" si="189"/>
        <v>-19876445.103420734</v>
      </c>
      <c r="H147" s="160">
        <f t="shared" si="190"/>
        <v>0</v>
      </c>
      <c r="I147" s="160">
        <f t="shared" si="191"/>
        <v>0</v>
      </c>
      <c r="J147" s="160">
        <f t="shared" si="192"/>
        <v>-9938222.5517103672</v>
      </c>
      <c r="K147" s="160">
        <f t="shared" si="193"/>
        <v>0</v>
      </c>
      <c r="L147" s="160">
        <f t="shared" si="194"/>
        <v>0</v>
      </c>
      <c r="M147" s="163">
        <f t="shared" si="195"/>
        <v>-4465991.8073915746</v>
      </c>
      <c r="N147" s="163">
        <v>0</v>
      </c>
      <c r="O147" s="160">
        <f t="shared" si="196"/>
        <v>-4465991.8073915746</v>
      </c>
      <c r="P147" s="160">
        <f t="shared" si="204"/>
        <v>12442630.395919027</v>
      </c>
      <c r="Q147" s="160"/>
      <c r="R147" s="164"/>
      <c r="S147" s="160">
        <f t="shared" si="197"/>
        <v>-20000000</v>
      </c>
      <c r="T147" s="160">
        <f t="shared" si="198"/>
        <v>-9938222.5517103672</v>
      </c>
      <c r="U147" s="754">
        <f t="shared" si="199"/>
        <v>0</v>
      </c>
      <c r="V147" s="233">
        <f t="shared" si="200"/>
        <v>0</v>
      </c>
      <c r="W147" s="160"/>
      <c r="X147" s="160"/>
      <c r="Y147" s="160"/>
      <c r="Z147" s="160"/>
      <c r="AA147" s="160">
        <f t="shared" si="201"/>
        <v>-7491578.4655536488</v>
      </c>
      <c r="AB147" s="163">
        <v>0</v>
      </c>
      <c r="AC147" s="163">
        <f t="shared" si="202"/>
        <v>-7491578.4655536488</v>
      </c>
      <c r="AD147" s="163">
        <v>0</v>
      </c>
      <c r="AE147" s="160">
        <f t="shared" si="203"/>
        <v>-7491578.4655536488</v>
      </c>
      <c r="AF147" s="160">
        <f t="shared" si="205"/>
        <v>1437427.7758040093</v>
      </c>
    </row>
    <row r="148" spans="1:32" ht="14.25" customHeight="1" x14ac:dyDescent="0.2">
      <c r="A148" s="158">
        <v>11</v>
      </c>
      <c r="B148" s="234">
        <v>41183</v>
      </c>
      <c r="C148" s="160">
        <f>'Summary- Detailed'!L166</f>
        <v>4972296.4063995704</v>
      </c>
      <c r="D148" s="161">
        <f>SUM($C$139:C148)</f>
        <v>-34904148.697021164</v>
      </c>
      <c r="E148" s="428"/>
      <c r="F148" s="160">
        <f t="shared" si="188"/>
        <v>-20000000</v>
      </c>
      <c r="G148" s="160">
        <f t="shared" si="189"/>
        <v>-14904148.697021164</v>
      </c>
      <c r="H148" s="160">
        <f t="shared" si="190"/>
        <v>0</v>
      </c>
      <c r="I148" s="160">
        <f t="shared" si="191"/>
        <v>0</v>
      </c>
      <c r="J148" s="160">
        <f t="shared" si="192"/>
        <v>-7452074.348510582</v>
      </c>
      <c r="K148" s="160">
        <f t="shared" si="193"/>
        <v>0</v>
      </c>
      <c r="L148" s="160">
        <f t="shared" si="194"/>
        <v>0</v>
      </c>
      <c r="M148" s="163">
        <f t="shared" si="195"/>
        <v>-1979843.6041917894</v>
      </c>
      <c r="N148" s="163">
        <v>0</v>
      </c>
      <c r="O148" s="160">
        <f t="shared" si="196"/>
        <v>-1979843.6041917894</v>
      </c>
      <c r="P148" s="160">
        <f t="shared" si="204"/>
        <v>2486148.2031997852</v>
      </c>
      <c r="Q148" s="160"/>
      <c r="R148" s="164"/>
      <c r="S148" s="160">
        <f t="shared" si="197"/>
        <v>-20000000</v>
      </c>
      <c r="T148" s="160">
        <f t="shared" si="198"/>
        <v>-7452074.348510582</v>
      </c>
      <c r="U148" s="754">
        <f t="shared" si="199"/>
        <v>0</v>
      </c>
      <c r="V148" s="233">
        <f t="shared" si="200"/>
        <v>0</v>
      </c>
      <c r="W148" s="160"/>
      <c r="X148" s="160"/>
      <c r="Y148" s="160"/>
      <c r="Z148" s="160"/>
      <c r="AA148" s="160">
        <f t="shared" si="201"/>
        <v>-5005430.2623538636</v>
      </c>
      <c r="AB148" s="163">
        <v>0</v>
      </c>
      <c r="AC148" s="163">
        <f t="shared" si="202"/>
        <v>-5005430.2623538636</v>
      </c>
      <c r="AD148" s="163">
        <v>0</v>
      </c>
      <c r="AE148" s="160">
        <f t="shared" si="203"/>
        <v>-5005430.2623538636</v>
      </c>
      <c r="AF148" s="160">
        <f t="shared" si="205"/>
        <v>2486148.2031997852</v>
      </c>
    </row>
    <row r="149" spans="1:32" x14ac:dyDescent="0.2">
      <c r="A149" s="158">
        <v>11</v>
      </c>
      <c r="B149" s="234">
        <v>41214</v>
      </c>
      <c r="C149" s="160">
        <f>'Summary- Detailed'!L167</f>
        <v>8586722.0462580062</v>
      </c>
      <c r="D149" s="161">
        <f>SUM($C$139:C149)</f>
        <v>-26317426.650763158</v>
      </c>
      <c r="E149" s="428"/>
      <c r="F149" s="160">
        <f t="shared" si="188"/>
        <v>-20000000</v>
      </c>
      <c r="G149" s="160">
        <f t="shared" si="189"/>
        <v>-6317426.6507631578</v>
      </c>
      <c r="H149" s="160">
        <f t="shared" si="190"/>
        <v>0</v>
      </c>
      <c r="I149" s="160">
        <f t="shared" si="191"/>
        <v>0</v>
      </c>
      <c r="J149" s="160">
        <f t="shared" si="192"/>
        <v>-3158713.3253815789</v>
      </c>
      <c r="K149" s="160">
        <f t="shared" si="193"/>
        <v>0</v>
      </c>
      <c r="L149" s="160">
        <f t="shared" si="194"/>
        <v>0</v>
      </c>
      <c r="M149" s="163">
        <f t="shared" si="195"/>
        <v>2313517.4189372137</v>
      </c>
      <c r="N149" s="163">
        <v>0</v>
      </c>
      <c r="O149" s="160">
        <f t="shared" si="196"/>
        <v>2313517.4189372137</v>
      </c>
      <c r="P149" s="160">
        <f t="shared" si="204"/>
        <v>4293361.0231290031</v>
      </c>
      <c r="Q149" s="160"/>
      <c r="R149" s="164"/>
      <c r="S149" s="160">
        <f t="shared" si="197"/>
        <v>-20000000</v>
      </c>
      <c r="T149" s="160">
        <f t="shared" si="198"/>
        <v>-3158713.3253815789</v>
      </c>
      <c r="U149" s="754">
        <f t="shared" si="199"/>
        <v>0</v>
      </c>
      <c r="V149" s="233">
        <f t="shared" si="200"/>
        <v>0</v>
      </c>
      <c r="W149" s="160"/>
      <c r="X149" s="160"/>
      <c r="Y149" s="160"/>
      <c r="Z149" s="160"/>
      <c r="AA149" s="160">
        <f t="shared" si="201"/>
        <v>-712069.23922485858</v>
      </c>
      <c r="AB149" s="163">
        <v>0</v>
      </c>
      <c r="AC149" s="163">
        <f t="shared" si="202"/>
        <v>-712069.23922485858</v>
      </c>
      <c r="AD149" s="163">
        <v>0</v>
      </c>
      <c r="AE149" s="160">
        <f t="shared" si="203"/>
        <v>-712069.23922485858</v>
      </c>
      <c r="AF149" s="160">
        <f t="shared" si="205"/>
        <v>4293361.023129005</v>
      </c>
    </row>
    <row r="150" spans="1:32" x14ac:dyDescent="0.2">
      <c r="A150" s="158">
        <v>11</v>
      </c>
      <c r="B150" s="234">
        <v>41244</v>
      </c>
      <c r="C150" s="160">
        <f>'Summary- Detailed'!L168</f>
        <v>672862.69376042718</v>
      </c>
      <c r="D150" s="161">
        <f>SUM($C$139:C150)</f>
        <v>-25644563.957002729</v>
      </c>
      <c r="E150" s="428"/>
      <c r="F150" s="160">
        <f t="shared" si="188"/>
        <v>-20000000</v>
      </c>
      <c r="G150" s="160">
        <f t="shared" si="189"/>
        <v>-5644563.9570027292</v>
      </c>
      <c r="H150" s="160">
        <f t="shared" si="190"/>
        <v>0</v>
      </c>
      <c r="I150" s="160">
        <f t="shared" si="191"/>
        <v>0</v>
      </c>
      <c r="J150" s="160">
        <f t="shared" si="192"/>
        <v>-2822281.9785013646</v>
      </c>
      <c r="K150" s="160">
        <f t="shared" si="193"/>
        <v>0</v>
      </c>
      <c r="L150" s="160">
        <f t="shared" si="194"/>
        <v>0</v>
      </c>
      <c r="M150" s="163">
        <f t="shared" si="195"/>
        <v>2649948.765817428</v>
      </c>
      <c r="N150" s="163">
        <v>0</v>
      </c>
      <c r="O150" s="160">
        <f t="shared" si="196"/>
        <v>2649948.765817428</v>
      </c>
      <c r="P150" s="160">
        <f t="shared" si="204"/>
        <v>336431.34688021429</v>
      </c>
      <c r="Q150" s="160"/>
      <c r="R150" s="164"/>
      <c r="S150" s="160">
        <f t="shared" si="197"/>
        <v>-20000000</v>
      </c>
      <c r="T150" s="160">
        <f t="shared" si="198"/>
        <v>-2822281.9785013646</v>
      </c>
      <c r="U150" s="754">
        <f t="shared" si="199"/>
        <v>0</v>
      </c>
      <c r="V150" s="233">
        <f t="shared" si="200"/>
        <v>0</v>
      </c>
      <c r="W150" s="160"/>
      <c r="X150" s="160"/>
      <c r="Y150" s="160"/>
      <c r="Z150" s="160"/>
      <c r="AA150" s="160">
        <f t="shared" si="201"/>
        <v>-375637.89234464616</v>
      </c>
      <c r="AB150" s="163">
        <v>0</v>
      </c>
      <c r="AC150" s="163">
        <f t="shared" si="202"/>
        <v>-375637.89234464616</v>
      </c>
      <c r="AD150" s="163">
        <v>0</v>
      </c>
      <c r="AE150" s="160">
        <f t="shared" si="203"/>
        <v>-375637.89234464616</v>
      </c>
      <c r="AF150" s="160">
        <f t="shared" si="205"/>
        <v>336431.34688021243</v>
      </c>
    </row>
    <row r="151" spans="1:32" ht="16.5" customHeight="1" x14ac:dyDescent="0.2">
      <c r="A151" s="158"/>
      <c r="B151" s="234"/>
      <c r="C151" s="160"/>
      <c r="D151" s="161"/>
      <c r="E151" s="428"/>
      <c r="F151" s="160"/>
      <c r="G151" s="160"/>
      <c r="H151" s="160"/>
      <c r="I151" s="160"/>
      <c r="J151" s="160"/>
      <c r="K151" s="160"/>
      <c r="L151" s="160"/>
      <c r="M151" s="163"/>
      <c r="N151" s="163"/>
      <c r="O151" s="160"/>
      <c r="P151" s="160"/>
      <c r="Q151" s="160"/>
      <c r="R151" s="164"/>
      <c r="S151" s="160"/>
      <c r="T151" s="160"/>
      <c r="U151" s="754"/>
      <c r="V151" s="233"/>
      <c r="W151" s="160"/>
      <c r="X151" s="160"/>
      <c r="Y151" s="160"/>
      <c r="Z151" s="160"/>
      <c r="AA151" s="160"/>
      <c r="AB151" s="163"/>
      <c r="AC151" s="163"/>
      <c r="AD151" s="163"/>
      <c r="AE151" s="160"/>
      <c r="AF151" s="160"/>
    </row>
    <row r="152" spans="1:32" x14ac:dyDescent="0.2">
      <c r="A152" s="158">
        <v>12</v>
      </c>
      <c r="B152" s="234">
        <v>41275</v>
      </c>
      <c r="C152" s="160">
        <f>'Summary- Detailed'!L172</f>
        <v>-11528918.075071756</v>
      </c>
      <c r="D152" s="161">
        <f>C152</f>
        <v>-11528918.075071756</v>
      </c>
      <c r="E152" s="428"/>
      <c r="F152" s="160">
        <f t="shared" ref="F152:F163" si="206">IF(ABS(D152)&gt;+$F$9,IF(D152&lt;0,-$F$9,+$F$9),+D152)</f>
        <v>-11528918.075071756</v>
      </c>
      <c r="G152" s="160">
        <f t="shared" ref="G152:G163" si="207">IF(ABS(D152)-ABS(F152)&gt;=$G$9,IF(D152&lt;=0,-$G$9,+$G$9),+D152-F152)</f>
        <v>0</v>
      </c>
      <c r="H152" s="160">
        <f t="shared" ref="H152:H163" si="208">IF(ABS(+D152)-ABS(SUM(F152:G152))&gt;=$H$9,IF(D152&lt;=0,-$H$9,+$H$9),+D152-SUM(F152:G152))</f>
        <v>0</v>
      </c>
      <c r="I152" s="160">
        <f t="shared" ref="I152:I163" si="209">IF(ABS(+D152)-ABS(SUM(F152:H152))&gt;=$I$9,IF(D152&lt;=0,$D152-SUM($F152:$H152),$D152-SUM($F152:$H152)),D152-SUM(F152:H152))</f>
        <v>0</v>
      </c>
      <c r="J152" s="160">
        <f t="shared" ref="J152:J163" si="210">+G152*$C$307</f>
        <v>0</v>
      </c>
      <c r="K152" s="160">
        <f t="shared" ref="K152:K163" si="211">+H152*$C$308</f>
        <v>0</v>
      </c>
      <c r="L152" s="160">
        <f t="shared" ref="L152:L163" si="212">+I152*$C$309</f>
        <v>0</v>
      </c>
      <c r="M152" s="163">
        <f t="shared" ref="M152:M163" si="213">SUM(J152:L152)+$M$150</f>
        <v>2649948.765817428</v>
      </c>
      <c r="N152" s="163">
        <v>0</v>
      </c>
      <c r="O152" s="160">
        <f t="shared" ref="O152:O163" si="214">M152+N152</f>
        <v>2649948.765817428</v>
      </c>
      <c r="P152" s="160">
        <f>O152-O150</f>
        <v>0</v>
      </c>
      <c r="Q152" s="160"/>
      <c r="R152" s="164"/>
      <c r="S152" s="160">
        <f t="shared" ref="S152:S163" si="215">+F152</f>
        <v>-11528918.075071756</v>
      </c>
      <c r="T152" s="160">
        <f t="shared" ref="T152:T163" si="216">+G152-J152</f>
        <v>0</v>
      </c>
      <c r="U152" s="754">
        <f t="shared" ref="U152:U163" si="217">+H152-K152</f>
        <v>0</v>
      </c>
      <c r="V152" s="233">
        <f t="shared" ref="V152:V163" si="218">+I152-L152</f>
        <v>0</v>
      </c>
      <c r="W152" s="160"/>
      <c r="X152" s="160"/>
      <c r="Y152" s="160"/>
      <c r="Z152" s="160"/>
      <c r="AA152" s="160">
        <f t="shared" ref="AA152:AA163" si="219">SUM(S152:V152)+$AA$150</f>
        <v>-11904555.967416402</v>
      </c>
      <c r="AB152" s="163">
        <v>0</v>
      </c>
      <c r="AC152" s="163">
        <f t="shared" ref="AC152:AC163" si="220">AA152-AB152</f>
        <v>-11904555.967416402</v>
      </c>
      <c r="AD152" s="163">
        <v>0</v>
      </c>
      <c r="AE152" s="160">
        <f t="shared" ref="AE152:AE163" si="221">AA152-AB152+AD152</f>
        <v>-11904555.967416402</v>
      </c>
      <c r="AF152" s="160">
        <f>AE152-AE150</f>
        <v>-11528918.075071756</v>
      </c>
    </row>
    <row r="153" spans="1:32" x14ac:dyDescent="0.2">
      <c r="A153" s="158">
        <v>12</v>
      </c>
      <c r="B153" s="234">
        <v>41306</v>
      </c>
      <c r="C153" s="160">
        <f>'Summary- Detailed'!L173</f>
        <v>-418330.36171436496</v>
      </c>
      <c r="D153" s="161">
        <f>SUM($C$152:C153)</f>
        <v>-11947248.436786121</v>
      </c>
      <c r="E153" s="428"/>
      <c r="F153" s="160">
        <f t="shared" si="206"/>
        <v>-11947248.436786121</v>
      </c>
      <c r="G153" s="160">
        <f t="shared" si="207"/>
        <v>0</v>
      </c>
      <c r="H153" s="160">
        <f t="shared" si="208"/>
        <v>0</v>
      </c>
      <c r="I153" s="160">
        <f t="shared" si="209"/>
        <v>0</v>
      </c>
      <c r="J153" s="160">
        <f t="shared" si="210"/>
        <v>0</v>
      </c>
      <c r="K153" s="160">
        <f t="shared" si="211"/>
        <v>0</v>
      </c>
      <c r="L153" s="160">
        <f t="shared" si="212"/>
        <v>0</v>
      </c>
      <c r="M153" s="163">
        <f t="shared" si="213"/>
        <v>2649948.765817428</v>
      </c>
      <c r="N153" s="163">
        <v>0</v>
      </c>
      <c r="O153" s="160">
        <f t="shared" si="214"/>
        <v>2649948.765817428</v>
      </c>
      <c r="P153" s="160">
        <f t="shared" ref="P153:P163" si="222">O153-O152</f>
        <v>0</v>
      </c>
      <c r="Q153" s="160"/>
      <c r="R153" s="164"/>
      <c r="S153" s="160">
        <f t="shared" si="215"/>
        <v>-11947248.436786121</v>
      </c>
      <c r="T153" s="160">
        <f t="shared" si="216"/>
        <v>0</v>
      </c>
      <c r="U153" s="754">
        <f t="shared" si="217"/>
        <v>0</v>
      </c>
      <c r="V153" s="233">
        <f t="shared" si="218"/>
        <v>0</v>
      </c>
      <c r="W153" s="160"/>
      <c r="X153" s="160"/>
      <c r="Y153" s="160"/>
      <c r="Z153" s="160"/>
      <c r="AA153" s="160">
        <f t="shared" si="219"/>
        <v>-12322886.329130767</v>
      </c>
      <c r="AB153" s="163">
        <v>0</v>
      </c>
      <c r="AC153" s="163">
        <f t="shared" si="220"/>
        <v>-12322886.329130767</v>
      </c>
      <c r="AD153" s="163">
        <v>0</v>
      </c>
      <c r="AE153" s="160">
        <f t="shared" si="221"/>
        <v>-12322886.329130767</v>
      </c>
      <c r="AF153" s="160">
        <f t="shared" ref="AF153:AF163" si="223">AE153-AE152</f>
        <v>-418330.36171436496</v>
      </c>
    </row>
    <row r="154" spans="1:32" x14ac:dyDescent="0.2">
      <c r="A154" s="158">
        <v>12</v>
      </c>
      <c r="B154" s="234">
        <v>41334</v>
      </c>
      <c r="C154" s="160">
        <f>'Summary- Detailed'!L174</f>
        <v>-3351512.0859245509</v>
      </c>
      <c r="D154" s="161">
        <f>SUM($C$152:C154)</f>
        <v>-15298760.522710672</v>
      </c>
      <c r="E154" s="428"/>
      <c r="F154" s="160">
        <f t="shared" si="206"/>
        <v>-15298760.522710672</v>
      </c>
      <c r="G154" s="160">
        <f t="shared" si="207"/>
        <v>0</v>
      </c>
      <c r="H154" s="160">
        <f t="shared" si="208"/>
        <v>0</v>
      </c>
      <c r="I154" s="160">
        <f t="shared" si="209"/>
        <v>0</v>
      </c>
      <c r="J154" s="163">
        <f t="shared" si="210"/>
        <v>0</v>
      </c>
      <c r="K154" s="160">
        <f t="shared" si="211"/>
        <v>0</v>
      </c>
      <c r="L154" s="160">
        <f t="shared" si="212"/>
        <v>0</v>
      </c>
      <c r="M154" s="163">
        <f t="shared" si="213"/>
        <v>2649948.765817428</v>
      </c>
      <c r="N154" s="163">
        <v>0</v>
      </c>
      <c r="O154" s="160">
        <f t="shared" si="214"/>
        <v>2649948.765817428</v>
      </c>
      <c r="P154" s="160">
        <f t="shared" si="222"/>
        <v>0</v>
      </c>
      <c r="Q154" s="160"/>
      <c r="R154" s="164"/>
      <c r="S154" s="160">
        <f t="shared" si="215"/>
        <v>-15298760.522710672</v>
      </c>
      <c r="T154" s="160">
        <f t="shared" si="216"/>
        <v>0</v>
      </c>
      <c r="U154" s="754">
        <f t="shared" si="217"/>
        <v>0</v>
      </c>
      <c r="V154" s="233">
        <f t="shared" si="218"/>
        <v>0</v>
      </c>
      <c r="W154" s="160"/>
      <c r="X154" s="160"/>
      <c r="Y154" s="160"/>
      <c r="Z154" s="160"/>
      <c r="AA154" s="160">
        <f t="shared" si="219"/>
        <v>-15674398.415055318</v>
      </c>
      <c r="AB154" s="163">
        <v>0</v>
      </c>
      <c r="AC154" s="163">
        <f t="shared" si="220"/>
        <v>-15674398.415055318</v>
      </c>
      <c r="AD154" s="163">
        <v>0</v>
      </c>
      <c r="AE154" s="160">
        <f t="shared" si="221"/>
        <v>-15674398.415055318</v>
      </c>
      <c r="AF154" s="160">
        <f t="shared" si="223"/>
        <v>-3351512.0859245509</v>
      </c>
    </row>
    <row r="155" spans="1:32" x14ac:dyDescent="0.2">
      <c r="A155" s="158">
        <v>12</v>
      </c>
      <c r="B155" s="234">
        <v>41365</v>
      </c>
      <c r="C155" s="160">
        <f>'Summary- Detailed'!L175</f>
        <v>-13196602.105187742</v>
      </c>
      <c r="D155" s="161">
        <f>SUM($C$152:C155)</f>
        <v>-28495362.627898414</v>
      </c>
      <c r="E155" s="428"/>
      <c r="F155" s="160">
        <f t="shared" si="206"/>
        <v>-20000000</v>
      </c>
      <c r="G155" s="160">
        <f t="shared" si="207"/>
        <v>-8495362.6278984137</v>
      </c>
      <c r="H155" s="160">
        <f t="shared" si="208"/>
        <v>0</v>
      </c>
      <c r="I155" s="160">
        <f t="shared" si="209"/>
        <v>0</v>
      </c>
      <c r="J155" s="160">
        <f t="shared" si="210"/>
        <v>-4247681.3139492068</v>
      </c>
      <c r="K155" s="160">
        <f t="shared" si="211"/>
        <v>0</v>
      </c>
      <c r="L155" s="160">
        <f t="shared" si="212"/>
        <v>0</v>
      </c>
      <c r="M155" s="163">
        <f t="shared" si="213"/>
        <v>-1597732.5481317788</v>
      </c>
      <c r="N155" s="163">
        <v>0</v>
      </c>
      <c r="O155" s="160">
        <f t="shared" si="214"/>
        <v>-1597732.5481317788</v>
      </c>
      <c r="P155" s="160">
        <f t="shared" si="222"/>
        <v>-4247681.3139492068</v>
      </c>
      <c r="Q155" s="160"/>
      <c r="R155" s="164"/>
      <c r="S155" s="160">
        <f t="shared" si="215"/>
        <v>-20000000</v>
      </c>
      <c r="T155" s="160">
        <f t="shared" si="216"/>
        <v>-4247681.3139492068</v>
      </c>
      <c r="U155" s="754">
        <f t="shared" si="217"/>
        <v>0</v>
      </c>
      <c r="V155" s="233">
        <f t="shared" si="218"/>
        <v>0</v>
      </c>
      <c r="W155" s="160"/>
      <c r="X155" s="160"/>
      <c r="Y155" s="160"/>
      <c r="Z155" s="160"/>
      <c r="AA155" s="160">
        <f t="shared" si="219"/>
        <v>-24623319.206293851</v>
      </c>
      <c r="AB155" s="163">
        <v>0</v>
      </c>
      <c r="AC155" s="163">
        <f t="shared" si="220"/>
        <v>-24623319.206293851</v>
      </c>
      <c r="AD155" s="163">
        <v>0</v>
      </c>
      <c r="AE155" s="160">
        <f t="shared" si="221"/>
        <v>-24623319.206293851</v>
      </c>
      <c r="AF155" s="160">
        <f t="shared" si="223"/>
        <v>-8948920.7912385333</v>
      </c>
    </row>
    <row r="156" spans="1:32" x14ac:dyDescent="0.2">
      <c r="A156" s="158">
        <v>12</v>
      </c>
      <c r="B156" s="234">
        <v>41395</v>
      </c>
      <c r="C156" s="160">
        <f>'Summary- Detailed'!L176</f>
        <v>-8388166.41556725</v>
      </c>
      <c r="D156" s="161">
        <f>SUM($C$152:C156)</f>
        <v>-36883529.043465666</v>
      </c>
      <c r="E156" s="428"/>
      <c r="F156" s="160">
        <f t="shared" si="206"/>
        <v>-20000000</v>
      </c>
      <c r="G156" s="160">
        <f t="shared" si="207"/>
        <v>-16883529.043465666</v>
      </c>
      <c r="H156" s="160">
        <f t="shared" si="208"/>
        <v>0</v>
      </c>
      <c r="I156" s="160">
        <f t="shared" si="209"/>
        <v>0</v>
      </c>
      <c r="J156" s="160">
        <f t="shared" si="210"/>
        <v>-8441764.5217328332</v>
      </c>
      <c r="K156" s="160">
        <f t="shared" si="211"/>
        <v>0</v>
      </c>
      <c r="L156" s="160">
        <f t="shared" si="212"/>
        <v>0</v>
      </c>
      <c r="M156" s="163">
        <f t="shared" si="213"/>
        <v>-5791815.7559154052</v>
      </c>
      <c r="N156" s="163">
        <v>0</v>
      </c>
      <c r="O156" s="160">
        <f t="shared" si="214"/>
        <v>-5791815.7559154052</v>
      </c>
      <c r="P156" s="160">
        <f t="shared" si="222"/>
        <v>-4194083.2077836264</v>
      </c>
      <c r="Q156" s="160"/>
      <c r="R156" s="164"/>
      <c r="S156" s="160">
        <f t="shared" si="215"/>
        <v>-20000000</v>
      </c>
      <c r="T156" s="160">
        <f t="shared" si="216"/>
        <v>-8441764.5217328332</v>
      </c>
      <c r="U156" s="754">
        <f t="shared" si="217"/>
        <v>0</v>
      </c>
      <c r="V156" s="233">
        <f t="shared" si="218"/>
        <v>0</v>
      </c>
      <c r="W156" s="160"/>
      <c r="X156" s="160"/>
      <c r="Y156" s="160"/>
      <c r="Z156" s="160"/>
      <c r="AA156" s="160">
        <f t="shared" si="219"/>
        <v>-28817402.414077479</v>
      </c>
      <c r="AB156" s="163">
        <v>0</v>
      </c>
      <c r="AC156" s="163">
        <f t="shared" si="220"/>
        <v>-28817402.414077479</v>
      </c>
      <c r="AD156" s="163">
        <v>0</v>
      </c>
      <c r="AE156" s="160">
        <f t="shared" si="221"/>
        <v>-28817402.414077479</v>
      </c>
      <c r="AF156" s="160">
        <f t="shared" si="223"/>
        <v>-4194083.2077836283</v>
      </c>
    </row>
    <row r="157" spans="1:32" x14ac:dyDescent="0.2">
      <c r="A157" s="158">
        <v>12</v>
      </c>
      <c r="B157" s="234">
        <v>41426</v>
      </c>
      <c r="C157" s="160">
        <f>'Summary- Detailed'!L177</f>
        <v>-2131025.8530082204</v>
      </c>
      <c r="D157" s="161">
        <f>SUM($C$152:C157)</f>
        <v>-39014554.896473885</v>
      </c>
      <c r="E157" s="428"/>
      <c r="F157" s="160">
        <f t="shared" si="206"/>
        <v>-20000000</v>
      </c>
      <c r="G157" s="160">
        <f t="shared" si="207"/>
        <v>-19014554.896473885</v>
      </c>
      <c r="H157" s="160">
        <f t="shared" si="208"/>
        <v>0</v>
      </c>
      <c r="I157" s="160">
        <f t="shared" si="209"/>
        <v>0</v>
      </c>
      <c r="J157" s="160">
        <f t="shared" si="210"/>
        <v>-9507277.4482369423</v>
      </c>
      <c r="K157" s="160">
        <f t="shared" si="211"/>
        <v>0</v>
      </c>
      <c r="L157" s="160">
        <f t="shared" si="212"/>
        <v>0</v>
      </c>
      <c r="M157" s="163">
        <f t="shared" si="213"/>
        <v>-6857328.6824195143</v>
      </c>
      <c r="N157" s="163">
        <v>0</v>
      </c>
      <c r="O157" s="160">
        <f t="shared" si="214"/>
        <v>-6857328.6824195143</v>
      </c>
      <c r="P157" s="160">
        <f t="shared" si="222"/>
        <v>-1065512.9265041091</v>
      </c>
      <c r="Q157" s="160"/>
      <c r="R157" s="164"/>
      <c r="S157" s="160">
        <f t="shared" si="215"/>
        <v>-20000000</v>
      </c>
      <c r="T157" s="160">
        <f t="shared" si="216"/>
        <v>-9507277.4482369423</v>
      </c>
      <c r="U157" s="754">
        <f t="shared" si="217"/>
        <v>0</v>
      </c>
      <c r="V157" s="233">
        <f t="shared" si="218"/>
        <v>0</v>
      </c>
      <c r="W157" s="160"/>
      <c r="X157" s="160"/>
      <c r="Y157" s="160"/>
      <c r="Z157" s="160"/>
      <c r="AA157" s="160">
        <f t="shared" si="219"/>
        <v>-29882915.340581588</v>
      </c>
      <c r="AB157" s="163">
        <v>0</v>
      </c>
      <c r="AC157" s="163">
        <f t="shared" si="220"/>
        <v>-29882915.340581588</v>
      </c>
      <c r="AD157" s="163">
        <v>0</v>
      </c>
      <c r="AE157" s="160">
        <f t="shared" si="221"/>
        <v>-29882915.340581588</v>
      </c>
      <c r="AF157" s="160">
        <f t="shared" si="223"/>
        <v>-1065512.9265041091</v>
      </c>
    </row>
    <row r="158" spans="1:32" x14ac:dyDescent="0.2">
      <c r="A158" s="158">
        <v>12</v>
      </c>
      <c r="B158" s="234">
        <v>41456</v>
      </c>
      <c r="C158" s="160">
        <f>'Summary- Detailed'!L178</f>
        <v>-6475218.6061040862</v>
      </c>
      <c r="D158" s="161">
        <f>SUM($C$152:C158)</f>
        <v>-45489773.502577968</v>
      </c>
      <c r="E158" s="428"/>
      <c r="F158" s="160">
        <f t="shared" si="206"/>
        <v>-20000000</v>
      </c>
      <c r="G158" s="160">
        <f t="shared" si="207"/>
        <v>-20000000</v>
      </c>
      <c r="H158" s="160">
        <f t="shared" si="208"/>
        <v>-5489773.5025779679</v>
      </c>
      <c r="I158" s="160">
        <f t="shared" si="209"/>
        <v>0</v>
      </c>
      <c r="J158" s="160">
        <f t="shared" si="210"/>
        <v>-10000000</v>
      </c>
      <c r="K158" s="160">
        <f t="shared" si="211"/>
        <v>-4940796.1523201717</v>
      </c>
      <c r="L158" s="160">
        <f t="shared" si="212"/>
        <v>0</v>
      </c>
      <c r="M158" s="163">
        <f t="shared" si="213"/>
        <v>-12290847.386502745</v>
      </c>
      <c r="N158" s="163">
        <v>0</v>
      </c>
      <c r="O158" s="160">
        <f t="shared" si="214"/>
        <v>-12290847.386502745</v>
      </c>
      <c r="P158" s="160">
        <f t="shared" si="222"/>
        <v>-5433518.7040832303</v>
      </c>
      <c r="Q158" s="160"/>
      <c r="R158" s="164"/>
      <c r="S158" s="160">
        <f t="shared" si="215"/>
        <v>-20000000</v>
      </c>
      <c r="T158" s="160">
        <f t="shared" si="216"/>
        <v>-10000000</v>
      </c>
      <c r="U158" s="754">
        <f t="shared" si="217"/>
        <v>-548977.35025779624</v>
      </c>
      <c r="V158" s="233">
        <f t="shared" si="218"/>
        <v>0</v>
      </c>
      <c r="W158" s="160"/>
      <c r="X158" s="160"/>
      <c r="Y158" s="160"/>
      <c r="Z158" s="160"/>
      <c r="AA158" s="160">
        <f t="shared" si="219"/>
        <v>-30924615.242602441</v>
      </c>
      <c r="AB158" s="163">
        <v>0</v>
      </c>
      <c r="AC158" s="163">
        <f t="shared" si="220"/>
        <v>-30924615.242602441</v>
      </c>
      <c r="AD158" s="163">
        <v>0</v>
      </c>
      <c r="AE158" s="160">
        <f t="shared" si="221"/>
        <v>-30924615.242602441</v>
      </c>
      <c r="AF158" s="160">
        <f t="shared" si="223"/>
        <v>-1041699.902020853</v>
      </c>
    </row>
    <row r="159" spans="1:32" x14ac:dyDescent="0.2">
      <c r="A159" s="158">
        <v>12</v>
      </c>
      <c r="B159" s="234">
        <v>41487</v>
      </c>
      <c r="C159" s="160">
        <f>'Summary- Detailed'!L179</f>
        <v>-3489189.3505129591</v>
      </c>
      <c r="D159" s="161">
        <f>SUM($C$152:C159)</f>
        <v>-48978962.853090927</v>
      </c>
      <c r="E159" s="428"/>
      <c r="F159" s="160">
        <f t="shared" si="206"/>
        <v>-20000000</v>
      </c>
      <c r="G159" s="160">
        <f t="shared" si="207"/>
        <v>-20000000</v>
      </c>
      <c r="H159" s="160">
        <f t="shared" si="208"/>
        <v>-8978962.853090927</v>
      </c>
      <c r="I159" s="160">
        <f t="shared" si="209"/>
        <v>0</v>
      </c>
      <c r="J159" s="160">
        <f t="shared" si="210"/>
        <v>-10000000</v>
      </c>
      <c r="K159" s="160">
        <f t="shared" si="211"/>
        <v>-8081066.5677818349</v>
      </c>
      <c r="L159" s="160">
        <f t="shared" si="212"/>
        <v>0</v>
      </c>
      <c r="M159" s="163">
        <f t="shared" si="213"/>
        <v>-15431117.801964408</v>
      </c>
      <c r="N159" s="163">
        <v>0</v>
      </c>
      <c r="O159" s="160">
        <f t="shared" si="214"/>
        <v>-15431117.801964408</v>
      </c>
      <c r="P159" s="160">
        <f t="shared" si="222"/>
        <v>-3140270.4154616632</v>
      </c>
      <c r="Q159" s="160"/>
      <c r="R159" s="164"/>
      <c r="S159" s="160">
        <f t="shared" si="215"/>
        <v>-20000000</v>
      </c>
      <c r="T159" s="160">
        <f t="shared" si="216"/>
        <v>-10000000</v>
      </c>
      <c r="U159" s="754">
        <f t="shared" si="217"/>
        <v>-897896.28530909214</v>
      </c>
      <c r="V159" s="233">
        <f t="shared" si="218"/>
        <v>0</v>
      </c>
      <c r="W159" s="160"/>
      <c r="X159" s="160"/>
      <c r="Y159" s="160"/>
      <c r="Z159" s="160"/>
      <c r="AA159" s="160">
        <f t="shared" si="219"/>
        <v>-31273534.177653737</v>
      </c>
      <c r="AB159" s="163">
        <v>0</v>
      </c>
      <c r="AC159" s="163">
        <f t="shared" si="220"/>
        <v>-31273534.177653737</v>
      </c>
      <c r="AD159" s="163">
        <v>0</v>
      </c>
      <c r="AE159" s="160">
        <f t="shared" si="221"/>
        <v>-31273534.177653737</v>
      </c>
      <c r="AF159" s="160">
        <f t="shared" si="223"/>
        <v>-348918.93505129591</v>
      </c>
    </row>
    <row r="160" spans="1:32" x14ac:dyDescent="0.2">
      <c r="A160" s="158">
        <v>12</v>
      </c>
      <c r="B160" s="234">
        <v>41518</v>
      </c>
      <c r="C160" s="160">
        <f>'Summary- Detailed'!L180</f>
        <v>-2441642.1902236114</v>
      </c>
      <c r="D160" s="161">
        <f>SUM($C$152:C160)</f>
        <v>-51420605.043314539</v>
      </c>
      <c r="E160" s="428"/>
      <c r="F160" s="160">
        <f t="shared" si="206"/>
        <v>-20000000</v>
      </c>
      <c r="G160" s="160">
        <f t="shared" si="207"/>
        <v>-20000000</v>
      </c>
      <c r="H160" s="160">
        <f t="shared" si="208"/>
        <v>-11420605.043314539</v>
      </c>
      <c r="I160" s="160">
        <f t="shared" si="209"/>
        <v>0</v>
      </c>
      <c r="J160" s="160">
        <f t="shared" si="210"/>
        <v>-10000000</v>
      </c>
      <c r="K160" s="160">
        <f t="shared" si="211"/>
        <v>-10278544.538983086</v>
      </c>
      <c r="L160" s="160">
        <f t="shared" si="212"/>
        <v>0</v>
      </c>
      <c r="M160" s="163">
        <f t="shared" si="213"/>
        <v>-17628595.773165658</v>
      </c>
      <c r="N160" s="163">
        <v>0</v>
      </c>
      <c r="O160" s="160">
        <f t="shared" si="214"/>
        <v>-17628595.773165658</v>
      </c>
      <c r="P160" s="160">
        <f t="shared" si="222"/>
        <v>-2197477.9712012503</v>
      </c>
      <c r="Q160" s="160"/>
      <c r="R160" s="164"/>
      <c r="S160" s="160">
        <f t="shared" si="215"/>
        <v>-20000000</v>
      </c>
      <c r="T160" s="160">
        <f t="shared" si="216"/>
        <v>-10000000</v>
      </c>
      <c r="U160" s="754">
        <f t="shared" si="217"/>
        <v>-1142060.5043314528</v>
      </c>
      <c r="V160" s="233">
        <f t="shared" si="218"/>
        <v>0</v>
      </c>
      <c r="W160" s="160"/>
      <c r="X160" s="160"/>
      <c r="Y160" s="160"/>
      <c r="Z160" s="160"/>
      <c r="AA160" s="160">
        <f t="shared" si="219"/>
        <v>-31517698.396676101</v>
      </c>
      <c r="AB160" s="163">
        <v>0</v>
      </c>
      <c r="AC160" s="163">
        <f t="shared" si="220"/>
        <v>-31517698.396676101</v>
      </c>
      <c r="AD160" s="163">
        <v>0</v>
      </c>
      <c r="AE160" s="160">
        <f t="shared" si="221"/>
        <v>-31517698.396676101</v>
      </c>
      <c r="AF160" s="160">
        <f t="shared" si="223"/>
        <v>-244164.21902236342</v>
      </c>
    </row>
    <row r="161" spans="1:32" ht="14.25" customHeight="1" x14ac:dyDescent="0.2">
      <c r="A161" s="158">
        <v>12</v>
      </c>
      <c r="B161" s="234">
        <v>41548</v>
      </c>
      <c r="C161" s="160">
        <f>'Summary- Detailed'!L181</f>
        <v>-2278910.1669179043</v>
      </c>
      <c r="D161" s="161">
        <f>SUM($C$152:C161)</f>
        <v>-53699515.210232444</v>
      </c>
      <c r="E161" s="428"/>
      <c r="F161" s="160">
        <f t="shared" si="206"/>
        <v>-20000000</v>
      </c>
      <c r="G161" s="160">
        <f t="shared" si="207"/>
        <v>-20000000</v>
      </c>
      <c r="H161" s="160">
        <f t="shared" si="208"/>
        <v>-13699515.210232444</v>
      </c>
      <c r="I161" s="160">
        <f t="shared" si="209"/>
        <v>0</v>
      </c>
      <c r="J161" s="160">
        <f t="shared" si="210"/>
        <v>-10000000</v>
      </c>
      <c r="K161" s="160">
        <f t="shared" si="211"/>
        <v>-12329563.6892092</v>
      </c>
      <c r="L161" s="160">
        <f t="shared" si="212"/>
        <v>0</v>
      </c>
      <c r="M161" s="163">
        <f t="shared" si="213"/>
        <v>-19679614.923391774</v>
      </c>
      <c r="N161" s="163">
        <v>0</v>
      </c>
      <c r="O161" s="160">
        <f t="shared" si="214"/>
        <v>-19679614.923391774</v>
      </c>
      <c r="P161" s="160">
        <f t="shared" si="222"/>
        <v>-2051019.1502261162</v>
      </c>
      <c r="Q161" s="160"/>
      <c r="R161" s="164"/>
      <c r="S161" s="160">
        <f t="shared" si="215"/>
        <v>-20000000</v>
      </c>
      <c r="T161" s="160">
        <f t="shared" si="216"/>
        <v>-10000000</v>
      </c>
      <c r="U161" s="754">
        <f t="shared" si="217"/>
        <v>-1369951.5210232437</v>
      </c>
      <c r="V161" s="233">
        <f t="shared" si="218"/>
        <v>0</v>
      </c>
      <c r="W161" s="160"/>
      <c r="X161" s="160"/>
      <c r="Y161" s="160"/>
      <c r="Z161" s="160"/>
      <c r="AA161" s="160">
        <f t="shared" si="219"/>
        <v>-31745589.41336789</v>
      </c>
      <c r="AB161" s="163">
        <v>0</v>
      </c>
      <c r="AC161" s="163">
        <f t="shared" si="220"/>
        <v>-31745589.41336789</v>
      </c>
      <c r="AD161" s="163">
        <v>0</v>
      </c>
      <c r="AE161" s="160">
        <f t="shared" si="221"/>
        <v>-31745589.41336789</v>
      </c>
      <c r="AF161" s="160">
        <f t="shared" si="223"/>
        <v>-227891.01669178903</v>
      </c>
    </row>
    <row r="162" spans="1:32" x14ac:dyDescent="0.2">
      <c r="A162" s="158">
        <v>12</v>
      </c>
      <c r="B162" s="234">
        <v>41579</v>
      </c>
      <c r="C162" s="160">
        <f>'Summary- Detailed'!L182</f>
        <v>11501613.403174927</v>
      </c>
      <c r="D162" s="161">
        <f>SUM($C$152:C162)</f>
        <v>-42197901.807057515</v>
      </c>
      <c r="E162" s="428"/>
      <c r="F162" s="160">
        <f t="shared" si="206"/>
        <v>-20000000</v>
      </c>
      <c r="G162" s="160">
        <f t="shared" si="207"/>
        <v>-20000000</v>
      </c>
      <c r="H162" s="160">
        <f t="shared" si="208"/>
        <v>-2197901.8070575148</v>
      </c>
      <c r="I162" s="160">
        <f t="shared" si="209"/>
        <v>0</v>
      </c>
      <c r="J162" s="160">
        <f t="shared" si="210"/>
        <v>-10000000</v>
      </c>
      <c r="K162" s="160">
        <f t="shared" si="211"/>
        <v>-1978111.6263517633</v>
      </c>
      <c r="L162" s="160">
        <f t="shared" si="212"/>
        <v>0</v>
      </c>
      <c r="M162" s="163">
        <f t="shared" si="213"/>
        <v>-9328162.8605343346</v>
      </c>
      <c r="N162" s="163">
        <v>0</v>
      </c>
      <c r="O162" s="160">
        <f t="shared" si="214"/>
        <v>-9328162.8605343346</v>
      </c>
      <c r="P162" s="160">
        <f t="shared" si="222"/>
        <v>10351452.06285744</v>
      </c>
      <c r="Q162" s="160"/>
      <c r="R162" s="164"/>
      <c r="S162" s="160">
        <f t="shared" si="215"/>
        <v>-20000000</v>
      </c>
      <c r="T162" s="160">
        <f t="shared" si="216"/>
        <v>-10000000</v>
      </c>
      <c r="U162" s="754">
        <f t="shared" si="217"/>
        <v>-219790.18070575153</v>
      </c>
      <c r="V162" s="233">
        <f t="shared" si="218"/>
        <v>0</v>
      </c>
      <c r="W162" s="160"/>
      <c r="X162" s="160"/>
      <c r="Y162" s="160"/>
      <c r="Z162" s="160"/>
      <c r="AA162" s="160">
        <f t="shared" si="219"/>
        <v>-30595428.073050398</v>
      </c>
      <c r="AB162" s="163">
        <v>0</v>
      </c>
      <c r="AC162" s="163">
        <f t="shared" si="220"/>
        <v>-30595428.073050398</v>
      </c>
      <c r="AD162" s="163">
        <v>0</v>
      </c>
      <c r="AE162" s="160">
        <f t="shared" si="221"/>
        <v>-30595428.073050398</v>
      </c>
      <c r="AF162" s="160">
        <f t="shared" si="223"/>
        <v>1150161.3403174914</v>
      </c>
    </row>
    <row r="163" spans="1:32" x14ac:dyDescent="0.2">
      <c r="A163" s="158">
        <v>12</v>
      </c>
      <c r="B163" s="234">
        <v>41609</v>
      </c>
      <c r="C163" s="160">
        <f>'Summary- Detailed'!L183</f>
        <v>4159019.151226785</v>
      </c>
      <c r="D163" s="161">
        <f>SUM($C$152:C163)</f>
        <v>-38038882.655830726</v>
      </c>
      <c r="E163" s="428"/>
      <c r="F163" s="160">
        <f t="shared" si="206"/>
        <v>-20000000</v>
      </c>
      <c r="G163" s="160">
        <f t="shared" si="207"/>
        <v>-18038882.655830726</v>
      </c>
      <c r="H163" s="160">
        <f t="shared" si="208"/>
        <v>0</v>
      </c>
      <c r="I163" s="160">
        <f t="shared" si="209"/>
        <v>0</v>
      </c>
      <c r="J163" s="160">
        <f t="shared" si="210"/>
        <v>-9019441.327915363</v>
      </c>
      <c r="K163" s="160">
        <f t="shared" si="211"/>
        <v>0</v>
      </c>
      <c r="L163" s="160">
        <f t="shared" si="212"/>
        <v>0</v>
      </c>
      <c r="M163" s="163">
        <f t="shared" si="213"/>
        <v>-6369492.562097935</v>
      </c>
      <c r="N163" s="163">
        <v>0</v>
      </c>
      <c r="O163" s="160">
        <f t="shared" si="214"/>
        <v>-6369492.562097935</v>
      </c>
      <c r="P163" s="160">
        <f t="shared" si="222"/>
        <v>2958670.2984363995</v>
      </c>
      <c r="Q163" s="160"/>
      <c r="R163" s="164"/>
      <c r="S163" s="160">
        <f t="shared" si="215"/>
        <v>-20000000</v>
      </c>
      <c r="T163" s="160">
        <f t="shared" si="216"/>
        <v>-9019441.327915363</v>
      </c>
      <c r="U163" s="754">
        <f t="shared" si="217"/>
        <v>0</v>
      </c>
      <c r="V163" s="233">
        <f t="shared" si="218"/>
        <v>0</v>
      </c>
      <c r="W163" s="160"/>
      <c r="X163" s="160"/>
      <c r="Y163" s="160"/>
      <c r="Z163" s="160"/>
      <c r="AA163" s="160">
        <f t="shared" si="219"/>
        <v>-29395079.220260009</v>
      </c>
      <c r="AB163" s="163">
        <v>0</v>
      </c>
      <c r="AC163" s="163">
        <f t="shared" si="220"/>
        <v>-29395079.220260009</v>
      </c>
      <c r="AD163" s="163">
        <v>0</v>
      </c>
      <c r="AE163" s="160">
        <f t="shared" si="221"/>
        <v>-29395079.220260009</v>
      </c>
      <c r="AF163" s="160">
        <f t="shared" si="223"/>
        <v>1200348.8527903892</v>
      </c>
    </row>
    <row r="164" spans="1:32" x14ac:dyDescent="0.2">
      <c r="A164" s="158"/>
      <c r="B164" s="234"/>
      <c r="C164" s="160"/>
      <c r="D164" s="161"/>
      <c r="E164" s="428"/>
      <c r="F164" s="160"/>
      <c r="G164" s="160"/>
      <c r="H164" s="160"/>
      <c r="I164" s="160"/>
      <c r="J164" s="160"/>
      <c r="K164" s="160"/>
      <c r="L164" s="160"/>
      <c r="M164" s="163"/>
      <c r="N164" s="163"/>
      <c r="O164" s="160"/>
      <c r="P164" s="160"/>
      <c r="Q164" s="160"/>
      <c r="R164" s="164"/>
      <c r="S164" s="160"/>
      <c r="T164" s="160"/>
      <c r="U164" s="754"/>
      <c r="V164" s="233"/>
      <c r="W164" s="160"/>
      <c r="X164" s="160"/>
      <c r="Y164" s="160"/>
      <c r="Z164" s="160"/>
      <c r="AA164" s="160"/>
      <c r="AB164" s="163"/>
      <c r="AC164" s="163"/>
      <c r="AD164" s="163"/>
      <c r="AE164" s="160"/>
      <c r="AF164" s="160"/>
    </row>
    <row r="165" spans="1:32" x14ac:dyDescent="0.2">
      <c r="A165" s="158">
        <v>13</v>
      </c>
      <c r="B165" s="234">
        <v>41640</v>
      </c>
      <c r="C165" s="160">
        <f>'Summary- Detailed'!L187</f>
        <v>360305.75278959831</v>
      </c>
      <c r="D165" s="161">
        <f>C165</f>
        <v>360305.75278959831</v>
      </c>
      <c r="E165" s="428"/>
      <c r="F165" s="160">
        <f t="shared" ref="F165:F176" si="224">IF(ABS(D165)&gt;+$F$9,IF(D165&lt;0,-$F$9,+$F$9),+D165)</f>
        <v>360305.75278959831</v>
      </c>
      <c r="G165" s="160">
        <f t="shared" ref="G165:G176" si="225">IF(ABS(D165)-ABS(F165)&gt;=$G$9,IF(D165&lt;=0,-$G$9,+$G$9),+D165-F165)</f>
        <v>0</v>
      </c>
      <c r="H165" s="160">
        <f t="shared" ref="H165:H176" si="226">IF(ABS(+D165)-ABS(SUM(F165:G165))&gt;=$H$9,IF(D165&lt;=0,-$H$9,+$H$9),+D165-SUM(F165:G165))</f>
        <v>0</v>
      </c>
      <c r="I165" s="160">
        <f t="shared" ref="I165:I176" si="227">IF(ABS(+D165)-ABS(SUM(F165:H165))&gt;=$I$9,IF(D165&lt;=0,$D165-SUM($F165:$H165),$D165-SUM($F165:$H165)),D165-SUM(F165:H165))</f>
        <v>0</v>
      </c>
      <c r="J165" s="160">
        <f t="shared" ref="J165:J176" si="228">+G165*$C$307</f>
        <v>0</v>
      </c>
      <c r="K165" s="160">
        <f t="shared" ref="K165:K176" si="229">+H165*$C$308</f>
        <v>0</v>
      </c>
      <c r="L165" s="160">
        <f t="shared" ref="L165:L176" si="230">+I165*$C$309</f>
        <v>0</v>
      </c>
      <c r="M165" s="163">
        <f t="shared" ref="M165:M176" si="231">SUM(J165:L165)+$M$163</f>
        <v>-6369492.562097935</v>
      </c>
      <c r="N165" s="163">
        <v>0</v>
      </c>
      <c r="O165" s="160">
        <f t="shared" ref="O165:O176" si="232">M165+N165</f>
        <v>-6369492.562097935</v>
      </c>
      <c r="P165" s="160">
        <f>O165-O163</f>
        <v>0</v>
      </c>
      <c r="Q165" s="160"/>
      <c r="R165" s="164"/>
      <c r="S165" s="160">
        <f t="shared" ref="S165:S176" si="233">+F165</f>
        <v>360305.75278959831</v>
      </c>
      <c r="T165" s="160">
        <f t="shared" ref="T165:T176" si="234">+G165-J165</f>
        <v>0</v>
      </c>
      <c r="U165" s="754">
        <f t="shared" ref="U165:U176" si="235">+H165-K165</f>
        <v>0</v>
      </c>
      <c r="V165" s="233">
        <f t="shared" ref="V165:V176" si="236">+I165-L165</f>
        <v>0</v>
      </c>
      <c r="W165" s="160"/>
      <c r="X165" s="160"/>
      <c r="Y165" s="160"/>
      <c r="Z165" s="160"/>
      <c r="AA165" s="160">
        <f t="shared" ref="AA165:AA176" si="237">SUM(S165:V165)+$AA$163</f>
        <v>-29034773.467470411</v>
      </c>
      <c r="AB165" s="163">
        <v>0</v>
      </c>
      <c r="AC165" s="163">
        <f t="shared" ref="AC165:AC176" si="238">AA165-AB165</f>
        <v>-29034773.467470411</v>
      </c>
      <c r="AD165" s="163">
        <v>0</v>
      </c>
      <c r="AE165" s="160">
        <f t="shared" ref="AE165:AE176" si="239">AA165-AB165+AD165</f>
        <v>-29034773.467470411</v>
      </c>
      <c r="AF165" s="160">
        <f>AE165-AE163</f>
        <v>360305.75278959796</v>
      </c>
    </row>
    <row r="166" spans="1:32" x14ac:dyDescent="0.2">
      <c r="A166" s="158">
        <v>13</v>
      </c>
      <c r="B166" s="234">
        <v>41671</v>
      </c>
      <c r="C166" s="160">
        <f>'Summary- Detailed'!L188</f>
        <v>20119592.062262286</v>
      </c>
      <c r="D166" s="161">
        <f>SUM($C$165:C166)</f>
        <v>20479897.815051883</v>
      </c>
      <c r="E166" s="428"/>
      <c r="F166" s="160">
        <f t="shared" si="224"/>
        <v>20000000</v>
      </c>
      <c r="G166" s="160">
        <f t="shared" si="225"/>
        <v>479897.81505188346</v>
      </c>
      <c r="H166" s="160">
        <f t="shared" si="226"/>
        <v>0</v>
      </c>
      <c r="I166" s="160">
        <f t="shared" si="227"/>
        <v>0</v>
      </c>
      <c r="J166" s="160">
        <f t="shared" si="228"/>
        <v>239948.90752594173</v>
      </c>
      <c r="K166" s="160">
        <f t="shared" si="229"/>
        <v>0</v>
      </c>
      <c r="L166" s="160">
        <f t="shared" si="230"/>
        <v>0</v>
      </c>
      <c r="M166" s="163">
        <f t="shared" si="231"/>
        <v>-6129543.6545719933</v>
      </c>
      <c r="N166" s="163">
        <v>0</v>
      </c>
      <c r="O166" s="160">
        <f t="shared" si="232"/>
        <v>-6129543.6545719933</v>
      </c>
      <c r="P166" s="160">
        <f t="shared" ref="P166:P176" si="240">O166-O165</f>
        <v>239948.90752594173</v>
      </c>
      <c r="Q166" s="160"/>
      <c r="R166" s="164"/>
      <c r="S166" s="160">
        <f t="shared" si="233"/>
        <v>20000000</v>
      </c>
      <c r="T166" s="160">
        <f t="shared" si="234"/>
        <v>239948.90752594173</v>
      </c>
      <c r="U166" s="754">
        <f t="shared" si="235"/>
        <v>0</v>
      </c>
      <c r="V166" s="233">
        <f t="shared" si="236"/>
        <v>0</v>
      </c>
      <c r="W166" s="160"/>
      <c r="X166" s="160"/>
      <c r="Y166" s="160"/>
      <c r="Z166" s="160"/>
      <c r="AA166" s="160">
        <f t="shared" si="237"/>
        <v>-9155130.3127340674</v>
      </c>
      <c r="AB166" s="163">
        <v>0</v>
      </c>
      <c r="AC166" s="163">
        <f t="shared" si="238"/>
        <v>-9155130.3127340674</v>
      </c>
      <c r="AD166" s="163">
        <v>0</v>
      </c>
      <c r="AE166" s="160">
        <f t="shared" si="239"/>
        <v>-9155130.3127340674</v>
      </c>
      <c r="AF166" s="160">
        <f t="shared" ref="AF166:AF176" si="241">AE166-AE165</f>
        <v>19879643.154736344</v>
      </c>
    </row>
    <row r="167" spans="1:32" x14ac:dyDescent="0.2">
      <c r="A167" s="158">
        <v>13</v>
      </c>
      <c r="B167" s="234">
        <v>41699</v>
      </c>
      <c r="C167" s="160">
        <f>'Summary- Detailed'!L189</f>
        <v>-1581650.6015249803</v>
      </c>
      <c r="D167" s="161">
        <f>SUM($C$165:C167)</f>
        <v>18898247.213526905</v>
      </c>
      <c r="E167" s="428"/>
      <c r="F167" s="160">
        <f t="shared" si="224"/>
        <v>18898247.213526905</v>
      </c>
      <c r="G167" s="160">
        <f t="shared" si="225"/>
        <v>0</v>
      </c>
      <c r="H167" s="160">
        <f t="shared" si="226"/>
        <v>0</v>
      </c>
      <c r="I167" s="160">
        <f t="shared" si="227"/>
        <v>0</v>
      </c>
      <c r="J167" s="163">
        <f t="shared" si="228"/>
        <v>0</v>
      </c>
      <c r="K167" s="160">
        <f t="shared" si="229"/>
        <v>0</v>
      </c>
      <c r="L167" s="160">
        <f t="shared" si="230"/>
        <v>0</v>
      </c>
      <c r="M167" s="163">
        <f t="shared" si="231"/>
        <v>-6369492.562097935</v>
      </c>
      <c r="N167" s="163">
        <v>0</v>
      </c>
      <c r="O167" s="160">
        <f t="shared" si="232"/>
        <v>-6369492.562097935</v>
      </c>
      <c r="P167" s="160">
        <f t="shared" si="240"/>
        <v>-239948.90752594173</v>
      </c>
      <c r="Q167" s="160"/>
      <c r="R167" s="164"/>
      <c r="S167" s="160">
        <f t="shared" si="233"/>
        <v>18898247.213526905</v>
      </c>
      <c r="T167" s="160">
        <f t="shared" si="234"/>
        <v>0</v>
      </c>
      <c r="U167" s="754">
        <f t="shared" si="235"/>
        <v>0</v>
      </c>
      <c r="V167" s="233">
        <f t="shared" si="236"/>
        <v>0</v>
      </c>
      <c r="W167" s="160"/>
      <c r="X167" s="160"/>
      <c r="Y167" s="160"/>
      <c r="Z167" s="160"/>
      <c r="AA167" s="160">
        <f t="shared" si="237"/>
        <v>-10496832.006733105</v>
      </c>
      <c r="AB167" s="163">
        <v>0</v>
      </c>
      <c r="AC167" s="163">
        <f t="shared" si="238"/>
        <v>-10496832.006733105</v>
      </c>
      <c r="AD167" s="163">
        <v>0</v>
      </c>
      <c r="AE167" s="160">
        <f t="shared" si="239"/>
        <v>-10496832.006733105</v>
      </c>
      <c r="AF167" s="160">
        <f t="shared" si="241"/>
        <v>-1341701.6939990371</v>
      </c>
    </row>
    <row r="168" spans="1:32" x14ac:dyDescent="0.2">
      <c r="A168" s="158">
        <v>13</v>
      </c>
      <c r="B168" s="234">
        <v>41730</v>
      </c>
      <c r="C168" s="160">
        <f>'Summary- Detailed'!L190</f>
        <v>-2452830.534881711</v>
      </c>
      <c r="D168" s="161">
        <f>SUM($C$165:C168)</f>
        <v>16445416.678645194</v>
      </c>
      <c r="E168" s="428"/>
      <c r="F168" s="160">
        <f t="shared" si="224"/>
        <v>16445416.678645194</v>
      </c>
      <c r="G168" s="160">
        <f t="shared" si="225"/>
        <v>0</v>
      </c>
      <c r="H168" s="160">
        <f t="shared" si="226"/>
        <v>0</v>
      </c>
      <c r="I168" s="160">
        <f t="shared" si="227"/>
        <v>0</v>
      </c>
      <c r="J168" s="160">
        <f t="shared" si="228"/>
        <v>0</v>
      </c>
      <c r="K168" s="160">
        <f t="shared" si="229"/>
        <v>0</v>
      </c>
      <c r="L168" s="160">
        <f t="shared" si="230"/>
        <v>0</v>
      </c>
      <c r="M168" s="163">
        <f t="shared" si="231"/>
        <v>-6369492.562097935</v>
      </c>
      <c r="N168" s="163">
        <v>0</v>
      </c>
      <c r="O168" s="160">
        <f t="shared" si="232"/>
        <v>-6369492.562097935</v>
      </c>
      <c r="P168" s="160">
        <f t="shared" si="240"/>
        <v>0</v>
      </c>
      <c r="Q168" s="160"/>
      <c r="R168" s="164"/>
      <c r="S168" s="160">
        <f t="shared" si="233"/>
        <v>16445416.678645194</v>
      </c>
      <c r="T168" s="160">
        <f t="shared" si="234"/>
        <v>0</v>
      </c>
      <c r="U168" s="754">
        <f t="shared" si="235"/>
        <v>0</v>
      </c>
      <c r="V168" s="233">
        <f t="shared" si="236"/>
        <v>0</v>
      </c>
      <c r="W168" s="160"/>
      <c r="X168" s="160"/>
      <c r="Y168" s="160"/>
      <c r="Z168" s="160"/>
      <c r="AA168" s="160">
        <f t="shared" si="237"/>
        <v>-12949662.541614816</v>
      </c>
      <c r="AB168" s="163">
        <v>0</v>
      </c>
      <c r="AC168" s="163">
        <f t="shared" si="238"/>
        <v>-12949662.541614816</v>
      </c>
      <c r="AD168" s="163">
        <v>0</v>
      </c>
      <c r="AE168" s="160">
        <f t="shared" si="239"/>
        <v>-12949662.541614816</v>
      </c>
      <c r="AF168" s="160">
        <f t="shared" si="241"/>
        <v>-2452830.534881711</v>
      </c>
    </row>
    <row r="169" spans="1:32" x14ac:dyDescent="0.2">
      <c r="A169" s="158">
        <v>13</v>
      </c>
      <c r="B169" s="234">
        <v>41760</v>
      </c>
      <c r="C169" s="160">
        <f>'Summary- Detailed'!L191</f>
        <v>3090638.3667790224</v>
      </c>
      <c r="D169" s="161">
        <f>SUM($C$165:C169)</f>
        <v>19536055.045424215</v>
      </c>
      <c r="E169" s="428"/>
      <c r="F169" s="160">
        <f t="shared" si="224"/>
        <v>19536055.045424215</v>
      </c>
      <c r="G169" s="160">
        <f t="shared" si="225"/>
        <v>0</v>
      </c>
      <c r="H169" s="160">
        <f t="shared" si="226"/>
        <v>0</v>
      </c>
      <c r="I169" s="160">
        <f t="shared" si="227"/>
        <v>0</v>
      </c>
      <c r="J169" s="160">
        <f t="shared" si="228"/>
        <v>0</v>
      </c>
      <c r="K169" s="160">
        <f t="shared" si="229"/>
        <v>0</v>
      </c>
      <c r="L169" s="160">
        <f t="shared" si="230"/>
        <v>0</v>
      </c>
      <c r="M169" s="163">
        <f t="shared" si="231"/>
        <v>-6369492.562097935</v>
      </c>
      <c r="N169" s="163">
        <v>0</v>
      </c>
      <c r="O169" s="160">
        <f t="shared" si="232"/>
        <v>-6369492.562097935</v>
      </c>
      <c r="P169" s="160">
        <f t="shared" si="240"/>
        <v>0</v>
      </c>
      <c r="Q169" s="160"/>
      <c r="R169" s="164"/>
      <c r="S169" s="160">
        <f t="shared" si="233"/>
        <v>19536055.045424215</v>
      </c>
      <c r="T169" s="160">
        <f t="shared" si="234"/>
        <v>0</v>
      </c>
      <c r="U169" s="754">
        <f t="shared" si="235"/>
        <v>0</v>
      </c>
      <c r="V169" s="233">
        <f t="shared" si="236"/>
        <v>0</v>
      </c>
      <c r="W169" s="160"/>
      <c r="X169" s="160"/>
      <c r="Y169" s="160"/>
      <c r="Z169" s="160"/>
      <c r="AA169" s="160">
        <f t="shared" si="237"/>
        <v>-9859024.1748357937</v>
      </c>
      <c r="AB169" s="163">
        <v>0</v>
      </c>
      <c r="AC169" s="163">
        <f t="shared" si="238"/>
        <v>-9859024.1748357937</v>
      </c>
      <c r="AD169" s="163">
        <v>0</v>
      </c>
      <c r="AE169" s="160">
        <f t="shared" si="239"/>
        <v>-9859024.1748357937</v>
      </c>
      <c r="AF169" s="160">
        <f t="shared" si="241"/>
        <v>3090638.3667790219</v>
      </c>
    </row>
    <row r="170" spans="1:32" x14ac:dyDescent="0.2">
      <c r="A170" s="158">
        <v>13</v>
      </c>
      <c r="B170" s="234">
        <v>41791</v>
      </c>
      <c r="C170" s="160">
        <f>'Summary- Detailed'!L192</f>
        <v>-1323912.2819858626</v>
      </c>
      <c r="D170" s="161">
        <f>SUM($C$165:C170)</f>
        <v>18212142.763438351</v>
      </c>
      <c r="E170" s="428"/>
      <c r="F170" s="160">
        <f t="shared" si="224"/>
        <v>18212142.763438351</v>
      </c>
      <c r="G170" s="160">
        <f t="shared" si="225"/>
        <v>0</v>
      </c>
      <c r="H170" s="160">
        <f t="shared" si="226"/>
        <v>0</v>
      </c>
      <c r="I170" s="160">
        <f t="shared" si="227"/>
        <v>0</v>
      </c>
      <c r="J170" s="160">
        <f t="shared" si="228"/>
        <v>0</v>
      </c>
      <c r="K170" s="160">
        <f t="shared" si="229"/>
        <v>0</v>
      </c>
      <c r="L170" s="160">
        <f t="shared" si="230"/>
        <v>0</v>
      </c>
      <c r="M170" s="163">
        <f t="shared" si="231"/>
        <v>-6369492.562097935</v>
      </c>
      <c r="N170" s="163">
        <v>0</v>
      </c>
      <c r="O170" s="160">
        <f t="shared" si="232"/>
        <v>-6369492.562097935</v>
      </c>
      <c r="P170" s="160">
        <f t="shared" si="240"/>
        <v>0</v>
      </c>
      <c r="Q170" s="160"/>
      <c r="R170" s="164"/>
      <c r="S170" s="160">
        <f t="shared" si="233"/>
        <v>18212142.763438351</v>
      </c>
      <c r="T170" s="160">
        <f t="shared" si="234"/>
        <v>0</v>
      </c>
      <c r="U170" s="754">
        <f t="shared" si="235"/>
        <v>0</v>
      </c>
      <c r="V170" s="233">
        <f t="shared" si="236"/>
        <v>0</v>
      </c>
      <c r="W170" s="160"/>
      <c r="X170" s="160"/>
      <c r="Y170" s="160"/>
      <c r="Z170" s="160"/>
      <c r="AA170" s="160">
        <f t="shared" si="237"/>
        <v>-11182936.456821658</v>
      </c>
      <c r="AB170" s="163">
        <v>0</v>
      </c>
      <c r="AC170" s="163">
        <f t="shared" si="238"/>
        <v>-11182936.456821658</v>
      </c>
      <c r="AD170" s="163">
        <v>0</v>
      </c>
      <c r="AE170" s="160">
        <f t="shared" si="239"/>
        <v>-11182936.456821658</v>
      </c>
      <c r="AF170" s="160">
        <f t="shared" si="241"/>
        <v>-1323912.281985864</v>
      </c>
    </row>
    <row r="171" spans="1:32" x14ac:dyDescent="0.2">
      <c r="A171" s="158">
        <v>13</v>
      </c>
      <c r="B171" s="234">
        <v>41821</v>
      </c>
      <c r="C171" s="160">
        <f>'Summary- Detailed'!L193</f>
        <v>-3124286.5873726038</v>
      </c>
      <c r="D171" s="161">
        <f>SUM($C$165:C171)</f>
        <v>15087856.176065747</v>
      </c>
      <c r="E171" s="428"/>
      <c r="F171" s="160">
        <f t="shared" si="224"/>
        <v>15087856.176065747</v>
      </c>
      <c r="G171" s="160">
        <f t="shared" si="225"/>
        <v>0</v>
      </c>
      <c r="H171" s="160">
        <f t="shared" si="226"/>
        <v>0</v>
      </c>
      <c r="I171" s="160">
        <f t="shared" si="227"/>
        <v>0</v>
      </c>
      <c r="J171" s="160">
        <f t="shared" si="228"/>
        <v>0</v>
      </c>
      <c r="K171" s="160">
        <f t="shared" si="229"/>
        <v>0</v>
      </c>
      <c r="L171" s="160">
        <f t="shared" si="230"/>
        <v>0</v>
      </c>
      <c r="M171" s="163">
        <f t="shared" si="231"/>
        <v>-6369492.562097935</v>
      </c>
      <c r="N171" s="163">
        <v>0</v>
      </c>
      <c r="O171" s="160">
        <f t="shared" si="232"/>
        <v>-6369492.562097935</v>
      </c>
      <c r="P171" s="160">
        <f t="shared" si="240"/>
        <v>0</v>
      </c>
      <c r="Q171" s="160"/>
      <c r="R171" s="164"/>
      <c r="S171" s="160">
        <f t="shared" si="233"/>
        <v>15087856.176065747</v>
      </c>
      <c r="T171" s="160">
        <f t="shared" si="234"/>
        <v>0</v>
      </c>
      <c r="U171" s="754">
        <f t="shared" si="235"/>
        <v>0</v>
      </c>
      <c r="V171" s="233">
        <f t="shared" si="236"/>
        <v>0</v>
      </c>
      <c r="W171" s="160"/>
      <c r="X171" s="160"/>
      <c r="Y171" s="160"/>
      <c r="Z171" s="160"/>
      <c r="AA171" s="160">
        <f t="shared" si="237"/>
        <v>-14307223.044194262</v>
      </c>
      <c r="AB171" s="163">
        <v>0</v>
      </c>
      <c r="AC171" s="163">
        <f t="shared" si="238"/>
        <v>-14307223.044194262</v>
      </c>
      <c r="AD171" s="163">
        <v>0</v>
      </c>
      <c r="AE171" s="160">
        <f t="shared" si="239"/>
        <v>-14307223.044194262</v>
      </c>
      <c r="AF171" s="160">
        <f t="shared" si="241"/>
        <v>-3124286.5873726048</v>
      </c>
    </row>
    <row r="172" spans="1:32" x14ac:dyDescent="0.2">
      <c r="A172" s="158">
        <v>13</v>
      </c>
      <c r="B172" s="234">
        <v>41852</v>
      </c>
      <c r="C172" s="160">
        <f>'Summary- Detailed'!L194</f>
        <v>3283244.8514639898</v>
      </c>
      <c r="D172" s="161">
        <f>SUM($C$165:C172)</f>
        <v>18371101.027529735</v>
      </c>
      <c r="E172" s="428"/>
      <c r="F172" s="160">
        <f t="shared" si="224"/>
        <v>18371101.027529735</v>
      </c>
      <c r="G172" s="160">
        <f t="shared" si="225"/>
        <v>0</v>
      </c>
      <c r="H172" s="160">
        <f t="shared" si="226"/>
        <v>0</v>
      </c>
      <c r="I172" s="160">
        <f t="shared" si="227"/>
        <v>0</v>
      </c>
      <c r="J172" s="160">
        <f t="shared" si="228"/>
        <v>0</v>
      </c>
      <c r="K172" s="160">
        <f t="shared" si="229"/>
        <v>0</v>
      </c>
      <c r="L172" s="160">
        <f t="shared" si="230"/>
        <v>0</v>
      </c>
      <c r="M172" s="163">
        <f t="shared" si="231"/>
        <v>-6369492.562097935</v>
      </c>
      <c r="N172" s="163">
        <v>0</v>
      </c>
      <c r="O172" s="160">
        <f t="shared" si="232"/>
        <v>-6369492.562097935</v>
      </c>
      <c r="P172" s="160">
        <f t="shared" si="240"/>
        <v>0</v>
      </c>
      <c r="Q172" s="160"/>
      <c r="R172" s="164"/>
      <c r="S172" s="160">
        <f t="shared" si="233"/>
        <v>18371101.027529735</v>
      </c>
      <c r="T172" s="160">
        <f t="shared" si="234"/>
        <v>0</v>
      </c>
      <c r="U172" s="754">
        <f t="shared" si="235"/>
        <v>0</v>
      </c>
      <c r="V172" s="233">
        <f t="shared" si="236"/>
        <v>0</v>
      </c>
      <c r="W172" s="160"/>
      <c r="X172" s="160"/>
      <c r="Y172" s="160"/>
      <c r="Z172" s="160"/>
      <c r="AA172" s="160">
        <f t="shared" si="237"/>
        <v>-11023978.192730274</v>
      </c>
      <c r="AB172" s="163">
        <v>0</v>
      </c>
      <c r="AC172" s="163">
        <f t="shared" si="238"/>
        <v>-11023978.192730274</v>
      </c>
      <c r="AD172" s="163">
        <v>0</v>
      </c>
      <c r="AE172" s="160">
        <f t="shared" si="239"/>
        <v>-11023978.192730274</v>
      </c>
      <c r="AF172" s="160">
        <f t="shared" si="241"/>
        <v>3283244.8514639884</v>
      </c>
    </row>
    <row r="173" spans="1:32" x14ac:dyDescent="0.2">
      <c r="A173" s="158">
        <v>13</v>
      </c>
      <c r="B173" s="234">
        <v>41883</v>
      </c>
      <c r="C173" s="160">
        <f>'Summary- Detailed'!L195</f>
        <v>9484759.7039686311</v>
      </c>
      <c r="D173" s="161">
        <f>SUM($C$165:C173)</f>
        <v>27855860.731498368</v>
      </c>
      <c r="E173" s="428"/>
      <c r="F173" s="160">
        <f t="shared" si="224"/>
        <v>20000000</v>
      </c>
      <c r="G173" s="160">
        <f t="shared" si="225"/>
        <v>7855860.7314983681</v>
      </c>
      <c r="H173" s="160">
        <f t="shared" si="226"/>
        <v>0</v>
      </c>
      <c r="I173" s="160">
        <f t="shared" si="227"/>
        <v>0</v>
      </c>
      <c r="J173" s="160">
        <f t="shared" si="228"/>
        <v>3927930.365749184</v>
      </c>
      <c r="K173" s="160">
        <f t="shared" si="229"/>
        <v>0</v>
      </c>
      <c r="L173" s="160">
        <f t="shared" si="230"/>
        <v>0</v>
      </c>
      <c r="M173" s="163">
        <f t="shared" si="231"/>
        <v>-2441562.196348751</v>
      </c>
      <c r="N173" s="163">
        <v>0</v>
      </c>
      <c r="O173" s="160">
        <f t="shared" si="232"/>
        <v>-2441562.196348751</v>
      </c>
      <c r="P173" s="160">
        <f t="shared" si="240"/>
        <v>3927930.365749184</v>
      </c>
      <c r="Q173" s="160"/>
      <c r="R173" s="164"/>
      <c r="S173" s="160">
        <f t="shared" si="233"/>
        <v>20000000</v>
      </c>
      <c r="T173" s="160">
        <f t="shared" si="234"/>
        <v>3927930.365749184</v>
      </c>
      <c r="U173" s="754">
        <f t="shared" si="235"/>
        <v>0</v>
      </c>
      <c r="V173" s="233">
        <f t="shared" si="236"/>
        <v>0</v>
      </c>
      <c r="W173" s="160"/>
      <c r="X173" s="160"/>
      <c r="Y173" s="160"/>
      <c r="Z173" s="160"/>
      <c r="AA173" s="160">
        <f t="shared" si="237"/>
        <v>-5467148.8545108251</v>
      </c>
      <c r="AB173" s="163">
        <v>0</v>
      </c>
      <c r="AC173" s="163">
        <f t="shared" si="238"/>
        <v>-5467148.8545108251</v>
      </c>
      <c r="AD173" s="163">
        <v>0</v>
      </c>
      <c r="AE173" s="160">
        <f t="shared" si="239"/>
        <v>-5467148.8545108251</v>
      </c>
      <c r="AF173" s="160">
        <f t="shared" si="241"/>
        <v>5556829.3382194489</v>
      </c>
    </row>
    <row r="174" spans="1:32" ht="14.25" customHeight="1" x14ac:dyDescent="0.2">
      <c r="A174" s="158">
        <v>13</v>
      </c>
      <c r="B174" s="234">
        <v>41913</v>
      </c>
      <c r="C174" s="160">
        <f>'Summary- Detailed'!L196</f>
        <v>5513090.7218888886</v>
      </c>
      <c r="D174" s="161">
        <f>SUM($C$165:C174)</f>
        <v>33368951.453387257</v>
      </c>
      <c r="E174" s="428"/>
      <c r="F174" s="160">
        <f t="shared" si="224"/>
        <v>20000000</v>
      </c>
      <c r="G174" s="160">
        <f t="shared" si="225"/>
        <v>13368951.453387257</v>
      </c>
      <c r="H174" s="160">
        <f t="shared" si="226"/>
        <v>0</v>
      </c>
      <c r="I174" s="160">
        <f t="shared" si="227"/>
        <v>0</v>
      </c>
      <c r="J174" s="160">
        <f t="shared" si="228"/>
        <v>6684475.7266936284</v>
      </c>
      <c r="K174" s="160">
        <f t="shared" si="229"/>
        <v>0</v>
      </c>
      <c r="L174" s="160">
        <f t="shared" si="230"/>
        <v>0</v>
      </c>
      <c r="M174" s="163">
        <f t="shared" si="231"/>
        <v>314983.16459569335</v>
      </c>
      <c r="N174" s="163">
        <v>0</v>
      </c>
      <c r="O174" s="160">
        <f t="shared" si="232"/>
        <v>314983.16459569335</v>
      </c>
      <c r="P174" s="160">
        <f t="shared" si="240"/>
        <v>2756545.3609444443</v>
      </c>
      <c r="Q174" s="160"/>
      <c r="R174" s="164"/>
      <c r="S174" s="160">
        <f t="shared" si="233"/>
        <v>20000000</v>
      </c>
      <c r="T174" s="160">
        <f t="shared" si="234"/>
        <v>6684475.7266936284</v>
      </c>
      <c r="U174" s="754">
        <f t="shared" si="235"/>
        <v>0</v>
      </c>
      <c r="V174" s="233">
        <f t="shared" si="236"/>
        <v>0</v>
      </c>
      <c r="W174" s="160"/>
      <c r="X174" s="160"/>
      <c r="Y174" s="160"/>
      <c r="Z174" s="160"/>
      <c r="AA174" s="160">
        <f t="shared" si="237"/>
        <v>-2710603.493566379</v>
      </c>
      <c r="AB174" s="163">
        <v>0</v>
      </c>
      <c r="AC174" s="163">
        <f t="shared" si="238"/>
        <v>-2710603.493566379</v>
      </c>
      <c r="AD174" s="163">
        <v>0</v>
      </c>
      <c r="AE174" s="160">
        <f t="shared" si="239"/>
        <v>-2710603.493566379</v>
      </c>
      <c r="AF174" s="160">
        <f t="shared" si="241"/>
        <v>2756545.3609444462</v>
      </c>
    </row>
    <row r="175" spans="1:32" x14ac:dyDescent="0.2">
      <c r="A175" s="158">
        <v>13</v>
      </c>
      <c r="B175" s="234">
        <v>41944</v>
      </c>
      <c r="C175" s="160">
        <f>'Summary- Detailed'!L197</f>
        <v>4561170.8938246015</v>
      </c>
      <c r="D175" s="161">
        <f>SUM($C$165:C175)</f>
        <v>37930122.34721186</v>
      </c>
      <c r="E175" s="428"/>
      <c r="F175" s="160">
        <f t="shared" si="224"/>
        <v>20000000</v>
      </c>
      <c r="G175" s="160">
        <f t="shared" si="225"/>
        <v>17930122.34721186</v>
      </c>
      <c r="H175" s="160">
        <f t="shared" si="226"/>
        <v>0</v>
      </c>
      <c r="I175" s="160">
        <f t="shared" si="227"/>
        <v>0</v>
      </c>
      <c r="J175" s="160">
        <f t="shared" si="228"/>
        <v>8965061.1736059301</v>
      </c>
      <c r="K175" s="160">
        <f t="shared" si="229"/>
        <v>0</v>
      </c>
      <c r="L175" s="160">
        <f t="shared" si="230"/>
        <v>0</v>
      </c>
      <c r="M175" s="163">
        <f t="shared" si="231"/>
        <v>2595568.6115079951</v>
      </c>
      <c r="N175" s="163">
        <v>0</v>
      </c>
      <c r="O175" s="160">
        <f t="shared" si="232"/>
        <v>2595568.6115079951</v>
      </c>
      <c r="P175" s="160">
        <f t="shared" si="240"/>
        <v>2280585.4469123017</v>
      </c>
      <c r="Q175" s="160"/>
      <c r="R175" s="164"/>
      <c r="S175" s="160">
        <f t="shared" si="233"/>
        <v>20000000</v>
      </c>
      <c r="T175" s="160">
        <f t="shared" si="234"/>
        <v>8965061.1736059301</v>
      </c>
      <c r="U175" s="754">
        <f t="shared" si="235"/>
        <v>0</v>
      </c>
      <c r="V175" s="233">
        <f t="shared" si="236"/>
        <v>0</v>
      </c>
      <c r="W175" s="160"/>
      <c r="X175" s="160"/>
      <c r="Y175" s="160"/>
      <c r="Z175" s="160"/>
      <c r="AA175" s="160">
        <f t="shared" si="237"/>
        <v>-430018.04665407911</v>
      </c>
      <c r="AB175" s="163">
        <v>0</v>
      </c>
      <c r="AC175" s="163">
        <f t="shared" si="238"/>
        <v>-430018.04665407911</v>
      </c>
      <c r="AD175" s="163">
        <v>0</v>
      </c>
      <c r="AE175" s="160">
        <f t="shared" si="239"/>
        <v>-430018.04665407911</v>
      </c>
      <c r="AF175" s="160">
        <f t="shared" si="241"/>
        <v>2280585.4469122998</v>
      </c>
    </row>
    <row r="176" spans="1:32" x14ac:dyDescent="0.2">
      <c r="A176" s="158">
        <v>13</v>
      </c>
      <c r="B176" s="234">
        <v>41974</v>
      </c>
      <c r="C176" s="160">
        <f>'Summary- Detailed'!L198</f>
        <v>1717551.9174245351</v>
      </c>
      <c r="D176" s="161">
        <f>SUM($C$165:C176)</f>
        <v>39647674.264636397</v>
      </c>
      <c r="E176" s="428"/>
      <c r="F176" s="160">
        <f t="shared" si="224"/>
        <v>20000000</v>
      </c>
      <c r="G176" s="160">
        <f t="shared" si="225"/>
        <v>19647674.264636397</v>
      </c>
      <c r="H176" s="160">
        <f t="shared" si="226"/>
        <v>0</v>
      </c>
      <c r="I176" s="160">
        <f t="shared" si="227"/>
        <v>0</v>
      </c>
      <c r="J176" s="160">
        <f t="shared" si="228"/>
        <v>9823837.1323181987</v>
      </c>
      <c r="K176" s="160">
        <f t="shared" si="229"/>
        <v>0</v>
      </c>
      <c r="L176" s="160">
        <f t="shared" si="230"/>
        <v>0</v>
      </c>
      <c r="M176" s="163">
        <f t="shared" si="231"/>
        <v>3454344.5702202637</v>
      </c>
      <c r="N176" s="163">
        <v>0</v>
      </c>
      <c r="O176" s="160">
        <f t="shared" si="232"/>
        <v>3454344.5702202637</v>
      </c>
      <c r="P176" s="160">
        <f t="shared" si="240"/>
        <v>858775.95871226862</v>
      </c>
      <c r="Q176" s="160"/>
      <c r="R176" s="164"/>
      <c r="S176" s="160">
        <f t="shared" si="233"/>
        <v>20000000</v>
      </c>
      <c r="T176" s="160">
        <f t="shared" si="234"/>
        <v>9823837.1323181987</v>
      </c>
      <c r="U176" s="754">
        <f t="shared" si="235"/>
        <v>0</v>
      </c>
      <c r="V176" s="233">
        <f t="shared" si="236"/>
        <v>0</v>
      </c>
      <c r="W176" s="160"/>
      <c r="X176" s="160"/>
      <c r="Y176" s="160"/>
      <c r="Z176" s="160"/>
      <c r="AA176" s="160">
        <f t="shared" si="237"/>
        <v>428757.91205818951</v>
      </c>
      <c r="AB176" s="163">
        <v>0</v>
      </c>
      <c r="AC176" s="163">
        <f t="shared" si="238"/>
        <v>428757.91205818951</v>
      </c>
      <c r="AD176" s="163">
        <v>0</v>
      </c>
      <c r="AE176" s="160">
        <f t="shared" si="239"/>
        <v>428757.91205818951</v>
      </c>
      <c r="AF176" s="160">
        <f t="shared" si="241"/>
        <v>858775.95871226862</v>
      </c>
    </row>
    <row r="177" spans="1:32" x14ac:dyDescent="0.2">
      <c r="A177" s="158"/>
      <c r="B177" s="234"/>
      <c r="C177" s="160"/>
      <c r="D177" s="161"/>
      <c r="E177" s="428"/>
      <c r="F177" s="160"/>
      <c r="G177" s="160"/>
      <c r="H177" s="160"/>
      <c r="I177" s="160"/>
      <c r="J177" s="160"/>
      <c r="K177" s="160"/>
      <c r="L177" s="160"/>
      <c r="M177" s="163"/>
      <c r="N177" s="163"/>
      <c r="O177" s="160"/>
      <c r="P177" s="160"/>
      <c r="Q177" s="160"/>
      <c r="R177" s="164"/>
      <c r="S177" s="160"/>
      <c r="T177" s="160"/>
      <c r="U177" s="754"/>
      <c r="V177" s="233"/>
      <c r="W177" s="160"/>
      <c r="X177" s="160"/>
      <c r="Y177" s="160"/>
      <c r="Z177" s="160"/>
      <c r="AA177" s="160"/>
      <c r="AB177" s="163"/>
      <c r="AC177" s="163"/>
      <c r="AD177" s="163"/>
      <c r="AE177" s="160"/>
      <c r="AF177" s="160"/>
    </row>
    <row r="178" spans="1:32" x14ac:dyDescent="0.2">
      <c r="A178" s="158">
        <v>14</v>
      </c>
      <c r="B178" s="234">
        <v>42005</v>
      </c>
      <c r="C178" s="160">
        <f>'Summary- Detailed'!L202</f>
        <v>-2244825.2889016331</v>
      </c>
      <c r="D178" s="161">
        <f>C178</f>
        <v>-2244825.2889016331</v>
      </c>
      <c r="E178" s="428"/>
      <c r="F178" s="160">
        <f t="shared" ref="F178:F189" si="242">IF(ABS(D178)&gt;+$F$9,IF(D178&lt;0,-$F$9,+$F$9),+D178)</f>
        <v>-2244825.2889016331</v>
      </c>
      <c r="G178" s="160">
        <f t="shared" ref="G178:G189" si="243">IF(ABS(D178)-ABS(F178)&gt;=$G$9,IF(D178&lt;=0,-$G$9,+$G$9),+D178-F178)</f>
        <v>0</v>
      </c>
      <c r="H178" s="160">
        <f t="shared" ref="H178:H189" si="244">IF(ABS(+D178)-ABS(SUM(F178:G178))&gt;=$H$9,IF(D178&lt;=0,-$H$9,+$H$9),+D178-SUM(F178:G178))</f>
        <v>0</v>
      </c>
      <c r="I178" s="160">
        <f t="shared" ref="I178:I189" si="245">IF(ABS(+D178)-ABS(SUM(F178:H178))&gt;=$I$9,IF(D178&lt;=0,$D178-SUM($F178:$H178),$D178-SUM($F178:$H178)),D178-SUM(F178:H178))</f>
        <v>0</v>
      </c>
      <c r="J178" s="160">
        <f t="shared" ref="J178:J189" si="246">+G178*$C$307</f>
        <v>0</v>
      </c>
      <c r="K178" s="160">
        <f t="shared" ref="K178:K189" si="247">+H178*$C$308</f>
        <v>0</v>
      </c>
      <c r="L178" s="160">
        <f t="shared" ref="L178:L189" si="248">+I178*$C$309</f>
        <v>0</v>
      </c>
      <c r="M178" s="163">
        <f t="shared" ref="M178:M189" si="249">SUM(J178:L178)+$M$176</f>
        <v>3454344.5702202637</v>
      </c>
      <c r="N178" s="163">
        <v>0</v>
      </c>
      <c r="O178" s="160">
        <f t="shared" ref="O178:O189" si="250">M178+N178</f>
        <v>3454344.5702202637</v>
      </c>
      <c r="P178" s="160">
        <f>O178-O176</f>
        <v>0</v>
      </c>
      <c r="Q178" s="160"/>
      <c r="R178" s="164"/>
      <c r="S178" s="160">
        <f t="shared" ref="S178:S189" si="251">+F178</f>
        <v>-2244825.2889016331</v>
      </c>
      <c r="T178" s="160">
        <f t="shared" ref="T178:T189" si="252">+G178-J178</f>
        <v>0</v>
      </c>
      <c r="U178" s="754">
        <f t="shared" ref="U178:U189" si="253">+H178-K178</f>
        <v>0</v>
      </c>
      <c r="V178" s="233">
        <f t="shared" ref="V178:V189" si="254">+I178-L178</f>
        <v>0</v>
      </c>
      <c r="W178" s="160"/>
      <c r="X178" s="160"/>
      <c r="Y178" s="160"/>
      <c r="Z178" s="160"/>
      <c r="AA178" s="160">
        <f t="shared" ref="AA178:AA189" si="255">SUM(S178:V178)+$AA$176</f>
        <v>-1816067.3768434436</v>
      </c>
      <c r="AB178" s="163">
        <v>0</v>
      </c>
      <c r="AC178" s="163">
        <f t="shared" ref="AC178:AC189" si="256">AA178-AB178</f>
        <v>-1816067.3768434436</v>
      </c>
      <c r="AD178" s="163">
        <v>0</v>
      </c>
      <c r="AE178" s="160">
        <f t="shared" ref="AE178:AE189" si="257">AA178-AB178+AD178</f>
        <v>-1816067.3768434436</v>
      </c>
      <c r="AF178" s="160">
        <f>AE178-AE176</f>
        <v>-2244825.2889016331</v>
      </c>
    </row>
    <row r="179" spans="1:32" x14ac:dyDescent="0.2">
      <c r="A179" s="158">
        <v>14</v>
      </c>
      <c r="B179" s="234">
        <v>42036</v>
      </c>
      <c r="C179" s="160">
        <f>'Summary- Detailed'!L203</f>
        <v>4530934.5038828524</v>
      </c>
      <c r="D179" s="161">
        <f>SUM($C$178:C179)</f>
        <v>2286109.2149812193</v>
      </c>
      <c r="E179" s="428"/>
      <c r="F179" s="160">
        <f t="shared" si="242"/>
        <v>2286109.2149812193</v>
      </c>
      <c r="G179" s="160">
        <f t="shared" si="243"/>
        <v>0</v>
      </c>
      <c r="H179" s="160">
        <f t="shared" si="244"/>
        <v>0</v>
      </c>
      <c r="I179" s="160">
        <f t="shared" si="245"/>
        <v>0</v>
      </c>
      <c r="J179" s="160">
        <f t="shared" si="246"/>
        <v>0</v>
      </c>
      <c r="K179" s="160">
        <f t="shared" si="247"/>
        <v>0</v>
      </c>
      <c r="L179" s="160">
        <f t="shared" si="248"/>
        <v>0</v>
      </c>
      <c r="M179" s="163">
        <f t="shared" si="249"/>
        <v>3454344.5702202637</v>
      </c>
      <c r="N179" s="163">
        <v>0</v>
      </c>
      <c r="O179" s="160">
        <f t="shared" si="250"/>
        <v>3454344.5702202637</v>
      </c>
      <c r="P179" s="160">
        <f t="shared" ref="P179:P189" si="258">O179-O178</f>
        <v>0</v>
      </c>
      <c r="Q179" s="160"/>
      <c r="R179" s="164"/>
      <c r="S179" s="160">
        <f t="shared" si="251"/>
        <v>2286109.2149812193</v>
      </c>
      <c r="T179" s="160">
        <f t="shared" si="252"/>
        <v>0</v>
      </c>
      <c r="U179" s="754">
        <f t="shared" si="253"/>
        <v>0</v>
      </c>
      <c r="V179" s="233">
        <f t="shared" si="254"/>
        <v>0</v>
      </c>
      <c r="W179" s="160"/>
      <c r="X179" s="160"/>
      <c r="Y179" s="160"/>
      <c r="Z179" s="160"/>
      <c r="AA179" s="160">
        <f t="shared" si="255"/>
        <v>2714867.1270394088</v>
      </c>
      <c r="AB179" s="163">
        <v>0</v>
      </c>
      <c r="AC179" s="163">
        <f t="shared" si="256"/>
        <v>2714867.1270394088</v>
      </c>
      <c r="AD179" s="163">
        <v>0</v>
      </c>
      <c r="AE179" s="160">
        <f t="shared" si="257"/>
        <v>2714867.1270394088</v>
      </c>
      <c r="AF179" s="160">
        <f t="shared" ref="AF179:AF189" si="259">AE179-AE178</f>
        <v>4530934.5038828524</v>
      </c>
    </row>
    <row r="180" spans="1:32" x14ac:dyDescent="0.2">
      <c r="A180" s="158">
        <v>14</v>
      </c>
      <c r="B180" s="234">
        <v>42064</v>
      </c>
      <c r="C180" s="160">
        <f>'Summary- Detailed'!L204</f>
        <v>-430668.71763412497</v>
      </c>
      <c r="D180" s="161">
        <f>SUM($C$178:C180)</f>
        <v>1855440.4973470944</v>
      </c>
      <c r="E180" s="428"/>
      <c r="F180" s="160">
        <f t="shared" si="242"/>
        <v>1855440.4973470944</v>
      </c>
      <c r="G180" s="160">
        <f t="shared" si="243"/>
        <v>0</v>
      </c>
      <c r="H180" s="160">
        <f t="shared" si="244"/>
        <v>0</v>
      </c>
      <c r="I180" s="160">
        <f t="shared" si="245"/>
        <v>0</v>
      </c>
      <c r="J180" s="163">
        <f t="shared" si="246"/>
        <v>0</v>
      </c>
      <c r="K180" s="160">
        <f t="shared" si="247"/>
        <v>0</v>
      </c>
      <c r="L180" s="160">
        <f t="shared" si="248"/>
        <v>0</v>
      </c>
      <c r="M180" s="163">
        <f t="shared" si="249"/>
        <v>3454344.5702202637</v>
      </c>
      <c r="N180" s="163">
        <v>0</v>
      </c>
      <c r="O180" s="160">
        <f t="shared" si="250"/>
        <v>3454344.5702202637</v>
      </c>
      <c r="P180" s="160">
        <f t="shared" si="258"/>
        <v>0</v>
      </c>
      <c r="Q180" s="160"/>
      <c r="R180" s="164"/>
      <c r="S180" s="160">
        <f t="shared" si="251"/>
        <v>1855440.4973470944</v>
      </c>
      <c r="T180" s="160">
        <f t="shared" si="252"/>
        <v>0</v>
      </c>
      <c r="U180" s="754">
        <f t="shared" si="253"/>
        <v>0</v>
      </c>
      <c r="V180" s="233">
        <f t="shared" si="254"/>
        <v>0</v>
      </c>
      <c r="W180" s="160"/>
      <c r="X180" s="160"/>
      <c r="Y180" s="160"/>
      <c r="Z180" s="160"/>
      <c r="AA180" s="160">
        <f t="shared" si="255"/>
        <v>2284198.4094052836</v>
      </c>
      <c r="AB180" s="163">
        <v>0</v>
      </c>
      <c r="AC180" s="163">
        <f t="shared" si="256"/>
        <v>2284198.4094052836</v>
      </c>
      <c r="AD180" s="163">
        <v>0</v>
      </c>
      <c r="AE180" s="160">
        <f t="shared" si="257"/>
        <v>2284198.4094052836</v>
      </c>
      <c r="AF180" s="160">
        <f t="shared" si="259"/>
        <v>-430668.71763412515</v>
      </c>
    </row>
    <row r="181" spans="1:32" x14ac:dyDescent="0.2">
      <c r="A181" s="158">
        <v>14</v>
      </c>
      <c r="B181" s="234">
        <v>42095</v>
      </c>
      <c r="C181" s="160">
        <f>'Summary- Detailed'!L205</f>
        <v>-4426618.0885524815</v>
      </c>
      <c r="D181" s="161">
        <f>SUM($C$178:C181)</f>
        <v>-2571177.5912053874</v>
      </c>
      <c r="E181" s="428"/>
      <c r="F181" s="160">
        <f t="shared" si="242"/>
        <v>-2571177.5912053874</v>
      </c>
      <c r="G181" s="160">
        <f t="shared" si="243"/>
        <v>0</v>
      </c>
      <c r="H181" s="160">
        <f t="shared" si="244"/>
        <v>0</v>
      </c>
      <c r="I181" s="160">
        <f t="shared" si="245"/>
        <v>0</v>
      </c>
      <c r="J181" s="160">
        <f t="shared" si="246"/>
        <v>0</v>
      </c>
      <c r="K181" s="160">
        <f t="shared" si="247"/>
        <v>0</v>
      </c>
      <c r="L181" s="160">
        <f t="shared" si="248"/>
        <v>0</v>
      </c>
      <c r="M181" s="163">
        <f t="shared" si="249"/>
        <v>3454344.5702202637</v>
      </c>
      <c r="N181" s="163">
        <v>0</v>
      </c>
      <c r="O181" s="160">
        <f t="shared" si="250"/>
        <v>3454344.5702202637</v>
      </c>
      <c r="P181" s="160">
        <f t="shared" si="258"/>
        <v>0</v>
      </c>
      <c r="Q181" s="160"/>
      <c r="R181" s="164"/>
      <c r="S181" s="160">
        <f t="shared" si="251"/>
        <v>-2571177.5912053874</v>
      </c>
      <c r="T181" s="160">
        <f t="shared" si="252"/>
        <v>0</v>
      </c>
      <c r="U181" s="754">
        <f t="shared" si="253"/>
        <v>0</v>
      </c>
      <c r="V181" s="233">
        <f t="shared" si="254"/>
        <v>0</v>
      </c>
      <c r="W181" s="160"/>
      <c r="X181" s="160"/>
      <c r="Y181" s="160"/>
      <c r="Z181" s="160"/>
      <c r="AA181" s="160">
        <f t="shared" si="255"/>
        <v>-2142419.6791471979</v>
      </c>
      <c r="AB181" s="163">
        <v>0</v>
      </c>
      <c r="AC181" s="163">
        <f t="shared" si="256"/>
        <v>-2142419.6791471979</v>
      </c>
      <c r="AD181" s="163">
        <v>0</v>
      </c>
      <c r="AE181" s="160">
        <f t="shared" si="257"/>
        <v>-2142419.6791471979</v>
      </c>
      <c r="AF181" s="160">
        <f t="shared" si="259"/>
        <v>-4426618.0885524815</v>
      </c>
    </row>
    <row r="182" spans="1:32" x14ac:dyDescent="0.2">
      <c r="A182" s="158">
        <v>14</v>
      </c>
      <c r="B182" s="234">
        <v>42125</v>
      </c>
      <c r="C182" s="160">
        <f>'Summary- Detailed'!L206</f>
        <v>5790045.6556863189</v>
      </c>
      <c r="D182" s="161">
        <f>SUM($C$178:C182)</f>
        <v>3218868.0644809315</v>
      </c>
      <c r="E182" s="428"/>
      <c r="F182" s="160">
        <f t="shared" si="242"/>
        <v>3218868.0644809315</v>
      </c>
      <c r="G182" s="160">
        <f t="shared" si="243"/>
        <v>0</v>
      </c>
      <c r="H182" s="160">
        <f t="shared" si="244"/>
        <v>0</v>
      </c>
      <c r="I182" s="160">
        <f t="shared" si="245"/>
        <v>0</v>
      </c>
      <c r="J182" s="160">
        <f t="shared" si="246"/>
        <v>0</v>
      </c>
      <c r="K182" s="160">
        <f t="shared" si="247"/>
        <v>0</v>
      </c>
      <c r="L182" s="160">
        <f t="shared" si="248"/>
        <v>0</v>
      </c>
      <c r="M182" s="163">
        <f t="shared" si="249"/>
        <v>3454344.5702202637</v>
      </c>
      <c r="N182" s="163">
        <v>0</v>
      </c>
      <c r="O182" s="160">
        <f t="shared" si="250"/>
        <v>3454344.5702202637</v>
      </c>
      <c r="P182" s="160">
        <f t="shared" si="258"/>
        <v>0</v>
      </c>
      <c r="Q182" s="160"/>
      <c r="R182" s="164"/>
      <c r="S182" s="160">
        <f t="shared" si="251"/>
        <v>3218868.0644809315</v>
      </c>
      <c r="T182" s="160">
        <f t="shared" si="252"/>
        <v>0</v>
      </c>
      <c r="U182" s="754">
        <f t="shared" si="253"/>
        <v>0</v>
      </c>
      <c r="V182" s="233">
        <f t="shared" si="254"/>
        <v>0</v>
      </c>
      <c r="W182" s="160"/>
      <c r="X182" s="160"/>
      <c r="Y182" s="160"/>
      <c r="Z182" s="160"/>
      <c r="AA182" s="160">
        <f t="shared" si="255"/>
        <v>3647625.976539121</v>
      </c>
      <c r="AB182" s="163">
        <v>0</v>
      </c>
      <c r="AC182" s="163">
        <f t="shared" si="256"/>
        <v>3647625.976539121</v>
      </c>
      <c r="AD182" s="163">
        <v>0</v>
      </c>
      <c r="AE182" s="160">
        <f t="shared" si="257"/>
        <v>3647625.976539121</v>
      </c>
      <c r="AF182" s="160">
        <f t="shared" si="259"/>
        <v>5790045.6556863189</v>
      </c>
    </row>
    <row r="183" spans="1:32" x14ac:dyDescent="0.2">
      <c r="A183" s="158">
        <v>14</v>
      </c>
      <c r="B183" s="234">
        <v>42156</v>
      </c>
      <c r="C183" s="160">
        <f>'Summary- Detailed'!L207</f>
        <v>1507978.4157458188</v>
      </c>
      <c r="D183" s="161">
        <f>SUM($C$178:C183)</f>
        <v>4726846.4802267505</v>
      </c>
      <c r="E183" s="428"/>
      <c r="F183" s="160">
        <f t="shared" si="242"/>
        <v>4726846.4802267505</v>
      </c>
      <c r="G183" s="160">
        <f t="shared" si="243"/>
        <v>0</v>
      </c>
      <c r="H183" s="160">
        <f t="shared" si="244"/>
        <v>0</v>
      </c>
      <c r="I183" s="160">
        <f t="shared" si="245"/>
        <v>0</v>
      </c>
      <c r="J183" s="160">
        <f t="shared" si="246"/>
        <v>0</v>
      </c>
      <c r="K183" s="160">
        <f t="shared" si="247"/>
        <v>0</v>
      </c>
      <c r="L183" s="160">
        <f t="shared" si="248"/>
        <v>0</v>
      </c>
      <c r="M183" s="163">
        <f t="shared" si="249"/>
        <v>3454344.5702202637</v>
      </c>
      <c r="N183" s="163">
        <v>0</v>
      </c>
      <c r="O183" s="160">
        <f t="shared" si="250"/>
        <v>3454344.5702202637</v>
      </c>
      <c r="P183" s="160">
        <f t="shared" si="258"/>
        <v>0</v>
      </c>
      <c r="Q183" s="160"/>
      <c r="R183" s="164"/>
      <c r="S183" s="160">
        <f t="shared" si="251"/>
        <v>4726846.4802267505</v>
      </c>
      <c r="T183" s="160">
        <f t="shared" si="252"/>
        <v>0</v>
      </c>
      <c r="U183" s="754">
        <f t="shared" si="253"/>
        <v>0</v>
      </c>
      <c r="V183" s="233">
        <f t="shared" si="254"/>
        <v>0</v>
      </c>
      <c r="W183" s="160"/>
      <c r="X183" s="160"/>
      <c r="Y183" s="160"/>
      <c r="Z183" s="160"/>
      <c r="AA183" s="160">
        <f t="shared" si="255"/>
        <v>5155604.39228494</v>
      </c>
      <c r="AB183" s="163">
        <v>0</v>
      </c>
      <c r="AC183" s="163">
        <f t="shared" si="256"/>
        <v>5155604.39228494</v>
      </c>
      <c r="AD183" s="163">
        <v>0</v>
      </c>
      <c r="AE183" s="160">
        <f t="shared" si="257"/>
        <v>5155604.39228494</v>
      </c>
      <c r="AF183" s="160">
        <f t="shared" si="259"/>
        <v>1507978.415745819</v>
      </c>
    </row>
    <row r="184" spans="1:32" x14ac:dyDescent="0.2">
      <c r="A184" s="158">
        <v>14</v>
      </c>
      <c r="B184" s="234">
        <v>42186</v>
      </c>
      <c r="C184" s="160">
        <f>'Summary- Detailed'!L208</f>
        <v>3059161.5232390077</v>
      </c>
      <c r="D184" s="161">
        <f>SUM($C$178:C184)</f>
        <v>7786008.0034657586</v>
      </c>
      <c r="E184" s="428"/>
      <c r="F184" s="160">
        <f t="shared" si="242"/>
        <v>7786008.0034657586</v>
      </c>
      <c r="G184" s="160">
        <f t="shared" si="243"/>
        <v>0</v>
      </c>
      <c r="H184" s="160">
        <f t="shared" si="244"/>
        <v>0</v>
      </c>
      <c r="I184" s="160">
        <f t="shared" si="245"/>
        <v>0</v>
      </c>
      <c r="J184" s="160">
        <f t="shared" si="246"/>
        <v>0</v>
      </c>
      <c r="K184" s="160">
        <f t="shared" si="247"/>
        <v>0</v>
      </c>
      <c r="L184" s="160">
        <f t="shared" si="248"/>
        <v>0</v>
      </c>
      <c r="M184" s="163">
        <f t="shared" si="249"/>
        <v>3454344.5702202637</v>
      </c>
      <c r="N184" s="163">
        <v>0</v>
      </c>
      <c r="O184" s="160">
        <f t="shared" si="250"/>
        <v>3454344.5702202637</v>
      </c>
      <c r="P184" s="160">
        <f t="shared" si="258"/>
        <v>0</v>
      </c>
      <c r="Q184" s="160"/>
      <c r="R184" s="164"/>
      <c r="S184" s="160">
        <f t="shared" si="251"/>
        <v>7786008.0034657586</v>
      </c>
      <c r="T184" s="160">
        <f t="shared" si="252"/>
        <v>0</v>
      </c>
      <c r="U184" s="754">
        <f t="shared" si="253"/>
        <v>0</v>
      </c>
      <c r="V184" s="233">
        <f t="shared" si="254"/>
        <v>0</v>
      </c>
      <c r="W184" s="160"/>
      <c r="X184" s="160"/>
      <c r="Y184" s="160"/>
      <c r="Z184" s="160"/>
      <c r="AA184" s="160">
        <f t="shared" si="255"/>
        <v>8214765.9155239481</v>
      </c>
      <c r="AB184" s="163">
        <v>0</v>
      </c>
      <c r="AC184" s="163">
        <f t="shared" si="256"/>
        <v>8214765.9155239481</v>
      </c>
      <c r="AD184" s="163">
        <v>0</v>
      </c>
      <c r="AE184" s="160">
        <f t="shared" si="257"/>
        <v>8214765.9155239481</v>
      </c>
      <c r="AF184" s="160">
        <f t="shared" si="259"/>
        <v>3059161.5232390082</v>
      </c>
    </row>
    <row r="185" spans="1:32" x14ac:dyDescent="0.2">
      <c r="A185" s="158">
        <v>14</v>
      </c>
      <c r="B185" s="234">
        <v>42217</v>
      </c>
      <c r="C185" s="160">
        <f>'Summary- Detailed'!L209</f>
        <v>2821092.9608255094</v>
      </c>
      <c r="D185" s="161">
        <f>SUM($C$178:C185)</f>
        <v>10607100.964291267</v>
      </c>
      <c r="E185" s="428"/>
      <c r="F185" s="160">
        <f t="shared" si="242"/>
        <v>10607100.964291267</v>
      </c>
      <c r="G185" s="160">
        <f t="shared" si="243"/>
        <v>0</v>
      </c>
      <c r="H185" s="160">
        <f t="shared" si="244"/>
        <v>0</v>
      </c>
      <c r="I185" s="160">
        <f t="shared" si="245"/>
        <v>0</v>
      </c>
      <c r="J185" s="160">
        <f t="shared" si="246"/>
        <v>0</v>
      </c>
      <c r="K185" s="160">
        <f t="shared" si="247"/>
        <v>0</v>
      </c>
      <c r="L185" s="160">
        <f t="shared" si="248"/>
        <v>0</v>
      </c>
      <c r="M185" s="163">
        <f t="shared" si="249"/>
        <v>3454344.5702202637</v>
      </c>
      <c r="N185" s="163">
        <v>0</v>
      </c>
      <c r="O185" s="160">
        <f t="shared" si="250"/>
        <v>3454344.5702202637</v>
      </c>
      <c r="P185" s="160">
        <f t="shared" si="258"/>
        <v>0</v>
      </c>
      <c r="Q185" s="160"/>
      <c r="R185" s="164"/>
      <c r="S185" s="160">
        <f t="shared" si="251"/>
        <v>10607100.964291267</v>
      </c>
      <c r="T185" s="160">
        <f t="shared" si="252"/>
        <v>0</v>
      </c>
      <c r="U185" s="754">
        <f t="shared" si="253"/>
        <v>0</v>
      </c>
      <c r="V185" s="233">
        <f t="shared" si="254"/>
        <v>0</v>
      </c>
      <c r="W185" s="160"/>
      <c r="X185" s="160"/>
      <c r="Y185" s="160"/>
      <c r="Z185" s="160"/>
      <c r="AA185" s="160">
        <f t="shared" si="255"/>
        <v>11035858.876349457</v>
      </c>
      <c r="AB185" s="163">
        <v>0</v>
      </c>
      <c r="AC185" s="163">
        <f t="shared" si="256"/>
        <v>11035858.876349457</v>
      </c>
      <c r="AD185" s="163">
        <v>0</v>
      </c>
      <c r="AE185" s="160">
        <f t="shared" si="257"/>
        <v>11035858.876349457</v>
      </c>
      <c r="AF185" s="160">
        <f t="shared" si="259"/>
        <v>2821092.9608255085</v>
      </c>
    </row>
    <row r="186" spans="1:32" x14ac:dyDescent="0.2">
      <c r="A186" s="158">
        <v>14</v>
      </c>
      <c r="B186" s="234">
        <v>42248</v>
      </c>
      <c r="C186" s="160">
        <f>'Summary- Detailed'!L210</f>
        <v>3830834.1908092164</v>
      </c>
      <c r="D186" s="161">
        <f>SUM($C$178:C186)</f>
        <v>14437935.155100483</v>
      </c>
      <c r="E186" s="428"/>
      <c r="F186" s="160">
        <f t="shared" si="242"/>
        <v>14437935.155100483</v>
      </c>
      <c r="G186" s="160">
        <f t="shared" si="243"/>
        <v>0</v>
      </c>
      <c r="H186" s="160">
        <f t="shared" si="244"/>
        <v>0</v>
      </c>
      <c r="I186" s="160">
        <f t="shared" si="245"/>
        <v>0</v>
      </c>
      <c r="J186" s="160">
        <f t="shared" si="246"/>
        <v>0</v>
      </c>
      <c r="K186" s="160">
        <f t="shared" si="247"/>
        <v>0</v>
      </c>
      <c r="L186" s="160">
        <f t="shared" si="248"/>
        <v>0</v>
      </c>
      <c r="M186" s="163">
        <f t="shared" si="249"/>
        <v>3454344.5702202637</v>
      </c>
      <c r="N186" s="163">
        <v>0</v>
      </c>
      <c r="O186" s="160">
        <f t="shared" si="250"/>
        <v>3454344.5702202637</v>
      </c>
      <c r="P186" s="160">
        <f t="shared" si="258"/>
        <v>0</v>
      </c>
      <c r="Q186" s="160"/>
      <c r="R186" s="164"/>
      <c r="S186" s="160">
        <f t="shared" si="251"/>
        <v>14437935.155100483</v>
      </c>
      <c r="T186" s="160">
        <f t="shared" si="252"/>
        <v>0</v>
      </c>
      <c r="U186" s="754">
        <f t="shared" si="253"/>
        <v>0</v>
      </c>
      <c r="V186" s="233">
        <f t="shared" si="254"/>
        <v>0</v>
      </c>
      <c r="W186" s="160"/>
      <c r="X186" s="160"/>
      <c r="Y186" s="160"/>
      <c r="Z186" s="160"/>
      <c r="AA186" s="160">
        <f t="shared" si="255"/>
        <v>14866693.067158673</v>
      </c>
      <c r="AB186" s="163">
        <v>0</v>
      </c>
      <c r="AC186" s="163">
        <f t="shared" si="256"/>
        <v>14866693.067158673</v>
      </c>
      <c r="AD186" s="163">
        <v>0</v>
      </c>
      <c r="AE186" s="160">
        <f t="shared" si="257"/>
        <v>14866693.067158673</v>
      </c>
      <c r="AF186" s="160">
        <f t="shared" si="259"/>
        <v>3830834.1908092164</v>
      </c>
    </row>
    <row r="187" spans="1:32" ht="14.25" customHeight="1" x14ac:dyDescent="0.2">
      <c r="A187" s="158">
        <v>14</v>
      </c>
      <c r="B187" s="234">
        <v>42278</v>
      </c>
      <c r="C187" s="160">
        <f>'Summary- Detailed'!L211</f>
        <v>2730356.4423091975</v>
      </c>
      <c r="D187" s="161">
        <f>SUM($C$178:C187)</f>
        <v>17168291.59740968</v>
      </c>
      <c r="E187" s="428"/>
      <c r="F187" s="160">
        <f t="shared" si="242"/>
        <v>17168291.59740968</v>
      </c>
      <c r="G187" s="160">
        <f t="shared" si="243"/>
        <v>0</v>
      </c>
      <c r="H187" s="160">
        <f t="shared" si="244"/>
        <v>0</v>
      </c>
      <c r="I187" s="160">
        <f t="shared" si="245"/>
        <v>0</v>
      </c>
      <c r="J187" s="160">
        <f t="shared" si="246"/>
        <v>0</v>
      </c>
      <c r="K187" s="160">
        <f t="shared" si="247"/>
        <v>0</v>
      </c>
      <c r="L187" s="160">
        <f t="shared" si="248"/>
        <v>0</v>
      </c>
      <c r="M187" s="163">
        <f t="shared" si="249"/>
        <v>3454344.5702202637</v>
      </c>
      <c r="N187" s="163">
        <v>0</v>
      </c>
      <c r="O187" s="160">
        <f t="shared" si="250"/>
        <v>3454344.5702202637</v>
      </c>
      <c r="P187" s="160">
        <f t="shared" si="258"/>
        <v>0</v>
      </c>
      <c r="Q187" s="160"/>
      <c r="R187" s="164"/>
      <c r="S187" s="160">
        <f t="shared" si="251"/>
        <v>17168291.59740968</v>
      </c>
      <c r="T187" s="160">
        <f t="shared" si="252"/>
        <v>0</v>
      </c>
      <c r="U187" s="754">
        <f t="shared" si="253"/>
        <v>0</v>
      </c>
      <c r="V187" s="233">
        <f t="shared" si="254"/>
        <v>0</v>
      </c>
      <c r="W187" s="160"/>
      <c r="X187" s="160"/>
      <c r="Y187" s="160"/>
      <c r="Z187" s="160"/>
      <c r="AA187" s="160">
        <f t="shared" si="255"/>
        <v>17597049.50946787</v>
      </c>
      <c r="AB187" s="163">
        <v>0</v>
      </c>
      <c r="AC187" s="163">
        <f t="shared" si="256"/>
        <v>17597049.50946787</v>
      </c>
      <c r="AD187" s="163">
        <v>0</v>
      </c>
      <c r="AE187" s="160">
        <f t="shared" si="257"/>
        <v>17597049.50946787</v>
      </c>
      <c r="AF187" s="160">
        <f t="shared" si="259"/>
        <v>2730356.442309197</v>
      </c>
    </row>
    <row r="188" spans="1:32" x14ac:dyDescent="0.2">
      <c r="A188" s="158">
        <v>14</v>
      </c>
      <c r="B188" s="234">
        <v>42309</v>
      </c>
      <c r="C188" s="160">
        <f>'Summary- Detailed'!L212</f>
        <v>-3513937.7869010149</v>
      </c>
      <c r="D188" s="161">
        <f>SUM($C$178:C188)</f>
        <v>13654353.810508665</v>
      </c>
      <c r="E188" s="428"/>
      <c r="F188" s="160">
        <f t="shared" si="242"/>
        <v>13654353.810508665</v>
      </c>
      <c r="G188" s="160">
        <f t="shared" si="243"/>
        <v>0</v>
      </c>
      <c r="H188" s="160">
        <f t="shared" si="244"/>
        <v>0</v>
      </c>
      <c r="I188" s="160">
        <f t="shared" si="245"/>
        <v>0</v>
      </c>
      <c r="J188" s="160">
        <f t="shared" si="246"/>
        <v>0</v>
      </c>
      <c r="K188" s="160">
        <f t="shared" si="247"/>
        <v>0</v>
      </c>
      <c r="L188" s="160">
        <f t="shared" si="248"/>
        <v>0</v>
      </c>
      <c r="M188" s="163">
        <f t="shared" si="249"/>
        <v>3454344.5702202637</v>
      </c>
      <c r="N188" s="163">
        <v>0</v>
      </c>
      <c r="O188" s="160">
        <f t="shared" si="250"/>
        <v>3454344.5702202637</v>
      </c>
      <c r="P188" s="160">
        <f t="shared" si="258"/>
        <v>0</v>
      </c>
      <c r="Q188" s="160"/>
      <c r="R188" s="164"/>
      <c r="S188" s="160">
        <f t="shared" si="251"/>
        <v>13654353.810508665</v>
      </c>
      <c r="T188" s="160">
        <f t="shared" si="252"/>
        <v>0</v>
      </c>
      <c r="U188" s="754">
        <f t="shared" si="253"/>
        <v>0</v>
      </c>
      <c r="V188" s="233">
        <f t="shared" si="254"/>
        <v>0</v>
      </c>
      <c r="W188" s="160"/>
      <c r="X188" s="160"/>
      <c r="Y188" s="160"/>
      <c r="Z188" s="160"/>
      <c r="AA188" s="160">
        <f t="shared" si="255"/>
        <v>14083111.722566854</v>
      </c>
      <c r="AB188" s="163">
        <v>0</v>
      </c>
      <c r="AC188" s="163">
        <f t="shared" si="256"/>
        <v>14083111.722566854</v>
      </c>
      <c r="AD188" s="163">
        <v>0</v>
      </c>
      <c r="AE188" s="160">
        <f t="shared" si="257"/>
        <v>14083111.722566854</v>
      </c>
      <c r="AF188" s="160">
        <f t="shared" si="259"/>
        <v>-3513937.7869010158</v>
      </c>
    </row>
    <row r="189" spans="1:32" x14ac:dyDescent="0.2">
      <c r="A189" s="158">
        <v>14</v>
      </c>
      <c r="B189" s="234">
        <v>42339</v>
      </c>
      <c r="C189" s="160">
        <f>'Summary- Detailed'!L213</f>
        <v>-5421385.5547015285</v>
      </c>
      <c r="D189" s="161">
        <f>SUM($C$178:C189)</f>
        <v>8232968.2558071362</v>
      </c>
      <c r="E189" s="428"/>
      <c r="F189" s="160">
        <f t="shared" si="242"/>
        <v>8232968.2558071362</v>
      </c>
      <c r="G189" s="160">
        <f t="shared" si="243"/>
        <v>0</v>
      </c>
      <c r="H189" s="160">
        <f t="shared" si="244"/>
        <v>0</v>
      </c>
      <c r="I189" s="160">
        <f t="shared" si="245"/>
        <v>0</v>
      </c>
      <c r="J189" s="160">
        <f t="shared" si="246"/>
        <v>0</v>
      </c>
      <c r="K189" s="160">
        <f t="shared" si="247"/>
        <v>0</v>
      </c>
      <c r="L189" s="160">
        <f t="shared" si="248"/>
        <v>0</v>
      </c>
      <c r="M189" s="163">
        <f t="shared" si="249"/>
        <v>3454344.5702202637</v>
      </c>
      <c r="N189" s="163">
        <v>0</v>
      </c>
      <c r="O189" s="160">
        <f t="shared" si="250"/>
        <v>3454344.5702202637</v>
      </c>
      <c r="P189" s="160">
        <f t="shared" si="258"/>
        <v>0</v>
      </c>
      <c r="Q189" s="160"/>
      <c r="R189" s="164"/>
      <c r="S189" s="160">
        <f t="shared" si="251"/>
        <v>8232968.2558071362</v>
      </c>
      <c r="T189" s="160">
        <f t="shared" si="252"/>
        <v>0</v>
      </c>
      <c r="U189" s="754">
        <f t="shared" si="253"/>
        <v>0</v>
      </c>
      <c r="V189" s="233">
        <f t="shared" si="254"/>
        <v>0</v>
      </c>
      <c r="W189" s="160"/>
      <c r="X189" s="160"/>
      <c r="Y189" s="160"/>
      <c r="Z189" s="160"/>
      <c r="AA189" s="160">
        <f t="shared" si="255"/>
        <v>8661726.1678653248</v>
      </c>
      <c r="AB189" s="163">
        <v>0</v>
      </c>
      <c r="AC189" s="163">
        <f t="shared" si="256"/>
        <v>8661726.1678653248</v>
      </c>
      <c r="AD189" s="163">
        <v>0</v>
      </c>
      <c r="AE189" s="160">
        <f t="shared" si="257"/>
        <v>8661726.1678653248</v>
      </c>
      <c r="AF189" s="160">
        <f t="shared" si="259"/>
        <v>-5421385.5547015294</v>
      </c>
    </row>
    <row r="190" spans="1:32" x14ac:dyDescent="0.2">
      <c r="A190" s="158"/>
      <c r="B190" s="234"/>
      <c r="C190" s="160"/>
      <c r="D190" s="161"/>
      <c r="E190" s="428"/>
      <c r="F190" s="160"/>
      <c r="G190" s="160"/>
      <c r="H190" s="160"/>
      <c r="I190" s="160"/>
      <c r="J190" s="160"/>
      <c r="K190" s="160"/>
      <c r="L190" s="160"/>
      <c r="M190" s="163"/>
      <c r="N190" s="163"/>
      <c r="O190" s="160"/>
      <c r="P190" s="160"/>
      <c r="Q190" s="160"/>
      <c r="R190" s="164"/>
      <c r="S190" s="160"/>
      <c r="T190" s="160"/>
      <c r="U190" s="754"/>
      <c r="V190" s="233"/>
      <c r="W190" s="160"/>
      <c r="X190" s="160"/>
      <c r="Y190" s="160"/>
      <c r="Z190" s="160"/>
      <c r="AA190" s="160"/>
      <c r="AB190" s="163"/>
      <c r="AC190" s="163"/>
      <c r="AD190" s="163"/>
      <c r="AE190" s="160"/>
      <c r="AF190" s="160"/>
    </row>
    <row r="191" spans="1:32" x14ac:dyDescent="0.2">
      <c r="A191" s="158">
        <v>15</v>
      </c>
      <c r="B191" s="234">
        <v>42370</v>
      </c>
      <c r="C191" s="160">
        <f>'Summary- Detailed'!L217</f>
        <v>-8200343.2179349856</v>
      </c>
      <c r="D191" s="161">
        <f>C191</f>
        <v>-8200343.2179349856</v>
      </c>
      <c r="E191" s="428"/>
      <c r="F191" s="160">
        <f t="shared" ref="F191:F202" si="260">IF(ABS(D191)&gt;+$F$9,IF(D191&lt;0,-$F$9,+$F$9),+D191)</f>
        <v>-8200343.2179349856</v>
      </c>
      <c r="G191" s="160">
        <f t="shared" ref="G191:G202" si="261">IF(ABS(D191)-ABS(F191)&gt;=$G$9,IF(D191&lt;=0,-$G$9,+$G$9),+D191-F191)</f>
        <v>0</v>
      </c>
      <c r="H191" s="160">
        <f t="shared" ref="H191:H202" si="262">IF(ABS(+D191)-ABS(SUM(F191:G191))&gt;=$H$9,IF(D191&lt;=0,-$H$9,+$H$9),+D191-SUM(F191:G191))</f>
        <v>0</v>
      </c>
      <c r="I191" s="160">
        <f t="shared" ref="I191:I202" si="263">IF(ABS(+D191)-ABS(SUM(F191:H191))&gt;=$I$9,IF(D191&lt;=0,$D191-SUM($F191:$H191),$D191-SUM($F191:$H191)),D191-SUM(F191:H191))</f>
        <v>0</v>
      </c>
      <c r="J191" s="160">
        <f t="shared" ref="J191:J202" si="264">+G191*$C$307</f>
        <v>0</v>
      </c>
      <c r="K191" s="160">
        <f t="shared" ref="K191:K202" si="265">+H191*$C$308</f>
        <v>0</v>
      </c>
      <c r="L191" s="160">
        <f t="shared" ref="L191:L202" si="266">+I191*$C$309</f>
        <v>0</v>
      </c>
      <c r="M191" s="163">
        <f t="shared" ref="M191:M202" si="267">SUM(J191:L191)+$M$189</f>
        <v>3454344.5702202637</v>
      </c>
      <c r="N191" s="163">
        <v>0</v>
      </c>
      <c r="O191" s="160">
        <f t="shared" ref="O191:O202" si="268">M191+N191</f>
        <v>3454344.5702202637</v>
      </c>
      <c r="P191" s="160">
        <f>O191-O189</f>
        <v>0</v>
      </c>
      <c r="Q191" s="160"/>
      <c r="R191" s="164"/>
      <c r="S191" s="160">
        <f t="shared" ref="S191:S202" si="269">+F191</f>
        <v>-8200343.2179349856</v>
      </c>
      <c r="T191" s="160">
        <f t="shared" ref="T191:T202" si="270">+G191-J191</f>
        <v>0</v>
      </c>
      <c r="U191" s="754">
        <f t="shared" ref="U191:U202" si="271">+H191-K191</f>
        <v>0</v>
      </c>
      <c r="V191" s="233">
        <f t="shared" ref="V191:V202" si="272">+I191-L191</f>
        <v>0</v>
      </c>
      <c r="W191" s="160"/>
      <c r="X191" s="160"/>
      <c r="Y191" s="160"/>
      <c r="Z191" s="160"/>
      <c r="AA191" s="160">
        <f>SUM(S191:V191)+$AA$189</f>
        <v>461382.94993033912</v>
      </c>
      <c r="AB191" s="163">
        <v>0</v>
      </c>
      <c r="AC191" s="163">
        <f t="shared" ref="AC191:AC202" si="273">AA191-AB191</f>
        <v>461382.94993033912</v>
      </c>
      <c r="AD191" s="163">
        <v>0</v>
      </c>
      <c r="AE191" s="160">
        <f t="shared" ref="AE191:AE202" si="274">AA191-AB191+AD191</f>
        <v>461382.94993033912</v>
      </c>
      <c r="AF191" s="160">
        <f>AE191-AE189</f>
        <v>-8200343.2179349856</v>
      </c>
    </row>
    <row r="192" spans="1:32" x14ac:dyDescent="0.2">
      <c r="A192" s="158">
        <f>A191</f>
        <v>15</v>
      </c>
      <c r="B192" s="234">
        <v>42401</v>
      </c>
      <c r="C192" s="160">
        <f>'Summary- Detailed'!L218</f>
        <v>-3176825.25542635</v>
      </c>
      <c r="D192" s="161">
        <f>SUM($C$191:C192)</f>
        <v>-11377168.473361336</v>
      </c>
      <c r="E192" s="428"/>
      <c r="F192" s="160">
        <f t="shared" si="260"/>
        <v>-11377168.473361336</v>
      </c>
      <c r="G192" s="160">
        <f t="shared" si="261"/>
        <v>0</v>
      </c>
      <c r="H192" s="160">
        <f t="shared" si="262"/>
        <v>0</v>
      </c>
      <c r="I192" s="160">
        <f t="shared" si="263"/>
        <v>0</v>
      </c>
      <c r="J192" s="160">
        <f t="shared" si="264"/>
        <v>0</v>
      </c>
      <c r="K192" s="160">
        <f t="shared" si="265"/>
        <v>0</v>
      </c>
      <c r="L192" s="160">
        <f t="shared" si="266"/>
        <v>0</v>
      </c>
      <c r="M192" s="163">
        <f t="shared" si="267"/>
        <v>3454344.5702202637</v>
      </c>
      <c r="N192" s="163">
        <v>0</v>
      </c>
      <c r="O192" s="160">
        <f t="shared" si="268"/>
        <v>3454344.5702202637</v>
      </c>
      <c r="P192" s="160">
        <f t="shared" ref="P192:P202" si="275">O192-O191</f>
        <v>0</v>
      </c>
      <c r="Q192" s="160"/>
      <c r="R192" s="164"/>
      <c r="S192" s="160">
        <f t="shared" si="269"/>
        <v>-11377168.473361336</v>
      </c>
      <c r="T192" s="160">
        <f t="shared" si="270"/>
        <v>0</v>
      </c>
      <c r="U192" s="754">
        <f t="shared" si="271"/>
        <v>0</v>
      </c>
      <c r="V192" s="233">
        <f t="shared" si="272"/>
        <v>0</v>
      </c>
      <c r="W192" s="160"/>
      <c r="X192" s="160"/>
      <c r="Y192" s="160"/>
      <c r="Z192" s="160"/>
      <c r="AA192" s="160">
        <f t="shared" ref="AA192:AA202" si="276">SUM(S192:V192)+$AA$189</f>
        <v>-2715442.3054960109</v>
      </c>
      <c r="AB192" s="163">
        <v>0</v>
      </c>
      <c r="AC192" s="163">
        <f t="shared" si="273"/>
        <v>-2715442.3054960109</v>
      </c>
      <c r="AD192" s="163">
        <v>0</v>
      </c>
      <c r="AE192" s="160">
        <f t="shared" si="274"/>
        <v>-2715442.3054960109</v>
      </c>
      <c r="AF192" s="160">
        <f t="shared" ref="AF192:AF202" si="277">AE192-AE191</f>
        <v>-3176825.25542635</v>
      </c>
    </row>
    <row r="193" spans="1:35" x14ac:dyDescent="0.2">
      <c r="A193" s="158">
        <f t="shared" ref="A193:A202" si="278">A192</f>
        <v>15</v>
      </c>
      <c r="B193" s="234">
        <v>42430</v>
      </c>
      <c r="C193" s="160">
        <f>'Summary- Detailed'!L219</f>
        <v>-540316.79507002677</v>
      </c>
      <c r="D193" s="161">
        <f>SUM($C$191:C193)</f>
        <v>-11917485.268431362</v>
      </c>
      <c r="E193" s="428"/>
      <c r="F193" s="160">
        <f t="shared" si="260"/>
        <v>-11917485.268431362</v>
      </c>
      <c r="G193" s="160">
        <f t="shared" si="261"/>
        <v>0</v>
      </c>
      <c r="H193" s="160">
        <f t="shared" si="262"/>
        <v>0</v>
      </c>
      <c r="I193" s="160">
        <f t="shared" si="263"/>
        <v>0</v>
      </c>
      <c r="J193" s="163">
        <f t="shared" si="264"/>
        <v>0</v>
      </c>
      <c r="K193" s="160">
        <f t="shared" si="265"/>
        <v>0</v>
      </c>
      <c r="L193" s="160">
        <f t="shared" si="266"/>
        <v>0</v>
      </c>
      <c r="M193" s="163">
        <f t="shared" si="267"/>
        <v>3454344.5702202637</v>
      </c>
      <c r="N193" s="163">
        <v>0</v>
      </c>
      <c r="O193" s="160">
        <f t="shared" si="268"/>
        <v>3454344.5702202637</v>
      </c>
      <c r="P193" s="160">
        <f t="shared" si="275"/>
        <v>0</v>
      </c>
      <c r="Q193" s="160"/>
      <c r="R193" s="164"/>
      <c r="S193" s="160">
        <f t="shared" si="269"/>
        <v>-11917485.268431362</v>
      </c>
      <c r="T193" s="160">
        <f t="shared" si="270"/>
        <v>0</v>
      </c>
      <c r="U193" s="754">
        <f t="shared" si="271"/>
        <v>0</v>
      </c>
      <c r="V193" s="233">
        <f t="shared" si="272"/>
        <v>0</v>
      </c>
      <c r="W193" s="160"/>
      <c r="X193" s="160"/>
      <c r="Y193" s="160"/>
      <c r="Z193" s="160"/>
      <c r="AA193" s="160">
        <f t="shared" si="276"/>
        <v>-3255759.100566037</v>
      </c>
      <c r="AB193" s="163">
        <v>0</v>
      </c>
      <c r="AC193" s="163">
        <f t="shared" si="273"/>
        <v>-3255759.100566037</v>
      </c>
      <c r="AD193" s="163">
        <v>0</v>
      </c>
      <c r="AE193" s="160">
        <f t="shared" si="274"/>
        <v>-3255759.100566037</v>
      </c>
      <c r="AF193" s="160">
        <f t="shared" si="277"/>
        <v>-540316.79507002607</v>
      </c>
    </row>
    <row r="194" spans="1:35" x14ac:dyDescent="0.2">
      <c r="A194" s="158">
        <f t="shared" si="278"/>
        <v>15</v>
      </c>
      <c r="B194" s="234">
        <v>42461</v>
      </c>
      <c r="C194" s="160">
        <f>'Summary- Detailed'!L220</f>
        <v>7210072.9235400651</v>
      </c>
      <c r="D194" s="161">
        <f>SUM($C$191:C194)</f>
        <v>-4707412.3448912967</v>
      </c>
      <c r="E194" s="428"/>
      <c r="F194" s="160">
        <f t="shared" si="260"/>
        <v>-4707412.3448912967</v>
      </c>
      <c r="G194" s="160">
        <f t="shared" si="261"/>
        <v>0</v>
      </c>
      <c r="H194" s="160">
        <f t="shared" si="262"/>
        <v>0</v>
      </c>
      <c r="I194" s="160">
        <f t="shared" si="263"/>
        <v>0</v>
      </c>
      <c r="J194" s="160">
        <f t="shared" si="264"/>
        <v>0</v>
      </c>
      <c r="K194" s="160">
        <f t="shared" si="265"/>
        <v>0</v>
      </c>
      <c r="L194" s="160">
        <f t="shared" si="266"/>
        <v>0</v>
      </c>
      <c r="M194" s="163">
        <f t="shared" si="267"/>
        <v>3454344.5702202637</v>
      </c>
      <c r="N194" s="163">
        <v>0</v>
      </c>
      <c r="O194" s="160">
        <f t="shared" si="268"/>
        <v>3454344.5702202637</v>
      </c>
      <c r="P194" s="160">
        <f t="shared" si="275"/>
        <v>0</v>
      </c>
      <c r="Q194" s="160"/>
      <c r="R194" s="164"/>
      <c r="S194" s="160">
        <f t="shared" si="269"/>
        <v>-4707412.3448912967</v>
      </c>
      <c r="T194" s="160">
        <f t="shared" si="270"/>
        <v>0</v>
      </c>
      <c r="U194" s="754">
        <f t="shared" si="271"/>
        <v>0</v>
      </c>
      <c r="V194" s="233">
        <f t="shared" si="272"/>
        <v>0</v>
      </c>
      <c r="W194" s="160"/>
      <c r="X194" s="160"/>
      <c r="Y194" s="160"/>
      <c r="Z194" s="160"/>
      <c r="AA194" s="160">
        <f t="shared" si="276"/>
        <v>3954313.8229740281</v>
      </c>
      <c r="AB194" s="163">
        <v>0</v>
      </c>
      <c r="AC194" s="163">
        <f t="shared" si="273"/>
        <v>3954313.8229740281</v>
      </c>
      <c r="AD194" s="163">
        <v>0</v>
      </c>
      <c r="AE194" s="160">
        <f t="shared" si="274"/>
        <v>3954313.8229740281</v>
      </c>
      <c r="AF194" s="160">
        <f t="shared" si="277"/>
        <v>7210072.9235400651</v>
      </c>
    </row>
    <row r="195" spans="1:35" x14ac:dyDescent="0.2">
      <c r="A195" s="158">
        <f t="shared" si="278"/>
        <v>15</v>
      </c>
      <c r="B195" s="234">
        <v>42491</v>
      </c>
      <c r="C195" s="160">
        <f>'Summary- Detailed'!L221</f>
        <v>3528955.1257910072</v>
      </c>
      <c r="D195" s="161">
        <f>SUM($C$191:C195)</f>
        <v>-1178457.2191002895</v>
      </c>
      <c r="E195" s="428"/>
      <c r="F195" s="160">
        <f t="shared" si="260"/>
        <v>-1178457.2191002895</v>
      </c>
      <c r="G195" s="160">
        <f t="shared" si="261"/>
        <v>0</v>
      </c>
      <c r="H195" s="160">
        <f t="shared" si="262"/>
        <v>0</v>
      </c>
      <c r="I195" s="160">
        <f t="shared" si="263"/>
        <v>0</v>
      </c>
      <c r="J195" s="160">
        <f t="shared" si="264"/>
        <v>0</v>
      </c>
      <c r="K195" s="160">
        <f t="shared" si="265"/>
        <v>0</v>
      </c>
      <c r="L195" s="160">
        <f t="shared" si="266"/>
        <v>0</v>
      </c>
      <c r="M195" s="163">
        <f t="shared" si="267"/>
        <v>3454344.5702202637</v>
      </c>
      <c r="N195" s="163">
        <v>0</v>
      </c>
      <c r="O195" s="160">
        <f t="shared" si="268"/>
        <v>3454344.5702202637</v>
      </c>
      <c r="P195" s="160">
        <f t="shared" si="275"/>
        <v>0</v>
      </c>
      <c r="Q195" s="160"/>
      <c r="R195" s="164"/>
      <c r="S195" s="160">
        <f t="shared" si="269"/>
        <v>-1178457.2191002895</v>
      </c>
      <c r="T195" s="160">
        <f t="shared" si="270"/>
        <v>0</v>
      </c>
      <c r="U195" s="754">
        <f t="shared" si="271"/>
        <v>0</v>
      </c>
      <c r="V195" s="233">
        <f t="shared" si="272"/>
        <v>0</v>
      </c>
      <c r="W195" s="160"/>
      <c r="X195" s="160"/>
      <c r="Y195" s="160"/>
      <c r="Z195" s="160"/>
      <c r="AA195" s="160">
        <f t="shared" si="276"/>
        <v>7483268.9487650357</v>
      </c>
      <c r="AB195" s="163">
        <v>0</v>
      </c>
      <c r="AC195" s="163">
        <f t="shared" si="273"/>
        <v>7483268.9487650357</v>
      </c>
      <c r="AD195" s="163">
        <v>0</v>
      </c>
      <c r="AE195" s="160">
        <f t="shared" si="274"/>
        <v>7483268.9487650357</v>
      </c>
      <c r="AF195" s="160">
        <f t="shared" si="277"/>
        <v>3528955.1257910077</v>
      </c>
    </row>
    <row r="196" spans="1:35" x14ac:dyDescent="0.2">
      <c r="A196" s="158">
        <f t="shared" si="278"/>
        <v>15</v>
      </c>
      <c r="B196" s="234">
        <v>42522</v>
      </c>
      <c r="C196" s="160">
        <f>'Summary- Detailed'!L222</f>
        <v>4021515.3541936241</v>
      </c>
      <c r="D196" s="161">
        <f>SUM($C$191:C196)</f>
        <v>2843058.1350933346</v>
      </c>
      <c r="E196" s="428"/>
      <c r="F196" s="160">
        <f t="shared" si="260"/>
        <v>2843058.1350933346</v>
      </c>
      <c r="G196" s="160">
        <f t="shared" si="261"/>
        <v>0</v>
      </c>
      <c r="H196" s="160">
        <f t="shared" si="262"/>
        <v>0</v>
      </c>
      <c r="I196" s="160">
        <f t="shared" si="263"/>
        <v>0</v>
      </c>
      <c r="J196" s="160">
        <f t="shared" si="264"/>
        <v>0</v>
      </c>
      <c r="K196" s="160">
        <f t="shared" si="265"/>
        <v>0</v>
      </c>
      <c r="L196" s="160">
        <f t="shared" si="266"/>
        <v>0</v>
      </c>
      <c r="M196" s="163">
        <f t="shared" si="267"/>
        <v>3454344.5702202637</v>
      </c>
      <c r="N196" s="163">
        <v>0</v>
      </c>
      <c r="O196" s="160">
        <f t="shared" si="268"/>
        <v>3454344.5702202637</v>
      </c>
      <c r="P196" s="160">
        <f t="shared" si="275"/>
        <v>0</v>
      </c>
      <c r="Q196" s="160"/>
      <c r="R196" s="164"/>
      <c r="S196" s="160">
        <f t="shared" si="269"/>
        <v>2843058.1350933346</v>
      </c>
      <c r="T196" s="160">
        <f t="shared" si="270"/>
        <v>0</v>
      </c>
      <c r="U196" s="754">
        <f t="shared" si="271"/>
        <v>0</v>
      </c>
      <c r="V196" s="233">
        <f t="shared" si="272"/>
        <v>0</v>
      </c>
      <c r="W196" s="160"/>
      <c r="X196" s="160"/>
      <c r="Y196" s="160"/>
      <c r="Z196" s="160"/>
      <c r="AA196" s="160">
        <f t="shared" si="276"/>
        <v>11504784.30295866</v>
      </c>
      <c r="AB196" s="163">
        <v>0</v>
      </c>
      <c r="AC196" s="163">
        <f t="shared" si="273"/>
        <v>11504784.30295866</v>
      </c>
      <c r="AD196" s="163">
        <v>0</v>
      </c>
      <c r="AE196" s="160">
        <f t="shared" si="274"/>
        <v>11504784.30295866</v>
      </c>
      <c r="AF196" s="160">
        <f t="shared" si="277"/>
        <v>4021515.3541936241</v>
      </c>
    </row>
    <row r="197" spans="1:35" x14ac:dyDescent="0.2">
      <c r="A197" s="158">
        <f t="shared" si="278"/>
        <v>15</v>
      </c>
      <c r="B197" s="234">
        <v>42552</v>
      </c>
      <c r="C197" s="160">
        <f>'Summary- Detailed'!L223</f>
        <v>-4723406.5050106244</v>
      </c>
      <c r="D197" s="161">
        <f>SUM($C$191:C197)</f>
        <v>-1880348.3699172898</v>
      </c>
      <c r="E197" s="428"/>
      <c r="F197" s="160">
        <f t="shared" si="260"/>
        <v>-1880348.3699172898</v>
      </c>
      <c r="G197" s="160">
        <f t="shared" si="261"/>
        <v>0</v>
      </c>
      <c r="H197" s="160">
        <f t="shared" si="262"/>
        <v>0</v>
      </c>
      <c r="I197" s="160">
        <f t="shared" si="263"/>
        <v>0</v>
      </c>
      <c r="J197" s="160">
        <f t="shared" si="264"/>
        <v>0</v>
      </c>
      <c r="K197" s="160">
        <f t="shared" si="265"/>
        <v>0</v>
      </c>
      <c r="L197" s="160">
        <f t="shared" si="266"/>
        <v>0</v>
      </c>
      <c r="M197" s="163">
        <f t="shared" si="267"/>
        <v>3454344.5702202637</v>
      </c>
      <c r="N197" s="163">
        <v>0</v>
      </c>
      <c r="O197" s="160">
        <f t="shared" si="268"/>
        <v>3454344.5702202637</v>
      </c>
      <c r="P197" s="160">
        <f t="shared" si="275"/>
        <v>0</v>
      </c>
      <c r="Q197" s="160"/>
      <c r="R197" s="164"/>
      <c r="S197" s="160">
        <f t="shared" si="269"/>
        <v>-1880348.3699172898</v>
      </c>
      <c r="T197" s="160">
        <f t="shared" si="270"/>
        <v>0</v>
      </c>
      <c r="U197" s="754">
        <f t="shared" si="271"/>
        <v>0</v>
      </c>
      <c r="V197" s="233">
        <f t="shared" si="272"/>
        <v>0</v>
      </c>
      <c r="W197" s="160"/>
      <c r="X197" s="160"/>
      <c r="Y197" s="160"/>
      <c r="Z197" s="160"/>
      <c r="AA197" s="160">
        <f t="shared" si="276"/>
        <v>6781377.7979480345</v>
      </c>
      <c r="AB197" s="163">
        <v>0</v>
      </c>
      <c r="AC197" s="163">
        <f t="shared" si="273"/>
        <v>6781377.7979480345</v>
      </c>
      <c r="AD197" s="163">
        <v>0</v>
      </c>
      <c r="AE197" s="160">
        <f t="shared" si="274"/>
        <v>6781377.7979480345</v>
      </c>
      <c r="AF197" s="160">
        <f t="shared" si="277"/>
        <v>-4723406.5050106253</v>
      </c>
    </row>
    <row r="198" spans="1:35" x14ac:dyDescent="0.2">
      <c r="A198" s="158">
        <f t="shared" si="278"/>
        <v>15</v>
      </c>
      <c r="B198" s="234">
        <v>42583</v>
      </c>
      <c r="C198" s="160">
        <f>'Summary- Detailed'!L224</f>
        <v>-1839283.5903631542</v>
      </c>
      <c r="D198" s="161">
        <f>SUM($C$191:C198)</f>
        <v>-3719631.960280444</v>
      </c>
      <c r="E198" s="428"/>
      <c r="F198" s="160">
        <f t="shared" si="260"/>
        <v>-3719631.960280444</v>
      </c>
      <c r="G198" s="160">
        <f t="shared" si="261"/>
        <v>0</v>
      </c>
      <c r="H198" s="160">
        <f t="shared" si="262"/>
        <v>0</v>
      </c>
      <c r="I198" s="160">
        <f t="shared" si="263"/>
        <v>0</v>
      </c>
      <c r="J198" s="160">
        <f t="shared" si="264"/>
        <v>0</v>
      </c>
      <c r="K198" s="160">
        <f t="shared" si="265"/>
        <v>0</v>
      </c>
      <c r="L198" s="160">
        <f t="shared" si="266"/>
        <v>0</v>
      </c>
      <c r="M198" s="163">
        <f t="shared" si="267"/>
        <v>3454344.5702202637</v>
      </c>
      <c r="N198" s="163">
        <v>0</v>
      </c>
      <c r="O198" s="160">
        <f>M198+N198</f>
        <v>3454344.5702202637</v>
      </c>
      <c r="P198" s="160">
        <f>O198-O197</f>
        <v>0</v>
      </c>
      <c r="Q198" s="160"/>
      <c r="R198" s="164"/>
      <c r="S198" s="160">
        <f t="shared" si="269"/>
        <v>-3719631.960280444</v>
      </c>
      <c r="T198" s="160">
        <f t="shared" si="270"/>
        <v>0</v>
      </c>
      <c r="U198" s="754">
        <f t="shared" si="271"/>
        <v>0</v>
      </c>
      <c r="V198" s="233">
        <f t="shared" si="272"/>
        <v>0</v>
      </c>
      <c r="W198" s="160"/>
      <c r="X198" s="160"/>
      <c r="Y198" s="160"/>
      <c r="Z198" s="160"/>
      <c r="AA198" s="160">
        <f t="shared" si="276"/>
        <v>4942094.2075848803</v>
      </c>
      <c r="AB198" s="163">
        <v>0</v>
      </c>
      <c r="AC198" s="163">
        <f t="shared" si="273"/>
        <v>4942094.2075848803</v>
      </c>
      <c r="AD198" s="163">
        <v>0</v>
      </c>
      <c r="AE198" s="160">
        <f t="shared" si="274"/>
        <v>4942094.2075848803</v>
      </c>
      <c r="AF198" s="160">
        <f t="shared" si="277"/>
        <v>-1839283.5903631542</v>
      </c>
    </row>
    <row r="199" spans="1:35" x14ac:dyDescent="0.2">
      <c r="A199" s="158">
        <f t="shared" si="278"/>
        <v>15</v>
      </c>
      <c r="B199" s="234">
        <v>42614</v>
      </c>
      <c r="C199" s="160">
        <f>'Summary- Detailed'!L225</f>
        <v>3354482.3468664098</v>
      </c>
      <c r="D199" s="161">
        <f>SUM($C$191:C199)</f>
        <v>-365149.61341403425</v>
      </c>
      <c r="E199" s="428"/>
      <c r="F199" s="160">
        <f t="shared" si="260"/>
        <v>-365149.61341403425</v>
      </c>
      <c r="G199" s="160">
        <f t="shared" si="261"/>
        <v>0</v>
      </c>
      <c r="H199" s="160">
        <f t="shared" si="262"/>
        <v>0</v>
      </c>
      <c r="I199" s="160">
        <f t="shared" si="263"/>
        <v>0</v>
      </c>
      <c r="J199" s="160">
        <f t="shared" si="264"/>
        <v>0</v>
      </c>
      <c r="K199" s="160">
        <f t="shared" si="265"/>
        <v>0</v>
      </c>
      <c r="L199" s="160">
        <f t="shared" si="266"/>
        <v>0</v>
      </c>
      <c r="M199" s="163">
        <f t="shared" si="267"/>
        <v>3454344.5702202637</v>
      </c>
      <c r="N199" s="163">
        <v>0</v>
      </c>
      <c r="O199" s="160">
        <f t="shared" si="268"/>
        <v>3454344.5702202637</v>
      </c>
      <c r="P199" s="160">
        <f t="shared" si="275"/>
        <v>0</v>
      </c>
      <c r="Q199" s="160"/>
      <c r="R199" s="164"/>
      <c r="S199" s="160">
        <f t="shared" si="269"/>
        <v>-365149.61341403425</v>
      </c>
      <c r="T199" s="160">
        <f t="shared" si="270"/>
        <v>0</v>
      </c>
      <c r="U199" s="754">
        <f t="shared" si="271"/>
        <v>0</v>
      </c>
      <c r="V199" s="233">
        <f t="shared" si="272"/>
        <v>0</v>
      </c>
      <c r="W199" s="160"/>
      <c r="X199" s="160"/>
      <c r="Y199" s="160"/>
      <c r="Z199" s="160"/>
      <c r="AA199" s="160">
        <f t="shared" si="276"/>
        <v>8296576.5544512905</v>
      </c>
      <c r="AB199" s="163">
        <v>0</v>
      </c>
      <c r="AC199" s="163">
        <f t="shared" si="273"/>
        <v>8296576.5544512905</v>
      </c>
      <c r="AD199" s="163">
        <v>0</v>
      </c>
      <c r="AE199" s="160">
        <f t="shared" si="274"/>
        <v>8296576.5544512905</v>
      </c>
      <c r="AF199" s="160">
        <f t="shared" si="277"/>
        <v>3354482.3468664102</v>
      </c>
    </row>
    <row r="200" spans="1:35" ht="14.25" customHeight="1" x14ac:dyDescent="0.2">
      <c r="A200" s="158">
        <f t="shared" si="278"/>
        <v>15</v>
      </c>
      <c r="B200" s="234">
        <v>42644</v>
      </c>
      <c r="C200" s="160">
        <f>'Summary- Detailed'!L226</f>
        <v>1269562.3288656068</v>
      </c>
      <c r="D200" s="161">
        <f>SUM($C$191:C200)</f>
        <v>904412.71545157256</v>
      </c>
      <c r="E200" s="428"/>
      <c r="F200" s="160">
        <f t="shared" si="260"/>
        <v>904412.71545157256</v>
      </c>
      <c r="G200" s="160">
        <f t="shared" si="261"/>
        <v>0</v>
      </c>
      <c r="H200" s="160">
        <f t="shared" si="262"/>
        <v>0</v>
      </c>
      <c r="I200" s="160">
        <f t="shared" si="263"/>
        <v>0</v>
      </c>
      <c r="J200" s="160">
        <f t="shared" si="264"/>
        <v>0</v>
      </c>
      <c r="K200" s="160">
        <f t="shared" si="265"/>
        <v>0</v>
      </c>
      <c r="L200" s="160">
        <f t="shared" si="266"/>
        <v>0</v>
      </c>
      <c r="M200" s="163">
        <f t="shared" si="267"/>
        <v>3454344.5702202637</v>
      </c>
      <c r="N200" s="163">
        <v>0</v>
      </c>
      <c r="O200" s="160">
        <f t="shared" si="268"/>
        <v>3454344.5702202637</v>
      </c>
      <c r="P200" s="160">
        <f t="shared" si="275"/>
        <v>0</v>
      </c>
      <c r="Q200" s="160"/>
      <c r="R200" s="164"/>
      <c r="S200" s="160">
        <f t="shared" si="269"/>
        <v>904412.71545157256</v>
      </c>
      <c r="T200" s="160">
        <f t="shared" si="270"/>
        <v>0</v>
      </c>
      <c r="U200" s="754">
        <f t="shared" si="271"/>
        <v>0</v>
      </c>
      <c r="V200" s="233">
        <f t="shared" si="272"/>
        <v>0</v>
      </c>
      <c r="W200" s="160"/>
      <c r="X200" s="160"/>
      <c r="Y200" s="160"/>
      <c r="Z200" s="160"/>
      <c r="AA200" s="160">
        <f t="shared" si="276"/>
        <v>9566138.8833168969</v>
      </c>
      <c r="AB200" s="163">
        <v>0</v>
      </c>
      <c r="AC200" s="163">
        <f t="shared" si="273"/>
        <v>9566138.8833168969</v>
      </c>
      <c r="AD200" s="163">
        <v>0</v>
      </c>
      <c r="AE200" s="160">
        <f t="shared" si="274"/>
        <v>9566138.8833168969</v>
      </c>
      <c r="AF200" s="160">
        <f t="shared" si="277"/>
        <v>1269562.3288656063</v>
      </c>
    </row>
    <row r="201" spans="1:35" x14ac:dyDescent="0.2">
      <c r="A201" s="158">
        <f t="shared" si="278"/>
        <v>15</v>
      </c>
      <c r="B201" s="234">
        <v>42675</v>
      </c>
      <c r="C201" s="160">
        <f>'Summary- Detailed'!L227</f>
        <v>7403718.5866934936</v>
      </c>
      <c r="D201" s="161">
        <f>SUM($C$191:C201)</f>
        <v>8308131.3021450657</v>
      </c>
      <c r="E201" s="428"/>
      <c r="F201" s="160">
        <f t="shared" si="260"/>
        <v>8308131.3021450657</v>
      </c>
      <c r="G201" s="160">
        <f t="shared" si="261"/>
        <v>0</v>
      </c>
      <c r="H201" s="160">
        <f t="shared" si="262"/>
        <v>0</v>
      </c>
      <c r="I201" s="160">
        <f t="shared" si="263"/>
        <v>0</v>
      </c>
      <c r="J201" s="160">
        <f t="shared" si="264"/>
        <v>0</v>
      </c>
      <c r="K201" s="160">
        <f t="shared" si="265"/>
        <v>0</v>
      </c>
      <c r="L201" s="160">
        <f t="shared" si="266"/>
        <v>0</v>
      </c>
      <c r="M201" s="163">
        <f t="shared" si="267"/>
        <v>3454344.5702202637</v>
      </c>
      <c r="N201" s="163">
        <v>0</v>
      </c>
      <c r="O201" s="160">
        <f t="shared" si="268"/>
        <v>3454344.5702202637</v>
      </c>
      <c r="P201" s="160">
        <f t="shared" si="275"/>
        <v>0</v>
      </c>
      <c r="Q201" s="160"/>
      <c r="R201" s="164"/>
      <c r="S201" s="160">
        <f t="shared" si="269"/>
        <v>8308131.3021450657</v>
      </c>
      <c r="T201" s="160">
        <f t="shared" si="270"/>
        <v>0</v>
      </c>
      <c r="U201" s="754">
        <f t="shared" si="271"/>
        <v>0</v>
      </c>
      <c r="V201" s="233">
        <f t="shared" si="272"/>
        <v>0</v>
      </c>
      <c r="W201" s="160"/>
      <c r="X201" s="160"/>
      <c r="Y201" s="160"/>
      <c r="Z201" s="160"/>
      <c r="AA201" s="160">
        <f t="shared" si="276"/>
        <v>16969857.470010392</v>
      </c>
      <c r="AB201" s="163">
        <v>0</v>
      </c>
      <c r="AC201" s="163">
        <f t="shared" si="273"/>
        <v>16969857.470010392</v>
      </c>
      <c r="AD201" s="163">
        <v>0</v>
      </c>
      <c r="AE201" s="160">
        <f t="shared" si="274"/>
        <v>16969857.470010392</v>
      </c>
      <c r="AF201" s="160">
        <f t="shared" si="277"/>
        <v>7403718.5866934955</v>
      </c>
    </row>
    <row r="202" spans="1:35" x14ac:dyDescent="0.2">
      <c r="A202" s="158">
        <f t="shared" si="278"/>
        <v>15</v>
      </c>
      <c r="B202" s="234">
        <v>42705</v>
      </c>
      <c r="C202" s="160">
        <f>'Summary- Detailed'!L228</f>
        <v>-6249749.280488262</v>
      </c>
      <c r="D202" s="161">
        <f>SUM($C$191:C202)</f>
        <v>2058382.0216568038</v>
      </c>
      <c r="E202" s="428"/>
      <c r="F202" s="160">
        <f t="shared" si="260"/>
        <v>2058382.0216568038</v>
      </c>
      <c r="G202" s="160">
        <f t="shared" si="261"/>
        <v>0</v>
      </c>
      <c r="H202" s="160">
        <f t="shared" si="262"/>
        <v>0</v>
      </c>
      <c r="I202" s="160">
        <f t="shared" si="263"/>
        <v>0</v>
      </c>
      <c r="J202" s="160">
        <f t="shared" si="264"/>
        <v>0</v>
      </c>
      <c r="K202" s="160">
        <f t="shared" si="265"/>
        <v>0</v>
      </c>
      <c r="L202" s="160">
        <f t="shared" si="266"/>
        <v>0</v>
      </c>
      <c r="M202" s="163">
        <f t="shared" si="267"/>
        <v>3454344.5702202637</v>
      </c>
      <c r="N202" s="163">
        <v>0</v>
      </c>
      <c r="O202" s="160">
        <f t="shared" si="268"/>
        <v>3454344.5702202637</v>
      </c>
      <c r="P202" s="160">
        <f t="shared" si="275"/>
        <v>0</v>
      </c>
      <c r="Q202" s="160"/>
      <c r="R202" s="164"/>
      <c r="S202" s="160">
        <f t="shared" si="269"/>
        <v>2058382.0216568038</v>
      </c>
      <c r="T202" s="160">
        <f t="shared" si="270"/>
        <v>0</v>
      </c>
      <c r="U202" s="754">
        <f t="shared" si="271"/>
        <v>0</v>
      </c>
      <c r="V202" s="233">
        <f t="shared" si="272"/>
        <v>0</v>
      </c>
      <c r="W202" s="160"/>
      <c r="X202" s="160"/>
      <c r="Y202" s="160"/>
      <c r="Z202" s="160"/>
      <c r="AA202" s="160">
        <f t="shared" si="276"/>
        <v>10720108.189522129</v>
      </c>
      <c r="AB202" s="163">
        <v>0</v>
      </c>
      <c r="AC202" s="163">
        <f t="shared" si="273"/>
        <v>10720108.189522129</v>
      </c>
      <c r="AD202" s="163">
        <v>0</v>
      </c>
      <c r="AE202" s="160">
        <f t="shared" si="274"/>
        <v>10720108.189522129</v>
      </c>
      <c r="AF202" s="160">
        <f t="shared" si="277"/>
        <v>-6249749.2804882638</v>
      </c>
    </row>
    <row r="203" spans="1:35" x14ac:dyDescent="0.2">
      <c r="A203" s="158"/>
      <c r="B203" s="234"/>
      <c r="C203" s="160"/>
      <c r="D203" s="161"/>
      <c r="E203" s="428"/>
      <c r="F203" s="160"/>
      <c r="G203" s="160"/>
      <c r="H203" s="160"/>
      <c r="I203" s="160"/>
      <c r="J203" s="160"/>
      <c r="K203" s="160"/>
      <c r="L203" s="160"/>
      <c r="M203" s="163"/>
      <c r="N203" s="163"/>
      <c r="O203" s="160"/>
      <c r="P203" s="160"/>
      <c r="Q203" s="160"/>
      <c r="R203" s="164"/>
      <c r="S203" s="160"/>
      <c r="T203" s="160"/>
      <c r="U203" s="754"/>
      <c r="V203" s="233"/>
      <c r="W203" s="160"/>
      <c r="X203" s="160"/>
      <c r="Y203" s="160"/>
      <c r="Z203" s="160"/>
      <c r="AA203" s="163"/>
      <c r="AB203" s="163"/>
      <c r="AC203" s="163"/>
      <c r="AD203" s="163"/>
      <c r="AE203" s="160"/>
      <c r="AF203" s="160"/>
    </row>
    <row r="204" spans="1:35" x14ac:dyDescent="0.2">
      <c r="A204" s="158">
        <v>16</v>
      </c>
      <c r="B204" s="234">
        <v>42736</v>
      </c>
      <c r="C204" s="160">
        <f>'Summary- Detailed'!L232</f>
        <v>10111744.085678264</v>
      </c>
      <c r="D204" s="161">
        <f>C204</f>
        <v>10111744.085678264</v>
      </c>
      <c r="E204" s="428"/>
      <c r="F204" s="160">
        <f t="shared" ref="F204:F228" si="279">IF(ABS(D204)&gt;+$F$12,IF(D204&lt;0,-$F$12,+$F$12),+D204)</f>
        <v>10111744.085678264</v>
      </c>
      <c r="G204" s="160">
        <f t="shared" ref="G204:G228" si="280">IF(ABS(D204)-ABS(F204)&gt;=$G$12,IF(D204&lt;=0,-$G$12,+$G$12),+D204-F204)</f>
        <v>0</v>
      </c>
      <c r="H204" s="160">
        <f t="shared" ref="H204:H228" si="281">IF(ABS(+D204)-ABS(SUM(F204:G204))&gt;=$H$12,IF(D204&lt;=0,-$H$12,+$H$12),+D204-SUM(F204:G204))</f>
        <v>0</v>
      </c>
      <c r="I204" s="160"/>
      <c r="J204" s="163">
        <f t="shared" ref="J204:J215" si="282">IF(G204&gt;0,+G204*$C$316,G204*$C$317)</f>
        <v>0</v>
      </c>
      <c r="K204" s="160">
        <f t="shared" ref="K204:K215" si="283">+H204*$C$318</f>
        <v>0</v>
      </c>
      <c r="L204" s="160"/>
      <c r="M204" s="163">
        <f t="shared" ref="M204:M215" si="284">SUM(J204:L204)+$M$202</f>
        <v>3454344.5702202637</v>
      </c>
      <c r="N204" s="163">
        <v>0</v>
      </c>
      <c r="O204" s="160">
        <f t="shared" ref="O204:O210" si="285">M204+N204</f>
        <v>3454344.5702202637</v>
      </c>
      <c r="P204" s="160">
        <f>O204-O202</f>
        <v>0</v>
      </c>
      <c r="Q204" s="160"/>
      <c r="R204" s="164"/>
      <c r="S204" s="160">
        <f t="shared" ref="S204:S228" si="286">+F204</f>
        <v>10111744.085678264</v>
      </c>
      <c r="T204" s="160">
        <f t="shared" ref="T204:T228" si="287">+G204-J204</f>
        <v>0</v>
      </c>
      <c r="U204" s="754">
        <f t="shared" ref="U204:U228" si="288">+H204-K204</f>
        <v>0</v>
      </c>
      <c r="V204" s="233"/>
      <c r="W204" s="160"/>
      <c r="X204" s="160"/>
      <c r="Y204" s="160"/>
      <c r="Z204" s="160"/>
      <c r="AA204" s="163">
        <f t="shared" ref="AA204:AA215" si="289">SUM(S204:V204)+$AA$202</f>
        <v>20831852.275200393</v>
      </c>
      <c r="AB204" s="163">
        <v>0</v>
      </c>
      <c r="AC204" s="163">
        <f t="shared" ref="AC204:AC228" si="290">AA204-AB204</f>
        <v>20831852.275200393</v>
      </c>
      <c r="AD204" s="163">
        <v>0</v>
      </c>
      <c r="AE204" s="160">
        <f t="shared" ref="AE204:AE228" si="291">AA204-AB204+AD204</f>
        <v>20831852.275200393</v>
      </c>
      <c r="AF204" s="163">
        <f>AE204-AE202</f>
        <v>10111744.085678264</v>
      </c>
      <c r="AH204" s="157"/>
      <c r="AI204" s="629"/>
    </row>
    <row r="205" spans="1:35" x14ac:dyDescent="0.2">
      <c r="A205" s="158">
        <f>A204</f>
        <v>16</v>
      </c>
      <c r="B205" s="234">
        <v>42767</v>
      </c>
      <c r="C205" s="160">
        <f>'Summary- Detailed'!L233</f>
        <v>596605.49546533462</v>
      </c>
      <c r="D205" s="161">
        <f>SUM($C$204:C205)</f>
        <v>10708349.581143599</v>
      </c>
      <c r="E205" s="428"/>
      <c r="F205" s="160">
        <f t="shared" si="279"/>
        <v>10708349.581143599</v>
      </c>
      <c r="G205" s="160">
        <f t="shared" si="280"/>
        <v>0</v>
      </c>
      <c r="H205" s="160">
        <f t="shared" si="281"/>
        <v>0</v>
      </c>
      <c r="I205" s="160">
        <f t="shared" ref="I205:I215" si="292">IF(ABS(+D205)-ABS(SUM(F205:H205))&gt;=$I$9,IF(D205&lt;=0,$D205-SUM($F205:$H205),$D205-SUM($F205:$H205)),D205-SUM(F205:H205))</f>
        <v>0</v>
      </c>
      <c r="J205" s="163">
        <f t="shared" si="282"/>
        <v>0</v>
      </c>
      <c r="K205" s="160">
        <f t="shared" si="283"/>
        <v>0</v>
      </c>
      <c r="L205" s="160"/>
      <c r="M205" s="163">
        <f t="shared" si="284"/>
        <v>3454344.5702202637</v>
      </c>
      <c r="N205" s="163">
        <v>0</v>
      </c>
      <c r="O205" s="160">
        <f t="shared" si="285"/>
        <v>3454344.5702202637</v>
      </c>
      <c r="P205" s="160">
        <f t="shared" ref="P205:P210" si="293">O205-O204</f>
        <v>0</v>
      </c>
      <c r="Q205" s="160"/>
      <c r="R205" s="164"/>
      <c r="S205" s="160">
        <f t="shared" si="286"/>
        <v>10708349.581143599</v>
      </c>
      <c r="T205" s="160">
        <f t="shared" si="287"/>
        <v>0</v>
      </c>
      <c r="U205" s="754">
        <f t="shared" si="288"/>
        <v>0</v>
      </c>
      <c r="V205" s="233"/>
      <c r="W205" s="160"/>
      <c r="X205" s="160"/>
      <c r="Y205" s="160"/>
      <c r="Z205" s="160"/>
      <c r="AA205" s="163">
        <f t="shared" si="289"/>
        <v>21428457.770665728</v>
      </c>
      <c r="AB205" s="163">
        <v>0</v>
      </c>
      <c r="AC205" s="163">
        <f t="shared" si="290"/>
        <v>21428457.770665728</v>
      </c>
      <c r="AD205" s="163">
        <v>0</v>
      </c>
      <c r="AE205" s="160">
        <f t="shared" si="291"/>
        <v>21428457.770665728</v>
      </c>
      <c r="AF205" s="160">
        <f t="shared" ref="AF205:AF215" si="294">AE205-AE204</f>
        <v>596605.4954653345</v>
      </c>
    </row>
    <row r="206" spans="1:35" x14ac:dyDescent="0.2">
      <c r="A206" s="158">
        <f t="shared" ref="A206:A215" si="295">A205</f>
        <v>16</v>
      </c>
      <c r="B206" s="234">
        <v>42795</v>
      </c>
      <c r="C206" s="160">
        <f>'Summary- Detailed'!L234</f>
        <v>-734383.09932177491</v>
      </c>
      <c r="D206" s="161">
        <f>SUM($C$204:C206)</f>
        <v>9973966.4818218239</v>
      </c>
      <c r="E206" s="428"/>
      <c r="F206" s="160">
        <f t="shared" si="279"/>
        <v>9973966.4818218239</v>
      </c>
      <c r="G206" s="160">
        <f t="shared" si="280"/>
        <v>0</v>
      </c>
      <c r="H206" s="160">
        <f t="shared" si="281"/>
        <v>0</v>
      </c>
      <c r="I206" s="160">
        <f t="shared" si="292"/>
        <v>0</v>
      </c>
      <c r="J206" s="163">
        <f t="shared" si="282"/>
        <v>0</v>
      </c>
      <c r="K206" s="160">
        <f t="shared" si="283"/>
        <v>0</v>
      </c>
      <c r="L206" s="160"/>
      <c r="M206" s="163">
        <f t="shared" si="284"/>
        <v>3454344.5702202637</v>
      </c>
      <c r="N206" s="163">
        <v>0</v>
      </c>
      <c r="O206" s="160">
        <f t="shared" si="285"/>
        <v>3454344.5702202637</v>
      </c>
      <c r="P206" s="160">
        <f t="shared" si="293"/>
        <v>0</v>
      </c>
      <c r="Q206" s="160"/>
      <c r="R206" s="164"/>
      <c r="S206" s="160">
        <f t="shared" si="286"/>
        <v>9973966.4818218239</v>
      </c>
      <c r="T206" s="160">
        <f t="shared" si="287"/>
        <v>0</v>
      </c>
      <c r="U206" s="754">
        <f t="shared" si="288"/>
        <v>0</v>
      </c>
      <c r="V206" s="233"/>
      <c r="W206" s="160"/>
      <c r="X206" s="160"/>
      <c r="Y206" s="160"/>
      <c r="Z206" s="160"/>
      <c r="AA206" s="163">
        <f t="shared" si="289"/>
        <v>20694074.671343952</v>
      </c>
      <c r="AB206" s="163">
        <v>0</v>
      </c>
      <c r="AC206" s="163">
        <f t="shared" si="290"/>
        <v>20694074.671343952</v>
      </c>
      <c r="AD206" s="163">
        <v>0</v>
      </c>
      <c r="AE206" s="160">
        <f t="shared" si="291"/>
        <v>20694074.671343952</v>
      </c>
      <c r="AF206" s="160">
        <f t="shared" si="294"/>
        <v>-734383.09932177514</v>
      </c>
    </row>
    <row r="207" spans="1:35" x14ac:dyDescent="0.2">
      <c r="A207" s="158">
        <f t="shared" si="295"/>
        <v>16</v>
      </c>
      <c r="B207" s="234">
        <v>42826</v>
      </c>
      <c r="C207" s="160">
        <f>'Summary- Detailed'!L235</f>
        <v>-1911316.909747282</v>
      </c>
      <c r="D207" s="161">
        <f>SUM($C$204:C207)</f>
        <v>8062649.5720745418</v>
      </c>
      <c r="E207" s="428"/>
      <c r="F207" s="160">
        <f t="shared" si="279"/>
        <v>8062649.5720745418</v>
      </c>
      <c r="G207" s="160">
        <f t="shared" si="280"/>
        <v>0</v>
      </c>
      <c r="H207" s="160">
        <f t="shared" si="281"/>
        <v>0</v>
      </c>
      <c r="I207" s="160">
        <f t="shared" si="292"/>
        <v>0</v>
      </c>
      <c r="J207" s="163">
        <f t="shared" si="282"/>
        <v>0</v>
      </c>
      <c r="K207" s="160">
        <f t="shared" si="283"/>
        <v>0</v>
      </c>
      <c r="L207" s="160"/>
      <c r="M207" s="163">
        <f t="shared" si="284"/>
        <v>3454344.5702202637</v>
      </c>
      <c r="N207" s="163">
        <v>0</v>
      </c>
      <c r="O207" s="160">
        <f t="shared" si="285"/>
        <v>3454344.5702202637</v>
      </c>
      <c r="P207" s="160">
        <f t="shared" si="293"/>
        <v>0</v>
      </c>
      <c r="Q207" s="160"/>
      <c r="R207" s="164"/>
      <c r="S207" s="160">
        <f t="shared" si="286"/>
        <v>8062649.5720745418</v>
      </c>
      <c r="T207" s="160">
        <f t="shared" si="287"/>
        <v>0</v>
      </c>
      <c r="U207" s="754">
        <f t="shared" si="288"/>
        <v>0</v>
      </c>
      <c r="V207" s="233"/>
      <c r="W207" s="160"/>
      <c r="X207" s="160"/>
      <c r="Y207" s="160"/>
      <c r="Z207" s="160"/>
      <c r="AA207" s="163">
        <f t="shared" si="289"/>
        <v>18782757.761596672</v>
      </c>
      <c r="AB207" s="163">
        <v>0</v>
      </c>
      <c r="AC207" s="163">
        <f t="shared" si="290"/>
        <v>18782757.761596672</v>
      </c>
      <c r="AD207" s="163">
        <v>0</v>
      </c>
      <c r="AE207" s="160">
        <f t="shared" si="291"/>
        <v>18782757.761596672</v>
      </c>
      <c r="AF207" s="160">
        <f t="shared" si="294"/>
        <v>-1911316.9097472802</v>
      </c>
    </row>
    <row r="208" spans="1:35" x14ac:dyDescent="0.2">
      <c r="A208" s="158">
        <f t="shared" si="295"/>
        <v>16</v>
      </c>
      <c r="B208" s="234">
        <v>42856</v>
      </c>
      <c r="C208" s="160">
        <f>'Summary- Detailed'!L236</f>
        <v>1732655.3117572339</v>
      </c>
      <c r="D208" s="161">
        <f>SUM($C$204:C208)</f>
        <v>9795304.8838317767</v>
      </c>
      <c r="E208" s="428"/>
      <c r="F208" s="160">
        <f t="shared" si="279"/>
        <v>9795304.8838317767</v>
      </c>
      <c r="G208" s="160">
        <f t="shared" si="280"/>
        <v>0</v>
      </c>
      <c r="H208" s="160">
        <f t="shared" si="281"/>
        <v>0</v>
      </c>
      <c r="I208" s="160">
        <f t="shared" si="292"/>
        <v>0</v>
      </c>
      <c r="J208" s="163">
        <f t="shared" si="282"/>
        <v>0</v>
      </c>
      <c r="K208" s="160">
        <f t="shared" si="283"/>
        <v>0</v>
      </c>
      <c r="L208" s="160"/>
      <c r="M208" s="163">
        <f t="shared" si="284"/>
        <v>3454344.5702202637</v>
      </c>
      <c r="N208" s="163">
        <v>0</v>
      </c>
      <c r="O208" s="160">
        <f t="shared" si="285"/>
        <v>3454344.5702202637</v>
      </c>
      <c r="P208" s="160">
        <f t="shared" si="293"/>
        <v>0</v>
      </c>
      <c r="Q208" s="160"/>
      <c r="R208" s="164"/>
      <c r="S208" s="160">
        <f t="shared" si="286"/>
        <v>9795304.8838317767</v>
      </c>
      <c r="T208" s="160">
        <f t="shared" si="287"/>
        <v>0</v>
      </c>
      <c r="U208" s="754">
        <f t="shared" si="288"/>
        <v>0</v>
      </c>
      <c r="V208" s="233"/>
      <c r="W208" s="160"/>
      <c r="X208" s="160"/>
      <c r="Y208" s="160"/>
      <c r="Z208" s="160"/>
      <c r="AA208" s="163">
        <f t="shared" si="289"/>
        <v>20515413.073353905</v>
      </c>
      <c r="AB208" s="163">
        <v>0</v>
      </c>
      <c r="AC208" s="163">
        <f t="shared" si="290"/>
        <v>20515413.073353905</v>
      </c>
      <c r="AD208" s="163">
        <v>0</v>
      </c>
      <c r="AE208" s="160">
        <f t="shared" si="291"/>
        <v>20515413.073353905</v>
      </c>
      <c r="AF208" s="160">
        <f t="shared" si="294"/>
        <v>1732655.311757233</v>
      </c>
    </row>
    <row r="209" spans="1:32" x14ac:dyDescent="0.2">
      <c r="A209" s="158">
        <f t="shared" si="295"/>
        <v>16</v>
      </c>
      <c r="B209" s="234">
        <v>42887</v>
      </c>
      <c r="C209" s="160">
        <f>'Summary- Detailed'!L237</f>
        <v>-1125295.7242896813</v>
      </c>
      <c r="D209" s="161">
        <f>SUM($C$204:C209)</f>
        <v>8670009.1595420949</v>
      </c>
      <c r="E209" s="428"/>
      <c r="F209" s="160">
        <f t="shared" si="279"/>
        <v>8670009.1595420949</v>
      </c>
      <c r="G209" s="160">
        <f t="shared" si="280"/>
        <v>0</v>
      </c>
      <c r="H209" s="160">
        <f t="shared" si="281"/>
        <v>0</v>
      </c>
      <c r="I209" s="160">
        <f t="shared" si="292"/>
        <v>0</v>
      </c>
      <c r="J209" s="163">
        <f t="shared" si="282"/>
        <v>0</v>
      </c>
      <c r="K209" s="160">
        <f t="shared" si="283"/>
        <v>0</v>
      </c>
      <c r="L209" s="160"/>
      <c r="M209" s="163">
        <f t="shared" si="284"/>
        <v>3454344.5702202637</v>
      </c>
      <c r="N209" s="163">
        <v>0</v>
      </c>
      <c r="O209" s="160">
        <f t="shared" si="285"/>
        <v>3454344.5702202637</v>
      </c>
      <c r="P209" s="160">
        <f t="shared" si="293"/>
        <v>0</v>
      </c>
      <c r="Q209" s="160"/>
      <c r="R209" s="164"/>
      <c r="S209" s="160">
        <f t="shared" si="286"/>
        <v>8670009.1595420949</v>
      </c>
      <c r="T209" s="160">
        <f t="shared" si="287"/>
        <v>0</v>
      </c>
      <c r="U209" s="754">
        <f t="shared" si="288"/>
        <v>0</v>
      </c>
      <c r="V209" s="233"/>
      <c r="W209" s="160"/>
      <c r="X209" s="160"/>
      <c r="Y209" s="160"/>
      <c r="Z209" s="160"/>
      <c r="AA209" s="163">
        <f t="shared" si="289"/>
        <v>19390117.349064223</v>
      </c>
      <c r="AB209" s="163">
        <v>0</v>
      </c>
      <c r="AC209" s="163">
        <f t="shared" si="290"/>
        <v>19390117.349064223</v>
      </c>
      <c r="AD209" s="163">
        <v>0</v>
      </c>
      <c r="AE209" s="160">
        <f t="shared" si="291"/>
        <v>19390117.349064223</v>
      </c>
      <c r="AF209" s="160">
        <f t="shared" si="294"/>
        <v>-1125295.7242896818</v>
      </c>
    </row>
    <row r="210" spans="1:32" x14ac:dyDescent="0.2">
      <c r="A210" s="158">
        <f t="shared" si="295"/>
        <v>16</v>
      </c>
      <c r="B210" s="234">
        <v>42917</v>
      </c>
      <c r="C210" s="160">
        <f>'Summary- Detailed'!L238</f>
        <v>-2986662.1752690882</v>
      </c>
      <c r="D210" s="161">
        <f>SUM($C$204:C210)</f>
        <v>5683346.9842730071</v>
      </c>
      <c r="E210" s="428"/>
      <c r="F210" s="160">
        <f t="shared" si="279"/>
        <v>5683346.9842730071</v>
      </c>
      <c r="G210" s="160">
        <f t="shared" si="280"/>
        <v>0</v>
      </c>
      <c r="H210" s="160">
        <f t="shared" si="281"/>
        <v>0</v>
      </c>
      <c r="I210" s="160">
        <f t="shared" si="292"/>
        <v>0</v>
      </c>
      <c r="J210" s="163">
        <f t="shared" si="282"/>
        <v>0</v>
      </c>
      <c r="K210" s="160">
        <f t="shared" si="283"/>
        <v>0</v>
      </c>
      <c r="L210" s="160"/>
      <c r="M210" s="163">
        <f t="shared" si="284"/>
        <v>3454344.5702202637</v>
      </c>
      <c r="N210" s="163">
        <v>0</v>
      </c>
      <c r="O210" s="160">
        <f t="shared" si="285"/>
        <v>3454344.5702202637</v>
      </c>
      <c r="P210" s="160">
        <f t="shared" si="293"/>
        <v>0</v>
      </c>
      <c r="Q210" s="160"/>
      <c r="R210" s="164"/>
      <c r="S210" s="160">
        <f t="shared" si="286"/>
        <v>5683346.9842730071</v>
      </c>
      <c r="T210" s="160">
        <f t="shared" si="287"/>
        <v>0</v>
      </c>
      <c r="U210" s="754">
        <f t="shared" si="288"/>
        <v>0</v>
      </c>
      <c r="V210" s="233"/>
      <c r="W210" s="160"/>
      <c r="X210" s="160"/>
      <c r="Y210" s="160"/>
      <c r="Z210" s="160"/>
      <c r="AA210" s="163">
        <f t="shared" si="289"/>
        <v>16403455.173795136</v>
      </c>
      <c r="AB210" s="163">
        <v>0</v>
      </c>
      <c r="AC210" s="163">
        <f t="shared" si="290"/>
        <v>16403455.173795136</v>
      </c>
      <c r="AD210" s="163">
        <v>0</v>
      </c>
      <c r="AE210" s="160">
        <f t="shared" si="291"/>
        <v>16403455.173795136</v>
      </c>
      <c r="AF210" s="160">
        <f t="shared" si="294"/>
        <v>-2986662.1752690878</v>
      </c>
    </row>
    <row r="211" spans="1:32" x14ac:dyDescent="0.2">
      <c r="A211" s="158">
        <f t="shared" si="295"/>
        <v>16</v>
      </c>
      <c r="B211" s="234">
        <v>42948</v>
      </c>
      <c r="C211" s="160">
        <f>'Summary- Detailed'!L239</f>
        <v>2216115.8709067525</v>
      </c>
      <c r="D211" s="161">
        <f>SUM($C$204:C211)</f>
        <v>7899462.8551797597</v>
      </c>
      <c r="E211" s="428"/>
      <c r="F211" s="160">
        <f t="shared" si="279"/>
        <v>7899462.8551797597</v>
      </c>
      <c r="G211" s="160">
        <f t="shared" si="280"/>
        <v>0</v>
      </c>
      <c r="H211" s="160">
        <f t="shared" si="281"/>
        <v>0</v>
      </c>
      <c r="I211" s="160">
        <f t="shared" si="292"/>
        <v>0</v>
      </c>
      <c r="J211" s="163">
        <f t="shared" si="282"/>
        <v>0</v>
      </c>
      <c r="K211" s="160">
        <f t="shared" si="283"/>
        <v>0</v>
      </c>
      <c r="L211" s="160"/>
      <c r="M211" s="163">
        <f t="shared" si="284"/>
        <v>3454344.5702202637</v>
      </c>
      <c r="N211" s="163">
        <v>0</v>
      </c>
      <c r="O211" s="160">
        <f>M211+N211</f>
        <v>3454344.5702202637</v>
      </c>
      <c r="P211" s="160">
        <f>O211-O210</f>
        <v>0</v>
      </c>
      <c r="Q211" s="160"/>
      <c r="R211" s="164"/>
      <c r="S211" s="160">
        <f t="shared" si="286"/>
        <v>7899462.8551797597</v>
      </c>
      <c r="T211" s="160">
        <f t="shared" si="287"/>
        <v>0</v>
      </c>
      <c r="U211" s="754">
        <f t="shared" si="288"/>
        <v>0</v>
      </c>
      <c r="V211" s="233"/>
      <c r="W211" s="160"/>
      <c r="X211" s="160"/>
      <c r="Y211" s="160"/>
      <c r="Z211" s="160"/>
      <c r="AA211" s="163">
        <f t="shared" si="289"/>
        <v>18619571.044701889</v>
      </c>
      <c r="AB211" s="163">
        <v>0</v>
      </c>
      <c r="AC211" s="163">
        <f t="shared" si="290"/>
        <v>18619571.044701889</v>
      </c>
      <c r="AD211" s="163">
        <v>0</v>
      </c>
      <c r="AE211" s="160">
        <f t="shared" si="291"/>
        <v>18619571.044701889</v>
      </c>
      <c r="AF211" s="160">
        <f t="shared" si="294"/>
        <v>2216115.8709067535</v>
      </c>
    </row>
    <row r="212" spans="1:32" x14ac:dyDescent="0.2">
      <c r="A212" s="158">
        <f t="shared" si="295"/>
        <v>16</v>
      </c>
      <c r="B212" s="234">
        <v>42979</v>
      </c>
      <c r="C212" s="160">
        <f>'Summary- Detailed'!L240</f>
        <v>1162831.7444500183</v>
      </c>
      <c r="D212" s="161">
        <f>SUM($C$204:C212)</f>
        <v>9062294.5996297784</v>
      </c>
      <c r="E212" s="428"/>
      <c r="F212" s="160">
        <f t="shared" si="279"/>
        <v>9062294.5996297784</v>
      </c>
      <c r="G212" s="160">
        <f t="shared" si="280"/>
        <v>0</v>
      </c>
      <c r="H212" s="160">
        <f t="shared" si="281"/>
        <v>0</v>
      </c>
      <c r="I212" s="160">
        <f t="shared" si="292"/>
        <v>0</v>
      </c>
      <c r="J212" s="163">
        <f t="shared" si="282"/>
        <v>0</v>
      </c>
      <c r="K212" s="160">
        <f t="shared" si="283"/>
        <v>0</v>
      </c>
      <c r="L212" s="160"/>
      <c r="M212" s="163">
        <f t="shared" si="284"/>
        <v>3454344.5702202637</v>
      </c>
      <c r="N212" s="163">
        <v>0</v>
      </c>
      <c r="O212" s="160">
        <f t="shared" ref="O212:O228" si="296">M212+N212</f>
        <v>3454344.5702202637</v>
      </c>
      <c r="P212" s="160">
        <f>O212-O211</f>
        <v>0</v>
      </c>
      <c r="Q212" s="160"/>
      <c r="R212" s="164"/>
      <c r="S212" s="160">
        <f t="shared" si="286"/>
        <v>9062294.5996297784</v>
      </c>
      <c r="T212" s="160">
        <f t="shared" si="287"/>
        <v>0</v>
      </c>
      <c r="U212" s="754">
        <f t="shared" si="288"/>
        <v>0</v>
      </c>
      <c r="V212" s="233"/>
      <c r="W212" s="160"/>
      <c r="X212" s="160"/>
      <c r="Y212" s="160"/>
      <c r="Z212" s="160"/>
      <c r="AA212" s="163">
        <f t="shared" si="289"/>
        <v>19782402.789151907</v>
      </c>
      <c r="AB212" s="163">
        <v>0</v>
      </c>
      <c r="AC212" s="163">
        <f t="shared" si="290"/>
        <v>19782402.789151907</v>
      </c>
      <c r="AD212" s="163">
        <v>0</v>
      </c>
      <c r="AE212" s="160">
        <f t="shared" si="291"/>
        <v>19782402.789151907</v>
      </c>
      <c r="AF212" s="160">
        <f t="shared" si="294"/>
        <v>1162831.7444500178</v>
      </c>
    </row>
    <row r="213" spans="1:32" ht="14.25" customHeight="1" x14ac:dyDescent="0.2">
      <c r="A213" s="158">
        <f t="shared" si="295"/>
        <v>16</v>
      </c>
      <c r="B213" s="234">
        <v>43009</v>
      </c>
      <c r="C213" s="160">
        <f>'Summary- Detailed'!L241</f>
        <v>-306619.36559916672</v>
      </c>
      <c r="D213" s="161">
        <f>SUM($C$204:C213)</f>
        <v>8755675.2340306118</v>
      </c>
      <c r="E213" s="428"/>
      <c r="F213" s="160">
        <f t="shared" si="279"/>
        <v>8755675.2340306118</v>
      </c>
      <c r="G213" s="160">
        <f t="shared" si="280"/>
        <v>0</v>
      </c>
      <c r="H213" s="160">
        <f t="shared" si="281"/>
        <v>0</v>
      </c>
      <c r="I213" s="160">
        <f t="shared" si="292"/>
        <v>0</v>
      </c>
      <c r="J213" s="163">
        <f t="shared" si="282"/>
        <v>0</v>
      </c>
      <c r="K213" s="160">
        <f t="shared" si="283"/>
        <v>0</v>
      </c>
      <c r="L213" s="160"/>
      <c r="M213" s="163">
        <f t="shared" si="284"/>
        <v>3454344.5702202637</v>
      </c>
      <c r="N213" s="163">
        <v>0</v>
      </c>
      <c r="O213" s="160">
        <f t="shared" si="296"/>
        <v>3454344.5702202637</v>
      </c>
      <c r="P213" s="160">
        <f>O213-O212</f>
        <v>0</v>
      </c>
      <c r="Q213" s="160"/>
      <c r="R213" s="164"/>
      <c r="S213" s="160">
        <f t="shared" si="286"/>
        <v>8755675.2340306118</v>
      </c>
      <c r="T213" s="160">
        <f t="shared" si="287"/>
        <v>0</v>
      </c>
      <c r="U213" s="754">
        <f t="shared" si="288"/>
        <v>0</v>
      </c>
      <c r="V213" s="233"/>
      <c r="W213" s="160"/>
      <c r="X213" s="160"/>
      <c r="Y213" s="160"/>
      <c r="Z213" s="160"/>
      <c r="AA213" s="163">
        <f t="shared" si="289"/>
        <v>19475783.42355274</v>
      </c>
      <c r="AB213" s="163">
        <v>0</v>
      </c>
      <c r="AC213" s="163">
        <f t="shared" si="290"/>
        <v>19475783.42355274</v>
      </c>
      <c r="AD213" s="163">
        <v>0</v>
      </c>
      <c r="AE213" s="160">
        <f t="shared" si="291"/>
        <v>19475783.42355274</v>
      </c>
      <c r="AF213" s="160">
        <f t="shared" si="294"/>
        <v>-306619.3655991666</v>
      </c>
    </row>
    <row r="214" spans="1:32" x14ac:dyDescent="0.2">
      <c r="A214" s="158">
        <f t="shared" si="295"/>
        <v>16</v>
      </c>
      <c r="B214" s="234">
        <v>43040</v>
      </c>
      <c r="C214" s="160">
        <f>'Summary- Detailed'!L242</f>
        <v>2401165.9017115245</v>
      </c>
      <c r="D214" s="161">
        <f>SUM($C$204:C214)</f>
        <v>11156841.135742135</v>
      </c>
      <c r="E214" s="428"/>
      <c r="F214" s="160">
        <f t="shared" si="279"/>
        <v>11156841.135742135</v>
      </c>
      <c r="G214" s="160">
        <f t="shared" si="280"/>
        <v>0</v>
      </c>
      <c r="H214" s="160">
        <f t="shared" si="281"/>
        <v>0</v>
      </c>
      <c r="I214" s="160">
        <f t="shared" si="292"/>
        <v>0</v>
      </c>
      <c r="J214" s="163">
        <f t="shared" si="282"/>
        <v>0</v>
      </c>
      <c r="K214" s="160">
        <f t="shared" si="283"/>
        <v>0</v>
      </c>
      <c r="L214" s="160"/>
      <c r="M214" s="163">
        <f t="shared" si="284"/>
        <v>3454344.5702202637</v>
      </c>
      <c r="N214" s="163">
        <v>0</v>
      </c>
      <c r="O214" s="160">
        <f t="shared" si="296"/>
        <v>3454344.5702202637</v>
      </c>
      <c r="P214" s="160">
        <f>O214-O213</f>
        <v>0</v>
      </c>
      <c r="Q214" s="160"/>
      <c r="R214" s="164"/>
      <c r="S214" s="160">
        <f t="shared" si="286"/>
        <v>11156841.135742135</v>
      </c>
      <c r="T214" s="160">
        <f t="shared" si="287"/>
        <v>0</v>
      </c>
      <c r="U214" s="754">
        <f t="shared" si="288"/>
        <v>0</v>
      </c>
      <c r="V214" s="233"/>
      <c r="W214" s="160"/>
      <c r="X214" s="160"/>
      <c r="Y214" s="160"/>
      <c r="Z214" s="160"/>
      <c r="AA214" s="163">
        <f t="shared" si="289"/>
        <v>21876949.325264264</v>
      </c>
      <c r="AB214" s="163">
        <v>0</v>
      </c>
      <c r="AC214" s="163">
        <f t="shared" si="290"/>
        <v>21876949.325264264</v>
      </c>
      <c r="AD214" s="163">
        <v>0</v>
      </c>
      <c r="AE214" s="160">
        <f t="shared" si="291"/>
        <v>21876949.325264264</v>
      </c>
      <c r="AF214" s="160">
        <f t="shared" si="294"/>
        <v>2401165.9017115235</v>
      </c>
    </row>
    <row r="215" spans="1:32" x14ac:dyDescent="0.2">
      <c r="A215" s="158">
        <f t="shared" si="295"/>
        <v>16</v>
      </c>
      <c r="B215" s="234">
        <v>43070</v>
      </c>
      <c r="C215" s="160">
        <f>'Summary- Detailed'!L243</f>
        <v>537437.65022195282</v>
      </c>
      <c r="D215" s="161">
        <f>SUM($C$204:C215)</f>
        <v>11694278.785964089</v>
      </c>
      <c r="E215" s="428"/>
      <c r="F215" s="160">
        <f t="shared" si="279"/>
        <v>11694278.785964089</v>
      </c>
      <c r="G215" s="160">
        <f t="shared" si="280"/>
        <v>0</v>
      </c>
      <c r="H215" s="160">
        <f t="shared" si="281"/>
        <v>0</v>
      </c>
      <c r="I215" s="160">
        <f t="shared" si="292"/>
        <v>0</v>
      </c>
      <c r="J215" s="163">
        <f t="shared" si="282"/>
        <v>0</v>
      </c>
      <c r="K215" s="160">
        <f t="shared" si="283"/>
        <v>0</v>
      </c>
      <c r="L215" s="160"/>
      <c r="M215" s="163">
        <f t="shared" si="284"/>
        <v>3454344.5702202637</v>
      </c>
      <c r="N215" s="163">
        <v>0</v>
      </c>
      <c r="O215" s="160">
        <f t="shared" si="296"/>
        <v>3454344.5702202637</v>
      </c>
      <c r="P215" s="160">
        <f>O215-O214</f>
        <v>0</v>
      </c>
      <c r="Q215" s="160"/>
      <c r="R215" s="164"/>
      <c r="S215" s="160">
        <f t="shared" si="286"/>
        <v>11694278.785964089</v>
      </c>
      <c r="T215" s="160">
        <f t="shared" si="287"/>
        <v>0</v>
      </c>
      <c r="U215" s="754">
        <f t="shared" si="288"/>
        <v>0</v>
      </c>
      <c r="V215" s="233"/>
      <c r="W215" s="160"/>
      <c r="X215" s="160"/>
      <c r="Y215" s="160"/>
      <c r="Z215" s="160"/>
      <c r="AA215" s="163">
        <f t="shared" si="289"/>
        <v>22414386.975486219</v>
      </c>
      <c r="AB215" s="163">
        <v>0</v>
      </c>
      <c r="AC215" s="163">
        <f t="shared" si="290"/>
        <v>22414386.975486219</v>
      </c>
      <c r="AD215" s="163">
        <v>0</v>
      </c>
      <c r="AE215" s="160">
        <f t="shared" si="291"/>
        <v>22414386.975486219</v>
      </c>
      <c r="AF215" s="160">
        <f t="shared" si="294"/>
        <v>537437.65022195503</v>
      </c>
    </row>
    <row r="216" spans="1:32" x14ac:dyDescent="0.2">
      <c r="A216" s="158"/>
      <c r="B216" s="234"/>
      <c r="C216" s="160"/>
      <c r="D216" s="161"/>
      <c r="E216" s="428"/>
      <c r="F216" s="160"/>
      <c r="G216" s="160"/>
      <c r="H216" s="160"/>
      <c r="I216" s="160"/>
      <c r="J216" s="163"/>
      <c r="K216" s="160"/>
      <c r="L216" s="160"/>
      <c r="M216" s="163"/>
      <c r="N216" s="163"/>
      <c r="O216" s="160"/>
      <c r="P216" s="160"/>
      <c r="Q216" s="160"/>
      <c r="R216" s="164"/>
      <c r="S216" s="160"/>
      <c r="T216" s="160"/>
      <c r="U216" s="754"/>
      <c r="V216" s="233"/>
      <c r="W216" s="160"/>
      <c r="X216" s="160"/>
      <c r="Y216" s="160"/>
      <c r="Z216" s="160"/>
      <c r="AA216" s="160"/>
      <c r="AB216" s="163"/>
      <c r="AC216" s="163"/>
      <c r="AD216" s="163"/>
      <c r="AE216" s="160"/>
      <c r="AF216" s="160"/>
    </row>
    <row r="217" spans="1:32" x14ac:dyDescent="0.2">
      <c r="A217" s="158">
        <v>17</v>
      </c>
      <c r="B217" s="234">
        <v>43101</v>
      </c>
      <c r="C217" s="160">
        <f>'Summary- Detailed'!L247</f>
        <v>-1159096.6241614411</v>
      </c>
      <c r="D217" s="161">
        <f>C217</f>
        <v>-1159096.6241614411</v>
      </c>
      <c r="E217" s="428"/>
      <c r="F217" s="160">
        <f t="shared" si="279"/>
        <v>-1159096.6241614411</v>
      </c>
      <c r="G217" s="160">
        <f t="shared" si="280"/>
        <v>0</v>
      </c>
      <c r="H217" s="160">
        <f t="shared" si="281"/>
        <v>0</v>
      </c>
      <c r="I217" s="160"/>
      <c r="J217" s="163">
        <f t="shared" ref="J217:J228" si="297">IF(G217&gt;0,+G217*$C$316,G217*$C$317)</f>
        <v>0</v>
      </c>
      <c r="K217" s="160">
        <f t="shared" ref="K217:K228" si="298">+H217*$C$318</f>
        <v>0</v>
      </c>
      <c r="L217" s="160"/>
      <c r="M217" s="163">
        <f>SUM(J217:L217)+$M$215</f>
        <v>3454344.5702202637</v>
      </c>
      <c r="N217" s="163">
        <v>0</v>
      </c>
      <c r="O217" s="160">
        <f t="shared" si="296"/>
        <v>3454344.5702202637</v>
      </c>
      <c r="P217" s="160">
        <f>O217-O215</f>
        <v>0</v>
      </c>
      <c r="Q217" s="160"/>
      <c r="R217" s="164"/>
      <c r="S217" s="160">
        <f t="shared" si="286"/>
        <v>-1159096.6241614411</v>
      </c>
      <c r="T217" s="160">
        <f t="shared" si="287"/>
        <v>0</v>
      </c>
      <c r="U217" s="754">
        <f t="shared" si="288"/>
        <v>0</v>
      </c>
      <c r="V217" s="233"/>
      <c r="W217" s="160"/>
      <c r="X217" s="160"/>
      <c r="Y217" s="160"/>
      <c r="Z217" s="160"/>
      <c r="AA217" s="163">
        <f t="shared" ref="AA217:AA228" si="299">SUM(S217:V217)+$AA$215</f>
        <v>21255290.351324778</v>
      </c>
      <c r="AB217" s="163">
        <v>0</v>
      </c>
      <c r="AC217" s="163">
        <f t="shared" si="290"/>
        <v>21255290.351324778</v>
      </c>
      <c r="AD217" s="163">
        <v>0</v>
      </c>
      <c r="AE217" s="160">
        <f t="shared" si="291"/>
        <v>21255290.351324778</v>
      </c>
      <c r="AF217" s="163">
        <f>AE217-AE215</f>
        <v>-1159096.6241614409</v>
      </c>
    </row>
    <row r="218" spans="1:32" x14ac:dyDescent="0.2">
      <c r="A218" s="158">
        <f>A217</f>
        <v>17</v>
      </c>
      <c r="B218" s="234">
        <v>43132</v>
      </c>
      <c r="C218" s="160">
        <f>'Summary- Detailed'!L248</f>
        <v>-4510200.7405628478</v>
      </c>
      <c r="D218" s="161">
        <f>SUM($C$217:C218)</f>
        <v>-5669297.3647242887</v>
      </c>
      <c r="E218" s="428"/>
      <c r="F218" s="160">
        <f t="shared" si="279"/>
        <v>-5669297.3647242887</v>
      </c>
      <c r="G218" s="160">
        <f t="shared" si="280"/>
        <v>0</v>
      </c>
      <c r="H218" s="160">
        <f t="shared" si="281"/>
        <v>0</v>
      </c>
      <c r="I218" s="160"/>
      <c r="J218" s="163">
        <f t="shared" si="297"/>
        <v>0</v>
      </c>
      <c r="K218" s="160">
        <f t="shared" si="298"/>
        <v>0</v>
      </c>
      <c r="L218" s="160"/>
      <c r="M218" s="163">
        <f>SUM(J218:L218)+$M$215</f>
        <v>3454344.5702202637</v>
      </c>
      <c r="N218" s="163">
        <v>0</v>
      </c>
      <c r="O218" s="160">
        <f t="shared" si="296"/>
        <v>3454344.5702202637</v>
      </c>
      <c r="P218" s="160">
        <f t="shared" ref="P218:P223" si="300">O218-O217</f>
        <v>0</v>
      </c>
      <c r="Q218" s="160"/>
      <c r="R218" s="164"/>
      <c r="S218" s="160">
        <f t="shared" si="286"/>
        <v>-5669297.3647242887</v>
      </c>
      <c r="T218" s="160">
        <f t="shared" si="287"/>
        <v>0</v>
      </c>
      <c r="U218" s="754">
        <f t="shared" si="288"/>
        <v>0</v>
      </c>
      <c r="V218" s="233"/>
      <c r="W218" s="160"/>
      <c r="X218" s="160"/>
      <c r="Y218" s="160"/>
      <c r="Z218" s="160"/>
      <c r="AA218" s="163">
        <f t="shared" si="299"/>
        <v>16745089.610761929</v>
      </c>
      <c r="AB218" s="163">
        <v>0</v>
      </c>
      <c r="AC218" s="163">
        <f t="shared" si="290"/>
        <v>16745089.610761929</v>
      </c>
      <c r="AD218" s="163">
        <v>0</v>
      </c>
      <c r="AE218" s="160">
        <f t="shared" si="291"/>
        <v>16745089.610761929</v>
      </c>
      <c r="AF218" s="160">
        <f t="shared" ref="AF218:AF228" si="301">AE218-AE217</f>
        <v>-4510200.7405628487</v>
      </c>
    </row>
    <row r="219" spans="1:32" x14ac:dyDescent="0.2">
      <c r="A219" s="158">
        <f t="shared" ref="A219:A228" si="302">A218</f>
        <v>17</v>
      </c>
      <c r="B219" s="234">
        <v>43160</v>
      </c>
      <c r="C219" s="160">
        <f>'Summary- Detailed'!L249</f>
        <v>-1819951.498367775</v>
      </c>
      <c r="D219" s="161">
        <f>SUM($C$217:C219)</f>
        <v>-7489248.8630920639</v>
      </c>
      <c r="E219" s="428"/>
      <c r="F219" s="160">
        <f t="shared" si="279"/>
        <v>-7489248.8630920639</v>
      </c>
      <c r="G219" s="160">
        <f t="shared" si="280"/>
        <v>0</v>
      </c>
      <c r="H219" s="160">
        <f t="shared" si="281"/>
        <v>0</v>
      </c>
      <c r="I219" s="160"/>
      <c r="J219" s="163">
        <f t="shared" si="297"/>
        <v>0</v>
      </c>
      <c r="K219" s="160">
        <f t="shared" si="298"/>
        <v>0</v>
      </c>
      <c r="L219" s="160"/>
      <c r="M219" s="163">
        <f>SUM(J219:L219)+$M$215</f>
        <v>3454344.5702202637</v>
      </c>
      <c r="N219" s="163">
        <v>0</v>
      </c>
      <c r="O219" s="160">
        <f t="shared" si="296"/>
        <v>3454344.5702202637</v>
      </c>
      <c r="P219" s="160">
        <f t="shared" si="300"/>
        <v>0</v>
      </c>
      <c r="Q219" s="160"/>
      <c r="R219" s="164"/>
      <c r="S219" s="160">
        <f t="shared" si="286"/>
        <v>-7489248.8630920639</v>
      </c>
      <c r="T219" s="160">
        <f t="shared" si="287"/>
        <v>0</v>
      </c>
      <c r="U219" s="754">
        <f t="shared" si="288"/>
        <v>0</v>
      </c>
      <c r="V219" s="233"/>
      <c r="W219" s="160"/>
      <c r="X219" s="160"/>
      <c r="Y219" s="160"/>
      <c r="Z219" s="160"/>
      <c r="AA219" s="163">
        <f t="shared" si="299"/>
        <v>14925138.112394154</v>
      </c>
      <c r="AB219" s="163">
        <v>0</v>
      </c>
      <c r="AC219" s="163">
        <f t="shared" si="290"/>
        <v>14925138.112394154</v>
      </c>
      <c r="AD219" s="163">
        <v>0</v>
      </c>
      <c r="AE219" s="160">
        <f t="shared" si="291"/>
        <v>14925138.112394154</v>
      </c>
      <c r="AF219" s="160">
        <f t="shared" si="301"/>
        <v>-1819951.4983677752</v>
      </c>
    </row>
    <row r="220" spans="1:32" x14ac:dyDescent="0.2">
      <c r="A220" s="158">
        <f t="shared" si="302"/>
        <v>17</v>
      </c>
      <c r="B220" s="234">
        <v>43191</v>
      </c>
      <c r="C220" s="160">
        <f>'Summary- Detailed'!L250</f>
        <v>-3094283.4525845423</v>
      </c>
      <c r="D220" s="161">
        <f>SUM($C$217:C220)</f>
        <v>-10583532.315676607</v>
      </c>
      <c r="E220" s="428"/>
      <c r="F220" s="160">
        <f t="shared" si="279"/>
        <v>-10583532.315676607</v>
      </c>
      <c r="G220" s="160">
        <f t="shared" si="280"/>
        <v>0</v>
      </c>
      <c r="H220" s="160">
        <f t="shared" si="281"/>
        <v>0</v>
      </c>
      <c r="I220" s="160"/>
      <c r="J220" s="163">
        <f t="shared" si="297"/>
        <v>0</v>
      </c>
      <c r="K220" s="160">
        <f t="shared" si="298"/>
        <v>0</v>
      </c>
      <c r="L220" s="160"/>
      <c r="M220" s="163">
        <f t="shared" ref="M220:M228" si="303">SUM(J220:L220)+$M$215</f>
        <v>3454344.5702202637</v>
      </c>
      <c r="N220" s="163">
        <v>0</v>
      </c>
      <c r="O220" s="160">
        <f t="shared" si="296"/>
        <v>3454344.5702202637</v>
      </c>
      <c r="P220" s="160">
        <f t="shared" si="300"/>
        <v>0</v>
      </c>
      <c r="Q220" s="160"/>
      <c r="R220" s="164"/>
      <c r="S220" s="160">
        <f t="shared" si="286"/>
        <v>-10583532.315676607</v>
      </c>
      <c r="T220" s="160">
        <f t="shared" si="287"/>
        <v>0</v>
      </c>
      <c r="U220" s="754">
        <f t="shared" si="288"/>
        <v>0</v>
      </c>
      <c r="V220" s="233"/>
      <c r="W220" s="160"/>
      <c r="X220" s="160"/>
      <c r="Y220" s="160"/>
      <c r="Z220" s="160"/>
      <c r="AA220" s="163">
        <f t="shared" si="299"/>
        <v>11830854.659809612</v>
      </c>
      <c r="AB220" s="163">
        <v>0</v>
      </c>
      <c r="AC220" s="163">
        <f t="shared" si="290"/>
        <v>11830854.659809612</v>
      </c>
      <c r="AD220" s="163">
        <v>0</v>
      </c>
      <c r="AE220" s="160">
        <f t="shared" si="291"/>
        <v>11830854.659809612</v>
      </c>
      <c r="AF220" s="160">
        <f t="shared" si="301"/>
        <v>-3094283.4525845423</v>
      </c>
    </row>
    <row r="221" spans="1:32" x14ac:dyDescent="0.2">
      <c r="A221" s="158">
        <f t="shared" si="302"/>
        <v>17</v>
      </c>
      <c r="B221" s="234">
        <v>43221</v>
      </c>
      <c r="C221" s="160">
        <f>'Summary- Detailed'!L251</f>
        <v>-1714076.7782624061</v>
      </c>
      <c r="D221" s="161">
        <f>SUM($C$217:C221)</f>
        <v>-12297609.093939014</v>
      </c>
      <c r="E221" s="428"/>
      <c r="F221" s="160">
        <f t="shared" si="279"/>
        <v>-12297609.093939014</v>
      </c>
      <c r="G221" s="160">
        <f t="shared" si="280"/>
        <v>0</v>
      </c>
      <c r="H221" s="160">
        <f t="shared" si="281"/>
        <v>0</v>
      </c>
      <c r="I221" s="160"/>
      <c r="J221" s="163">
        <f t="shared" si="297"/>
        <v>0</v>
      </c>
      <c r="K221" s="160">
        <f t="shared" si="298"/>
        <v>0</v>
      </c>
      <c r="L221" s="160"/>
      <c r="M221" s="163">
        <f t="shared" si="303"/>
        <v>3454344.5702202637</v>
      </c>
      <c r="N221" s="163">
        <v>0</v>
      </c>
      <c r="O221" s="160">
        <f t="shared" si="296"/>
        <v>3454344.5702202637</v>
      </c>
      <c r="P221" s="160">
        <f t="shared" si="300"/>
        <v>0</v>
      </c>
      <c r="Q221" s="160"/>
      <c r="R221" s="164"/>
      <c r="S221" s="160">
        <f t="shared" si="286"/>
        <v>-12297609.093939014</v>
      </c>
      <c r="T221" s="160">
        <f t="shared" si="287"/>
        <v>0</v>
      </c>
      <c r="U221" s="754">
        <f t="shared" si="288"/>
        <v>0</v>
      </c>
      <c r="V221" s="233"/>
      <c r="W221" s="160"/>
      <c r="X221" s="160"/>
      <c r="Y221" s="160"/>
      <c r="Z221" s="160"/>
      <c r="AA221" s="163">
        <f t="shared" si="299"/>
        <v>10116777.881547205</v>
      </c>
      <c r="AB221" s="163">
        <v>0</v>
      </c>
      <c r="AC221" s="163">
        <f t="shared" si="290"/>
        <v>10116777.881547205</v>
      </c>
      <c r="AD221" s="163">
        <v>0</v>
      </c>
      <c r="AE221" s="160">
        <f t="shared" si="291"/>
        <v>10116777.881547205</v>
      </c>
      <c r="AF221" s="160">
        <f t="shared" si="301"/>
        <v>-1714076.7782624066</v>
      </c>
    </row>
    <row r="222" spans="1:32" x14ac:dyDescent="0.2">
      <c r="A222" s="158">
        <f t="shared" si="302"/>
        <v>17</v>
      </c>
      <c r="B222" s="234">
        <v>43252</v>
      </c>
      <c r="C222" s="160">
        <f>'Summary- Detailed'!L252</f>
        <v>-3046318.8314641989</v>
      </c>
      <c r="D222" s="161">
        <f>SUM($C$217:C222)</f>
        <v>-15343927.925403213</v>
      </c>
      <c r="E222" s="428"/>
      <c r="F222" s="160">
        <f t="shared" si="279"/>
        <v>-15343927.925403213</v>
      </c>
      <c r="G222" s="160">
        <f t="shared" si="280"/>
        <v>0</v>
      </c>
      <c r="H222" s="160">
        <f t="shared" si="281"/>
        <v>0</v>
      </c>
      <c r="I222" s="160"/>
      <c r="J222" s="163">
        <f t="shared" si="297"/>
        <v>0</v>
      </c>
      <c r="K222" s="160">
        <f t="shared" si="298"/>
        <v>0</v>
      </c>
      <c r="L222" s="160"/>
      <c r="M222" s="163">
        <f t="shared" si="303"/>
        <v>3454344.5702202637</v>
      </c>
      <c r="N222" s="163">
        <v>0</v>
      </c>
      <c r="O222" s="160">
        <f t="shared" si="296"/>
        <v>3454344.5702202637</v>
      </c>
      <c r="P222" s="160">
        <f t="shared" si="300"/>
        <v>0</v>
      </c>
      <c r="Q222" s="160"/>
      <c r="R222" s="164"/>
      <c r="S222" s="160">
        <f t="shared" si="286"/>
        <v>-15343927.925403213</v>
      </c>
      <c r="T222" s="160">
        <f t="shared" si="287"/>
        <v>0</v>
      </c>
      <c r="U222" s="754">
        <f t="shared" si="288"/>
        <v>0</v>
      </c>
      <c r="V222" s="233"/>
      <c r="W222" s="160"/>
      <c r="X222" s="160"/>
      <c r="Y222" s="160"/>
      <c r="Z222" s="160"/>
      <c r="AA222" s="163">
        <f t="shared" si="299"/>
        <v>7070459.0500830058</v>
      </c>
      <c r="AB222" s="163">
        <v>0</v>
      </c>
      <c r="AC222" s="163">
        <f t="shared" si="290"/>
        <v>7070459.0500830058</v>
      </c>
      <c r="AD222" s="163">
        <v>0</v>
      </c>
      <c r="AE222" s="160">
        <f t="shared" si="291"/>
        <v>7070459.0500830058</v>
      </c>
      <c r="AF222" s="160">
        <f t="shared" si="301"/>
        <v>-3046318.8314641993</v>
      </c>
    </row>
    <row r="223" spans="1:32" x14ac:dyDescent="0.2">
      <c r="A223" s="158">
        <f t="shared" si="302"/>
        <v>17</v>
      </c>
      <c r="B223" s="234">
        <v>43282</v>
      </c>
      <c r="C223" s="160">
        <f>'Summary- Detailed'!L253</f>
        <v>4791247.7506745281</v>
      </c>
      <c r="D223" s="161">
        <f>SUM($C$217:C223)</f>
        <v>-10552680.174728684</v>
      </c>
      <c r="E223" s="428"/>
      <c r="F223" s="160">
        <f t="shared" si="279"/>
        <v>-10552680.174728684</v>
      </c>
      <c r="G223" s="160">
        <f t="shared" si="280"/>
        <v>0</v>
      </c>
      <c r="H223" s="160">
        <f t="shared" si="281"/>
        <v>0</v>
      </c>
      <c r="I223" s="160"/>
      <c r="J223" s="163">
        <f t="shared" si="297"/>
        <v>0</v>
      </c>
      <c r="K223" s="160">
        <f t="shared" si="298"/>
        <v>0</v>
      </c>
      <c r="L223" s="160"/>
      <c r="M223" s="163">
        <f t="shared" si="303"/>
        <v>3454344.5702202637</v>
      </c>
      <c r="N223" s="163">
        <v>0</v>
      </c>
      <c r="O223" s="160">
        <f t="shared" si="296"/>
        <v>3454344.5702202637</v>
      </c>
      <c r="P223" s="160">
        <f t="shared" si="300"/>
        <v>0</v>
      </c>
      <c r="Q223" s="160"/>
      <c r="R223" s="164"/>
      <c r="S223" s="160">
        <f t="shared" si="286"/>
        <v>-10552680.174728684</v>
      </c>
      <c r="T223" s="160">
        <f t="shared" si="287"/>
        <v>0</v>
      </c>
      <c r="U223" s="754">
        <f t="shared" si="288"/>
        <v>0</v>
      </c>
      <c r="V223" s="233"/>
      <c r="W223" s="160"/>
      <c r="X223" s="160"/>
      <c r="Y223" s="160"/>
      <c r="Z223" s="160"/>
      <c r="AA223" s="163">
        <f t="shared" si="299"/>
        <v>11861706.800757535</v>
      </c>
      <c r="AB223" s="163">
        <v>0</v>
      </c>
      <c r="AC223" s="163">
        <f t="shared" si="290"/>
        <v>11861706.800757535</v>
      </c>
      <c r="AD223" s="163">
        <v>0</v>
      </c>
      <c r="AE223" s="160">
        <f t="shared" si="291"/>
        <v>11861706.800757535</v>
      </c>
      <c r="AF223" s="160">
        <f t="shared" si="301"/>
        <v>4791247.750674529</v>
      </c>
    </row>
    <row r="224" spans="1:32" x14ac:dyDescent="0.2">
      <c r="A224" s="158">
        <f t="shared" si="302"/>
        <v>17</v>
      </c>
      <c r="B224" s="234">
        <v>43313</v>
      </c>
      <c r="C224" s="160">
        <f>'Summary- Detailed'!L254</f>
        <v>7462752.246269661</v>
      </c>
      <c r="D224" s="161">
        <f>SUM($C$217:C224)</f>
        <v>-3089927.9284590231</v>
      </c>
      <c r="E224" s="428"/>
      <c r="F224" s="160">
        <f t="shared" si="279"/>
        <v>-3089927.9284590231</v>
      </c>
      <c r="G224" s="160">
        <f t="shared" si="280"/>
        <v>0</v>
      </c>
      <c r="H224" s="160">
        <f t="shared" si="281"/>
        <v>0</v>
      </c>
      <c r="I224" s="160"/>
      <c r="J224" s="163">
        <f t="shared" si="297"/>
        <v>0</v>
      </c>
      <c r="K224" s="160">
        <f t="shared" si="298"/>
        <v>0</v>
      </c>
      <c r="L224" s="160"/>
      <c r="M224" s="163">
        <f t="shared" si="303"/>
        <v>3454344.5702202637</v>
      </c>
      <c r="N224" s="163">
        <v>0</v>
      </c>
      <c r="O224" s="160">
        <f t="shared" si="296"/>
        <v>3454344.5702202637</v>
      </c>
      <c r="P224" s="160">
        <f>O224-O223</f>
        <v>0</v>
      </c>
      <c r="Q224" s="160"/>
      <c r="R224" s="164"/>
      <c r="S224" s="160">
        <f t="shared" si="286"/>
        <v>-3089927.9284590231</v>
      </c>
      <c r="T224" s="160">
        <f t="shared" si="287"/>
        <v>0</v>
      </c>
      <c r="U224" s="754">
        <f t="shared" si="288"/>
        <v>0</v>
      </c>
      <c r="V224" s="233"/>
      <c r="W224" s="160"/>
      <c r="X224" s="160"/>
      <c r="Y224" s="160"/>
      <c r="Z224" s="160"/>
      <c r="AA224" s="163">
        <f t="shared" si="299"/>
        <v>19324459.047027197</v>
      </c>
      <c r="AB224" s="163">
        <v>0</v>
      </c>
      <c r="AC224" s="163">
        <f t="shared" si="290"/>
        <v>19324459.047027197</v>
      </c>
      <c r="AD224" s="163">
        <v>0</v>
      </c>
      <c r="AE224" s="160">
        <f t="shared" si="291"/>
        <v>19324459.047027197</v>
      </c>
      <c r="AF224" s="160">
        <f t="shared" si="301"/>
        <v>7462752.2462696619</v>
      </c>
    </row>
    <row r="225" spans="1:32" x14ac:dyDescent="0.2">
      <c r="A225" s="158">
        <f t="shared" si="302"/>
        <v>17</v>
      </c>
      <c r="B225" s="234">
        <v>43344</v>
      </c>
      <c r="C225" s="160">
        <f>'Summary- Detailed'!L255</f>
        <v>-927532.24866658181</v>
      </c>
      <c r="D225" s="161">
        <f>SUM($C$217:C225)</f>
        <v>-4017460.1771256048</v>
      </c>
      <c r="E225" s="428"/>
      <c r="F225" s="160">
        <f t="shared" si="279"/>
        <v>-4017460.1771256048</v>
      </c>
      <c r="G225" s="160">
        <f t="shared" si="280"/>
        <v>0</v>
      </c>
      <c r="H225" s="160">
        <f t="shared" si="281"/>
        <v>0</v>
      </c>
      <c r="I225" s="160"/>
      <c r="J225" s="163">
        <f t="shared" si="297"/>
        <v>0</v>
      </c>
      <c r="K225" s="160">
        <f t="shared" si="298"/>
        <v>0</v>
      </c>
      <c r="L225" s="160"/>
      <c r="M225" s="163">
        <f t="shared" si="303"/>
        <v>3454344.5702202637</v>
      </c>
      <c r="N225" s="163">
        <v>0</v>
      </c>
      <c r="O225" s="160">
        <f t="shared" si="296"/>
        <v>3454344.5702202637</v>
      </c>
      <c r="P225" s="160">
        <f>O225-O224</f>
        <v>0</v>
      </c>
      <c r="Q225" s="160"/>
      <c r="R225" s="164"/>
      <c r="S225" s="160">
        <f t="shared" si="286"/>
        <v>-4017460.1771256048</v>
      </c>
      <c r="T225" s="160">
        <f t="shared" si="287"/>
        <v>0</v>
      </c>
      <c r="U225" s="754">
        <f t="shared" si="288"/>
        <v>0</v>
      </c>
      <c r="V225" s="233"/>
      <c r="W225" s="160"/>
      <c r="X225" s="160"/>
      <c r="Y225" s="160"/>
      <c r="Z225" s="160"/>
      <c r="AA225" s="163">
        <f t="shared" si="299"/>
        <v>18396926.798360616</v>
      </c>
      <c r="AB225" s="163">
        <v>0</v>
      </c>
      <c r="AC225" s="163">
        <f t="shared" si="290"/>
        <v>18396926.798360616</v>
      </c>
      <c r="AD225" s="163">
        <v>0</v>
      </c>
      <c r="AE225" s="160">
        <f t="shared" si="291"/>
        <v>18396926.798360616</v>
      </c>
      <c r="AF225" s="160">
        <f t="shared" si="301"/>
        <v>-927532.24866658077</v>
      </c>
    </row>
    <row r="226" spans="1:32" x14ac:dyDescent="0.2">
      <c r="A226" s="158">
        <f t="shared" si="302"/>
        <v>17</v>
      </c>
      <c r="B226" s="234">
        <v>43374</v>
      </c>
      <c r="C226" s="160">
        <f>'Summary- Detailed'!L256</f>
        <v>4869117.1131042046</v>
      </c>
      <c r="D226" s="161">
        <f>SUM($C$217:C226)</f>
        <v>851656.93597859982</v>
      </c>
      <c r="E226" s="428"/>
      <c r="F226" s="160">
        <f t="shared" si="279"/>
        <v>851656.93597859982</v>
      </c>
      <c r="G226" s="160">
        <f t="shared" si="280"/>
        <v>0</v>
      </c>
      <c r="H226" s="160">
        <f t="shared" si="281"/>
        <v>0</v>
      </c>
      <c r="I226" s="160"/>
      <c r="J226" s="163">
        <f t="shared" si="297"/>
        <v>0</v>
      </c>
      <c r="K226" s="160">
        <f t="shared" si="298"/>
        <v>0</v>
      </c>
      <c r="L226" s="160"/>
      <c r="M226" s="163">
        <f t="shared" si="303"/>
        <v>3454344.5702202637</v>
      </c>
      <c r="N226" s="163">
        <v>0</v>
      </c>
      <c r="O226" s="160">
        <f t="shared" si="296"/>
        <v>3454344.5702202637</v>
      </c>
      <c r="P226" s="160">
        <f>O226-O225</f>
        <v>0</v>
      </c>
      <c r="Q226" s="160"/>
      <c r="R226" s="164"/>
      <c r="S226" s="160">
        <f t="shared" si="286"/>
        <v>851656.93597859982</v>
      </c>
      <c r="T226" s="160">
        <f t="shared" si="287"/>
        <v>0</v>
      </c>
      <c r="U226" s="754">
        <f t="shared" si="288"/>
        <v>0</v>
      </c>
      <c r="V226" s="233"/>
      <c r="W226" s="160"/>
      <c r="X226" s="160"/>
      <c r="Y226" s="160"/>
      <c r="Z226" s="160"/>
      <c r="AA226" s="163">
        <f t="shared" si="299"/>
        <v>23266043.911464818</v>
      </c>
      <c r="AB226" s="163">
        <v>0</v>
      </c>
      <c r="AC226" s="163">
        <f t="shared" si="290"/>
        <v>23266043.911464818</v>
      </c>
      <c r="AD226" s="163">
        <v>0</v>
      </c>
      <c r="AE226" s="160">
        <f t="shared" si="291"/>
        <v>23266043.911464818</v>
      </c>
      <c r="AF226" s="160">
        <f t="shared" si="301"/>
        <v>4869117.1131042019</v>
      </c>
    </row>
    <row r="227" spans="1:32" x14ac:dyDescent="0.2">
      <c r="A227" s="158">
        <f t="shared" si="302"/>
        <v>17</v>
      </c>
      <c r="B227" s="234">
        <v>43405</v>
      </c>
      <c r="C227" s="160">
        <f>'Summary- Detailed'!L257</f>
        <v>-12938347.984385502</v>
      </c>
      <c r="D227" s="161">
        <f>SUM($C$217:C227)</f>
        <v>-12086691.048406903</v>
      </c>
      <c r="E227" s="428"/>
      <c r="F227" s="160">
        <f t="shared" si="279"/>
        <v>-12086691.048406903</v>
      </c>
      <c r="G227" s="160">
        <f t="shared" si="280"/>
        <v>0</v>
      </c>
      <c r="H227" s="160">
        <f t="shared" si="281"/>
        <v>0</v>
      </c>
      <c r="I227" s="160"/>
      <c r="J227" s="163">
        <f t="shared" si="297"/>
        <v>0</v>
      </c>
      <c r="K227" s="160">
        <f t="shared" si="298"/>
        <v>0</v>
      </c>
      <c r="L227" s="160"/>
      <c r="M227" s="163">
        <f t="shared" si="303"/>
        <v>3454344.5702202637</v>
      </c>
      <c r="N227" s="163">
        <v>0</v>
      </c>
      <c r="O227" s="160">
        <f t="shared" si="296"/>
        <v>3454344.5702202637</v>
      </c>
      <c r="P227" s="160">
        <f>O227-O226</f>
        <v>0</v>
      </c>
      <c r="Q227" s="160"/>
      <c r="R227" s="164"/>
      <c r="S227" s="160">
        <f t="shared" si="286"/>
        <v>-12086691.048406903</v>
      </c>
      <c r="T227" s="160">
        <f t="shared" si="287"/>
        <v>0</v>
      </c>
      <c r="U227" s="754">
        <f t="shared" si="288"/>
        <v>0</v>
      </c>
      <c r="V227" s="233"/>
      <c r="W227" s="160"/>
      <c r="X227" s="160"/>
      <c r="Y227" s="160"/>
      <c r="Z227" s="160"/>
      <c r="AA227" s="163">
        <f t="shared" si="299"/>
        <v>10327695.927079316</v>
      </c>
      <c r="AB227" s="163">
        <v>0</v>
      </c>
      <c r="AC227" s="163">
        <f t="shared" si="290"/>
        <v>10327695.927079316</v>
      </c>
      <c r="AD227" s="163">
        <v>0</v>
      </c>
      <c r="AE227" s="160">
        <f t="shared" si="291"/>
        <v>10327695.927079316</v>
      </c>
      <c r="AF227" s="160">
        <f t="shared" si="301"/>
        <v>-12938347.984385502</v>
      </c>
    </row>
    <row r="228" spans="1:32" x14ac:dyDescent="0.2">
      <c r="A228" s="158">
        <f t="shared" si="302"/>
        <v>17</v>
      </c>
      <c r="B228" s="234">
        <v>43435</v>
      </c>
      <c r="C228" s="160">
        <f>'Summary- Detailed'!L258</f>
        <v>3842229.774268717</v>
      </c>
      <c r="D228" s="161">
        <f>SUM($C$217:C228)</f>
        <v>-8244461.2741381861</v>
      </c>
      <c r="E228" s="428"/>
      <c r="F228" s="160">
        <f t="shared" si="279"/>
        <v>-8244461.2741381861</v>
      </c>
      <c r="G228" s="160">
        <f t="shared" si="280"/>
        <v>0</v>
      </c>
      <c r="H228" s="160">
        <f t="shared" si="281"/>
        <v>0</v>
      </c>
      <c r="I228" s="160"/>
      <c r="J228" s="163">
        <f t="shared" si="297"/>
        <v>0</v>
      </c>
      <c r="K228" s="160">
        <f t="shared" si="298"/>
        <v>0</v>
      </c>
      <c r="L228" s="160"/>
      <c r="M228" s="163">
        <f t="shared" si="303"/>
        <v>3454344.5702202637</v>
      </c>
      <c r="N228" s="163">
        <v>0</v>
      </c>
      <c r="O228" s="160">
        <f t="shared" si="296"/>
        <v>3454344.5702202637</v>
      </c>
      <c r="P228" s="160">
        <f>O228-O227</f>
        <v>0</v>
      </c>
      <c r="Q228" s="160"/>
      <c r="R228" s="164"/>
      <c r="S228" s="160">
        <f t="shared" si="286"/>
        <v>-8244461.2741381861</v>
      </c>
      <c r="T228" s="160">
        <f t="shared" si="287"/>
        <v>0</v>
      </c>
      <c r="U228" s="754">
        <f t="shared" si="288"/>
        <v>0</v>
      </c>
      <c r="V228" s="233"/>
      <c r="W228" s="160"/>
      <c r="X228" s="160"/>
      <c r="Y228" s="160"/>
      <c r="Z228" s="160"/>
      <c r="AA228" s="163">
        <f t="shared" si="299"/>
        <v>14169925.701348033</v>
      </c>
      <c r="AB228" s="163">
        <v>0</v>
      </c>
      <c r="AC228" s="163">
        <f t="shared" si="290"/>
        <v>14169925.701348033</v>
      </c>
      <c r="AD228" s="163">
        <v>0</v>
      </c>
      <c r="AE228" s="160">
        <f t="shared" si="291"/>
        <v>14169925.701348033</v>
      </c>
      <c r="AF228" s="160">
        <f t="shared" si="301"/>
        <v>3842229.7742687166</v>
      </c>
    </row>
    <row r="229" spans="1:32" x14ac:dyDescent="0.2">
      <c r="A229" s="158"/>
      <c r="B229" s="234"/>
      <c r="C229" s="160"/>
      <c r="D229" s="161"/>
      <c r="E229" s="428"/>
      <c r="F229" s="160"/>
      <c r="G229" s="160"/>
      <c r="H229" s="160"/>
      <c r="I229" s="160"/>
      <c r="J229" s="163"/>
      <c r="K229" s="160"/>
      <c r="L229" s="160"/>
      <c r="M229" s="163"/>
      <c r="N229" s="163"/>
      <c r="O229" s="160"/>
      <c r="P229" s="160"/>
      <c r="Q229" s="160"/>
      <c r="R229" s="164"/>
      <c r="S229" s="160"/>
      <c r="T229" s="160"/>
      <c r="U229" s="754"/>
      <c r="V229" s="233"/>
      <c r="W229" s="160"/>
      <c r="X229" s="160"/>
      <c r="Y229" s="160"/>
      <c r="Z229" s="160"/>
      <c r="AA229" s="163"/>
      <c r="AB229" s="163"/>
      <c r="AC229" s="163"/>
      <c r="AD229" s="163"/>
      <c r="AE229" s="160"/>
      <c r="AF229" s="160"/>
    </row>
    <row r="230" spans="1:32" x14ac:dyDescent="0.2">
      <c r="A230" s="158">
        <v>18</v>
      </c>
      <c r="B230" s="234">
        <v>43466</v>
      </c>
      <c r="C230" s="160">
        <f>'Summary- Detailed'!L262</f>
        <v>3508130.4749470195</v>
      </c>
      <c r="D230" s="161">
        <f>C230</f>
        <v>3508130.4749470195</v>
      </c>
      <c r="E230" s="428"/>
      <c r="F230" s="160">
        <f t="shared" ref="F230:F241" si="304">IF(ABS(D230)&gt;+$F$12,IF(D230&lt;0,-$F$12,+$F$12),+D230)</f>
        <v>3508130.4749470195</v>
      </c>
      <c r="G230" s="160">
        <f t="shared" ref="G230:G241" si="305">IF(ABS(D230)-ABS(F230)&gt;=$G$12,IF(D230&lt;=0,-$G$12,+$G$12),+D230-F230)</f>
        <v>0</v>
      </c>
      <c r="H230" s="160">
        <f t="shared" ref="H230:H241" si="306">IF(ABS(+D230)-ABS(SUM(F230:G230))&gt;=$H$12,IF(D230&lt;=0,-$H$12,+$H$12),+D230-SUM(F230:G230))</f>
        <v>0</v>
      </c>
      <c r="I230" s="160"/>
      <c r="J230" s="163">
        <f t="shared" ref="J230:J241" si="307">IF(G230&gt;0,+G230*$C$316,G230*$C$317)</f>
        <v>0</v>
      </c>
      <c r="K230" s="160">
        <f t="shared" ref="K230:K241" si="308">+H230*$C$318</f>
        <v>0</v>
      </c>
      <c r="L230" s="160"/>
      <c r="M230" s="163">
        <f>SUM(J230:L230)+$M$228</f>
        <v>3454344.5702202637</v>
      </c>
      <c r="N230" s="163">
        <v>0</v>
      </c>
      <c r="O230" s="160">
        <f t="shared" ref="O230:O241" si="309">M230+N230</f>
        <v>3454344.5702202637</v>
      </c>
      <c r="P230" s="160">
        <f>O230-O228</f>
        <v>0</v>
      </c>
      <c r="Q230" s="160"/>
      <c r="R230" s="164"/>
      <c r="S230" s="160">
        <f t="shared" ref="S230:S241" si="310">+F230</f>
        <v>3508130.4749470195</v>
      </c>
      <c r="T230" s="160">
        <f t="shared" ref="T230:T241" si="311">+G230-J230</f>
        <v>0</v>
      </c>
      <c r="U230" s="754">
        <f t="shared" ref="U230:U241" si="312">+H230-K230</f>
        <v>0</v>
      </c>
      <c r="V230" s="233"/>
      <c r="W230" s="160"/>
      <c r="X230" s="160"/>
      <c r="Y230" s="160"/>
      <c r="Z230" s="160"/>
      <c r="AA230" s="163">
        <f t="shared" ref="AA230:AA241" si="313">SUM(S230:V230)+$AA$228</f>
        <v>17678056.176295053</v>
      </c>
      <c r="AB230" s="163">
        <v>0</v>
      </c>
      <c r="AC230" s="163">
        <f t="shared" ref="AC230:AC241" si="314">AA230-AB230</f>
        <v>17678056.176295053</v>
      </c>
      <c r="AD230" s="163">
        <v>0</v>
      </c>
      <c r="AE230" s="160">
        <f t="shared" ref="AE230:AE241" si="315">AA230-AB230+AD230</f>
        <v>17678056.176295053</v>
      </c>
      <c r="AF230" s="163">
        <f>AE230-AE228</f>
        <v>3508130.4749470204</v>
      </c>
    </row>
    <row r="231" spans="1:32" x14ac:dyDescent="0.2">
      <c r="A231" s="158">
        <f>A230</f>
        <v>18</v>
      </c>
      <c r="B231" s="234">
        <v>43497</v>
      </c>
      <c r="C231" s="160">
        <f>'Summary- Detailed'!L263</f>
        <v>17406781.3645408</v>
      </c>
      <c r="D231" s="161">
        <f>SUM($C$230:C231)</f>
        <v>20914911.839487821</v>
      </c>
      <c r="E231" s="428"/>
      <c r="F231" s="160">
        <f t="shared" si="304"/>
        <v>17000000</v>
      </c>
      <c r="G231" s="160">
        <f t="shared" si="305"/>
        <v>3914911.8394878209</v>
      </c>
      <c r="H231" s="160">
        <f t="shared" si="306"/>
        <v>0</v>
      </c>
      <c r="I231" s="160"/>
      <c r="J231" s="163">
        <f t="shared" si="307"/>
        <v>1957455.9197439104</v>
      </c>
      <c r="K231" s="160">
        <f t="shared" si="308"/>
        <v>0</v>
      </c>
      <c r="L231" s="160"/>
      <c r="M231" s="163">
        <f t="shared" ref="M231:M241" si="316">SUM(J231:L231)+$M$228</f>
        <v>5411800.4899641741</v>
      </c>
      <c r="N231" s="163">
        <v>0</v>
      </c>
      <c r="O231" s="160">
        <f t="shared" si="309"/>
        <v>5411800.4899641741</v>
      </c>
      <c r="P231" s="160">
        <f t="shared" ref="P231:P236" si="317">O231-O230</f>
        <v>1957455.9197439104</v>
      </c>
      <c r="Q231" s="160"/>
      <c r="R231" s="164"/>
      <c r="S231" s="160">
        <f t="shared" si="310"/>
        <v>17000000</v>
      </c>
      <c r="T231" s="160">
        <f t="shared" si="311"/>
        <v>1957455.9197439104</v>
      </c>
      <c r="U231" s="754">
        <f t="shared" si="312"/>
        <v>0</v>
      </c>
      <c r="V231" s="233"/>
      <c r="W231" s="160"/>
      <c r="X231" s="160"/>
      <c r="Y231" s="160"/>
      <c r="Z231" s="160"/>
      <c r="AA231" s="163">
        <f t="shared" si="313"/>
        <v>33127381.621091943</v>
      </c>
      <c r="AB231" s="163">
        <v>0</v>
      </c>
      <c r="AC231" s="163">
        <f t="shared" si="314"/>
        <v>33127381.621091943</v>
      </c>
      <c r="AD231" s="163">
        <v>0</v>
      </c>
      <c r="AE231" s="160">
        <f t="shared" si="315"/>
        <v>33127381.621091943</v>
      </c>
      <c r="AF231" s="160">
        <f t="shared" ref="AF231:AF241" si="318">AE231-AE230</f>
        <v>15449325.44479689</v>
      </c>
    </row>
    <row r="232" spans="1:32" x14ac:dyDescent="0.2">
      <c r="A232" s="158">
        <f t="shared" ref="A232:A241" si="319">A231</f>
        <v>18</v>
      </c>
      <c r="B232" s="234">
        <v>43525</v>
      </c>
      <c r="C232" s="160">
        <f>'Summary- Detailed'!L264</f>
        <v>22233699.323867448</v>
      </c>
      <c r="D232" s="161">
        <f>SUM($C$230:C232)</f>
        <v>43148611.163355269</v>
      </c>
      <c r="E232" s="428"/>
      <c r="F232" s="160">
        <f t="shared" si="304"/>
        <v>17000000</v>
      </c>
      <c r="G232" s="160">
        <f t="shared" si="305"/>
        <v>23000000</v>
      </c>
      <c r="H232" s="160">
        <f t="shared" si="306"/>
        <v>3148611.1633552685</v>
      </c>
      <c r="I232" s="160"/>
      <c r="J232" s="163">
        <f t="shared" si="307"/>
        <v>11500000</v>
      </c>
      <c r="K232" s="160">
        <f t="shared" si="308"/>
        <v>2833750.047019742</v>
      </c>
      <c r="L232" s="160"/>
      <c r="M232" s="163">
        <f t="shared" si="316"/>
        <v>17788094.617240004</v>
      </c>
      <c r="N232" s="163">
        <v>0</v>
      </c>
      <c r="O232" s="160">
        <f t="shared" si="309"/>
        <v>17788094.617240004</v>
      </c>
      <c r="P232" s="160">
        <f t="shared" si="317"/>
        <v>12376294.12727583</v>
      </c>
      <c r="Q232" s="160"/>
      <c r="R232" s="164"/>
      <c r="S232" s="160">
        <f t="shared" si="310"/>
        <v>17000000</v>
      </c>
      <c r="T232" s="160">
        <f t="shared" si="311"/>
        <v>11500000</v>
      </c>
      <c r="U232" s="754">
        <f t="shared" si="312"/>
        <v>314861.11633552657</v>
      </c>
      <c r="V232" s="233"/>
      <c r="W232" s="160"/>
      <c r="X232" s="160"/>
      <c r="Y232" s="160"/>
      <c r="Z232" s="160"/>
      <c r="AA232" s="163">
        <f t="shared" si="313"/>
        <v>42984786.817683563</v>
      </c>
      <c r="AB232" s="163">
        <v>0</v>
      </c>
      <c r="AC232" s="163">
        <f t="shared" si="314"/>
        <v>42984786.817683563</v>
      </c>
      <c r="AD232" s="163">
        <v>0</v>
      </c>
      <c r="AE232" s="160">
        <f t="shared" si="315"/>
        <v>42984786.817683563</v>
      </c>
      <c r="AF232" s="160">
        <f t="shared" si="318"/>
        <v>9857405.1965916194</v>
      </c>
    </row>
    <row r="233" spans="1:32" x14ac:dyDescent="0.2">
      <c r="A233" s="158">
        <f t="shared" si="319"/>
        <v>18</v>
      </c>
      <c r="B233" s="234">
        <v>43556</v>
      </c>
      <c r="C233" s="160">
        <f>'Summary- Detailed'!L265</f>
        <v>1968917.6702014408</v>
      </c>
      <c r="D233" s="161">
        <f>SUM($C$230:C233)</f>
        <v>45117528.833556712</v>
      </c>
      <c r="E233" s="428"/>
      <c r="F233" s="160">
        <f t="shared" si="304"/>
        <v>17000000</v>
      </c>
      <c r="G233" s="160">
        <f t="shared" si="305"/>
        <v>23000000</v>
      </c>
      <c r="H233" s="160">
        <f t="shared" si="306"/>
        <v>5117528.8335567117</v>
      </c>
      <c r="I233" s="160"/>
      <c r="J233" s="163">
        <f t="shared" si="307"/>
        <v>11500000</v>
      </c>
      <c r="K233" s="160">
        <f t="shared" si="308"/>
        <v>4605775.9502010411</v>
      </c>
      <c r="L233" s="160"/>
      <c r="M233" s="163">
        <f t="shared" si="316"/>
        <v>19560120.520421304</v>
      </c>
      <c r="N233" s="163">
        <v>0</v>
      </c>
      <c r="O233" s="160">
        <f t="shared" si="309"/>
        <v>19560120.520421304</v>
      </c>
      <c r="P233" s="160">
        <f t="shared" si="317"/>
        <v>1772025.9031812996</v>
      </c>
      <c r="Q233" s="160"/>
      <c r="R233" s="164"/>
      <c r="S233" s="160">
        <f t="shared" si="310"/>
        <v>17000000</v>
      </c>
      <c r="T233" s="160">
        <f t="shared" si="311"/>
        <v>11500000</v>
      </c>
      <c r="U233" s="754">
        <f t="shared" si="312"/>
        <v>511752.88335567061</v>
      </c>
      <c r="V233" s="233"/>
      <c r="W233" s="160"/>
      <c r="X233" s="160"/>
      <c r="Y233" s="160"/>
      <c r="Z233" s="160"/>
      <c r="AA233" s="163">
        <f t="shared" si="313"/>
        <v>43181678.584703699</v>
      </c>
      <c r="AB233" s="163">
        <v>0</v>
      </c>
      <c r="AC233" s="163">
        <f t="shared" si="314"/>
        <v>43181678.584703699</v>
      </c>
      <c r="AD233" s="163">
        <v>0</v>
      </c>
      <c r="AE233" s="160">
        <f t="shared" si="315"/>
        <v>43181678.584703699</v>
      </c>
      <c r="AF233" s="160">
        <f t="shared" si="318"/>
        <v>196891.76702013612</v>
      </c>
    </row>
    <row r="234" spans="1:32" x14ac:dyDescent="0.2">
      <c r="A234" s="158">
        <f t="shared" si="319"/>
        <v>18</v>
      </c>
      <c r="B234" s="234">
        <v>43586</v>
      </c>
      <c r="C234" s="160">
        <f>'Summary- Detailed'!L266</f>
        <v>945341.58317195531</v>
      </c>
      <c r="D234" s="161">
        <f>SUM($C$230:C234)</f>
        <v>46062870.416728668</v>
      </c>
      <c r="E234" s="428"/>
      <c r="F234" s="160">
        <f t="shared" si="304"/>
        <v>17000000</v>
      </c>
      <c r="G234" s="160">
        <f t="shared" si="305"/>
        <v>23000000</v>
      </c>
      <c r="H234" s="160">
        <f t="shared" si="306"/>
        <v>6062870.4167286679</v>
      </c>
      <c r="I234" s="160"/>
      <c r="J234" s="163">
        <f t="shared" si="307"/>
        <v>11500000</v>
      </c>
      <c r="K234" s="160">
        <f t="shared" si="308"/>
        <v>5456583.3750558011</v>
      </c>
      <c r="L234" s="160"/>
      <c r="M234" s="163">
        <f t="shared" si="316"/>
        <v>20410927.945276067</v>
      </c>
      <c r="N234" s="163">
        <v>0</v>
      </c>
      <c r="O234" s="160">
        <f t="shared" si="309"/>
        <v>20410927.945276067</v>
      </c>
      <c r="P234" s="160">
        <f t="shared" si="317"/>
        <v>850807.42485476285</v>
      </c>
      <c r="Q234" s="160"/>
      <c r="R234" s="164"/>
      <c r="S234" s="160">
        <f t="shared" si="310"/>
        <v>17000000</v>
      </c>
      <c r="T234" s="160">
        <f t="shared" si="311"/>
        <v>11500000</v>
      </c>
      <c r="U234" s="754">
        <f t="shared" si="312"/>
        <v>606287.04167286679</v>
      </c>
      <c r="V234" s="233"/>
      <c r="W234" s="160"/>
      <c r="X234" s="160"/>
      <c r="Y234" s="160"/>
      <c r="Z234" s="160"/>
      <c r="AA234" s="163">
        <f t="shared" si="313"/>
        <v>43276212.7430209</v>
      </c>
      <c r="AB234" s="163">
        <v>0</v>
      </c>
      <c r="AC234" s="163">
        <f t="shared" si="314"/>
        <v>43276212.7430209</v>
      </c>
      <c r="AD234" s="163">
        <v>0</v>
      </c>
      <c r="AE234" s="160">
        <f t="shared" si="315"/>
        <v>43276212.7430209</v>
      </c>
      <c r="AF234" s="160">
        <f t="shared" si="318"/>
        <v>94534.15831720084</v>
      </c>
    </row>
    <row r="235" spans="1:32" x14ac:dyDescent="0.2">
      <c r="A235" s="158">
        <f t="shared" si="319"/>
        <v>18</v>
      </c>
      <c r="B235" s="234">
        <v>43617</v>
      </c>
      <c r="C235" s="160">
        <f>'Summary- Detailed'!L267</f>
        <v>335110.25910366501</v>
      </c>
      <c r="D235" s="161">
        <f>SUM($C$230:C235)</f>
        <v>46397980.675832331</v>
      </c>
      <c r="E235" s="428"/>
      <c r="F235" s="160">
        <f t="shared" si="304"/>
        <v>17000000</v>
      </c>
      <c r="G235" s="160">
        <f t="shared" si="305"/>
        <v>23000000</v>
      </c>
      <c r="H235" s="160">
        <f t="shared" si="306"/>
        <v>6397980.6758323312</v>
      </c>
      <c r="I235" s="160"/>
      <c r="J235" s="163">
        <f t="shared" si="307"/>
        <v>11500000</v>
      </c>
      <c r="K235" s="160">
        <f t="shared" si="308"/>
        <v>5758182.6082490981</v>
      </c>
      <c r="L235" s="160"/>
      <c r="M235" s="163">
        <f t="shared" si="316"/>
        <v>20712527.17846936</v>
      </c>
      <c r="N235" s="163">
        <v>0</v>
      </c>
      <c r="O235" s="160">
        <f t="shared" si="309"/>
        <v>20712527.17846936</v>
      </c>
      <c r="P235" s="160">
        <f t="shared" si="317"/>
        <v>301599.23319329321</v>
      </c>
      <c r="Q235" s="160"/>
      <c r="R235" s="164"/>
      <c r="S235" s="160">
        <f t="shared" si="310"/>
        <v>17000000</v>
      </c>
      <c r="T235" s="160">
        <f t="shared" si="311"/>
        <v>11500000</v>
      </c>
      <c r="U235" s="754">
        <f t="shared" si="312"/>
        <v>639798.06758323312</v>
      </c>
      <c r="V235" s="233"/>
      <c r="W235" s="160"/>
      <c r="X235" s="160"/>
      <c r="Y235" s="160"/>
      <c r="Z235" s="160"/>
      <c r="AA235" s="163">
        <f t="shared" si="313"/>
        <v>43309723.76893127</v>
      </c>
      <c r="AB235" s="163">
        <v>0</v>
      </c>
      <c r="AC235" s="163">
        <f t="shared" si="314"/>
        <v>43309723.76893127</v>
      </c>
      <c r="AD235" s="163">
        <v>0</v>
      </c>
      <c r="AE235" s="160">
        <f t="shared" si="315"/>
        <v>43309723.76893127</v>
      </c>
      <c r="AF235" s="160">
        <f t="shared" si="318"/>
        <v>33511.025910370052</v>
      </c>
    </row>
    <row r="236" spans="1:32" x14ac:dyDescent="0.2">
      <c r="A236" s="158">
        <f t="shared" si="319"/>
        <v>18</v>
      </c>
      <c r="B236" s="234">
        <v>43647</v>
      </c>
      <c r="C236" s="160">
        <f>'Summary- Detailed'!L268</f>
        <v>887039.31325675081</v>
      </c>
      <c r="D236" s="161">
        <f>SUM($C$230:C236)</f>
        <v>47285019.989089079</v>
      </c>
      <c r="E236" s="428"/>
      <c r="F236" s="160">
        <f t="shared" si="304"/>
        <v>17000000</v>
      </c>
      <c r="G236" s="160">
        <f t="shared" si="305"/>
        <v>23000000</v>
      </c>
      <c r="H236" s="160">
        <f t="shared" si="306"/>
        <v>7285019.9890890792</v>
      </c>
      <c r="I236" s="160"/>
      <c r="J236" s="163">
        <f t="shared" si="307"/>
        <v>11500000</v>
      </c>
      <c r="K236" s="160">
        <f t="shared" si="308"/>
        <v>6556517.9901801711</v>
      </c>
      <c r="L236" s="160"/>
      <c r="M236" s="163">
        <f t="shared" si="316"/>
        <v>21510862.560400434</v>
      </c>
      <c r="N236" s="163">
        <v>0</v>
      </c>
      <c r="O236" s="160">
        <f t="shared" si="309"/>
        <v>21510862.560400434</v>
      </c>
      <c r="P236" s="160">
        <f t="shared" si="317"/>
        <v>798335.38193107396</v>
      </c>
      <c r="Q236" s="160"/>
      <c r="R236" s="164"/>
      <c r="S236" s="160">
        <f t="shared" si="310"/>
        <v>17000000</v>
      </c>
      <c r="T236" s="160">
        <f t="shared" si="311"/>
        <v>11500000</v>
      </c>
      <c r="U236" s="754">
        <f t="shared" si="312"/>
        <v>728501.99890890811</v>
      </c>
      <c r="V236" s="233"/>
      <c r="W236" s="160"/>
      <c r="X236" s="160"/>
      <c r="Y236" s="160"/>
      <c r="Z236" s="160"/>
      <c r="AA236" s="163">
        <f t="shared" si="313"/>
        <v>43398427.700256944</v>
      </c>
      <c r="AB236" s="163">
        <v>0</v>
      </c>
      <c r="AC236" s="163">
        <f t="shared" si="314"/>
        <v>43398427.700256944</v>
      </c>
      <c r="AD236" s="163">
        <v>0</v>
      </c>
      <c r="AE236" s="160">
        <f t="shared" si="315"/>
        <v>43398427.700256944</v>
      </c>
      <c r="AF236" s="160">
        <f t="shared" si="318"/>
        <v>88703.931325674057</v>
      </c>
    </row>
    <row r="237" spans="1:32" x14ac:dyDescent="0.2">
      <c r="A237" s="158">
        <f t="shared" si="319"/>
        <v>18</v>
      </c>
      <c r="B237" s="234">
        <v>43678</v>
      </c>
      <c r="C237" s="160">
        <f>'Summary- Detailed'!L269</f>
        <v>-1771446.5784407977</v>
      </c>
      <c r="D237" s="161">
        <f>SUM($C$230:C237)</f>
        <v>45513573.410648279</v>
      </c>
      <c r="E237" s="428"/>
      <c r="F237" s="160">
        <f t="shared" si="304"/>
        <v>17000000</v>
      </c>
      <c r="G237" s="160">
        <f t="shared" si="305"/>
        <v>23000000</v>
      </c>
      <c r="H237" s="160">
        <f t="shared" si="306"/>
        <v>5513573.4106482789</v>
      </c>
      <c r="I237" s="160"/>
      <c r="J237" s="163">
        <f t="shared" si="307"/>
        <v>11500000</v>
      </c>
      <c r="K237" s="160">
        <f t="shared" si="308"/>
        <v>4962216.0695834514</v>
      </c>
      <c r="L237" s="160"/>
      <c r="M237" s="163">
        <f t="shared" si="316"/>
        <v>19916560.639803715</v>
      </c>
      <c r="N237" s="163">
        <v>0</v>
      </c>
      <c r="O237" s="160">
        <f t="shared" si="309"/>
        <v>19916560.639803715</v>
      </c>
      <c r="P237" s="160">
        <f>O237-O236</f>
        <v>-1594301.9205967188</v>
      </c>
      <c r="Q237" s="160"/>
      <c r="R237" s="164"/>
      <c r="S237" s="160">
        <f t="shared" si="310"/>
        <v>17000000</v>
      </c>
      <c r="T237" s="160">
        <f t="shared" si="311"/>
        <v>11500000</v>
      </c>
      <c r="U237" s="754">
        <f t="shared" si="312"/>
        <v>551357.34106482752</v>
      </c>
      <c r="V237" s="233"/>
      <c r="W237" s="160"/>
      <c r="X237" s="160"/>
      <c r="Y237" s="160"/>
      <c r="Z237" s="160"/>
      <c r="AA237" s="163">
        <f t="shared" si="313"/>
        <v>43221283.042412862</v>
      </c>
      <c r="AB237" s="163">
        <v>0</v>
      </c>
      <c r="AC237" s="163">
        <f t="shared" si="314"/>
        <v>43221283.042412862</v>
      </c>
      <c r="AD237" s="163">
        <v>0</v>
      </c>
      <c r="AE237" s="160">
        <f t="shared" si="315"/>
        <v>43221283.042412862</v>
      </c>
      <c r="AF237" s="160">
        <f t="shared" si="318"/>
        <v>-177144.65784408152</v>
      </c>
    </row>
    <row r="238" spans="1:32" x14ac:dyDescent="0.2">
      <c r="A238" s="158">
        <f t="shared" si="319"/>
        <v>18</v>
      </c>
      <c r="B238" s="234">
        <v>43709</v>
      </c>
      <c r="C238" s="160">
        <f>'Summary- Detailed'!L270</f>
        <v>3342746.5929271295</v>
      </c>
      <c r="D238" s="161">
        <f>SUM($C$230:C238)</f>
        <v>48856320.003575407</v>
      </c>
      <c r="E238" s="428"/>
      <c r="F238" s="160">
        <f t="shared" si="304"/>
        <v>17000000</v>
      </c>
      <c r="G238" s="160">
        <f t="shared" si="305"/>
        <v>23000000</v>
      </c>
      <c r="H238" s="160">
        <f t="shared" si="306"/>
        <v>8856320.003575407</v>
      </c>
      <c r="I238" s="160"/>
      <c r="J238" s="163">
        <f t="shared" si="307"/>
        <v>11500000</v>
      </c>
      <c r="K238" s="160">
        <f t="shared" si="308"/>
        <v>7970688.0032178666</v>
      </c>
      <c r="L238" s="160"/>
      <c r="M238" s="163">
        <f t="shared" si="316"/>
        <v>22925032.57343813</v>
      </c>
      <c r="N238" s="163">
        <v>0</v>
      </c>
      <c r="O238" s="160">
        <f t="shared" si="309"/>
        <v>22925032.57343813</v>
      </c>
      <c r="P238" s="160">
        <f>O238-O237</f>
        <v>3008471.9336344153</v>
      </c>
      <c r="Q238" s="160"/>
      <c r="R238" s="164"/>
      <c r="S238" s="160">
        <f t="shared" si="310"/>
        <v>17000000</v>
      </c>
      <c r="T238" s="160">
        <f t="shared" si="311"/>
        <v>11500000</v>
      </c>
      <c r="U238" s="754">
        <f t="shared" si="312"/>
        <v>885632.00035754032</v>
      </c>
      <c r="V238" s="233"/>
      <c r="W238" s="160"/>
      <c r="X238" s="160"/>
      <c r="Y238" s="160"/>
      <c r="Z238" s="160"/>
      <c r="AA238" s="163">
        <f t="shared" si="313"/>
        <v>43555557.701705575</v>
      </c>
      <c r="AB238" s="163">
        <v>0</v>
      </c>
      <c r="AC238" s="163">
        <f t="shared" si="314"/>
        <v>43555557.701705575</v>
      </c>
      <c r="AD238" s="163">
        <v>0</v>
      </c>
      <c r="AE238" s="160">
        <f t="shared" si="315"/>
        <v>43555557.701705575</v>
      </c>
      <c r="AF238" s="160">
        <f t="shared" si="318"/>
        <v>334274.65929271281</v>
      </c>
    </row>
    <row r="239" spans="1:32" x14ac:dyDescent="0.2">
      <c r="A239" s="158">
        <f t="shared" si="319"/>
        <v>18</v>
      </c>
      <c r="B239" s="234">
        <v>43739</v>
      </c>
      <c r="C239" s="160">
        <f>'Summary- Detailed'!L271</f>
        <v>7195869.8546710806</v>
      </c>
      <c r="D239" s="161">
        <f>SUM($C$230:C239)</f>
        <v>56052189.85824649</v>
      </c>
      <c r="E239" s="428"/>
      <c r="F239" s="160">
        <f t="shared" si="304"/>
        <v>17000000</v>
      </c>
      <c r="G239" s="160">
        <f t="shared" si="305"/>
        <v>23000000</v>
      </c>
      <c r="H239" s="160">
        <f t="shared" si="306"/>
        <v>16052189.85824649</v>
      </c>
      <c r="I239" s="160"/>
      <c r="J239" s="163">
        <f t="shared" si="307"/>
        <v>11500000</v>
      </c>
      <c r="K239" s="160">
        <f t="shared" si="308"/>
        <v>14446970.872421842</v>
      </c>
      <c r="L239" s="160"/>
      <c r="M239" s="163">
        <f t="shared" si="316"/>
        <v>29401315.442642108</v>
      </c>
      <c r="N239" s="163">
        <v>0</v>
      </c>
      <c r="O239" s="160">
        <f t="shared" si="309"/>
        <v>29401315.442642108</v>
      </c>
      <c r="P239" s="160">
        <f>O239-O238</f>
        <v>6476282.8692039773</v>
      </c>
      <c r="Q239" s="160"/>
      <c r="R239" s="164"/>
      <c r="S239" s="160">
        <f t="shared" si="310"/>
        <v>17000000</v>
      </c>
      <c r="T239" s="160">
        <f t="shared" si="311"/>
        <v>11500000</v>
      </c>
      <c r="U239" s="754">
        <f t="shared" si="312"/>
        <v>1605218.9858246483</v>
      </c>
      <c r="V239" s="233"/>
      <c r="W239" s="160"/>
      <c r="X239" s="160"/>
      <c r="Y239" s="160"/>
      <c r="Z239" s="160"/>
      <c r="AA239" s="163">
        <f t="shared" si="313"/>
        <v>44275144.687172681</v>
      </c>
      <c r="AB239" s="163">
        <v>0</v>
      </c>
      <c r="AC239" s="163">
        <f t="shared" si="314"/>
        <v>44275144.687172681</v>
      </c>
      <c r="AD239" s="163">
        <v>0</v>
      </c>
      <c r="AE239" s="160">
        <f t="shared" si="315"/>
        <v>44275144.687172681</v>
      </c>
      <c r="AF239" s="160">
        <f t="shared" si="318"/>
        <v>719586.9854671061</v>
      </c>
    </row>
    <row r="240" spans="1:32" x14ac:dyDescent="0.2">
      <c r="A240" s="158">
        <f t="shared" si="319"/>
        <v>18</v>
      </c>
      <c r="B240" s="234">
        <v>43770</v>
      </c>
      <c r="C240" s="160">
        <f>'Summary- Detailed'!L272</f>
        <v>5381743.0402654381</v>
      </c>
      <c r="D240" s="161">
        <f>SUM($C$230:C240)</f>
        <v>61433932.898511931</v>
      </c>
      <c r="E240" s="428"/>
      <c r="F240" s="160">
        <f t="shared" si="304"/>
        <v>17000000</v>
      </c>
      <c r="G240" s="160">
        <f t="shared" si="305"/>
        <v>23000000</v>
      </c>
      <c r="H240" s="160">
        <f t="shared" si="306"/>
        <v>21433932.898511931</v>
      </c>
      <c r="I240" s="160"/>
      <c r="J240" s="163">
        <f t="shared" si="307"/>
        <v>11500000</v>
      </c>
      <c r="K240" s="160">
        <f t="shared" si="308"/>
        <v>19290539.608660739</v>
      </c>
      <c r="L240" s="160"/>
      <c r="M240" s="163">
        <f t="shared" si="316"/>
        <v>34244884.178881004</v>
      </c>
      <c r="N240" s="163">
        <v>0</v>
      </c>
      <c r="O240" s="160">
        <f t="shared" si="309"/>
        <v>34244884.178881004</v>
      </c>
      <c r="P240" s="160">
        <f>O240-O239</f>
        <v>4843568.7362388968</v>
      </c>
      <c r="Q240" s="160"/>
      <c r="R240" s="164"/>
      <c r="S240" s="160">
        <f t="shared" si="310"/>
        <v>17000000</v>
      </c>
      <c r="T240" s="160">
        <f t="shared" si="311"/>
        <v>11500000</v>
      </c>
      <c r="U240" s="754">
        <f t="shared" si="312"/>
        <v>2143393.2898511924</v>
      </c>
      <c r="V240" s="233"/>
      <c r="W240" s="160"/>
      <c r="X240" s="160"/>
      <c r="Y240" s="160"/>
      <c r="Z240" s="160"/>
      <c r="AA240" s="163">
        <f t="shared" si="313"/>
        <v>44813318.991199225</v>
      </c>
      <c r="AB240" s="163">
        <v>0</v>
      </c>
      <c r="AC240" s="163">
        <f t="shared" si="314"/>
        <v>44813318.991199225</v>
      </c>
      <c r="AD240" s="163">
        <v>0</v>
      </c>
      <c r="AE240" s="160">
        <f t="shared" si="315"/>
        <v>44813318.991199225</v>
      </c>
      <c r="AF240" s="160">
        <f t="shared" si="318"/>
        <v>538174.30402654409</v>
      </c>
    </row>
    <row r="241" spans="1:34" x14ac:dyDescent="0.2">
      <c r="A241" s="158">
        <f t="shared" si="319"/>
        <v>18</v>
      </c>
      <c r="B241" s="234">
        <v>43800</v>
      </c>
      <c r="C241" s="160">
        <f>'Summary- Detailed'!L273</f>
        <v>5798201.8831929462</v>
      </c>
      <c r="D241" s="161">
        <f>SUM($C$230:C241)</f>
        <v>67232134.781704873</v>
      </c>
      <c r="E241" s="428"/>
      <c r="F241" s="160">
        <f t="shared" si="304"/>
        <v>17000000</v>
      </c>
      <c r="G241" s="160">
        <f t="shared" si="305"/>
        <v>23000000</v>
      </c>
      <c r="H241" s="160">
        <f t="shared" si="306"/>
        <v>27232134.781704873</v>
      </c>
      <c r="I241" s="160"/>
      <c r="J241" s="163">
        <f t="shared" si="307"/>
        <v>11500000</v>
      </c>
      <c r="K241" s="160">
        <f t="shared" si="308"/>
        <v>24508921.303534385</v>
      </c>
      <c r="L241" s="160"/>
      <c r="M241" s="163">
        <f t="shared" si="316"/>
        <v>39463265.87375465</v>
      </c>
      <c r="N241" s="163">
        <v>0</v>
      </c>
      <c r="O241" s="160">
        <f t="shared" si="309"/>
        <v>39463265.87375465</v>
      </c>
      <c r="P241" s="160">
        <f>O241-O240</f>
        <v>5218381.6948736459</v>
      </c>
      <c r="Q241" s="160"/>
      <c r="R241" s="164"/>
      <c r="S241" s="160">
        <f t="shared" si="310"/>
        <v>17000000</v>
      </c>
      <c r="T241" s="160">
        <f t="shared" si="311"/>
        <v>11500000</v>
      </c>
      <c r="U241" s="754">
        <f t="shared" si="312"/>
        <v>2723213.478170488</v>
      </c>
      <c r="V241" s="233"/>
      <c r="W241" s="160"/>
      <c r="X241" s="160"/>
      <c r="Y241" s="160"/>
      <c r="Z241" s="160"/>
      <c r="AA241" s="163">
        <f t="shared" si="313"/>
        <v>45393139.179518521</v>
      </c>
      <c r="AB241" s="163">
        <v>0</v>
      </c>
      <c r="AC241" s="163">
        <f t="shared" si="314"/>
        <v>45393139.179518521</v>
      </c>
      <c r="AD241" s="163">
        <v>0</v>
      </c>
      <c r="AE241" s="160">
        <f t="shared" si="315"/>
        <v>45393139.179518521</v>
      </c>
      <c r="AF241" s="160">
        <f t="shared" si="318"/>
        <v>579820.18831929564</v>
      </c>
    </row>
    <row r="242" spans="1:34" x14ac:dyDescent="0.2">
      <c r="A242" s="158"/>
      <c r="B242" s="234"/>
      <c r="C242" s="160"/>
      <c r="D242" s="161"/>
      <c r="E242" s="428"/>
      <c r="F242" s="160"/>
      <c r="G242" s="160"/>
      <c r="H242" s="160"/>
      <c r="I242" s="160"/>
      <c r="J242" s="163"/>
      <c r="K242" s="160"/>
      <c r="L242" s="160"/>
      <c r="M242" s="163"/>
      <c r="N242" s="163"/>
      <c r="O242" s="160"/>
      <c r="P242" s="160"/>
      <c r="Q242" s="160"/>
      <c r="R242" s="164"/>
      <c r="S242" s="160"/>
      <c r="T242" s="160"/>
      <c r="U242" s="754"/>
      <c r="V242" s="233"/>
      <c r="W242" s="160"/>
      <c r="X242" s="160"/>
      <c r="Y242" s="160"/>
      <c r="Z242" s="160"/>
      <c r="AA242" s="163"/>
      <c r="AB242" s="163"/>
      <c r="AC242" s="163"/>
      <c r="AD242" s="163"/>
      <c r="AE242" s="160"/>
      <c r="AF242" s="160"/>
    </row>
    <row r="243" spans="1:34" x14ac:dyDescent="0.2">
      <c r="A243" s="158" t="s">
        <v>88</v>
      </c>
      <c r="B243" s="463" t="s">
        <v>292</v>
      </c>
      <c r="C243" s="160"/>
      <c r="D243" s="161"/>
      <c r="E243" s="428"/>
      <c r="F243" s="160"/>
      <c r="G243" s="160"/>
      <c r="H243" s="160"/>
      <c r="I243" s="160"/>
      <c r="J243" s="163"/>
      <c r="K243" s="160"/>
      <c r="L243" s="160"/>
      <c r="M243" s="163">
        <f>-M241</f>
        <v>-39463265.87375465</v>
      </c>
      <c r="N243" s="163"/>
      <c r="O243" s="160">
        <f>-O241</f>
        <v>-39463265.87375465</v>
      </c>
      <c r="P243" s="160">
        <f>O243+O241</f>
        <v>0</v>
      </c>
      <c r="Q243" s="160"/>
      <c r="R243" s="164"/>
      <c r="S243" s="160"/>
      <c r="T243" s="160"/>
      <c r="U243" s="754"/>
      <c r="V243" s="233"/>
      <c r="W243" s="160"/>
      <c r="X243" s="160"/>
      <c r="Y243" s="160"/>
      <c r="Z243" s="160"/>
      <c r="AA243" s="163"/>
      <c r="AB243" s="163"/>
      <c r="AC243" s="163"/>
      <c r="AD243" s="163"/>
      <c r="AE243" s="160"/>
      <c r="AF243" s="160"/>
    </row>
    <row r="244" spans="1:34" x14ac:dyDescent="0.2">
      <c r="A244" s="158"/>
      <c r="B244" s="234"/>
      <c r="C244" s="160"/>
      <c r="D244" s="161"/>
      <c r="E244" s="428"/>
      <c r="F244" s="160"/>
      <c r="G244" s="160"/>
      <c r="H244" s="160"/>
      <c r="I244" s="160"/>
      <c r="J244" s="163"/>
      <c r="K244" s="160"/>
      <c r="L244" s="160"/>
      <c r="M244" s="163"/>
      <c r="N244" s="163"/>
      <c r="O244" s="160"/>
      <c r="P244" s="160"/>
      <c r="Q244" s="160"/>
      <c r="R244" s="164"/>
      <c r="S244" s="160"/>
      <c r="T244" s="160"/>
      <c r="U244" s="754"/>
      <c r="V244" s="233"/>
      <c r="W244" s="160"/>
      <c r="X244" s="160"/>
      <c r="Y244" s="160"/>
      <c r="Z244" s="160"/>
      <c r="AA244" s="163"/>
      <c r="AB244" s="163"/>
      <c r="AC244" s="163"/>
      <c r="AD244" s="163"/>
      <c r="AE244" s="160"/>
      <c r="AF244" s="160"/>
    </row>
    <row r="245" spans="1:34" x14ac:dyDescent="0.2">
      <c r="A245" s="158">
        <v>19</v>
      </c>
      <c r="B245" s="234">
        <v>43831</v>
      </c>
      <c r="C245" s="160">
        <f>'Summary- Detailed'!L279</f>
        <v>9804714.5559916031</v>
      </c>
      <c r="D245" s="161">
        <f>C245</f>
        <v>9804714.5559916031</v>
      </c>
      <c r="E245" s="428"/>
      <c r="F245" s="160">
        <f t="shared" ref="F245:F256" si="320">IF(ABS(D245)&gt;+$F$12,IF(D245&lt;0,-$F$12,+$F$12),+D245)</f>
        <v>9804714.5559916031</v>
      </c>
      <c r="G245" s="160">
        <f t="shared" ref="G245:G256" si="321">IF(ABS(D245)-ABS(F245)&gt;=$G$12,IF(D245&lt;=0,-$G$12,+$G$12),+D245-F245)</f>
        <v>0</v>
      </c>
      <c r="H245" s="160">
        <f t="shared" ref="H245:H256" si="322">IF(ABS(+D245)-ABS(SUM(F245:G245))&gt;=$H$12,IF(D245&lt;=0,-$H$12,+$H$12),+D245-SUM(F245:G245))</f>
        <v>0</v>
      </c>
      <c r="I245" s="160"/>
      <c r="J245" s="163">
        <f t="shared" ref="J245:J256" si="323">IF(G245&gt;0,+G245*$C$316,G245*$C$317)</f>
        <v>0</v>
      </c>
      <c r="K245" s="160">
        <f t="shared" ref="K245:K256" si="324">+H245*$C$318</f>
        <v>0</v>
      </c>
      <c r="L245" s="160"/>
      <c r="M245" s="163">
        <f>SUM(J245:L245)+$M$241+M243</f>
        <v>0</v>
      </c>
      <c r="N245" s="163">
        <v>0</v>
      </c>
      <c r="O245" s="160">
        <f t="shared" ref="O245:O256" si="325">M245+N245</f>
        <v>0</v>
      </c>
      <c r="P245" s="163">
        <f>O245-O241-O243</f>
        <v>0</v>
      </c>
      <c r="Q245" s="160"/>
      <c r="R245" s="164"/>
      <c r="S245" s="160">
        <f t="shared" ref="S245:S256" si="326">+F245</f>
        <v>9804714.5559916031</v>
      </c>
      <c r="T245" s="160">
        <f t="shared" ref="T245:T256" si="327">+G245-J245</f>
        <v>0</v>
      </c>
      <c r="U245" s="754">
        <f t="shared" ref="U245:U256" si="328">+H245-K245</f>
        <v>0</v>
      </c>
      <c r="V245" s="233"/>
      <c r="W245" s="160"/>
      <c r="X245" s="160"/>
      <c r="Y245" s="160"/>
      <c r="Z245" s="160"/>
      <c r="AA245" s="163">
        <f t="shared" ref="AA245:AA256" si="329">SUM(S245:V245)+$AA$241</f>
        <v>55197853.735510126</v>
      </c>
      <c r="AB245" s="163">
        <v>0</v>
      </c>
      <c r="AC245" s="163">
        <f t="shared" ref="AC245:AC256" si="330">AA245-AB245</f>
        <v>55197853.735510126</v>
      </c>
      <c r="AD245" s="163">
        <v>0</v>
      </c>
      <c r="AE245" s="160">
        <f t="shared" ref="AE245:AE256" si="331">AA245-AB245+AD245</f>
        <v>55197853.735510126</v>
      </c>
      <c r="AF245" s="163">
        <f>AE245-AE241</f>
        <v>9804714.5559916049</v>
      </c>
      <c r="AH245" s="161"/>
    </row>
    <row r="246" spans="1:34" x14ac:dyDescent="0.2">
      <c r="A246" s="158">
        <f>A245</f>
        <v>19</v>
      </c>
      <c r="B246" s="234">
        <v>43862</v>
      </c>
      <c r="C246" s="160">
        <f>'Summary- Detailed'!L280</f>
        <v>5302015.7444515079</v>
      </c>
      <c r="D246" s="161">
        <f>SUM($C$245:C246)</f>
        <v>15106730.300443111</v>
      </c>
      <c r="E246" s="428"/>
      <c r="F246" s="160">
        <f t="shared" si="320"/>
        <v>15106730.300443111</v>
      </c>
      <c r="G246" s="160">
        <f t="shared" si="321"/>
        <v>0</v>
      </c>
      <c r="H246" s="160">
        <f t="shared" si="322"/>
        <v>0</v>
      </c>
      <c r="I246" s="160"/>
      <c r="J246" s="163">
        <f t="shared" si="323"/>
        <v>0</v>
      </c>
      <c r="K246" s="160">
        <f t="shared" si="324"/>
        <v>0</v>
      </c>
      <c r="L246" s="160"/>
      <c r="M246" s="163">
        <f>SUM(J246:L246)+$M$241+M243</f>
        <v>0</v>
      </c>
      <c r="N246" s="163">
        <v>0</v>
      </c>
      <c r="O246" s="160">
        <f t="shared" si="325"/>
        <v>0</v>
      </c>
      <c r="P246" s="160">
        <f t="shared" ref="P246:P251" si="332">O246-O245</f>
        <v>0</v>
      </c>
      <c r="Q246" s="160"/>
      <c r="R246" s="164"/>
      <c r="S246" s="160">
        <f t="shared" si="326"/>
        <v>15106730.300443111</v>
      </c>
      <c r="T246" s="160">
        <f t="shared" si="327"/>
        <v>0</v>
      </c>
      <c r="U246" s="754">
        <f t="shared" si="328"/>
        <v>0</v>
      </c>
      <c r="V246" s="233"/>
      <c r="W246" s="160"/>
      <c r="X246" s="160"/>
      <c r="Y246" s="160"/>
      <c r="Z246" s="160"/>
      <c r="AA246" s="163">
        <f>SUM(S246:V246)+$AA$241</f>
        <v>60499869.479961634</v>
      </c>
      <c r="AB246" s="163">
        <v>0</v>
      </c>
      <c r="AC246" s="163">
        <f t="shared" si="330"/>
        <v>60499869.479961634</v>
      </c>
      <c r="AD246" s="163">
        <v>0</v>
      </c>
      <c r="AE246" s="160">
        <f t="shared" si="331"/>
        <v>60499869.479961634</v>
      </c>
      <c r="AF246" s="160">
        <f t="shared" ref="AF246:AF255" si="333">AE246-AE245</f>
        <v>5302015.7444515079</v>
      </c>
    </row>
    <row r="247" spans="1:34" ht="15.75" x14ac:dyDescent="0.25">
      <c r="A247" s="158">
        <f t="shared" ref="A247:A255" si="334">A246</f>
        <v>19</v>
      </c>
      <c r="B247" s="234">
        <v>43891</v>
      </c>
      <c r="C247" s="160">
        <f>'Summary- Detailed'!L281</f>
        <v>9983216.0141146872</v>
      </c>
      <c r="D247" s="161">
        <f>SUM($C$245:C247)</f>
        <v>25089946.314557798</v>
      </c>
      <c r="E247" s="428"/>
      <c r="F247" s="160">
        <f t="shared" si="320"/>
        <v>17000000</v>
      </c>
      <c r="G247" s="160">
        <f t="shared" si="321"/>
        <v>8089946.3145577982</v>
      </c>
      <c r="H247" s="160">
        <f t="shared" si="322"/>
        <v>0</v>
      </c>
      <c r="I247" s="160"/>
      <c r="J247" s="163">
        <f t="shared" si="323"/>
        <v>4044973.1572788991</v>
      </c>
      <c r="K247" s="160">
        <f t="shared" si="324"/>
        <v>0</v>
      </c>
      <c r="L247" s="160"/>
      <c r="M247" s="163">
        <f>SUM(J247:L247)+$M$241+M243</f>
        <v>4044973.1572788954</v>
      </c>
      <c r="N247" s="163">
        <v>0</v>
      </c>
      <c r="O247" s="160">
        <f t="shared" si="325"/>
        <v>4044973.1572788954</v>
      </c>
      <c r="P247" s="160">
        <f t="shared" si="332"/>
        <v>4044973.1572788954</v>
      </c>
      <c r="R247" s="164"/>
      <c r="S247" s="160">
        <f t="shared" si="326"/>
        <v>17000000</v>
      </c>
      <c r="T247" s="160">
        <f t="shared" si="327"/>
        <v>4044973.1572788991</v>
      </c>
      <c r="U247" s="754">
        <f t="shared" si="328"/>
        <v>0</v>
      </c>
      <c r="V247" s="233"/>
      <c r="W247" s="160"/>
      <c r="X247" s="160"/>
      <c r="Y247" s="160"/>
      <c r="Z247" s="160"/>
      <c r="AA247" s="163">
        <f t="shared" si="329"/>
        <v>66438112.336797416</v>
      </c>
      <c r="AB247" s="163">
        <v>0</v>
      </c>
      <c r="AC247" s="163">
        <f t="shared" si="330"/>
        <v>66438112.336797416</v>
      </c>
      <c r="AD247" s="163">
        <v>0</v>
      </c>
      <c r="AE247" s="160">
        <f t="shared" si="331"/>
        <v>66438112.336797416</v>
      </c>
      <c r="AF247" s="160">
        <f t="shared" si="333"/>
        <v>5938242.8568357825</v>
      </c>
      <c r="AG247" s="698"/>
    </row>
    <row r="248" spans="1:34" ht="15.75" x14ac:dyDescent="0.25">
      <c r="A248" s="158">
        <f t="shared" si="334"/>
        <v>19</v>
      </c>
      <c r="B248" s="234">
        <v>43922</v>
      </c>
      <c r="C248" s="160">
        <f>'Summary- Detailed'!L282</f>
        <v>8247124.5104860291</v>
      </c>
      <c r="D248" s="161">
        <f>SUM($C$245:C248)</f>
        <v>33337070.825043827</v>
      </c>
      <c r="E248" s="428"/>
      <c r="F248" s="160">
        <f t="shared" si="320"/>
        <v>17000000</v>
      </c>
      <c r="G248" s="160">
        <f t="shared" si="321"/>
        <v>16337070.825043827</v>
      </c>
      <c r="H248" s="160">
        <f t="shared" si="322"/>
        <v>0</v>
      </c>
      <c r="I248" s="160"/>
      <c r="J248" s="163">
        <f t="shared" si="323"/>
        <v>8168535.4125219136</v>
      </c>
      <c r="K248" s="160">
        <f t="shared" si="324"/>
        <v>0</v>
      </c>
      <c r="L248" s="160"/>
      <c r="M248" s="163">
        <f>SUM(J248:L248)+$M$241+M243</f>
        <v>8168535.4125219136</v>
      </c>
      <c r="N248" s="163">
        <v>0</v>
      </c>
      <c r="O248" s="160">
        <f t="shared" si="325"/>
        <v>8168535.4125219136</v>
      </c>
      <c r="P248" s="160">
        <f t="shared" si="332"/>
        <v>4123562.2552430183</v>
      </c>
      <c r="Q248" s="698"/>
      <c r="R248" s="164"/>
      <c r="S248" s="160">
        <f t="shared" si="326"/>
        <v>17000000</v>
      </c>
      <c r="T248" s="160">
        <f t="shared" si="327"/>
        <v>8168535.4125219136</v>
      </c>
      <c r="U248" s="754">
        <f t="shared" si="328"/>
        <v>0</v>
      </c>
      <c r="V248" s="233"/>
      <c r="W248" s="160"/>
      <c r="X248" s="160"/>
      <c r="Y248" s="160"/>
      <c r="Z248" s="160"/>
      <c r="AA248" s="163">
        <f t="shared" si="329"/>
        <v>70561674.592040434</v>
      </c>
      <c r="AB248" s="163">
        <v>0</v>
      </c>
      <c r="AC248" s="163">
        <f t="shared" si="330"/>
        <v>70561674.592040434</v>
      </c>
      <c r="AD248" s="163">
        <v>0</v>
      </c>
      <c r="AE248" s="160">
        <f t="shared" si="331"/>
        <v>70561674.592040434</v>
      </c>
      <c r="AF248" s="160">
        <f t="shared" si="333"/>
        <v>4123562.2552430183</v>
      </c>
      <c r="AG248" s="698"/>
    </row>
    <row r="249" spans="1:34" ht="15.75" x14ac:dyDescent="0.25">
      <c r="A249" s="158">
        <f t="shared" si="334"/>
        <v>19</v>
      </c>
      <c r="B249" s="234">
        <v>43952</v>
      </c>
      <c r="C249" s="160">
        <f>'Summary- Detailed'!L283</f>
        <v>8988168.8994665574</v>
      </c>
      <c r="D249" s="161">
        <f>SUM($C$245:C249)</f>
        <v>42325239.724510387</v>
      </c>
      <c r="E249" s="428"/>
      <c r="F249" s="160">
        <f t="shared" si="320"/>
        <v>17000000</v>
      </c>
      <c r="G249" s="160">
        <f t="shared" si="321"/>
        <v>23000000</v>
      </c>
      <c r="H249" s="160">
        <f t="shared" si="322"/>
        <v>2325239.7245103866</v>
      </c>
      <c r="I249" s="160"/>
      <c r="J249" s="163">
        <f t="shared" si="323"/>
        <v>11500000</v>
      </c>
      <c r="K249" s="160">
        <f t="shared" si="324"/>
        <v>2092715.7520593479</v>
      </c>
      <c r="L249" s="160"/>
      <c r="M249" s="163">
        <f>SUM(J249:L249)+$M$241+M243</f>
        <v>13592715.752059348</v>
      </c>
      <c r="N249" s="163">
        <v>0</v>
      </c>
      <c r="O249" s="160">
        <f t="shared" si="325"/>
        <v>13592715.752059348</v>
      </c>
      <c r="P249" s="160">
        <f t="shared" si="332"/>
        <v>5424180.3395374343</v>
      </c>
      <c r="Q249" s="698"/>
      <c r="R249" s="164"/>
      <c r="S249" s="160">
        <f t="shared" si="326"/>
        <v>17000000</v>
      </c>
      <c r="T249" s="160">
        <f t="shared" si="327"/>
        <v>11500000</v>
      </c>
      <c r="U249" s="754">
        <f t="shared" si="328"/>
        <v>232523.97245103866</v>
      </c>
      <c r="V249" s="233"/>
      <c r="W249" s="160"/>
      <c r="X249" s="160"/>
      <c r="Y249" s="160"/>
      <c r="Z249" s="160"/>
      <c r="AA249" s="163">
        <f t="shared" si="329"/>
        <v>74125663.151969552</v>
      </c>
      <c r="AB249" s="163">
        <v>0</v>
      </c>
      <c r="AC249" s="163">
        <f t="shared" si="330"/>
        <v>74125663.151969552</v>
      </c>
      <c r="AD249" s="163">
        <v>0</v>
      </c>
      <c r="AE249" s="160">
        <f t="shared" si="331"/>
        <v>74125663.151969552</v>
      </c>
      <c r="AF249" s="160">
        <f t="shared" si="333"/>
        <v>3563988.5599291176</v>
      </c>
      <c r="AG249" s="698"/>
    </row>
    <row r="250" spans="1:34" ht="15.75" x14ac:dyDescent="0.25">
      <c r="A250" s="158">
        <f t="shared" si="334"/>
        <v>19</v>
      </c>
      <c r="B250" s="234">
        <v>43983</v>
      </c>
      <c r="C250" s="160">
        <f>'Summary- Detailed'!L284</f>
        <v>6524255.3374649463</v>
      </c>
      <c r="D250" s="161">
        <f>SUM($C$245:C250)</f>
        <v>48849495.06197533</v>
      </c>
      <c r="E250" s="428"/>
      <c r="F250" s="160">
        <f t="shared" si="320"/>
        <v>17000000</v>
      </c>
      <c r="G250" s="160">
        <f t="shared" si="321"/>
        <v>23000000</v>
      </c>
      <c r="H250" s="160">
        <f t="shared" si="322"/>
        <v>8849495.0619753301</v>
      </c>
      <c r="I250" s="160"/>
      <c r="J250" s="163">
        <f t="shared" si="323"/>
        <v>11500000</v>
      </c>
      <c r="K250" s="160">
        <f t="shared" si="324"/>
        <v>7964545.5557777975</v>
      </c>
      <c r="L250" s="160"/>
      <c r="M250" s="163">
        <f>SUM(J250:L250)+$M$241+M243</f>
        <v>19464545.555777796</v>
      </c>
      <c r="N250" s="163">
        <v>0</v>
      </c>
      <c r="O250" s="160">
        <f t="shared" si="325"/>
        <v>19464545.555777796</v>
      </c>
      <c r="P250" s="160">
        <f t="shared" si="332"/>
        <v>5871829.8037184477</v>
      </c>
      <c r="Q250" s="698"/>
      <c r="R250" s="164"/>
      <c r="S250" s="160">
        <f t="shared" si="326"/>
        <v>17000000</v>
      </c>
      <c r="T250" s="160">
        <f t="shared" si="327"/>
        <v>11500000</v>
      </c>
      <c r="U250" s="754">
        <f t="shared" si="328"/>
        <v>884949.50619753264</v>
      </c>
      <c r="V250" s="233"/>
      <c r="W250" s="160"/>
      <c r="X250" s="160"/>
      <c r="Y250" s="160"/>
      <c r="Z250" s="160"/>
      <c r="AA250" s="163">
        <f t="shared" si="329"/>
        <v>74778088.685716063</v>
      </c>
      <c r="AB250" s="163">
        <v>0</v>
      </c>
      <c r="AC250" s="163">
        <f t="shared" si="330"/>
        <v>74778088.685716063</v>
      </c>
      <c r="AD250" s="163">
        <v>0</v>
      </c>
      <c r="AE250" s="160">
        <f t="shared" si="331"/>
        <v>74778088.685716063</v>
      </c>
      <c r="AF250" s="160">
        <f t="shared" si="333"/>
        <v>652425.53374651074</v>
      </c>
      <c r="AG250" s="698"/>
    </row>
    <row r="251" spans="1:34" ht="15.75" x14ac:dyDescent="0.25">
      <c r="A251" s="158">
        <f t="shared" si="334"/>
        <v>19</v>
      </c>
      <c r="B251" s="234">
        <v>44013</v>
      </c>
      <c r="C251" s="160">
        <f>'Summary- Detailed'!L285</f>
        <v>332103.59505244921</v>
      </c>
      <c r="D251" s="161">
        <f>SUM($C$245:C251)</f>
        <v>49181598.657027781</v>
      </c>
      <c r="E251" s="428"/>
      <c r="F251" s="160">
        <f t="shared" si="320"/>
        <v>17000000</v>
      </c>
      <c r="G251" s="160">
        <f t="shared" si="321"/>
        <v>23000000</v>
      </c>
      <c r="H251" s="160">
        <f t="shared" si="322"/>
        <v>9181598.657027781</v>
      </c>
      <c r="I251" s="160"/>
      <c r="J251" s="163">
        <f t="shared" si="323"/>
        <v>11500000</v>
      </c>
      <c r="K251" s="160">
        <f t="shared" si="324"/>
        <v>8263438.7913250029</v>
      </c>
      <c r="L251" s="160"/>
      <c r="M251" s="163">
        <f>SUM(J251:L251)+$M$241+M243</f>
        <v>19763438.791325003</v>
      </c>
      <c r="N251" s="163">
        <v>0</v>
      </c>
      <c r="O251" s="160">
        <f t="shared" si="325"/>
        <v>19763438.791325003</v>
      </c>
      <c r="P251" s="160">
        <f t="shared" si="332"/>
        <v>298893.2355472073</v>
      </c>
      <c r="Q251" s="698"/>
      <c r="R251" s="164"/>
      <c r="S251" s="160">
        <f t="shared" si="326"/>
        <v>17000000</v>
      </c>
      <c r="T251" s="160">
        <f t="shared" si="327"/>
        <v>11500000</v>
      </c>
      <c r="U251" s="754">
        <f t="shared" si="328"/>
        <v>918159.8657027781</v>
      </c>
      <c r="V251" s="233"/>
      <c r="W251" s="160"/>
      <c r="X251" s="160"/>
      <c r="Y251" s="160"/>
      <c r="Z251" s="160"/>
      <c r="AA251" s="163">
        <f t="shared" si="329"/>
        <v>74811299.045221299</v>
      </c>
      <c r="AB251" s="163">
        <v>0</v>
      </c>
      <c r="AC251" s="163">
        <f t="shared" si="330"/>
        <v>74811299.045221299</v>
      </c>
      <c r="AD251" s="163">
        <v>0</v>
      </c>
      <c r="AE251" s="160">
        <f t="shared" si="331"/>
        <v>74811299.045221299</v>
      </c>
      <c r="AF251" s="160">
        <f t="shared" si="333"/>
        <v>33210.359505236149</v>
      </c>
      <c r="AG251" s="698"/>
    </row>
    <row r="252" spans="1:34" ht="15.75" x14ac:dyDescent="0.25">
      <c r="A252" s="158">
        <f t="shared" si="334"/>
        <v>19</v>
      </c>
      <c r="B252" s="234">
        <v>44044</v>
      </c>
      <c r="C252" s="160">
        <f>'Summary- Detailed'!L286</f>
        <v>104089.09890983833</v>
      </c>
      <c r="D252" s="161">
        <f>SUM($C$245:C252)</f>
        <v>49285687.755937621</v>
      </c>
      <c r="E252" s="428"/>
      <c r="F252" s="160">
        <f t="shared" si="320"/>
        <v>17000000</v>
      </c>
      <c r="G252" s="160">
        <f t="shared" si="321"/>
        <v>23000000</v>
      </c>
      <c r="H252" s="160">
        <f t="shared" si="322"/>
        <v>9285687.755937621</v>
      </c>
      <c r="I252" s="160"/>
      <c r="J252" s="163">
        <f t="shared" si="323"/>
        <v>11500000</v>
      </c>
      <c r="K252" s="160">
        <f t="shared" si="324"/>
        <v>8357118.9803438587</v>
      </c>
      <c r="L252" s="160"/>
      <c r="M252" s="163">
        <f>SUM(J252:L252)+$M$241+M243</f>
        <v>19857118.980343863</v>
      </c>
      <c r="N252" s="163">
        <v>0</v>
      </c>
      <c r="O252" s="160">
        <f t="shared" si="325"/>
        <v>19857118.980343863</v>
      </c>
      <c r="P252" s="160">
        <f>O252-O251</f>
        <v>93680.189018860459</v>
      </c>
      <c r="Q252" s="698"/>
      <c r="R252" s="164"/>
      <c r="S252" s="160">
        <f t="shared" si="326"/>
        <v>17000000</v>
      </c>
      <c r="T252" s="160">
        <f t="shared" si="327"/>
        <v>11500000</v>
      </c>
      <c r="U252" s="754">
        <f t="shared" si="328"/>
        <v>928568.77559376229</v>
      </c>
      <c r="V252" s="233"/>
      <c r="W252" s="160"/>
      <c r="X252" s="160"/>
      <c r="Y252" s="160"/>
      <c r="Z252" s="160"/>
      <c r="AA252" s="163">
        <f t="shared" si="329"/>
        <v>74821707.955112278</v>
      </c>
      <c r="AB252" s="163">
        <v>0</v>
      </c>
      <c r="AC252" s="163">
        <f t="shared" si="330"/>
        <v>74821707.955112278</v>
      </c>
      <c r="AD252" s="163">
        <v>0</v>
      </c>
      <c r="AE252" s="160">
        <f t="shared" si="331"/>
        <v>74821707.955112278</v>
      </c>
      <c r="AF252" s="160">
        <f t="shared" si="333"/>
        <v>10408.909890979528</v>
      </c>
      <c r="AG252" s="698"/>
    </row>
    <row r="253" spans="1:34" ht="15.75" x14ac:dyDescent="0.25">
      <c r="A253" s="158">
        <f t="shared" si="334"/>
        <v>19</v>
      </c>
      <c r="B253" s="234">
        <v>44075</v>
      </c>
      <c r="C253" s="160">
        <f>'Summary- Detailed'!L287</f>
        <v>2217368.8602665481</v>
      </c>
      <c r="D253" s="161">
        <f>SUM($C$245:C253)</f>
        <v>51503056.616204172</v>
      </c>
      <c r="E253" s="428"/>
      <c r="F253" s="160">
        <f t="shared" si="320"/>
        <v>17000000</v>
      </c>
      <c r="G253" s="160">
        <f t="shared" si="321"/>
        <v>23000000</v>
      </c>
      <c r="H253" s="160">
        <f t="shared" si="322"/>
        <v>11503056.616204172</v>
      </c>
      <c r="I253" s="160"/>
      <c r="J253" s="163">
        <f t="shared" si="323"/>
        <v>11500000</v>
      </c>
      <c r="K253" s="160">
        <f t="shared" si="324"/>
        <v>10352750.954583755</v>
      </c>
      <c r="L253" s="160"/>
      <c r="M253" s="163">
        <f>SUM(J253:L253)+$M$241+M243</f>
        <v>21852750.954583757</v>
      </c>
      <c r="N253" s="163">
        <v>0</v>
      </c>
      <c r="O253" s="160">
        <f t="shared" si="325"/>
        <v>21852750.954583757</v>
      </c>
      <c r="P253" s="160">
        <f>O253-O252</f>
        <v>1995631.9742398933</v>
      </c>
      <c r="Q253" s="698"/>
      <c r="R253" s="164"/>
      <c r="S253" s="160">
        <f t="shared" si="326"/>
        <v>17000000</v>
      </c>
      <c r="T253" s="160">
        <f t="shared" si="327"/>
        <v>11500000</v>
      </c>
      <c r="U253" s="754">
        <f t="shared" si="328"/>
        <v>1150305.6616204176</v>
      </c>
      <c r="V253" s="233"/>
      <c r="W253" s="160"/>
      <c r="X253" s="160"/>
      <c r="Y253" s="160"/>
      <c r="Z253" s="160"/>
      <c r="AA253" s="163">
        <f t="shared" si="329"/>
        <v>75043444.841138929</v>
      </c>
      <c r="AB253" s="163">
        <v>0</v>
      </c>
      <c r="AC253" s="163">
        <f t="shared" si="330"/>
        <v>75043444.841138929</v>
      </c>
      <c r="AD253" s="163">
        <v>0</v>
      </c>
      <c r="AE253" s="160">
        <f t="shared" si="331"/>
        <v>75043444.841138929</v>
      </c>
      <c r="AF253" s="160">
        <f t="shared" si="333"/>
        <v>221736.88602665067</v>
      </c>
      <c r="AG253" s="698"/>
    </row>
    <row r="254" spans="1:34" ht="15.75" x14ac:dyDescent="0.25">
      <c r="A254" s="158">
        <f t="shared" si="334"/>
        <v>19</v>
      </c>
      <c r="B254" s="234">
        <v>44105</v>
      </c>
      <c r="C254" s="160">
        <f>'Summary- Detailed'!L288</f>
        <v>3663401.7675322294</v>
      </c>
      <c r="D254" s="161">
        <f>SUM($C$245:C254)</f>
        <v>55166458.383736402</v>
      </c>
      <c r="E254" s="428"/>
      <c r="F254" s="160">
        <f t="shared" si="320"/>
        <v>17000000</v>
      </c>
      <c r="G254" s="160">
        <f t="shared" si="321"/>
        <v>23000000</v>
      </c>
      <c r="H254" s="160">
        <f t="shared" si="322"/>
        <v>15166458.383736402</v>
      </c>
      <c r="I254" s="160"/>
      <c r="J254" s="163">
        <f t="shared" si="323"/>
        <v>11500000</v>
      </c>
      <c r="K254" s="160">
        <f t="shared" si="324"/>
        <v>13649812.545362761</v>
      </c>
      <c r="L254" s="160"/>
      <c r="M254" s="163">
        <f>SUM(J254:L254)+$M$241+M243</f>
        <v>25149812.545362763</v>
      </c>
      <c r="N254" s="163">
        <v>0</v>
      </c>
      <c r="O254" s="160">
        <f t="shared" si="325"/>
        <v>25149812.545362763</v>
      </c>
      <c r="P254" s="160">
        <f>O254-O253</f>
        <v>3297061.5907790065</v>
      </c>
      <c r="Q254" s="698"/>
      <c r="R254" s="164"/>
      <c r="S254" s="160">
        <f t="shared" si="326"/>
        <v>17000000</v>
      </c>
      <c r="T254" s="160">
        <f t="shared" si="327"/>
        <v>11500000</v>
      </c>
      <c r="U254" s="754">
        <f t="shared" si="328"/>
        <v>1516645.8383736406</v>
      </c>
      <c r="V254" s="233"/>
      <c r="W254" s="160"/>
      <c r="X254" s="160"/>
      <c r="Y254" s="160"/>
      <c r="Z254" s="160"/>
      <c r="AA254" s="163">
        <f t="shared" si="329"/>
        <v>75409785.017892152</v>
      </c>
      <c r="AB254" s="163">
        <v>0</v>
      </c>
      <c r="AC254" s="163">
        <f t="shared" si="330"/>
        <v>75409785.017892152</v>
      </c>
      <c r="AD254" s="163">
        <v>0</v>
      </c>
      <c r="AE254" s="160">
        <f t="shared" si="331"/>
        <v>75409785.017892152</v>
      </c>
      <c r="AF254" s="160">
        <f t="shared" si="333"/>
        <v>366340.17675322294</v>
      </c>
      <c r="AG254" s="698"/>
    </row>
    <row r="255" spans="1:34" ht="15.75" x14ac:dyDescent="0.25">
      <c r="A255" s="158">
        <f t="shared" si="334"/>
        <v>19</v>
      </c>
      <c r="B255" s="234">
        <v>44136</v>
      </c>
      <c r="C255" s="160">
        <f>'Summary- Detailed'!L289</f>
        <v>7197268.587512075</v>
      </c>
      <c r="D255" s="161">
        <f>SUM($C$245:C255)</f>
        <v>62363726.971248478</v>
      </c>
      <c r="E255" s="428"/>
      <c r="F255" s="160">
        <f t="shared" si="320"/>
        <v>17000000</v>
      </c>
      <c r="G255" s="160">
        <f t="shared" si="321"/>
        <v>23000000</v>
      </c>
      <c r="H255" s="160">
        <f t="shared" si="322"/>
        <v>22363726.971248478</v>
      </c>
      <c r="I255" s="160"/>
      <c r="J255" s="163">
        <f t="shared" si="323"/>
        <v>11500000</v>
      </c>
      <c r="K255" s="160">
        <f t="shared" si="324"/>
        <v>20127354.274123631</v>
      </c>
      <c r="L255" s="160"/>
      <c r="M255" s="163">
        <f>SUM(J255:L255)+$M$241+M243</f>
        <v>31627354.274123639</v>
      </c>
      <c r="N255" s="163">
        <v>0</v>
      </c>
      <c r="O255" s="160">
        <f t="shared" si="325"/>
        <v>31627354.274123639</v>
      </c>
      <c r="P255" s="160">
        <f>O255-O254</f>
        <v>6477541.7287608758</v>
      </c>
      <c r="Q255" s="698"/>
      <c r="R255" s="164"/>
      <c r="S255" s="160">
        <f t="shared" si="326"/>
        <v>17000000</v>
      </c>
      <c r="T255" s="160">
        <f t="shared" si="327"/>
        <v>11500000</v>
      </c>
      <c r="U255" s="754">
        <f t="shared" si="328"/>
        <v>2236372.6971248463</v>
      </c>
      <c r="V255" s="233"/>
      <c r="W255" s="160"/>
      <c r="X255" s="160"/>
      <c r="Y255" s="160"/>
      <c r="Z255" s="160"/>
      <c r="AA255" s="163">
        <f t="shared" si="329"/>
        <v>76129511.87664336</v>
      </c>
      <c r="AB255" s="163">
        <v>0</v>
      </c>
      <c r="AC255" s="163">
        <f t="shared" si="330"/>
        <v>76129511.87664336</v>
      </c>
      <c r="AD255" s="163">
        <v>0</v>
      </c>
      <c r="AE255" s="160">
        <f t="shared" si="331"/>
        <v>76129511.87664336</v>
      </c>
      <c r="AF255" s="160">
        <f t="shared" si="333"/>
        <v>719726.85875120759</v>
      </c>
      <c r="AG255" s="698"/>
    </row>
    <row r="256" spans="1:34" ht="15.75" x14ac:dyDescent="0.25">
      <c r="A256" s="158">
        <f>A255</f>
        <v>19</v>
      </c>
      <c r="B256" s="234">
        <v>44166</v>
      </c>
      <c r="C256" s="160">
        <f>'Summary- Detailed'!L290</f>
        <v>13754932.428310787</v>
      </c>
      <c r="D256" s="161">
        <f>SUM($C$245:C256)</f>
        <v>76118659.399559259</v>
      </c>
      <c r="E256" s="428"/>
      <c r="F256" s="160">
        <f t="shared" si="320"/>
        <v>17000000</v>
      </c>
      <c r="G256" s="160">
        <f t="shared" si="321"/>
        <v>23000000</v>
      </c>
      <c r="H256" s="160">
        <f t="shared" si="322"/>
        <v>36118659.399559259</v>
      </c>
      <c r="I256" s="160"/>
      <c r="J256" s="163">
        <f t="shared" si="323"/>
        <v>11500000</v>
      </c>
      <c r="K256" s="160">
        <f t="shared" si="324"/>
        <v>32506793.459603336</v>
      </c>
      <c r="L256" s="160"/>
      <c r="M256" s="163">
        <f>SUM(J256:L256)+$M$241+M243</f>
        <v>44006793.459603339</v>
      </c>
      <c r="N256" s="163">
        <v>0</v>
      </c>
      <c r="O256" s="160">
        <f t="shared" si="325"/>
        <v>44006793.459603339</v>
      </c>
      <c r="P256" s="160">
        <f>O256-O255</f>
        <v>12379439.185479701</v>
      </c>
      <c r="Q256" s="698"/>
      <c r="R256" s="164"/>
      <c r="S256" s="160">
        <f t="shared" si="326"/>
        <v>17000000</v>
      </c>
      <c r="T256" s="160">
        <f t="shared" si="327"/>
        <v>11500000</v>
      </c>
      <c r="U256" s="754">
        <f t="shared" si="328"/>
        <v>3611865.9399559237</v>
      </c>
      <c r="V256" s="233"/>
      <c r="W256" s="160"/>
      <c r="X256" s="160"/>
      <c r="Y256" s="160"/>
      <c r="Z256" s="160"/>
      <c r="AA256" s="163">
        <f t="shared" si="329"/>
        <v>77505005.119474441</v>
      </c>
      <c r="AB256" s="163">
        <v>0</v>
      </c>
      <c r="AC256" s="163">
        <f t="shared" si="330"/>
        <v>77505005.119474441</v>
      </c>
      <c r="AD256" s="163">
        <v>0</v>
      </c>
      <c r="AE256" s="160">
        <f t="shared" si="331"/>
        <v>77505005.119474441</v>
      </c>
      <c r="AF256" s="160">
        <f>AE256-AE255</f>
        <v>1375493.2428310812</v>
      </c>
      <c r="AG256" s="698"/>
    </row>
    <row r="257" spans="1:34" ht="15" customHeight="1" x14ac:dyDescent="0.25">
      <c r="A257" s="158"/>
      <c r="B257" s="234"/>
      <c r="C257" s="754"/>
      <c r="D257" s="161"/>
      <c r="E257" s="754"/>
      <c r="F257" s="754"/>
      <c r="G257" s="754"/>
      <c r="H257" s="754"/>
      <c r="I257" s="754"/>
      <c r="J257" s="695"/>
      <c r="K257" s="754"/>
      <c r="L257" s="754"/>
      <c r="M257" s="695"/>
      <c r="N257" s="695"/>
      <c r="O257" s="754"/>
      <c r="P257" s="754"/>
      <c r="Q257" s="698"/>
      <c r="R257" s="534"/>
      <c r="S257" s="754"/>
      <c r="T257" s="754"/>
      <c r="U257" s="754"/>
      <c r="V257" s="233"/>
      <c r="W257" s="754"/>
      <c r="X257" s="754"/>
      <c r="Y257" s="754"/>
      <c r="Z257" s="754"/>
      <c r="AA257" s="695"/>
      <c r="AB257" s="695"/>
      <c r="AC257" s="695"/>
      <c r="AD257" s="695"/>
      <c r="AE257" s="754"/>
      <c r="AF257" s="754"/>
      <c r="AG257" s="698"/>
    </row>
    <row r="258" spans="1:34" ht="15" customHeight="1" x14ac:dyDescent="0.25">
      <c r="A258" s="158" t="s">
        <v>88</v>
      </c>
      <c r="B258" s="518" t="s">
        <v>292</v>
      </c>
      <c r="C258" s="754"/>
      <c r="D258" s="161"/>
      <c r="E258" s="754"/>
      <c r="F258" s="754"/>
      <c r="G258" s="754"/>
      <c r="H258" s="754"/>
      <c r="I258" s="754"/>
      <c r="J258" s="695"/>
      <c r="K258" s="754"/>
      <c r="L258" s="754"/>
      <c r="M258" s="695">
        <f>-M256</f>
        <v>-44006793.459603339</v>
      </c>
      <c r="N258" s="695"/>
      <c r="O258" s="754">
        <f>-O256</f>
        <v>-44006793.459603339</v>
      </c>
      <c r="P258" s="754">
        <f>O256+O258</f>
        <v>0</v>
      </c>
      <c r="Q258" s="698"/>
      <c r="R258" s="534"/>
      <c r="S258" s="754"/>
      <c r="T258" s="754"/>
      <c r="U258" s="754"/>
      <c r="V258" s="233"/>
      <c r="W258" s="754"/>
      <c r="X258" s="754"/>
      <c r="Y258" s="754"/>
      <c r="Z258" s="754"/>
      <c r="AA258" s="695"/>
      <c r="AB258" s="695"/>
      <c r="AC258" s="695"/>
      <c r="AD258" s="695"/>
      <c r="AE258" s="754"/>
      <c r="AF258" s="754"/>
      <c r="AG258" s="698"/>
    </row>
    <row r="259" spans="1:34" ht="15" customHeight="1" x14ac:dyDescent="0.25">
      <c r="A259" s="158"/>
      <c r="B259" s="234"/>
      <c r="C259" s="160"/>
      <c r="D259" s="161"/>
      <c r="E259" s="428"/>
      <c r="F259" s="160"/>
      <c r="G259" s="160"/>
      <c r="H259" s="160"/>
      <c r="I259" s="160"/>
      <c r="J259" s="163"/>
      <c r="K259" s="160"/>
      <c r="L259" s="160"/>
      <c r="M259" s="163"/>
      <c r="N259" s="163"/>
      <c r="O259" s="160"/>
      <c r="P259" s="160"/>
      <c r="Q259" s="698"/>
      <c r="R259" s="164"/>
      <c r="S259" s="160"/>
      <c r="T259" s="160"/>
      <c r="U259" s="754"/>
      <c r="V259" s="233"/>
      <c r="W259" s="160"/>
      <c r="X259" s="160"/>
      <c r="Y259" s="160"/>
      <c r="Z259" s="160"/>
      <c r="AA259" s="163"/>
      <c r="AB259" s="163"/>
      <c r="AC259" s="163"/>
      <c r="AD259" s="163"/>
      <c r="AE259" s="160"/>
      <c r="AF259" s="160"/>
      <c r="AG259" s="698"/>
    </row>
    <row r="260" spans="1:34" ht="15" customHeight="1" x14ac:dyDescent="0.2">
      <c r="A260" s="158">
        <v>20</v>
      </c>
      <c r="B260" s="234">
        <v>44197</v>
      </c>
      <c r="C260" s="160">
        <f>'Summary- Detailed'!L296</f>
        <v>5536607.5636148537</v>
      </c>
      <c r="D260" s="161">
        <f>C260</f>
        <v>5536607.5636148537</v>
      </c>
      <c r="E260" s="428"/>
      <c r="F260" s="160">
        <f t="shared" ref="F260:F271" si="335">IF(ABS(D260)&gt;+$F$12,IF(D260&lt;0,-$F$12,+$F$12),+D260)</f>
        <v>5536607.5636148537</v>
      </c>
      <c r="G260" s="160">
        <f>IF(ABS(D260)-ABS(F260)&gt;=$G$12,IF(D260&lt;=0,-$G$12,+$G$12),+D260-F260)</f>
        <v>0</v>
      </c>
      <c r="H260" s="160">
        <f t="shared" ref="H260:H271" si="336">IF(ABS(+D260)-ABS(SUM(F260:G260))&gt;=$H$12,IF(D260&lt;=0,-$H$12,+$H$12),+D260-SUM(F260:G260))</f>
        <v>0</v>
      </c>
      <c r="I260" s="160"/>
      <c r="J260" s="163">
        <f t="shared" ref="J260:J271" si="337">IF(G260&gt;0,+G260*$C$316,G260*$C$317)</f>
        <v>0</v>
      </c>
      <c r="K260" s="160">
        <f t="shared" ref="K260:K271" si="338">+H260*$C$318</f>
        <v>0</v>
      </c>
      <c r="L260" s="160"/>
      <c r="M260" s="163">
        <f>SUM(J260:L260)+$M$256+M$258</f>
        <v>0</v>
      </c>
      <c r="N260" s="163">
        <v>0</v>
      </c>
      <c r="O260" s="160">
        <f t="shared" ref="O260:O271" si="339">M260+N260</f>
        <v>0</v>
      </c>
      <c r="P260" s="163">
        <f>O260-O256-O258</f>
        <v>0</v>
      </c>
      <c r="Q260" s="160"/>
      <c r="R260" s="164"/>
      <c r="S260" s="160">
        <f t="shared" ref="S260:S271" si="340">+F260</f>
        <v>5536607.5636148537</v>
      </c>
      <c r="T260" s="160">
        <f t="shared" ref="T260:T271" si="341">+G260-J260</f>
        <v>0</v>
      </c>
      <c r="U260" s="754">
        <f t="shared" ref="U260:U271" si="342">+H260-K260</f>
        <v>0</v>
      </c>
      <c r="V260" s="233"/>
      <c r="W260" s="160"/>
      <c r="X260" s="160"/>
      <c r="Y260" s="160"/>
      <c r="Z260" s="160"/>
      <c r="AA260" s="163">
        <f t="shared" ref="AA260:AA271" si="343">SUM(S260:V260)+$AA$256</f>
        <v>83041612.683089301</v>
      </c>
      <c r="AB260" s="163">
        <v>0</v>
      </c>
      <c r="AC260" s="163">
        <f t="shared" ref="AC260:AC271" si="344">AA260-AB260</f>
        <v>83041612.683089301</v>
      </c>
      <c r="AD260" s="163">
        <v>0</v>
      </c>
      <c r="AE260" s="160">
        <f t="shared" ref="AE260:AE271" si="345">AA260-AB260+AD260</f>
        <v>83041612.683089301</v>
      </c>
      <c r="AF260" s="163">
        <f>AE260-AE256</f>
        <v>5536607.5636148602</v>
      </c>
      <c r="AH260" s="161"/>
    </row>
    <row r="261" spans="1:34" ht="15" customHeight="1" x14ac:dyDescent="0.2">
      <c r="A261" s="158">
        <f>A260</f>
        <v>20</v>
      </c>
      <c r="B261" s="234">
        <v>44228</v>
      </c>
      <c r="C261" s="160">
        <f>'Summary- Detailed'!L297</f>
        <v>2103900.1413035365</v>
      </c>
      <c r="D261" s="161">
        <f>SUM($C$260:C261)</f>
        <v>7640507.7049183901</v>
      </c>
      <c r="E261" s="428"/>
      <c r="F261" s="160">
        <f t="shared" si="335"/>
        <v>7640507.7049183901</v>
      </c>
      <c r="G261" s="160">
        <f t="shared" ref="G261:G271" si="346">IF(ABS(D261)-ABS(F261)&gt;=$G$12,IF(D261&lt;=0,-$G$12,+$G$12),+D261-F261)</f>
        <v>0</v>
      </c>
      <c r="H261" s="160">
        <f t="shared" si="336"/>
        <v>0</v>
      </c>
      <c r="I261" s="160"/>
      <c r="J261" s="163">
        <f t="shared" si="337"/>
        <v>0</v>
      </c>
      <c r="K261" s="160">
        <f t="shared" si="338"/>
        <v>0</v>
      </c>
      <c r="L261" s="160"/>
      <c r="M261" s="163">
        <f>SUM(J261:L261)+$M$256+M$258</f>
        <v>0</v>
      </c>
      <c r="N261" s="163">
        <v>0</v>
      </c>
      <c r="O261" s="160">
        <f t="shared" si="339"/>
        <v>0</v>
      </c>
      <c r="P261" s="160">
        <f t="shared" ref="P261:P271" si="347">O261-O260</f>
        <v>0</v>
      </c>
      <c r="Q261" s="160"/>
      <c r="R261" s="164"/>
      <c r="S261" s="160">
        <f t="shared" si="340"/>
        <v>7640507.7049183901</v>
      </c>
      <c r="T261" s="160">
        <f t="shared" si="341"/>
        <v>0</v>
      </c>
      <c r="U261" s="754">
        <f t="shared" si="342"/>
        <v>0</v>
      </c>
      <c r="V261" s="233"/>
      <c r="W261" s="160"/>
      <c r="X261" s="160"/>
      <c r="Y261" s="160"/>
      <c r="Z261" s="160"/>
      <c r="AA261" s="163">
        <f t="shared" si="343"/>
        <v>85145512.824392825</v>
      </c>
      <c r="AB261" s="163">
        <v>0</v>
      </c>
      <c r="AC261" s="163">
        <f t="shared" si="344"/>
        <v>85145512.824392825</v>
      </c>
      <c r="AD261" s="163">
        <v>0</v>
      </c>
      <c r="AE261" s="160">
        <f t="shared" si="345"/>
        <v>85145512.824392825</v>
      </c>
      <c r="AF261" s="160">
        <f t="shared" ref="AF261:AF268" si="348">AE261-AE260</f>
        <v>2103900.1413035244</v>
      </c>
    </row>
    <row r="262" spans="1:34" ht="15" customHeight="1" x14ac:dyDescent="0.25">
      <c r="A262" s="158">
        <f t="shared" ref="A262:A270" si="349">A261</f>
        <v>20</v>
      </c>
      <c r="B262" s="234">
        <v>44256</v>
      </c>
      <c r="C262" s="160">
        <f>'Summary- Detailed'!L298</f>
        <v>3730283.3921428826</v>
      </c>
      <c r="D262" s="161">
        <f>SUM($C$260:C262)</f>
        <v>11370791.097061273</v>
      </c>
      <c r="E262" s="428"/>
      <c r="F262" s="160">
        <f t="shared" si="335"/>
        <v>11370791.097061273</v>
      </c>
      <c r="G262" s="160">
        <f t="shared" si="346"/>
        <v>0</v>
      </c>
      <c r="H262" s="160">
        <f t="shared" si="336"/>
        <v>0</v>
      </c>
      <c r="I262" s="160"/>
      <c r="J262" s="163">
        <f t="shared" si="337"/>
        <v>0</v>
      </c>
      <c r="K262" s="160">
        <f t="shared" si="338"/>
        <v>0</v>
      </c>
      <c r="L262" s="160"/>
      <c r="M262" s="695">
        <f t="shared" ref="M262:M271" si="350">SUM(J262:L262)+$M$256+M$258</f>
        <v>0</v>
      </c>
      <c r="N262" s="163">
        <v>0</v>
      </c>
      <c r="O262" s="160">
        <f t="shared" si="339"/>
        <v>0</v>
      </c>
      <c r="P262" s="160">
        <f t="shared" si="347"/>
        <v>0</v>
      </c>
      <c r="R262" s="164"/>
      <c r="S262" s="160">
        <f t="shared" si="340"/>
        <v>11370791.097061273</v>
      </c>
      <c r="T262" s="160">
        <f t="shared" si="341"/>
        <v>0</v>
      </c>
      <c r="U262" s="754">
        <f t="shared" si="342"/>
        <v>0</v>
      </c>
      <c r="V262" s="233"/>
      <c r="W262" s="160"/>
      <c r="X262" s="160"/>
      <c r="Y262" s="160"/>
      <c r="Z262" s="160"/>
      <c r="AA262" s="163">
        <f t="shared" si="343"/>
        <v>88875796.216535717</v>
      </c>
      <c r="AB262" s="163">
        <v>0</v>
      </c>
      <c r="AC262" s="163">
        <f t="shared" si="344"/>
        <v>88875796.216535717</v>
      </c>
      <c r="AD262" s="163">
        <v>0</v>
      </c>
      <c r="AE262" s="160">
        <f t="shared" si="345"/>
        <v>88875796.216535717</v>
      </c>
      <c r="AF262" s="160">
        <f t="shared" si="348"/>
        <v>3730283.3921428919</v>
      </c>
      <c r="AG262" s="698"/>
    </row>
    <row r="263" spans="1:34" ht="15" customHeight="1" x14ac:dyDescent="0.25">
      <c r="A263" s="158">
        <f t="shared" si="349"/>
        <v>20</v>
      </c>
      <c r="B263" s="234">
        <v>44287</v>
      </c>
      <c r="C263" s="160">
        <f>'Summary- Detailed'!L299</f>
        <v>-1078814.000226134</v>
      </c>
      <c r="D263" s="161">
        <f>SUM($C$260:C263)</f>
        <v>10291977.096835138</v>
      </c>
      <c r="E263" s="428"/>
      <c r="F263" s="160">
        <f t="shared" si="335"/>
        <v>10291977.096835138</v>
      </c>
      <c r="G263" s="160">
        <f t="shared" si="346"/>
        <v>0</v>
      </c>
      <c r="H263" s="160">
        <f t="shared" si="336"/>
        <v>0</v>
      </c>
      <c r="I263" s="160"/>
      <c r="J263" s="163">
        <f t="shared" si="337"/>
        <v>0</v>
      </c>
      <c r="K263" s="160">
        <f t="shared" si="338"/>
        <v>0</v>
      </c>
      <c r="L263" s="160"/>
      <c r="M263" s="695">
        <f t="shared" si="350"/>
        <v>0</v>
      </c>
      <c r="N263" s="163">
        <v>0</v>
      </c>
      <c r="O263" s="160">
        <f t="shared" si="339"/>
        <v>0</v>
      </c>
      <c r="P263" s="160">
        <f t="shared" si="347"/>
        <v>0</v>
      </c>
      <c r="Q263" s="698"/>
      <c r="R263" s="164"/>
      <c r="S263" s="160">
        <f t="shared" si="340"/>
        <v>10291977.096835138</v>
      </c>
      <c r="T263" s="160">
        <f t="shared" si="341"/>
        <v>0</v>
      </c>
      <c r="U263" s="754">
        <f t="shared" si="342"/>
        <v>0</v>
      </c>
      <c r="V263" s="233"/>
      <c r="W263" s="160"/>
      <c r="X263" s="160"/>
      <c r="Y263" s="160"/>
      <c r="Z263" s="160"/>
      <c r="AA263" s="163">
        <f t="shared" si="343"/>
        <v>87796982.216309577</v>
      </c>
      <c r="AB263" s="163">
        <v>0</v>
      </c>
      <c r="AC263" s="163">
        <f t="shared" si="344"/>
        <v>87796982.216309577</v>
      </c>
      <c r="AD263" s="163">
        <v>0</v>
      </c>
      <c r="AE263" s="160">
        <f t="shared" si="345"/>
        <v>87796982.216309577</v>
      </c>
      <c r="AF263" s="160">
        <f t="shared" si="348"/>
        <v>-1078814.00022614</v>
      </c>
      <c r="AG263" s="698"/>
    </row>
    <row r="264" spans="1:34" ht="15" customHeight="1" x14ac:dyDescent="0.25">
      <c r="A264" s="158">
        <f t="shared" si="349"/>
        <v>20</v>
      </c>
      <c r="B264" s="234">
        <v>44317</v>
      </c>
      <c r="C264" s="160">
        <f>'Summary- Detailed'!L300</f>
        <v>6864116.1129394984</v>
      </c>
      <c r="D264" s="161">
        <f>SUM($C$260:C264)</f>
        <v>17156093.209774636</v>
      </c>
      <c r="E264" s="428"/>
      <c r="F264" s="160">
        <f>IF(ABS(D264)&gt;+$F$12,IF(D264&lt;0,-$F$12,+$F$12),+D264)</f>
        <v>17000000</v>
      </c>
      <c r="G264" s="160">
        <f>IF(ABS(D264)-ABS(F264)&gt;=$G$12,IF(D264&lt;=0,-$G$12,+$G$12),+D264-F264)</f>
        <v>156093.20977463573</v>
      </c>
      <c r="H264" s="160">
        <f t="shared" si="336"/>
        <v>0</v>
      </c>
      <c r="I264" s="160"/>
      <c r="J264" s="163">
        <f t="shared" si="337"/>
        <v>78046.604887317866</v>
      </c>
      <c r="K264" s="160">
        <f t="shared" si="338"/>
        <v>0</v>
      </c>
      <c r="L264" s="160"/>
      <c r="M264" s="695">
        <f t="shared" si="350"/>
        <v>78046.604887321591</v>
      </c>
      <c r="N264" s="163">
        <v>0</v>
      </c>
      <c r="O264" s="160">
        <f t="shared" si="339"/>
        <v>78046.604887321591</v>
      </c>
      <c r="P264" s="160">
        <f t="shared" si="347"/>
        <v>78046.604887321591</v>
      </c>
      <c r="Q264" s="698"/>
      <c r="R264" s="164"/>
      <c r="S264" s="160">
        <f>+F264</f>
        <v>17000000</v>
      </c>
      <c r="T264" s="160">
        <f t="shared" si="341"/>
        <v>78046.604887317866</v>
      </c>
      <c r="U264" s="754">
        <f t="shared" si="342"/>
        <v>0</v>
      </c>
      <c r="V264" s="233"/>
      <c r="W264" s="160"/>
      <c r="X264" s="160"/>
      <c r="Y264" s="160"/>
      <c r="Z264" s="160"/>
      <c r="AA264" s="163">
        <f t="shared" si="343"/>
        <v>94583051.724361762</v>
      </c>
      <c r="AB264" s="163">
        <v>0</v>
      </c>
      <c r="AC264" s="163">
        <f t="shared" si="344"/>
        <v>94583051.724361762</v>
      </c>
      <c r="AD264" s="163">
        <v>0</v>
      </c>
      <c r="AE264" s="160">
        <f t="shared" si="345"/>
        <v>94583051.724361762</v>
      </c>
      <c r="AF264" s="160">
        <f t="shared" si="348"/>
        <v>6786069.5080521852</v>
      </c>
      <c r="AG264" s="698"/>
    </row>
    <row r="265" spans="1:34" ht="15" customHeight="1" x14ac:dyDescent="0.25">
      <c r="A265" s="158">
        <f t="shared" si="349"/>
        <v>20</v>
      </c>
      <c r="B265" s="234">
        <v>44348</v>
      </c>
      <c r="C265" s="160">
        <f>'Summary- Detailed'!L301</f>
        <v>13343635.205706956</v>
      </c>
      <c r="D265" s="161">
        <f>SUM($C$260:C265)</f>
        <v>30499728.41548159</v>
      </c>
      <c r="E265" s="428"/>
      <c r="F265" s="160">
        <f t="shared" si="335"/>
        <v>17000000</v>
      </c>
      <c r="G265" s="160">
        <f>IF(ABS(D265)-ABS(F265)&gt;=$G$12,IF(D265&lt;=0,-$G$12,+$G$12),+D265-F265)</f>
        <v>13499728.41548159</v>
      </c>
      <c r="H265" s="160">
        <f t="shared" si="336"/>
        <v>0</v>
      </c>
      <c r="I265" s="160"/>
      <c r="J265" s="163">
        <f t="shared" si="337"/>
        <v>6749864.2077407949</v>
      </c>
      <c r="K265" s="160">
        <f t="shared" si="338"/>
        <v>0</v>
      </c>
      <c r="L265" s="160"/>
      <c r="M265" s="695">
        <f>SUM(J265:L265)+$M$256+M$258</f>
        <v>6749864.2077407986</v>
      </c>
      <c r="N265" s="163">
        <v>0</v>
      </c>
      <c r="O265" s="160">
        <f t="shared" si="339"/>
        <v>6749864.2077407986</v>
      </c>
      <c r="P265" s="160">
        <f t="shared" si="347"/>
        <v>6671817.602853477</v>
      </c>
      <c r="Q265" s="698"/>
      <c r="R265" s="164"/>
      <c r="S265" s="160">
        <f t="shared" si="340"/>
        <v>17000000</v>
      </c>
      <c r="T265" s="160">
        <f t="shared" si="341"/>
        <v>6749864.2077407949</v>
      </c>
      <c r="U265" s="754">
        <f t="shared" si="342"/>
        <v>0</v>
      </c>
      <c r="V265" s="233"/>
      <c r="W265" s="160"/>
      <c r="X265" s="160"/>
      <c r="Y265" s="160"/>
      <c r="Z265" s="160"/>
      <c r="AA265" s="163">
        <f t="shared" si="343"/>
        <v>101254869.32721524</v>
      </c>
      <c r="AB265" s="163">
        <v>0</v>
      </c>
      <c r="AC265" s="163">
        <f t="shared" si="344"/>
        <v>101254869.32721524</v>
      </c>
      <c r="AD265" s="163">
        <v>0</v>
      </c>
      <c r="AE265" s="160">
        <f t="shared" si="345"/>
        <v>101254869.32721524</v>
      </c>
      <c r="AF265" s="160">
        <f>AE265-AE264</f>
        <v>6671817.602853477</v>
      </c>
      <c r="AG265" s="698"/>
    </row>
    <row r="266" spans="1:34" ht="15" customHeight="1" x14ac:dyDescent="0.25">
      <c r="A266" s="158">
        <f t="shared" si="349"/>
        <v>20</v>
      </c>
      <c r="B266" s="234">
        <v>44378</v>
      </c>
      <c r="C266" s="160">
        <f>'Summary- Detailed'!L302</f>
        <v>23658026.619182326</v>
      </c>
      <c r="D266" s="161">
        <f>SUM($C$260:C266)</f>
        <v>54157755.034663916</v>
      </c>
      <c r="E266" s="428"/>
      <c r="F266" s="160">
        <f>IF(ABS(D266)&gt;+$F$12,IF(D266&lt;0,-$F$12,+$F$12),+D266)</f>
        <v>17000000</v>
      </c>
      <c r="G266" s="160">
        <f>IF(ABS(D266)-ABS(F266)&gt;=$G$12,IF(D266&lt;=0,-$G$12,+$G$12),+D266-F266)</f>
        <v>23000000</v>
      </c>
      <c r="H266" s="160">
        <f t="shared" si="336"/>
        <v>14157755.034663916</v>
      </c>
      <c r="I266" s="160"/>
      <c r="J266" s="163">
        <f t="shared" si="337"/>
        <v>11500000</v>
      </c>
      <c r="K266" s="160">
        <f t="shared" si="338"/>
        <v>12741979.531197524</v>
      </c>
      <c r="L266" s="160"/>
      <c r="M266" s="695">
        <f t="shared" si="350"/>
        <v>24241979.531197518</v>
      </c>
      <c r="N266" s="163">
        <v>0</v>
      </c>
      <c r="O266" s="160">
        <f t="shared" si="339"/>
        <v>24241979.531197518</v>
      </c>
      <c r="P266" s="160">
        <f t="shared" si="347"/>
        <v>17492115.32345672</v>
      </c>
      <c r="Q266" s="698"/>
      <c r="R266" s="164"/>
      <c r="S266" s="160">
        <f t="shared" si="340"/>
        <v>17000000</v>
      </c>
      <c r="T266" s="160">
        <f t="shared" si="341"/>
        <v>11500000</v>
      </c>
      <c r="U266" s="754">
        <f t="shared" si="342"/>
        <v>1415775.5034663919</v>
      </c>
      <c r="V266" s="233"/>
      <c r="W266" s="160"/>
      <c r="X266" s="160"/>
      <c r="Y266" s="160"/>
      <c r="Z266" s="160"/>
      <c r="AA266" s="163">
        <f>SUM(S266:V266)+$AA$256</f>
        <v>107420780.62294084</v>
      </c>
      <c r="AB266" s="163">
        <v>0</v>
      </c>
      <c r="AC266" s="163">
        <f t="shared" si="344"/>
        <v>107420780.62294084</v>
      </c>
      <c r="AD266" s="163">
        <v>0</v>
      </c>
      <c r="AE266" s="160">
        <f>AA266-AB266+AD266</f>
        <v>107420780.62294084</v>
      </c>
      <c r="AF266" s="160">
        <f>AE266-AE265</f>
        <v>6165911.2957255989</v>
      </c>
      <c r="AG266" s="698"/>
    </row>
    <row r="267" spans="1:34" ht="15" customHeight="1" x14ac:dyDescent="0.25">
      <c r="A267" s="158">
        <f t="shared" si="349"/>
        <v>20</v>
      </c>
      <c r="B267" s="234">
        <v>44409</v>
      </c>
      <c r="C267" s="160">
        <f>'Summary- Detailed'!L303</f>
        <v>2170711.6838650717</v>
      </c>
      <c r="D267" s="161">
        <f>SUM($C$260:C267)</f>
        <v>56328466.718528986</v>
      </c>
      <c r="E267" s="428"/>
      <c r="F267" s="160">
        <f t="shared" si="335"/>
        <v>17000000</v>
      </c>
      <c r="G267" s="160">
        <f t="shared" si="346"/>
        <v>23000000</v>
      </c>
      <c r="H267" s="160">
        <f t="shared" si="336"/>
        <v>16328466.718528986</v>
      </c>
      <c r="I267" s="160"/>
      <c r="J267" s="163">
        <f t="shared" si="337"/>
        <v>11500000</v>
      </c>
      <c r="K267" s="160">
        <f t="shared" si="338"/>
        <v>14695620.046676088</v>
      </c>
      <c r="L267" s="160"/>
      <c r="M267" s="695">
        <f t="shared" si="350"/>
        <v>26195620.046676084</v>
      </c>
      <c r="N267" s="163">
        <v>0</v>
      </c>
      <c r="O267" s="160">
        <f t="shared" si="339"/>
        <v>26195620.046676084</v>
      </c>
      <c r="P267" s="160">
        <f t="shared" si="347"/>
        <v>1953640.5154785663</v>
      </c>
      <c r="Q267" s="698"/>
      <c r="R267" s="164"/>
      <c r="S267" s="160">
        <f t="shared" si="340"/>
        <v>17000000</v>
      </c>
      <c r="T267" s="160">
        <f t="shared" si="341"/>
        <v>11500000</v>
      </c>
      <c r="U267" s="754">
        <f t="shared" si="342"/>
        <v>1632846.6718528979</v>
      </c>
      <c r="V267" s="233"/>
      <c r="W267" s="160"/>
      <c r="X267" s="160"/>
      <c r="Y267" s="160"/>
      <c r="Z267" s="160"/>
      <c r="AA267" s="163">
        <f t="shared" si="343"/>
        <v>107637851.79132734</v>
      </c>
      <c r="AB267" s="163">
        <v>0</v>
      </c>
      <c r="AC267" s="163">
        <f t="shared" si="344"/>
        <v>107637851.79132734</v>
      </c>
      <c r="AD267" s="163">
        <v>0</v>
      </c>
      <c r="AE267" s="160">
        <f t="shared" si="345"/>
        <v>107637851.79132734</v>
      </c>
      <c r="AF267" s="160">
        <f t="shared" si="348"/>
        <v>217071.16838650405</v>
      </c>
      <c r="AG267" s="698"/>
    </row>
    <row r="268" spans="1:34" ht="15" customHeight="1" x14ac:dyDescent="0.25">
      <c r="A268" s="158">
        <f t="shared" si="349"/>
        <v>20</v>
      </c>
      <c r="B268" s="234">
        <v>44440</v>
      </c>
      <c r="C268" s="160">
        <f>'Summary- Detailed'!L304</f>
        <v>-6588485.9386087274</v>
      </c>
      <c r="D268" s="161">
        <f>SUM($C$260:C268)</f>
        <v>49739980.779920258</v>
      </c>
      <c r="E268" s="428"/>
      <c r="F268" s="160">
        <f t="shared" si="335"/>
        <v>17000000</v>
      </c>
      <c r="G268" s="160">
        <f t="shared" si="346"/>
        <v>23000000</v>
      </c>
      <c r="H268" s="160">
        <f t="shared" si="336"/>
        <v>9739980.7799202576</v>
      </c>
      <c r="I268" s="160"/>
      <c r="J268" s="163">
        <f t="shared" si="337"/>
        <v>11500000</v>
      </c>
      <c r="K268" s="160">
        <f t="shared" si="338"/>
        <v>8765982.7019282319</v>
      </c>
      <c r="L268" s="160"/>
      <c r="M268" s="695">
        <f t="shared" si="350"/>
        <v>20265982.701928228</v>
      </c>
      <c r="N268" s="163">
        <v>0</v>
      </c>
      <c r="O268" s="160">
        <f t="shared" si="339"/>
        <v>20265982.701928228</v>
      </c>
      <c r="P268" s="160">
        <f t="shared" si="347"/>
        <v>-5929637.3447478563</v>
      </c>
      <c r="Q268" s="698"/>
      <c r="R268" s="164"/>
      <c r="S268" s="160">
        <f t="shared" si="340"/>
        <v>17000000</v>
      </c>
      <c r="T268" s="160">
        <f t="shared" si="341"/>
        <v>11500000</v>
      </c>
      <c r="U268" s="754">
        <f t="shared" si="342"/>
        <v>973998.07799202576</v>
      </c>
      <c r="V268" s="233"/>
      <c r="W268" s="160"/>
      <c r="X268" s="160"/>
      <c r="Y268" s="160"/>
      <c r="Z268" s="160"/>
      <c r="AA268" s="163">
        <f>SUM(S268:V268)+$AA$256</f>
        <v>106979003.19746646</v>
      </c>
      <c r="AB268" s="163">
        <v>0</v>
      </c>
      <c r="AC268" s="163">
        <f t="shared" si="344"/>
        <v>106979003.19746646</v>
      </c>
      <c r="AD268" s="163">
        <v>0</v>
      </c>
      <c r="AE268" s="160">
        <f t="shared" si="345"/>
        <v>106979003.19746646</v>
      </c>
      <c r="AF268" s="160">
        <f t="shared" si="348"/>
        <v>-658848.59386087954</v>
      </c>
      <c r="AG268" s="698"/>
    </row>
    <row r="269" spans="1:34" ht="15" customHeight="1" x14ac:dyDescent="0.25">
      <c r="A269" s="158">
        <f t="shared" si="349"/>
        <v>20</v>
      </c>
      <c r="B269" s="234">
        <v>44470</v>
      </c>
      <c r="C269" s="160">
        <f>'Summary- Detailed'!L305</f>
        <v>3756185.991596817</v>
      </c>
      <c r="D269" s="161">
        <f>SUM($C$260:C269)</f>
        <v>53496166.771517076</v>
      </c>
      <c r="E269" s="428"/>
      <c r="F269" s="160">
        <f>IF(ABS(D269)&gt;+$F$12,IF(D269&lt;0,-$F$12,+$F$12),+D269)</f>
        <v>17000000</v>
      </c>
      <c r="G269" s="160">
        <f>IF(ABS(D269)-ABS(F269)&gt;=$G$12,IF(D269&lt;=0,-$G$12,+$G$12),+D269-F269)</f>
        <v>23000000</v>
      </c>
      <c r="H269" s="160">
        <f>IF(ABS(+D269)-ABS(SUM(F269:G269))&gt;=$H$12,IF(D269&lt;=0,-$H$12,+$H$12),+D269-SUM(F269:G269))</f>
        <v>13496166.771517076</v>
      </c>
      <c r="I269" s="160"/>
      <c r="J269" s="163">
        <f t="shared" si="337"/>
        <v>11500000</v>
      </c>
      <c r="K269" s="160">
        <f t="shared" si="338"/>
        <v>12146550.094365368</v>
      </c>
      <c r="L269" s="160"/>
      <c r="M269" s="695">
        <f t="shared" si="350"/>
        <v>23646550.094365358</v>
      </c>
      <c r="N269" s="163">
        <v>0</v>
      </c>
      <c r="O269" s="160">
        <f>M269+N269</f>
        <v>23646550.094365358</v>
      </c>
      <c r="P269" s="160">
        <f t="shared" si="347"/>
        <v>3380567.3924371302</v>
      </c>
      <c r="Q269" s="698"/>
      <c r="R269" s="164"/>
      <c r="S269" s="160">
        <f>+F269</f>
        <v>17000000</v>
      </c>
      <c r="T269" s="160">
        <f>+G269-J269</f>
        <v>11500000</v>
      </c>
      <c r="U269" s="754">
        <f t="shared" si="342"/>
        <v>1349616.6771517079</v>
      </c>
      <c r="V269" s="233"/>
      <c r="W269" s="160"/>
      <c r="X269" s="160"/>
      <c r="Y269" s="160"/>
      <c r="Z269" s="160"/>
      <c r="AA269" s="163">
        <f>SUM(S269:V269)+$AA$256</f>
        <v>107354621.79662615</v>
      </c>
      <c r="AB269" s="163">
        <v>0</v>
      </c>
      <c r="AC269" s="163">
        <f>AA269-AB269</f>
        <v>107354621.79662615</v>
      </c>
      <c r="AD269" s="163">
        <v>0</v>
      </c>
      <c r="AE269" s="160">
        <f t="shared" si="345"/>
        <v>107354621.79662615</v>
      </c>
      <c r="AF269" s="160">
        <f>AE269-AE268</f>
        <v>375618.59915968776</v>
      </c>
      <c r="AG269" s="698"/>
    </row>
    <row r="270" spans="1:34" ht="15" customHeight="1" x14ac:dyDescent="0.25">
      <c r="A270" s="158">
        <f t="shared" si="349"/>
        <v>20</v>
      </c>
      <c r="B270" s="234">
        <v>44501</v>
      </c>
      <c r="C270" s="160">
        <f>'Summary- Detailed'!L306</f>
        <v>1712778.5244288694</v>
      </c>
      <c r="D270" s="161">
        <f>SUM($C$260:C270)</f>
        <v>55208945.295945942</v>
      </c>
      <c r="E270" s="428"/>
      <c r="F270" s="160">
        <f t="shared" si="335"/>
        <v>17000000</v>
      </c>
      <c r="G270" s="160">
        <f t="shared" si="346"/>
        <v>23000000</v>
      </c>
      <c r="H270" s="160">
        <f>IF(ABS(+D270)-ABS(SUM(F270:G270))&gt;=$H$12,IF(D270&lt;=0,-$H$12,+$H$12),+D270-SUM(F270:G270))</f>
        <v>15208945.295945942</v>
      </c>
      <c r="I270" s="160"/>
      <c r="J270" s="163">
        <f t="shared" si="337"/>
        <v>11500000</v>
      </c>
      <c r="K270" s="160">
        <f t="shared" si="338"/>
        <v>13688050.766351348</v>
      </c>
      <c r="L270" s="160"/>
      <c r="M270" s="695">
        <f t="shared" si="350"/>
        <v>25188050.766351342</v>
      </c>
      <c r="N270" s="163">
        <v>0</v>
      </c>
      <c r="O270" s="160">
        <f t="shared" si="339"/>
        <v>25188050.766351342</v>
      </c>
      <c r="P270" s="160">
        <f t="shared" si="347"/>
        <v>1541500.6719859838</v>
      </c>
      <c r="Q270" s="698"/>
      <c r="R270" s="164"/>
      <c r="S270" s="160">
        <f t="shared" si="340"/>
        <v>17000000</v>
      </c>
      <c r="T270" s="160">
        <f t="shared" si="341"/>
        <v>11500000</v>
      </c>
      <c r="U270" s="754">
        <f t="shared" si="342"/>
        <v>1520894.5295945946</v>
      </c>
      <c r="V270" s="233"/>
      <c r="W270" s="160"/>
      <c r="X270" s="160"/>
      <c r="Y270" s="160"/>
      <c r="Z270" s="160"/>
      <c r="AA270" s="163">
        <f t="shared" si="343"/>
        <v>107525899.64906904</v>
      </c>
      <c r="AB270" s="163">
        <v>0</v>
      </c>
      <c r="AC270" s="163">
        <f t="shared" si="344"/>
        <v>107525899.64906904</v>
      </c>
      <c r="AD270" s="163">
        <v>0</v>
      </c>
      <c r="AE270" s="160">
        <f t="shared" si="345"/>
        <v>107525899.64906904</v>
      </c>
      <c r="AF270" s="160">
        <f>AE270-AE269</f>
        <v>171277.85244289041</v>
      </c>
      <c r="AG270" s="698"/>
    </row>
    <row r="271" spans="1:34" ht="15" customHeight="1" x14ac:dyDescent="0.25">
      <c r="A271" s="158">
        <f>A270</f>
        <v>20</v>
      </c>
      <c r="B271" s="234">
        <v>44531</v>
      </c>
      <c r="C271" s="160">
        <f>'Summary- Detailed'!L307</f>
        <v>12793294.503179887</v>
      </c>
      <c r="D271" s="161">
        <f>SUM($C$260:C271)</f>
        <v>68002239.799125835</v>
      </c>
      <c r="E271" s="428"/>
      <c r="F271" s="160">
        <f t="shared" si="335"/>
        <v>17000000</v>
      </c>
      <c r="G271" s="160">
        <f t="shared" si="346"/>
        <v>23000000</v>
      </c>
      <c r="H271" s="160">
        <f t="shared" si="336"/>
        <v>28002239.799125835</v>
      </c>
      <c r="I271" s="160"/>
      <c r="J271" s="163">
        <f t="shared" si="337"/>
        <v>11500000</v>
      </c>
      <c r="K271" s="160">
        <f t="shared" si="338"/>
        <v>25202015.819213253</v>
      </c>
      <c r="L271" s="160"/>
      <c r="M271" s="695">
        <f t="shared" si="350"/>
        <v>36702015.819213256</v>
      </c>
      <c r="N271" s="163">
        <v>0</v>
      </c>
      <c r="O271" s="160">
        <f t="shared" si="339"/>
        <v>36702015.819213256</v>
      </c>
      <c r="P271" s="160">
        <f t="shared" si="347"/>
        <v>11513965.052861914</v>
      </c>
      <c r="Q271" s="698"/>
      <c r="R271" s="164"/>
      <c r="S271" s="160">
        <f t="shared" si="340"/>
        <v>17000000</v>
      </c>
      <c r="T271" s="160">
        <f t="shared" si="341"/>
        <v>11500000</v>
      </c>
      <c r="U271" s="754">
        <f t="shared" si="342"/>
        <v>2800223.9799125828</v>
      </c>
      <c r="V271" s="233"/>
      <c r="W271" s="160"/>
      <c r="X271" s="160"/>
      <c r="Y271" s="160"/>
      <c r="Z271" s="160"/>
      <c r="AA271" s="163">
        <f t="shared" si="343"/>
        <v>108805229.09938702</v>
      </c>
      <c r="AB271" s="163">
        <v>0</v>
      </c>
      <c r="AC271" s="163">
        <f t="shared" si="344"/>
        <v>108805229.09938702</v>
      </c>
      <c r="AD271" s="163">
        <v>0</v>
      </c>
      <c r="AE271" s="160">
        <f t="shared" si="345"/>
        <v>108805229.09938702</v>
      </c>
      <c r="AF271" s="160">
        <f>AE271-AE270</f>
        <v>1279329.4503179789</v>
      </c>
      <c r="AG271" s="698"/>
    </row>
    <row r="272" spans="1:34" ht="15" customHeight="1" x14ac:dyDescent="0.25">
      <c r="A272" s="158"/>
      <c r="B272" s="234"/>
      <c r="C272" s="754"/>
      <c r="D272" s="161"/>
      <c r="E272" s="754"/>
      <c r="F272" s="754"/>
      <c r="G272" s="754"/>
      <c r="H272" s="754"/>
      <c r="I272" s="754"/>
      <c r="J272" s="695"/>
      <c r="K272" s="754"/>
      <c r="L272" s="754"/>
      <c r="M272" s="695"/>
      <c r="N272" s="695"/>
      <c r="O272" s="754"/>
      <c r="P272" s="754"/>
      <c r="Q272" s="698"/>
      <c r="R272" s="534"/>
      <c r="S272" s="754"/>
      <c r="T272" s="754"/>
      <c r="U272" s="754"/>
      <c r="V272" s="233"/>
      <c r="W272" s="754"/>
      <c r="X272" s="754"/>
      <c r="Y272" s="754"/>
      <c r="Z272" s="754"/>
      <c r="AA272" s="695"/>
      <c r="AB272" s="695"/>
      <c r="AC272" s="695"/>
      <c r="AD272" s="695"/>
      <c r="AE272" s="754"/>
      <c r="AF272" s="754"/>
      <c r="AG272" s="698"/>
    </row>
    <row r="273" spans="1:34" ht="15" customHeight="1" x14ac:dyDescent="0.2">
      <c r="A273" s="158">
        <v>21</v>
      </c>
      <c r="B273" s="234">
        <v>44562</v>
      </c>
      <c r="C273" s="754">
        <f>'Summary- Detailed'!L309</f>
        <v>906051.71073143953</v>
      </c>
      <c r="D273" s="161">
        <f>C273</f>
        <v>906051.71073143953</v>
      </c>
      <c r="E273" s="754"/>
      <c r="F273" s="754">
        <f t="shared" ref="F273:F284" si="351">IF(ABS(D273)&gt;+$F$12,IF(D273&lt;0,-$F$12,+$F$12),+D273)</f>
        <v>906051.71073143953</v>
      </c>
      <c r="G273" s="754">
        <f t="shared" ref="G273:G284" si="352">IF(ABS(D273)-ABS(F273)&gt;=$G$12,IF(D273&lt;=0,-$G$12,+$G$12),+D273-F273)</f>
        <v>0</v>
      </c>
      <c r="H273" s="754">
        <f t="shared" ref="H273:H281" si="353">IF(ABS(+D273)-ABS(SUM(F273:G273))&gt;=$H$12,IF(D273&lt;=0,-$H$12,+$H$12),+D273-SUM(F273:G273))</f>
        <v>0</v>
      </c>
      <c r="I273" s="754"/>
      <c r="J273" s="695">
        <f t="shared" ref="J273:J284" si="354">IF(G273&gt;0,+G273*$C$316,G273*$C$317)</f>
        <v>0</v>
      </c>
      <c r="K273" s="754">
        <f t="shared" ref="K273:K283" si="355">+H273*$C$318</f>
        <v>0</v>
      </c>
      <c r="L273" s="754"/>
      <c r="M273" s="695">
        <f t="shared" ref="M273:M284" si="356">SUM(J273:L273)+$M$271</f>
        <v>36702015.819213256</v>
      </c>
      <c r="N273" s="695">
        <v>0</v>
      </c>
      <c r="O273" s="754">
        <f>M273+N273</f>
        <v>36702015.819213256</v>
      </c>
      <c r="P273" s="695">
        <f>O273-O271</f>
        <v>0</v>
      </c>
      <c r="Q273" s="754"/>
      <c r="R273" s="534"/>
      <c r="S273" s="754">
        <f t="shared" ref="S273:S284" si="357">+F273</f>
        <v>906051.71073143953</v>
      </c>
      <c r="T273" s="754">
        <f t="shared" ref="T273:T281" si="358">+G273-J273</f>
        <v>0</v>
      </c>
      <c r="U273" s="754">
        <f t="shared" ref="U273:U284" si="359">+H273-K273</f>
        <v>0</v>
      </c>
      <c r="V273" s="233"/>
      <c r="W273" s="754"/>
      <c r="X273" s="754"/>
      <c r="Y273" s="754"/>
      <c r="Z273" s="754"/>
      <c r="AA273" s="695">
        <f>SUM(S273:V273)+$AA$271</f>
        <v>109711280.81011847</v>
      </c>
      <c r="AB273" s="695">
        <v>0</v>
      </c>
      <c r="AC273" s="695">
        <f t="shared" ref="AC273:AC281" si="360">AA273-AB273</f>
        <v>109711280.81011847</v>
      </c>
      <c r="AD273" s="695">
        <v>0</v>
      </c>
      <c r="AE273" s="754">
        <f t="shared" ref="AE273:AE284" si="361">AA273-AB273+AD273</f>
        <v>109711280.81011847</v>
      </c>
      <c r="AF273" s="695">
        <f>AE273-AE271</f>
        <v>906051.71073144674</v>
      </c>
      <c r="AH273" s="161"/>
    </row>
    <row r="274" spans="1:34" ht="15" customHeight="1" x14ac:dyDescent="0.2">
      <c r="A274" s="158">
        <f>A273</f>
        <v>21</v>
      </c>
      <c r="B274" s="234">
        <v>44593</v>
      </c>
      <c r="C274" s="754">
        <f>'Summary- Detailed'!L310</f>
        <v>7351465.8027293207</v>
      </c>
      <c r="D274" s="161">
        <f>SUM($C$273:C274)</f>
        <v>8257517.51346076</v>
      </c>
      <c r="E274" s="754"/>
      <c r="F274" s="754">
        <f t="shared" si="351"/>
        <v>8257517.51346076</v>
      </c>
      <c r="G274" s="754">
        <f t="shared" si="352"/>
        <v>0</v>
      </c>
      <c r="H274" s="754">
        <f t="shared" si="353"/>
        <v>0</v>
      </c>
      <c r="I274" s="754"/>
      <c r="J274" s="695">
        <f t="shared" si="354"/>
        <v>0</v>
      </c>
      <c r="K274" s="754">
        <f t="shared" si="355"/>
        <v>0</v>
      </c>
      <c r="L274" s="754"/>
      <c r="M274" s="695">
        <f t="shared" si="356"/>
        <v>36702015.819213256</v>
      </c>
      <c r="N274" s="695">
        <v>0</v>
      </c>
      <c r="O274" s="754">
        <f>M274+N274</f>
        <v>36702015.819213256</v>
      </c>
      <c r="P274" s="754">
        <f t="shared" ref="P274:P284" si="362">O274-O273</f>
        <v>0</v>
      </c>
      <c r="Q274" s="754"/>
      <c r="R274" s="534"/>
      <c r="S274" s="754">
        <f t="shared" si="357"/>
        <v>8257517.51346076</v>
      </c>
      <c r="T274" s="754">
        <f t="shared" si="358"/>
        <v>0</v>
      </c>
      <c r="U274" s="754">
        <f t="shared" si="359"/>
        <v>0</v>
      </c>
      <c r="V274" s="233"/>
      <c r="W274" s="754"/>
      <c r="X274" s="754"/>
      <c r="Y274" s="754"/>
      <c r="Z274" s="754"/>
      <c r="AA274" s="695">
        <f>SUM(S274:V274)+$AA$271</f>
        <v>117062746.61284778</v>
      </c>
      <c r="AB274" s="695">
        <v>0</v>
      </c>
      <c r="AC274" s="695">
        <f>AA274-AB274</f>
        <v>117062746.61284778</v>
      </c>
      <c r="AD274" s="695">
        <v>0</v>
      </c>
      <c r="AE274" s="754">
        <f t="shared" si="361"/>
        <v>117062746.61284778</v>
      </c>
      <c r="AF274" s="754">
        <f t="shared" ref="AF274:AF284" si="363">AE274-AE273</f>
        <v>7351465.8027293086</v>
      </c>
    </row>
    <row r="275" spans="1:34" ht="15" customHeight="1" x14ac:dyDescent="0.25">
      <c r="A275" s="158">
        <f t="shared" ref="A275:A283" si="364">A274</f>
        <v>21</v>
      </c>
      <c r="B275" s="234">
        <v>44621</v>
      </c>
      <c r="C275" s="754">
        <f>'Summary- Detailed'!L311</f>
        <v>2371516.67508524</v>
      </c>
      <c r="D275" s="161">
        <f>SUM($C$273:C275)</f>
        <v>10629034.188546</v>
      </c>
      <c r="E275" s="754"/>
      <c r="F275" s="754">
        <f t="shared" si="351"/>
        <v>10629034.188546</v>
      </c>
      <c r="G275" s="754">
        <f t="shared" si="352"/>
        <v>0</v>
      </c>
      <c r="H275" s="754">
        <f t="shared" si="353"/>
        <v>0</v>
      </c>
      <c r="I275" s="754"/>
      <c r="J275" s="695">
        <f t="shared" si="354"/>
        <v>0</v>
      </c>
      <c r="K275" s="754">
        <f t="shared" si="355"/>
        <v>0</v>
      </c>
      <c r="L275" s="754"/>
      <c r="M275" s="695">
        <f t="shared" si="356"/>
        <v>36702015.819213256</v>
      </c>
      <c r="N275" s="695">
        <v>0</v>
      </c>
      <c r="O275" s="754">
        <f t="shared" ref="O275:O281" si="365">M275+N275</f>
        <v>36702015.819213256</v>
      </c>
      <c r="P275" s="754">
        <f t="shared" si="362"/>
        <v>0</v>
      </c>
      <c r="R275" s="534"/>
      <c r="S275" s="754">
        <f t="shared" si="357"/>
        <v>10629034.188546</v>
      </c>
      <c r="T275" s="754">
        <f t="shared" si="358"/>
        <v>0</v>
      </c>
      <c r="U275" s="754">
        <f t="shared" si="359"/>
        <v>0</v>
      </c>
      <c r="V275" s="233"/>
      <c r="W275" s="754"/>
      <c r="X275" s="754"/>
      <c r="Y275" s="754"/>
      <c r="Z275" s="754"/>
      <c r="AA275" s="695">
        <f t="shared" ref="AA275:AA284" si="366">SUM(S275:V275)+$AA$271</f>
        <v>119434263.28793302</v>
      </c>
      <c r="AB275" s="695">
        <v>0</v>
      </c>
      <c r="AC275" s="695">
        <f t="shared" si="360"/>
        <v>119434263.28793302</v>
      </c>
      <c r="AD275" s="695">
        <v>0</v>
      </c>
      <c r="AE275" s="754">
        <f t="shared" si="361"/>
        <v>119434263.28793302</v>
      </c>
      <c r="AF275" s="754">
        <f t="shared" si="363"/>
        <v>2371516.6750852466</v>
      </c>
      <c r="AG275" s="698"/>
    </row>
    <row r="276" spans="1:34" ht="15" customHeight="1" x14ac:dyDescent="0.25">
      <c r="A276" s="158">
        <f t="shared" si="364"/>
        <v>21</v>
      </c>
      <c r="B276" s="234">
        <v>44652</v>
      </c>
      <c r="C276" s="754">
        <f>'Summary- Detailed'!L312</f>
        <v>10310274.13876472</v>
      </c>
      <c r="D276" s="161">
        <f>SUM($C$273:C276)</f>
        <v>20939308.327310719</v>
      </c>
      <c r="E276" s="754"/>
      <c r="F276" s="754">
        <f t="shared" si="351"/>
        <v>17000000</v>
      </c>
      <c r="G276" s="754">
        <f t="shared" si="352"/>
        <v>3939308.3273107186</v>
      </c>
      <c r="H276" s="754">
        <f t="shared" si="353"/>
        <v>0</v>
      </c>
      <c r="I276" s="754"/>
      <c r="J276" s="695">
        <f t="shared" si="354"/>
        <v>1969654.1636553593</v>
      </c>
      <c r="K276" s="754">
        <f t="shared" si="355"/>
        <v>0</v>
      </c>
      <c r="L276" s="754"/>
      <c r="M276" s="695">
        <f t="shared" si="356"/>
        <v>38671669.982868612</v>
      </c>
      <c r="N276" s="695">
        <v>0</v>
      </c>
      <c r="O276" s="754">
        <f t="shared" si="365"/>
        <v>38671669.982868612</v>
      </c>
      <c r="P276" s="754">
        <f t="shared" si="362"/>
        <v>1969654.1636553556</v>
      </c>
      <c r="Q276" s="698"/>
      <c r="R276" s="534"/>
      <c r="S276" s="754">
        <f t="shared" si="357"/>
        <v>17000000</v>
      </c>
      <c r="T276" s="754">
        <f t="shared" si="358"/>
        <v>1969654.1636553593</v>
      </c>
      <c r="U276" s="754">
        <f t="shared" si="359"/>
        <v>0</v>
      </c>
      <c r="V276" s="233"/>
      <c r="W276" s="754"/>
      <c r="X276" s="754"/>
      <c r="Y276" s="754"/>
      <c r="Z276" s="754"/>
      <c r="AA276" s="695">
        <f t="shared" si="366"/>
        <v>127774883.26304238</v>
      </c>
      <c r="AB276" s="695">
        <v>0</v>
      </c>
      <c r="AC276" s="695">
        <f t="shared" si="360"/>
        <v>127774883.26304238</v>
      </c>
      <c r="AD276" s="695">
        <v>0</v>
      </c>
      <c r="AE276" s="754">
        <f t="shared" si="361"/>
        <v>127774883.26304238</v>
      </c>
      <c r="AF276" s="754">
        <f t="shared" si="363"/>
        <v>8340619.9751093537</v>
      </c>
      <c r="AG276" s="698"/>
    </row>
    <row r="277" spans="1:34" ht="15" customHeight="1" x14ac:dyDescent="0.25">
      <c r="A277" s="158">
        <f t="shared" si="364"/>
        <v>21</v>
      </c>
      <c r="B277" s="234">
        <v>44682</v>
      </c>
      <c r="C277" s="754">
        <f>'Summary- Detailed'!L313</f>
        <v>4721409.9417346762</v>
      </c>
      <c r="D277" s="161">
        <f>SUM($C$273:C277)</f>
        <v>25660718.269045394</v>
      </c>
      <c r="E277" s="754"/>
      <c r="F277" s="754">
        <f t="shared" si="351"/>
        <v>17000000</v>
      </c>
      <c r="G277" s="754">
        <f t="shared" si="352"/>
        <v>8660718.2690453939</v>
      </c>
      <c r="H277" s="754">
        <f t="shared" si="353"/>
        <v>0</v>
      </c>
      <c r="I277" s="754"/>
      <c r="J277" s="695">
        <f t="shared" si="354"/>
        <v>4330359.134522697</v>
      </c>
      <c r="K277" s="754">
        <f t="shared" si="355"/>
        <v>0</v>
      </c>
      <c r="L277" s="754"/>
      <c r="M277" s="695">
        <f t="shared" si="356"/>
        <v>41032374.953735955</v>
      </c>
      <c r="N277" s="695">
        <v>0</v>
      </c>
      <c r="O277" s="754">
        <f t="shared" si="365"/>
        <v>41032374.953735955</v>
      </c>
      <c r="P277" s="754">
        <f t="shared" si="362"/>
        <v>2360704.9708673432</v>
      </c>
      <c r="Q277" s="698"/>
      <c r="R277" s="534"/>
      <c r="S277" s="754">
        <f t="shared" si="357"/>
        <v>17000000</v>
      </c>
      <c r="T277" s="754">
        <f t="shared" si="358"/>
        <v>4330359.134522697</v>
      </c>
      <c r="U277" s="754">
        <f t="shared" si="359"/>
        <v>0</v>
      </c>
      <c r="V277" s="233"/>
      <c r="W277" s="754"/>
      <c r="X277" s="754"/>
      <c r="Y277" s="754"/>
      <c r="Z277" s="754"/>
      <c r="AA277" s="695">
        <f t="shared" si="366"/>
        <v>130135588.23390973</v>
      </c>
      <c r="AB277" s="695">
        <v>0</v>
      </c>
      <c r="AC277" s="695">
        <f t="shared" si="360"/>
        <v>130135588.23390973</v>
      </c>
      <c r="AD277" s="695">
        <v>0</v>
      </c>
      <c r="AE277" s="754">
        <f t="shared" si="361"/>
        <v>130135588.23390973</v>
      </c>
      <c r="AF277" s="754">
        <f t="shared" si="363"/>
        <v>2360704.9708673507</v>
      </c>
      <c r="AG277" s="698"/>
    </row>
    <row r="278" spans="1:34" ht="15" customHeight="1" x14ac:dyDescent="0.25">
      <c r="A278" s="158">
        <f t="shared" si="364"/>
        <v>21</v>
      </c>
      <c r="B278" s="234">
        <v>44713</v>
      </c>
      <c r="C278" s="754">
        <f>'Summary- Detailed'!L314</f>
        <v>901958.56886015984</v>
      </c>
      <c r="D278" s="161">
        <f>SUM($C$273:C278)</f>
        <v>26562676.837905552</v>
      </c>
      <c r="E278" s="754"/>
      <c r="F278" s="754">
        <f t="shared" si="351"/>
        <v>17000000</v>
      </c>
      <c r="G278" s="754">
        <f t="shared" si="352"/>
        <v>9562676.8379055522</v>
      </c>
      <c r="H278" s="754">
        <f t="shared" si="353"/>
        <v>0</v>
      </c>
      <c r="I278" s="754"/>
      <c r="J278" s="695">
        <f t="shared" si="354"/>
        <v>4781338.4189527761</v>
      </c>
      <c r="K278" s="754">
        <f t="shared" si="355"/>
        <v>0</v>
      </c>
      <c r="L278" s="754"/>
      <c r="M278" s="695">
        <f t="shared" si="356"/>
        <v>41483354.238166034</v>
      </c>
      <c r="N278" s="695">
        <v>0</v>
      </c>
      <c r="O278" s="754">
        <f t="shared" si="365"/>
        <v>41483354.238166034</v>
      </c>
      <c r="P278" s="754">
        <f t="shared" si="362"/>
        <v>450979.28443007916</v>
      </c>
      <c r="Q278" s="698"/>
      <c r="R278" s="534"/>
      <c r="S278" s="754">
        <f t="shared" si="357"/>
        <v>17000000</v>
      </c>
      <c r="T278" s="754">
        <f t="shared" si="358"/>
        <v>4781338.4189527761</v>
      </c>
      <c r="U278" s="754">
        <f t="shared" si="359"/>
        <v>0</v>
      </c>
      <c r="V278" s="233"/>
      <c r="W278" s="754"/>
      <c r="X278" s="754"/>
      <c r="Y278" s="754"/>
      <c r="Z278" s="754"/>
      <c r="AA278" s="695">
        <f t="shared" si="366"/>
        <v>130586567.5183398</v>
      </c>
      <c r="AB278" s="695">
        <v>0</v>
      </c>
      <c r="AC278" s="695">
        <f t="shared" si="360"/>
        <v>130586567.5183398</v>
      </c>
      <c r="AD278" s="695">
        <v>0</v>
      </c>
      <c r="AE278" s="754">
        <f t="shared" si="361"/>
        <v>130586567.5183398</v>
      </c>
      <c r="AF278" s="754">
        <f t="shared" si="363"/>
        <v>450979.28443007171</v>
      </c>
      <c r="AG278" s="698"/>
    </row>
    <row r="279" spans="1:34" ht="15" customHeight="1" x14ac:dyDescent="0.25">
      <c r="A279" s="158">
        <f t="shared" si="364"/>
        <v>21</v>
      </c>
      <c r="B279" s="234">
        <v>44743</v>
      </c>
      <c r="C279" s="754">
        <f>'Summary- Detailed'!L315</f>
        <v>1059867.1381617731</v>
      </c>
      <c r="D279" s="161">
        <f>SUM($C$273:C279)</f>
        <v>27622543.976067327</v>
      </c>
      <c r="E279" s="754"/>
      <c r="F279" s="754">
        <f t="shared" si="351"/>
        <v>17000000</v>
      </c>
      <c r="G279" s="754">
        <f t="shared" si="352"/>
        <v>10622543.976067327</v>
      </c>
      <c r="H279" s="754">
        <f t="shared" si="353"/>
        <v>0</v>
      </c>
      <c r="I279" s="754"/>
      <c r="J279" s="695">
        <f t="shared" si="354"/>
        <v>5311271.9880336635</v>
      </c>
      <c r="K279" s="754">
        <f t="shared" si="355"/>
        <v>0</v>
      </c>
      <c r="L279" s="754"/>
      <c r="M279" s="695">
        <f t="shared" si="356"/>
        <v>42013287.807246923</v>
      </c>
      <c r="N279" s="695">
        <v>0</v>
      </c>
      <c r="O279" s="754">
        <f t="shared" si="365"/>
        <v>42013287.807246923</v>
      </c>
      <c r="P279" s="754">
        <f t="shared" si="362"/>
        <v>529933.56908088923</v>
      </c>
      <c r="Q279" s="698"/>
      <c r="R279" s="534"/>
      <c r="S279" s="754">
        <f t="shared" si="357"/>
        <v>17000000</v>
      </c>
      <c r="T279" s="754">
        <f t="shared" si="358"/>
        <v>5311271.9880336635</v>
      </c>
      <c r="U279" s="754">
        <f t="shared" si="359"/>
        <v>0</v>
      </c>
      <c r="V279" s="233"/>
      <c r="W279" s="754"/>
      <c r="X279" s="754"/>
      <c r="Y279" s="754"/>
      <c r="Z279" s="754"/>
      <c r="AA279" s="695">
        <f t="shared" si="366"/>
        <v>131116501.08742069</v>
      </c>
      <c r="AB279" s="695">
        <v>0</v>
      </c>
      <c r="AC279" s="695">
        <f t="shared" si="360"/>
        <v>131116501.08742069</v>
      </c>
      <c r="AD279" s="695">
        <v>0</v>
      </c>
      <c r="AE279" s="754">
        <f t="shared" si="361"/>
        <v>131116501.08742069</v>
      </c>
      <c r="AF279" s="754">
        <f t="shared" si="363"/>
        <v>529933.56908088923</v>
      </c>
      <c r="AG279" s="698"/>
    </row>
    <row r="280" spans="1:34" ht="15" customHeight="1" x14ac:dyDescent="0.25">
      <c r="A280" s="158">
        <f t="shared" si="364"/>
        <v>21</v>
      </c>
      <c r="B280" s="234">
        <v>44774</v>
      </c>
      <c r="C280" s="754">
        <f>'Summary- Detailed'!L316</f>
        <v>1251155.0261015275</v>
      </c>
      <c r="D280" s="161">
        <f>SUM($C$273:C280)</f>
        <v>28873699.002168853</v>
      </c>
      <c r="E280" s="754"/>
      <c r="F280" s="754">
        <f t="shared" si="351"/>
        <v>17000000</v>
      </c>
      <c r="G280" s="754">
        <f t="shared" si="352"/>
        <v>11873699.002168853</v>
      </c>
      <c r="H280" s="754">
        <f t="shared" si="353"/>
        <v>0</v>
      </c>
      <c r="I280" s="754"/>
      <c r="J280" s="695">
        <f t="shared" si="354"/>
        <v>5936849.5010844264</v>
      </c>
      <c r="K280" s="754">
        <f t="shared" si="355"/>
        <v>0</v>
      </c>
      <c r="L280" s="754"/>
      <c r="M280" s="695">
        <f t="shared" si="356"/>
        <v>42638865.320297681</v>
      </c>
      <c r="N280" s="695">
        <v>0</v>
      </c>
      <c r="O280" s="754">
        <f t="shared" si="365"/>
        <v>42638865.320297681</v>
      </c>
      <c r="P280" s="754">
        <f t="shared" si="362"/>
        <v>625577.51305075735</v>
      </c>
      <c r="Q280" s="698"/>
      <c r="R280" s="534"/>
      <c r="S280" s="754">
        <f t="shared" si="357"/>
        <v>17000000</v>
      </c>
      <c r="T280" s="754">
        <f t="shared" si="358"/>
        <v>5936849.5010844264</v>
      </c>
      <c r="U280" s="754">
        <f t="shared" si="359"/>
        <v>0</v>
      </c>
      <c r="V280" s="233"/>
      <c r="W280" s="754"/>
      <c r="X280" s="754"/>
      <c r="Y280" s="754"/>
      <c r="Z280" s="754"/>
      <c r="AA280" s="695">
        <f t="shared" si="366"/>
        <v>131742078.60047144</v>
      </c>
      <c r="AB280" s="695">
        <v>0</v>
      </c>
      <c r="AC280" s="695">
        <f t="shared" si="360"/>
        <v>131742078.60047144</v>
      </c>
      <c r="AD280" s="695">
        <v>0</v>
      </c>
      <c r="AE280" s="754">
        <f t="shared" si="361"/>
        <v>131742078.60047144</v>
      </c>
      <c r="AF280" s="754">
        <f t="shared" si="363"/>
        <v>625577.5130507499</v>
      </c>
      <c r="AG280" s="698"/>
    </row>
    <row r="281" spans="1:34" ht="15" customHeight="1" x14ac:dyDescent="0.25">
      <c r="A281" s="158">
        <f t="shared" si="364"/>
        <v>21</v>
      </c>
      <c r="B281" s="234">
        <v>44805</v>
      </c>
      <c r="C281" s="754">
        <f>'Summary- Detailed'!L317</f>
        <v>-16344664.079843404</v>
      </c>
      <c r="D281" s="161">
        <f>SUM($C$273:C281)</f>
        <v>12529034.922325449</v>
      </c>
      <c r="E281" s="754"/>
      <c r="F281" s="754">
        <f t="shared" si="351"/>
        <v>12529034.922325449</v>
      </c>
      <c r="G281" s="754">
        <f t="shared" si="352"/>
        <v>0</v>
      </c>
      <c r="H281" s="754">
        <f t="shared" si="353"/>
        <v>0</v>
      </c>
      <c r="I281" s="754"/>
      <c r="J281" s="695">
        <f t="shared" si="354"/>
        <v>0</v>
      </c>
      <c r="K281" s="754">
        <f t="shared" si="355"/>
        <v>0</v>
      </c>
      <c r="L281" s="754"/>
      <c r="M281" s="695">
        <f t="shared" si="356"/>
        <v>36702015.819213256</v>
      </c>
      <c r="N281" s="695">
        <v>0</v>
      </c>
      <c r="O281" s="754">
        <f t="shared" si="365"/>
        <v>36702015.819213256</v>
      </c>
      <c r="P281" s="754">
        <f t="shared" si="362"/>
        <v>-5936849.5010844246</v>
      </c>
      <c r="Q281" s="698"/>
      <c r="R281" s="534"/>
      <c r="S281" s="754">
        <f t="shared" si="357"/>
        <v>12529034.922325449</v>
      </c>
      <c r="T281" s="754">
        <f t="shared" si="358"/>
        <v>0</v>
      </c>
      <c r="U281" s="754">
        <f t="shared" si="359"/>
        <v>0</v>
      </c>
      <c r="V281" s="233"/>
      <c r="W281" s="754"/>
      <c r="X281" s="754"/>
      <c r="Y281" s="754"/>
      <c r="Z281" s="754"/>
      <c r="AA281" s="695">
        <f t="shared" si="366"/>
        <v>121334264.02171247</v>
      </c>
      <c r="AB281" s="695">
        <v>0</v>
      </c>
      <c r="AC281" s="695">
        <f t="shared" si="360"/>
        <v>121334264.02171247</v>
      </c>
      <c r="AD281" s="695">
        <v>0</v>
      </c>
      <c r="AE281" s="754">
        <f t="shared" si="361"/>
        <v>121334264.02171247</v>
      </c>
      <c r="AF281" s="754">
        <f t="shared" si="363"/>
        <v>-10407814.57875897</v>
      </c>
      <c r="AG281" s="698"/>
    </row>
    <row r="282" spans="1:34" ht="15" customHeight="1" x14ac:dyDescent="0.25">
      <c r="A282" s="158">
        <f t="shared" si="364"/>
        <v>21</v>
      </c>
      <c r="B282" s="234">
        <v>44835</v>
      </c>
      <c r="C282" s="754">
        <f>'Summary- Detailed'!L318</f>
        <v>11931549.362259213</v>
      </c>
      <c r="D282" s="161">
        <f>SUM($C$273:C282)</f>
        <v>24460584.284584664</v>
      </c>
      <c r="E282" s="754"/>
      <c r="F282" s="754">
        <f t="shared" si="351"/>
        <v>17000000</v>
      </c>
      <c r="G282" s="754">
        <f t="shared" si="352"/>
        <v>7460584.2845846638</v>
      </c>
      <c r="H282" s="754">
        <f>IF(ABS(+D282)-ABS(SUM(F282:G282))&gt;=$H$12,IF(D282&lt;=0,-$H$12,+$H$12),+D282-SUM(F282:G282))</f>
        <v>0</v>
      </c>
      <c r="I282" s="754"/>
      <c r="J282" s="695">
        <f t="shared" si="354"/>
        <v>3730292.1422923319</v>
      </c>
      <c r="K282" s="754">
        <f t="shared" si="355"/>
        <v>0</v>
      </c>
      <c r="L282" s="754"/>
      <c r="M282" s="695">
        <f t="shared" si="356"/>
        <v>40432307.961505592</v>
      </c>
      <c r="N282" s="695">
        <v>0</v>
      </c>
      <c r="O282" s="754">
        <f>M282+N282</f>
        <v>40432307.961505592</v>
      </c>
      <c r="P282" s="754">
        <f t="shared" si="362"/>
        <v>3730292.1422923356</v>
      </c>
      <c r="Q282" s="698"/>
      <c r="R282" s="534"/>
      <c r="S282" s="754">
        <f t="shared" si="357"/>
        <v>17000000</v>
      </c>
      <c r="T282" s="754">
        <f>+G282-J282</f>
        <v>3730292.1422923319</v>
      </c>
      <c r="U282" s="754">
        <f t="shared" si="359"/>
        <v>0</v>
      </c>
      <c r="V282" s="233"/>
      <c r="W282" s="754"/>
      <c r="X282" s="754"/>
      <c r="Y282" s="754"/>
      <c r="Z282" s="754"/>
      <c r="AA282" s="695">
        <f t="shared" si="366"/>
        <v>129535521.24167936</v>
      </c>
      <c r="AB282" s="695">
        <v>0</v>
      </c>
      <c r="AC282" s="695">
        <f>AA282-AB282</f>
        <v>129535521.24167936</v>
      </c>
      <c r="AD282" s="695">
        <v>0</v>
      </c>
      <c r="AE282" s="754">
        <f t="shared" si="361"/>
        <v>129535521.24167936</v>
      </c>
      <c r="AF282" s="754">
        <f t="shared" si="363"/>
        <v>8201257.2199668884</v>
      </c>
      <c r="AG282" s="698"/>
    </row>
    <row r="283" spans="1:34" ht="15" customHeight="1" x14ac:dyDescent="0.25">
      <c r="A283" s="158">
        <f t="shared" si="364"/>
        <v>21</v>
      </c>
      <c r="B283" s="234">
        <v>44866</v>
      </c>
      <c r="C283" s="754">
        <f>'Summary- Detailed'!L319</f>
        <v>17651189.099766225</v>
      </c>
      <c r="D283" s="161">
        <f>SUM($C$273:C283)</f>
        <v>42111773.384350888</v>
      </c>
      <c r="E283" s="754"/>
      <c r="F283" s="754">
        <f t="shared" si="351"/>
        <v>17000000</v>
      </c>
      <c r="G283" s="754">
        <f t="shared" si="352"/>
        <v>23000000</v>
      </c>
      <c r="H283" s="754">
        <f>IF(ABS(+D283)-ABS(SUM(F283:G283))&gt;=$H$12,IF(D283&lt;=0,-$H$12,+$H$12),+D283-SUM(F283:G283))</f>
        <v>2111773.3843508884</v>
      </c>
      <c r="I283" s="754"/>
      <c r="J283" s="695">
        <f t="shared" si="354"/>
        <v>11500000</v>
      </c>
      <c r="K283" s="754">
        <f t="shared" si="355"/>
        <v>1900596.0459157997</v>
      </c>
      <c r="L283" s="754"/>
      <c r="M283" s="695">
        <f t="shared" si="356"/>
        <v>50102611.865129054</v>
      </c>
      <c r="N283" s="695">
        <v>0</v>
      </c>
      <c r="O283" s="754">
        <f>M283+N283</f>
        <v>50102611.865129054</v>
      </c>
      <c r="P283" s="754">
        <f t="shared" si="362"/>
        <v>9670303.9036234617</v>
      </c>
      <c r="Q283" s="698"/>
      <c r="R283" s="534"/>
      <c r="S283" s="754">
        <f t="shared" si="357"/>
        <v>17000000</v>
      </c>
      <c r="T283" s="754">
        <f>+G283-J283</f>
        <v>11500000</v>
      </c>
      <c r="U283" s="754">
        <f t="shared" si="359"/>
        <v>211177.33843508875</v>
      </c>
      <c r="V283" s="233"/>
      <c r="W283" s="754"/>
      <c r="X283" s="754"/>
      <c r="Y283" s="754"/>
      <c r="Z283" s="754"/>
      <c r="AA283" s="695">
        <f t="shared" si="366"/>
        <v>137516406.4378221</v>
      </c>
      <c r="AB283" s="695">
        <v>0</v>
      </c>
      <c r="AC283" s="695">
        <f>AA283-AB283</f>
        <v>137516406.4378221</v>
      </c>
      <c r="AD283" s="695">
        <v>0</v>
      </c>
      <c r="AE283" s="754">
        <f t="shared" si="361"/>
        <v>137516406.4378221</v>
      </c>
      <c r="AF283" s="754">
        <f t="shared" si="363"/>
        <v>7980885.196142748</v>
      </c>
      <c r="AG283" s="698"/>
    </row>
    <row r="284" spans="1:34" ht="15" customHeight="1" x14ac:dyDescent="0.25">
      <c r="A284" s="158">
        <f>A283</f>
        <v>21</v>
      </c>
      <c r="B284" s="234">
        <v>44896</v>
      </c>
      <c r="C284" s="754">
        <f>'Summary- Detailed'!L320</f>
        <v>68025583.654478475</v>
      </c>
      <c r="D284" s="161">
        <f>SUM($C$273:C284)</f>
        <v>110137357.03882936</v>
      </c>
      <c r="E284" s="754"/>
      <c r="F284" s="754">
        <f t="shared" si="351"/>
        <v>17000000</v>
      </c>
      <c r="G284" s="754">
        <f t="shared" si="352"/>
        <v>23000000</v>
      </c>
      <c r="H284" s="754">
        <f>IF(ABS(+D284)-ABS(SUM(F284:G284))&gt;=$H$12,IF(D284&lt;=0,-$H$12,+$H$12),+D284-SUM(F284:G284))</f>
        <v>70137357.038829356</v>
      </c>
      <c r="I284" s="754"/>
      <c r="J284" s="695">
        <f t="shared" si="354"/>
        <v>11500000</v>
      </c>
      <c r="K284" s="754">
        <f>+H284*$C$318</f>
        <v>63123621.334946424</v>
      </c>
      <c r="L284" s="754"/>
      <c r="M284" s="695">
        <f t="shared" si="356"/>
        <v>111325637.15415968</v>
      </c>
      <c r="N284" s="695">
        <v>0</v>
      </c>
      <c r="O284" s="754">
        <f>M284+N284</f>
        <v>111325637.15415968</v>
      </c>
      <c r="P284" s="754">
        <f t="shared" si="362"/>
        <v>61223025.289030626</v>
      </c>
      <c r="Q284" s="698"/>
      <c r="R284" s="534"/>
      <c r="S284" s="754">
        <f t="shared" si="357"/>
        <v>17000000</v>
      </c>
      <c r="T284" s="754">
        <f>+G284-J284</f>
        <v>11500000</v>
      </c>
      <c r="U284" s="754">
        <f t="shared" si="359"/>
        <v>7013735.7038829327</v>
      </c>
      <c r="V284" s="233"/>
      <c r="W284" s="754"/>
      <c r="X284" s="754"/>
      <c r="Y284" s="754"/>
      <c r="Z284" s="754"/>
      <c r="AA284" s="695">
        <f t="shared" si="366"/>
        <v>144318964.80326995</v>
      </c>
      <c r="AB284" s="695">
        <v>0</v>
      </c>
      <c r="AC284" s="695">
        <f>AA284-AB284</f>
        <v>144318964.80326995</v>
      </c>
      <c r="AD284" s="695">
        <v>0</v>
      </c>
      <c r="AE284" s="754">
        <f t="shared" si="361"/>
        <v>144318964.80326995</v>
      </c>
      <c r="AF284" s="754">
        <f t="shared" si="363"/>
        <v>6802558.365447849</v>
      </c>
      <c r="AG284" s="698"/>
    </row>
    <row r="285" spans="1:34" ht="15" customHeight="1" x14ac:dyDescent="0.25">
      <c r="A285" s="158"/>
      <c r="B285" s="234"/>
      <c r="C285" s="754"/>
      <c r="D285" s="161"/>
      <c r="E285" s="754"/>
      <c r="F285" s="754"/>
      <c r="G285" s="754"/>
      <c r="H285" s="754"/>
      <c r="I285" s="754"/>
      <c r="J285" s="695"/>
      <c r="K285" s="754"/>
      <c r="L285" s="754"/>
      <c r="M285" s="695"/>
      <c r="N285" s="695"/>
      <c r="O285" s="754"/>
      <c r="P285" s="754"/>
      <c r="Q285" s="698"/>
      <c r="R285" s="534"/>
      <c r="S285" s="754"/>
      <c r="T285" s="754"/>
      <c r="U285" s="754"/>
      <c r="V285" s="233"/>
      <c r="W285" s="754"/>
      <c r="X285" s="754"/>
      <c r="Y285" s="754"/>
      <c r="Z285" s="754"/>
      <c r="AA285" s="695"/>
      <c r="AB285" s="695"/>
      <c r="AC285" s="695"/>
      <c r="AD285" s="695"/>
      <c r="AE285" s="754"/>
      <c r="AF285" s="754"/>
      <c r="AG285" s="698"/>
    </row>
    <row r="286" spans="1:34" ht="15" customHeight="1" x14ac:dyDescent="0.25">
      <c r="A286" s="158" t="s">
        <v>88</v>
      </c>
      <c r="B286" s="518" t="s">
        <v>292</v>
      </c>
      <c r="C286" s="754"/>
      <c r="D286" s="161"/>
      <c r="E286" s="754"/>
      <c r="F286" s="754"/>
      <c r="G286" s="754"/>
      <c r="H286" s="754"/>
      <c r="I286" s="754"/>
      <c r="J286" s="695"/>
      <c r="K286" s="754"/>
      <c r="L286" s="754"/>
      <c r="M286" s="695">
        <f>-M271</f>
        <v>-36702015.819213256</v>
      </c>
      <c r="N286" s="695"/>
      <c r="O286" s="754">
        <f>-O271</f>
        <v>-36702015.819213256</v>
      </c>
      <c r="P286" s="754"/>
      <c r="Q286" s="698"/>
      <c r="R286" s="534"/>
      <c r="S286" s="754"/>
      <c r="T286" s="754"/>
      <c r="U286" s="754"/>
      <c r="V286" s="233"/>
      <c r="W286" s="754"/>
      <c r="X286" s="754"/>
      <c r="Y286" s="754"/>
      <c r="Z286" s="754"/>
      <c r="AA286" s="695"/>
      <c r="AB286" s="695"/>
      <c r="AC286" s="695"/>
      <c r="AD286" s="695"/>
      <c r="AE286" s="754"/>
      <c r="AF286" s="754"/>
      <c r="AG286" s="698"/>
    </row>
    <row r="287" spans="1:34" ht="15" customHeight="1" x14ac:dyDescent="0.25">
      <c r="A287" s="158" t="s">
        <v>88</v>
      </c>
      <c r="B287" s="518" t="s">
        <v>381</v>
      </c>
      <c r="C287" s="754"/>
      <c r="D287" s="161"/>
      <c r="E287" s="754"/>
      <c r="F287" s="754"/>
      <c r="G287" s="754"/>
      <c r="H287" s="754"/>
      <c r="I287" s="754"/>
      <c r="J287" s="695"/>
      <c r="K287" s="754"/>
      <c r="L287" s="754"/>
      <c r="M287" s="695">
        <v>-3547111.21</v>
      </c>
      <c r="N287" s="695"/>
      <c r="O287" s="754">
        <f>M287</f>
        <v>-3547111.21</v>
      </c>
      <c r="P287" s="754"/>
      <c r="Q287" s="698"/>
      <c r="R287" s="534"/>
      <c r="S287" s="754"/>
      <c r="T287" s="754"/>
      <c r="U287" s="754"/>
      <c r="V287" s="233"/>
      <c r="W287" s="754"/>
      <c r="X287" s="754"/>
      <c r="Y287" s="754"/>
      <c r="Z287" s="754"/>
      <c r="AA287" s="695"/>
      <c r="AB287" s="695"/>
      <c r="AC287" s="695"/>
      <c r="AD287" s="695"/>
      <c r="AE287" s="754"/>
      <c r="AF287" s="754"/>
      <c r="AG287" s="698"/>
    </row>
    <row r="288" spans="1:34" ht="15" customHeight="1" x14ac:dyDescent="0.25">
      <c r="A288" s="158" t="s">
        <v>88</v>
      </c>
      <c r="B288" s="518" t="s">
        <v>292</v>
      </c>
      <c r="C288" s="754"/>
      <c r="D288" s="161"/>
      <c r="E288" s="754"/>
      <c r="F288" s="754"/>
      <c r="G288" s="754"/>
      <c r="H288" s="754"/>
      <c r="I288" s="754"/>
      <c r="J288" s="695"/>
      <c r="K288" s="754"/>
      <c r="L288" s="754"/>
      <c r="M288" s="695">
        <f>-M284-M286</f>
        <v>-74623621.334946424</v>
      </c>
      <c r="N288" s="695"/>
      <c r="O288" s="754">
        <f>M288</f>
        <v>-74623621.334946424</v>
      </c>
      <c r="P288" s="754"/>
      <c r="Q288" s="698"/>
      <c r="R288" s="534"/>
      <c r="S288" s="754"/>
      <c r="T288" s="754"/>
      <c r="U288" s="754"/>
      <c r="V288" s="233"/>
      <c r="W288" s="754"/>
      <c r="X288" s="754"/>
      <c r="Y288" s="754"/>
      <c r="Z288" s="754"/>
      <c r="AA288" s="695"/>
      <c r="AB288" s="695"/>
      <c r="AC288" s="695"/>
      <c r="AD288" s="695"/>
      <c r="AE288" s="754"/>
      <c r="AF288" s="754"/>
      <c r="AG288" s="698"/>
    </row>
    <row r="289" spans="1:34" ht="15" customHeight="1" x14ac:dyDescent="0.25">
      <c r="A289" s="158" t="s">
        <v>88</v>
      </c>
      <c r="B289" s="518" t="s">
        <v>397</v>
      </c>
      <c r="C289" s="754"/>
      <c r="D289" s="161"/>
      <c r="E289" s="754"/>
      <c r="F289" s="754"/>
      <c r="G289" s="754"/>
      <c r="H289" s="754"/>
      <c r="I289" s="754"/>
      <c r="J289" s="695"/>
      <c r="K289" s="754"/>
      <c r="L289" s="754"/>
      <c r="M289" s="695">
        <f>-M287</f>
        <v>3547111.21</v>
      </c>
      <c r="N289" s="695"/>
      <c r="O289" s="754">
        <f>-O287</f>
        <v>3547111.21</v>
      </c>
      <c r="P289" s="754"/>
      <c r="Q289" s="698"/>
      <c r="R289" s="534"/>
      <c r="S289" s="754"/>
      <c r="T289" s="754"/>
      <c r="U289" s="754"/>
      <c r="V289" s="233"/>
      <c r="W289" s="754"/>
      <c r="X289" s="754"/>
      <c r="Y289" s="754"/>
      <c r="Z289" s="754"/>
      <c r="AA289" s="695"/>
      <c r="AB289" s="695"/>
      <c r="AC289" s="695"/>
      <c r="AD289" s="695"/>
      <c r="AE289" s="754"/>
      <c r="AF289" s="754"/>
      <c r="AG289" s="698"/>
    </row>
    <row r="290" spans="1:34" ht="15" customHeight="1" x14ac:dyDescent="0.25">
      <c r="A290" s="158"/>
      <c r="B290" s="234"/>
      <c r="C290" s="754"/>
      <c r="D290" s="161"/>
      <c r="E290" s="754"/>
      <c r="F290" s="754"/>
      <c r="G290" s="754"/>
      <c r="H290" s="754"/>
      <c r="I290" s="754"/>
      <c r="J290" s="695"/>
      <c r="K290" s="754"/>
      <c r="L290" s="754"/>
      <c r="M290" s="695"/>
      <c r="N290" s="695"/>
      <c r="O290" s="754"/>
      <c r="P290" s="754"/>
      <c r="Q290" s="698"/>
      <c r="R290" s="534"/>
      <c r="S290" s="754"/>
      <c r="T290" s="754"/>
      <c r="U290" s="754"/>
      <c r="V290" s="233"/>
      <c r="W290" s="754"/>
      <c r="X290" s="754"/>
      <c r="Y290" s="754"/>
      <c r="Z290" s="754"/>
      <c r="AA290" s="695"/>
      <c r="AB290" s="695"/>
      <c r="AC290" s="695"/>
      <c r="AD290" s="695"/>
      <c r="AE290" s="754"/>
      <c r="AF290" s="754"/>
      <c r="AG290" s="698"/>
    </row>
    <row r="291" spans="1:34" ht="15" customHeight="1" x14ac:dyDescent="0.2">
      <c r="A291" s="158">
        <v>22</v>
      </c>
      <c r="B291" s="234">
        <v>44927</v>
      </c>
      <c r="C291" s="754">
        <f>'Summary- Detailed'!L327</f>
        <v>-8134841.871294247</v>
      </c>
      <c r="D291" s="161">
        <f>C291</f>
        <v>-8134841.871294247</v>
      </c>
      <c r="E291" s="754"/>
      <c r="F291" s="754">
        <f t="shared" ref="F291:F302" si="367">IF(ABS(D291)&gt;+$F$12,IF(D291&lt;0,-$F$12,+$F$12),+D291)</f>
        <v>-8134841.871294247</v>
      </c>
      <c r="G291" s="754">
        <f t="shared" ref="G291:G302" si="368">IF(ABS(D291)-ABS(F291)&gt;=$G$12,IF(D291&lt;=0,-$G$12,+$G$12),+D291-F291)</f>
        <v>0</v>
      </c>
      <c r="H291" s="754">
        <f t="shared" ref="H291:H299" si="369">IF(ABS(+D291)-ABS(SUM(F291:G291))&gt;=$H$12,IF(D291&lt;=0,-$H$12,+$H$12),+D291-SUM(F291:G291))</f>
        <v>0</v>
      </c>
      <c r="I291" s="754"/>
      <c r="J291" s="695">
        <f t="shared" ref="J291:J302" si="370">IF(G291&gt;0,+G291*$C$316,G291*$C$317)</f>
        <v>0</v>
      </c>
      <c r="K291" s="754">
        <f>+H291*$C$318</f>
        <v>0</v>
      </c>
      <c r="L291" s="754"/>
      <c r="M291" s="695">
        <f>SUM(J291:L291)+$M$284+$M$286+$M$287+$M$288+$M$289</f>
        <v>6.5192580223083496E-9</v>
      </c>
      <c r="N291" s="695">
        <v>0</v>
      </c>
      <c r="O291" s="754">
        <f>M291+N291</f>
        <v>6.5192580223083496E-9</v>
      </c>
      <c r="P291" s="695">
        <f>O291-O284-O286-O287-O288-O289</f>
        <v>-6.5192580223083496E-9</v>
      </c>
      <c r="Q291" s="754"/>
      <c r="R291" s="534"/>
      <c r="S291" s="754">
        <f t="shared" ref="S291:S302" si="371">+F291</f>
        <v>-8134841.871294247</v>
      </c>
      <c r="T291" s="754">
        <f t="shared" ref="T291:T299" si="372">+G291-J291</f>
        <v>0</v>
      </c>
      <c r="U291" s="754">
        <f t="shared" ref="U291:U302" si="373">+H291-K291</f>
        <v>0</v>
      </c>
      <c r="V291" s="233"/>
      <c r="W291" s="754"/>
      <c r="X291" s="754"/>
      <c r="Y291" s="754"/>
      <c r="Z291" s="754"/>
      <c r="AA291" s="695">
        <f t="shared" ref="AA291:AA302" si="374">SUM(S291:V291)+$AA$284</f>
        <v>136184122.93197569</v>
      </c>
      <c r="AB291" s="695">
        <v>0</v>
      </c>
      <c r="AC291" s="695">
        <f>AA291-AB291</f>
        <v>136184122.93197569</v>
      </c>
      <c r="AD291" s="695">
        <v>0</v>
      </c>
      <c r="AE291" s="754">
        <f t="shared" ref="AE291:AE302" si="375">AA291-AB291+AD291</f>
        <v>136184122.93197569</v>
      </c>
      <c r="AF291" s="695">
        <f>AE291-AE284</f>
        <v>-8134841.87129426</v>
      </c>
      <c r="AH291" s="161"/>
    </row>
    <row r="292" spans="1:34" ht="15" customHeight="1" x14ac:dyDescent="0.2">
      <c r="A292" s="158">
        <f>A291</f>
        <v>22</v>
      </c>
      <c r="B292" s="234">
        <v>44958</v>
      </c>
      <c r="C292" s="754">
        <f>'Summary- Detailed'!L328</f>
        <v>2805137.347407497</v>
      </c>
      <c r="D292" s="161">
        <f>SUM($C$291:C292)</f>
        <v>-5329704.5238867495</v>
      </c>
      <c r="E292" s="754"/>
      <c r="F292" s="754">
        <f t="shared" si="367"/>
        <v>-5329704.5238867495</v>
      </c>
      <c r="G292" s="754">
        <f t="shared" si="368"/>
        <v>0</v>
      </c>
      <c r="H292" s="754">
        <f t="shared" si="369"/>
        <v>0</v>
      </c>
      <c r="I292" s="754"/>
      <c r="J292" s="695">
        <f t="shared" si="370"/>
        <v>0</v>
      </c>
      <c r="K292" s="754">
        <f>+H292*$C$318</f>
        <v>0</v>
      </c>
      <c r="L292" s="754"/>
      <c r="M292" s="695">
        <f t="shared" ref="M292:M302" si="376">SUM(J292:L292)+$M$284+$M$286+$M$287+$M$288+$M$289</f>
        <v>6.5192580223083496E-9</v>
      </c>
      <c r="N292" s="695">
        <v>0</v>
      </c>
      <c r="O292" s="754">
        <f>M292+N292</f>
        <v>6.5192580223083496E-9</v>
      </c>
      <c r="P292" s="754">
        <f t="shared" ref="P292:P302" si="377">O292-O291</f>
        <v>0</v>
      </c>
      <c r="Q292" s="754"/>
      <c r="R292" s="534"/>
      <c r="S292" s="754">
        <f t="shared" si="371"/>
        <v>-5329704.5238867495</v>
      </c>
      <c r="T292" s="754">
        <f t="shared" si="372"/>
        <v>0</v>
      </c>
      <c r="U292" s="754">
        <f t="shared" si="373"/>
        <v>0</v>
      </c>
      <c r="V292" s="233"/>
      <c r="W292" s="754"/>
      <c r="X292" s="754"/>
      <c r="Y292" s="754"/>
      <c r="Z292" s="754"/>
      <c r="AA292" s="695">
        <f t="shared" si="374"/>
        <v>138989260.27938321</v>
      </c>
      <c r="AB292" s="695">
        <v>0</v>
      </c>
      <c r="AC292" s="695">
        <f>AA292-AB292</f>
        <v>138989260.27938321</v>
      </c>
      <c r="AD292" s="695">
        <v>0</v>
      </c>
      <c r="AE292" s="754">
        <f t="shared" si="375"/>
        <v>138989260.27938321</v>
      </c>
      <c r="AF292" s="754">
        <f t="shared" ref="AF292:AF297" si="378">AE292-AE291</f>
        <v>2805137.3474075198</v>
      </c>
    </row>
    <row r="293" spans="1:34" ht="15" customHeight="1" x14ac:dyDescent="0.25">
      <c r="A293" s="158">
        <f t="shared" ref="A293:A301" si="379">A292</f>
        <v>22</v>
      </c>
      <c r="B293" s="234">
        <v>44986</v>
      </c>
      <c r="C293" s="754">
        <f>'Summary- Detailed'!L329</f>
        <v>-7570988.9894847423</v>
      </c>
      <c r="D293" s="161">
        <f>SUM($C$291:C293)</f>
        <v>-12900693.513371492</v>
      </c>
      <c r="E293" s="754"/>
      <c r="F293" s="754">
        <f t="shared" si="367"/>
        <v>-12900693.513371492</v>
      </c>
      <c r="G293" s="754">
        <f t="shared" si="368"/>
        <v>0</v>
      </c>
      <c r="H293" s="754">
        <f t="shared" si="369"/>
        <v>0</v>
      </c>
      <c r="I293" s="754"/>
      <c r="J293" s="695">
        <f t="shared" si="370"/>
        <v>0</v>
      </c>
      <c r="K293" s="754">
        <f t="shared" ref="K293:K299" si="380">+H293*$C$318</f>
        <v>0</v>
      </c>
      <c r="L293" s="754"/>
      <c r="M293" s="695">
        <f t="shared" si="376"/>
        <v>6.5192580223083496E-9</v>
      </c>
      <c r="N293" s="695">
        <v>0</v>
      </c>
      <c r="O293" s="754">
        <f t="shared" ref="O293:O299" si="381">M293+N293</f>
        <v>6.5192580223083496E-9</v>
      </c>
      <c r="P293" s="754">
        <f t="shared" si="377"/>
        <v>0</v>
      </c>
      <c r="R293" s="534"/>
      <c r="S293" s="754">
        <f t="shared" si="371"/>
        <v>-12900693.513371492</v>
      </c>
      <c r="T293" s="754">
        <f t="shared" si="372"/>
        <v>0</v>
      </c>
      <c r="U293" s="754">
        <f t="shared" si="373"/>
        <v>0</v>
      </c>
      <c r="V293" s="233"/>
      <c r="W293" s="754"/>
      <c r="X293" s="754"/>
      <c r="Y293" s="754"/>
      <c r="Z293" s="754"/>
      <c r="AA293" s="695">
        <f t="shared" si="374"/>
        <v>131418271.28989846</v>
      </c>
      <c r="AB293" s="695">
        <v>0</v>
      </c>
      <c r="AC293" s="695">
        <f t="shared" ref="AC293:AC299" si="382">AA293-AB293</f>
        <v>131418271.28989846</v>
      </c>
      <c r="AD293" s="695">
        <v>0</v>
      </c>
      <c r="AE293" s="754">
        <f t="shared" si="375"/>
        <v>131418271.28989846</v>
      </c>
      <c r="AF293" s="754">
        <f t="shared" si="378"/>
        <v>-7570988.9894847572</v>
      </c>
      <c r="AG293" s="698"/>
    </row>
    <row r="294" spans="1:34" ht="15" customHeight="1" x14ac:dyDescent="0.25">
      <c r="A294" s="158">
        <f t="shared" si="379"/>
        <v>22</v>
      </c>
      <c r="B294" s="234">
        <v>45017</v>
      </c>
      <c r="C294" s="754">
        <f>'Summary- Detailed'!L330</f>
        <v>-14624902.77524586</v>
      </c>
      <c r="D294" s="161">
        <f>SUM($C$291:C294)</f>
        <v>-27525596.28861735</v>
      </c>
      <c r="E294" s="754"/>
      <c r="F294" s="754">
        <f t="shared" si="367"/>
        <v>-17000000</v>
      </c>
      <c r="G294" s="754">
        <f t="shared" si="368"/>
        <v>-10525596.28861735</v>
      </c>
      <c r="H294" s="754">
        <f t="shared" si="369"/>
        <v>0</v>
      </c>
      <c r="I294" s="754"/>
      <c r="J294" s="695">
        <f t="shared" si="370"/>
        <v>-6841637.587601278</v>
      </c>
      <c r="K294" s="754">
        <f t="shared" si="380"/>
        <v>0</v>
      </c>
      <c r="L294" s="754"/>
      <c r="M294" s="695">
        <f t="shared" si="376"/>
        <v>-6841637.5876012752</v>
      </c>
      <c r="N294" s="695">
        <v>0</v>
      </c>
      <c r="O294" s="754">
        <f t="shared" si="381"/>
        <v>-6841637.5876012752</v>
      </c>
      <c r="P294" s="754">
        <f t="shared" si="377"/>
        <v>-6841637.5876012817</v>
      </c>
      <c r="Q294" s="698"/>
      <c r="R294" s="534"/>
      <c r="S294" s="754">
        <f t="shared" si="371"/>
        <v>-17000000</v>
      </c>
      <c r="T294" s="754">
        <f t="shared" si="372"/>
        <v>-3683958.7010160722</v>
      </c>
      <c r="U294" s="754">
        <f t="shared" si="373"/>
        <v>0</v>
      </c>
      <c r="V294" s="233"/>
      <c r="W294" s="754"/>
      <c r="X294" s="754"/>
      <c r="Y294" s="754"/>
      <c r="Z294" s="754"/>
      <c r="AA294" s="695">
        <f t="shared" si="374"/>
        <v>123635006.10225388</v>
      </c>
      <c r="AB294" s="695">
        <v>0</v>
      </c>
      <c r="AC294" s="695">
        <f>AA294-AB294</f>
        <v>123635006.10225388</v>
      </c>
      <c r="AD294" s="695">
        <v>0</v>
      </c>
      <c r="AE294" s="754">
        <f t="shared" si="375"/>
        <v>123635006.10225388</v>
      </c>
      <c r="AF294" s="754">
        <f t="shared" si="378"/>
        <v>-7783265.1876445711</v>
      </c>
      <c r="AG294" s="698"/>
    </row>
    <row r="295" spans="1:34" ht="15" customHeight="1" x14ac:dyDescent="0.25">
      <c r="A295" s="158">
        <f t="shared" si="379"/>
        <v>22</v>
      </c>
      <c r="B295" s="234">
        <v>45047</v>
      </c>
      <c r="C295" s="754">
        <f>'Summary- Detailed'!L331</f>
        <v>2769768.9814760289</v>
      </c>
      <c r="D295" s="161">
        <f>SUM($C$291:C295)</f>
        <v>-24755827.307141323</v>
      </c>
      <c r="E295" s="754"/>
      <c r="F295" s="754">
        <f t="shared" si="367"/>
        <v>-17000000</v>
      </c>
      <c r="G295" s="754">
        <f t="shared" si="368"/>
        <v>-7755827.3071413226</v>
      </c>
      <c r="H295" s="754">
        <f t="shared" si="369"/>
        <v>0</v>
      </c>
      <c r="I295" s="754"/>
      <c r="J295" s="695">
        <f t="shared" si="370"/>
        <v>-5041287.7496418599</v>
      </c>
      <c r="K295" s="754">
        <f t="shared" si="380"/>
        <v>0</v>
      </c>
      <c r="L295" s="754"/>
      <c r="M295" s="695">
        <f t="shared" si="376"/>
        <v>-5041287.7496418664</v>
      </c>
      <c r="N295" s="695">
        <v>0</v>
      </c>
      <c r="O295" s="754">
        <f t="shared" si="381"/>
        <v>-5041287.7496418664</v>
      </c>
      <c r="P295" s="754">
        <f t="shared" si="377"/>
        <v>1800349.8379594088</v>
      </c>
      <c r="Q295" s="698"/>
      <c r="R295" s="534"/>
      <c r="S295" s="754">
        <f t="shared" si="371"/>
        <v>-17000000</v>
      </c>
      <c r="T295" s="754">
        <f t="shared" si="372"/>
        <v>-2714539.5574994627</v>
      </c>
      <c r="U295" s="754">
        <f>+H295-K295</f>
        <v>0</v>
      </c>
      <c r="V295" s="233"/>
      <c r="W295" s="754"/>
      <c r="X295" s="754"/>
      <c r="Y295" s="754"/>
      <c r="Z295" s="754"/>
      <c r="AA295" s="695">
        <f t="shared" si="374"/>
        <v>124604425.24577048</v>
      </c>
      <c r="AB295" s="695">
        <v>0</v>
      </c>
      <c r="AC295" s="695">
        <f t="shared" si="382"/>
        <v>124604425.24577048</v>
      </c>
      <c r="AD295" s="695">
        <v>0</v>
      </c>
      <c r="AE295" s="754">
        <f t="shared" si="375"/>
        <v>124604425.24577048</v>
      </c>
      <c r="AF295" s="754">
        <f t="shared" si="378"/>
        <v>969419.14351660013</v>
      </c>
      <c r="AG295" s="698"/>
    </row>
    <row r="296" spans="1:34" ht="15" customHeight="1" x14ac:dyDescent="0.25">
      <c r="A296" s="158">
        <f t="shared" si="379"/>
        <v>22</v>
      </c>
      <c r="B296" s="234">
        <v>45078</v>
      </c>
      <c r="C296" s="754">
        <f>'Summary- Detailed'!L332</f>
        <v>12688874.850055294</v>
      </c>
      <c r="D296" s="161">
        <f>SUM($C$291:C296)</f>
        <v>-12066952.457086029</v>
      </c>
      <c r="E296" s="754"/>
      <c r="F296" s="754">
        <f t="shared" si="367"/>
        <v>-12066952.457086029</v>
      </c>
      <c r="G296" s="754">
        <f t="shared" si="368"/>
        <v>0</v>
      </c>
      <c r="H296" s="754">
        <f t="shared" si="369"/>
        <v>0</v>
      </c>
      <c r="I296" s="754"/>
      <c r="J296" s="695">
        <f t="shared" si="370"/>
        <v>0</v>
      </c>
      <c r="K296" s="754">
        <f t="shared" si="380"/>
        <v>0</v>
      </c>
      <c r="L296" s="754"/>
      <c r="M296" s="695">
        <f t="shared" si="376"/>
        <v>6.5192580223083496E-9</v>
      </c>
      <c r="N296" s="695">
        <v>0</v>
      </c>
      <c r="O296" s="754">
        <f t="shared" si="381"/>
        <v>6.5192580223083496E-9</v>
      </c>
      <c r="P296" s="754">
        <f t="shared" si="377"/>
        <v>5041287.7496418729</v>
      </c>
      <c r="Q296" s="698"/>
      <c r="R296" s="534"/>
      <c r="S296" s="754">
        <f t="shared" si="371"/>
        <v>-12066952.457086029</v>
      </c>
      <c r="T296" s="754">
        <f t="shared" si="372"/>
        <v>0</v>
      </c>
      <c r="U296" s="754">
        <f t="shared" si="373"/>
        <v>0</v>
      </c>
      <c r="V296" s="233"/>
      <c r="W296" s="754"/>
      <c r="X296" s="754"/>
      <c r="Y296" s="754"/>
      <c r="Z296" s="754"/>
      <c r="AA296" s="695">
        <f t="shared" si="374"/>
        <v>132252012.34618393</v>
      </c>
      <c r="AB296" s="695">
        <v>0</v>
      </c>
      <c r="AC296" s="695">
        <f t="shared" si="382"/>
        <v>132252012.34618393</v>
      </c>
      <c r="AD296" s="695">
        <v>0</v>
      </c>
      <c r="AE296" s="754">
        <f t="shared" si="375"/>
        <v>132252012.34618393</v>
      </c>
      <c r="AF296" s="754">
        <f t="shared" si="378"/>
        <v>7647587.1004134417</v>
      </c>
      <c r="AG296" s="698"/>
    </row>
    <row r="297" spans="1:34" ht="15" customHeight="1" x14ac:dyDescent="0.25">
      <c r="A297" s="158">
        <f t="shared" si="379"/>
        <v>22</v>
      </c>
      <c r="B297" s="234">
        <v>45108</v>
      </c>
      <c r="C297" s="754">
        <f>'Summary- Detailed'!L333</f>
        <v>-15274252.707273081</v>
      </c>
      <c r="D297" s="161">
        <f>SUM($C$291:C297)</f>
        <v>-27341205.164359108</v>
      </c>
      <c r="E297" s="754"/>
      <c r="F297" s="754">
        <f t="shared" si="367"/>
        <v>-17000000</v>
      </c>
      <c r="G297" s="754">
        <f t="shared" si="368"/>
        <v>-10341205.164359108</v>
      </c>
      <c r="H297" s="754">
        <f t="shared" si="369"/>
        <v>0</v>
      </c>
      <c r="I297" s="754"/>
      <c r="J297" s="695">
        <f t="shared" si="370"/>
        <v>-6721783.3568334198</v>
      </c>
      <c r="K297" s="754">
        <f t="shared" si="380"/>
        <v>0</v>
      </c>
      <c r="L297" s="754"/>
      <c r="M297" s="695">
        <f t="shared" si="376"/>
        <v>-6721783.3568334142</v>
      </c>
      <c r="N297" s="695">
        <v>0</v>
      </c>
      <c r="O297" s="754">
        <f t="shared" si="381"/>
        <v>-6721783.3568334142</v>
      </c>
      <c r="P297" s="754">
        <f t="shared" si="377"/>
        <v>-6721783.3568334207</v>
      </c>
      <c r="Q297" s="698"/>
      <c r="R297" s="534"/>
      <c r="S297" s="754">
        <f t="shared" si="371"/>
        <v>-17000000</v>
      </c>
      <c r="T297" s="754">
        <f t="shared" si="372"/>
        <v>-3619421.8075256879</v>
      </c>
      <c r="U297" s="754">
        <f t="shared" si="373"/>
        <v>0</v>
      </c>
      <c r="V297" s="233"/>
      <c r="W297" s="754"/>
      <c r="X297" s="754"/>
      <c r="Y297" s="754"/>
      <c r="Z297" s="754"/>
      <c r="AA297" s="695">
        <f t="shared" si="374"/>
        <v>123699542.99574426</v>
      </c>
      <c r="AB297" s="695">
        <v>0</v>
      </c>
      <c r="AC297" s="695">
        <f t="shared" si="382"/>
        <v>123699542.99574426</v>
      </c>
      <c r="AD297" s="695">
        <v>0</v>
      </c>
      <c r="AE297" s="754">
        <f t="shared" si="375"/>
        <v>123699542.99574426</v>
      </c>
      <c r="AF297" s="754">
        <f t="shared" si="378"/>
        <v>-8552469.3504396677</v>
      </c>
      <c r="AG297" s="698"/>
    </row>
    <row r="298" spans="1:34" ht="15" customHeight="1" x14ac:dyDescent="0.25">
      <c r="A298" s="158">
        <f t="shared" si="379"/>
        <v>22</v>
      </c>
      <c r="B298" s="234">
        <v>45139</v>
      </c>
      <c r="C298" s="754">
        <f>'Summary- Detailed'!L334</f>
        <v>-15417319.464809891</v>
      </c>
      <c r="D298" s="161">
        <f>SUM($C$291:C298)</f>
        <v>-42758524.629169002</v>
      </c>
      <c r="E298" s="754"/>
      <c r="F298" s="754">
        <f t="shared" si="367"/>
        <v>-17000000</v>
      </c>
      <c r="G298" s="754">
        <f t="shared" si="368"/>
        <v>-23000000</v>
      </c>
      <c r="H298" s="754">
        <f t="shared" si="369"/>
        <v>-2758524.6291690022</v>
      </c>
      <c r="I298" s="754"/>
      <c r="J298" s="695">
        <f t="shared" si="370"/>
        <v>-14950000</v>
      </c>
      <c r="K298" s="754">
        <f t="shared" si="380"/>
        <v>-2482672.1662521022</v>
      </c>
      <c r="L298" s="754"/>
      <c r="M298" s="695">
        <f t="shared" si="376"/>
        <v>-17432672.166252106</v>
      </c>
      <c r="N298" s="695">
        <v>0</v>
      </c>
      <c r="O298" s="754">
        <f t="shared" si="381"/>
        <v>-17432672.166252106</v>
      </c>
      <c r="P298" s="754">
        <f t="shared" si="377"/>
        <v>-10710888.809418693</v>
      </c>
      <c r="Q298" s="698"/>
      <c r="R298" s="534"/>
      <c r="S298" s="754">
        <f t="shared" si="371"/>
        <v>-17000000</v>
      </c>
      <c r="T298" s="754">
        <f t="shared" si="372"/>
        <v>-8050000</v>
      </c>
      <c r="U298" s="754">
        <f t="shared" si="373"/>
        <v>-275852.46291689994</v>
      </c>
      <c r="V298" s="233"/>
      <c r="W298" s="754"/>
      <c r="X298" s="754"/>
      <c r="Y298" s="754"/>
      <c r="Z298" s="754"/>
      <c r="AA298" s="695">
        <f t="shared" si="374"/>
        <v>118993112.34035306</v>
      </c>
      <c r="AB298" s="695">
        <v>0</v>
      </c>
      <c r="AC298" s="695">
        <f t="shared" si="382"/>
        <v>118993112.34035306</v>
      </c>
      <c r="AD298" s="695">
        <v>0</v>
      </c>
      <c r="AE298" s="754">
        <f t="shared" si="375"/>
        <v>118993112.34035306</v>
      </c>
      <c r="AF298" s="754">
        <f>AE298-AE297</f>
        <v>-4706430.6553912014</v>
      </c>
      <c r="AG298" s="698"/>
    </row>
    <row r="299" spans="1:34" ht="15" customHeight="1" x14ac:dyDescent="0.25">
      <c r="A299" s="158">
        <f t="shared" si="379"/>
        <v>22</v>
      </c>
      <c r="B299" s="234">
        <v>45170</v>
      </c>
      <c r="C299" s="754">
        <f>'Summary- Detailed'!L335</f>
        <v>-23449061.137984</v>
      </c>
      <c r="D299" s="161">
        <f>SUM($C$291:C299)</f>
        <v>-66207585.767153002</v>
      </c>
      <c r="E299" s="754"/>
      <c r="F299" s="754">
        <f t="shared" si="367"/>
        <v>-17000000</v>
      </c>
      <c r="G299" s="754">
        <f t="shared" si="368"/>
        <v>-23000000</v>
      </c>
      <c r="H299" s="754">
        <f t="shared" si="369"/>
        <v>-26207585.767153002</v>
      </c>
      <c r="I299" s="754"/>
      <c r="J299" s="695">
        <f t="shared" si="370"/>
        <v>-14950000</v>
      </c>
      <c r="K299" s="754">
        <f t="shared" si="380"/>
        <v>-23586827.190437704</v>
      </c>
      <c r="L299" s="754"/>
      <c r="M299" s="695">
        <f t="shared" si="376"/>
        <v>-38536827.190437704</v>
      </c>
      <c r="N299" s="695">
        <v>0</v>
      </c>
      <c r="O299" s="754">
        <f t="shared" si="381"/>
        <v>-38536827.190437704</v>
      </c>
      <c r="P299" s="754">
        <f t="shared" si="377"/>
        <v>-21104155.024185598</v>
      </c>
      <c r="Q299" s="698"/>
      <c r="R299" s="534"/>
      <c r="S299" s="754">
        <f t="shared" si="371"/>
        <v>-17000000</v>
      </c>
      <c r="T299" s="754">
        <f t="shared" si="372"/>
        <v>-8050000</v>
      </c>
      <c r="U299" s="754">
        <f t="shared" si="373"/>
        <v>-2620758.576715298</v>
      </c>
      <c r="V299" s="233"/>
      <c r="W299" s="754"/>
      <c r="X299" s="754"/>
      <c r="Y299" s="754"/>
      <c r="Z299" s="754"/>
      <c r="AA299" s="695">
        <f t="shared" si="374"/>
        <v>116648206.22655466</v>
      </c>
      <c r="AB299" s="695">
        <v>0</v>
      </c>
      <c r="AC299" s="695">
        <f t="shared" si="382"/>
        <v>116648206.22655466</v>
      </c>
      <c r="AD299" s="695">
        <v>0</v>
      </c>
      <c r="AE299" s="754">
        <f t="shared" si="375"/>
        <v>116648206.22655466</v>
      </c>
      <c r="AF299" s="754">
        <f>AE299-AE298</f>
        <v>-2344906.1137983948</v>
      </c>
      <c r="AG299" s="698"/>
    </row>
    <row r="300" spans="1:34" ht="15.75" x14ac:dyDescent="0.25">
      <c r="A300" s="158">
        <f t="shared" si="379"/>
        <v>22</v>
      </c>
      <c r="B300" s="234">
        <v>45200</v>
      </c>
      <c r="C300" s="754">
        <f>'Summary- Detailed'!L336</f>
        <v>2583028.1167139015</v>
      </c>
      <c r="D300" s="161">
        <f>SUM($C$291:C300)</f>
        <v>-63624557.650439098</v>
      </c>
      <c r="E300" s="754"/>
      <c r="F300" s="754">
        <f t="shared" si="367"/>
        <v>-17000000</v>
      </c>
      <c r="G300" s="754">
        <f t="shared" si="368"/>
        <v>-23000000</v>
      </c>
      <c r="H300" s="754">
        <f>IF(ABS(+D300)-ABS(SUM(F300:G300))&gt;=$H$12,IF(D300&lt;=0,-$H$12,+$H$12),+D300-SUM(F300:G300))</f>
        <v>-23624557.650439098</v>
      </c>
      <c r="I300" s="754"/>
      <c r="J300" s="695">
        <f t="shared" si="370"/>
        <v>-14950000</v>
      </c>
      <c r="K300" s="754">
        <f>+H300*$C$318</f>
        <v>-21262101.885395188</v>
      </c>
      <c r="L300" s="754"/>
      <c r="M300" s="695">
        <f t="shared" si="376"/>
        <v>-36212101.885395184</v>
      </c>
      <c r="N300" s="695">
        <v>0</v>
      </c>
      <c r="O300" s="754">
        <f>M300+N300</f>
        <v>-36212101.885395184</v>
      </c>
      <c r="P300" s="754">
        <f t="shared" si="377"/>
        <v>2324725.3050425202</v>
      </c>
      <c r="Q300" s="698"/>
      <c r="R300" s="534"/>
      <c r="S300" s="754">
        <f t="shared" si="371"/>
        <v>-17000000</v>
      </c>
      <c r="T300" s="754">
        <f>+G300-J300</f>
        <v>-8050000</v>
      </c>
      <c r="U300" s="754">
        <f t="shared" si="373"/>
        <v>-2362455.7650439106</v>
      </c>
      <c r="V300" s="233"/>
      <c r="W300" s="754"/>
      <c r="X300" s="754"/>
      <c r="Y300" s="754"/>
      <c r="Z300" s="754"/>
      <c r="AA300" s="695">
        <f t="shared" si="374"/>
        <v>116906509.03822604</v>
      </c>
      <c r="AB300" s="695">
        <v>0</v>
      </c>
      <c r="AC300" s="695">
        <f>AA300-AB300</f>
        <v>116906509.03822604</v>
      </c>
      <c r="AD300" s="695">
        <v>0</v>
      </c>
      <c r="AE300" s="754">
        <f t="shared" si="375"/>
        <v>116906509.03822604</v>
      </c>
      <c r="AF300" s="754">
        <f>AE300-AE299</f>
        <v>258302.81167137623</v>
      </c>
      <c r="AG300" s="698"/>
    </row>
    <row r="301" spans="1:34" ht="15.75" x14ac:dyDescent="0.25">
      <c r="A301" s="158">
        <f t="shared" si="379"/>
        <v>22</v>
      </c>
      <c r="B301" s="234">
        <v>45231</v>
      </c>
      <c r="C301" s="754">
        <f>'Summary- Detailed'!L337</f>
        <v>3902503.8494609301</v>
      </c>
      <c r="D301" s="161">
        <f>SUM($C$291:C301)</f>
        <v>-59722053.800978169</v>
      </c>
      <c r="E301" s="754"/>
      <c r="F301" s="754">
        <f t="shared" si="367"/>
        <v>-17000000</v>
      </c>
      <c r="G301" s="754">
        <f t="shared" si="368"/>
        <v>-23000000</v>
      </c>
      <c r="H301" s="754">
        <f>IF(ABS(+D301)-ABS(SUM(F301:G301))&gt;=$H$12,IF(D301&lt;=0,-$H$12,+$H$12),+D301-SUM(F301:G301))</f>
        <v>-19722053.800978169</v>
      </c>
      <c r="I301" s="754"/>
      <c r="J301" s="695">
        <f t="shared" si="370"/>
        <v>-14950000</v>
      </c>
      <c r="K301" s="754">
        <f>+H301*$C$318</f>
        <v>-17749848.420880351</v>
      </c>
      <c r="L301" s="754"/>
      <c r="M301" s="695">
        <f t="shared" si="376"/>
        <v>-32699848.420880347</v>
      </c>
      <c r="N301" s="695">
        <v>0</v>
      </c>
      <c r="O301" s="754">
        <f>M301+N301</f>
        <v>-32699848.420880347</v>
      </c>
      <c r="P301" s="754">
        <f t="shared" si="377"/>
        <v>3512253.4645148367</v>
      </c>
      <c r="Q301" s="698"/>
      <c r="R301" s="534"/>
      <c r="S301" s="754">
        <f t="shared" si="371"/>
        <v>-17000000</v>
      </c>
      <c r="T301" s="754">
        <f>+G301-J301</f>
        <v>-8050000</v>
      </c>
      <c r="U301" s="754">
        <f t="shared" si="373"/>
        <v>-1972205.3800978176</v>
      </c>
      <c r="V301" s="233"/>
      <c r="W301" s="754"/>
      <c r="X301" s="754"/>
      <c r="Y301" s="754"/>
      <c r="Z301" s="754"/>
      <c r="AA301" s="695">
        <f t="shared" si="374"/>
        <v>117296759.42317213</v>
      </c>
      <c r="AB301" s="695">
        <v>0</v>
      </c>
      <c r="AC301" s="695">
        <f>AA301-AB301</f>
        <v>117296759.42317213</v>
      </c>
      <c r="AD301" s="695">
        <v>0</v>
      </c>
      <c r="AE301" s="754">
        <f t="shared" si="375"/>
        <v>117296759.42317213</v>
      </c>
      <c r="AF301" s="754">
        <f>AE301-AE300</f>
        <v>390250.38494609296</v>
      </c>
      <c r="AG301" s="698"/>
    </row>
    <row r="302" spans="1:34" ht="15.75" x14ac:dyDescent="0.25">
      <c r="A302" s="158">
        <f>A301</f>
        <v>22</v>
      </c>
      <c r="B302" s="234">
        <v>45261</v>
      </c>
      <c r="C302" s="754">
        <f>'Summary- Detailed'!L338</f>
        <v>8612782.1168207191</v>
      </c>
      <c r="D302" s="161">
        <f>SUM($C$291:C302)</f>
        <v>-51109271.684157446</v>
      </c>
      <c r="E302" s="754"/>
      <c r="F302" s="754">
        <f t="shared" si="367"/>
        <v>-17000000</v>
      </c>
      <c r="G302" s="754">
        <f t="shared" si="368"/>
        <v>-23000000</v>
      </c>
      <c r="H302" s="754">
        <f>IF(ABS(+D302)-ABS(SUM(F302:G302))&gt;=$H$12,IF(D302&lt;=0,-$H$12,+$H$12),+D302-SUM(F302:G302))</f>
        <v>-11109271.684157446</v>
      </c>
      <c r="I302" s="754"/>
      <c r="J302" s="695">
        <f t="shared" si="370"/>
        <v>-14950000</v>
      </c>
      <c r="K302" s="754">
        <f>+H302*$C$318</f>
        <v>-9998344.5157417022</v>
      </c>
      <c r="L302" s="754"/>
      <c r="M302" s="695">
        <f t="shared" si="376"/>
        <v>-24948344.515741706</v>
      </c>
      <c r="N302" s="695">
        <v>0</v>
      </c>
      <c r="O302" s="754">
        <f>M302+N302</f>
        <v>-24948344.515741706</v>
      </c>
      <c r="P302" s="754">
        <f t="shared" si="377"/>
        <v>7751503.9051386416</v>
      </c>
      <c r="Q302" s="698"/>
      <c r="R302" s="534"/>
      <c r="S302" s="754">
        <f t="shared" si="371"/>
        <v>-17000000</v>
      </c>
      <c r="T302" s="754">
        <f>+G302-J302</f>
        <v>-8050000</v>
      </c>
      <c r="U302" s="754">
        <f t="shared" si="373"/>
        <v>-1110927.1684157439</v>
      </c>
      <c r="V302" s="233"/>
      <c r="W302" s="754"/>
      <c r="X302" s="754"/>
      <c r="Y302" s="754"/>
      <c r="Z302" s="754"/>
      <c r="AA302" s="695">
        <f t="shared" si="374"/>
        <v>118158037.63485421</v>
      </c>
      <c r="AB302" s="695">
        <v>0</v>
      </c>
      <c r="AC302" s="695">
        <f>AA302-AB302</f>
        <v>118158037.63485421</v>
      </c>
      <c r="AD302" s="695">
        <v>0</v>
      </c>
      <c r="AE302" s="754">
        <f t="shared" si="375"/>
        <v>118158037.63485421</v>
      </c>
      <c r="AF302" s="754">
        <f>AE302-AE301</f>
        <v>861278.21168208122</v>
      </c>
      <c r="AG302" s="698"/>
    </row>
    <row r="303" spans="1:34" ht="15" customHeight="1" x14ac:dyDescent="0.25">
      <c r="A303" s="158"/>
      <c r="B303" s="234"/>
      <c r="C303" s="754"/>
      <c r="D303" s="161"/>
      <c r="E303" s="754"/>
      <c r="F303" s="754"/>
      <c r="G303" s="754"/>
      <c r="H303" s="754"/>
      <c r="I303" s="754"/>
      <c r="J303" s="695"/>
      <c r="K303" s="754"/>
      <c r="L303" s="754"/>
      <c r="M303" s="695"/>
      <c r="N303" s="695"/>
      <c r="O303" s="754"/>
      <c r="P303" s="754"/>
      <c r="Q303" s="698"/>
      <c r="R303" s="534"/>
      <c r="S303" s="754"/>
      <c r="T303" s="754"/>
      <c r="U303" s="754"/>
      <c r="V303" s="233"/>
      <c r="W303" s="754"/>
      <c r="X303" s="754"/>
      <c r="Y303" s="754"/>
      <c r="Z303" s="754"/>
      <c r="AA303" s="695"/>
      <c r="AB303" s="695"/>
      <c r="AC303" s="695"/>
      <c r="AD303" s="695"/>
      <c r="AE303" s="754"/>
      <c r="AF303" s="754"/>
      <c r="AG303" s="698"/>
    </row>
    <row r="304" spans="1:34" ht="18" customHeight="1" x14ac:dyDescent="0.2">
      <c r="A304" s="158"/>
      <c r="C304" s="160"/>
      <c r="D304" s="161"/>
      <c r="E304" s="428"/>
      <c r="F304" s="160"/>
      <c r="G304" s="160"/>
      <c r="H304" s="160"/>
      <c r="I304" s="160"/>
      <c r="J304" s="160"/>
      <c r="K304" s="160"/>
      <c r="L304" s="160"/>
      <c r="M304" s="160"/>
      <c r="N304" s="160"/>
      <c r="O304" s="160"/>
      <c r="P304" s="160"/>
      <c r="Q304" s="160"/>
      <c r="R304" s="164"/>
      <c r="S304" s="160"/>
      <c r="T304" s="160"/>
      <c r="U304" s="754"/>
      <c r="V304" s="160"/>
      <c r="W304" s="160"/>
      <c r="X304" s="160"/>
      <c r="Y304" s="160"/>
      <c r="Z304" s="160"/>
      <c r="AA304" s="160"/>
      <c r="AB304" s="163"/>
      <c r="AC304" s="163"/>
      <c r="AD304" s="163"/>
      <c r="AE304" s="160"/>
      <c r="AF304" s="160"/>
    </row>
    <row r="305" spans="2:32" ht="15.75" x14ac:dyDescent="0.25">
      <c r="B305" s="238" t="s">
        <v>41</v>
      </c>
      <c r="C305" s="238" t="s">
        <v>4</v>
      </c>
      <c r="D305" s="238" t="s">
        <v>5</v>
      </c>
      <c r="J305" s="468"/>
      <c r="AB305" s="157"/>
      <c r="AC305" s="157"/>
      <c r="AD305" s="157"/>
      <c r="AE305" s="160"/>
      <c r="AF305" s="160"/>
    </row>
    <row r="306" spans="2:32" x14ac:dyDescent="0.2">
      <c r="B306" s="239">
        <v>1</v>
      </c>
      <c r="C306" s="240">
        <v>0</v>
      </c>
      <c r="D306" s="240">
        <v>1</v>
      </c>
      <c r="E306" s="430"/>
      <c r="F306" s="241"/>
      <c r="G306" s="241"/>
      <c r="H306" s="241"/>
      <c r="I306" s="241"/>
      <c r="S306" s="161"/>
      <c r="AB306" s="157"/>
      <c r="AC306" s="157"/>
      <c r="AD306" s="157"/>
      <c r="AE306" s="160"/>
      <c r="AF306" s="160"/>
    </row>
    <row r="307" spans="2:32" x14ac:dyDescent="0.2">
      <c r="B307" s="239">
        <v>2</v>
      </c>
      <c r="C307" s="240">
        <v>0.5</v>
      </c>
      <c r="D307" s="240">
        <v>0.5</v>
      </c>
      <c r="E307" s="430"/>
      <c r="F307" s="241"/>
      <c r="G307" s="241"/>
      <c r="H307" s="241"/>
      <c r="I307" s="241"/>
      <c r="AE307" s="160"/>
      <c r="AF307" s="160"/>
    </row>
    <row r="308" spans="2:32" x14ac:dyDescent="0.2">
      <c r="B308" s="239">
        <v>3</v>
      </c>
      <c r="C308" s="240">
        <v>0.9</v>
      </c>
      <c r="D308" s="240">
        <v>0.1</v>
      </c>
      <c r="E308" s="430"/>
      <c r="F308" s="241"/>
      <c r="G308" s="241"/>
      <c r="H308" s="241"/>
      <c r="I308" s="241"/>
    </row>
    <row r="309" spans="2:32" x14ac:dyDescent="0.2">
      <c r="B309" s="239">
        <v>4</v>
      </c>
      <c r="C309" s="240">
        <v>0.95</v>
      </c>
      <c r="D309" s="240">
        <v>0.05</v>
      </c>
      <c r="E309" s="430"/>
      <c r="F309" s="241"/>
      <c r="G309" s="241"/>
      <c r="H309" s="241"/>
      <c r="I309" s="241"/>
    </row>
    <row r="310" spans="2:32" x14ac:dyDescent="0.2">
      <c r="B310" s="239"/>
      <c r="C310" s="240"/>
      <c r="D310" s="240"/>
      <c r="E310" s="430"/>
      <c r="F310" s="241"/>
      <c r="G310" s="241"/>
      <c r="H310" s="241"/>
      <c r="I310" s="241"/>
    </row>
    <row r="311" spans="2:32" x14ac:dyDescent="0.2">
      <c r="B311" s="239" t="s">
        <v>42</v>
      </c>
      <c r="C311" s="240">
        <v>0.99</v>
      </c>
      <c r="D311" s="240">
        <v>0.01</v>
      </c>
      <c r="E311" s="430"/>
      <c r="F311" s="241"/>
      <c r="G311" s="241"/>
      <c r="H311" s="241"/>
      <c r="I311" s="241"/>
    </row>
    <row r="312" spans="2:32" ht="17.45" customHeight="1" x14ac:dyDescent="0.2">
      <c r="B312" s="239"/>
      <c r="C312" s="240"/>
      <c r="D312" s="240"/>
      <c r="E312" s="430"/>
      <c r="F312" s="241"/>
      <c r="G312" s="241"/>
      <c r="H312" s="241"/>
      <c r="I312" s="241"/>
    </row>
    <row r="313" spans="2:32" x14ac:dyDescent="0.2">
      <c r="B313" s="642" t="s">
        <v>227</v>
      </c>
      <c r="C313" s="240"/>
      <c r="D313" s="240"/>
      <c r="E313" s="430"/>
      <c r="F313" s="241"/>
      <c r="G313" s="241"/>
      <c r="H313" s="241"/>
      <c r="I313" s="241"/>
    </row>
    <row r="314" spans="2:32" x14ac:dyDescent="0.2">
      <c r="B314" s="238" t="s">
        <v>41</v>
      </c>
      <c r="C314" s="238" t="s">
        <v>4</v>
      </c>
      <c r="D314" s="238" t="s">
        <v>5</v>
      </c>
      <c r="E314" s="430"/>
      <c r="F314" s="241"/>
      <c r="G314" s="241"/>
      <c r="H314" s="241"/>
      <c r="I314" s="241"/>
    </row>
    <row r="315" spans="2:32" x14ac:dyDescent="0.2">
      <c r="B315" s="239">
        <v>1</v>
      </c>
      <c r="C315" s="240">
        <v>0</v>
      </c>
      <c r="D315" s="240">
        <v>1</v>
      </c>
      <c r="E315" s="430"/>
      <c r="F315" s="241"/>
      <c r="G315" s="241"/>
      <c r="H315" s="241"/>
      <c r="I315" s="241"/>
    </row>
    <row r="316" spans="2:32" x14ac:dyDescent="0.2">
      <c r="B316" s="632" t="s">
        <v>221</v>
      </c>
      <c r="C316" s="240">
        <v>0.5</v>
      </c>
      <c r="D316" s="240">
        <v>0.5</v>
      </c>
      <c r="E316" s="430"/>
      <c r="F316" s="430"/>
      <c r="G316" s="241"/>
      <c r="H316" s="241"/>
      <c r="I316" s="241"/>
    </row>
    <row r="317" spans="2:32" x14ac:dyDescent="0.2">
      <c r="B317" s="632" t="s">
        <v>222</v>
      </c>
      <c r="C317" s="240">
        <v>0.65</v>
      </c>
      <c r="D317" s="240">
        <v>0.35</v>
      </c>
      <c r="E317" s="430"/>
      <c r="F317" s="430"/>
      <c r="G317" s="241"/>
      <c r="H317" s="241"/>
      <c r="I317" s="241"/>
    </row>
    <row r="318" spans="2:32" x14ac:dyDescent="0.2">
      <c r="B318" s="239">
        <v>3</v>
      </c>
      <c r="C318" s="240">
        <v>0.9</v>
      </c>
      <c r="D318" s="240">
        <v>0.1</v>
      </c>
      <c r="E318" s="430"/>
      <c r="F318" s="241"/>
      <c r="G318" s="241"/>
      <c r="H318" s="241"/>
      <c r="I318" s="241"/>
    </row>
    <row r="319" spans="2:32" s="157" customFormat="1" x14ac:dyDescent="0.2">
      <c r="B319" s="243"/>
      <c r="C319" s="432"/>
      <c r="D319" s="432"/>
      <c r="E319" s="243"/>
      <c r="F319" s="243"/>
      <c r="G319" s="243"/>
      <c r="H319" s="243"/>
      <c r="I319" s="243"/>
      <c r="J319" s="243"/>
      <c r="K319" s="243"/>
    </row>
    <row r="320" spans="2:32" s="157" customFormat="1" x14ac:dyDescent="0.2">
      <c r="B320" s="243"/>
      <c r="C320" s="432"/>
      <c r="D320" s="432"/>
      <c r="E320" s="243"/>
      <c r="F320" s="243"/>
      <c r="G320" s="243"/>
      <c r="H320" s="243"/>
      <c r="I320" s="243"/>
      <c r="J320" s="243"/>
      <c r="K320" s="243"/>
    </row>
    <row r="321" spans="2:32" s="157" customFormat="1" x14ac:dyDescent="0.2">
      <c r="B321" s="243"/>
      <c r="C321" s="432"/>
      <c r="D321" s="432"/>
      <c r="E321" s="243"/>
      <c r="F321" s="243"/>
      <c r="G321" s="243"/>
      <c r="H321" s="243"/>
      <c r="I321" s="243"/>
      <c r="J321" s="243"/>
      <c r="K321" s="243"/>
    </row>
    <row r="322" spans="2:32" x14ac:dyDescent="0.2">
      <c r="B322" s="168" t="s">
        <v>43</v>
      </c>
      <c r="C322" s="168"/>
      <c r="D322" s="168"/>
      <c r="E322" s="168"/>
      <c r="F322" s="168"/>
      <c r="G322" s="168"/>
      <c r="H322" s="168"/>
      <c r="I322" s="168"/>
      <c r="J322" s="168"/>
      <c r="K322" s="168"/>
    </row>
    <row r="323" spans="2:32" x14ac:dyDescent="0.2">
      <c r="B323" s="168" t="s">
        <v>44</v>
      </c>
      <c r="C323" s="168"/>
      <c r="D323" s="168"/>
      <c r="E323" s="168"/>
      <c r="F323" s="168"/>
      <c r="G323" s="431"/>
      <c r="H323" s="431"/>
      <c r="I323" s="431"/>
      <c r="J323" s="168"/>
      <c r="K323" s="168"/>
    </row>
    <row r="324" spans="2:32" x14ac:dyDescent="0.2">
      <c r="B324" s="168" t="s">
        <v>45</v>
      </c>
      <c r="C324" s="168"/>
      <c r="D324" s="168"/>
      <c r="E324" s="168"/>
      <c r="F324" s="168"/>
      <c r="G324" s="431"/>
      <c r="H324" s="431"/>
      <c r="I324" s="431"/>
      <c r="J324" s="168"/>
      <c r="K324" s="168"/>
    </row>
    <row r="325" spans="2:32" x14ac:dyDescent="0.2">
      <c r="B325" s="243" t="s">
        <v>46</v>
      </c>
      <c r="C325" s="243"/>
      <c r="D325" s="243"/>
      <c r="E325" s="243"/>
      <c r="F325" s="243"/>
      <c r="G325" s="432"/>
      <c r="H325" s="432"/>
      <c r="I325" s="432"/>
      <c r="J325" s="423"/>
      <c r="K325" s="425"/>
      <c r="L325" s="169"/>
      <c r="M325" s="169"/>
      <c r="N325" s="169"/>
      <c r="O325" s="169"/>
      <c r="P325" s="169"/>
      <c r="Q325" s="169"/>
      <c r="R325" s="169"/>
      <c r="S325" s="169"/>
      <c r="T325" s="169"/>
      <c r="U325" s="169"/>
      <c r="V325" s="169"/>
      <c r="W325" s="169"/>
      <c r="X325" s="169"/>
      <c r="Y325" s="169"/>
      <c r="Z325" s="169"/>
      <c r="AA325" s="169"/>
      <c r="AB325" s="169"/>
      <c r="AC325" s="169"/>
      <c r="AD325" s="169"/>
      <c r="AE325" s="169"/>
      <c r="AF325" s="169"/>
    </row>
    <row r="326" spans="2:32" x14ac:dyDescent="0.2">
      <c r="B326" s="243" t="s">
        <v>47</v>
      </c>
      <c r="C326" s="243"/>
      <c r="D326" s="243"/>
      <c r="E326" s="243"/>
      <c r="F326" s="243"/>
      <c r="G326" s="432"/>
      <c r="H326" s="432"/>
      <c r="I326" s="432"/>
      <c r="J326" s="243"/>
      <c r="K326" s="243"/>
    </row>
    <row r="327" spans="2:32" x14ac:dyDescent="0.2">
      <c r="B327" s="168" t="s">
        <v>48</v>
      </c>
      <c r="C327" s="168"/>
      <c r="D327" s="168"/>
      <c r="E327" s="168"/>
      <c r="F327" s="168"/>
      <c r="G327" s="168"/>
      <c r="H327" s="168"/>
      <c r="I327" s="168"/>
      <c r="J327" s="168"/>
      <c r="K327" s="168"/>
    </row>
    <row r="328" spans="2:32" x14ac:dyDescent="0.2">
      <c r="B328" s="217" t="s">
        <v>239</v>
      </c>
    </row>
    <row r="329" spans="2:32" ht="15.75" x14ac:dyDescent="0.25">
      <c r="I329" s="469"/>
    </row>
  </sheetData>
  <phoneticPr fontId="9" type="noConversion"/>
  <printOptions horizontalCentered="1"/>
  <pageMargins left="0" right="0" top="0.3" bottom="0.3" header="0.5" footer="0.2"/>
  <pageSetup paperSize="5" scale="47" orientation="landscape" r:id="rId1"/>
  <headerFooter alignWithMargins="0">
    <oddFooter>&amp;LPrepared By: Annette Moore &amp;D&amp;R&amp;F &amp;A</oddFooter>
  </headerFooter>
  <customProperties>
    <customPr name="_pios_id" r:id="rId2"/>
    <customPr name="EpmWorksheetKeyString_GUID" r:id="rId3"/>
  </customProperties>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Q521"/>
  <sheetViews>
    <sheetView workbookViewId="0">
      <pane ySplit="13" topLeftCell="A501" activePane="bottomLeft" state="frozen"/>
      <selection activeCell="N55" sqref="N55"/>
      <selection pane="bottomLeft" activeCell="C538" sqref="C538"/>
    </sheetView>
  </sheetViews>
  <sheetFormatPr defaultColWidth="9.140625" defaultRowHeight="12.75" x14ac:dyDescent="0.2"/>
  <cols>
    <col min="1" max="1" width="11.85546875" style="168" customWidth="1"/>
    <col min="2" max="2" width="12.7109375" style="168" customWidth="1"/>
    <col min="3" max="3" width="15.42578125" style="168" bestFit="1" customWidth="1"/>
    <col min="4" max="4" width="11.42578125" style="168" customWidth="1"/>
    <col min="5" max="6" width="15.85546875" style="168" bestFit="1" customWidth="1"/>
    <col min="7" max="7" width="16.42578125" style="168" bestFit="1" customWidth="1"/>
    <col min="8" max="8" width="3.28515625" style="168" customWidth="1"/>
    <col min="9" max="9" width="12.28515625" style="168" customWidth="1"/>
    <col min="10" max="10" width="12.85546875" style="168" customWidth="1"/>
    <col min="11" max="11" width="9.7109375" style="168" customWidth="1"/>
    <col min="12" max="12" width="4.5703125" style="168" hidden="1" customWidth="1"/>
    <col min="13" max="13" width="11.42578125" style="168" customWidth="1"/>
    <col min="14" max="14" width="14.28515625" style="243" bestFit="1" customWidth="1"/>
    <col min="15" max="15" width="13.28515625" style="168" customWidth="1"/>
    <col min="16" max="16" width="16.7109375" style="168" customWidth="1"/>
    <col min="17" max="16384" width="9.140625" style="168"/>
  </cols>
  <sheetData>
    <row r="1" spans="1:17" ht="14.25" customHeight="1" x14ac:dyDescent="0.25">
      <c r="A1" s="177"/>
    </row>
    <row r="2" spans="1:17" ht="18" x14ac:dyDescent="0.25">
      <c r="A2" s="177" t="s">
        <v>49</v>
      </c>
    </row>
    <row r="3" spans="1:17" ht="18" x14ac:dyDescent="0.25">
      <c r="A3" s="177" t="s">
        <v>50</v>
      </c>
    </row>
    <row r="4" spans="1:17" ht="15.75" x14ac:dyDescent="0.25">
      <c r="A4" s="179" t="s">
        <v>131</v>
      </c>
    </row>
    <row r="5" spans="1:17" ht="15.75" x14ac:dyDescent="0.25">
      <c r="A5" s="631" t="s">
        <v>226</v>
      </c>
      <c r="D5" s="667"/>
      <c r="Q5" s="613" t="s">
        <v>267</v>
      </c>
    </row>
    <row r="6" spans="1:17" ht="15.75" x14ac:dyDescent="0.25">
      <c r="A6" s="631"/>
    </row>
    <row r="7" spans="1:17" x14ac:dyDescent="0.2">
      <c r="Q7" s="613" t="s">
        <v>197</v>
      </c>
    </row>
    <row r="8" spans="1:17" x14ac:dyDescent="0.2">
      <c r="B8" s="173" t="s">
        <v>51</v>
      </c>
      <c r="C8" s="173"/>
    </row>
    <row r="9" spans="1:17" x14ac:dyDescent="0.2">
      <c r="B9" s="173" t="s">
        <v>52</v>
      </c>
      <c r="C9" s="173">
        <v>18239061</v>
      </c>
    </row>
    <row r="10" spans="1:17" x14ac:dyDescent="0.2">
      <c r="B10" s="173" t="s">
        <v>53</v>
      </c>
      <c r="C10" s="242" t="s">
        <v>54</v>
      </c>
      <c r="F10" s="165" t="s">
        <v>104</v>
      </c>
      <c r="G10" s="165" t="s">
        <v>55</v>
      </c>
      <c r="M10" s="165" t="s">
        <v>56</v>
      </c>
      <c r="N10" s="166" t="s">
        <v>132</v>
      </c>
      <c r="O10" s="165" t="s">
        <v>104</v>
      </c>
      <c r="P10" s="165" t="s">
        <v>105</v>
      </c>
    </row>
    <row r="11" spans="1:17" hidden="1" x14ac:dyDescent="0.2">
      <c r="B11" s="173"/>
      <c r="C11" s="242"/>
      <c r="F11" s="165"/>
      <c r="G11" s="165"/>
      <c r="M11" s="165"/>
      <c r="N11" s="166"/>
      <c r="O11" s="165"/>
      <c r="P11" s="165"/>
    </row>
    <row r="12" spans="1:17" x14ac:dyDescent="0.2">
      <c r="B12" s="173"/>
      <c r="C12" s="242"/>
      <c r="F12" s="165"/>
      <c r="G12" s="165"/>
      <c r="M12" s="165"/>
      <c r="N12" s="166"/>
      <c r="O12" s="165"/>
      <c r="P12" s="165"/>
    </row>
    <row r="13" spans="1:17" x14ac:dyDescent="0.2">
      <c r="C13" s="165" t="s">
        <v>57</v>
      </c>
      <c r="D13" s="165" t="s">
        <v>58</v>
      </c>
      <c r="E13" s="165" t="s">
        <v>59</v>
      </c>
      <c r="F13" s="165" t="s">
        <v>60</v>
      </c>
      <c r="G13" s="165" t="s">
        <v>61</v>
      </c>
      <c r="I13" s="165" t="s">
        <v>62</v>
      </c>
      <c r="J13" s="165" t="s">
        <v>63</v>
      </c>
      <c r="K13" s="165" t="s">
        <v>64</v>
      </c>
      <c r="L13" s="165"/>
      <c r="M13" s="165" t="s">
        <v>65</v>
      </c>
      <c r="N13" s="166" t="s">
        <v>66</v>
      </c>
      <c r="O13" s="165" t="s">
        <v>67</v>
      </c>
      <c r="P13" s="165" t="s">
        <v>66</v>
      </c>
    </row>
    <row r="14" spans="1:17" x14ac:dyDescent="0.2">
      <c r="C14" s="165"/>
      <c r="D14" s="165"/>
      <c r="E14" s="165"/>
      <c r="F14" s="165"/>
      <c r="G14" s="165"/>
      <c r="I14" s="165"/>
      <c r="J14" s="165"/>
      <c r="K14" s="165"/>
      <c r="L14" s="165"/>
      <c r="M14" s="165"/>
      <c r="N14" s="166"/>
      <c r="O14" s="165"/>
    </row>
    <row r="15" spans="1:17" x14ac:dyDescent="0.2">
      <c r="A15" s="168" t="s">
        <v>68</v>
      </c>
      <c r="B15" s="168" t="s">
        <v>40</v>
      </c>
      <c r="C15" s="244"/>
      <c r="D15" s="165"/>
      <c r="E15" s="165"/>
      <c r="F15" s="165"/>
      <c r="G15" s="244">
        <f t="shared" ref="G15:G40" si="0">+G14+F15</f>
        <v>0</v>
      </c>
      <c r="I15" s="252">
        <v>37773</v>
      </c>
      <c r="J15" s="252">
        <f>IF(I15=I16,"",+I16-1)</f>
        <v>37801</v>
      </c>
      <c r="K15" s="245">
        <f>+IF(+J15="","",+J15-(I15-1))</f>
        <v>29</v>
      </c>
      <c r="L15" s="245"/>
      <c r="M15" s="246"/>
      <c r="N15" s="247">
        <f t="shared" ref="N15:N42" si="1">+IF(+K15&lt;&gt;" ", ROUND(M15*(K15/365)*G15,2),0)</f>
        <v>0</v>
      </c>
      <c r="O15" s="248">
        <f>IF(MONTH(+I15)&lt;&gt;MONTH(+I14),N15,+O14+N15)</f>
        <v>0</v>
      </c>
    </row>
    <row r="16" spans="1:17" x14ac:dyDescent="0.2">
      <c r="C16" s="244">
        <v>0</v>
      </c>
      <c r="D16" s="165"/>
      <c r="E16" s="165"/>
      <c r="F16" s="244">
        <f>+C16</f>
        <v>0</v>
      </c>
      <c r="G16" s="244">
        <f t="shared" si="0"/>
        <v>0</v>
      </c>
      <c r="I16" s="252">
        <v>37802</v>
      </c>
      <c r="J16" s="252">
        <f>IF(I16=I17,"",+I17-1)</f>
        <v>37802</v>
      </c>
      <c r="K16" s="245">
        <f>+IF(+J16="","",+J16-(I16-1))</f>
        <v>1</v>
      </c>
      <c r="L16" s="245"/>
      <c r="M16" s="246">
        <v>4.2500000000000003E-2</v>
      </c>
      <c r="N16" s="247">
        <f t="shared" si="1"/>
        <v>0</v>
      </c>
      <c r="O16" s="248">
        <f t="shared" ref="O16:O41" si="2">+N16</f>
        <v>0</v>
      </c>
      <c r="P16" s="244">
        <f t="shared" ref="P16:P42" si="3">+P15+N16</f>
        <v>0</v>
      </c>
    </row>
    <row r="17" spans="1:16" x14ac:dyDescent="0.2">
      <c r="A17" s="168" t="s">
        <v>69</v>
      </c>
      <c r="B17" s="168" t="s">
        <v>29</v>
      </c>
      <c r="C17" s="244"/>
      <c r="D17" s="244"/>
      <c r="E17" s="244"/>
      <c r="F17" s="244"/>
      <c r="G17" s="244">
        <f t="shared" si="0"/>
        <v>0</v>
      </c>
      <c r="I17" s="252">
        <v>37803</v>
      </c>
      <c r="J17" s="252">
        <v>37832</v>
      </c>
      <c r="K17" s="245">
        <v>30</v>
      </c>
      <c r="L17" s="245"/>
      <c r="M17" s="246">
        <v>4.2500000000000003E-2</v>
      </c>
      <c r="N17" s="247">
        <f t="shared" si="1"/>
        <v>0</v>
      </c>
      <c r="O17" s="248">
        <f t="shared" si="2"/>
        <v>0</v>
      </c>
      <c r="P17" s="244">
        <f t="shared" si="3"/>
        <v>0</v>
      </c>
    </row>
    <row r="18" spans="1:16" x14ac:dyDescent="0.2">
      <c r="C18" s="244">
        <v>0</v>
      </c>
      <c r="D18" s="244"/>
      <c r="E18" s="244"/>
      <c r="F18" s="244">
        <f>+C18</f>
        <v>0</v>
      </c>
      <c r="G18" s="244">
        <f t="shared" si="0"/>
        <v>0</v>
      </c>
      <c r="I18" s="252">
        <v>37833</v>
      </c>
      <c r="J18" s="252">
        <v>37833</v>
      </c>
      <c r="K18" s="245">
        <v>1</v>
      </c>
      <c r="L18" s="245"/>
      <c r="M18" s="246">
        <v>4.2500000000000003E-2</v>
      </c>
      <c r="N18" s="247">
        <f t="shared" si="1"/>
        <v>0</v>
      </c>
      <c r="O18" s="248">
        <f t="shared" si="2"/>
        <v>0</v>
      </c>
      <c r="P18" s="244">
        <f t="shared" si="3"/>
        <v>0</v>
      </c>
    </row>
    <row r="19" spans="1:16" x14ac:dyDescent="0.2">
      <c r="A19" s="165" t="s">
        <v>70</v>
      </c>
      <c r="B19" s="168" t="s">
        <v>30</v>
      </c>
      <c r="C19" s="244"/>
      <c r="D19" s="244"/>
      <c r="E19" s="244"/>
      <c r="F19" s="244"/>
      <c r="G19" s="244">
        <f t="shared" si="0"/>
        <v>0</v>
      </c>
      <c r="I19" s="252">
        <v>37834</v>
      </c>
      <c r="J19" s="252">
        <v>37863</v>
      </c>
      <c r="K19" s="245">
        <v>30</v>
      </c>
      <c r="L19" s="245"/>
      <c r="M19" s="246">
        <v>4.2500000000000003E-2</v>
      </c>
      <c r="N19" s="247">
        <f t="shared" si="1"/>
        <v>0</v>
      </c>
      <c r="O19" s="248">
        <f t="shared" si="2"/>
        <v>0</v>
      </c>
      <c r="P19" s="244">
        <f t="shared" si="3"/>
        <v>0</v>
      </c>
    </row>
    <row r="20" spans="1:16" x14ac:dyDescent="0.2">
      <c r="A20" s="165"/>
      <c r="C20" s="244">
        <v>0</v>
      </c>
      <c r="D20" s="244"/>
      <c r="E20" s="244"/>
      <c r="F20" s="244">
        <f>+C20</f>
        <v>0</v>
      </c>
      <c r="G20" s="244">
        <f t="shared" si="0"/>
        <v>0</v>
      </c>
      <c r="I20" s="252">
        <v>37864</v>
      </c>
      <c r="J20" s="252">
        <v>37864</v>
      </c>
      <c r="K20" s="245">
        <v>1</v>
      </c>
      <c r="L20" s="245"/>
      <c r="M20" s="246">
        <v>4.2500000000000003E-2</v>
      </c>
      <c r="N20" s="247">
        <f t="shared" si="1"/>
        <v>0</v>
      </c>
      <c r="O20" s="248">
        <f t="shared" si="2"/>
        <v>0</v>
      </c>
      <c r="P20" s="244">
        <f t="shared" si="3"/>
        <v>0</v>
      </c>
    </row>
    <row r="21" spans="1:16" x14ac:dyDescent="0.2">
      <c r="A21" s="165"/>
      <c r="B21" s="168" t="s">
        <v>31</v>
      </c>
      <c r="C21" s="244"/>
      <c r="D21" s="244"/>
      <c r="E21" s="244"/>
      <c r="F21" s="244"/>
      <c r="G21" s="244">
        <f t="shared" si="0"/>
        <v>0</v>
      </c>
      <c r="I21" s="252">
        <v>37865</v>
      </c>
      <c r="J21" s="252">
        <v>37893</v>
      </c>
      <c r="K21" s="245">
        <v>29</v>
      </c>
      <c r="L21" s="245"/>
      <c r="M21" s="246">
        <v>4.2500000000000003E-2</v>
      </c>
      <c r="N21" s="247">
        <f t="shared" si="1"/>
        <v>0</v>
      </c>
      <c r="O21" s="248">
        <f t="shared" si="2"/>
        <v>0</v>
      </c>
      <c r="P21" s="244">
        <f t="shared" si="3"/>
        <v>0</v>
      </c>
    </row>
    <row r="22" spans="1:16" x14ac:dyDescent="0.2">
      <c r="A22" s="165"/>
      <c r="C22" s="244">
        <v>0</v>
      </c>
      <c r="D22" s="244"/>
      <c r="E22" s="244"/>
      <c r="F22" s="244">
        <f>+C22</f>
        <v>0</v>
      </c>
      <c r="G22" s="244">
        <f t="shared" si="0"/>
        <v>0</v>
      </c>
      <c r="I22" s="252">
        <v>37894</v>
      </c>
      <c r="J22" s="252">
        <v>37894</v>
      </c>
      <c r="K22" s="245">
        <v>1</v>
      </c>
      <c r="L22" s="245"/>
      <c r="M22" s="246">
        <v>4.2500000000000003E-2</v>
      </c>
      <c r="N22" s="247">
        <f t="shared" si="1"/>
        <v>0</v>
      </c>
      <c r="O22" s="248">
        <f t="shared" si="2"/>
        <v>0</v>
      </c>
      <c r="P22" s="244">
        <f t="shared" si="3"/>
        <v>0</v>
      </c>
    </row>
    <row r="23" spans="1:16" x14ac:dyDescent="0.2">
      <c r="A23" s="165"/>
      <c r="B23" s="168" t="s">
        <v>32</v>
      </c>
      <c r="C23" s="244"/>
      <c r="D23" s="244"/>
      <c r="E23" s="244"/>
      <c r="F23" s="244"/>
      <c r="G23" s="244">
        <f t="shared" si="0"/>
        <v>0</v>
      </c>
      <c r="I23" s="252">
        <v>37895</v>
      </c>
      <c r="J23" s="252">
        <v>37924</v>
      </c>
      <c r="K23" s="245">
        <v>30</v>
      </c>
      <c r="L23" s="245"/>
      <c r="M23" s="246">
        <v>4.07E-2</v>
      </c>
      <c r="N23" s="247">
        <f t="shared" si="1"/>
        <v>0</v>
      </c>
      <c r="O23" s="248">
        <f t="shared" si="2"/>
        <v>0</v>
      </c>
      <c r="P23" s="244">
        <f t="shared" si="3"/>
        <v>0</v>
      </c>
    </row>
    <row r="24" spans="1:16" x14ac:dyDescent="0.2">
      <c r="A24" s="165"/>
      <c r="C24" s="244">
        <v>0</v>
      </c>
      <c r="D24" s="244"/>
      <c r="E24" s="244"/>
      <c r="F24" s="244">
        <f>+C24</f>
        <v>0</v>
      </c>
      <c r="G24" s="244">
        <f t="shared" si="0"/>
        <v>0</v>
      </c>
      <c r="I24" s="252">
        <v>37925</v>
      </c>
      <c r="J24" s="252">
        <v>37925</v>
      </c>
      <c r="K24" s="245">
        <v>1</v>
      </c>
      <c r="L24" s="245"/>
      <c r="M24" s="246">
        <v>4.07E-2</v>
      </c>
      <c r="N24" s="247">
        <f t="shared" si="1"/>
        <v>0</v>
      </c>
      <c r="O24" s="248">
        <f t="shared" si="2"/>
        <v>0</v>
      </c>
      <c r="P24" s="244">
        <f t="shared" si="3"/>
        <v>0</v>
      </c>
    </row>
    <row r="25" spans="1:16" x14ac:dyDescent="0.2">
      <c r="A25" s="165"/>
      <c r="B25" s="168" t="s">
        <v>33</v>
      </c>
      <c r="C25" s="244"/>
      <c r="D25" s="244"/>
      <c r="E25" s="244"/>
      <c r="F25" s="244"/>
      <c r="G25" s="244">
        <f t="shared" si="0"/>
        <v>0</v>
      </c>
      <c r="I25" s="252">
        <v>37926</v>
      </c>
      <c r="J25" s="252">
        <v>37954</v>
      </c>
      <c r="K25" s="245">
        <v>29</v>
      </c>
      <c r="L25" s="245"/>
      <c r="M25" s="246">
        <v>4.07E-2</v>
      </c>
      <c r="N25" s="247">
        <f t="shared" si="1"/>
        <v>0</v>
      </c>
      <c r="O25" s="248">
        <f t="shared" si="2"/>
        <v>0</v>
      </c>
      <c r="P25" s="244">
        <f t="shared" si="3"/>
        <v>0</v>
      </c>
    </row>
    <row r="26" spans="1:16" x14ac:dyDescent="0.2">
      <c r="A26" s="165"/>
      <c r="C26" s="244">
        <v>0</v>
      </c>
      <c r="D26" s="244"/>
      <c r="E26" s="244"/>
      <c r="F26" s="244">
        <f>+C26</f>
        <v>0</v>
      </c>
      <c r="G26" s="244">
        <f t="shared" si="0"/>
        <v>0</v>
      </c>
      <c r="I26" s="252">
        <v>37955</v>
      </c>
      <c r="J26" s="252">
        <v>37955</v>
      </c>
      <c r="K26" s="245">
        <v>1</v>
      </c>
      <c r="L26" s="245"/>
      <c r="M26" s="246">
        <v>4.07E-2</v>
      </c>
      <c r="N26" s="247">
        <f t="shared" si="1"/>
        <v>0</v>
      </c>
      <c r="O26" s="248">
        <f t="shared" si="2"/>
        <v>0</v>
      </c>
      <c r="P26" s="244">
        <f t="shared" si="3"/>
        <v>0</v>
      </c>
    </row>
    <row r="27" spans="1:16" x14ac:dyDescent="0.2">
      <c r="A27" s="165"/>
      <c r="B27" s="168" t="s">
        <v>34</v>
      </c>
      <c r="C27" s="244"/>
      <c r="D27" s="244"/>
      <c r="E27" s="244"/>
      <c r="F27" s="244"/>
      <c r="G27" s="244">
        <f t="shared" si="0"/>
        <v>0</v>
      </c>
      <c r="I27" s="252">
        <v>37956</v>
      </c>
      <c r="J27" s="252">
        <v>37985</v>
      </c>
      <c r="K27" s="245">
        <v>30</v>
      </c>
      <c r="L27" s="245"/>
      <c r="M27" s="246">
        <v>4.07E-2</v>
      </c>
      <c r="N27" s="247">
        <f t="shared" si="1"/>
        <v>0</v>
      </c>
      <c r="O27" s="248">
        <f t="shared" si="2"/>
        <v>0</v>
      </c>
      <c r="P27" s="244">
        <f t="shared" si="3"/>
        <v>0</v>
      </c>
    </row>
    <row r="28" spans="1:16" x14ac:dyDescent="0.2">
      <c r="A28" s="165"/>
      <c r="C28" s="244">
        <v>0</v>
      </c>
      <c r="D28" s="244"/>
      <c r="E28" s="244"/>
      <c r="F28" s="244">
        <f>+C28</f>
        <v>0</v>
      </c>
      <c r="G28" s="244">
        <f t="shared" si="0"/>
        <v>0</v>
      </c>
      <c r="I28" s="252">
        <v>37986</v>
      </c>
      <c r="J28" s="252">
        <v>37986</v>
      </c>
      <c r="K28" s="245">
        <v>1</v>
      </c>
      <c r="L28" s="245"/>
      <c r="M28" s="246">
        <v>4.07E-2</v>
      </c>
      <c r="N28" s="247">
        <f t="shared" si="1"/>
        <v>0</v>
      </c>
      <c r="O28" s="248">
        <f t="shared" si="2"/>
        <v>0</v>
      </c>
      <c r="P28" s="244">
        <f t="shared" si="3"/>
        <v>0</v>
      </c>
    </row>
    <row r="29" spans="1:16" x14ac:dyDescent="0.2">
      <c r="A29" s="165"/>
      <c r="B29" s="168" t="s">
        <v>35</v>
      </c>
      <c r="C29" s="244"/>
      <c r="D29" s="244"/>
      <c r="E29" s="244"/>
      <c r="F29" s="244"/>
      <c r="G29" s="244">
        <f t="shared" si="0"/>
        <v>0</v>
      </c>
      <c r="I29" s="252">
        <v>37987</v>
      </c>
      <c r="J29" s="252">
        <v>38016</v>
      </c>
      <c r="K29" s="245">
        <v>30</v>
      </c>
      <c r="L29" s="245"/>
      <c r="M29" s="246">
        <v>0.04</v>
      </c>
      <c r="N29" s="247">
        <f t="shared" si="1"/>
        <v>0</v>
      </c>
      <c r="O29" s="248">
        <f t="shared" si="2"/>
        <v>0</v>
      </c>
      <c r="P29" s="244">
        <f t="shared" si="3"/>
        <v>0</v>
      </c>
    </row>
    <row r="30" spans="1:16" x14ac:dyDescent="0.2">
      <c r="A30" s="165"/>
      <c r="C30" s="244">
        <v>0</v>
      </c>
      <c r="D30" s="244"/>
      <c r="E30" s="244"/>
      <c r="F30" s="244">
        <f>+C30</f>
        <v>0</v>
      </c>
      <c r="G30" s="244">
        <f t="shared" si="0"/>
        <v>0</v>
      </c>
      <c r="I30" s="252">
        <v>38017</v>
      </c>
      <c r="J30" s="252">
        <v>38017</v>
      </c>
      <c r="K30" s="245">
        <v>1</v>
      </c>
      <c r="L30" s="245"/>
      <c r="M30" s="246">
        <v>0.04</v>
      </c>
      <c r="N30" s="247">
        <f t="shared" si="1"/>
        <v>0</v>
      </c>
      <c r="O30" s="248">
        <f t="shared" si="2"/>
        <v>0</v>
      </c>
      <c r="P30" s="244">
        <f t="shared" si="3"/>
        <v>0</v>
      </c>
    </row>
    <row r="31" spans="1:16" x14ac:dyDescent="0.2">
      <c r="A31" s="165"/>
      <c r="B31" s="168" t="s">
        <v>36</v>
      </c>
      <c r="C31" s="244"/>
      <c r="D31" s="244"/>
      <c r="E31" s="244"/>
      <c r="F31" s="244"/>
      <c r="G31" s="244">
        <f t="shared" si="0"/>
        <v>0</v>
      </c>
      <c r="I31" s="252">
        <v>38018</v>
      </c>
      <c r="J31" s="252">
        <v>38045</v>
      </c>
      <c r="K31" s="245">
        <v>28</v>
      </c>
      <c r="L31" s="245"/>
      <c r="M31" s="246">
        <v>0.04</v>
      </c>
      <c r="N31" s="247">
        <f t="shared" si="1"/>
        <v>0</v>
      </c>
      <c r="O31" s="248">
        <f t="shared" si="2"/>
        <v>0</v>
      </c>
      <c r="P31" s="244">
        <f t="shared" si="3"/>
        <v>0</v>
      </c>
    </row>
    <row r="32" spans="1:16" x14ac:dyDescent="0.2">
      <c r="A32" s="165"/>
      <c r="C32" s="244">
        <f>'Summary- Detailed'!R32</f>
        <v>2896218.4739398919</v>
      </c>
      <c r="D32" s="244"/>
      <c r="E32" s="244"/>
      <c r="F32" s="244">
        <f>+C32</f>
        <v>2896218.4739398919</v>
      </c>
      <c r="G32" s="244">
        <f t="shared" si="0"/>
        <v>2896218.4739398919</v>
      </c>
      <c r="I32" s="252">
        <v>38046</v>
      </c>
      <c r="J32" s="252">
        <v>38046</v>
      </c>
      <c r="K32" s="245">
        <v>1</v>
      </c>
      <c r="L32" s="245"/>
      <c r="M32" s="246">
        <v>0.04</v>
      </c>
      <c r="N32" s="247">
        <f t="shared" si="1"/>
        <v>317.39</v>
      </c>
      <c r="O32" s="248">
        <f t="shared" si="2"/>
        <v>317.39</v>
      </c>
      <c r="P32" s="244">
        <f t="shared" si="3"/>
        <v>317.39</v>
      </c>
    </row>
    <row r="33" spans="1:16" x14ac:dyDescent="0.2">
      <c r="A33" s="165"/>
      <c r="B33" s="168" t="s">
        <v>37</v>
      </c>
      <c r="C33" s="244"/>
      <c r="D33" s="244"/>
      <c r="E33" s="244"/>
      <c r="F33" s="244"/>
      <c r="G33" s="244">
        <f t="shared" si="0"/>
        <v>2896218.4739398919</v>
      </c>
      <c r="I33" s="252">
        <v>38047</v>
      </c>
      <c r="J33" s="252">
        <v>38076</v>
      </c>
      <c r="K33" s="245">
        <v>30</v>
      </c>
      <c r="L33" s="245"/>
      <c r="M33" s="246">
        <v>0.04</v>
      </c>
      <c r="N33" s="247">
        <f t="shared" si="1"/>
        <v>9521.81</v>
      </c>
      <c r="O33" s="248">
        <f t="shared" si="2"/>
        <v>9521.81</v>
      </c>
      <c r="P33" s="244">
        <f t="shared" si="3"/>
        <v>9839.1999999999989</v>
      </c>
    </row>
    <row r="34" spans="1:16" x14ac:dyDescent="0.2">
      <c r="A34" s="165"/>
      <c r="C34" s="244">
        <f>'Summary- Detailed'!R33</f>
        <v>2054459.922957819</v>
      </c>
      <c r="D34" s="244"/>
      <c r="E34" s="244"/>
      <c r="F34" s="244">
        <f>+C34</f>
        <v>2054459.922957819</v>
      </c>
      <c r="G34" s="244">
        <f t="shared" si="0"/>
        <v>4950678.3968977109</v>
      </c>
      <c r="I34" s="252">
        <v>38077</v>
      </c>
      <c r="J34" s="252">
        <v>38077</v>
      </c>
      <c r="K34" s="245">
        <v>1</v>
      </c>
      <c r="L34" s="245"/>
      <c r="M34" s="246">
        <v>0.04</v>
      </c>
      <c r="N34" s="247">
        <f t="shared" si="1"/>
        <v>542.54</v>
      </c>
      <c r="O34" s="248">
        <f t="shared" si="2"/>
        <v>542.54</v>
      </c>
      <c r="P34" s="244">
        <f t="shared" si="3"/>
        <v>10381.739999999998</v>
      </c>
    </row>
    <row r="35" spans="1:16" x14ac:dyDescent="0.2">
      <c r="A35" s="165"/>
      <c r="B35" s="168" t="s">
        <v>38</v>
      </c>
      <c r="C35" s="244"/>
      <c r="D35" s="244"/>
      <c r="E35" s="244"/>
      <c r="F35" s="244"/>
      <c r="G35" s="244">
        <f t="shared" si="0"/>
        <v>4950678.3968977109</v>
      </c>
      <c r="I35" s="252">
        <v>38078</v>
      </c>
      <c r="J35" s="252">
        <v>38107</v>
      </c>
      <c r="K35" s="245">
        <v>30</v>
      </c>
      <c r="L35" s="245"/>
      <c r="M35" s="246">
        <v>0.04</v>
      </c>
      <c r="N35" s="247">
        <f t="shared" si="1"/>
        <v>16276.2</v>
      </c>
      <c r="O35" s="248">
        <f t="shared" si="2"/>
        <v>16276.2</v>
      </c>
      <c r="P35" s="244">
        <f t="shared" si="3"/>
        <v>26657.94</v>
      </c>
    </row>
    <row r="36" spans="1:16" x14ac:dyDescent="0.2">
      <c r="A36" s="165"/>
      <c r="C36" s="244">
        <f>'Summary- Detailed'!R34</f>
        <v>1384038.611795241</v>
      </c>
      <c r="D36" s="244"/>
      <c r="E36" s="244"/>
      <c r="F36" s="244">
        <f>+C36</f>
        <v>1384038.611795241</v>
      </c>
      <c r="G36" s="244">
        <f t="shared" si="0"/>
        <v>6334717.0086929519</v>
      </c>
      <c r="I36" s="252">
        <v>38107</v>
      </c>
      <c r="J36" s="252">
        <v>38107</v>
      </c>
      <c r="K36" s="245">
        <v>1</v>
      </c>
      <c r="L36" s="245"/>
      <c r="M36" s="246">
        <v>0.04</v>
      </c>
      <c r="N36" s="247">
        <f t="shared" si="1"/>
        <v>694.22</v>
      </c>
      <c r="O36" s="248">
        <f t="shared" si="2"/>
        <v>694.22</v>
      </c>
      <c r="P36" s="244">
        <f t="shared" si="3"/>
        <v>27352.16</v>
      </c>
    </row>
    <row r="37" spans="1:16" x14ac:dyDescent="0.2">
      <c r="A37" s="165"/>
      <c r="B37" s="168" t="s">
        <v>39</v>
      </c>
      <c r="D37" s="244"/>
      <c r="E37" s="244"/>
      <c r="F37" s="244"/>
      <c r="G37" s="244">
        <f t="shared" si="0"/>
        <v>6334717.0086929519</v>
      </c>
      <c r="I37" s="252">
        <v>38108</v>
      </c>
      <c r="J37" s="252">
        <v>38138</v>
      </c>
      <c r="K37" s="245">
        <v>30</v>
      </c>
      <c r="L37" s="245"/>
      <c r="M37" s="246">
        <v>0.04</v>
      </c>
      <c r="N37" s="247">
        <f t="shared" si="1"/>
        <v>20826.47</v>
      </c>
      <c r="O37" s="248">
        <f t="shared" si="2"/>
        <v>20826.47</v>
      </c>
      <c r="P37" s="244">
        <f t="shared" si="3"/>
        <v>48178.630000000005</v>
      </c>
    </row>
    <row r="38" spans="1:16" x14ac:dyDescent="0.2">
      <c r="A38" s="165"/>
      <c r="C38" s="244">
        <f>'Summary- Detailed'!R35</f>
        <v>-3053086.7957935128</v>
      </c>
      <c r="D38" s="244"/>
      <c r="E38" s="244"/>
      <c r="F38" s="244">
        <f>+C38</f>
        <v>-3053086.7957935128</v>
      </c>
      <c r="G38" s="244">
        <f t="shared" si="0"/>
        <v>3281630.212899439</v>
      </c>
      <c r="I38" s="252">
        <v>38138</v>
      </c>
      <c r="J38" s="252">
        <v>38138</v>
      </c>
      <c r="K38" s="245">
        <v>1</v>
      </c>
      <c r="L38" s="245"/>
      <c r="M38" s="246">
        <v>0.04</v>
      </c>
      <c r="N38" s="247">
        <f t="shared" si="1"/>
        <v>359.63</v>
      </c>
      <c r="O38" s="248">
        <f t="shared" si="2"/>
        <v>359.63</v>
      </c>
      <c r="P38" s="244">
        <f t="shared" si="3"/>
        <v>48538.26</v>
      </c>
    </row>
    <row r="39" spans="1:16" x14ac:dyDescent="0.2">
      <c r="A39" s="165"/>
      <c r="B39" s="168" t="s">
        <v>40</v>
      </c>
      <c r="D39" s="244"/>
      <c r="E39" s="244"/>
      <c r="F39" s="244"/>
      <c r="G39" s="244">
        <f t="shared" si="0"/>
        <v>3281630.212899439</v>
      </c>
      <c r="I39" s="252">
        <v>38139</v>
      </c>
      <c r="J39" s="252">
        <v>38168</v>
      </c>
      <c r="K39" s="245">
        <v>30</v>
      </c>
      <c r="L39" s="245"/>
      <c r="M39" s="246">
        <v>0.04</v>
      </c>
      <c r="N39" s="247">
        <f t="shared" si="1"/>
        <v>10788.92</v>
      </c>
      <c r="O39" s="248">
        <f t="shared" si="2"/>
        <v>10788.92</v>
      </c>
      <c r="P39" s="244">
        <f t="shared" si="3"/>
        <v>59327.18</v>
      </c>
    </row>
    <row r="40" spans="1:16" x14ac:dyDescent="0.2">
      <c r="A40" s="165"/>
      <c r="C40" s="244">
        <f>'Summary- Detailed'!R36</f>
        <v>1494031.693027759</v>
      </c>
      <c r="D40" s="244"/>
      <c r="E40" s="244"/>
      <c r="F40" s="244">
        <f>+C40</f>
        <v>1494031.693027759</v>
      </c>
      <c r="G40" s="244">
        <f t="shared" si="0"/>
        <v>4775661.905927198</v>
      </c>
      <c r="I40" s="252">
        <v>38168</v>
      </c>
      <c r="J40" s="252">
        <v>38168</v>
      </c>
      <c r="K40" s="245">
        <v>1</v>
      </c>
      <c r="L40" s="245"/>
      <c r="M40" s="246">
        <v>0.04</v>
      </c>
      <c r="N40" s="247">
        <f t="shared" si="1"/>
        <v>523.36</v>
      </c>
      <c r="O40" s="248">
        <f t="shared" si="2"/>
        <v>523.36</v>
      </c>
      <c r="P40" s="244">
        <f t="shared" si="3"/>
        <v>59850.54</v>
      </c>
    </row>
    <row r="41" spans="1:16" x14ac:dyDescent="0.2">
      <c r="A41" s="168" t="s">
        <v>71</v>
      </c>
      <c r="B41" s="168" t="s">
        <v>29</v>
      </c>
      <c r="C41" s="244"/>
      <c r="D41" s="244"/>
      <c r="E41" s="244"/>
      <c r="F41" s="244"/>
      <c r="G41" s="244">
        <f>+G40</f>
        <v>4775661.905927198</v>
      </c>
      <c r="I41" s="252">
        <v>38169</v>
      </c>
      <c r="J41" s="252">
        <f>+I42-1</f>
        <v>38198</v>
      </c>
      <c r="K41" s="245">
        <f t="shared" ref="K41:K58" si="4">+IF(+J41="","",+J41-(I41-1))</f>
        <v>30</v>
      </c>
      <c r="L41" s="245"/>
      <c r="M41" s="246">
        <v>4.2500000000000003E-2</v>
      </c>
      <c r="N41" s="247">
        <f t="shared" si="1"/>
        <v>16682.11</v>
      </c>
      <c r="O41" s="248">
        <f t="shared" si="2"/>
        <v>16682.11</v>
      </c>
      <c r="P41" s="244">
        <f t="shared" si="3"/>
        <v>76532.649999999994</v>
      </c>
    </row>
    <row r="42" spans="1:16" x14ac:dyDescent="0.2">
      <c r="C42" s="244">
        <f>'Summary- Detailed'!R39</f>
        <v>0</v>
      </c>
      <c r="D42" s="244"/>
      <c r="E42" s="244"/>
      <c r="F42" s="244">
        <v>0</v>
      </c>
      <c r="G42" s="244">
        <f t="shared" ref="G42:G105" si="5">+G41+F42</f>
        <v>4775661.905927198</v>
      </c>
      <c r="I42" s="252">
        <v>38199</v>
      </c>
      <c r="J42" s="252">
        <f t="shared" ref="J42:J63" si="6">IF(I42=I43,"",+I43-1)</f>
        <v>38199</v>
      </c>
      <c r="K42" s="245">
        <f t="shared" si="4"/>
        <v>1</v>
      </c>
      <c r="L42" s="245"/>
      <c r="M42" s="246">
        <v>4.2500000000000003E-2</v>
      </c>
      <c r="N42" s="247">
        <f t="shared" si="1"/>
        <v>556.07000000000005</v>
      </c>
      <c r="O42" s="248">
        <f t="shared" ref="O42:O64" si="7">IF(MONTH(+I42)&lt;&gt;MONTH(+I41),N42,+O41+N42)</f>
        <v>17238.18</v>
      </c>
      <c r="P42" s="244">
        <f t="shared" si="3"/>
        <v>77088.72</v>
      </c>
    </row>
    <row r="43" spans="1:16" x14ac:dyDescent="0.2">
      <c r="A43" s="165" t="s">
        <v>70</v>
      </c>
      <c r="B43" s="168" t="s">
        <v>30</v>
      </c>
      <c r="C43" s="244"/>
      <c r="D43" s="244"/>
      <c r="E43" s="244"/>
      <c r="F43" s="244"/>
      <c r="G43" s="244">
        <f t="shared" si="5"/>
        <v>4775661.905927198</v>
      </c>
      <c r="I43" s="252">
        <v>38200</v>
      </c>
      <c r="J43" s="252">
        <f t="shared" si="6"/>
        <v>38229</v>
      </c>
      <c r="K43" s="245">
        <f t="shared" si="4"/>
        <v>30</v>
      </c>
      <c r="L43" s="245"/>
      <c r="M43" s="246">
        <v>0.04</v>
      </c>
      <c r="N43" s="247">
        <f>+IF(+K43&lt;&gt;" ", ROUND(M43*(K43/365)*G43,2),0)-437.54</f>
        <v>15263.269999999999</v>
      </c>
      <c r="O43" s="248">
        <f t="shared" si="7"/>
        <v>15263.269999999999</v>
      </c>
      <c r="P43" s="244">
        <f t="shared" ref="P43:P64" si="8">P42+N43</f>
        <v>92351.99</v>
      </c>
    </row>
    <row r="44" spans="1:16" x14ac:dyDescent="0.2">
      <c r="A44" s="165"/>
      <c r="C44" s="244">
        <f>'Summary- Detailed'!R40</f>
        <v>0</v>
      </c>
      <c r="D44" s="244"/>
      <c r="E44" s="244"/>
      <c r="F44" s="244">
        <f>+F42+C44+D44+E44</f>
        <v>0</v>
      </c>
      <c r="G44" s="244">
        <f t="shared" si="5"/>
        <v>4775661.905927198</v>
      </c>
      <c r="I44" s="252">
        <v>38230</v>
      </c>
      <c r="J44" s="252">
        <f t="shared" si="6"/>
        <v>38230</v>
      </c>
      <c r="K44" s="245">
        <f t="shared" si="4"/>
        <v>1</v>
      </c>
      <c r="L44" s="245"/>
      <c r="M44" s="246">
        <v>0.04</v>
      </c>
      <c r="N44" s="247">
        <f>+IF(+K44&lt;&gt;" ", ROUND(M44*(K44/365)*G44,2),0)-14.59</f>
        <v>508.77000000000004</v>
      </c>
      <c r="O44" s="248">
        <f t="shared" si="7"/>
        <v>15772.039999999999</v>
      </c>
      <c r="P44" s="244">
        <f t="shared" si="8"/>
        <v>92860.760000000009</v>
      </c>
    </row>
    <row r="45" spans="1:16" x14ac:dyDescent="0.2">
      <c r="A45" s="165"/>
      <c r="B45" s="168" t="s">
        <v>31</v>
      </c>
      <c r="C45" s="244"/>
      <c r="D45" s="244"/>
      <c r="E45" s="244"/>
      <c r="F45" s="244"/>
      <c r="G45" s="244">
        <f t="shared" si="5"/>
        <v>4775661.905927198</v>
      </c>
      <c r="I45" s="252">
        <v>38231</v>
      </c>
      <c r="J45" s="252">
        <f t="shared" si="6"/>
        <v>38259</v>
      </c>
      <c r="K45" s="245">
        <f t="shared" si="4"/>
        <v>29</v>
      </c>
      <c r="L45" s="245"/>
      <c r="M45" s="246">
        <v>0.04</v>
      </c>
      <c r="N45" s="247">
        <f t="shared" ref="N45:N66" si="9">+IF(+K45&lt;&gt;" ", ROUND(M45*(K45/365)*G45,2),0)</f>
        <v>15177.45</v>
      </c>
      <c r="O45" s="248">
        <f t="shared" si="7"/>
        <v>15177.45</v>
      </c>
      <c r="P45" s="244">
        <f t="shared" si="8"/>
        <v>108038.21</v>
      </c>
    </row>
    <row r="46" spans="1:16" x14ac:dyDescent="0.2">
      <c r="A46" s="165"/>
      <c r="C46" s="244">
        <f>'Summary- Detailed'!R41</f>
        <v>0</v>
      </c>
      <c r="D46" s="244"/>
      <c r="E46" s="244"/>
      <c r="F46" s="244"/>
      <c r="G46" s="244">
        <f t="shared" si="5"/>
        <v>4775661.905927198</v>
      </c>
      <c r="I46" s="252">
        <v>38260</v>
      </c>
      <c r="J46" s="252">
        <f t="shared" si="6"/>
        <v>38260</v>
      </c>
      <c r="K46" s="245">
        <f t="shared" si="4"/>
        <v>1</v>
      </c>
      <c r="L46" s="245"/>
      <c r="M46" s="246">
        <v>0.04</v>
      </c>
      <c r="N46" s="247">
        <f t="shared" si="9"/>
        <v>523.36</v>
      </c>
      <c r="O46" s="248">
        <f t="shared" si="7"/>
        <v>15700.810000000001</v>
      </c>
      <c r="P46" s="244">
        <f t="shared" si="8"/>
        <v>108561.57</v>
      </c>
    </row>
    <row r="47" spans="1:16" x14ac:dyDescent="0.2">
      <c r="A47" s="165"/>
      <c r="B47" s="168" t="s">
        <v>32</v>
      </c>
      <c r="C47" s="244"/>
      <c r="D47" s="244"/>
      <c r="E47" s="244"/>
      <c r="F47" s="244"/>
      <c r="G47" s="244">
        <f t="shared" si="5"/>
        <v>4775661.905927198</v>
      </c>
      <c r="I47" s="252">
        <v>38261</v>
      </c>
      <c r="J47" s="252">
        <f t="shared" si="6"/>
        <v>38290</v>
      </c>
      <c r="K47" s="245">
        <f t="shared" si="4"/>
        <v>30</v>
      </c>
      <c r="L47" s="245"/>
      <c r="M47" s="246">
        <v>4.2200000000000001E-2</v>
      </c>
      <c r="N47" s="247">
        <f t="shared" si="9"/>
        <v>16564.349999999999</v>
      </c>
      <c r="O47" s="248">
        <f t="shared" si="7"/>
        <v>16564.349999999999</v>
      </c>
      <c r="P47" s="244">
        <f t="shared" si="8"/>
        <v>125125.92000000001</v>
      </c>
    </row>
    <row r="48" spans="1:16" x14ac:dyDescent="0.2">
      <c r="A48" s="165"/>
      <c r="C48" s="244">
        <f>'Summary- Detailed'!R42</f>
        <v>0</v>
      </c>
      <c r="D48" s="244"/>
      <c r="E48" s="244"/>
      <c r="F48" s="244"/>
      <c r="G48" s="244">
        <f t="shared" si="5"/>
        <v>4775661.905927198</v>
      </c>
      <c r="I48" s="252">
        <v>38291</v>
      </c>
      <c r="J48" s="252">
        <f t="shared" si="6"/>
        <v>38291</v>
      </c>
      <c r="K48" s="245">
        <f t="shared" si="4"/>
        <v>1</v>
      </c>
      <c r="L48" s="245"/>
      <c r="M48" s="246">
        <v>4.2200000000000001E-2</v>
      </c>
      <c r="N48" s="247">
        <f t="shared" si="9"/>
        <v>552.15</v>
      </c>
      <c r="O48" s="248">
        <f t="shared" si="7"/>
        <v>17116.5</v>
      </c>
      <c r="P48" s="244">
        <f t="shared" si="8"/>
        <v>125678.07</v>
      </c>
    </row>
    <row r="49" spans="1:16" x14ac:dyDescent="0.2">
      <c r="A49" s="165"/>
      <c r="B49" s="168" t="s">
        <v>33</v>
      </c>
      <c r="C49" s="244"/>
      <c r="D49" s="244"/>
      <c r="E49" s="244"/>
      <c r="F49" s="244"/>
      <c r="G49" s="244">
        <f t="shared" si="5"/>
        <v>4775661.905927198</v>
      </c>
      <c r="I49" s="252">
        <v>38292</v>
      </c>
      <c r="J49" s="252">
        <f t="shared" si="6"/>
        <v>38320</v>
      </c>
      <c r="K49" s="245">
        <f t="shared" si="4"/>
        <v>29</v>
      </c>
      <c r="L49" s="245"/>
      <c r="M49" s="246">
        <v>4.2200000000000001E-2</v>
      </c>
      <c r="N49" s="247">
        <f t="shared" si="9"/>
        <v>16012.21</v>
      </c>
      <c r="O49" s="248">
        <f t="shared" si="7"/>
        <v>16012.21</v>
      </c>
      <c r="P49" s="244">
        <f t="shared" si="8"/>
        <v>141690.28</v>
      </c>
    </row>
    <row r="50" spans="1:16" x14ac:dyDescent="0.2">
      <c r="A50" s="165"/>
      <c r="C50" s="244">
        <f>'Summary- Detailed'!R43</f>
        <v>0</v>
      </c>
      <c r="D50" s="244"/>
      <c r="E50" s="244"/>
      <c r="F50" s="244"/>
      <c r="G50" s="244">
        <f t="shared" si="5"/>
        <v>4775661.905927198</v>
      </c>
      <c r="I50" s="252">
        <v>38321</v>
      </c>
      <c r="J50" s="252">
        <f t="shared" si="6"/>
        <v>38321</v>
      </c>
      <c r="K50" s="245">
        <f t="shared" si="4"/>
        <v>1</v>
      </c>
      <c r="L50" s="245"/>
      <c r="M50" s="246">
        <v>4.2200000000000001E-2</v>
      </c>
      <c r="N50" s="247">
        <f t="shared" si="9"/>
        <v>552.15</v>
      </c>
      <c r="O50" s="248">
        <f t="shared" si="7"/>
        <v>16564.36</v>
      </c>
      <c r="P50" s="244">
        <f t="shared" si="8"/>
        <v>142242.43</v>
      </c>
    </row>
    <row r="51" spans="1:16" x14ac:dyDescent="0.2">
      <c r="A51" s="165"/>
      <c r="B51" s="168" t="s">
        <v>34</v>
      </c>
      <c r="C51" s="244"/>
      <c r="D51" s="244"/>
      <c r="E51" s="244"/>
      <c r="F51" s="244"/>
      <c r="G51" s="244">
        <f t="shared" si="5"/>
        <v>4775661.905927198</v>
      </c>
      <c r="I51" s="252">
        <v>38322</v>
      </c>
      <c r="J51" s="252">
        <f t="shared" si="6"/>
        <v>38351</v>
      </c>
      <c r="K51" s="245">
        <f t="shared" si="4"/>
        <v>30</v>
      </c>
      <c r="L51" s="245"/>
      <c r="M51" s="246">
        <v>4.2200000000000001E-2</v>
      </c>
      <c r="N51" s="247">
        <f t="shared" si="9"/>
        <v>16564.349999999999</v>
      </c>
      <c r="O51" s="248">
        <f t="shared" si="7"/>
        <v>16564.349999999999</v>
      </c>
      <c r="P51" s="244">
        <f t="shared" si="8"/>
        <v>158806.78</v>
      </c>
    </row>
    <row r="52" spans="1:16" x14ac:dyDescent="0.2">
      <c r="A52" s="165"/>
      <c r="C52" s="244">
        <f>'Summary- Detailed'!R44</f>
        <v>0</v>
      </c>
      <c r="D52" s="244"/>
      <c r="E52" s="244"/>
      <c r="F52" s="244">
        <f>+C52</f>
        <v>0</v>
      </c>
      <c r="G52" s="244">
        <f t="shared" si="5"/>
        <v>4775661.905927198</v>
      </c>
      <c r="I52" s="252">
        <v>38352</v>
      </c>
      <c r="J52" s="252">
        <f t="shared" si="6"/>
        <v>38352</v>
      </c>
      <c r="K52" s="245">
        <f t="shared" si="4"/>
        <v>1</v>
      </c>
      <c r="L52" s="245"/>
      <c r="M52" s="246">
        <v>4.2200000000000001E-2</v>
      </c>
      <c r="N52" s="247">
        <f t="shared" si="9"/>
        <v>552.15</v>
      </c>
      <c r="O52" s="248">
        <f t="shared" si="7"/>
        <v>17116.5</v>
      </c>
      <c r="P52" s="244">
        <f t="shared" si="8"/>
        <v>159358.93</v>
      </c>
    </row>
    <row r="53" spans="1:16" x14ac:dyDescent="0.2">
      <c r="A53" s="165"/>
      <c r="B53" s="168" t="s">
        <v>35</v>
      </c>
      <c r="C53" s="244"/>
      <c r="D53" s="244"/>
      <c r="E53" s="244"/>
      <c r="F53" s="244"/>
      <c r="G53" s="244">
        <f t="shared" si="5"/>
        <v>4775661.905927198</v>
      </c>
      <c r="I53" s="252">
        <v>38353</v>
      </c>
      <c r="J53" s="252">
        <f t="shared" si="6"/>
        <v>38382</v>
      </c>
      <c r="K53" s="245">
        <f t="shared" si="4"/>
        <v>30</v>
      </c>
      <c r="L53" s="245"/>
      <c r="M53" s="246">
        <v>4.7500000000000001E-2</v>
      </c>
      <c r="N53" s="247">
        <f t="shared" si="9"/>
        <v>18644.71</v>
      </c>
      <c r="O53" s="248">
        <f t="shared" si="7"/>
        <v>18644.71</v>
      </c>
      <c r="P53" s="244">
        <f t="shared" si="8"/>
        <v>178003.63999999998</v>
      </c>
    </row>
    <row r="54" spans="1:16" x14ac:dyDescent="0.2">
      <c r="A54" s="165"/>
      <c r="C54" s="244">
        <f>'Summary- Detailed'!R45</f>
        <v>219640.65749740321</v>
      </c>
      <c r="D54" s="244"/>
      <c r="E54" s="244"/>
      <c r="F54" s="244">
        <f>+C54</f>
        <v>219640.65749740321</v>
      </c>
      <c r="G54" s="244">
        <f t="shared" si="5"/>
        <v>4995302.5634246012</v>
      </c>
      <c r="I54" s="252">
        <v>38383</v>
      </c>
      <c r="J54" s="252">
        <f t="shared" si="6"/>
        <v>38383</v>
      </c>
      <c r="K54" s="245">
        <f t="shared" si="4"/>
        <v>1</v>
      </c>
      <c r="L54" s="245"/>
      <c r="M54" s="246">
        <v>4.7500000000000001E-2</v>
      </c>
      <c r="N54" s="247">
        <f t="shared" si="9"/>
        <v>650.07000000000005</v>
      </c>
      <c r="O54" s="248">
        <f t="shared" si="7"/>
        <v>19294.78</v>
      </c>
      <c r="P54" s="244">
        <f t="shared" si="8"/>
        <v>178653.71</v>
      </c>
    </row>
    <row r="55" spans="1:16" x14ac:dyDescent="0.2">
      <c r="A55" s="165"/>
      <c r="B55" s="168" t="s">
        <v>36</v>
      </c>
      <c r="C55" s="244"/>
      <c r="D55" s="244"/>
      <c r="E55" s="244"/>
      <c r="F55" s="244"/>
      <c r="G55" s="244">
        <f t="shared" si="5"/>
        <v>4995302.5634246012</v>
      </c>
      <c r="I55" s="252">
        <v>38384</v>
      </c>
      <c r="J55" s="252">
        <f t="shared" si="6"/>
        <v>38410</v>
      </c>
      <c r="K55" s="245">
        <f t="shared" si="4"/>
        <v>27</v>
      </c>
      <c r="L55" s="245"/>
      <c r="M55" s="246">
        <v>4.7500000000000001E-2</v>
      </c>
      <c r="N55" s="247">
        <f t="shared" si="9"/>
        <v>17551.990000000002</v>
      </c>
      <c r="O55" s="248">
        <f t="shared" si="7"/>
        <v>17551.990000000002</v>
      </c>
      <c r="P55" s="244">
        <f t="shared" si="8"/>
        <v>196205.69999999998</v>
      </c>
    </row>
    <row r="56" spans="1:16" x14ac:dyDescent="0.2">
      <c r="A56" s="165"/>
      <c r="C56" s="244">
        <f>'Summary- Detailed'!R46</f>
        <v>5073090.4930073181</v>
      </c>
      <c r="D56" s="244"/>
      <c r="E56" s="244"/>
      <c r="F56" s="244">
        <f>+C56</f>
        <v>5073090.4930073181</v>
      </c>
      <c r="G56" s="244">
        <f t="shared" si="5"/>
        <v>10068393.056431919</v>
      </c>
      <c r="I56" s="253">
        <v>38411</v>
      </c>
      <c r="J56" s="252">
        <f t="shared" si="6"/>
        <v>38411</v>
      </c>
      <c r="K56" s="245">
        <f t="shared" si="4"/>
        <v>1</v>
      </c>
      <c r="L56" s="245"/>
      <c r="M56" s="246">
        <v>4.7500000000000001E-2</v>
      </c>
      <c r="N56" s="247">
        <f t="shared" si="9"/>
        <v>1310.27</v>
      </c>
      <c r="O56" s="248">
        <f t="shared" si="7"/>
        <v>18862.260000000002</v>
      </c>
      <c r="P56" s="244">
        <f t="shared" si="8"/>
        <v>197515.96999999997</v>
      </c>
    </row>
    <row r="57" spans="1:16" x14ac:dyDescent="0.2">
      <c r="A57" s="165"/>
      <c r="B57" s="168" t="s">
        <v>37</v>
      </c>
      <c r="C57" s="244"/>
      <c r="D57" s="244"/>
      <c r="E57" s="244"/>
      <c r="F57" s="244"/>
      <c r="G57" s="244">
        <f t="shared" si="5"/>
        <v>10068393.056431919</v>
      </c>
      <c r="I57" s="252">
        <v>38412</v>
      </c>
      <c r="J57" s="252">
        <f t="shared" si="6"/>
        <v>38441</v>
      </c>
      <c r="K57" s="245">
        <f t="shared" si="4"/>
        <v>30</v>
      </c>
      <c r="L57" s="245"/>
      <c r="M57" s="246">
        <v>4.7500000000000001E-2</v>
      </c>
      <c r="N57" s="247">
        <f t="shared" si="9"/>
        <v>39308.11</v>
      </c>
      <c r="O57" s="248">
        <f t="shared" si="7"/>
        <v>39308.11</v>
      </c>
      <c r="P57" s="244">
        <f t="shared" si="8"/>
        <v>236824.07999999996</v>
      </c>
    </row>
    <row r="58" spans="1:16" x14ac:dyDescent="0.2">
      <c r="A58" s="165"/>
      <c r="C58" s="244">
        <f>'Summary- Detailed'!R47</f>
        <v>3017976.5229971185</v>
      </c>
      <c r="D58" s="244"/>
      <c r="E58" s="244"/>
      <c r="F58" s="244">
        <f>+C58</f>
        <v>3017976.5229971185</v>
      </c>
      <c r="G58" s="244">
        <f t="shared" si="5"/>
        <v>13086369.579429038</v>
      </c>
      <c r="I58" s="252">
        <v>38442</v>
      </c>
      <c r="J58" s="252">
        <f t="shared" si="6"/>
        <v>38442</v>
      </c>
      <c r="K58" s="245">
        <f t="shared" si="4"/>
        <v>1</v>
      </c>
      <c r="L58" s="245"/>
      <c r="M58" s="246">
        <v>4.7500000000000001E-2</v>
      </c>
      <c r="N58" s="247">
        <f t="shared" si="9"/>
        <v>1703.02</v>
      </c>
      <c r="O58" s="248">
        <f t="shared" si="7"/>
        <v>41011.129999999997</v>
      </c>
      <c r="P58" s="244">
        <f t="shared" si="8"/>
        <v>238527.09999999995</v>
      </c>
    </row>
    <row r="59" spans="1:16" x14ac:dyDescent="0.2">
      <c r="A59" s="165"/>
      <c r="B59" s="168" t="s">
        <v>38</v>
      </c>
      <c r="C59" s="244"/>
      <c r="D59" s="244"/>
      <c r="E59" s="244"/>
      <c r="F59" s="244"/>
      <c r="G59" s="244">
        <f t="shared" si="5"/>
        <v>13086369.579429038</v>
      </c>
      <c r="I59" s="252">
        <v>38443</v>
      </c>
      <c r="J59" s="252">
        <f t="shared" si="6"/>
        <v>38471</v>
      </c>
      <c r="K59" s="245">
        <v>30</v>
      </c>
      <c r="L59" s="245"/>
      <c r="M59" s="246">
        <v>5.2999999999999999E-2</v>
      </c>
      <c r="N59" s="247">
        <f t="shared" si="9"/>
        <v>57006.38</v>
      </c>
      <c r="O59" s="248">
        <f t="shared" si="7"/>
        <v>57006.38</v>
      </c>
      <c r="P59" s="244">
        <f t="shared" si="8"/>
        <v>295533.47999999992</v>
      </c>
    </row>
    <row r="60" spans="1:16" x14ac:dyDescent="0.2">
      <c r="A60" s="165"/>
      <c r="C60" s="244">
        <f>'Summary- Detailed'!R48</f>
        <v>529756.43968590908</v>
      </c>
      <c r="D60" s="244"/>
      <c r="E60" s="244"/>
      <c r="F60" s="244">
        <f>+C60</f>
        <v>529756.43968590908</v>
      </c>
      <c r="G60" s="244">
        <f t="shared" si="5"/>
        <v>13616126.019114947</v>
      </c>
      <c r="I60" s="252">
        <v>38472</v>
      </c>
      <c r="J60" s="252">
        <f t="shared" si="6"/>
        <v>38472</v>
      </c>
      <c r="K60" s="245">
        <f t="shared" ref="K60:K82" si="10">+IF(+J60="","",+J60-(I60-1))</f>
        <v>1</v>
      </c>
      <c r="L60" s="245"/>
      <c r="M60" s="246">
        <v>5.2999999999999999E-2</v>
      </c>
      <c r="N60" s="247">
        <f t="shared" si="9"/>
        <v>1977.14</v>
      </c>
      <c r="O60" s="248">
        <f t="shared" si="7"/>
        <v>58983.519999999997</v>
      </c>
      <c r="P60" s="244">
        <f t="shared" si="8"/>
        <v>297510.61999999994</v>
      </c>
    </row>
    <row r="61" spans="1:16" x14ac:dyDescent="0.2">
      <c r="A61" s="165"/>
      <c r="B61" s="168" t="s">
        <v>39</v>
      </c>
      <c r="D61" s="244"/>
      <c r="E61" s="244"/>
      <c r="F61" s="244"/>
      <c r="G61" s="244">
        <f t="shared" si="5"/>
        <v>13616126.019114947</v>
      </c>
      <c r="I61" s="252">
        <v>38473</v>
      </c>
      <c r="J61" s="252">
        <f t="shared" si="6"/>
        <v>38502</v>
      </c>
      <c r="K61" s="245">
        <f t="shared" si="10"/>
        <v>30</v>
      </c>
      <c r="L61" s="245"/>
      <c r="M61" s="246">
        <v>5.2999999999999999E-2</v>
      </c>
      <c r="N61" s="247">
        <f t="shared" si="9"/>
        <v>59314.080000000002</v>
      </c>
      <c r="O61" s="248">
        <f t="shared" si="7"/>
        <v>59314.080000000002</v>
      </c>
      <c r="P61" s="244">
        <f t="shared" si="8"/>
        <v>356824.69999999995</v>
      </c>
    </row>
    <row r="62" spans="1:16" x14ac:dyDescent="0.2">
      <c r="A62" s="165"/>
      <c r="C62" s="244">
        <f>'Summary- Detailed'!R49</f>
        <v>-8840464.1131877489</v>
      </c>
      <c r="D62" s="244"/>
      <c r="E62" s="244"/>
      <c r="F62" s="244">
        <f>+C62</f>
        <v>-8840464.1131877489</v>
      </c>
      <c r="G62" s="244">
        <f t="shared" si="5"/>
        <v>4775661.905927198</v>
      </c>
      <c r="I62" s="252">
        <v>38503</v>
      </c>
      <c r="J62" s="252">
        <f t="shared" si="6"/>
        <v>38503</v>
      </c>
      <c r="K62" s="245">
        <f t="shared" si="10"/>
        <v>1</v>
      </c>
      <c r="L62" s="245"/>
      <c r="M62" s="246">
        <v>5.2999999999999999E-2</v>
      </c>
      <c r="N62" s="247">
        <f t="shared" si="9"/>
        <v>693.45</v>
      </c>
      <c r="O62" s="248">
        <f t="shared" si="7"/>
        <v>60007.53</v>
      </c>
      <c r="P62" s="244">
        <f t="shared" si="8"/>
        <v>357518.14999999997</v>
      </c>
    </row>
    <row r="63" spans="1:16" x14ac:dyDescent="0.2">
      <c r="A63" s="165"/>
      <c r="B63" s="168" t="s">
        <v>40</v>
      </c>
      <c r="D63" s="244"/>
      <c r="E63" s="244"/>
      <c r="F63" s="244"/>
      <c r="G63" s="244">
        <f t="shared" si="5"/>
        <v>4775661.905927198</v>
      </c>
      <c r="I63" s="252">
        <v>38504</v>
      </c>
      <c r="J63" s="252">
        <f t="shared" si="6"/>
        <v>38532</v>
      </c>
      <c r="K63" s="245">
        <f t="shared" si="10"/>
        <v>29</v>
      </c>
      <c r="L63" s="245"/>
      <c r="M63" s="246">
        <v>5.2999999999999999E-2</v>
      </c>
      <c r="N63" s="247">
        <f t="shared" si="9"/>
        <v>20110.12</v>
      </c>
      <c r="O63" s="248">
        <f t="shared" si="7"/>
        <v>20110.12</v>
      </c>
      <c r="P63" s="244">
        <f t="shared" si="8"/>
        <v>377628.26999999996</v>
      </c>
    </row>
    <row r="64" spans="1:16" x14ac:dyDescent="0.2">
      <c r="A64" s="165"/>
      <c r="C64" s="244">
        <f>'Summary- Detailed'!R50</f>
        <v>0</v>
      </c>
      <c r="D64" s="244"/>
      <c r="E64" s="244"/>
      <c r="F64" s="244">
        <f>+C64</f>
        <v>0</v>
      </c>
      <c r="G64" s="244">
        <f t="shared" si="5"/>
        <v>4775661.905927198</v>
      </c>
      <c r="I64" s="252">
        <v>38533</v>
      </c>
      <c r="J64" s="252">
        <v>38533</v>
      </c>
      <c r="K64" s="245">
        <f t="shared" si="10"/>
        <v>1</v>
      </c>
      <c r="L64" s="245"/>
      <c r="M64" s="246">
        <v>5.2999999999999999E-2</v>
      </c>
      <c r="N64" s="247">
        <f t="shared" si="9"/>
        <v>693.45</v>
      </c>
      <c r="O64" s="248">
        <f t="shared" si="7"/>
        <v>20803.57</v>
      </c>
      <c r="P64" s="244">
        <f t="shared" si="8"/>
        <v>378321.72</v>
      </c>
    </row>
    <row r="65" spans="1:16" x14ac:dyDescent="0.2">
      <c r="A65" s="168" t="s">
        <v>72</v>
      </c>
      <c r="B65" s="168" t="s">
        <v>29</v>
      </c>
      <c r="C65" s="244"/>
      <c r="D65" s="244"/>
      <c r="E65" s="244"/>
      <c r="F65" s="244"/>
      <c r="G65" s="244">
        <f t="shared" si="5"/>
        <v>4775661.905927198</v>
      </c>
      <c r="I65" s="252">
        <v>38534</v>
      </c>
      <c r="J65" s="252">
        <f>+I66-1</f>
        <v>38563</v>
      </c>
      <c r="K65" s="245">
        <f t="shared" si="10"/>
        <v>30</v>
      </c>
      <c r="L65" s="245"/>
      <c r="M65" s="246">
        <v>5.7700000000000001E-2</v>
      </c>
      <c r="N65" s="247">
        <f t="shared" si="9"/>
        <v>22648.41</v>
      </c>
      <c r="O65" s="248">
        <f>+N65</f>
        <v>22648.41</v>
      </c>
      <c r="P65" s="244">
        <f>+P64+N65</f>
        <v>400970.12999999995</v>
      </c>
    </row>
    <row r="66" spans="1:16" x14ac:dyDescent="0.2">
      <c r="C66" s="244">
        <f>'Summary- Detailed'!R52</f>
        <v>0</v>
      </c>
      <c r="D66" s="244"/>
      <c r="E66" s="244"/>
      <c r="F66" s="244">
        <v>0</v>
      </c>
      <c r="G66" s="244">
        <f t="shared" si="5"/>
        <v>4775661.905927198</v>
      </c>
      <c r="I66" s="252">
        <v>38564</v>
      </c>
      <c r="J66" s="252">
        <f t="shared" ref="J66:J87" si="11">IF(I66=I67,"",+I67-1)</f>
        <v>38564</v>
      </c>
      <c r="K66" s="245">
        <f t="shared" si="10"/>
        <v>1</v>
      </c>
      <c r="L66" s="245"/>
      <c r="M66" s="246">
        <v>5.7700000000000001E-2</v>
      </c>
      <c r="N66" s="247">
        <f t="shared" si="9"/>
        <v>754.95</v>
      </c>
      <c r="O66" s="248">
        <f t="shared" ref="O66:O88" si="12">IF(MONTH(+I66)&lt;&gt;MONTH(+I65),N66,+O65+N66)</f>
        <v>23403.360000000001</v>
      </c>
      <c r="P66" s="244">
        <f>+P65+N66</f>
        <v>401725.07999999996</v>
      </c>
    </row>
    <row r="67" spans="1:16" x14ac:dyDescent="0.2">
      <c r="A67" s="165" t="s">
        <v>70</v>
      </c>
      <c r="B67" s="168" t="s">
        <v>30</v>
      </c>
      <c r="C67" s="244"/>
      <c r="D67" s="244"/>
      <c r="E67" s="244"/>
      <c r="F67" s="244"/>
      <c r="G67" s="244">
        <f t="shared" si="5"/>
        <v>4775661.905927198</v>
      </c>
      <c r="I67" s="252">
        <v>38565</v>
      </c>
      <c r="J67" s="252">
        <f t="shared" si="11"/>
        <v>38594</v>
      </c>
      <c r="K67" s="245">
        <f t="shared" si="10"/>
        <v>30</v>
      </c>
      <c r="L67" s="245"/>
      <c r="M67" s="246">
        <v>5.7700000000000001E-2</v>
      </c>
      <c r="N67" s="247">
        <f>+IF(+K67&lt;&gt;" ", ROUND(M67*(K67/365)*G67,2),0)-437.54</f>
        <v>22210.87</v>
      </c>
      <c r="O67" s="248">
        <f t="shared" si="12"/>
        <v>22210.87</v>
      </c>
      <c r="P67" s="244">
        <f t="shared" ref="P67:P88" si="13">P66+N67</f>
        <v>423935.94999999995</v>
      </c>
    </row>
    <row r="68" spans="1:16" x14ac:dyDescent="0.2">
      <c r="A68" s="165"/>
      <c r="C68" s="244">
        <f>'Summary- Detailed'!R53</f>
        <v>0</v>
      </c>
      <c r="D68" s="244"/>
      <c r="E68" s="244"/>
      <c r="F68" s="244">
        <f>+F66+C68+D68+E68</f>
        <v>0</v>
      </c>
      <c r="G68" s="244">
        <f t="shared" si="5"/>
        <v>4775661.905927198</v>
      </c>
      <c r="I68" s="252">
        <v>38595</v>
      </c>
      <c r="J68" s="252">
        <f t="shared" si="11"/>
        <v>38595</v>
      </c>
      <c r="K68" s="245">
        <f t="shared" si="10"/>
        <v>1</v>
      </c>
      <c r="L68" s="245"/>
      <c r="M68" s="246">
        <v>5.7700000000000001E-2</v>
      </c>
      <c r="N68" s="247">
        <f>+IF(+K68&lt;&gt;" ", ROUND(M68*(K68/365)*G68,2),0)-14.59</f>
        <v>740.36</v>
      </c>
      <c r="O68" s="248">
        <f t="shared" si="12"/>
        <v>22951.23</v>
      </c>
      <c r="P68" s="244">
        <f t="shared" si="13"/>
        <v>424676.30999999994</v>
      </c>
    </row>
    <row r="69" spans="1:16" x14ac:dyDescent="0.2">
      <c r="A69" s="165"/>
      <c r="B69" s="168" t="s">
        <v>31</v>
      </c>
      <c r="C69" s="244"/>
      <c r="D69" s="244"/>
      <c r="E69" s="244"/>
      <c r="F69" s="244"/>
      <c r="G69" s="244">
        <f t="shared" si="5"/>
        <v>4775661.905927198</v>
      </c>
      <c r="I69" s="252">
        <v>38596</v>
      </c>
      <c r="J69" s="252">
        <f t="shared" si="11"/>
        <v>38624</v>
      </c>
      <c r="K69" s="245">
        <f t="shared" si="10"/>
        <v>29</v>
      </c>
      <c r="L69" s="245"/>
      <c r="M69" s="246">
        <v>5.7700000000000001E-2</v>
      </c>
      <c r="N69" s="247">
        <f t="shared" ref="N69:N84" si="14">+IF(+K69&lt;&gt;" ", ROUND(M69*(K69/365)*G69,2),0)</f>
        <v>21893.47</v>
      </c>
      <c r="O69" s="248">
        <f t="shared" si="12"/>
        <v>21893.47</v>
      </c>
      <c r="P69" s="244">
        <f t="shared" si="13"/>
        <v>446569.77999999991</v>
      </c>
    </row>
    <row r="70" spans="1:16" x14ac:dyDescent="0.2">
      <c r="A70" s="165"/>
      <c r="C70" s="244">
        <f>'Summary- Detailed'!R54</f>
        <v>0</v>
      </c>
      <c r="D70" s="244"/>
      <c r="E70" s="244"/>
      <c r="F70" s="244">
        <f>+F68+C70+D70+E70</f>
        <v>0</v>
      </c>
      <c r="G70" s="244">
        <f t="shared" si="5"/>
        <v>4775661.905927198</v>
      </c>
      <c r="I70" s="252">
        <v>38625</v>
      </c>
      <c r="J70" s="252">
        <f t="shared" si="11"/>
        <v>38625</v>
      </c>
      <c r="K70" s="245">
        <f t="shared" si="10"/>
        <v>1</v>
      </c>
      <c r="L70" s="245"/>
      <c r="M70" s="246">
        <v>5.7700000000000001E-2</v>
      </c>
      <c r="N70" s="247">
        <f t="shared" si="14"/>
        <v>754.95</v>
      </c>
      <c r="O70" s="248">
        <f t="shared" si="12"/>
        <v>22648.420000000002</v>
      </c>
      <c r="P70" s="244">
        <f t="shared" si="13"/>
        <v>447324.72999999992</v>
      </c>
    </row>
    <row r="71" spans="1:16" x14ac:dyDescent="0.2">
      <c r="A71" s="165"/>
      <c r="B71" s="168" t="s">
        <v>32</v>
      </c>
      <c r="C71" s="244"/>
      <c r="D71" s="244"/>
      <c r="E71" s="244"/>
      <c r="F71" s="244"/>
      <c r="G71" s="244">
        <f t="shared" si="5"/>
        <v>4775661.905927198</v>
      </c>
      <c r="I71" s="252">
        <v>38626</v>
      </c>
      <c r="J71" s="252">
        <f t="shared" si="11"/>
        <v>38655</v>
      </c>
      <c r="K71" s="245">
        <f t="shared" si="10"/>
        <v>30</v>
      </c>
      <c r="L71" s="245"/>
      <c r="M71" s="246">
        <v>6.2300000000000001E-2</v>
      </c>
      <c r="N71" s="247">
        <f t="shared" si="14"/>
        <v>24454.01</v>
      </c>
      <c r="O71" s="248">
        <f t="shared" si="12"/>
        <v>24454.01</v>
      </c>
      <c r="P71" s="244">
        <f t="shared" si="13"/>
        <v>471778.73999999993</v>
      </c>
    </row>
    <row r="72" spans="1:16" x14ac:dyDescent="0.2">
      <c r="A72" s="165"/>
      <c r="C72" s="244">
        <f>'Summary- Detailed'!R55</f>
        <v>1035111.0738349855</v>
      </c>
      <c r="D72" s="244"/>
      <c r="E72" s="244"/>
      <c r="F72" s="244">
        <f>+F70+C72+D72+E72</f>
        <v>1035111.0738349855</v>
      </c>
      <c r="G72" s="244">
        <f t="shared" si="5"/>
        <v>5810772.9797621835</v>
      </c>
      <c r="I72" s="252">
        <v>38656</v>
      </c>
      <c r="J72" s="252">
        <f t="shared" si="11"/>
        <v>38656</v>
      </c>
      <c r="K72" s="245">
        <f t="shared" si="10"/>
        <v>1</v>
      </c>
      <c r="L72" s="245"/>
      <c r="M72" s="246">
        <v>6.2300000000000001E-2</v>
      </c>
      <c r="N72" s="247">
        <f t="shared" si="14"/>
        <v>991.81</v>
      </c>
      <c r="O72" s="248">
        <f t="shared" si="12"/>
        <v>25445.82</v>
      </c>
      <c r="P72" s="244">
        <f t="shared" si="13"/>
        <v>472770.54999999993</v>
      </c>
    </row>
    <row r="73" spans="1:16" x14ac:dyDescent="0.2">
      <c r="A73" s="165"/>
      <c r="B73" s="168" t="s">
        <v>33</v>
      </c>
      <c r="C73" s="244"/>
      <c r="D73" s="244"/>
      <c r="E73" s="244"/>
      <c r="F73" s="244"/>
      <c r="G73" s="244">
        <f t="shared" si="5"/>
        <v>5810772.9797621835</v>
      </c>
      <c r="I73" s="252">
        <v>38657</v>
      </c>
      <c r="J73" s="252">
        <f t="shared" si="11"/>
        <v>38685</v>
      </c>
      <c r="K73" s="245">
        <f t="shared" si="10"/>
        <v>29</v>
      </c>
      <c r="L73" s="245"/>
      <c r="M73" s="246">
        <v>6.2300000000000001E-2</v>
      </c>
      <c r="N73" s="247">
        <f t="shared" si="14"/>
        <v>28762.53</v>
      </c>
      <c r="O73" s="248">
        <f t="shared" si="12"/>
        <v>28762.53</v>
      </c>
      <c r="P73" s="244">
        <f t="shared" si="13"/>
        <v>501533.07999999996</v>
      </c>
    </row>
    <row r="74" spans="1:16" x14ac:dyDescent="0.2">
      <c r="A74" s="165"/>
      <c r="C74" s="244">
        <f>'Summary- Detailed'!R56</f>
        <v>-485597.40796025749</v>
      </c>
      <c r="D74" s="244"/>
      <c r="E74" s="244"/>
      <c r="F74" s="244">
        <f>C74</f>
        <v>-485597.40796025749</v>
      </c>
      <c r="G74" s="244">
        <f t="shared" si="5"/>
        <v>5325175.571801926</v>
      </c>
      <c r="I74" s="252">
        <v>38686</v>
      </c>
      <c r="J74" s="252">
        <f t="shared" si="11"/>
        <v>38686</v>
      </c>
      <c r="K74" s="245">
        <f t="shared" si="10"/>
        <v>1</v>
      </c>
      <c r="L74" s="245"/>
      <c r="M74" s="246">
        <v>6.2300000000000001E-2</v>
      </c>
      <c r="N74" s="247">
        <f t="shared" si="14"/>
        <v>908.93</v>
      </c>
      <c r="O74" s="248">
        <f t="shared" si="12"/>
        <v>29671.46</v>
      </c>
      <c r="P74" s="244">
        <f t="shared" si="13"/>
        <v>502442.00999999995</v>
      </c>
    </row>
    <row r="75" spans="1:16" x14ac:dyDescent="0.2">
      <c r="A75" s="165"/>
      <c r="B75" s="168" t="s">
        <v>34</v>
      </c>
      <c r="C75" s="244"/>
      <c r="D75" s="244"/>
      <c r="E75" s="244"/>
      <c r="F75" s="244"/>
      <c r="G75" s="244">
        <f t="shared" si="5"/>
        <v>5325175.571801926</v>
      </c>
      <c r="I75" s="252">
        <v>38687</v>
      </c>
      <c r="J75" s="252">
        <f t="shared" si="11"/>
        <v>38716</v>
      </c>
      <c r="K75" s="245">
        <f t="shared" si="10"/>
        <v>30</v>
      </c>
      <c r="L75" s="245"/>
      <c r="M75" s="246">
        <v>6.2300000000000001E-2</v>
      </c>
      <c r="N75" s="247">
        <f t="shared" si="14"/>
        <v>27267.82</v>
      </c>
      <c r="O75" s="248">
        <f t="shared" si="12"/>
        <v>27267.82</v>
      </c>
      <c r="P75" s="244">
        <f t="shared" si="13"/>
        <v>529709.82999999996</v>
      </c>
    </row>
    <row r="76" spans="1:16" x14ac:dyDescent="0.2">
      <c r="A76" s="165"/>
      <c r="C76" s="244">
        <f>'Summary- Detailed'!R57</f>
        <v>10321984.536463212</v>
      </c>
      <c r="D76" s="244"/>
      <c r="E76" s="244"/>
      <c r="F76" s="244">
        <f>C76</f>
        <v>10321984.536463212</v>
      </c>
      <c r="G76" s="244">
        <f t="shared" si="5"/>
        <v>15647160.108265139</v>
      </c>
      <c r="I76" s="252">
        <v>38717</v>
      </c>
      <c r="J76" s="252">
        <f t="shared" si="11"/>
        <v>38717</v>
      </c>
      <c r="K76" s="245">
        <f t="shared" si="10"/>
        <v>1</v>
      </c>
      <c r="L76" s="245"/>
      <c r="M76" s="246">
        <v>6.2300000000000001E-2</v>
      </c>
      <c r="N76" s="247">
        <f t="shared" si="14"/>
        <v>2670.73</v>
      </c>
      <c r="O76" s="248">
        <f t="shared" si="12"/>
        <v>29938.55</v>
      </c>
      <c r="P76" s="244">
        <f t="shared" si="13"/>
        <v>532380.55999999994</v>
      </c>
    </row>
    <row r="77" spans="1:16" x14ac:dyDescent="0.2">
      <c r="A77" s="165"/>
      <c r="B77" s="168" t="s">
        <v>35</v>
      </c>
      <c r="C77" s="244"/>
      <c r="D77" s="244"/>
      <c r="E77" s="244"/>
      <c r="F77" s="244"/>
      <c r="G77" s="244">
        <f t="shared" si="5"/>
        <v>15647160.108265139</v>
      </c>
      <c r="I77" s="252">
        <v>38718</v>
      </c>
      <c r="J77" s="252">
        <f t="shared" si="11"/>
        <v>38747</v>
      </c>
      <c r="K77" s="245">
        <f t="shared" si="10"/>
        <v>30</v>
      </c>
      <c r="L77" s="245"/>
      <c r="M77" s="246">
        <v>6.7799999999999999E-2</v>
      </c>
      <c r="N77" s="247">
        <f t="shared" si="14"/>
        <v>87195.41</v>
      </c>
      <c r="O77" s="248">
        <f t="shared" si="12"/>
        <v>87195.41</v>
      </c>
      <c r="P77" s="244">
        <f t="shared" si="13"/>
        <v>619575.97</v>
      </c>
    </row>
    <row r="78" spans="1:16" x14ac:dyDescent="0.2">
      <c r="A78" s="165"/>
      <c r="C78" s="244">
        <f>'Summary- Detailed'!R58</f>
        <v>-2633303.9994967449</v>
      </c>
      <c r="D78" s="244"/>
      <c r="E78" s="244"/>
      <c r="F78" s="244">
        <f>+C78</f>
        <v>-2633303.9994967449</v>
      </c>
      <c r="G78" s="244">
        <f t="shared" si="5"/>
        <v>13013856.108768394</v>
      </c>
      <c r="I78" s="252">
        <v>38748</v>
      </c>
      <c r="J78" s="252">
        <f t="shared" si="11"/>
        <v>38748</v>
      </c>
      <c r="K78" s="245">
        <f t="shared" si="10"/>
        <v>1</v>
      </c>
      <c r="L78" s="245"/>
      <c r="M78" s="246">
        <v>6.7799999999999999E-2</v>
      </c>
      <c r="N78" s="247">
        <f t="shared" si="14"/>
        <v>2417.37</v>
      </c>
      <c r="O78" s="248">
        <f t="shared" si="12"/>
        <v>89612.78</v>
      </c>
      <c r="P78" s="244">
        <f t="shared" si="13"/>
        <v>621993.34</v>
      </c>
    </row>
    <row r="79" spans="1:16" x14ac:dyDescent="0.2">
      <c r="A79" s="165"/>
      <c r="B79" s="168" t="s">
        <v>36</v>
      </c>
      <c r="C79" s="244"/>
      <c r="D79" s="244"/>
      <c r="E79" s="244"/>
      <c r="F79" s="244"/>
      <c r="G79" s="244">
        <f t="shared" si="5"/>
        <v>13013856.108768394</v>
      </c>
      <c r="I79" s="252">
        <v>38749</v>
      </c>
      <c r="J79" s="252">
        <f t="shared" si="11"/>
        <v>38775</v>
      </c>
      <c r="K79" s="245">
        <f t="shared" si="10"/>
        <v>27</v>
      </c>
      <c r="L79" s="245"/>
      <c r="M79" s="246">
        <v>6.7799999999999999E-2</v>
      </c>
      <c r="N79" s="247">
        <f t="shared" si="14"/>
        <v>65268.95</v>
      </c>
      <c r="O79" s="248">
        <f t="shared" si="12"/>
        <v>65268.95</v>
      </c>
      <c r="P79" s="244">
        <f t="shared" si="13"/>
        <v>687262.28999999992</v>
      </c>
    </row>
    <row r="80" spans="1:16" x14ac:dyDescent="0.2">
      <c r="A80" s="165"/>
      <c r="C80" s="244">
        <f>'Summary- Detailed'!R59</f>
        <v>2195554.6378052663</v>
      </c>
      <c r="D80" s="244"/>
      <c r="E80" s="244"/>
      <c r="F80" s="244">
        <f>+C80</f>
        <v>2195554.6378052663</v>
      </c>
      <c r="G80" s="244">
        <f t="shared" si="5"/>
        <v>15209410.746573661</v>
      </c>
      <c r="I80" s="253">
        <v>38776</v>
      </c>
      <c r="J80" s="252">
        <f t="shared" si="11"/>
        <v>38776</v>
      </c>
      <c r="K80" s="245">
        <f t="shared" si="10"/>
        <v>1</v>
      </c>
      <c r="L80" s="245"/>
      <c r="M80" s="246">
        <v>6.7799999999999999E-2</v>
      </c>
      <c r="N80" s="247">
        <f t="shared" si="14"/>
        <v>2825.2</v>
      </c>
      <c r="O80" s="248">
        <f t="shared" si="12"/>
        <v>68094.149999999994</v>
      </c>
      <c r="P80" s="244">
        <f t="shared" si="13"/>
        <v>690087.48999999987</v>
      </c>
    </row>
    <row r="81" spans="1:16" x14ac:dyDescent="0.2">
      <c r="A81" s="165"/>
      <c r="B81" s="168" t="s">
        <v>37</v>
      </c>
      <c r="C81" s="244"/>
      <c r="D81" s="244"/>
      <c r="E81" s="244"/>
      <c r="F81" s="244"/>
      <c r="G81" s="244">
        <f t="shared" si="5"/>
        <v>15209410.746573661</v>
      </c>
      <c r="I81" s="252">
        <v>38777</v>
      </c>
      <c r="J81" s="252">
        <f t="shared" si="11"/>
        <v>38806</v>
      </c>
      <c r="K81" s="245">
        <f t="shared" si="10"/>
        <v>30</v>
      </c>
      <c r="L81" s="245"/>
      <c r="M81" s="246">
        <v>6.7799999999999999E-2</v>
      </c>
      <c r="N81" s="247">
        <f t="shared" si="14"/>
        <v>84756</v>
      </c>
      <c r="O81" s="248">
        <f t="shared" si="12"/>
        <v>84756</v>
      </c>
      <c r="P81" s="244">
        <f t="shared" si="13"/>
        <v>774843.48999999987</v>
      </c>
    </row>
    <row r="82" spans="1:16" x14ac:dyDescent="0.2">
      <c r="A82" s="165"/>
      <c r="C82" s="244">
        <f>'Summary- Detailed'!R60</f>
        <v>6977521.9056016635</v>
      </c>
      <c r="D82" s="244"/>
      <c r="E82" s="244"/>
      <c r="F82" s="244">
        <f>+C82</f>
        <v>6977521.9056016635</v>
      </c>
      <c r="G82" s="244">
        <f t="shared" si="5"/>
        <v>22186932.652175322</v>
      </c>
      <c r="I82" s="252">
        <v>38807</v>
      </c>
      <c r="J82" s="252">
        <f t="shared" si="11"/>
        <v>38807</v>
      </c>
      <c r="K82" s="245">
        <f t="shared" si="10"/>
        <v>1</v>
      </c>
      <c r="L82" s="245"/>
      <c r="M82" s="246">
        <v>6.7799999999999999E-2</v>
      </c>
      <c r="N82" s="247">
        <f t="shared" si="14"/>
        <v>4121.3</v>
      </c>
      <c r="O82" s="248">
        <f t="shared" si="12"/>
        <v>88877.3</v>
      </c>
      <c r="P82" s="244">
        <f t="shared" si="13"/>
        <v>778964.78999999992</v>
      </c>
    </row>
    <row r="83" spans="1:16" x14ac:dyDescent="0.2">
      <c r="A83" s="165"/>
      <c r="B83" s="168" t="s">
        <v>38</v>
      </c>
      <c r="C83" s="244"/>
      <c r="D83" s="244"/>
      <c r="E83" s="244"/>
      <c r="F83" s="244"/>
      <c r="G83" s="244">
        <f t="shared" si="5"/>
        <v>22186932.652175322</v>
      </c>
      <c r="I83" s="252">
        <v>38808</v>
      </c>
      <c r="J83" s="252">
        <f t="shared" si="11"/>
        <v>38836</v>
      </c>
      <c r="K83" s="245">
        <v>30</v>
      </c>
      <c r="L83" s="245"/>
      <c r="M83" s="249">
        <v>7.2999999999999995E-2</v>
      </c>
      <c r="N83" s="247">
        <f t="shared" si="14"/>
        <v>133121.60000000001</v>
      </c>
      <c r="O83" s="248">
        <f t="shared" si="12"/>
        <v>133121.60000000001</v>
      </c>
      <c r="P83" s="244">
        <f t="shared" si="13"/>
        <v>912086.3899999999</v>
      </c>
    </row>
    <row r="84" spans="1:16" x14ac:dyDescent="0.2">
      <c r="A84" s="165"/>
      <c r="C84" s="244">
        <f>'Summary- Detailed'!R61</f>
        <v>-9427218.1285901181</v>
      </c>
      <c r="D84" s="244"/>
      <c r="E84" s="244"/>
      <c r="F84" s="244">
        <f>+C84</f>
        <v>-9427218.1285901181</v>
      </c>
      <c r="G84" s="244">
        <f t="shared" si="5"/>
        <v>12759714.523585204</v>
      </c>
      <c r="I84" s="252">
        <v>38837</v>
      </c>
      <c r="J84" s="252">
        <f t="shared" si="11"/>
        <v>38837</v>
      </c>
      <c r="K84" s="245">
        <f t="shared" ref="K84:K115" si="15">+IF(+J84="","",+J84-(I84-1))</f>
        <v>1</v>
      </c>
      <c r="L84" s="245"/>
      <c r="M84" s="249">
        <v>7.2999999999999995E-2</v>
      </c>
      <c r="N84" s="247">
        <f t="shared" si="14"/>
        <v>2551.94</v>
      </c>
      <c r="O84" s="248">
        <f t="shared" si="12"/>
        <v>135673.54</v>
      </c>
      <c r="P84" s="244">
        <f t="shared" si="13"/>
        <v>914638.32999999984</v>
      </c>
    </row>
    <row r="85" spans="1:16" x14ac:dyDescent="0.2">
      <c r="A85" s="165"/>
      <c r="B85" s="168" t="s">
        <v>39</v>
      </c>
      <c r="D85" s="244"/>
      <c r="E85" s="244"/>
      <c r="F85" s="244"/>
      <c r="G85" s="244">
        <f t="shared" si="5"/>
        <v>12759714.523585204</v>
      </c>
      <c r="I85" s="252">
        <v>38838</v>
      </c>
      <c r="J85" s="252">
        <f t="shared" si="11"/>
        <v>38867</v>
      </c>
      <c r="K85" s="245">
        <f t="shared" si="15"/>
        <v>30</v>
      </c>
      <c r="L85" s="245"/>
      <c r="M85" s="246">
        <v>7.2999999999999995E-2</v>
      </c>
      <c r="N85" s="247">
        <f>+IF(+K85&lt;&gt;" ", ROUND(M85*(K85/365)*G85,2),0)-7999.01</f>
        <v>68559.28</v>
      </c>
      <c r="O85" s="248">
        <f t="shared" si="12"/>
        <v>68559.28</v>
      </c>
      <c r="P85" s="244">
        <f t="shared" si="13"/>
        <v>983197.60999999987</v>
      </c>
    </row>
    <row r="86" spans="1:16" x14ac:dyDescent="0.2">
      <c r="A86" s="165"/>
      <c r="C86" s="244">
        <f>'Summary- Detailed'!R62</f>
        <v>-7984052.617658006</v>
      </c>
      <c r="D86" s="244"/>
      <c r="E86" s="244"/>
      <c r="F86" s="244">
        <f>+C86</f>
        <v>-7984052.617658006</v>
      </c>
      <c r="G86" s="244">
        <f t="shared" si="5"/>
        <v>4775661.905927198</v>
      </c>
      <c r="I86" s="252">
        <v>38868</v>
      </c>
      <c r="J86" s="252">
        <f t="shared" si="11"/>
        <v>38868</v>
      </c>
      <c r="K86" s="245">
        <f t="shared" si="15"/>
        <v>1</v>
      </c>
      <c r="L86" s="245"/>
      <c r="M86" s="246">
        <v>7.2999999999999995E-2</v>
      </c>
      <c r="N86" s="247">
        <f>+IF(+K86&lt;&gt;" ", ROUND(M86*(K86/365)*G86,2),0)</f>
        <v>955.13</v>
      </c>
      <c r="O86" s="248">
        <f t="shared" si="12"/>
        <v>69514.41</v>
      </c>
      <c r="P86" s="244">
        <f t="shared" si="13"/>
        <v>984152.73999999987</v>
      </c>
    </row>
    <row r="87" spans="1:16" x14ac:dyDescent="0.2">
      <c r="A87" s="165"/>
      <c r="B87" s="168" t="s">
        <v>40</v>
      </c>
      <c r="D87" s="244"/>
      <c r="E87" s="244"/>
      <c r="F87" s="244"/>
      <c r="G87" s="244">
        <f t="shared" si="5"/>
        <v>4775661.905927198</v>
      </c>
      <c r="I87" s="252">
        <v>38869</v>
      </c>
      <c r="J87" s="252">
        <f t="shared" si="11"/>
        <v>38897</v>
      </c>
      <c r="K87" s="245">
        <f t="shared" si="15"/>
        <v>29</v>
      </c>
      <c r="L87" s="245"/>
      <c r="M87" s="246">
        <v>7.2999999999999995E-2</v>
      </c>
      <c r="N87" s="247">
        <f>+IF(+K87&lt;&gt;" ", ROUND(M87*(K87/365)*G87,2),0)-1472</f>
        <v>26226.84</v>
      </c>
      <c r="O87" s="248">
        <f t="shared" si="12"/>
        <v>26226.84</v>
      </c>
      <c r="P87" s="244">
        <f t="shared" si="13"/>
        <v>1010379.5799999998</v>
      </c>
    </row>
    <row r="88" spans="1:16" x14ac:dyDescent="0.2">
      <c r="A88" s="165"/>
      <c r="C88" s="244">
        <f>'Summary- Detailed'!R63</f>
        <v>0</v>
      </c>
      <c r="D88" s="244"/>
      <c r="E88" s="244"/>
      <c r="F88" s="244">
        <f>+C88</f>
        <v>0</v>
      </c>
      <c r="G88" s="244">
        <f t="shared" si="5"/>
        <v>4775661.905927198</v>
      </c>
      <c r="I88" s="252">
        <v>38898</v>
      </c>
      <c r="J88" s="252">
        <v>38898</v>
      </c>
      <c r="K88" s="245">
        <f t="shared" si="15"/>
        <v>1</v>
      </c>
      <c r="L88" s="245"/>
      <c r="M88" s="246">
        <v>7.2999999999999995E-2</v>
      </c>
      <c r="N88" s="247">
        <f t="shared" ref="N88:N119" si="16">+IF(+K88&lt;&gt;" ", ROUND(M88*(K88/365)*G88,2),0)</f>
        <v>955.13</v>
      </c>
      <c r="O88" s="248">
        <f t="shared" si="12"/>
        <v>27181.97</v>
      </c>
      <c r="P88" s="244">
        <f t="shared" si="13"/>
        <v>1011334.7099999998</v>
      </c>
    </row>
    <row r="89" spans="1:16" x14ac:dyDescent="0.2">
      <c r="A89" s="168" t="s">
        <v>73</v>
      </c>
      <c r="B89" s="168" t="s">
        <v>29</v>
      </c>
      <c r="C89" s="244"/>
      <c r="D89" s="244"/>
      <c r="E89" s="244"/>
      <c r="F89" s="244"/>
      <c r="G89" s="244">
        <f t="shared" si="5"/>
        <v>4775661.905927198</v>
      </c>
      <c r="I89" s="252">
        <v>38899</v>
      </c>
      <c r="J89" s="252">
        <f>+I90-1</f>
        <v>38928</v>
      </c>
      <c r="K89" s="245">
        <f t="shared" si="15"/>
        <v>30</v>
      </c>
      <c r="L89" s="245"/>
      <c r="M89" s="246">
        <v>7.7399999999999997E-2</v>
      </c>
      <c r="N89" s="247">
        <f t="shared" si="16"/>
        <v>30381.06</v>
      </c>
      <c r="O89" s="248">
        <f>+N89</f>
        <v>30381.06</v>
      </c>
      <c r="P89" s="244">
        <f>+P88+N89</f>
        <v>1041715.7699999999</v>
      </c>
    </row>
    <row r="90" spans="1:16" x14ac:dyDescent="0.2">
      <c r="C90" s="244">
        <f>'Summary- Detailed'!R68</f>
        <v>-2880448.2629797561</v>
      </c>
      <c r="D90" s="244"/>
      <c r="E90" s="244"/>
      <c r="F90" s="244">
        <f>+C90</f>
        <v>-2880448.2629797561</v>
      </c>
      <c r="G90" s="244">
        <f t="shared" si="5"/>
        <v>1895213.6429474419</v>
      </c>
      <c r="I90" s="252">
        <v>38929</v>
      </c>
      <c r="J90" s="252">
        <f t="shared" ref="J90:J99" si="17">IF(I90=I91,"",+I91-1)</f>
        <v>38929</v>
      </c>
      <c r="K90" s="245">
        <f t="shared" si="15"/>
        <v>1</v>
      </c>
      <c r="L90" s="245"/>
      <c r="M90" s="246">
        <v>7.7399999999999997E-2</v>
      </c>
      <c r="N90" s="247">
        <f t="shared" si="16"/>
        <v>401.89</v>
      </c>
      <c r="O90" s="248">
        <f t="shared" ref="O90:O121" si="18">IF(MONTH(+I90)&lt;&gt;MONTH(+I89),N90,+O89+N90)</f>
        <v>30782.95</v>
      </c>
      <c r="P90" s="244">
        <f>+P89+N90</f>
        <v>1042117.6599999999</v>
      </c>
    </row>
    <row r="91" spans="1:16" x14ac:dyDescent="0.2">
      <c r="B91" s="168" t="s">
        <v>30</v>
      </c>
      <c r="C91" s="244"/>
      <c r="D91" s="244"/>
      <c r="E91" s="244"/>
      <c r="F91" s="244"/>
      <c r="G91" s="244">
        <f t="shared" si="5"/>
        <v>1895213.6429474419</v>
      </c>
      <c r="I91" s="252">
        <v>38930</v>
      </c>
      <c r="J91" s="252">
        <f t="shared" si="17"/>
        <v>38959</v>
      </c>
      <c r="K91" s="245">
        <f t="shared" si="15"/>
        <v>30</v>
      </c>
      <c r="L91" s="245"/>
      <c r="M91" s="246">
        <v>7.7399999999999997E-2</v>
      </c>
      <c r="N91" s="247">
        <f t="shared" si="16"/>
        <v>12056.67</v>
      </c>
      <c r="O91" s="248">
        <f t="shared" si="18"/>
        <v>12056.67</v>
      </c>
      <c r="P91" s="244">
        <f t="shared" ref="P91:P154" si="19">P90+N91</f>
        <v>1054174.3299999998</v>
      </c>
    </row>
    <row r="92" spans="1:16" x14ac:dyDescent="0.2">
      <c r="C92" s="244">
        <f>'Summary- Detailed'!R69</f>
        <v>-4677347.5255082687</v>
      </c>
      <c r="D92" s="244"/>
      <c r="E92" s="244"/>
      <c r="F92" s="244">
        <f>C92</f>
        <v>-4677347.5255082687</v>
      </c>
      <c r="G92" s="244">
        <f t="shared" si="5"/>
        <v>-2782133.8825608268</v>
      </c>
      <c r="I92" s="252">
        <v>38960</v>
      </c>
      <c r="J92" s="252">
        <f t="shared" si="17"/>
        <v>38960</v>
      </c>
      <c r="K92" s="245">
        <f t="shared" si="15"/>
        <v>1</v>
      </c>
      <c r="L92" s="245"/>
      <c r="M92" s="246">
        <v>7.7399999999999997E-2</v>
      </c>
      <c r="N92" s="247">
        <f t="shared" si="16"/>
        <v>-589.96</v>
      </c>
      <c r="O92" s="248">
        <f t="shared" si="18"/>
        <v>11466.71</v>
      </c>
      <c r="P92" s="244">
        <f t="shared" si="19"/>
        <v>1053584.3699999999</v>
      </c>
    </row>
    <row r="93" spans="1:16" x14ac:dyDescent="0.2">
      <c r="B93" s="168" t="s">
        <v>31</v>
      </c>
      <c r="C93" s="244"/>
      <c r="D93" s="244"/>
      <c r="E93" s="244"/>
      <c r="F93" s="244"/>
      <c r="G93" s="244">
        <f t="shared" si="5"/>
        <v>-2782133.8825608268</v>
      </c>
      <c r="I93" s="252">
        <v>38961</v>
      </c>
      <c r="J93" s="252">
        <f t="shared" si="17"/>
        <v>38989</v>
      </c>
      <c r="K93" s="245">
        <f t="shared" si="15"/>
        <v>29</v>
      </c>
      <c r="L93" s="245"/>
      <c r="M93" s="246">
        <v>7.7399999999999997E-2</v>
      </c>
      <c r="N93" s="247">
        <f t="shared" si="16"/>
        <v>-17108.98</v>
      </c>
      <c r="O93" s="248">
        <f t="shared" si="18"/>
        <v>-17108.98</v>
      </c>
      <c r="P93" s="244">
        <f t="shared" si="19"/>
        <v>1036475.3899999999</v>
      </c>
    </row>
    <row r="94" spans="1:16" x14ac:dyDescent="0.2">
      <c r="C94" s="244">
        <f>'Summary- Detailed'!R70</f>
        <v>3667420.8745055292</v>
      </c>
      <c r="D94" s="244"/>
      <c r="E94" s="244"/>
      <c r="F94" s="244">
        <f>C94</f>
        <v>3667420.8745055292</v>
      </c>
      <c r="G94" s="244">
        <f t="shared" si="5"/>
        <v>885286.99194470234</v>
      </c>
      <c r="I94" s="252">
        <v>38990</v>
      </c>
      <c r="J94" s="252">
        <f t="shared" si="17"/>
        <v>38990</v>
      </c>
      <c r="K94" s="245">
        <f t="shared" si="15"/>
        <v>1</v>
      </c>
      <c r="L94" s="245"/>
      <c r="M94" s="246">
        <v>7.7399999999999997E-2</v>
      </c>
      <c r="N94" s="247">
        <f t="shared" si="16"/>
        <v>187.73</v>
      </c>
      <c r="O94" s="248">
        <f t="shared" si="18"/>
        <v>-16921.25</v>
      </c>
      <c r="P94" s="244">
        <f t="shared" si="19"/>
        <v>1036663.1199999999</v>
      </c>
    </row>
    <row r="95" spans="1:16" x14ac:dyDescent="0.2">
      <c r="B95" s="168" t="s">
        <v>32</v>
      </c>
      <c r="C95" s="244"/>
      <c r="D95" s="244"/>
      <c r="E95" s="244"/>
      <c r="F95" s="244"/>
      <c r="G95" s="244">
        <f t="shared" si="5"/>
        <v>885286.99194470234</v>
      </c>
      <c r="I95" s="252">
        <v>38991</v>
      </c>
      <c r="J95" s="252">
        <f t="shared" si="17"/>
        <v>39020</v>
      </c>
      <c r="K95" s="245">
        <f t="shared" si="15"/>
        <v>30</v>
      </c>
      <c r="L95" s="245"/>
      <c r="M95" s="246">
        <v>8.1699999999999995E-2</v>
      </c>
      <c r="N95" s="247">
        <f t="shared" si="16"/>
        <v>5944.76</v>
      </c>
      <c r="O95" s="248">
        <f t="shared" si="18"/>
        <v>5944.76</v>
      </c>
      <c r="P95" s="244">
        <f t="shared" si="19"/>
        <v>1042607.8799999999</v>
      </c>
    </row>
    <row r="96" spans="1:16" x14ac:dyDescent="0.2">
      <c r="C96" s="244">
        <f>'Summary- Detailed'!R71</f>
        <v>3890374.9139824957</v>
      </c>
      <c r="D96" s="244"/>
      <c r="E96" s="244"/>
      <c r="F96" s="244">
        <f>C96</f>
        <v>3890374.9139824957</v>
      </c>
      <c r="G96" s="244">
        <f t="shared" si="5"/>
        <v>4775661.905927198</v>
      </c>
      <c r="I96" s="252">
        <v>39021</v>
      </c>
      <c r="J96" s="252">
        <f t="shared" si="17"/>
        <v>39021</v>
      </c>
      <c r="K96" s="245">
        <f t="shared" si="15"/>
        <v>1</v>
      </c>
      <c r="L96" s="245"/>
      <c r="M96" s="246">
        <v>8.1699999999999995E-2</v>
      </c>
      <c r="N96" s="247">
        <f t="shared" si="16"/>
        <v>1068.96</v>
      </c>
      <c r="O96" s="248">
        <f t="shared" si="18"/>
        <v>7013.72</v>
      </c>
      <c r="P96" s="244">
        <f t="shared" si="19"/>
        <v>1043676.8399999999</v>
      </c>
    </row>
    <row r="97" spans="1:16" x14ac:dyDescent="0.2">
      <c r="B97" s="168" t="s">
        <v>33</v>
      </c>
      <c r="C97" s="244"/>
      <c r="D97" s="244"/>
      <c r="E97" s="244"/>
      <c r="F97" s="244"/>
      <c r="G97" s="244">
        <f t="shared" si="5"/>
        <v>4775661.905927198</v>
      </c>
      <c r="I97" s="252">
        <v>39022</v>
      </c>
      <c r="J97" s="252">
        <f t="shared" si="17"/>
        <v>39050</v>
      </c>
      <c r="K97" s="245">
        <f t="shared" si="15"/>
        <v>29</v>
      </c>
      <c r="L97" s="245"/>
      <c r="M97" s="246">
        <v>8.1699999999999995E-2</v>
      </c>
      <c r="N97" s="247">
        <f t="shared" si="16"/>
        <v>30999.93</v>
      </c>
      <c r="O97" s="248">
        <f t="shared" si="18"/>
        <v>30999.93</v>
      </c>
      <c r="P97" s="244">
        <f t="shared" si="19"/>
        <v>1074676.7699999998</v>
      </c>
    </row>
    <row r="98" spans="1:16" x14ac:dyDescent="0.2">
      <c r="C98" s="244">
        <f>'Summary- Detailed'!R72</f>
        <v>0</v>
      </c>
      <c r="D98" s="244"/>
      <c r="E98" s="244"/>
      <c r="F98" s="244">
        <f>C98</f>
        <v>0</v>
      </c>
      <c r="G98" s="244">
        <f t="shared" si="5"/>
        <v>4775661.905927198</v>
      </c>
      <c r="I98" s="252">
        <v>39051</v>
      </c>
      <c r="J98" s="252">
        <f t="shared" si="17"/>
        <v>39051</v>
      </c>
      <c r="K98" s="245">
        <f t="shared" si="15"/>
        <v>1</v>
      </c>
      <c r="L98" s="245"/>
      <c r="M98" s="246">
        <v>8.1699999999999995E-2</v>
      </c>
      <c r="N98" s="247">
        <f t="shared" si="16"/>
        <v>1068.96</v>
      </c>
      <c r="O98" s="248">
        <f t="shared" si="18"/>
        <v>32068.89</v>
      </c>
      <c r="P98" s="244">
        <f t="shared" si="19"/>
        <v>1075745.7299999997</v>
      </c>
    </row>
    <row r="99" spans="1:16" x14ac:dyDescent="0.2">
      <c r="B99" s="168" t="s">
        <v>34</v>
      </c>
      <c r="C99" s="244"/>
      <c r="D99" s="244"/>
      <c r="E99" s="244"/>
      <c r="F99" s="244"/>
      <c r="G99" s="244">
        <f t="shared" si="5"/>
        <v>4775661.905927198</v>
      </c>
      <c r="I99" s="252">
        <v>39052</v>
      </c>
      <c r="J99" s="252">
        <f t="shared" si="17"/>
        <v>39081</v>
      </c>
      <c r="K99" s="245">
        <f t="shared" si="15"/>
        <v>30</v>
      </c>
      <c r="L99" s="245"/>
      <c r="M99" s="246">
        <v>8.1699999999999995E-2</v>
      </c>
      <c r="N99" s="247">
        <f t="shared" si="16"/>
        <v>32068.9</v>
      </c>
      <c r="O99" s="248">
        <f t="shared" si="18"/>
        <v>32068.9</v>
      </c>
      <c r="P99" s="244">
        <f t="shared" si="19"/>
        <v>1107814.6299999997</v>
      </c>
    </row>
    <row r="100" spans="1:16" x14ac:dyDescent="0.2">
      <c r="C100" s="244">
        <f>'Summary- Detailed'!R73</f>
        <v>0</v>
      </c>
      <c r="D100" s="244"/>
      <c r="E100" s="244"/>
      <c r="F100" s="244">
        <f>C100</f>
        <v>0</v>
      </c>
      <c r="G100" s="244">
        <f t="shared" si="5"/>
        <v>4775661.905927198</v>
      </c>
      <c r="I100" s="252">
        <v>39082</v>
      </c>
      <c r="J100" s="252">
        <v>39082</v>
      </c>
      <c r="K100" s="245">
        <f t="shared" si="15"/>
        <v>1</v>
      </c>
      <c r="L100" s="245"/>
      <c r="M100" s="246">
        <v>8.1699999999999995E-2</v>
      </c>
      <c r="N100" s="247">
        <f t="shared" si="16"/>
        <v>1068.96</v>
      </c>
      <c r="O100" s="248">
        <f t="shared" si="18"/>
        <v>33137.86</v>
      </c>
      <c r="P100" s="244">
        <f t="shared" si="19"/>
        <v>1108883.5899999996</v>
      </c>
    </row>
    <row r="101" spans="1:16" x14ac:dyDescent="0.2">
      <c r="A101" s="168" t="s">
        <v>74</v>
      </c>
      <c r="B101" s="168" t="s">
        <v>35</v>
      </c>
      <c r="G101" s="244">
        <f t="shared" si="5"/>
        <v>4775661.905927198</v>
      </c>
      <c r="I101" s="254">
        <v>39083</v>
      </c>
      <c r="J101" s="254">
        <v>39112</v>
      </c>
      <c r="K101" s="245">
        <f t="shared" si="15"/>
        <v>30</v>
      </c>
      <c r="L101" s="245"/>
      <c r="M101" s="246">
        <v>8.2500000000000004E-2</v>
      </c>
      <c r="N101" s="247">
        <f t="shared" si="16"/>
        <v>32382.91</v>
      </c>
      <c r="O101" s="248">
        <f t="shared" si="18"/>
        <v>32382.91</v>
      </c>
      <c r="P101" s="244">
        <f t="shared" si="19"/>
        <v>1141266.4999999995</v>
      </c>
    </row>
    <row r="102" spans="1:16" x14ac:dyDescent="0.2">
      <c r="A102" s="250" t="s">
        <v>75</v>
      </c>
      <c r="C102" s="244">
        <f>'Summary- Detailed'!R79</f>
        <v>0</v>
      </c>
      <c r="F102" s="244">
        <f>C102</f>
        <v>0</v>
      </c>
      <c r="G102" s="244">
        <f t="shared" si="5"/>
        <v>4775661.905927198</v>
      </c>
      <c r="I102" s="254">
        <v>39113</v>
      </c>
      <c r="J102" s="254">
        <v>39113</v>
      </c>
      <c r="K102" s="245">
        <f t="shared" si="15"/>
        <v>1</v>
      </c>
      <c r="L102" s="245"/>
      <c r="M102" s="246">
        <v>8.2500000000000004E-2</v>
      </c>
      <c r="N102" s="247">
        <f t="shared" si="16"/>
        <v>1079.43</v>
      </c>
      <c r="O102" s="248">
        <f t="shared" si="18"/>
        <v>33462.339999999997</v>
      </c>
      <c r="P102" s="244">
        <f t="shared" si="19"/>
        <v>1142345.9299999995</v>
      </c>
    </row>
    <row r="103" spans="1:16" x14ac:dyDescent="0.2">
      <c r="B103" s="168" t="s">
        <v>36</v>
      </c>
      <c r="C103" s="244"/>
      <c r="G103" s="244">
        <f t="shared" si="5"/>
        <v>4775661.905927198</v>
      </c>
      <c r="I103" s="254">
        <v>39114</v>
      </c>
      <c r="J103" s="254">
        <v>39140</v>
      </c>
      <c r="K103" s="245">
        <f t="shared" si="15"/>
        <v>27</v>
      </c>
      <c r="L103" s="245"/>
      <c r="M103" s="246">
        <v>8.2500000000000004E-2</v>
      </c>
      <c r="N103" s="247">
        <f t="shared" si="16"/>
        <v>29144.62</v>
      </c>
      <c r="O103" s="248">
        <f t="shared" si="18"/>
        <v>29144.62</v>
      </c>
      <c r="P103" s="244">
        <f t="shared" si="19"/>
        <v>1171490.5499999996</v>
      </c>
    </row>
    <row r="104" spans="1:16" x14ac:dyDescent="0.2">
      <c r="C104" s="244">
        <f>'Summary- Detailed'!R80</f>
        <v>0</v>
      </c>
      <c r="F104" s="244">
        <f>C104</f>
        <v>0</v>
      </c>
      <c r="G104" s="244">
        <f t="shared" si="5"/>
        <v>4775661.905927198</v>
      </c>
      <c r="I104" s="254">
        <v>39141</v>
      </c>
      <c r="J104" s="254">
        <v>39141</v>
      </c>
      <c r="K104" s="245">
        <f t="shared" si="15"/>
        <v>1</v>
      </c>
      <c r="L104" s="245"/>
      <c r="M104" s="246">
        <v>8.2500000000000004E-2</v>
      </c>
      <c r="N104" s="247">
        <f t="shared" si="16"/>
        <v>1079.43</v>
      </c>
      <c r="O104" s="248">
        <f t="shared" si="18"/>
        <v>30224.05</v>
      </c>
      <c r="P104" s="244">
        <f t="shared" si="19"/>
        <v>1172569.9799999995</v>
      </c>
    </row>
    <row r="105" spans="1:16" x14ac:dyDescent="0.2">
      <c r="B105" s="168" t="s">
        <v>37</v>
      </c>
      <c r="C105" s="244"/>
      <c r="G105" s="244">
        <f t="shared" si="5"/>
        <v>4775661.905927198</v>
      </c>
      <c r="I105" s="254">
        <v>39142</v>
      </c>
      <c r="J105" s="254">
        <v>39171</v>
      </c>
      <c r="K105" s="245">
        <f t="shared" si="15"/>
        <v>30</v>
      </c>
      <c r="L105" s="245"/>
      <c r="M105" s="246">
        <v>8.2500000000000004E-2</v>
      </c>
      <c r="N105" s="247">
        <f t="shared" si="16"/>
        <v>32382.91</v>
      </c>
      <c r="O105" s="248">
        <f t="shared" si="18"/>
        <v>32382.91</v>
      </c>
      <c r="P105" s="244">
        <f t="shared" si="19"/>
        <v>1204952.8899999994</v>
      </c>
    </row>
    <row r="106" spans="1:16" x14ac:dyDescent="0.2">
      <c r="C106" s="244">
        <f>'Summary- Detailed'!R81</f>
        <v>0</v>
      </c>
      <c r="F106" s="244">
        <f>C106</f>
        <v>0</v>
      </c>
      <c r="G106" s="244">
        <f t="shared" ref="G106:G169" si="20">+G105+F106</f>
        <v>4775661.905927198</v>
      </c>
      <c r="I106" s="254">
        <v>39172</v>
      </c>
      <c r="J106" s="254">
        <v>39172</v>
      </c>
      <c r="K106" s="245">
        <f t="shared" si="15"/>
        <v>1</v>
      </c>
      <c r="L106" s="245"/>
      <c r="M106" s="246">
        <v>8.2500000000000004E-2</v>
      </c>
      <c r="N106" s="247">
        <f t="shared" si="16"/>
        <v>1079.43</v>
      </c>
      <c r="O106" s="248">
        <f t="shared" si="18"/>
        <v>33462.339999999997</v>
      </c>
      <c r="P106" s="244">
        <f t="shared" si="19"/>
        <v>1206032.3199999994</v>
      </c>
    </row>
    <row r="107" spans="1:16" x14ac:dyDescent="0.2">
      <c r="B107" s="168" t="s">
        <v>38</v>
      </c>
      <c r="C107" s="244"/>
      <c r="G107" s="244">
        <f t="shared" si="20"/>
        <v>4775661.905927198</v>
      </c>
      <c r="I107" s="254">
        <v>39173</v>
      </c>
      <c r="J107" s="254">
        <v>39201</v>
      </c>
      <c r="K107" s="245">
        <f t="shared" si="15"/>
        <v>29</v>
      </c>
      <c r="L107" s="245"/>
      <c r="M107" s="246">
        <v>8.2500000000000004E-2</v>
      </c>
      <c r="N107" s="247">
        <f t="shared" si="16"/>
        <v>31303.48</v>
      </c>
      <c r="O107" s="248">
        <f t="shared" si="18"/>
        <v>31303.48</v>
      </c>
      <c r="P107" s="244">
        <f t="shared" si="19"/>
        <v>1237335.7999999993</v>
      </c>
    </row>
    <row r="108" spans="1:16" x14ac:dyDescent="0.2">
      <c r="C108" s="244">
        <f>'Summary- Detailed'!R82</f>
        <v>0</v>
      </c>
      <c r="F108" s="244">
        <f>C108</f>
        <v>0</v>
      </c>
      <c r="G108" s="244">
        <f t="shared" si="20"/>
        <v>4775661.905927198</v>
      </c>
      <c r="I108" s="254">
        <v>39202</v>
      </c>
      <c r="J108" s="254">
        <v>39202</v>
      </c>
      <c r="K108" s="245">
        <f t="shared" si="15"/>
        <v>1</v>
      </c>
      <c r="L108" s="245"/>
      <c r="M108" s="246">
        <v>8.2500000000000004E-2</v>
      </c>
      <c r="N108" s="247">
        <f t="shared" si="16"/>
        <v>1079.43</v>
      </c>
      <c r="O108" s="248">
        <f t="shared" si="18"/>
        <v>32382.91</v>
      </c>
      <c r="P108" s="244">
        <f t="shared" si="19"/>
        <v>1238415.2299999993</v>
      </c>
    </row>
    <row r="109" spans="1:16" x14ac:dyDescent="0.2">
      <c r="B109" s="168" t="s">
        <v>39</v>
      </c>
      <c r="C109" s="244"/>
      <c r="G109" s="244">
        <f t="shared" si="20"/>
        <v>4775661.905927198</v>
      </c>
      <c r="I109" s="254">
        <v>39203</v>
      </c>
      <c r="J109" s="254">
        <v>39232</v>
      </c>
      <c r="K109" s="245">
        <f t="shared" si="15"/>
        <v>30</v>
      </c>
      <c r="L109" s="245"/>
      <c r="M109" s="246">
        <v>8.2500000000000004E-2</v>
      </c>
      <c r="N109" s="247">
        <f t="shared" si="16"/>
        <v>32382.91</v>
      </c>
      <c r="O109" s="248">
        <f t="shared" si="18"/>
        <v>32382.91</v>
      </c>
      <c r="P109" s="244">
        <f t="shared" si="19"/>
        <v>1270798.1399999992</v>
      </c>
    </row>
    <row r="110" spans="1:16" x14ac:dyDescent="0.2">
      <c r="C110" s="244">
        <f>'Summary- Detailed'!R83</f>
        <v>-481438.99310121685</v>
      </c>
      <c r="F110" s="244">
        <f>C110</f>
        <v>-481438.99310121685</v>
      </c>
      <c r="G110" s="244">
        <f t="shared" si="20"/>
        <v>4294222.9128259812</v>
      </c>
      <c r="I110" s="254">
        <v>39233</v>
      </c>
      <c r="J110" s="254">
        <v>39233</v>
      </c>
      <c r="K110" s="245">
        <f t="shared" si="15"/>
        <v>1</v>
      </c>
      <c r="L110" s="245"/>
      <c r="M110" s="246">
        <v>8.2500000000000004E-2</v>
      </c>
      <c r="N110" s="247">
        <f t="shared" si="16"/>
        <v>970.61</v>
      </c>
      <c r="O110" s="248">
        <f t="shared" si="18"/>
        <v>33353.519999999997</v>
      </c>
      <c r="P110" s="244">
        <f t="shared" si="19"/>
        <v>1271768.7499999993</v>
      </c>
    </row>
    <row r="111" spans="1:16" x14ac:dyDescent="0.2">
      <c r="B111" s="168" t="s">
        <v>40</v>
      </c>
      <c r="C111" s="244"/>
      <c r="G111" s="244">
        <f t="shared" si="20"/>
        <v>4294222.9128259812</v>
      </c>
      <c r="I111" s="254">
        <v>39234</v>
      </c>
      <c r="J111" s="254">
        <v>39262</v>
      </c>
      <c r="K111" s="245">
        <f t="shared" si="15"/>
        <v>29</v>
      </c>
      <c r="L111" s="245"/>
      <c r="M111" s="246">
        <v>8.2500000000000004E-2</v>
      </c>
      <c r="N111" s="247">
        <f t="shared" si="16"/>
        <v>28147.75</v>
      </c>
      <c r="O111" s="248">
        <f t="shared" si="18"/>
        <v>28147.75</v>
      </c>
      <c r="P111" s="244">
        <f t="shared" si="19"/>
        <v>1299916.4999999993</v>
      </c>
    </row>
    <row r="112" spans="1:16" x14ac:dyDescent="0.2">
      <c r="C112" s="244">
        <f>'Summary- Detailed'!R84</f>
        <v>-3562728.1680413913</v>
      </c>
      <c r="F112" s="244">
        <f>C112</f>
        <v>-3562728.1680413913</v>
      </c>
      <c r="G112" s="244">
        <f t="shared" si="20"/>
        <v>731494.74478458986</v>
      </c>
      <c r="I112" s="254">
        <v>39263</v>
      </c>
      <c r="J112" s="254">
        <v>39263</v>
      </c>
      <c r="K112" s="245">
        <f t="shared" si="15"/>
        <v>1</v>
      </c>
      <c r="L112" s="245"/>
      <c r="M112" s="246">
        <v>8.2500000000000004E-2</v>
      </c>
      <c r="N112" s="247">
        <f t="shared" si="16"/>
        <v>165.34</v>
      </c>
      <c r="O112" s="248">
        <f t="shared" si="18"/>
        <v>28313.09</v>
      </c>
      <c r="P112" s="244">
        <f t="shared" si="19"/>
        <v>1300081.8399999994</v>
      </c>
    </row>
    <row r="113" spans="1:16" x14ac:dyDescent="0.2">
      <c r="B113" s="168" t="s">
        <v>29</v>
      </c>
      <c r="C113" s="244"/>
      <c r="G113" s="244">
        <f t="shared" si="20"/>
        <v>731494.74478458986</v>
      </c>
      <c r="I113" s="254">
        <v>39264</v>
      </c>
      <c r="J113" s="254">
        <v>39293</v>
      </c>
      <c r="K113" s="245">
        <f t="shared" si="15"/>
        <v>30</v>
      </c>
      <c r="L113" s="245"/>
      <c r="M113" s="246">
        <v>8.2500000000000004E-2</v>
      </c>
      <c r="N113" s="247">
        <f t="shared" si="16"/>
        <v>4960.1400000000003</v>
      </c>
      <c r="O113" s="248">
        <f t="shared" si="18"/>
        <v>4960.1400000000003</v>
      </c>
      <c r="P113" s="244">
        <f t="shared" si="19"/>
        <v>1305041.9799999993</v>
      </c>
    </row>
    <row r="114" spans="1:16" x14ac:dyDescent="0.2">
      <c r="C114" s="244">
        <f>'Summary- Detailed'!R85</f>
        <v>-8578055.2410668563</v>
      </c>
      <c r="F114" s="244">
        <f>C114</f>
        <v>-8578055.2410668563</v>
      </c>
      <c r="G114" s="244">
        <f t="shared" si="20"/>
        <v>-7846560.4962822665</v>
      </c>
      <c r="I114" s="254">
        <v>39294</v>
      </c>
      <c r="J114" s="254">
        <v>39294</v>
      </c>
      <c r="K114" s="245">
        <f t="shared" si="15"/>
        <v>1</v>
      </c>
      <c r="L114" s="245"/>
      <c r="M114" s="246">
        <v>8.2500000000000004E-2</v>
      </c>
      <c r="N114" s="247">
        <f t="shared" si="16"/>
        <v>-1773.54</v>
      </c>
      <c r="O114" s="248">
        <f t="shared" si="18"/>
        <v>3186.6000000000004</v>
      </c>
      <c r="P114" s="244">
        <f t="shared" si="19"/>
        <v>1303268.4399999992</v>
      </c>
    </row>
    <row r="115" spans="1:16" x14ac:dyDescent="0.2">
      <c r="B115" s="168" t="s">
        <v>30</v>
      </c>
      <c r="C115" s="244"/>
      <c r="G115" s="244">
        <f t="shared" si="20"/>
        <v>-7846560.4962822665</v>
      </c>
      <c r="I115" s="254">
        <v>39295</v>
      </c>
      <c r="J115" s="254">
        <v>39324</v>
      </c>
      <c r="K115" s="245">
        <f t="shared" si="15"/>
        <v>30</v>
      </c>
      <c r="L115" s="245"/>
      <c r="M115" s="246">
        <v>8.2500000000000004E-2</v>
      </c>
      <c r="N115" s="247">
        <f t="shared" si="16"/>
        <v>-53206.13</v>
      </c>
      <c r="O115" s="248">
        <f t="shared" si="18"/>
        <v>-53206.13</v>
      </c>
      <c r="P115" s="244">
        <f t="shared" si="19"/>
        <v>1250062.3099999994</v>
      </c>
    </row>
    <row r="116" spans="1:16" x14ac:dyDescent="0.2">
      <c r="C116" s="244">
        <f>'Summary- Detailed'!R86</f>
        <v>-3112395.4220868051</v>
      </c>
      <c r="F116" s="244">
        <f>C116</f>
        <v>-3112395.4220868051</v>
      </c>
      <c r="G116" s="244">
        <f t="shared" si="20"/>
        <v>-10958955.918369072</v>
      </c>
      <c r="I116" s="254">
        <v>39325</v>
      </c>
      <c r="J116" s="254">
        <v>39325</v>
      </c>
      <c r="K116" s="245">
        <f t="shared" ref="K116:K147" si="21">+IF(+J116="","",+J116-(I116-1))</f>
        <v>1</v>
      </c>
      <c r="L116" s="245"/>
      <c r="M116" s="246">
        <v>8.2500000000000004E-2</v>
      </c>
      <c r="N116" s="247">
        <f t="shared" si="16"/>
        <v>-2477.02</v>
      </c>
      <c r="O116" s="248">
        <f t="shared" si="18"/>
        <v>-55683.149999999994</v>
      </c>
      <c r="P116" s="244">
        <f t="shared" si="19"/>
        <v>1247585.2899999993</v>
      </c>
    </row>
    <row r="117" spans="1:16" x14ac:dyDescent="0.2">
      <c r="B117" s="168" t="s">
        <v>31</v>
      </c>
      <c r="C117" s="244"/>
      <c r="G117" s="244">
        <f t="shared" si="20"/>
        <v>-10958955.918369072</v>
      </c>
      <c r="I117" s="254">
        <v>39326</v>
      </c>
      <c r="J117" s="254">
        <v>39354</v>
      </c>
      <c r="K117" s="245">
        <f t="shared" si="21"/>
        <v>29</v>
      </c>
      <c r="L117" s="245"/>
      <c r="M117" s="246">
        <v>8.2500000000000004E-2</v>
      </c>
      <c r="N117" s="247">
        <f t="shared" si="16"/>
        <v>-71833.7</v>
      </c>
      <c r="O117" s="248">
        <f t="shared" si="18"/>
        <v>-71833.7</v>
      </c>
      <c r="P117" s="244">
        <f t="shared" si="19"/>
        <v>1175751.5899999994</v>
      </c>
    </row>
    <row r="118" spans="1:16" x14ac:dyDescent="0.2">
      <c r="C118" s="244">
        <f>'Summary- Detailed'!R87</f>
        <v>1703889.809350837</v>
      </c>
      <c r="F118" s="244">
        <f>C118</f>
        <v>1703889.809350837</v>
      </c>
      <c r="G118" s="244">
        <f t="shared" si="20"/>
        <v>-9255066.1090182345</v>
      </c>
      <c r="I118" s="254">
        <v>39355</v>
      </c>
      <c r="J118" s="254">
        <v>39355</v>
      </c>
      <c r="K118" s="245">
        <f t="shared" si="21"/>
        <v>1</v>
      </c>
      <c r="L118" s="245"/>
      <c r="M118" s="246">
        <v>8.2500000000000004E-2</v>
      </c>
      <c r="N118" s="247">
        <f t="shared" si="16"/>
        <v>-2091.9</v>
      </c>
      <c r="O118" s="248">
        <f t="shared" si="18"/>
        <v>-73925.599999999991</v>
      </c>
      <c r="P118" s="244">
        <f t="shared" si="19"/>
        <v>1173659.6899999995</v>
      </c>
    </row>
    <row r="119" spans="1:16" x14ac:dyDescent="0.2">
      <c r="B119" s="168" t="s">
        <v>32</v>
      </c>
      <c r="C119" s="244"/>
      <c r="G119" s="244">
        <f t="shared" si="20"/>
        <v>-9255066.1090182345</v>
      </c>
      <c r="I119" s="254">
        <v>39356</v>
      </c>
      <c r="J119" s="254">
        <v>39385</v>
      </c>
      <c r="K119" s="245">
        <f t="shared" si="21"/>
        <v>30</v>
      </c>
      <c r="L119" s="245"/>
      <c r="M119" s="246">
        <v>8.2500000000000004E-2</v>
      </c>
      <c r="N119" s="247">
        <f t="shared" si="16"/>
        <v>-62756.959999999999</v>
      </c>
      <c r="O119" s="248">
        <f t="shared" si="18"/>
        <v>-62756.959999999999</v>
      </c>
      <c r="P119" s="244">
        <f t="shared" si="19"/>
        <v>1110902.7299999995</v>
      </c>
    </row>
    <row r="120" spans="1:16" x14ac:dyDescent="0.2">
      <c r="C120" s="244">
        <f>'Summary- Detailed'!R88</f>
        <v>3938892.4819418266</v>
      </c>
      <c r="F120" s="244">
        <f>C120</f>
        <v>3938892.4819418266</v>
      </c>
      <c r="G120" s="244">
        <f t="shared" si="20"/>
        <v>-5316173.6270764079</v>
      </c>
      <c r="I120" s="254">
        <v>39386</v>
      </c>
      <c r="J120" s="254">
        <v>39386</v>
      </c>
      <c r="K120" s="245">
        <f t="shared" si="21"/>
        <v>1</v>
      </c>
      <c r="L120" s="245"/>
      <c r="M120" s="246">
        <v>8.2500000000000004E-2</v>
      </c>
      <c r="N120" s="247">
        <f t="shared" ref="N120:N151" si="22">+IF(+K120&lt;&gt;" ", ROUND(M120*(K120/365)*G120,2),0)</f>
        <v>-1201.5999999999999</v>
      </c>
      <c r="O120" s="248">
        <f t="shared" si="18"/>
        <v>-63958.559999999998</v>
      </c>
      <c r="P120" s="244">
        <f t="shared" si="19"/>
        <v>1109701.1299999994</v>
      </c>
    </row>
    <row r="121" spans="1:16" x14ac:dyDescent="0.2">
      <c r="B121" s="168" t="s">
        <v>33</v>
      </c>
      <c r="C121" s="244"/>
      <c r="G121" s="244">
        <f t="shared" si="20"/>
        <v>-5316173.6270764079</v>
      </c>
      <c r="I121" s="254">
        <v>39387</v>
      </c>
      <c r="J121" s="254">
        <v>39415</v>
      </c>
      <c r="K121" s="245">
        <f t="shared" si="21"/>
        <v>29</v>
      </c>
      <c r="L121" s="245"/>
      <c r="M121" s="246">
        <v>8.2500000000000004E-2</v>
      </c>
      <c r="N121" s="247">
        <f t="shared" si="22"/>
        <v>-34846.43</v>
      </c>
      <c r="O121" s="248">
        <f t="shared" si="18"/>
        <v>-34846.43</v>
      </c>
      <c r="P121" s="244">
        <f t="shared" si="19"/>
        <v>1074854.6999999995</v>
      </c>
    </row>
    <row r="122" spans="1:16" x14ac:dyDescent="0.2">
      <c r="C122" s="244">
        <f>'Summary- Detailed'!R89</f>
        <v>1967072.8264042512</v>
      </c>
      <c r="F122" s="244">
        <f>C122</f>
        <v>1967072.8264042512</v>
      </c>
      <c r="G122" s="244">
        <f t="shared" si="20"/>
        <v>-3349100.8006721567</v>
      </c>
      <c r="I122" s="254">
        <v>39416</v>
      </c>
      <c r="J122" s="254">
        <v>39416</v>
      </c>
      <c r="K122" s="245">
        <f t="shared" si="21"/>
        <v>1</v>
      </c>
      <c r="L122" s="245"/>
      <c r="M122" s="246">
        <v>8.2500000000000004E-2</v>
      </c>
      <c r="N122" s="247">
        <f t="shared" si="22"/>
        <v>-756.99</v>
      </c>
      <c r="O122" s="248">
        <f t="shared" ref="O122:O153" si="23">IF(MONTH(+I122)&lt;&gt;MONTH(+I121),N122,+O121+N122)</f>
        <v>-35603.42</v>
      </c>
      <c r="P122" s="244">
        <f t="shared" si="19"/>
        <v>1074097.7099999995</v>
      </c>
    </row>
    <row r="123" spans="1:16" x14ac:dyDescent="0.2">
      <c r="B123" s="168" t="s">
        <v>34</v>
      </c>
      <c r="C123" s="244"/>
      <c r="G123" s="244">
        <f t="shared" si="20"/>
        <v>-3349100.8006721567</v>
      </c>
      <c r="I123" s="254">
        <v>39417</v>
      </c>
      <c r="J123" s="254">
        <v>39446</v>
      </c>
      <c r="K123" s="245">
        <f t="shared" si="21"/>
        <v>30</v>
      </c>
      <c r="L123" s="245"/>
      <c r="M123" s="246">
        <v>8.2500000000000004E-2</v>
      </c>
      <c r="N123" s="247">
        <f t="shared" si="22"/>
        <v>-22709.66</v>
      </c>
      <c r="O123" s="248">
        <f t="shared" si="23"/>
        <v>-22709.66</v>
      </c>
      <c r="P123" s="244">
        <f t="shared" si="19"/>
        <v>1051388.0499999996</v>
      </c>
    </row>
    <row r="124" spans="1:16" x14ac:dyDescent="0.2">
      <c r="C124" s="244">
        <f>'Summary- Detailed'!R90</f>
        <v>3018426.460826423</v>
      </c>
      <c r="F124" s="244">
        <f>C124</f>
        <v>3018426.460826423</v>
      </c>
      <c r="G124" s="244">
        <f t="shared" si="20"/>
        <v>-330674.33984573372</v>
      </c>
      <c r="I124" s="254">
        <v>39447</v>
      </c>
      <c r="J124" s="254">
        <v>39447</v>
      </c>
      <c r="K124" s="245">
        <f t="shared" si="21"/>
        <v>1</v>
      </c>
      <c r="L124" s="245"/>
      <c r="M124" s="246">
        <v>8.2500000000000004E-2</v>
      </c>
      <c r="N124" s="247">
        <f t="shared" si="22"/>
        <v>-74.739999999999995</v>
      </c>
      <c r="O124" s="248">
        <f t="shared" si="23"/>
        <v>-22784.400000000001</v>
      </c>
      <c r="P124" s="244">
        <f t="shared" si="19"/>
        <v>1051313.3099999996</v>
      </c>
    </row>
    <row r="125" spans="1:16" x14ac:dyDescent="0.2">
      <c r="A125" s="168" t="s">
        <v>76</v>
      </c>
      <c r="B125" s="168" t="s">
        <v>35</v>
      </c>
      <c r="G125" s="244">
        <f t="shared" si="20"/>
        <v>-330674.33984573372</v>
      </c>
      <c r="I125" s="254">
        <v>39448</v>
      </c>
      <c r="J125" s="254">
        <v>39477</v>
      </c>
      <c r="K125" s="245">
        <f t="shared" si="21"/>
        <v>30</v>
      </c>
      <c r="L125" s="245"/>
      <c r="M125" s="246">
        <v>7.7600000000000002E-2</v>
      </c>
      <c r="N125" s="247">
        <f t="shared" si="22"/>
        <v>-2109.0700000000002</v>
      </c>
      <c r="O125" s="248">
        <f t="shared" si="23"/>
        <v>-2109.0700000000002</v>
      </c>
      <c r="P125" s="244">
        <f t="shared" si="19"/>
        <v>1049204.2399999995</v>
      </c>
    </row>
    <row r="126" spans="1:16" x14ac:dyDescent="0.2">
      <c r="A126" s="250" t="s">
        <v>77</v>
      </c>
      <c r="C126" s="244">
        <f>'Summary- Detailed'!R94</f>
        <v>0</v>
      </c>
      <c r="F126" s="244">
        <f>C126</f>
        <v>0</v>
      </c>
      <c r="G126" s="244">
        <f t="shared" si="20"/>
        <v>-330674.33984573372</v>
      </c>
      <c r="I126" s="254">
        <v>39478</v>
      </c>
      <c r="J126" s="254">
        <v>39478</v>
      </c>
      <c r="K126" s="245">
        <f t="shared" si="21"/>
        <v>1</v>
      </c>
      <c r="L126" s="245"/>
      <c r="M126" s="246">
        <v>7.7600000000000002E-2</v>
      </c>
      <c r="N126" s="247">
        <f t="shared" si="22"/>
        <v>-70.3</v>
      </c>
      <c r="O126" s="248">
        <f t="shared" si="23"/>
        <v>-2179.3700000000003</v>
      </c>
      <c r="P126" s="244">
        <f t="shared" si="19"/>
        <v>1049133.9399999995</v>
      </c>
    </row>
    <row r="127" spans="1:16" x14ac:dyDescent="0.2">
      <c r="B127" s="168" t="s">
        <v>36</v>
      </c>
      <c r="C127" s="244"/>
      <c r="G127" s="244">
        <f t="shared" si="20"/>
        <v>-330674.33984573372</v>
      </c>
      <c r="I127" s="254">
        <v>39479</v>
      </c>
      <c r="J127" s="254">
        <v>39506</v>
      </c>
      <c r="K127" s="245">
        <f t="shared" si="21"/>
        <v>28</v>
      </c>
      <c r="L127" s="245"/>
      <c r="M127" s="246">
        <v>7.7600000000000002E-2</v>
      </c>
      <c r="N127" s="247">
        <f t="shared" si="22"/>
        <v>-1968.46</v>
      </c>
      <c r="O127" s="248">
        <f t="shared" si="23"/>
        <v>-1968.46</v>
      </c>
      <c r="P127" s="244">
        <f t="shared" si="19"/>
        <v>1047165.4799999995</v>
      </c>
    </row>
    <row r="128" spans="1:16" x14ac:dyDescent="0.2">
      <c r="C128" s="244">
        <f>'Summary- Detailed'!R95</f>
        <v>0</v>
      </c>
      <c r="F128" s="244">
        <f>C128</f>
        <v>0</v>
      </c>
      <c r="G128" s="244">
        <f t="shared" si="20"/>
        <v>-330674.33984573372</v>
      </c>
      <c r="I128" s="254">
        <v>39507</v>
      </c>
      <c r="J128" s="254">
        <v>39507</v>
      </c>
      <c r="K128" s="245">
        <f t="shared" si="21"/>
        <v>1</v>
      </c>
      <c r="L128" s="245"/>
      <c r="M128" s="246">
        <v>7.7600000000000002E-2</v>
      </c>
      <c r="N128" s="247">
        <f t="shared" si="22"/>
        <v>-70.3</v>
      </c>
      <c r="O128" s="248">
        <f t="shared" si="23"/>
        <v>-2038.76</v>
      </c>
      <c r="P128" s="244">
        <f t="shared" si="19"/>
        <v>1047095.1799999995</v>
      </c>
    </row>
    <row r="129" spans="2:16" x14ac:dyDescent="0.2">
      <c r="B129" s="168" t="s">
        <v>37</v>
      </c>
      <c r="C129" s="244"/>
      <c r="G129" s="244">
        <f t="shared" si="20"/>
        <v>-330674.33984573372</v>
      </c>
      <c r="I129" s="254">
        <v>39508</v>
      </c>
      <c r="J129" s="254">
        <v>39537</v>
      </c>
      <c r="K129" s="245">
        <f t="shared" si="21"/>
        <v>30</v>
      </c>
      <c r="L129" s="245"/>
      <c r="M129" s="246">
        <v>7.7600000000000002E-2</v>
      </c>
      <c r="N129" s="247">
        <f t="shared" si="22"/>
        <v>-2109.0700000000002</v>
      </c>
      <c r="O129" s="248">
        <f t="shared" si="23"/>
        <v>-2109.0700000000002</v>
      </c>
      <c r="P129" s="244">
        <f t="shared" si="19"/>
        <v>1044986.1099999995</v>
      </c>
    </row>
    <row r="130" spans="2:16" x14ac:dyDescent="0.2">
      <c r="C130" s="244">
        <f>'Summary- Detailed'!R96</f>
        <v>0</v>
      </c>
      <c r="F130" s="244">
        <f>C130</f>
        <v>0</v>
      </c>
      <c r="G130" s="244">
        <f t="shared" si="20"/>
        <v>-330674.33984573372</v>
      </c>
      <c r="I130" s="254">
        <v>39538</v>
      </c>
      <c r="J130" s="254">
        <v>39538</v>
      </c>
      <c r="K130" s="245">
        <f t="shared" si="21"/>
        <v>1</v>
      </c>
      <c r="L130" s="245"/>
      <c r="M130" s="246">
        <v>7.7600000000000002E-2</v>
      </c>
      <c r="N130" s="247">
        <f t="shared" si="22"/>
        <v>-70.3</v>
      </c>
      <c r="O130" s="248">
        <f t="shared" si="23"/>
        <v>-2179.3700000000003</v>
      </c>
      <c r="P130" s="244">
        <f t="shared" si="19"/>
        <v>1044915.8099999995</v>
      </c>
    </row>
    <row r="131" spans="2:16" x14ac:dyDescent="0.2">
      <c r="B131" s="168" t="s">
        <v>38</v>
      </c>
      <c r="C131" s="244"/>
      <c r="G131" s="244">
        <f t="shared" si="20"/>
        <v>-330674.33984573372</v>
      </c>
      <c r="I131" s="254">
        <v>39539</v>
      </c>
      <c r="J131" s="254">
        <v>39567</v>
      </c>
      <c r="K131" s="245">
        <f t="shared" si="21"/>
        <v>29</v>
      </c>
      <c r="L131" s="245"/>
      <c r="M131" s="246">
        <v>6.7699999999999996E-2</v>
      </c>
      <c r="N131" s="247">
        <f t="shared" si="22"/>
        <v>-1778.67</v>
      </c>
      <c r="O131" s="248">
        <f t="shared" si="23"/>
        <v>-1778.67</v>
      </c>
      <c r="P131" s="244">
        <f t="shared" si="19"/>
        <v>1043137.1399999994</v>
      </c>
    </row>
    <row r="132" spans="2:16" x14ac:dyDescent="0.2">
      <c r="C132" s="244">
        <f>'Summary- Detailed'!R97</f>
        <v>0</v>
      </c>
      <c r="F132" s="244">
        <f>C132</f>
        <v>0</v>
      </c>
      <c r="G132" s="244">
        <f t="shared" si="20"/>
        <v>-330674.33984573372</v>
      </c>
      <c r="I132" s="254">
        <v>39568</v>
      </c>
      <c r="J132" s="254">
        <v>39568</v>
      </c>
      <c r="K132" s="245">
        <f t="shared" si="21"/>
        <v>1</v>
      </c>
      <c r="L132" s="245"/>
      <c r="M132" s="246">
        <v>6.7699999999999996E-2</v>
      </c>
      <c r="N132" s="247">
        <f t="shared" si="22"/>
        <v>-61.33</v>
      </c>
      <c r="O132" s="248">
        <f t="shared" si="23"/>
        <v>-1840</v>
      </c>
      <c r="P132" s="244">
        <f t="shared" si="19"/>
        <v>1043075.8099999995</v>
      </c>
    </row>
    <row r="133" spans="2:16" x14ac:dyDescent="0.2">
      <c r="B133" s="168" t="s">
        <v>39</v>
      </c>
      <c r="C133" s="244"/>
      <c r="G133" s="244">
        <f t="shared" si="20"/>
        <v>-330674.33984573372</v>
      </c>
      <c r="I133" s="254">
        <v>39569</v>
      </c>
      <c r="J133" s="254">
        <v>39598</v>
      </c>
      <c r="K133" s="245">
        <f t="shared" si="21"/>
        <v>30</v>
      </c>
      <c r="L133" s="245"/>
      <c r="M133" s="246">
        <v>6.7699999999999996E-2</v>
      </c>
      <c r="N133" s="247">
        <f t="shared" si="22"/>
        <v>-1840</v>
      </c>
      <c r="O133" s="248">
        <f t="shared" si="23"/>
        <v>-1840</v>
      </c>
      <c r="P133" s="244">
        <f t="shared" si="19"/>
        <v>1041235.8099999995</v>
      </c>
    </row>
    <row r="134" spans="2:16" x14ac:dyDescent="0.2">
      <c r="C134" s="244">
        <f>'Summary- Detailed'!R98</f>
        <v>-1097249.0278440118</v>
      </c>
      <c r="F134" s="244">
        <f>C134</f>
        <v>-1097249.0278440118</v>
      </c>
      <c r="G134" s="244">
        <f t="shared" si="20"/>
        <v>-1427923.3676897455</v>
      </c>
      <c r="I134" s="254">
        <v>39599</v>
      </c>
      <c r="J134" s="254">
        <v>39599</v>
      </c>
      <c r="K134" s="245">
        <f t="shared" si="21"/>
        <v>1</v>
      </c>
      <c r="L134" s="245"/>
      <c r="M134" s="246">
        <v>6.7699999999999996E-2</v>
      </c>
      <c r="N134" s="247">
        <f t="shared" si="22"/>
        <v>-264.85000000000002</v>
      </c>
      <c r="O134" s="248">
        <f t="shared" si="23"/>
        <v>-2104.85</v>
      </c>
      <c r="P134" s="244">
        <f t="shared" si="19"/>
        <v>1040970.9599999995</v>
      </c>
    </row>
    <row r="135" spans="2:16" x14ac:dyDescent="0.2">
      <c r="B135" s="168" t="s">
        <v>40</v>
      </c>
      <c r="C135" s="244"/>
      <c r="G135" s="244">
        <f t="shared" si="20"/>
        <v>-1427923.3676897455</v>
      </c>
      <c r="I135" s="254">
        <v>39600</v>
      </c>
      <c r="J135" s="254">
        <v>39628</v>
      </c>
      <c r="K135" s="245">
        <f t="shared" si="21"/>
        <v>29</v>
      </c>
      <c r="L135" s="245"/>
      <c r="M135" s="246">
        <v>6.7699999999999996E-2</v>
      </c>
      <c r="N135" s="247">
        <f t="shared" si="22"/>
        <v>-7680.66</v>
      </c>
      <c r="O135" s="248">
        <f t="shared" si="23"/>
        <v>-7680.66</v>
      </c>
      <c r="P135" s="244">
        <f t="shared" si="19"/>
        <v>1033290.2999999995</v>
      </c>
    </row>
    <row r="136" spans="2:16" x14ac:dyDescent="0.2">
      <c r="C136" s="244">
        <f>'Summary- Detailed'!R99</f>
        <v>-4177912.5488511175</v>
      </c>
      <c r="F136" s="244">
        <f>C136</f>
        <v>-4177912.5488511175</v>
      </c>
      <c r="G136" s="244">
        <f t="shared" si="20"/>
        <v>-5605835.916540863</v>
      </c>
      <c r="I136" s="254">
        <v>39629</v>
      </c>
      <c r="J136" s="254">
        <v>39629</v>
      </c>
      <c r="K136" s="245">
        <f t="shared" si="21"/>
        <v>1</v>
      </c>
      <c r="L136" s="245"/>
      <c r="M136" s="246">
        <v>6.7699999999999996E-2</v>
      </c>
      <c r="N136" s="247">
        <f t="shared" si="22"/>
        <v>-1039.77</v>
      </c>
      <c r="O136" s="248">
        <f t="shared" si="23"/>
        <v>-8720.43</v>
      </c>
      <c r="P136" s="244">
        <f t="shared" si="19"/>
        <v>1032250.5299999994</v>
      </c>
    </row>
    <row r="137" spans="2:16" x14ac:dyDescent="0.2">
      <c r="B137" s="168" t="s">
        <v>29</v>
      </c>
      <c r="C137" s="244"/>
      <c r="G137" s="244">
        <f t="shared" si="20"/>
        <v>-5605835.916540863</v>
      </c>
      <c r="I137" s="254">
        <v>39630</v>
      </c>
      <c r="J137" s="254">
        <v>39659</v>
      </c>
      <c r="K137" s="245">
        <f t="shared" si="21"/>
        <v>30</v>
      </c>
      <c r="L137" s="245"/>
      <c r="M137" s="246">
        <v>5.2999999999999999E-2</v>
      </c>
      <c r="N137" s="247">
        <f t="shared" si="22"/>
        <v>-24419.94</v>
      </c>
      <c r="O137" s="248">
        <f t="shared" si="23"/>
        <v>-24419.94</v>
      </c>
      <c r="P137" s="244">
        <f t="shared" si="19"/>
        <v>1007830.5899999995</v>
      </c>
    </row>
    <row r="138" spans="2:16" x14ac:dyDescent="0.2">
      <c r="C138" s="244">
        <f>'Summary- Detailed'!R100</f>
        <v>-4614015.4698272869</v>
      </c>
      <c r="F138" s="244">
        <f>C138</f>
        <v>-4614015.4698272869</v>
      </c>
      <c r="G138" s="244">
        <f t="shared" si="20"/>
        <v>-10219851.38636815</v>
      </c>
      <c r="I138" s="254">
        <v>39660</v>
      </c>
      <c r="J138" s="254">
        <v>39660</v>
      </c>
      <c r="K138" s="245">
        <f t="shared" si="21"/>
        <v>1</v>
      </c>
      <c r="L138" s="245"/>
      <c r="M138" s="246">
        <v>5.2999999999999999E-2</v>
      </c>
      <c r="N138" s="247">
        <f t="shared" si="22"/>
        <v>-1483.98</v>
      </c>
      <c r="O138" s="248">
        <f t="shared" si="23"/>
        <v>-25903.919999999998</v>
      </c>
      <c r="P138" s="244">
        <f t="shared" si="19"/>
        <v>1006346.6099999995</v>
      </c>
    </row>
    <row r="139" spans="2:16" x14ac:dyDescent="0.2">
      <c r="B139" s="168" t="s">
        <v>30</v>
      </c>
      <c r="C139" s="244"/>
      <c r="G139" s="244">
        <f t="shared" si="20"/>
        <v>-10219851.38636815</v>
      </c>
      <c r="I139" s="254">
        <v>39661</v>
      </c>
      <c r="J139" s="254">
        <v>39690</v>
      </c>
      <c r="K139" s="245">
        <f t="shared" si="21"/>
        <v>30</v>
      </c>
      <c r="L139" s="245"/>
      <c r="M139" s="246">
        <v>5.2999999999999999E-2</v>
      </c>
      <c r="N139" s="247">
        <f t="shared" si="22"/>
        <v>-44519.35</v>
      </c>
      <c r="O139" s="248">
        <f t="shared" si="23"/>
        <v>-44519.35</v>
      </c>
      <c r="P139" s="244">
        <f t="shared" si="19"/>
        <v>961827.25999999954</v>
      </c>
    </row>
    <row r="140" spans="2:16" x14ac:dyDescent="0.2">
      <c r="C140" s="244">
        <f>'Summary- Detailed'!R101</f>
        <v>1426396.5385594778</v>
      </c>
      <c r="F140" s="244">
        <f>C140</f>
        <v>1426396.5385594778</v>
      </c>
      <c r="G140" s="244">
        <f t="shared" si="20"/>
        <v>-8793454.8478086721</v>
      </c>
      <c r="I140" s="254">
        <v>39691</v>
      </c>
      <c r="J140" s="254">
        <v>39691</v>
      </c>
      <c r="K140" s="245">
        <f t="shared" si="21"/>
        <v>1</v>
      </c>
      <c r="L140" s="245"/>
      <c r="M140" s="246">
        <v>5.2999999999999999E-2</v>
      </c>
      <c r="N140" s="247">
        <f t="shared" si="22"/>
        <v>-1276.8599999999999</v>
      </c>
      <c r="O140" s="248">
        <f t="shared" si="23"/>
        <v>-45796.21</v>
      </c>
      <c r="P140" s="244">
        <f t="shared" si="19"/>
        <v>960550.39999999956</v>
      </c>
    </row>
    <row r="141" spans="2:16" x14ac:dyDescent="0.2">
      <c r="B141" s="168" t="s">
        <v>31</v>
      </c>
      <c r="C141" s="244"/>
      <c r="G141" s="244">
        <f t="shared" si="20"/>
        <v>-8793454.8478086721</v>
      </c>
      <c r="I141" s="254">
        <v>39692</v>
      </c>
      <c r="J141" s="254">
        <v>39720</v>
      </c>
      <c r="K141" s="245">
        <f t="shared" si="21"/>
        <v>29</v>
      </c>
      <c r="L141" s="245"/>
      <c r="M141" s="246">
        <v>5.2999999999999999E-2</v>
      </c>
      <c r="N141" s="247">
        <f t="shared" si="22"/>
        <v>-37028.879999999997</v>
      </c>
      <c r="O141" s="248">
        <f t="shared" si="23"/>
        <v>-37028.879999999997</v>
      </c>
      <c r="P141" s="244">
        <f t="shared" si="19"/>
        <v>923521.51999999955</v>
      </c>
    </row>
    <row r="142" spans="2:16" x14ac:dyDescent="0.2">
      <c r="C142" s="244">
        <f>'Summary- Detailed'!R102</f>
        <v>6378284.9512960985</v>
      </c>
      <c r="F142" s="244">
        <f>C142</f>
        <v>6378284.9512960985</v>
      </c>
      <c r="G142" s="244">
        <f t="shared" si="20"/>
        <v>-2415169.8965125736</v>
      </c>
      <c r="I142" s="254">
        <v>39721</v>
      </c>
      <c r="J142" s="254">
        <v>39721</v>
      </c>
      <c r="K142" s="245">
        <f t="shared" si="21"/>
        <v>1</v>
      </c>
      <c r="L142" s="245"/>
      <c r="M142" s="246">
        <v>5.2999999999999999E-2</v>
      </c>
      <c r="N142" s="247">
        <f t="shared" si="22"/>
        <v>-350.7</v>
      </c>
      <c r="O142" s="248">
        <f t="shared" si="23"/>
        <v>-37379.579999999994</v>
      </c>
      <c r="P142" s="244">
        <f t="shared" si="19"/>
        <v>923170.8199999996</v>
      </c>
    </row>
    <row r="143" spans="2:16" x14ac:dyDescent="0.2">
      <c r="B143" s="168" t="s">
        <v>32</v>
      </c>
      <c r="C143" s="244"/>
      <c r="G143" s="244">
        <f t="shared" si="20"/>
        <v>-2415169.8965125736</v>
      </c>
      <c r="I143" s="254">
        <v>39722</v>
      </c>
      <c r="J143" s="254">
        <v>39751</v>
      </c>
      <c r="K143" s="245">
        <f t="shared" si="21"/>
        <v>30</v>
      </c>
      <c r="L143" s="245"/>
      <c r="M143" s="246">
        <v>0.05</v>
      </c>
      <c r="N143" s="247">
        <f t="shared" si="22"/>
        <v>-9925.36</v>
      </c>
      <c r="O143" s="248">
        <f t="shared" si="23"/>
        <v>-9925.36</v>
      </c>
      <c r="P143" s="244">
        <f t="shared" si="19"/>
        <v>913245.45999999961</v>
      </c>
    </row>
    <row r="144" spans="2:16" x14ac:dyDescent="0.2">
      <c r="C144" s="244">
        <f>'Summary- Detailed'!R103</f>
        <v>2084495.5566668399</v>
      </c>
      <c r="F144" s="244">
        <f>C144</f>
        <v>2084495.5566668399</v>
      </c>
      <c r="G144" s="244">
        <f t="shared" si="20"/>
        <v>-330674.33984573372</v>
      </c>
      <c r="I144" s="254">
        <v>39752</v>
      </c>
      <c r="J144" s="254">
        <v>39752</v>
      </c>
      <c r="K144" s="245">
        <f t="shared" si="21"/>
        <v>1</v>
      </c>
      <c r="L144" s="245"/>
      <c r="M144" s="246">
        <v>0.05</v>
      </c>
      <c r="N144" s="247">
        <f t="shared" si="22"/>
        <v>-45.3</v>
      </c>
      <c r="O144" s="248">
        <f t="shared" si="23"/>
        <v>-9970.66</v>
      </c>
      <c r="P144" s="244">
        <f t="shared" si="19"/>
        <v>913200.15999999957</v>
      </c>
    </row>
    <row r="145" spans="1:16" x14ac:dyDescent="0.2">
      <c r="B145" s="168" t="s">
        <v>33</v>
      </c>
      <c r="C145" s="244"/>
      <c r="G145" s="244">
        <f t="shared" si="20"/>
        <v>-330674.33984573372</v>
      </c>
      <c r="I145" s="254">
        <v>39753</v>
      </c>
      <c r="J145" s="254">
        <v>39781</v>
      </c>
      <c r="K145" s="245">
        <f t="shared" si="21"/>
        <v>29</v>
      </c>
      <c r="L145" s="245"/>
      <c r="M145" s="246">
        <v>0.05</v>
      </c>
      <c r="N145" s="247">
        <f t="shared" si="22"/>
        <v>-1313.64</v>
      </c>
      <c r="O145" s="248">
        <f t="shared" si="23"/>
        <v>-1313.64</v>
      </c>
      <c r="P145" s="244">
        <f t="shared" si="19"/>
        <v>911886.51999999955</v>
      </c>
    </row>
    <row r="146" spans="1:16" x14ac:dyDescent="0.2">
      <c r="C146" s="244">
        <f>'Summary- Detailed'!R104</f>
        <v>0</v>
      </c>
      <c r="F146" s="244">
        <f>C146</f>
        <v>0</v>
      </c>
      <c r="G146" s="244">
        <f t="shared" si="20"/>
        <v>-330674.33984573372</v>
      </c>
      <c r="I146" s="254">
        <v>39782</v>
      </c>
      <c r="J146" s="254">
        <v>39782</v>
      </c>
      <c r="K146" s="245">
        <f t="shared" si="21"/>
        <v>1</v>
      </c>
      <c r="L146" s="245"/>
      <c r="M146" s="246">
        <v>0.05</v>
      </c>
      <c r="N146" s="247">
        <f t="shared" si="22"/>
        <v>-45.3</v>
      </c>
      <c r="O146" s="248">
        <f t="shared" si="23"/>
        <v>-1358.94</v>
      </c>
      <c r="P146" s="244">
        <f t="shared" si="19"/>
        <v>911841.21999999951</v>
      </c>
    </row>
    <row r="147" spans="1:16" x14ac:dyDescent="0.2">
      <c r="B147" s="168" t="s">
        <v>34</v>
      </c>
      <c r="C147" s="244"/>
      <c r="G147" s="244">
        <f t="shared" si="20"/>
        <v>-330674.33984573372</v>
      </c>
      <c r="I147" s="254">
        <v>39783</v>
      </c>
      <c r="J147" s="254">
        <v>39812</v>
      </c>
      <c r="K147" s="245">
        <f t="shared" si="21"/>
        <v>30</v>
      </c>
      <c r="L147" s="245"/>
      <c r="M147" s="246">
        <v>0.05</v>
      </c>
      <c r="N147" s="247">
        <f t="shared" si="22"/>
        <v>-1358.94</v>
      </c>
      <c r="O147" s="248">
        <f t="shared" si="23"/>
        <v>-1358.94</v>
      </c>
      <c r="P147" s="244">
        <f t="shared" si="19"/>
        <v>910482.27999999956</v>
      </c>
    </row>
    <row r="148" spans="1:16" x14ac:dyDescent="0.2">
      <c r="C148" s="244">
        <f>'Summary- Detailed'!R105</f>
        <v>0</v>
      </c>
      <c r="F148" s="244">
        <f>C148</f>
        <v>0</v>
      </c>
      <c r="G148" s="244">
        <f t="shared" si="20"/>
        <v>-330674.33984573372</v>
      </c>
      <c r="I148" s="254">
        <v>39813</v>
      </c>
      <c r="J148" s="254">
        <v>39813</v>
      </c>
      <c r="K148" s="245">
        <f t="shared" ref="K148:K179" si="24">+IF(+J148="","",+J148-(I148-1))</f>
        <v>1</v>
      </c>
      <c r="L148" s="245"/>
      <c r="M148" s="246">
        <v>0.05</v>
      </c>
      <c r="N148" s="247">
        <f t="shared" si="22"/>
        <v>-45.3</v>
      </c>
      <c r="O148" s="248">
        <f t="shared" si="23"/>
        <v>-1404.24</v>
      </c>
      <c r="P148" s="244">
        <f t="shared" si="19"/>
        <v>910436.97999999952</v>
      </c>
    </row>
    <row r="149" spans="1:16" x14ac:dyDescent="0.2">
      <c r="A149" s="168" t="s">
        <v>78</v>
      </c>
      <c r="B149" s="168" t="s">
        <v>35</v>
      </c>
      <c r="G149" s="244">
        <f t="shared" si="20"/>
        <v>-330674.33984573372</v>
      </c>
      <c r="I149" s="254">
        <v>39814</v>
      </c>
      <c r="J149" s="254">
        <v>39843</v>
      </c>
      <c r="K149" s="245">
        <f t="shared" si="24"/>
        <v>30</v>
      </c>
      <c r="L149" s="245"/>
      <c r="M149" s="246">
        <v>4.5199999999999997E-2</v>
      </c>
      <c r="N149" s="247">
        <f t="shared" si="22"/>
        <v>-1228.48</v>
      </c>
      <c r="O149" s="248">
        <f t="shared" si="23"/>
        <v>-1228.48</v>
      </c>
      <c r="P149" s="244">
        <f t="shared" si="19"/>
        <v>909208.49999999953</v>
      </c>
    </row>
    <row r="150" spans="1:16" x14ac:dyDescent="0.2">
      <c r="A150" s="250" t="s">
        <v>79</v>
      </c>
      <c r="C150" s="244">
        <f>'Summary- Detailed'!R109</f>
        <v>0</v>
      </c>
      <c r="F150" s="244">
        <f>C150</f>
        <v>0</v>
      </c>
      <c r="G150" s="244">
        <f t="shared" si="20"/>
        <v>-330674.33984573372</v>
      </c>
      <c r="I150" s="254">
        <v>39844</v>
      </c>
      <c r="J150" s="254">
        <v>39844</v>
      </c>
      <c r="K150" s="245">
        <f t="shared" si="24"/>
        <v>1</v>
      </c>
      <c r="L150" s="245"/>
      <c r="M150" s="246">
        <v>4.5199999999999997E-2</v>
      </c>
      <c r="N150" s="247">
        <f t="shared" si="22"/>
        <v>-40.950000000000003</v>
      </c>
      <c r="O150" s="248">
        <f t="shared" si="23"/>
        <v>-1269.43</v>
      </c>
      <c r="P150" s="244">
        <f t="shared" si="19"/>
        <v>909167.54999999958</v>
      </c>
    </row>
    <row r="151" spans="1:16" x14ac:dyDescent="0.2">
      <c r="B151" s="168" t="s">
        <v>36</v>
      </c>
      <c r="C151" s="244"/>
      <c r="G151" s="244">
        <f t="shared" si="20"/>
        <v>-330674.33984573372</v>
      </c>
      <c r="I151" s="254">
        <v>39845</v>
      </c>
      <c r="J151" s="254">
        <v>39871</v>
      </c>
      <c r="K151" s="245">
        <f t="shared" si="24"/>
        <v>27</v>
      </c>
      <c r="L151" s="245"/>
      <c r="M151" s="246">
        <v>4.5199999999999997E-2</v>
      </c>
      <c r="N151" s="247">
        <f t="shared" si="22"/>
        <v>-1105.6300000000001</v>
      </c>
      <c r="O151" s="248">
        <f t="shared" si="23"/>
        <v>-1105.6300000000001</v>
      </c>
      <c r="P151" s="244">
        <f t="shared" si="19"/>
        <v>908061.91999999958</v>
      </c>
    </row>
    <row r="152" spans="1:16" x14ac:dyDescent="0.2">
      <c r="C152" s="244">
        <f>'Summary- Detailed'!R110</f>
        <v>0</v>
      </c>
      <c r="F152" s="244">
        <f>C152</f>
        <v>0</v>
      </c>
      <c r="G152" s="244">
        <f t="shared" si="20"/>
        <v>-330674.33984573372</v>
      </c>
      <c r="I152" s="254">
        <v>39872</v>
      </c>
      <c r="J152" s="254">
        <v>39872</v>
      </c>
      <c r="K152" s="245">
        <f t="shared" si="24"/>
        <v>1</v>
      </c>
      <c r="L152" s="245"/>
      <c r="M152" s="246">
        <v>4.5199999999999997E-2</v>
      </c>
      <c r="N152" s="247">
        <f t="shared" ref="N152:N183" si="25">+IF(+K152&lt;&gt;" ", ROUND(M152*(K152/365)*G152,2),0)</f>
        <v>-40.950000000000003</v>
      </c>
      <c r="O152" s="248">
        <f t="shared" si="23"/>
        <v>-1146.5800000000002</v>
      </c>
      <c r="P152" s="244">
        <f t="shared" si="19"/>
        <v>908020.96999999962</v>
      </c>
    </row>
    <row r="153" spans="1:16" x14ac:dyDescent="0.2">
      <c r="B153" s="168" t="s">
        <v>37</v>
      </c>
      <c r="C153" s="244"/>
      <c r="G153" s="244">
        <f t="shared" si="20"/>
        <v>-330674.33984573372</v>
      </c>
      <c r="I153" s="254">
        <v>39873</v>
      </c>
      <c r="J153" s="254">
        <v>39902</v>
      </c>
      <c r="K153" s="245">
        <f t="shared" si="24"/>
        <v>30</v>
      </c>
      <c r="L153" s="245"/>
      <c r="M153" s="246">
        <v>4.5199999999999997E-2</v>
      </c>
      <c r="N153" s="247">
        <f t="shared" si="25"/>
        <v>-1228.48</v>
      </c>
      <c r="O153" s="248">
        <f t="shared" si="23"/>
        <v>-1228.48</v>
      </c>
      <c r="P153" s="244">
        <f t="shared" si="19"/>
        <v>906792.48999999964</v>
      </c>
    </row>
    <row r="154" spans="1:16" x14ac:dyDescent="0.2">
      <c r="C154" s="244">
        <f>'Summary- Detailed'!R111</f>
        <v>0</v>
      </c>
      <c r="F154" s="244">
        <f>C154</f>
        <v>0</v>
      </c>
      <c r="G154" s="244">
        <f t="shared" si="20"/>
        <v>-330674.33984573372</v>
      </c>
      <c r="I154" s="254">
        <v>39903</v>
      </c>
      <c r="J154" s="254">
        <v>39903</v>
      </c>
      <c r="K154" s="245">
        <f t="shared" si="24"/>
        <v>1</v>
      </c>
      <c r="L154" s="245"/>
      <c r="M154" s="246">
        <v>4.5199999999999997E-2</v>
      </c>
      <c r="N154" s="247">
        <f t="shared" si="25"/>
        <v>-40.950000000000003</v>
      </c>
      <c r="O154" s="248">
        <f t="shared" ref="O154:O185" si="26">IF(MONTH(+I154)&lt;&gt;MONTH(+I153),N154,+O153+N154)</f>
        <v>-1269.43</v>
      </c>
      <c r="P154" s="244">
        <f t="shared" si="19"/>
        <v>906751.53999999969</v>
      </c>
    </row>
    <row r="155" spans="1:16" x14ac:dyDescent="0.2">
      <c r="B155" s="168" t="s">
        <v>38</v>
      </c>
      <c r="C155" s="244"/>
      <c r="G155" s="244">
        <f t="shared" si="20"/>
        <v>-330674.33984573372</v>
      </c>
      <c r="I155" s="254">
        <v>39904</v>
      </c>
      <c r="J155" s="254">
        <v>39932</v>
      </c>
      <c r="K155" s="245">
        <f t="shared" si="24"/>
        <v>29</v>
      </c>
      <c r="L155" s="245"/>
      <c r="M155" s="246">
        <v>3.3700000000000001E-2</v>
      </c>
      <c r="N155" s="247">
        <f t="shared" si="25"/>
        <v>-885.39</v>
      </c>
      <c r="O155" s="248">
        <f t="shared" si="26"/>
        <v>-885.39</v>
      </c>
      <c r="P155" s="244">
        <f t="shared" ref="P155:P218" si="27">P154+N155</f>
        <v>905866.14999999967</v>
      </c>
    </row>
    <row r="156" spans="1:16" x14ac:dyDescent="0.2">
      <c r="C156" s="244">
        <f>'Summary- Detailed'!R112</f>
        <v>0</v>
      </c>
      <c r="F156" s="244">
        <f>C156</f>
        <v>0</v>
      </c>
      <c r="G156" s="244">
        <f t="shared" si="20"/>
        <v>-330674.33984573372</v>
      </c>
      <c r="I156" s="254">
        <v>39933</v>
      </c>
      <c r="J156" s="254">
        <v>39933</v>
      </c>
      <c r="K156" s="245">
        <f t="shared" si="24"/>
        <v>1</v>
      </c>
      <c r="L156" s="245"/>
      <c r="M156" s="246">
        <v>3.3700000000000001E-2</v>
      </c>
      <c r="N156" s="247">
        <f t="shared" si="25"/>
        <v>-30.53</v>
      </c>
      <c r="O156" s="248">
        <f t="shared" si="26"/>
        <v>-915.92</v>
      </c>
      <c r="P156" s="244">
        <f t="shared" si="27"/>
        <v>905835.61999999965</v>
      </c>
    </row>
    <row r="157" spans="1:16" x14ac:dyDescent="0.2">
      <c r="B157" s="168" t="s">
        <v>39</v>
      </c>
      <c r="C157" s="244"/>
      <c r="G157" s="244">
        <f t="shared" si="20"/>
        <v>-330674.33984573372</v>
      </c>
      <c r="I157" s="254">
        <v>39934</v>
      </c>
      <c r="J157" s="254">
        <v>39963</v>
      </c>
      <c r="K157" s="245">
        <f t="shared" si="24"/>
        <v>30</v>
      </c>
      <c r="L157" s="245"/>
      <c r="M157" s="246">
        <v>3.3700000000000001E-2</v>
      </c>
      <c r="N157" s="247">
        <f t="shared" si="25"/>
        <v>-915.92</v>
      </c>
      <c r="O157" s="248">
        <f t="shared" si="26"/>
        <v>-915.92</v>
      </c>
      <c r="P157" s="244">
        <f t="shared" si="27"/>
        <v>904919.6999999996</v>
      </c>
    </row>
    <row r="158" spans="1:16" x14ac:dyDescent="0.2">
      <c r="C158" s="244">
        <f>'Summary- Detailed'!R113</f>
        <v>-635934.09108923934</v>
      </c>
      <c r="F158" s="244">
        <f>C158</f>
        <v>-635934.09108923934</v>
      </c>
      <c r="G158" s="244">
        <f t="shared" si="20"/>
        <v>-966608.43093497306</v>
      </c>
      <c r="I158" s="254">
        <v>39964</v>
      </c>
      <c r="J158" s="254">
        <v>39964</v>
      </c>
      <c r="K158" s="245">
        <f t="shared" si="24"/>
        <v>1</v>
      </c>
      <c r="L158" s="245"/>
      <c r="M158" s="246">
        <v>3.3700000000000001E-2</v>
      </c>
      <c r="N158" s="247">
        <f t="shared" si="25"/>
        <v>-89.25</v>
      </c>
      <c r="O158" s="248">
        <f t="shared" si="26"/>
        <v>-1005.17</v>
      </c>
      <c r="P158" s="244">
        <f t="shared" si="27"/>
        <v>904830.4499999996</v>
      </c>
    </row>
    <row r="159" spans="1:16" x14ac:dyDescent="0.2">
      <c r="B159" s="168" t="s">
        <v>40</v>
      </c>
      <c r="C159" s="244"/>
      <c r="G159" s="244">
        <f t="shared" si="20"/>
        <v>-966608.43093497306</v>
      </c>
      <c r="I159" s="254">
        <v>39965</v>
      </c>
      <c r="J159" s="254">
        <v>39993</v>
      </c>
      <c r="K159" s="245">
        <f t="shared" si="24"/>
        <v>29</v>
      </c>
      <c r="L159" s="245"/>
      <c r="M159" s="246">
        <v>3.3700000000000001E-2</v>
      </c>
      <c r="N159" s="247">
        <f t="shared" si="25"/>
        <v>-2588.13</v>
      </c>
      <c r="O159" s="248">
        <f t="shared" si="26"/>
        <v>-2588.13</v>
      </c>
      <c r="P159" s="244">
        <f t="shared" si="27"/>
        <v>902242.3199999996</v>
      </c>
    </row>
    <row r="160" spans="1:16" x14ac:dyDescent="0.2">
      <c r="C160" s="244">
        <f>'Summary- Detailed'!R114</f>
        <v>-548523.69778162427</v>
      </c>
      <c r="F160" s="244">
        <f>C160</f>
        <v>-548523.69778162427</v>
      </c>
      <c r="G160" s="244">
        <f t="shared" si="20"/>
        <v>-1515132.1287165973</v>
      </c>
      <c r="I160" s="254">
        <v>39994</v>
      </c>
      <c r="J160" s="254">
        <v>39994</v>
      </c>
      <c r="K160" s="245">
        <f t="shared" si="24"/>
        <v>1</v>
      </c>
      <c r="L160" s="245"/>
      <c r="M160" s="246">
        <v>3.3700000000000001E-2</v>
      </c>
      <c r="N160" s="247">
        <f t="shared" si="25"/>
        <v>-139.88999999999999</v>
      </c>
      <c r="O160" s="248">
        <f t="shared" si="26"/>
        <v>-2728.02</v>
      </c>
      <c r="P160" s="244">
        <f t="shared" si="27"/>
        <v>902102.42999999959</v>
      </c>
    </row>
    <row r="161" spans="1:16" x14ac:dyDescent="0.2">
      <c r="B161" s="168" t="s">
        <v>29</v>
      </c>
      <c r="C161" s="244"/>
      <c r="G161" s="244">
        <f t="shared" si="20"/>
        <v>-1515132.1287165973</v>
      </c>
      <c r="I161" s="254">
        <v>39995</v>
      </c>
      <c r="J161" s="254">
        <v>40024</v>
      </c>
      <c r="K161" s="245">
        <f t="shared" si="24"/>
        <v>30</v>
      </c>
      <c r="L161" s="245"/>
      <c r="M161" s="246">
        <v>3.2500000000000001E-2</v>
      </c>
      <c r="N161" s="247">
        <f t="shared" si="25"/>
        <v>-4047.27</v>
      </c>
      <c r="O161" s="248">
        <f t="shared" si="26"/>
        <v>-4047.27</v>
      </c>
      <c r="P161" s="244">
        <f t="shared" si="27"/>
        <v>898055.15999999957</v>
      </c>
    </row>
    <row r="162" spans="1:16" x14ac:dyDescent="0.2">
      <c r="C162" s="244">
        <f>'Summary- Detailed'!R115</f>
        <v>-1403246.0013056528</v>
      </c>
      <c r="F162" s="244">
        <f>C162</f>
        <v>-1403246.0013056528</v>
      </c>
      <c r="G162" s="244">
        <f t="shared" si="20"/>
        <v>-2918378.1300222501</v>
      </c>
      <c r="I162" s="254">
        <v>40025</v>
      </c>
      <c r="J162" s="254">
        <v>40025</v>
      </c>
      <c r="K162" s="245">
        <f t="shared" si="24"/>
        <v>1</v>
      </c>
      <c r="L162" s="245"/>
      <c r="M162" s="246">
        <v>3.2500000000000001E-2</v>
      </c>
      <c r="N162" s="247">
        <f t="shared" si="25"/>
        <v>-259.86</v>
      </c>
      <c r="O162" s="248">
        <f t="shared" si="26"/>
        <v>-4307.13</v>
      </c>
      <c r="P162" s="244">
        <f t="shared" si="27"/>
        <v>897795.29999999958</v>
      </c>
    </row>
    <row r="163" spans="1:16" x14ac:dyDescent="0.2">
      <c r="B163" s="168" t="s">
        <v>30</v>
      </c>
      <c r="C163" s="244"/>
      <c r="G163" s="244">
        <f t="shared" si="20"/>
        <v>-2918378.1300222501</v>
      </c>
      <c r="I163" s="254">
        <v>40026</v>
      </c>
      <c r="J163" s="254">
        <v>40055</v>
      </c>
      <c r="K163" s="245">
        <f t="shared" si="24"/>
        <v>30</v>
      </c>
      <c r="L163" s="245"/>
      <c r="M163" s="246">
        <v>3.2500000000000001E-2</v>
      </c>
      <c r="N163" s="247">
        <f t="shared" si="25"/>
        <v>-7795.67</v>
      </c>
      <c r="O163" s="248">
        <f t="shared" si="26"/>
        <v>-7795.67</v>
      </c>
      <c r="P163" s="244">
        <f t="shared" si="27"/>
        <v>889999.62999999954</v>
      </c>
    </row>
    <row r="164" spans="1:16" x14ac:dyDescent="0.2">
      <c r="C164" s="244">
        <f>'Summary- Detailed'!R116</f>
        <v>608624.51344915107</v>
      </c>
      <c r="F164" s="244">
        <f>C164</f>
        <v>608624.51344915107</v>
      </c>
      <c r="G164" s="244">
        <f t="shared" si="20"/>
        <v>-2309753.616573099</v>
      </c>
      <c r="I164" s="254">
        <v>40056</v>
      </c>
      <c r="J164" s="254">
        <v>40056</v>
      </c>
      <c r="K164" s="245">
        <f t="shared" si="24"/>
        <v>1</v>
      </c>
      <c r="L164" s="245"/>
      <c r="M164" s="246">
        <v>3.2500000000000001E-2</v>
      </c>
      <c r="N164" s="247">
        <f t="shared" si="25"/>
        <v>-205.66</v>
      </c>
      <c r="O164" s="248">
        <f t="shared" si="26"/>
        <v>-8001.33</v>
      </c>
      <c r="P164" s="244">
        <f t="shared" si="27"/>
        <v>889793.96999999951</v>
      </c>
    </row>
    <row r="165" spans="1:16" x14ac:dyDescent="0.2">
      <c r="B165" s="168" t="s">
        <v>31</v>
      </c>
      <c r="C165" s="244"/>
      <c r="G165" s="244">
        <f t="shared" si="20"/>
        <v>-2309753.616573099</v>
      </c>
      <c r="I165" s="254">
        <v>40057</v>
      </c>
      <c r="J165" s="254">
        <v>40085</v>
      </c>
      <c r="K165" s="245">
        <f t="shared" si="24"/>
        <v>29</v>
      </c>
      <c r="L165" s="245"/>
      <c r="M165" s="246">
        <v>3.2500000000000001E-2</v>
      </c>
      <c r="N165" s="247">
        <f t="shared" si="25"/>
        <v>-5964.23</v>
      </c>
      <c r="O165" s="248">
        <f t="shared" si="26"/>
        <v>-5964.23</v>
      </c>
      <c r="P165" s="244">
        <f t="shared" si="27"/>
        <v>883829.73999999953</v>
      </c>
    </row>
    <row r="166" spans="1:16" x14ac:dyDescent="0.2">
      <c r="C166" s="244">
        <f>'Summary- Detailed'!R117</f>
        <v>1979079.2767273653</v>
      </c>
      <c r="F166" s="244">
        <f>C166</f>
        <v>1979079.2767273653</v>
      </c>
      <c r="G166" s="244">
        <f t="shared" si="20"/>
        <v>-330674.33984573372</v>
      </c>
      <c r="I166" s="254">
        <v>40086</v>
      </c>
      <c r="J166" s="254">
        <v>40086</v>
      </c>
      <c r="K166" s="245">
        <f t="shared" si="24"/>
        <v>1</v>
      </c>
      <c r="L166" s="245"/>
      <c r="M166" s="246">
        <v>3.2500000000000001E-2</v>
      </c>
      <c r="N166" s="247">
        <f t="shared" si="25"/>
        <v>-29.44</v>
      </c>
      <c r="O166" s="248">
        <f t="shared" si="26"/>
        <v>-5993.6699999999992</v>
      </c>
      <c r="P166" s="244">
        <f t="shared" si="27"/>
        <v>883800.29999999958</v>
      </c>
    </row>
    <row r="167" spans="1:16" x14ac:dyDescent="0.2">
      <c r="B167" s="168" t="s">
        <v>32</v>
      </c>
      <c r="C167" s="244"/>
      <c r="G167" s="244">
        <f t="shared" si="20"/>
        <v>-330674.33984573372</v>
      </c>
      <c r="I167" s="254">
        <v>40087</v>
      </c>
      <c r="J167" s="254">
        <v>40116</v>
      </c>
      <c r="K167" s="245">
        <f t="shared" si="24"/>
        <v>30</v>
      </c>
      <c r="L167" s="245"/>
      <c r="M167" s="246">
        <v>3.2500000000000001E-2</v>
      </c>
      <c r="N167" s="247">
        <f t="shared" si="25"/>
        <v>-883.31</v>
      </c>
      <c r="O167" s="248">
        <f t="shared" si="26"/>
        <v>-883.31</v>
      </c>
      <c r="P167" s="244">
        <f t="shared" si="27"/>
        <v>882916.98999999953</v>
      </c>
    </row>
    <row r="168" spans="1:16" x14ac:dyDescent="0.2">
      <c r="C168" s="244">
        <f>'Summary- Detailed'!R118</f>
        <v>0</v>
      </c>
      <c r="F168" s="244">
        <f>C168</f>
        <v>0</v>
      </c>
      <c r="G168" s="244">
        <f t="shared" si="20"/>
        <v>-330674.33984573372</v>
      </c>
      <c r="I168" s="254">
        <v>40117</v>
      </c>
      <c r="J168" s="254">
        <v>40117</v>
      </c>
      <c r="K168" s="245">
        <f t="shared" si="24"/>
        <v>1</v>
      </c>
      <c r="L168" s="245"/>
      <c r="M168" s="246">
        <v>3.2500000000000001E-2</v>
      </c>
      <c r="N168" s="247">
        <f t="shared" si="25"/>
        <v>-29.44</v>
      </c>
      <c r="O168" s="248">
        <f t="shared" si="26"/>
        <v>-912.75</v>
      </c>
      <c r="P168" s="244">
        <f t="shared" si="27"/>
        <v>882887.54999999958</v>
      </c>
    </row>
    <row r="169" spans="1:16" x14ac:dyDescent="0.2">
      <c r="B169" s="168" t="s">
        <v>33</v>
      </c>
      <c r="C169" s="244"/>
      <c r="G169" s="244">
        <f t="shared" si="20"/>
        <v>-330674.33984573372</v>
      </c>
      <c r="I169" s="254">
        <v>40118</v>
      </c>
      <c r="J169" s="254">
        <v>40146</v>
      </c>
      <c r="K169" s="245">
        <f t="shared" si="24"/>
        <v>29</v>
      </c>
      <c r="L169" s="245"/>
      <c r="M169" s="246">
        <v>3.2500000000000001E-2</v>
      </c>
      <c r="N169" s="247">
        <f t="shared" si="25"/>
        <v>-853.86</v>
      </c>
      <c r="O169" s="248">
        <f t="shared" si="26"/>
        <v>-853.86</v>
      </c>
      <c r="P169" s="244">
        <f t="shared" si="27"/>
        <v>882033.68999999959</v>
      </c>
    </row>
    <row r="170" spans="1:16" x14ac:dyDescent="0.2">
      <c r="C170" s="244">
        <f>'Summary- Detailed'!R119</f>
        <v>0</v>
      </c>
      <c r="F170" s="244">
        <f>C170</f>
        <v>0</v>
      </c>
      <c r="G170" s="244">
        <f t="shared" ref="G170:G233" si="28">+G169+F170</f>
        <v>-330674.33984573372</v>
      </c>
      <c r="I170" s="254">
        <v>40147</v>
      </c>
      <c r="J170" s="254">
        <v>40147</v>
      </c>
      <c r="K170" s="245">
        <f t="shared" si="24"/>
        <v>1</v>
      </c>
      <c r="L170" s="245"/>
      <c r="M170" s="246">
        <v>3.2500000000000001E-2</v>
      </c>
      <c r="N170" s="247">
        <f t="shared" si="25"/>
        <v>-29.44</v>
      </c>
      <c r="O170" s="248">
        <f t="shared" si="26"/>
        <v>-883.30000000000007</v>
      </c>
      <c r="P170" s="244">
        <f t="shared" si="27"/>
        <v>882004.24999999965</v>
      </c>
    </row>
    <row r="171" spans="1:16" x14ac:dyDescent="0.2">
      <c r="B171" s="168" t="s">
        <v>34</v>
      </c>
      <c r="C171" s="244"/>
      <c r="G171" s="244">
        <f t="shared" si="28"/>
        <v>-330674.33984573372</v>
      </c>
      <c r="I171" s="254">
        <v>40148</v>
      </c>
      <c r="J171" s="254">
        <v>40177</v>
      </c>
      <c r="K171" s="245">
        <f t="shared" si="24"/>
        <v>30</v>
      </c>
      <c r="L171" s="245"/>
      <c r="M171" s="246">
        <v>3.2500000000000001E-2</v>
      </c>
      <c r="N171" s="247">
        <f t="shared" si="25"/>
        <v>-883.31</v>
      </c>
      <c r="O171" s="248">
        <f t="shared" si="26"/>
        <v>-883.31</v>
      </c>
      <c r="P171" s="244">
        <f t="shared" si="27"/>
        <v>881120.93999999959</v>
      </c>
    </row>
    <row r="172" spans="1:16" x14ac:dyDescent="0.2">
      <c r="C172" s="244">
        <f>'Summary- Detailed'!R120</f>
        <v>5135048.7285339981</v>
      </c>
      <c r="F172" s="244">
        <f>C172</f>
        <v>5135048.7285339981</v>
      </c>
      <c r="G172" s="244">
        <f t="shared" si="28"/>
        <v>4804374.3886882644</v>
      </c>
      <c r="I172" s="254">
        <v>40178</v>
      </c>
      <c r="J172" s="254">
        <v>40178</v>
      </c>
      <c r="K172" s="245">
        <f t="shared" si="24"/>
        <v>1</v>
      </c>
      <c r="L172" s="245"/>
      <c r="M172" s="246">
        <v>3.2500000000000001E-2</v>
      </c>
      <c r="N172" s="247">
        <f t="shared" si="25"/>
        <v>427.79</v>
      </c>
      <c r="O172" s="248">
        <f t="shared" si="26"/>
        <v>-455.51999999999992</v>
      </c>
      <c r="P172" s="244">
        <f t="shared" si="27"/>
        <v>881548.72999999963</v>
      </c>
    </row>
    <row r="173" spans="1:16" x14ac:dyDescent="0.2">
      <c r="A173" s="168" t="s">
        <v>80</v>
      </c>
      <c r="B173" s="168" t="s">
        <v>35</v>
      </c>
      <c r="G173" s="244">
        <f t="shared" si="28"/>
        <v>4804374.3886882644</v>
      </c>
      <c r="I173" s="254">
        <v>40179</v>
      </c>
      <c r="J173" s="254">
        <v>40208</v>
      </c>
      <c r="K173" s="245">
        <f t="shared" si="24"/>
        <v>30</v>
      </c>
      <c r="L173" s="245"/>
      <c r="M173" s="246">
        <v>3.2500000000000001E-2</v>
      </c>
      <c r="N173" s="247">
        <f t="shared" si="25"/>
        <v>12833.6</v>
      </c>
      <c r="O173" s="248">
        <f t="shared" si="26"/>
        <v>12833.6</v>
      </c>
      <c r="P173" s="244">
        <f t="shared" si="27"/>
        <v>894382.32999999961</v>
      </c>
    </row>
    <row r="174" spans="1:16" x14ac:dyDescent="0.2">
      <c r="A174" s="250" t="s">
        <v>81</v>
      </c>
      <c r="C174" s="244">
        <f>'Summary- Detailed'!R127</f>
        <v>0</v>
      </c>
      <c r="F174" s="244">
        <f>C174</f>
        <v>0</v>
      </c>
      <c r="G174" s="244">
        <f t="shared" si="28"/>
        <v>4804374.3886882644</v>
      </c>
      <c r="I174" s="254">
        <v>40209</v>
      </c>
      <c r="J174" s="254">
        <v>40209</v>
      </c>
      <c r="K174" s="245">
        <f t="shared" si="24"/>
        <v>1</v>
      </c>
      <c r="L174" s="245"/>
      <c r="M174" s="246">
        <v>3.2500000000000001E-2</v>
      </c>
      <c r="N174" s="247">
        <f t="shared" si="25"/>
        <v>427.79</v>
      </c>
      <c r="O174" s="248">
        <f t="shared" si="26"/>
        <v>13261.390000000001</v>
      </c>
      <c r="P174" s="244">
        <f t="shared" si="27"/>
        <v>894810.11999999965</v>
      </c>
    </row>
    <row r="175" spans="1:16" x14ac:dyDescent="0.2">
      <c r="B175" s="168" t="s">
        <v>36</v>
      </c>
      <c r="C175" s="244"/>
      <c r="G175" s="244">
        <f t="shared" si="28"/>
        <v>4804374.3886882644</v>
      </c>
      <c r="I175" s="254">
        <v>40210</v>
      </c>
      <c r="J175" s="254">
        <v>40236</v>
      </c>
      <c r="K175" s="245">
        <f t="shared" si="24"/>
        <v>27</v>
      </c>
      <c r="L175" s="245"/>
      <c r="M175" s="246">
        <v>3.2500000000000001E-2</v>
      </c>
      <c r="N175" s="247">
        <f t="shared" si="25"/>
        <v>11550.24</v>
      </c>
      <c r="O175" s="248">
        <f t="shared" si="26"/>
        <v>11550.24</v>
      </c>
      <c r="P175" s="244">
        <f t="shared" si="27"/>
        <v>906360.35999999964</v>
      </c>
    </row>
    <row r="176" spans="1:16" x14ac:dyDescent="0.2">
      <c r="C176" s="244">
        <f>'Summary- Detailed'!R128</f>
        <v>2423631.801070381</v>
      </c>
      <c r="F176" s="244">
        <f>C176</f>
        <v>2423631.801070381</v>
      </c>
      <c r="G176" s="244">
        <f t="shared" si="28"/>
        <v>7228006.1897586454</v>
      </c>
      <c r="I176" s="254">
        <v>40237</v>
      </c>
      <c r="J176" s="254">
        <v>40237</v>
      </c>
      <c r="K176" s="245">
        <f t="shared" si="24"/>
        <v>1</v>
      </c>
      <c r="L176" s="245"/>
      <c r="M176" s="246">
        <v>3.2500000000000001E-2</v>
      </c>
      <c r="N176" s="247">
        <f t="shared" si="25"/>
        <v>643.59</v>
      </c>
      <c r="O176" s="248">
        <f t="shared" si="26"/>
        <v>12193.83</v>
      </c>
      <c r="P176" s="244">
        <f t="shared" si="27"/>
        <v>907003.9499999996</v>
      </c>
    </row>
    <row r="177" spans="2:16" x14ac:dyDescent="0.2">
      <c r="B177" s="168" t="s">
        <v>37</v>
      </c>
      <c r="C177" s="244"/>
      <c r="G177" s="244">
        <f t="shared" si="28"/>
        <v>7228006.1897586454</v>
      </c>
      <c r="I177" s="254">
        <v>40238</v>
      </c>
      <c r="J177" s="254">
        <v>40267</v>
      </c>
      <c r="K177" s="245">
        <f t="shared" si="24"/>
        <v>30</v>
      </c>
      <c r="L177" s="245"/>
      <c r="M177" s="246">
        <v>3.2500000000000001E-2</v>
      </c>
      <c r="N177" s="247">
        <f t="shared" si="25"/>
        <v>19307.689999999999</v>
      </c>
      <c r="O177" s="248">
        <f t="shared" si="26"/>
        <v>19307.689999999999</v>
      </c>
      <c r="P177" s="244">
        <f t="shared" si="27"/>
        <v>926311.63999999955</v>
      </c>
    </row>
    <row r="178" spans="2:16" x14ac:dyDescent="0.2">
      <c r="C178" s="244">
        <f>'Summary- Detailed'!R129</f>
        <v>5498029.6531072073</v>
      </c>
      <c r="F178" s="244">
        <f>C178</f>
        <v>5498029.6531072073</v>
      </c>
      <c r="G178" s="244">
        <f t="shared" si="28"/>
        <v>12726035.842865853</v>
      </c>
      <c r="I178" s="254">
        <v>40268</v>
      </c>
      <c r="J178" s="254">
        <v>40268</v>
      </c>
      <c r="K178" s="245">
        <f t="shared" si="24"/>
        <v>1</v>
      </c>
      <c r="L178" s="245"/>
      <c r="M178" s="246">
        <v>3.2500000000000001E-2</v>
      </c>
      <c r="N178" s="247">
        <f t="shared" si="25"/>
        <v>1133.1400000000001</v>
      </c>
      <c r="O178" s="248">
        <f t="shared" si="26"/>
        <v>20440.829999999998</v>
      </c>
      <c r="P178" s="244">
        <f t="shared" si="27"/>
        <v>927444.77999999956</v>
      </c>
    </row>
    <row r="179" spans="2:16" x14ac:dyDescent="0.2">
      <c r="B179" s="168" t="s">
        <v>38</v>
      </c>
      <c r="C179" s="244"/>
      <c r="G179" s="244">
        <f t="shared" si="28"/>
        <v>12726035.842865853</v>
      </c>
      <c r="I179" s="254">
        <v>40269</v>
      </c>
      <c r="J179" s="254">
        <v>40297</v>
      </c>
      <c r="K179" s="245">
        <f t="shared" si="24"/>
        <v>29</v>
      </c>
      <c r="L179" s="245"/>
      <c r="M179" s="246">
        <v>3.2500000000000001E-2</v>
      </c>
      <c r="N179" s="247">
        <f t="shared" si="25"/>
        <v>32861.07</v>
      </c>
      <c r="O179" s="248">
        <f t="shared" si="26"/>
        <v>32861.07</v>
      </c>
      <c r="P179" s="244">
        <f t="shared" si="27"/>
        <v>960305.84999999951</v>
      </c>
    </row>
    <row r="180" spans="2:16" x14ac:dyDescent="0.2">
      <c r="C180" s="244">
        <f>'Summary- Detailed'!R130</f>
        <v>-2907013.1197292283</v>
      </c>
      <c r="F180" s="244">
        <f>C180</f>
        <v>-2907013.1197292283</v>
      </c>
      <c r="G180" s="244">
        <f t="shared" si="28"/>
        <v>9819022.7231366243</v>
      </c>
      <c r="I180" s="254">
        <v>40298</v>
      </c>
      <c r="J180" s="254">
        <v>40298</v>
      </c>
      <c r="K180" s="245">
        <f t="shared" ref="K180:K211" si="29">+IF(+J180="","",+J180-(I180-1))</f>
        <v>1</v>
      </c>
      <c r="L180" s="245"/>
      <c r="M180" s="246">
        <v>3.2500000000000001E-2</v>
      </c>
      <c r="N180" s="247">
        <f t="shared" si="25"/>
        <v>874.3</v>
      </c>
      <c r="O180" s="248">
        <f t="shared" si="26"/>
        <v>33735.370000000003</v>
      </c>
      <c r="P180" s="244">
        <f t="shared" si="27"/>
        <v>961180.14999999956</v>
      </c>
    </row>
    <row r="181" spans="2:16" x14ac:dyDescent="0.2">
      <c r="B181" s="168" t="s">
        <v>39</v>
      </c>
      <c r="C181" s="244"/>
      <c r="G181" s="244">
        <f t="shared" si="28"/>
        <v>9819022.7231366243</v>
      </c>
      <c r="I181" s="254">
        <v>40299</v>
      </c>
      <c r="J181" s="254">
        <v>40328</v>
      </c>
      <c r="K181" s="245">
        <f t="shared" si="29"/>
        <v>30</v>
      </c>
      <c r="L181" s="245"/>
      <c r="M181" s="246">
        <v>3.2500000000000001E-2</v>
      </c>
      <c r="N181" s="247">
        <f t="shared" si="25"/>
        <v>26228.9</v>
      </c>
      <c r="O181" s="248">
        <f t="shared" si="26"/>
        <v>26228.9</v>
      </c>
      <c r="P181" s="244">
        <f t="shared" si="27"/>
        <v>987409.04999999958</v>
      </c>
    </row>
    <row r="182" spans="2:16" x14ac:dyDescent="0.2">
      <c r="C182" s="244">
        <f>'Summary- Detailed'!R131</f>
        <v>-5014648.3344483599</v>
      </c>
      <c r="F182" s="244">
        <f>C182</f>
        <v>-5014648.3344483599</v>
      </c>
      <c r="G182" s="244">
        <f t="shared" si="28"/>
        <v>4804374.3886882644</v>
      </c>
      <c r="I182" s="254">
        <v>40329</v>
      </c>
      <c r="J182" s="254">
        <v>40329</v>
      </c>
      <c r="K182" s="245">
        <f t="shared" si="29"/>
        <v>1</v>
      </c>
      <c r="L182" s="245"/>
      <c r="M182" s="246">
        <v>3.2500000000000001E-2</v>
      </c>
      <c r="N182" s="247">
        <f t="shared" si="25"/>
        <v>427.79</v>
      </c>
      <c r="O182" s="248">
        <f t="shared" si="26"/>
        <v>26656.690000000002</v>
      </c>
      <c r="P182" s="244">
        <f t="shared" si="27"/>
        <v>987836.83999999962</v>
      </c>
    </row>
    <row r="183" spans="2:16" x14ac:dyDescent="0.2">
      <c r="B183" s="168" t="s">
        <v>40</v>
      </c>
      <c r="C183" s="244"/>
      <c r="G183" s="244">
        <f t="shared" si="28"/>
        <v>4804374.3886882644</v>
      </c>
      <c r="I183" s="254">
        <v>40330</v>
      </c>
      <c r="J183" s="254">
        <v>40358</v>
      </c>
      <c r="K183" s="245">
        <f t="shared" si="29"/>
        <v>29</v>
      </c>
      <c r="L183" s="245"/>
      <c r="M183" s="246">
        <v>3.2500000000000001E-2</v>
      </c>
      <c r="N183" s="247">
        <f t="shared" si="25"/>
        <v>12405.82</v>
      </c>
      <c r="O183" s="248">
        <f t="shared" si="26"/>
        <v>12405.82</v>
      </c>
      <c r="P183" s="244">
        <f t="shared" si="27"/>
        <v>1000242.6599999996</v>
      </c>
    </row>
    <row r="184" spans="2:16" x14ac:dyDescent="0.2">
      <c r="C184" s="244">
        <f>'Summary- Detailed'!R132</f>
        <v>2907376.7569421828</v>
      </c>
      <c r="F184" s="244">
        <f>C184</f>
        <v>2907376.7569421828</v>
      </c>
      <c r="G184" s="244">
        <f t="shared" si="28"/>
        <v>7711751.1456304472</v>
      </c>
      <c r="I184" s="254">
        <v>40359</v>
      </c>
      <c r="J184" s="254">
        <v>40359</v>
      </c>
      <c r="K184" s="245">
        <f t="shared" si="29"/>
        <v>1</v>
      </c>
      <c r="L184" s="245"/>
      <c r="M184" s="246">
        <v>3.2500000000000001E-2</v>
      </c>
      <c r="N184" s="247">
        <f t="shared" ref="N184:N215" si="30">+IF(+K184&lt;&gt;" ", ROUND(M184*(K184/365)*G184,2),0)</f>
        <v>686.66</v>
      </c>
      <c r="O184" s="248">
        <f t="shared" si="26"/>
        <v>13092.48</v>
      </c>
      <c r="P184" s="244">
        <f t="shared" si="27"/>
        <v>1000929.3199999996</v>
      </c>
    </row>
    <row r="185" spans="2:16" x14ac:dyDescent="0.2">
      <c r="B185" s="168" t="s">
        <v>29</v>
      </c>
      <c r="C185" s="244"/>
      <c r="G185" s="244">
        <f t="shared" si="28"/>
        <v>7711751.1456304472</v>
      </c>
      <c r="I185" s="254">
        <v>40360</v>
      </c>
      <c r="J185" s="254">
        <v>40389</v>
      </c>
      <c r="K185" s="245">
        <f t="shared" si="29"/>
        <v>30</v>
      </c>
      <c r="L185" s="245"/>
      <c r="M185" s="246">
        <v>3.2500000000000001E-2</v>
      </c>
      <c r="N185" s="247">
        <f t="shared" si="30"/>
        <v>20599.88</v>
      </c>
      <c r="O185" s="248">
        <f t="shared" si="26"/>
        <v>20599.88</v>
      </c>
      <c r="P185" s="244">
        <f t="shared" si="27"/>
        <v>1021529.1999999996</v>
      </c>
    </row>
    <row r="186" spans="2:16" x14ac:dyDescent="0.2">
      <c r="C186" s="244">
        <f>'Summary- Detailed'!R133</f>
        <v>-2907376.7569421828</v>
      </c>
      <c r="F186" s="244">
        <f>C186</f>
        <v>-2907376.7569421828</v>
      </c>
      <c r="G186" s="244">
        <f t="shared" si="28"/>
        <v>4804374.3886882644</v>
      </c>
      <c r="I186" s="254">
        <v>40390</v>
      </c>
      <c r="J186" s="254">
        <v>40390</v>
      </c>
      <c r="K186" s="245">
        <f t="shared" si="29"/>
        <v>1</v>
      </c>
      <c r="L186" s="245"/>
      <c r="M186" s="246">
        <v>3.2500000000000001E-2</v>
      </c>
      <c r="N186" s="247">
        <f t="shared" si="30"/>
        <v>427.79</v>
      </c>
      <c r="O186" s="248">
        <f t="shared" ref="O186:O217" si="31">IF(MONTH(+I186)&lt;&gt;MONTH(+I185),N186,+O185+N186)</f>
        <v>21027.670000000002</v>
      </c>
      <c r="P186" s="244">
        <f t="shared" si="27"/>
        <v>1021956.9899999996</v>
      </c>
    </row>
    <row r="187" spans="2:16" x14ac:dyDescent="0.2">
      <c r="B187" s="168" t="s">
        <v>30</v>
      </c>
      <c r="C187" s="244"/>
      <c r="G187" s="244">
        <f t="shared" si="28"/>
        <v>4804374.3886882644</v>
      </c>
      <c r="I187" s="254">
        <v>40391</v>
      </c>
      <c r="J187" s="254">
        <v>40420</v>
      </c>
      <c r="K187" s="245">
        <f t="shared" si="29"/>
        <v>30</v>
      </c>
      <c r="L187" s="245"/>
      <c r="M187" s="246">
        <v>3.2500000000000001E-2</v>
      </c>
      <c r="N187" s="247">
        <f t="shared" si="30"/>
        <v>12833.6</v>
      </c>
      <c r="O187" s="248">
        <f t="shared" si="31"/>
        <v>12833.6</v>
      </c>
      <c r="P187" s="244">
        <f t="shared" si="27"/>
        <v>1034790.5899999996</v>
      </c>
    </row>
    <row r="188" spans="2:16" x14ac:dyDescent="0.2">
      <c r="C188" s="244">
        <f>'Summary- Detailed'!R134</f>
        <v>0</v>
      </c>
      <c r="F188" s="244">
        <f>C188</f>
        <v>0</v>
      </c>
      <c r="G188" s="244">
        <f t="shared" si="28"/>
        <v>4804374.3886882644</v>
      </c>
      <c r="I188" s="254">
        <v>40421</v>
      </c>
      <c r="J188" s="254">
        <v>40421</v>
      </c>
      <c r="K188" s="245">
        <f t="shared" si="29"/>
        <v>1</v>
      </c>
      <c r="L188" s="245"/>
      <c r="M188" s="246">
        <v>3.2500000000000001E-2</v>
      </c>
      <c r="N188" s="247">
        <f t="shared" si="30"/>
        <v>427.79</v>
      </c>
      <c r="O188" s="248">
        <f t="shared" si="31"/>
        <v>13261.390000000001</v>
      </c>
      <c r="P188" s="244">
        <f t="shared" si="27"/>
        <v>1035218.3799999997</v>
      </c>
    </row>
    <row r="189" spans="2:16" x14ac:dyDescent="0.2">
      <c r="B189" s="168" t="s">
        <v>31</v>
      </c>
      <c r="C189" s="244"/>
      <c r="G189" s="244">
        <f t="shared" si="28"/>
        <v>4804374.3886882644</v>
      </c>
      <c r="I189" s="254">
        <v>40422</v>
      </c>
      <c r="J189" s="254">
        <v>40450</v>
      </c>
      <c r="K189" s="245">
        <f t="shared" si="29"/>
        <v>29</v>
      </c>
      <c r="L189" s="245"/>
      <c r="M189" s="246">
        <v>3.2500000000000001E-2</v>
      </c>
      <c r="N189" s="247">
        <f t="shared" si="30"/>
        <v>12405.82</v>
      </c>
      <c r="O189" s="248">
        <f t="shared" si="31"/>
        <v>12405.82</v>
      </c>
      <c r="P189" s="244">
        <f t="shared" si="27"/>
        <v>1047624.1999999996</v>
      </c>
    </row>
    <row r="190" spans="2:16" x14ac:dyDescent="0.2">
      <c r="C190" s="244">
        <f>'Summary- Detailed'!R135</f>
        <v>940763.75851666555</v>
      </c>
      <c r="F190" s="244">
        <f>C190</f>
        <v>940763.75851666555</v>
      </c>
      <c r="G190" s="244">
        <f t="shared" si="28"/>
        <v>5745138.14720493</v>
      </c>
      <c r="I190" s="254">
        <v>40451</v>
      </c>
      <c r="J190" s="254">
        <v>40451</v>
      </c>
      <c r="K190" s="245">
        <f t="shared" si="29"/>
        <v>1</v>
      </c>
      <c r="L190" s="245"/>
      <c r="M190" s="246">
        <v>3.2500000000000001E-2</v>
      </c>
      <c r="N190" s="247">
        <f t="shared" si="30"/>
        <v>511.55</v>
      </c>
      <c r="O190" s="248">
        <f t="shared" si="31"/>
        <v>12917.369999999999</v>
      </c>
      <c r="P190" s="244">
        <f t="shared" si="27"/>
        <v>1048135.7499999997</v>
      </c>
    </row>
    <row r="191" spans="2:16" x14ac:dyDescent="0.2">
      <c r="B191" s="168" t="s">
        <v>32</v>
      </c>
      <c r="C191" s="244"/>
      <c r="G191" s="244">
        <f t="shared" si="28"/>
        <v>5745138.14720493</v>
      </c>
      <c r="I191" s="254">
        <v>40452</v>
      </c>
      <c r="J191" s="254">
        <v>40481</v>
      </c>
      <c r="K191" s="245">
        <f t="shared" si="29"/>
        <v>30</v>
      </c>
      <c r="L191" s="245"/>
      <c r="M191" s="246">
        <v>3.2500000000000001E-2</v>
      </c>
      <c r="N191" s="247">
        <f t="shared" si="30"/>
        <v>15346.6</v>
      </c>
      <c r="O191" s="248">
        <f t="shared" si="31"/>
        <v>15346.6</v>
      </c>
      <c r="P191" s="244">
        <f t="shared" si="27"/>
        <v>1063482.3499999996</v>
      </c>
    </row>
    <row r="192" spans="2:16" x14ac:dyDescent="0.2">
      <c r="C192" s="244">
        <f>'Summary- Detailed'!R136</f>
        <v>2471130.3310148884</v>
      </c>
      <c r="F192" s="244">
        <f>C192</f>
        <v>2471130.3310148884</v>
      </c>
      <c r="G192" s="244">
        <f t="shared" si="28"/>
        <v>8216268.4782198183</v>
      </c>
      <c r="I192" s="254">
        <v>40482</v>
      </c>
      <c r="J192" s="254">
        <v>40482</v>
      </c>
      <c r="K192" s="245">
        <f t="shared" si="29"/>
        <v>1</v>
      </c>
      <c r="L192" s="245"/>
      <c r="M192" s="246">
        <v>3.2500000000000001E-2</v>
      </c>
      <c r="N192" s="247">
        <f t="shared" si="30"/>
        <v>731.59</v>
      </c>
      <c r="O192" s="248">
        <f t="shared" si="31"/>
        <v>16078.19</v>
      </c>
      <c r="P192" s="244">
        <f t="shared" si="27"/>
        <v>1064213.9399999997</v>
      </c>
    </row>
    <row r="193" spans="1:16" x14ac:dyDescent="0.2">
      <c r="B193" s="168" t="s">
        <v>33</v>
      </c>
      <c r="C193" s="244"/>
      <c r="G193" s="244">
        <f t="shared" si="28"/>
        <v>8216268.4782198183</v>
      </c>
      <c r="I193" s="254">
        <v>40483</v>
      </c>
      <c r="J193" s="254">
        <v>40511</v>
      </c>
      <c r="K193" s="245">
        <f t="shared" si="29"/>
        <v>29</v>
      </c>
      <c r="L193" s="245"/>
      <c r="M193" s="246">
        <v>3.2500000000000001E-2</v>
      </c>
      <c r="N193" s="247">
        <f t="shared" si="30"/>
        <v>21215.98</v>
      </c>
      <c r="O193" s="248">
        <f t="shared" si="31"/>
        <v>21215.98</v>
      </c>
      <c r="P193" s="244">
        <f t="shared" si="27"/>
        <v>1085429.9199999997</v>
      </c>
    </row>
    <row r="194" spans="1:16" x14ac:dyDescent="0.2">
      <c r="C194" s="244">
        <f>'Summary- Detailed'!R137</f>
        <v>259586.59570912831</v>
      </c>
      <c r="F194" s="244">
        <f>C194</f>
        <v>259586.59570912831</v>
      </c>
      <c r="G194" s="244">
        <f t="shared" si="28"/>
        <v>8475855.0739289466</v>
      </c>
      <c r="I194" s="254">
        <v>40512</v>
      </c>
      <c r="J194" s="254">
        <v>40512</v>
      </c>
      <c r="K194" s="245">
        <f t="shared" si="29"/>
        <v>1</v>
      </c>
      <c r="L194" s="245"/>
      <c r="M194" s="246">
        <v>3.2500000000000001E-2</v>
      </c>
      <c r="N194" s="247">
        <f t="shared" si="30"/>
        <v>754.7</v>
      </c>
      <c r="O194" s="248">
        <f t="shared" si="31"/>
        <v>21970.68</v>
      </c>
      <c r="P194" s="244">
        <f t="shared" si="27"/>
        <v>1086184.6199999996</v>
      </c>
    </row>
    <row r="195" spans="1:16" x14ac:dyDescent="0.2">
      <c r="B195" s="168" t="s">
        <v>34</v>
      </c>
      <c r="C195" s="244"/>
      <c r="G195" s="244">
        <f t="shared" si="28"/>
        <v>8475855.0739289466</v>
      </c>
      <c r="I195" s="254">
        <v>40513</v>
      </c>
      <c r="J195" s="254">
        <v>40542</v>
      </c>
      <c r="K195" s="245">
        <f t="shared" si="29"/>
        <v>30</v>
      </c>
      <c r="L195" s="245"/>
      <c r="M195" s="246">
        <v>3.2500000000000001E-2</v>
      </c>
      <c r="N195" s="247">
        <f t="shared" si="30"/>
        <v>22640.98</v>
      </c>
      <c r="O195" s="248">
        <f t="shared" si="31"/>
        <v>22640.98</v>
      </c>
      <c r="P195" s="244">
        <f t="shared" si="27"/>
        <v>1108825.5999999996</v>
      </c>
    </row>
    <row r="196" spans="1:16" x14ac:dyDescent="0.2">
      <c r="C196" s="244">
        <f>'Summary- Detailed'!R138</f>
        <v>4410283.4311429486</v>
      </c>
      <c r="F196" s="244">
        <f>C196</f>
        <v>4410283.4311429486</v>
      </c>
      <c r="G196" s="244">
        <f t="shared" si="28"/>
        <v>12886138.505071895</v>
      </c>
      <c r="I196" s="254">
        <v>40543</v>
      </c>
      <c r="J196" s="254">
        <v>40543</v>
      </c>
      <c r="K196" s="245">
        <f t="shared" si="29"/>
        <v>1</v>
      </c>
      <c r="L196" s="245"/>
      <c r="M196" s="246">
        <v>3.2500000000000001E-2</v>
      </c>
      <c r="N196" s="247">
        <f t="shared" si="30"/>
        <v>1147.4000000000001</v>
      </c>
      <c r="O196" s="248">
        <f t="shared" si="31"/>
        <v>23788.38</v>
      </c>
      <c r="P196" s="244">
        <f t="shared" si="27"/>
        <v>1109972.9999999995</v>
      </c>
    </row>
    <row r="197" spans="1:16" x14ac:dyDescent="0.2">
      <c r="A197" s="168" t="s">
        <v>82</v>
      </c>
      <c r="B197" s="168" t="s">
        <v>35</v>
      </c>
      <c r="G197" s="244">
        <f t="shared" si="28"/>
        <v>12886138.505071895</v>
      </c>
      <c r="I197" s="254">
        <v>40544</v>
      </c>
      <c r="J197" s="254">
        <v>40573</v>
      </c>
      <c r="K197" s="245">
        <f t="shared" si="29"/>
        <v>30</v>
      </c>
      <c r="L197" s="245"/>
      <c r="M197" s="246">
        <v>3.2500000000000001E-2</v>
      </c>
      <c r="N197" s="247">
        <f t="shared" si="30"/>
        <v>34421.879999999997</v>
      </c>
      <c r="O197" s="248">
        <f t="shared" si="31"/>
        <v>34421.879999999997</v>
      </c>
      <c r="P197" s="244">
        <f t="shared" si="27"/>
        <v>1144394.8799999994</v>
      </c>
    </row>
    <row r="198" spans="1:16" x14ac:dyDescent="0.2">
      <c r="A198" s="250" t="s">
        <v>83</v>
      </c>
      <c r="C198" s="244">
        <f>'Summary- Detailed'!R142</f>
        <v>0</v>
      </c>
      <c r="F198" s="244">
        <f>C198</f>
        <v>0</v>
      </c>
      <c r="G198" s="244">
        <f t="shared" si="28"/>
        <v>12886138.505071895</v>
      </c>
      <c r="I198" s="254">
        <v>40574</v>
      </c>
      <c r="J198" s="254">
        <v>40574</v>
      </c>
      <c r="K198" s="245">
        <f t="shared" si="29"/>
        <v>1</v>
      </c>
      <c r="L198" s="245"/>
      <c r="M198" s="246">
        <v>3.2500000000000001E-2</v>
      </c>
      <c r="N198" s="247">
        <f t="shared" si="30"/>
        <v>1147.4000000000001</v>
      </c>
      <c r="O198" s="248">
        <f t="shared" si="31"/>
        <v>35569.279999999999</v>
      </c>
      <c r="P198" s="244">
        <f t="shared" si="27"/>
        <v>1145542.2799999993</v>
      </c>
    </row>
    <row r="199" spans="1:16" x14ac:dyDescent="0.2">
      <c r="B199" s="168" t="s">
        <v>36</v>
      </c>
      <c r="C199" s="244"/>
      <c r="G199" s="244">
        <f t="shared" si="28"/>
        <v>12886138.505071895</v>
      </c>
      <c r="I199" s="254">
        <v>40575</v>
      </c>
      <c r="J199" s="254">
        <v>40601</v>
      </c>
      <c r="K199" s="245">
        <f t="shared" si="29"/>
        <v>27</v>
      </c>
      <c r="L199" s="245"/>
      <c r="M199" s="246">
        <v>3.2500000000000001E-2</v>
      </c>
      <c r="N199" s="247">
        <f t="shared" si="30"/>
        <v>30979.69</v>
      </c>
      <c r="O199" s="248">
        <f t="shared" si="31"/>
        <v>30979.69</v>
      </c>
      <c r="P199" s="244">
        <f t="shared" si="27"/>
        <v>1176521.9699999993</v>
      </c>
    </row>
    <row r="200" spans="1:16" x14ac:dyDescent="0.2">
      <c r="C200" s="244">
        <f>'Summary- Detailed'!R143</f>
        <v>0</v>
      </c>
      <c r="F200" s="244">
        <f>C200</f>
        <v>0</v>
      </c>
      <c r="G200" s="244">
        <f t="shared" si="28"/>
        <v>12886138.505071895</v>
      </c>
      <c r="I200" s="254">
        <v>40602</v>
      </c>
      <c r="J200" s="254">
        <v>40602</v>
      </c>
      <c r="K200" s="245">
        <f t="shared" si="29"/>
        <v>1</v>
      </c>
      <c r="L200" s="245"/>
      <c r="M200" s="246">
        <v>3.2500000000000001E-2</v>
      </c>
      <c r="N200" s="247">
        <f t="shared" si="30"/>
        <v>1147.4000000000001</v>
      </c>
      <c r="O200" s="248">
        <f t="shared" si="31"/>
        <v>32127.09</v>
      </c>
      <c r="P200" s="244">
        <f t="shared" si="27"/>
        <v>1177669.3699999992</v>
      </c>
    </row>
    <row r="201" spans="1:16" x14ac:dyDescent="0.2">
      <c r="B201" s="168" t="s">
        <v>37</v>
      </c>
      <c r="C201" s="244"/>
      <c r="G201" s="244">
        <f t="shared" si="28"/>
        <v>12886138.505071895</v>
      </c>
      <c r="I201" s="254">
        <v>40603</v>
      </c>
      <c r="J201" s="254">
        <v>40632</v>
      </c>
      <c r="K201" s="245">
        <f t="shared" si="29"/>
        <v>30</v>
      </c>
      <c r="L201" s="245"/>
      <c r="M201" s="246">
        <v>3.2500000000000001E-2</v>
      </c>
      <c r="N201" s="247">
        <f t="shared" si="30"/>
        <v>34421.879999999997</v>
      </c>
      <c r="O201" s="248">
        <f t="shared" si="31"/>
        <v>34421.879999999997</v>
      </c>
      <c r="P201" s="244">
        <f t="shared" si="27"/>
        <v>1212091.2499999991</v>
      </c>
    </row>
    <row r="202" spans="1:16" ht="14.25" customHeight="1" x14ac:dyDescent="0.2">
      <c r="C202" s="244">
        <f>'Summary- Detailed'!R144</f>
        <v>0</v>
      </c>
      <c r="F202" s="244">
        <f>C202</f>
        <v>0</v>
      </c>
      <c r="G202" s="244">
        <f t="shared" si="28"/>
        <v>12886138.505071895</v>
      </c>
      <c r="I202" s="254">
        <v>40633</v>
      </c>
      <c r="J202" s="254">
        <v>40633</v>
      </c>
      <c r="K202" s="245">
        <f t="shared" si="29"/>
        <v>1</v>
      </c>
      <c r="L202" s="245"/>
      <c r="M202" s="246">
        <v>3.2500000000000001E-2</v>
      </c>
      <c r="N202" s="247">
        <f t="shared" si="30"/>
        <v>1147.4000000000001</v>
      </c>
      <c r="O202" s="248">
        <f t="shared" si="31"/>
        <v>35569.279999999999</v>
      </c>
      <c r="P202" s="244">
        <f t="shared" si="27"/>
        <v>1213238.649999999</v>
      </c>
    </row>
    <row r="203" spans="1:16" x14ac:dyDescent="0.2">
      <c r="B203" s="168" t="s">
        <v>38</v>
      </c>
      <c r="C203" s="244"/>
      <c r="G203" s="244">
        <f t="shared" si="28"/>
        <v>12886138.505071895</v>
      </c>
      <c r="I203" s="254">
        <v>40634</v>
      </c>
      <c r="J203" s="254">
        <v>40662</v>
      </c>
      <c r="K203" s="245">
        <f t="shared" si="29"/>
        <v>29</v>
      </c>
      <c r="L203" s="245"/>
      <c r="M203" s="246">
        <v>3.2500000000000001E-2</v>
      </c>
      <c r="N203" s="247">
        <f t="shared" si="30"/>
        <v>33274.480000000003</v>
      </c>
      <c r="O203" s="248">
        <f t="shared" si="31"/>
        <v>33274.480000000003</v>
      </c>
      <c r="P203" s="244">
        <f t="shared" si="27"/>
        <v>1246513.129999999</v>
      </c>
    </row>
    <row r="204" spans="1:16" x14ac:dyDescent="0.2">
      <c r="C204" s="244">
        <f>'Summary- Detailed'!R145</f>
        <v>0</v>
      </c>
      <c r="F204" s="244">
        <f>C204</f>
        <v>0</v>
      </c>
      <c r="G204" s="244">
        <f t="shared" si="28"/>
        <v>12886138.505071895</v>
      </c>
      <c r="I204" s="254">
        <v>40663</v>
      </c>
      <c r="J204" s="254">
        <v>40663</v>
      </c>
      <c r="K204" s="245">
        <f t="shared" si="29"/>
        <v>1</v>
      </c>
      <c r="L204" s="245"/>
      <c r="M204" s="246">
        <v>3.2500000000000001E-2</v>
      </c>
      <c r="N204" s="247">
        <f t="shared" si="30"/>
        <v>1147.4000000000001</v>
      </c>
      <c r="O204" s="248">
        <f t="shared" si="31"/>
        <v>34421.880000000005</v>
      </c>
      <c r="P204" s="244">
        <f t="shared" si="27"/>
        <v>1247660.5299999989</v>
      </c>
    </row>
    <row r="205" spans="1:16" x14ac:dyDescent="0.2">
      <c r="B205" s="168" t="s">
        <v>39</v>
      </c>
      <c r="C205" s="244"/>
      <c r="G205" s="244">
        <f t="shared" si="28"/>
        <v>12886138.505071895</v>
      </c>
      <c r="I205" s="254">
        <v>40664</v>
      </c>
      <c r="J205" s="254">
        <v>40693</v>
      </c>
      <c r="K205" s="245">
        <f t="shared" si="29"/>
        <v>30</v>
      </c>
      <c r="L205" s="245"/>
      <c r="M205" s="246">
        <v>3.2500000000000001E-2</v>
      </c>
      <c r="N205" s="247">
        <f t="shared" si="30"/>
        <v>34421.879999999997</v>
      </c>
      <c r="O205" s="248">
        <f t="shared" si="31"/>
        <v>34421.879999999997</v>
      </c>
      <c r="P205" s="244">
        <f t="shared" si="27"/>
        <v>1282082.4099999988</v>
      </c>
    </row>
    <row r="206" spans="1:16" x14ac:dyDescent="0.2">
      <c r="C206" s="244">
        <f>'Summary- Detailed'!R146</f>
        <v>-6056321.5016561672</v>
      </c>
      <c r="F206" s="244">
        <f>C206</f>
        <v>-6056321.5016561672</v>
      </c>
      <c r="G206" s="244">
        <f t="shared" si="28"/>
        <v>6829817.003415728</v>
      </c>
      <c r="I206" s="254">
        <v>40694</v>
      </c>
      <c r="J206" s="254">
        <v>40694</v>
      </c>
      <c r="K206" s="245">
        <f t="shared" si="29"/>
        <v>1</v>
      </c>
      <c r="L206" s="245"/>
      <c r="M206" s="246">
        <v>3.2500000000000001E-2</v>
      </c>
      <c r="N206" s="247">
        <f t="shared" si="30"/>
        <v>608.13</v>
      </c>
      <c r="O206" s="248">
        <f t="shared" si="31"/>
        <v>35030.009999999995</v>
      </c>
      <c r="P206" s="244">
        <f t="shared" si="27"/>
        <v>1282690.5399999986</v>
      </c>
    </row>
    <row r="207" spans="1:16" x14ac:dyDescent="0.2">
      <c r="B207" s="168" t="s">
        <v>40</v>
      </c>
      <c r="C207" s="244"/>
      <c r="G207" s="244">
        <f t="shared" si="28"/>
        <v>6829817.003415728</v>
      </c>
      <c r="I207" s="254">
        <v>40695</v>
      </c>
      <c r="J207" s="254">
        <v>40723</v>
      </c>
      <c r="K207" s="245">
        <f t="shared" si="29"/>
        <v>29</v>
      </c>
      <c r="L207" s="245"/>
      <c r="M207" s="246">
        <v>3.2500000000000001E-2</v>
      </c>
      <c r="N207" s="247">
        <f t="shared" si="30"/>
        <v>17635.900000000001</v>
      </c>
      <c r="O207" s="248">
        <f t="shared" si="31"/>
        <v>17635.900000000001</v>
      </c>
      <c r="P207" s="244">
        <f t="shared" si="27"/>
        <v>1300326.4399999985</v>
      </c>
    </row>
    <row r="208" spans="1:16" x14ac:dyDescent="0.2">
      <c r="C208" s="244">
        <f>'Summary- Detailed'!R147</f>
        <v>1689533.2241270356</v>
      </c>
      <c r="F208" s="244">
        <f>C208</f>
        <v>1689533.2241270356</v>
      </c>
      <c r="G208" s="244">
        <f t="shared" si="28"/>
        <v>8519350.2275427636</v>
      </c>
      <c r="I208" s="254">
        <v>40724</v>
      </c>
      <c r="J208" s="254">
        <v>40724</v>
      </c>
      <c r="K208" s="245">
        <f t="shared" si="29"/>
        <v>1</v>
      </c>
      <c r="L208" s="245"/>
      <c r="M208" s="246">
        <v>3.2500000000000001E-2</v>
      </c>
      <c r="N208" s="247">
        <f t="shared" si="30"/>
        <v>758.57</v>
      </c>
      <c r="O208" s="248">
        <f t="shared" si="31"/>
        <v>18394.47</v>
      </c>
      <c r="P208" s="244">
        <f t="shared" si="27"/>
        <v>1301085.0099999986</v>
      </c>
    </row>
    <row r="209" spans="1:16" x14ac:dyDescent="0.2">
      <c r="B209" s="168" t="s">
        <v>29</v>
      </c>
      <c r="C209" s="244"/>
      <c r="G209" s="244">
        <f t="shared" si="28"/>
        <v>8519350.2275427636</v>
      </c>
      <c r="I209" s="254">
        <v>40725</v>
      </c>
      <c r="J209" s="254">
        <v>40754</v>
      </c>
      <c r="K209" s="245">
        <f t="shared" si="29"/>
        <v>30</v>
      </c>
      <c r="L209" s="245"/>
      <c r="M209" s="246">
        <v>3.2500000000000001E-2</v>
      </c>
      <c r="N209" s="247">
        <f t="shared" si="30"/>
        <v>22757.17</v>
      </c>
      <c r="O209" s="248">
        <f t="shared" si="31"/>
        <v>22757.17</v>
      </c>
      <c r="P209" s="244">
        <f t="shared" si="27"/>
        <v>1323842.1799999985</v>
      </c>
    </row>
    <row r="210" spans="1:16" x14ac:dyDescent="0.2">
      <c r="C210" s="244">
        <f>'Summary- Detailed'!R148</f>
        <v>-4967037.5397893079</v>
      </c>
      <c r="F210" s="244">
        <f>C210</f>
        <v>-4967037.5397893079</v>
      </c>
      <c r="G210" s="244">
        <f t="shared" si="28"/>
        <v>3552312.6877534557</v>
      </c>
      <c r="I210" s="254">
        <v>40755</v>
      </c>
      <c r="J210" s="254">
        <v>40755</v>
      </c>
      <c r="K210" s="245">
        <f t="shared" si="29"/>
        <v>1</v>
      </c>
      <c r="L210" s="245"/>
      <c r="M210" s="246">
        <v>3.2500000000000001E-2</v>
      </c>
      <c r="N210" s="247">
        <f t="shared" si="30"/>
        <v>316.3</v>
      </c>
      <c r="O210" s="248">
        <f t="shared" si="31"/>
        <v>23073.469999999998</v>
      </c>
      <c r="P210" s="244">
        <f t="shared" si="27"/>
        <v>1324158.4799999986</v>
      </c>
    </row>
    <row r="211" spans="1:16" x14ac:dyDescent="0.2">
      <c r="B211" s="168" t="s">
        <v>30</v>
      </c>
      <c r="C211" s="244"/>
      <c r="G211" s="244">
        <f t="shared" si="28"/>
        <v>3552312.6877534557</v>
      </c>
      <c r="I211" s="254">
        <v>40756</v>
      </c>
      <c r="J211" s="254">
        <v>40785</v>
      </c>
      <c r="K211" s="245">
        <f t="shared" si="29"/>
        <v>30</v>
      </c>
      <c r="L211" s="245"/>
      <c r="M211" s="246">
        <v>3.2500000000000001E-2</v>
      </c>
      <c r="N211" s="247">
        <f t="shared" si="30"/>
        <v>9489.0499999999993</v>
      </c>
      <c r="O211" s="248">
        <f t="shared" si="31"/>
        <v>9489.0499999999993</v>
      </c>
      <c r="P211" s="244">
        <f t="shared" si="27"/>
        <v>1333647.5299999986</v>
      </c>
    </row>
    <row r="212" spans="1:16" x14ac:dyDescent="0.2">
      <c r="C212" s="244">
        <f>'Summary- Detailed'!R149</f>
        <v>-6419099.9273890406</v>
      </c>
      <c r="F212" s="244">
        <f>C212</f>
        <v>-6419099.9273890406</v>
      </c>
      <c r="G212" s="244">
        <f t="shared" si="28"/>
        <v>-2866787.2396355849</v>
      </c>
      <c r="I212" s="254">
        <v>40786</v>
      </c>
      <c r="J212" s="254">
        <v>40786</v>
      </c>
      <c r="K212" s="245">
        <f t="shared" ref="K212:K243" si="32">+IF(+J212="","",+J212-(I212-1))</f>
        <v>1</v>
      </c>
      <c r="L212" s="245"/>
      <c r="M212" s="246">
        <v>3.2500000000000001E-2</v>
      </c>
      <c r="N212" s="247">
        <f t="shared" si="30"/>
        <v>-255.26</v>
      </c>
      <c r="O212" s="248">
        <f t="shared" si="31"/>
        <v>9233.7899999999991</v>
      </c>
      <c r="P212" s="244">
        <f t="shared" si="27"/>
        <v>1333392.2699999986</v>
      </c>
    </row>
    <row r="213" spans="1:16" x14ac:dyDescent="0.2">
      <c r="B213" s="168" t="s">
        <v>31</v>
      </c>
      <c r="C213" s="244"/>
      <c r="G213" s="244">
        <f t="shared" si="28"/>
        <v>-2866787.2396355849</v>
      </c>
      <c r="I213" s="254">
        <v>40787</v>
      </c>
      <c r="J213" s="254">
        <v>40815</v>
      </c>
      <c r="K213" s="245">
        <f t="shared" si="32"/>
        <v>29</v>
      </c>
      <c r="L213" s="245"/>
      <c r="M213" s="246">
        <v>3.2500000000000001E-2</v>
      </c>
      <c r="N213" s="247">
        <f t="shared" si="30"/>
        <v>-7402.59</v>
      </c>
      <c r="O213" s="248">
        <f t="shared" si="31"/>
        <v>-7402.59</v>
      </c>
      <c r="P213" s="244">
        <f t="shared" si="27"/>
        <v>1325989.6799999985</v>
      </c>
    </row>
    <row r="214" spans="1:16" x14ac:dyDescent="0.2">
      <c r="C214" s="244">
        <f>'Summary- Detailed'!R150</f>
        <v>2646758.9382936172</v>
      </c>
      <c r="F214" s="244">
        <f>C214</f>
        <v>2646758.9382936172</v>
      </c>
      <c r="G214" s="244">
        <f t="shared" si="28"/>
        <v>-220028.30134196766</v>
      </c>
      <c r="I214" s="254">
        <v>40816</v>
      </c>
      <c r="J214" s="254">
        <v>40816</v>
      </c>
      <c r="K214" s="245">
        <f t="shared" si="32"/>
        <v>1</v>
      </c>
      <c r="L214" s="245"/>
      <c r="M214" s="246">
        <v>3.2500000000000001E-2</v>
      </c>
      <c r="N214" s="247">
        <f t="shared" si="30"/>
        <v>-19.59</v>
      </c>
      <c r="O214" s="248">
        <f t="shared" si="31"/>
        <v>-7422.18</v>
      </c>
      <c r="P214" s="244">
        <f t="shared" si="27"/>
        <v>1325970.0899999985</v>
      </c>
    </row>
    <row r="215" spans="1:16" x14ac:dyDescent="0.2">
      <c r="B215" s="168" t="s">
        <v>32</v>
      </c>
      <c r="C215" s="244"/>
      <c r="G215" s="244">
        <f t="shared" si="28"/>
        <v>-220028.30134196766</v>
      </c>
      <c r="I215" s="254">
        <v>40817</v>
      </c>
      <c r="J215" s="254">
        <v>40846</v>
      </c>
      <c r="K215" s="245">
        <f t="shared" si="32"/>
        <v>30</v>
      </c>
      <c r="L215" s="245"/>
      <c r="M215" s="246">
        <v>3.2500000000000001E-2</v>
      </c>
      <c r="N215" s="247">
        <f t="shared" si="30"/>
        <v>-587.75</v>
      </c>
      <c r="O215" s="248">
        <f t="shared" si="31"/>
        <v>-587.75</v>
      </c>
      <c r="P215" s="244">
        <f t="shared" si="27"/>
        <v>1325382.3399999985</v>
      </c>
    </row>
    <row r="216" spans="1:16" x14ac:dyDescent="0.2">
      <c r="C216" s="244">
        <f>'Summary- Detailed'!R151</f>
        <v>3299561.9208000563</v>
      </c>
      <c r="F216" s="244">
        <f>C216</f>
        <v>3299561.9208000563</v>
      </c>
      <c r="G216" s="244">
        <f t="shared" si="28"/>
        <v>3079533.6194580887</v>
      </c>
      <c r="I216" s="254">
        <v>40847</v>
      </c>
      <c r="J216" s="254">
        <v>40847</v>
      </c>
      <c r="K216" s="245">
        <f t="shared" si="32"/>
        <v>1</v>
      </c>
      <c r="L216" s="245"/>
      <c r="M216" s="246">
        <v>3.2500000000000001E-2</v>
      </c>
      <c r="N216" s="247">
        <f t="shared" ref="N216:N244" si="33">+IF(+K216&lt;&gt;" ", ROUND(M216*(K216/365)*G216,2),0)</f>
        <v>274.20999999999998</v>
      </c>
      <c r="O216" s="248">
        <f t="shared" si="31"/>
        <v>-313.54000000000002</v>
      </c>
      <c r="P216" s="244">
        <f t="shared" si="27"/>
        <v>1325656.5499999984</v>
      </c>
    </row>
    <row r="217" spans="1:16" x14ac:dyDescent="0.2">
      <c r="B217" s="168" t="s">
        <v>33</v>
      </c>
      <c r="C217" s="244"/>
      <c r="G217" s="244">
        <f t="shared" si="28"/>
        <v>3079533.6194580887</v>
      </c>
      <c r="I217" s="254">
        <v>40848</v>
      </c>
      <c r="J217" s="254">
        <v>40876</v>
      </c>
      <c r="K217" s="245">
        <f t="shared" si="32"/>
        <v>29</v>
      </c>
      <c r="L217" s="245"/>
      <c r="M217" s="246">
        <v>3.2500000000000001E-2</v>
      </c>
      <c r="N217" s="247">
        <f t="shared" si="33"/>
        <v>7951.95</v>
      </c>
      <c r="O217" s="248">
        <f t="shared" si="31"/>
        <v>7951.95</v>
      </c>
      <c r="P217" s="244">
        <f t="shared" si="27"/>
        <v>1333608.4999999984</v>
      </c>
    </row>
    <row r="218" spans="1:16" x14ac:dyDescent="0.2">
      <c r="C218" s="244">
        <f>'Summary- Detailed'!R152</f>
        <v>1163427.2930584177</v>
      </c>
      <c r="F218" s="244">
        <f>C218</f>
        <v>1163427.2930584177</v>
      </c>
      <c r="G218" s="244">
        <f t="shared" si="28"/>
        <v>4242960.9125165064</v>
      </c>
      <c r="I218" s="254">
        <v>40877</v>
      </c>
      <c r="J218" s="254">
        <v>40877</v>
      </c>
      <c r="K218" s="245">
        <f t="shared" si="32"/>
        <v>1</v>
      </c>
      <c r="L218" s="245"/>
      <c r="M218" s="246">
        <v>3.2500000000000001E-2</v>
      </c>
      <c r="N218" s="247">
        <f t="shared" si="33"/>
        <v>377.8</v>
      </c>
      <c r="O218" s="248">
        <f t="shared" ref="O218:O244" si="34">IF(MONTH(+I218)&lt;&gt;MONTH(+I217),N218,+O217+N218)</f>
        <v>8329.75</v>
      </c>
      <c r="P218" s="244">
        <f t="shared" si="27"/>
        <v>1333986.2999999984</v>
      </c>
    </row>
    <row r="219" spans="1:16" x14ac:dyDescent="0.2">
      <c r="B219" s="168" t="s">
        <v>34</v>
      </c>
      <c r="C219" s="244"/>
      <c r="G219" s="244">
        <f t="shared" si="28"/>
        <v>4242960.9125165064</v>
      </c>
      <c r="I219" s="254">
        <v>40878</v>
      </c>
      <c r="J219" s="254">
        <v>40907</v>
      </c>
      <c r="K219" s="245">
        <f t="shared" si="32"/>
        <v>30</v>
      </c>
      <c r="L219" s="245"/>
      <c r="M219" s="246">
        <v>3.2500000000000001E-2</v>
      </c>
      <c r="N219" s="247">
        <f t="shared" si="33"/>
        <v>11333.94</v>
      </c>
      <c r="O219" s="248">
        <f t="shared" si="34"/>
        <v>11333.94</v>
      </c>
      <c r="P219" s="244">
        <f t="shared" ref="P219:P282" si="35">P218+N219</f>
        <v>1345320.2399999984</v>
      </c>
    </row>
    <row r="220" spans="1:16" x14ac:dyDescent="0.2">
      <c r="C220" s="244">
        <f>'Summary- Detailed'!R153</f>
        <v>1229268.8318022862</v>
      </c>
      <c r="F220" s="244">
        <f>C220</f>
        <v>1229268.8318022862</v>
      </c>
      <c r="G220" s="244">
        <f t="shared" si="28"/>
        <v>5472229.7443187926</v>
      </c>
      <c r="I220" s="254">
        <v>40908</v>
      </c>
      <c r="J220" s="254">
        <v>40908</v>
      </c>
      <c r="K220" s="245">
        <f t="shared" si="32"/>
        <v>1</v>
      </c>
      <c r="L220" s="245"/>
      <c r="M220" s="246">
        <v>3.2500000000000001E-2</v>
      </c>
      <c r="N220" s="247">
        <f t="shared" si="33"/>
        <v>487.25</v>
      </c>
      <c r="O220" s="248">
        <f t="shared" si="34"/>
        <v>11821.19</v>
      </c>
      <c r="P220" s="244">
        <f t="shared" si="35"/>
        <v>1345807.4899999984</v>
      </c>
    </row>
    <row r="221" spans="1:16" x14ac:dyDescent="0.2">
      <c r="A221" s="168" t="s">
        <v>84</v>
      </c>
      <c r="B221" s="168" t="s">
        <v>35</v>
      </c>
      <c r="G221" s="244">
        <f t="shared" si="28"/>
        <v>5472229.7443187926</v>
      </c>
      <c r="I221" s="254">
        <v>40909</v>
      </c>
      <c r="J221" s="254">
        <v>40938</v>
      </c>
      <c r="K221" s="245">
        <f t="shared" si="32"/>
        <v>30</v>
      </c>
      <c r="L221" s="245"/>
      <c r="M221" s="246">
        <v>3.2500000000000001E-2</v>
      </c>
      <c r="N221" s="247">
        <f t="shared" si="33"/>
        <v>14617.6</v>
      </c>
      <c r="O221" s="248">
        <f t="shared" si="34"/>
        <v>14617.6</v>
      </c>
      <c r="P221" s="244">
        <f t="shared" si="35"/>
        <v>1360425.0899999985</v>
      </c>
    </row>
    <row r="222" spans="1:16" x14ac:dyDescent="0.2">
      <c r="A222" s="250" t="s">
        <v>85</v>
      </c>
      <c r="C222" s="244">
        <f>'Summary- Detailed'!R157</f>
        <v>0</v>
      </c>
      <c r="F222" s="244">
        <f>C222</f>
        <v>0</v>
      </c>
      <c r="G222" s="244">
        <f t="shared" si="28"/>
        <v>5472229.7443187926</v>
      </c>
      <c r="I222" s="254">
        <v>40939</v>
      </c>
      <c r="J222" s="254">
        <v>40939</v>
      </c>
      <c r="K222" s="245">
        <f t="shared" si="32"/>
        <v>1</v>
      </c>
      <c r="L222" s="245"/>
      <c r="M222" s="246">
        <v>3.2500000000000001E-2</v>
      </c>
      <c r="N222" s="247">
        <f t="shared" si="33"/>
        <v>487.25</v>
      </c>
      <c r="O222" s="248">
        <f t="shared" si="34"/>
        <v>15104.85</v>
      </c>
      <c r="P222" s="244">
        <f t="shared" si="35"/>
        <v>1360912.3399999985</v>
      </c>
    </row>
    <row r="223" spans="1:16" x14ac:dyDescent="0.2">
      <c r="B223" s="168" t="s">
        <v>36</v>
      </c>
      <c r="C223" s="244"/>
      <c r="G223" s="244">
        <f t="shared" si="28"/>
        <v>5472229.7443187926</v>
      </c>
      <c r="I223" s="254">
        <v>40940</v>
      </c>
      <c r="J223" s="254">
        <v>40967</v>
      </c>
      <c r="K223" s="245">
        <f t="shared" si="32"/>
        <v>28</v>
      </c>
      <c r="L223" s="245"/>
      <c r="M223" s="246">
        <v>3.2500000000000001E-2</v>
      </c>
      <c r="N223" s="247">
        <f t="shared" si="33"/>
        <v>13643.09</v>
      </c>
      <c r="O223" s="248">
        <f t="shared" si="34"/>
        <v>13643.09</v>
      </c>
      <c r="P223" s="244">
        <f t="shared" si="35"/>
        <v>1374555.4299999985</v>
      </c>
    </row>
    <row r="224" spans="1:16" x14ac:dyDescent="0.2">
      <c r="C224" s="244">
        <f>'Summary- Detailed'!R158</f>
        <v>0</v>
      </c>
      <c r="F224" s="244">
        <f>C224</f>
        <v>0</v>
      </c>
      <c r="G224" s="244">
        <f t="shared" si="28"/>
        <v>5472229.7443187926</v>
      </c>
      <c r="I224" s="254">
        <v>40968</v>
      </c>
      <c r="J224" s="254">
        <v>40968</v>
      </c>
      <c r="K224" s="245">
        <f t="shared" si="32"/>
        <v>1</v>
      </c>
      <c r="L224" s="245"/>
      <c r="M224" s="246">
        <v>3.2500000000000001E-2</v>
      </c>
      <c r="N224" s="247">
        <f t="shared" si="33"/>
        <v>487.25</v>
      </c>
      <c r="O224" s="248">
        <f t="shared" si="34"/>
        <v>14130.34</v>
      </c>
      <c r="P224" s="244">
        <f t="shared" si="35"/>
        <v>1375042.6799999985</v>
      </c>
    </row>
    <row r="225" spans="2:16" x14ac:dyDescent="0.2">
      <c r="B225" s="168" t="s">
        <v>37</v>
      </c>
      <c r="C225" s="244"/>
      <c r="G225" s="244">
        <f t="shared" si="28"/>
        <v>5472229.7443187926</v>
      </c>
      <c r="I225" s="254">
        <v>40969</v>
      </c>
      <c r="J225" s="254">
        <v>40998</v>
      </c>
      <c r="K225" s="245">
        <f t="shared" si="32"/>
        <v>30</v>
      </c>
      <c r="L225" s="245"/>
      <c r="M225" s="246">
        <v>3.2500000000000001E-2</v>
      </c>
      <c r="N225" s="247">
        <f t="shared" si="33"/>
        <v>14617.6</v>
      </c>
      <c r="O225" s="248">
        <f t="shared" si="34"/>
        <v>14617.6</v>
      </c>
      <c r="P225" s="244">
        <f t="shared" si="35"/>
        <v>1389660.2799999986</v>
      </c>
    </row>
    <row r="226" spans="2:16" ht="14.25" customHeight="1" x14ac:dyDescent="0.2">
      <c r="C226" s="244">
        <f>'Summary- Detailed'!R159</f>
        <v>-5788844.2089271396</v>
      </c>
      <c r="F226" s="244">
        <f>C226</f>
        <v>-5788844.2089271396</v>
      </c>
      <c r="G226" s="244">
        <f t="shared" si="28"/>
        <v>-316614.46460834704</v>
      </c>
      <c r="I226" s="254">
        <v>40999</v>
      </c>
      <c r="J226" s="254">
        <v>40999</v>
      </c>
      <c r="K226" s="245">
        <f t="shared" si="32"/>
        <v>1</v>
      </c>
      <c r="L226" s="245"/>
      <c r="M226" s="246">
        <v>3.2500000000000001E-2</v>
      </c>
      <c r="N226" s="247">
        <f t="shared" si="33"/>
        <v>-28.19</v>
      </c>
      <c r="O226" s="248">
        <f t="shared" si="34"/>
        <v>14589.41</v>
      </c>
      <c r="P226" s="244">
        <f t="shared" si="35"/>
        <v>1389632.0899999987</v>
      </c>
    </row>
    <row r="227" spans="2:16" x14ac:dyDescent="0.2">
      <c r="B227" s="168" t="s">
        <v>38</v>
      </c>
      <c r="C227" s="244"/>
      <c r="G227" s="244">
        <f t="shared" si="28"/>
        <v>-316614.46460834704</v>
      </c>
      <c r="I227" s="254">
        <v>41000</v>
      </c>
      <c r="J227" s="254">
        <v>41028</v>
      </c>
      <c r="K227" s="245">
        <f t="shared" si="32"/>
        <v>29</v>
      </c>
      <c r="L227" s="245"/>
      <c r="M227" s="246">
        <v>3.2500000000000001E-2</v>
      </c>
      <c r="N227" s="247">
        <f t="shared" si="33"/>
        <v>-817.56</v>
      </c>
      <c r="O227" s="248">
        <f t="shared" si="34"/>
        <v>-817.56</v>
      </c>
      <c r="P227" s="244">
        <f t="shared" si="35"/>
        <v>1388814.5299999986</v>
      </c>
    </row>
    <row r="228" spans="2:16" x14ac:dyDescent="0.2">
      <c r="C228" s="244">
        <f>'Summary- Detailed'!R160</f>
        <v>-13870205.434479572</v>
      </c>
      <c r="F228" s="244">
        <f>C228</f>
        <v>-13870205.434479572</v>
      </c>
      <c r="G228" s="244">
        <f t="shared" si="28"/>
        <v>-14186819.899087919</v>
      </c>
      <c r="I228" s="254">
        <v>41029</v>
      </c>
      <c r="J228" s="254">
        <v>41029</v>
      </c>
      <c r="K228" s="245">
        <f t="shared" si="32"/>
        <v>1</v>
      </c>
      <c r="L228" s="245"/>
      <c r="M228" s="246">
        <v>3.2500000000000001E-2</v>
      </c>
      <c r="N228" s="247">
        <f t="shared" si="33"/>
        <v>-1263.21</v>
      </c>
      <c r="O228" s="248">
        <f t="shared" si="34"/>
        <v>-2080.77</v>
      </c>
      <c r="P228" s="244">
        <f t="shared" si="35"/>
        <v>1387551.3199999987</v>
      </c>
    </row>
    <row r="229" spans="2:16" x14ac:dyDescent="0.2">
      <c r="B229" s="168" t="s">
        <v>39</v>
      </c>
      <c r="C229" s="244"/>
      <c r="G229" s="251">
        <f t="shared" si="28"/>
        <v>-14186819.899087919</v>
      </c>
      <c r="I229" s="254">
        <v>41030</v>
      </c>
      <c r="J229" s="254">
        <v>41059</v>
      </c>
      <c r="K229" s="245">
        <f t="shared" si="32"/>
        <v>30</v>
      </c>
      <c r="L229" s="245"/>
      <c r="M229" s="246">
        <v>3.2500000000000001E-2</v>
      </c>
      <c r="N229" s="247">
        <f t="shared" si="33"/>
        <v>-37896.300000000003</v>
      </c>
      <c r="O229" s="248">
        <f t="shared" si="34"/>
        <v>-37896.300000000003</v>
      </c>
      <c r="P229" s="244">
        <f t="shared" si="35"/>
        <v>1349655.0199999986</v>
      </c>
    </row>
    <row r="230" spans="2:16" x14ac:dyDescent="0.2">
      <c r="C230" s="244">
        <f>'Summary- Detailed'!R161</f>
        <v>-8621582.7622564156</v>
      </c>
      <c r="F230" s="244">
        <f>C230</f>
        <v>-8621582.7622564156</v>
      </c>
      <c r="G230" s="244">
        <f t="shared" si="28"/>
        <v>-22808402.661344334</v>
      </c>
      <c r="I230" s="254">
        <v>41060</v>
      </c>
      <c r="J230" s="254">
        <v>41060</v>
      </c>
      <c r="K230" s="245">
        <f t="shared" si="32"/>
        <v>1</v>
      </c>
      <c r="L230" s="245"/>
      <c r="M230" s="246">
        <v>3.2500000000000001E-2</v>
      </c>
      <c r="N230" s="247">
        <f t="shared" si="33"/>
        <v>-2030.89</v>
      </c>
      <c r="O230" s="248">
        <f t="shared" si="34"/>
        <v>-39927.19</v>
      </c>
      <c r="P230" s="244">
        <f t="shared" si="35"/>
        <v>1347624.1299999987</v>
      </c>
    </row>
    <row r="231" spans="2:16" x14ac:dyDescent="0.2">
      <c r="B231" s="168" t="s">
        <v>40</v>
      </c>
      <c r="C231" s="244"/>
      <c r="G231" s="244">
        <f t="shared" si="28"/>
        <v>-22808402.661344334</v>
      </c>
      <c r="I231" s="254">
        <v>41061</v>
      </c>
      <c r="J231" s="254">
        <v>41089</v>
      </c>
      <c r="K231" s="245">
        <f t="shared" si="32"/>
        <v>29</v>
      </c>
      <c r="L231" s="245"/>
      <c r="M231" s="246">
        <v>3.2500000000000001E-2</v>
      </c>
      <c r="N231" s="247">
        <f t="shared" si="33"/>
        <v>-58895.67</v>
      </c>
      <c r="O231" s="248">
        <f t="shared" si="34"/>
        <v>-58895.67</v>
      </c>
      <c r="P231" s="244">
        <f t="shared" si="35"/>
        <v>1288728.4599999988</v>
      </c>
    </row>
    <row r="232" spans="2:16" x14ac:dyDescent="0.2">
      <c r="C232" s="244">
        <f>'Summary- Detailed'!R162</f>
        <v>2088435.904519029</v>
      </c>
      <c r="F232" s="244">
        <f>C232</f>
        <v>2088435.904519029</v>
      </c>
      <c r="G232" s="244">
        <f t="shared" si="28"/>
        <v>-20719966.756825306</v>
      </c>
      <c r="I232" s="254">
        <v>41090</v>
      </c>
      <c r="J232" s="254">
        <v>41090</v>
      </c>
      <c r="K232" s="245">
        <f t="shared" si="32"/>
        <v>1</v>
      </c>
      <c r="L232" s="245"/>
      <c r="M232" s="246">
        <v>3.2500000000000001E-2</v>
      </c>
      <c r="N232" s="247">
        <f t="shared" si="33"/>
        <v>-1844.93</v>
      </c>
      <c r="O232" s="248">
        <f t="shared" si="34"/>
        <v>-60740.6</v>
      </c>
      <c r="P232" s="244">
        <f t="shared" si="35"/>
        <v>1286883.5299999989</v>
      </c>
    </row>
    <row r="233" spans="2:16" x14ac:dyDescent="0.2">
      <c r="B233" s="168" t="s">
        <v>29</v>
      </c>
      <c r="C233" s="244"/>
      <c r="G233" s="244">
        <f t="shared" si="28"/>
        <v>-20719966.756825306</v>
      </c>
      <c r="I233" s="254">
        <v>41091</v>
      </c>
      <c r="J233" s="254">
        <v>41120</v>
      </c>
      <c r="K233" s="245">
        <f t="shared" si="32"/>
        <v>30</v>
      </c>
      <c r="L233" s="245"/>
      <c r="M233" s="246">
        <v>3.2500000000000001E-2</v>
      </c>
      <c r="N233" s="247">
        <f t="shared" si="33"/>
        <v>-55347.86</v>
      </c>
      <c r="O233" s="248">
        <f t="shared" si="34"/>
        <v>-55347.86</v>
      </c>
      <c r="P233" s="244">
        <f t="shared" si="35"/>
        <v>1231535.6699999988</v>
      </c>
    </row>
    <row r="234" spans="2:16" x14ac:dyDescent="0.2">
      <c r="C234" s="244">
        <f>'Summary- Detailed'!R163</f>
        <v>1921453.5823402256</v>
      </c>
      <c r="F234" s="244">
        <f>C234</f>
        <v>1921453.5823402256</v>
      </c>
      <c r="G234" s="244">
        <f t="shared" ref="G234:G257" si="36">+G233+F234</f>
        <v>-18798513.17448508</v>
      </c>
      <c r="I234" s="254">
        <v>41121</v>
      </c>
      <c r="J234" s="254">
        <v>41121</v>
      </c>
      <c r="K234" s="245">
        <f t="shared" si="32"/>
        <v>1</v>
      </c>
      <c r="L234" s="245"/>
      <c r="M234" s="246">
        <v>3.2500000000000001E-2</v>
      </c>
      <c r="N234" s="247">
        <f t="shared" si="33"/>
        <v>-1673.84</v>
      </c>
      <c r="O234" s="248">
        <f t="shared" si="34"/>
        <v>-57021.7</v>
      </c>
      <c r="P234" s="244">
        <f t="shared" si="35"/>
        <v>1229861.8299999987</v>
      </c>
    </row>
    <row r="235" spans="2:16" x14ac:dyDescent="0.2">
      <c r="B235" s="168" t="s">
        <v>30</v>
      </c>
      <c r="C235" s="244"/>
      <c r="G235" s="244">
        <f t="shared" si="36"/>
        <v>-18798513.17448508</v>
      </c>
      <c r="I235" s="254">
        <v>41122</v>
      </c>
      <c r="J235" s="254">
        <v>41151</v>
      </c>
      <c r="K235" s="245">
        <f t="shared" si="32"/>
        <v>30</v>
      </c>
      <c r="L235" s="245"/>
      <c r="M235" s="246">
        <v>3.2500000000000001E-2</v>
      </c>
      <c r="N235" s="247">
        <f t="shared" si="33"/>
        <v>-50215.21</v>
      </c>
      <c r="O235" s="248">
        <f t="shared" si="34"/>
        <v>-50215.21</v>
      </c>
      <c r="P235" s="244">
        <f t="shared" si="35"/>
        <v>1179646.6199999987</v>
      </c>
    </row>
    <row r="236" spans="2:16" x14ac:dyDescent="0.2">
      <c r="C236" s="244">
        <f>'Summary- Detailed'!R164</f>
        <v>1889889.9711744785</v>
      </c>
      <c r="F236" s="244">
        <f>C236</f>
        <v>1889889.9711744785</v>
      </c>
      <c r="G236" s="244">
        <f t="shared" si="36"/>
        <v>-16908623.203310601</v>
      </c>
      <c r="I236" s="254">
        <v>41152</v>
      </c>
      <c r="J236" s="254">
        <v>41152</v>
      </c>
      <c r="K236" s="245">
        <f t="shared" si="32"/>
        <v>1</v>
      </c>
      <c r="L236" s="245"/>
      <c r="M236" s="246">
        <v>3.2500000000000001E-2</v>
      </c>
      <c r="N236" s="247">
        <f t="shared" si="33"/>
        <v>-1505.56</v>
      </c>
      <c r="O236" s="248">
        <f t="shared" si="34"/>
        <v>-51720.77</v>
      </c>
      <c r="P236" s="244">
        <f t="shared" si="35"/>
        <v>1178141.0599999987</v>
      </c>
    </row>
    <row r="237" spans="2:16" x14ac:dyDescent="0.2">
      <c r="B237" s="168" t="s">
        <v>31</v>
      </c>
      <c r="C237" s="244"/>
      <c r="G237" s="244">
        <f t="shared" si="36"/>
        <v>-16908623.203310601</v>
      </c>
      <c r="I237" s="254">
        <v>41153</v>
      </c>
      <c r="J237" s="254">
        <v>41181</v>
      </c>
      <c r="K237" s="245">
        <f t="shared" si="32"/>
        <v>29</v>
      </c>
      <c r="L237" s="245"/>
      <c r="M237" s="246">
        <v>3.2500000000000001E-2</v>
      </c>
      <c r="N237" s="247">
        <f t="shared" si="33"/>
        <v>-43661.31</v>
      </c>
      <c r="O237" s="248">
        <f t="shared" si="34"/>
        <v>-43661.31</v>
      </c>
      <c r="P237" s="244">
        <f t="shared" si="35"/>
        <v>1134479.7499999986</v>
      </c>
    </row>
    <row r="238" spans="2:16" x14ac:dyDescent="0.2">
      <c r="C238" s="244">
        <f>'Summary- Detailed'!R165</f>
        <v>12442630.395919027</v>
      </c>
      <c r="F238" s="244">
        <f>C238</f>
        <v>12442630.395919027</v>
      </c>
      <c r="G238" s="244">
        <f t="shared" si="36"/>
        <v>-4465992.8073915746</v>
      </c>
      <c r="I238" s="254">
        <v>41182</v>
      </c>
      <c r="J238" s="254">
        <v>41182</v>
      </c>
      <c r="K238" s="245">
        <f t="shared" si="32"/>
        <v>1</v>
      </c>
      <c r="L238" s="245"/>
      <c r="M238" s="246">
        <v>3.2500000000000001E-2</v>
      </c>
      <c r="N238" s="247">
        <f t="shared" si="33"/>
        <v>-397.66</v>
      </c>
      <c r="O238" s="248">
        <f t="shared" si="34"/>
        <v>-44058.97</v>
      </c>
      <c r="P238" s="244">
        <f t="shared" si="35"/>
        <v>1134082.0899999987</v>
      </c>
    </row>
    <row r="239" spans="2:16" x14ac:dyDescent="0.2">
      <c r="B239" s="168" t="s">
        <v>32</v>
      </c>
      <c r="C239" s="244"/>
      <c r="G239" s="244">
        <f t="shared" si="36"/>
        <v>-4465992.8073915746</v>
      </c>
      <c r="I239" s="254">
        <v>41183</v>
      </c>
      <c r="J239" s="254">
        <v>41212</v>
      </c>
      <c r="K239" s="245">
        <f t="shared" si="32"/>
        <v>30</v>
      </c>
      <c r="L239" s="245"/>
      <c r="M239" s="246">
        <v>3.2500000000000001E-2</v>
      </c>
      <c r="N239" s="247">
        <f t="shared" si="33"/>
        <v>-11929.71</v>
      </c>
      <c r="O239" s="248">
        <f t="shared" si="34"/>
        <v>-11929.71</v>
      </c>
      <c r="P239" s="244">
        <f t="shared" si="35"/>
        <v>1122152.3799999987</v>
      </c>
    </row>
    <row r="240" spans="2:16" x14ac:dyDescent="0.2">
      <c r="C240" s="244">
        <f>'Summary- Detailed'!R166</f>
        <v>2486148.2031997852</v>
      </c>
      <c r="F240" s="244">
        <f>C240</f>
        <v>2486148.2031997852</v>
      </c>
      <c r="G240" s="244">
        <f t="shared" si="36"/>
        <v>-1979844.6041917894</v>
      </c>
      <c r="I240" s="254">
        <v>41213</v>
      </c>
      <c r="J240" s="254">
        <v>41213</v>
      </c>
      <c r="K240" s="245">
        <f t="shared" si="32"/>
        <v>1</v>
      </c>
      <c r="L240" s="245"/>
      <c r="M240" s="246">
        <v>3.2500000000000001E-2</v>
      </c>
      <c r="N240" s="247">
        <f t="shared" si="33"/>
        <v>-176.29</v>
      </c>
      <c r="O240" s="248">
        <f t="shared" si="34"/>
        <v>-12106</v>
      </c>
      <c r="P240" s="244">
        <f t="shared" si="35"/>
        <v>1121976.0899999987</v>
      </c>
    </row>
    <row r="241" spans="1:16" x14ac:dyDescent="0.2">
      <c r="B241" s="168" t="s">
        <v>33</v>
      </c>
      <c r="C241" s="244"/>
      <c r="G241" s="244">
        <f t="shared" si="36"/>
        <v>-1979844.6041917894</v>
      </c>
      <c r="I241" s="254">
        <v>41214</v>
      </c>
      <c r="J241" s="254">
        <v>41242</v>
      </c>
      <c r="K241" s="245">
        <f t="shared" si="32"/>
        <v>29</v>
      </c>
      <c r="L241" s="245"/>
      <c r="M241" s="246">
        <v>3.2500000000000001E-2</v>
      </c>
      <c r="N241" s="247">
        <f t="shared" si="33"/>
        <v>-5112.34</v>
      </c>
      <c r="O241" s="248">
        <f t="shared" si="34"/>
        <v>-5112.34</v>
      </c>
      <c r="P241" s="244">
        <f t="shared" si="35"/>
        <v>1116863.7499999986</v>
      </c>
    </row>
    <row r="242" spans="1:16" x14ac:dyDescent="0.2">
      <c r="C242" s="244">
        <f>'Summary- Detailed'!R167</f>
        <v>4293361.0231290031</v>
      </c>
      <c r="F242" s="244">
        <f>C242</f>
        <v>4293361.0231290031</v>
      </c>
      <c r="G242" s="244">
        <f t="shared" si="36"/>
        <v>2313516.4189372137</v>
      </c>
      <c r="I242" s="254">
        <v>41243</v>
      </c>
      <c r="J242" s="254">
        <v>41243</v>
      </c>
      <c r="K242" s="245">
        <f t="shared" si="32"/>
        <v>1</v>
      </c>
      <c r="L242" s="245"/>
      <c r="M242" s="246">
        <v>3.2500000000000001E-2</v>
      </c>
      <c r="N242" s="247">
        <f t="shared" si="33"/>
        <v>206</v>
      </c>
      <c r="O242" s="248">
        <f t="shared" si="34"/>
        <v>-4906.34</v>
      </c>
      <c r="P242" s="244">
        <f t="shared" si="35"/>
        <v>1117069.7499999986</v>
      </c>
    </row>
    <row r="243" spans="1:16" x14ac:dyDescent="0.2">
      <c r="B243" s="168" t="s">
        <v>34</v>
      </c>
      <c r="C243" s="244"/>
      <c r="G243" s="244">
        <f t="shared" si="36"/>
        <v>2313516.4189372137</v>
      </c>
      <c r="I243" s="254">
        <v>41244</v>
      </c>
      <c r="J243" s="254">
        <v>41273</v>
      </c>
      <c r="K243" s="245">
        <f t="shared" si="32"/>
        <v>30</v>
      </c>
      <c r="L243" s="245"/>
      <c r="M243" s="246">
        <v>3.2500000000000001E-2</v>
      </c>
      <c r="N243" s="247">
        <f t="shared" si="33"/>
        <v>6179.94</v>
      </c>
      <c r="O243" s="248">
        <f t="shared" si="34"/>
        <v>6179.94</v>
      </c>
      <c r="P243" s="244">
        <f t="shared" si="35"/>
        <v>1123249.6899999985</v>
      </c>
    </row>
    <row r="244" spans="1:16" x14ac:dyDescent="0.2">
      <c r="C244" s="244">
        <f>'Summary- Detailed'!R168</f>
        <v>336431.34688021429</v>
      </c>
      <c r="F244" s="244">
        <f>C244</f>
        <v>336431.34688021429</v>
      </c>
      <c r="G244" s="244">
        <f t="shared" si="36"/>
        <v>2649947.765817428</v>
      </c>
      <c r="I244" s="254">
        <v>41274</v>
      </c>
      <c r="J244" s="254">
        <v>41274</v>
      </c>
      <c r="K244" s="245">
        <f>+IF(+J244="","",+J244-(I244-1))</f>
        <v>1</v>
      </c>
      <c r="L244" s="245"/>
      <c r="M244" s="246">
        <v>3.2500000000000001E-2</v>
      </c>
      <c r="N244" s="247">
        <f t="shared" si="33"/>
        <v>235.95</v>
      </c>
      <c r="O244" s="248">
        <f t="shared" si="34"/>
        <v>6415.8899999999994</v>
      </c>
      <c r="P244" s="244">
        <f t="shared" si="35"/>
        <v>1123485.6399999985</v>
      </c>
    </row>
    <row r="245" spans="1:16" s="243" customFormat="1" x14ac:dyDescent="0.2">
      <c r="A245" s="243" t="s">
        <v>0</v>
      </c>
      <c r="B245" s="243" t="s">
        <v>35</v>
      </c>
      <c r="G245" s="251">
        <f t="shared" si="36"/>
        <v>2649947.765817428</v>
      </c>
      <c r="I245" s="471">
        <v>41275</v>
      </c>
      <c r="J245" s="471">
        <v>41304</v>
      </c>
      <c r="K245" s="245">
        <f t="shared" ref="K245:K267" si="37">+IF(+J245="","",+J245-(I245-1))</f>
        <v>30</v>
      </c>
      <c r="L245" s="245"/>
      <c r="M245" s="249">
        <v>3.2500000000000001E-2</v>
      </c>
      <c r="N245" s="247">
        <f t="shared" ref="N245:N268" si="38">+IF(+K245&lt;&gt;" ", ROUND(M245*(K245/365)*G245,2),0)</f>
        <v>7078.63</v>
      </c>
      <c r="O245" s="247">
        <f t="shared" ref="O245:O268" si="39">IF(MONTH(+I245)&lt;&gt;MONTH(+I244),N245,+O244+N245)</f>
        <v>7078.63</v>
      </c>
      <c r="P245" s="251">
        <f t="shared" si="35"/>
        <v>1130564.2699999984</v>
      </c>
    </row>
    <row r="246" spans="1:16" s="243" customFormat="1" x14ac:dyDescent="0.2">
      <c r="A246" s="472" t="s">
        <v>1</v>
      </c>
      <c r="C246" s="251">
        <f>'Summary- Detailed'!R172</f>
        <v>0</v>
      </c>
      <c r="F246" s="251">
        <f>C246</f>
        <v>0</v>
      </c>
      <c r="G246" s="251">
        <f t="shared" si="36"/>
        <v>2649947.765817428</v>
      </c>
      <c r="I246" s="471">
        <v>41305</v>
      </c>
      <c r="J246" s="471">
        <v>41305</v>
      </c>
      <c r="K246" s="245">
        <f t="shared" si="37"/>
        <v>1</v>
      </c>
      <c r="L246" s="245"/>
      <c r="M246" s="249">
        <v>3.2500000000000001E-2</v>
      </c>
      <c r="N246" s="247">
        <f t="shared" si="38"/>
        <v>235.95</v>
      </c>
      <c r="O246" s="247">
        <f t="shared" si="39"/>
        <v>7314.58</v>
      </c>
      <c r="P246" s="251">
        <f t="shared" si="35"/>
        <v>1130800.2199999983</v>
      </c>
    </row>
    <row r="247" spans="1:16" s="243" customFormat="1" x14ac:dyDescent="0.2">
      <c r="B247" s="243" t="s">
        <v>36</v>
      </c>
      <c r="C247" s="251"/>
      <c r="G247" s="251">
        <f t="shared" si="36"/>
        <v>2649947.765817428</v>
      </c>
      <c r="I247" s="471">
        <v>41306</v>
      </c>
      <c r="J247" s="471">
        <v>41332</v>
      </c>
      <c r="K247" s="245">
        <f t="shared" si="37"/>
        <v>27</v>
      </c>
      <c r="L247" s="245"/>
      <c r="M247" s="249">
        <v>3.2500000000000001E-2</v>
      </c>
      <c r="N247" s="247">
        <f t="shared" si="38"/>
        <v>6370.76</v>
      </c>
      <c r="O247" s="247">
        <f t="shared" si="39"/>
        <v>6370.76</v>
      </c>
      <c r="P247" s="251">
        <f t="shared" si="35"/>
        <v>1137170.9799999984</v>
      </c>
    </row>
    <row r="248" spans="1:16" s="243" customFormat="1" x14ac:dyDescent="0.2">
      <c r="C248" s="251">
        <f>'Summary- Detailed'!R173</f>
        <v>0</v>
      </c>
      <c r="F248" s="251">
        <f>C248</f>
        <v>0</v>
      </c>
      <c r="G248" s="251">
        <f t="shared" si="36"/>
        <v>2649947.765817428</v>
      </c>
      <c r="I248" s="471">
        <v>41333</v>
      </c>
      <c r="J248" s="471">
        <v>41333</v>
      </c>
      <c r="K248" s="245">
        <f t="shared" si="37"/>
        <v>1</v>
      </c>
      <c r="L248" s="245"/>
      <c r="M248" s="249">
        <v>3.2500000000000001E-2</v>
      </c>
      <c r="N248" s="247">
        <f t="shared" si="38"/>
        <v>235.95</v>
      </c>
      <c r="O248" s="247">
        <f t="shared" si="39"/>
        <v>6606.71</v>
      </c>
      <c r="P248" s="251">
        <f t="shared" si="35"/>
        <v>1137406.9299999983</v>
      </c>
    </row>
    <row r="249" spans="1:16" s="243" customFormat="1" x14ac:dyDescent="0.2">
      <c r="B249" s="243" t="s">
        <v>37</v>
      </c>
      <c r="C249" s="251"/>
      <c r="G249" s="251">
        <f t="shared" si="36"/>
        <v>2649947.765817428</v>
      </c>
      <c r="I249" s="471">
        <v>41334</v>
      </c>
      <c r="J249" s="471">
        <v>41363</v>
      </c>
      <c r="K249" s="245">
        <f t="shared" si="37"/>
        <v>30</v>
      </c>
      <c r="L249" s="245"/>
      <c r="M249" s="249">
        <v>3.2500000000000001E-2</v>
      </c>
      <c r="N249" s="247">
        <f t="shared" si="38"/>
        <v>7078.63</v>
      </c>
      <c r="O249" s="247">
        <f t="shared" si="39"/>
        <v>7078.63</v>
      </c>
      <c r="P249" s="251">
        <f t="shared" si="35"/>
        <v>1144485.5599999982</v>
      </c>
    </row>
    <row r="250" spans="1:16" s="243" customFormat="1" ht="14.25" customHeight="1" x14ac:dyDescent="0.2">
      <c r="C250" s="251">
        <f>'Summary- Detailed'!R174</f>
        <v>0</v>
      </c>
      <c r="F250" s="251">
        <f>C250</f>
        <v>0</v>
      </c>
      <c r="G250" s="251">
        <f t="shared" si="36"/>
        <v>2649947.765817428</v>
      </c>
      <c r="I250" s="471">
        <v>41364</v>
      </c>
      <c r="J250" s="471">
        <v>41364</v>
      </c>
      <c r="K250" s="245">
        <f t="shared" si="37"/>
        <v>1</v>
      </c>
      <c r="L250" s="245"/>
      <c r="M250" s="249">
        <v>3.2500000000000001E-2</v>
      </c>
      <c r="N250" s="247">
        <f t="shared" si="38"/>
        <v>235.95</v>
      </c>
      <c r="O250" s="247">
        <f t="shared" si="39"/>
        <v>7314.58</v>
      </c>
      <c r="P250" s="251">
        <f t="shared" si="35"/>
        <v>1144721.5099999981</v>
      </c>
    </row>
    <row r="251" spans="1:16" s="243" customFormat="1" x14ac:dyDescent="0.2">
      <c r="B251" s="243" t="s">
        <v>38</v>
      </c>
      <c r="C251" s="251"/>
      <c r="G251" s="251">
        <f t="shared" si="36"/>
        <v>2649947.765817428</v>
      </c>
      <c r="I251" s="471">
        <v>41365</v>
      </c>
      <c r="J251" s="471">
        <v>41393</v>
      </c>
      <c r="K251" s="245">
        <f t="shared" si="37"/>
        <v>29</v>
      </c>
      <c r="L251" s="245"/>
      <c r="M251" s="249">
        <v>3.2500000000000001E-2</v>
      </c>
      <c r="N251" s="247">
        <f t="shared" si="38"/>
        <v>6842.67</v>
      </c>
      <c r="O251" s="247">
        <f t="shared" si="39"/>
        <v>6842.67</v>
      </c>
      <c r="P251" s="251">
        <f t="shared" si="35"/>
        <v>1151564.1799999981</v>
      </c>
    </row>
    <row r="252" spans="1:16" s="243" customFormat="1" x14ac:dyDescent="0.2">
      <c r="C252" s="251">
        <f>'Summary- Detailed'!R175</f>
        <v>-4247681.3139492068</v>
      </c>
      <c r="F252" s="251">
        <f>C252</f>
        <v>-4247681.3139492068</v>
      </c>
      <c r="G252" s="251">
        <f t="shared" si="36"/>
        <v>-1597733.5481317788</v>
      </c>
      <c r="I252" s="471">
        <v>41394</v>
      </c>
      <c r="J252" s="471">
        <v>41394</v>
      </c>
      <c r="K252" s="245">
        <f t="shared" si="37"/>
        <v>1</v>
      </c>
      <c r="L252" s="245"/>
      <c r="M252" s="249">
        <v>3.2500000000000001E-2</v>
      </c>
      <c r="N252" s="247">
        <f t="shared" si="38"/>
        <v>-142.26</v>
      </c>
      <c r="O252" s="247">
        <f t="shared" si="39"/>
        <v>6700.41</v>
      </c>
      <c r="P252" s="251">
        <f t="shared" si="35"/>
        <v>1151421.9199999981</v>
      </c>
    </row>
    <row r="253" spans="1:16" s="243" customFormat="1" x14ac:dyDescent="0.2">
      <c r="B253" s="243" t="s">
        <v>39</v>
      </c>
      <c r="C253" s="251"/>
      <c r="G253" s="251">
        <f t="shared" si="36"/>
        <v>-1597733.5481317788</v>
      </c>
      <c r="I253" s="471">
        <v>41395</v>
      </c>
      <c r="J253" s="471">
        <v>41424</v>
      </c>
      <c r="K253" s="245">
        <f t="shared" si="37"/>
        <v>30</v>
      </c>
      <c r="L253" s="245"/>
      <c r="M253" s="249">
        <v>3.2500000000000001E-2</v>
      </c>
      <c r="N253" s="247">
        <f t="shared" si="38"/>
        <v>-4267.92</v>
      </c>
      <c r="O253" s="247">
        <f t="shared" si="39"/>
        <v>-4267.92</v>
      </c>
      <c r="P253" s="251">
        <f t="shared" si="35"/>
        <v>1147153.9999999981</v>
      </c>
    </row>
    <row r="254" spans="1:16" s="243" customFormat="1" x14ac:dyDescent="0.2">
      <c r="C254" s="251">
        <f>'Summary- Detailed'!R176</f>
        <v>-4194083.2077836264</v>
      </c>
      <c r="F254" s="251">
        <f>C254</f>
        <v>-4194083.2077836264</v>
      </c>
      <c r="G254" s="251">
        <f t="shared" si="36"/>
        <v>-5791816.7559154052</v>
      </c>
      <c r="I254" s="471">
        <v>41425</v>
      </c>
      <c r="J254" s="471">
        <v>41425</v>
      </c>
      <c r="K254" s="245">
        <f t="shared" si="37"/>
        <v>1</v>
      </c>
      <c r="L254" s="245"/>
      <c r="M254" s="249">
        <v>3.2500000000000001E-2</v>
      </c>
      <c r="N254" s="247">
        <f t="shared" si="38"/>
        <v>-515.71</v>
      </c>
      <c r="O254" s="247">
        <f t="shared" si="39"/>
        <v>-4783.63</v>
      </c>
      <c r="P254" s="251">
        <f t="shared" si="35"/>
        <v>1146638.2899999982</v>
      </c>
    </row>
    <row r="255" spans="1:16" s="243" customFormat="1" x14ac:dyDescent="0.2">
      <c r="B255" s="243" t="s">
        <v>40</v>
      </c>
      <c r="C255" s="251"/>
      <c r="G255" s="251">
        <f t="shared" si="36"/>
        <v>-5791816.7559154052</v>
      </c>
      <c r="I255" s="471">
        <v>41426</v>
      </c>
      <c r="J255" s="471">
        <v>41454</v>
      </c>
      <c r="K255" s="245">
        <f t="shared" si="37"/>
        <v>29</v>
      </c>
      <c r="L255" s="245"/>
      <c r="M255" s="249">
        <v>3.2500000000000001E-2</v>
      </c>
      <c r="N255" s="247">
        <f t="shared" si="38"/>
        <v>-14955.58</v>
      </c>
      <c r="O255" s="247">
        <f t="shared" si="39"/>
        <v>-14955.58</v>
      </c>
      <c r="P255" s="251">
        <f t="shared" si="35"/>
        <v>1131682.7099999981</v>
      </c>
    </row>
    <row r="256" spans="1:16" s="243" customFormat="1" x14ac:dyDescent="0.2">
      <c r="C256" s="251">
        <f>'Summary- Detailed'!R177</f>
        <v>-1065512.9265041091</v>
      </c>
      <c r="F256" s="251">
        <f>C256</f>
        <v>-1065512.9265041091</v>
      </c>
      <c r="G256" s="251">
        <f t="shared" si="36"/>
        <v>-6857329.6824195143</v>
      </c>
      <c r="I256" s="471">
        <v>41455</v>
      </c>
      <c r="J256" s="471">
        <v>41455</v>
      </c>
      <c r="K256" s="245">
        <f t="shared" si="37"/>
        <v>1</v>
      </c>
      <c r="L256" s="245"/>
      <c r="M256" s="249">
        <v>3.2500000000000001E-2</v>
      </c>
      <c r="N256" s="247">
        <f t="shared" si="38"/>
        <v>-610.58000000000004</v>
      </c>
      <c r="O256" s="247">
        <f t="shared" si="39"/>
        <v>-15566.16</v>
      </c>
      <c r="P256" s="251">
        <f t="shared" si="35"/>
        <v>1131072.129999998</v>
      </c>
    </row>
    <row r="257" spans="1:16" s="243" customFormat="1" x14ac:dyDescent="0.2">
      <c r="B257" s="243" t="s">
        <v>29</v>
      </c>
      <c r="C257" s="251"/>
      <c r="G257" s="251">
        <f t="shared" si="36"/>
        <v>-6857329.6824195143</v>
      </c>
      <c r="I257" s="471">
        <v>41456</v>
      </c>
      <c r="J257" s="471">
        <v>41485</v>
      </c>
      <c r="K257" s="245">
        <f t="shared" si="37"/>
        <v>30</v>
      </c>
      <c r="L257" s="245"/>
      <c r="M257" s="249">
        <v>3.2500000000000001E-2</v>
      </c>
      <c r="N257" s="247">
        <f t="shared" si="38"/>
        <v>-18317.52</v>
      </c>
      <c r="O257" s="247">
        <f t="shared" si="39"/>
        <v>-18317.52</v>
      </c>
      <c r="P257" s="251">
        <f t="shared" si="35"/>
        <v>1112754.609999998</v>
      </c>
    </row>
    <row r="258" spans="1:16" s="243" customFormat="1" x14ac:dyDescent="0.2">
      <c r="C258" s="251">
        <f>'Summary- Detailed'!R178</f>
        <v>-5433518.7040832303</v>
      </c>
      <c r="F258" s="251">
        <f>C258</f>
        <v>-5433518.7040832303</v>
      </c>
      <c r="G258" s="251">
        <f t="shared" ref="G258:G281" si="40">+G257+F258</f>
        <v>-12290848.386502745</v>
      </c>
      <c r="I258" s="471">
        <v>41486</v>
      </c>
      <c r="J258" s="471">
        <v>41486</v>
      </c>
      <c r="K258" s="245">
        <f t="shared" si="37"/>
        <v>1</v>
      </c>
      <c r="L258" s="245"/>
      <c r="M258" s="249">
        <v>3.2500000000000001E-2</v>
      </c>
      <c r="N258" s="247">
        <f t="shared" si="38"/>
        <v>-1094.3900000000001</v>
      </c>
      <c r="O258" s="247">
        <f t="shared" si="39"/>
        <v>-19411.91</v>
      </c>
      <c r="P258" s="251">
        <f t="shared" si="35"/>
        <v>1111660.2199999981</v>
      </c>
    </row>
    <row r="259" spans="1:16" s="243" customFormat="1" x14ac:dyDescent="0.2">
      <c r="B259" s="243" t="s">
        <v>30</v>
      </c>
      <c r="C259" s="251"/>
      <c r="G259" s="251">
        <f t="shared" si="40"/>
        <v>-12290848.386502745</v>
      </c>
      <c r="I259" s="471">
        <v>41487</v>
      </c>
      <c r="J259" s="471">
        <v>41516</v>
      </c>
      <c r="K259" s="245">
        <f t="shared" si="37"/>
        <v>30</v>
      </c>
      <c r="L259" s="245"/>
      <c r="M259" s="249">
        <v>3.2500000000000001E-2</v>
      </c>
      <c r="N259" s="247">
        <f t="shared" si="38"/>
        <v>-32831.72</v>
      </c>
      <c r="O259" s="247">
        <f t="shared" si="39"/>
        <v>-32831.72</v>
      </c>
      <c r="P259" s="251">
        <f t="shared" si="35"/>
        <v>1078828.4999999981</v>
      </c>
    </row>
    <row r="260" spans="1:16" s="243" customFormat="1" x14ac:dyDescent="0.2">
      <c r="C260" s="251">
        <f>'Summary- Detailed'!R179</f>
        <v>-3140270.4154616632</v>
      </c>
      <c r="F260" s="251">
        <f>C260</f>
        <v>-3140270.4154616632</v>
      </c>
      <c r="G260" s="251">
        <f t="shared" si="40"/>
        <v>-15431118.801964408</v>
      </c>
      <c r="I260" s="471">
        <v>41517</v>
      </c>
      <c r="J260" s="471">
        <v>41517</v>
      </c>
      <c r="K260" s="245">
        <f t="shared" si="37"/>
        <v>1</v>
      </c>
      <c r="L260" s="245"/>
      <c r="M260" s="249">
        <v>3.2500000000000001E-2</v>
      </c>
      <c r="N260" s="247">
        <f t="shared" si="38"/>
        <v>-1374</v>
      </c>
      <c r="O260" s="247">
        <f t="shared" si="39"/>
        <v>-34205.72</v>
      </c>
      <c r="P260" s="251">
        <f t="shared" si="35"/>
        <v>1077454.4999999981</v>
      </c>
    </row>
    <row r="261" spans="1:16" s="243" customFormat="1" x14ac:dyDescent="0.2">
      <c r="B261" s="243" t="s">
        <v>31</v>
      </c>
      <c r="C261" s="251"/>
      <c r="G261" s="251">
        <f t="shared" si="40"/>
        <v>-15431118.801964408</v>
      </c>
      <c r="I261" s="471">
        <v>41518</v>
      </c>
      <c r="J261" s="471">
        <v>41546</v>
      </c>
      <c r="K261" s="245">
        <f t="shared" si="37"/>
        <v>29</v>
      </c>
      <c r="L261" s="245"/>
      <c r="M261" s="249">
        <v>3.2500000000000001E-2</v>
      </c>
      <c r="N261" s="247">
        <f t="shared" si="38"/>
        <v>-39846.11</v>
      </c>
      <c r="O261" s="247">
        <f t="shared" si="39"/>
        <v>-39846.11</v>
      </c>
      <c r="P261" s="251">
        <f t="shared" si="35"/>
        <v>1037608.3899999982</v>
      </c>
    </row>
    <row r="262" spans="1:16" s="243" customFormat="1" x14ac:dyDescent="0.2">
      <c r="C262" s="251">
        <f>'Summary- Detailed'!R180</f>
        <v>-2197477.9712012503</v>
      </c>
      <c r="F262" s="251">
        <f>C262</f>
        <v>-2197477.9712012503</v>
      </c>
      <c r="G262" s="251">
        <f t="shared" si="40"/>
        <v>-17628596.773165658</v>
      </c>
      <c r="I262" s="471">
        <v>41547</v>
      </c>
      <c r="J262" s="471">
        <v>41547</v>
      </c>
      <c r="K262" s="245">
        <f t="shared" si="37"/>
        <v>1</v>
      </c>
      <c r="L262" s="245"/>
      <c r="M262" s="249">
        <v>3.2500000000000001E-2</v>
      </c>
      <c r="N262" s="247">
        <f t="shared" si="38"/>
        <v>-1569.67</v>
      </c>
      <c r="O262" s="247">
        <f t="shared" si="39"/>
        <v>-41415.78</v>
      </c>
      <c r="P262" s="251">
        <f t="shared" si="35"/>
        <v>1036038.7199999981</v>
      </c>
    </row>
    <row r="263" spans="1:16" s="243" customFormat="1" x14ac:dyDescent="0.2">
      <c r="B263" s="243" t="s">
        <v>32</v>
      </c>
      <c r="C263" s="251"/>
      <c r="G263" s="251">
        <f t="shared" si="40"/>
        <v>-17628596.773165658</v>
      </c>
      <c r="I263" s="471">
        <v>41548</v>
      </c>
      <c r="J263" s="471">
        <v>41577</v>
      </c>
      <c r="K263" s="245">
        <f t="shared" si="37"/>
        <v>30</v>
      </c>
      <c r="L263" s="245"/>
      <c r="M263" s="249">
        <v>3.2500000000000001E-2</v>
      </c>
      <c r="N263" s="247">
        <f t="shared" si="38"/>
        <v>-47090.09</v>
      </c>
      <c r="O263" s="247">
        <f t="shared" si="39"/>
        <v>-47090.09</v>
      </c>
      <c r="P263" s="251">
        <f t="shared" si="35"/>
        <v>988948.62999999814</v>
      </c>
    </row>
    <row r="264" spans="1:16" s="243" customFormat="1" x14ac:dyDescent="0.2">
      <c r="C264" s="251">
        <f>'Summary- Detailed'!R181</f>
        <v>-2051019.1502261162</v>
      </c>
      <c r="F264" s="251">
        <f>C264</f>
        <v>-2051019.1502261162</v>
      </c>
      <c r="G264" s="251">
        <f t="shared" si="40"/>
        <v>-19679615.923391774</v>
      </c>
      <c r="I264" s="471">
        <v>41578</v>
      </c>
      <c r="J264" s="471">
        <v>41578</v>
      </c>
      <c r="K264" s="245">
        <f t="shared" si="37"/>
        <v>1</v>
      </c>
      <c r="L264" s="245"/>
      <c r="M264" s="249">
        <v>3.2500000000000001E-2</v>
      </c>
      <c r="N264" s="247">
        <f t="shared" si="38"/>
        <v>-1752.29</v>
      </c>
      <c r="O264" s="247">
        <f t="shared" si="39"/>
        <v>-48842.38</v>
      </c>
      <c r="P264" s="251">
        <f t="shared" si="35"/>
        <v>987196.3399999981</v>
      </c>
    </row>
    <row r="265" spans="1:16" s="243" customFormat="1" x14ac:dyDescent="0.2">
      <c r="B265" s="243" t="s">
        <v>33</v>
      </c>
      <c r="C265" s="251"/>
      <c r="G265" s="251">
        <f t="shared" si="40"/>
        <v>-19679615.923391774</v>
      </c>
      <c r="I265" s="471">
        <v>41579</v>
      </c>
      <c r="J265" s="471">
        <v>41607</v>
      </c>
      <c r="K265" s="245">
        <f t="shared" si="37"/>
        <v>29</v>
      </c>
      <c r="L265" s="245"/>
      <c r="M265" s="249">
        <v>3.2500000000000001E-2</v>
      </c>
      <c r="N265" s="247">
        <f t="shared" si="38"/>
        <v>-50816.54</v>
      </c>
      <c r="O265" s="247">
        <f t="shared" si="39"/>
        <v>-50816.54</v>
      </c>
      <c r="P265" s="251">
        <f t="shared" si="35"/>
        <v>936379.79999999807</v>
      </c>
    </row>
    <row r="266" spans="1:16" s="243" customFormat="1" x14ac:dyDescent="0.2">
      <c r="C266" s="251">
        <f>'Summary- Detailed'!R182</f>
        <v>10351452.06285744</v>
      </c>
      <c r="F266" s="251">
        <f>C266</f>
        <v>10351452.06285744</v>
      </c>
      <c r="G266" s="251">
        <f t="shared" si="40"/>
        <v>-9328163.8605343346</v>
      </c>
      <c r="I266" s="471">
        <v>41608</v>
      </c>
      <c r="J266" s="471">
        <v>41608</v>
      </c>
      <c r="K266" s="245">
        <f t="shared" si="37"/>
        <v>1</v>
      </c>
      <c r="L266" s="245"/>
      <c r="M266" s="249">
        <v>3.2500000000000001E-2</v>
      </c>
      <c r="N266" s="247">
        <f t="shared" si="38"/>
        <v>-830.59</v>
      </c>
      <c r="O266" s="247">
        <f t="shared" si="39"/>
        <v>-51647.13</v>
      </c>
      <c r="P266" s="251">
        <f t="shared" si="35"/>
        <v>935549.2099999981</v>
      </c>
    </row>
    <row r="267" spans="1:16" s="243" customFormat="1" x14ac:dyDescent="0.2">
      <c r="B267" s="243" t="s">
        <v>34</v>
      </c>
      <c r="C267" s="251"/>
      <c r="G267" s="251">
        <f t="shared" si="40"/>
        <v>-9328163.8605343346</v>
      </c>
      <c r="I267" s="471">
        <v>41609</v>
      </c>
      <c r="J267" s="471">
        <v>41638</v>
      </c>
      <c r="K267" s="245">
        <f t="shared" si="37"/>
        <v>30</v>
      </c>
      <c r="L267" s="245"/>
      <c r="M267" s="249">
        <v>3.2500000000000001E-2</v>
      </c>
      <c r="N267" s="247">
        <f t="shared" si="38"/>
        <v>-24917.7</v>
      </c>
      <c r="O267" s="247">
        <f t="shared" si="39"/>
        <v>-24917.7</v>
      </c>
      <c r="P267" s="251">
        <f t="shared" si="35"/>
        <v>910631.50999999815</v>
      </c>
    </row>
    <row r="268" spans="1:16" s="243" customFormat="1" x14ac:dyDescent="0.2">
      <c r="C268" s="251">
        <f>'Summary- Detailed'!R183</f>
        <v>2958670.2984363995</v>
      </c>
      <c r="F268" s="251">
        <f>C268</f>
        <v>2958670.2984363995</v>
      </c>
      <c r="G268" s="251">
        <f t="shared" si="40"/>
        <v>-6369493.562097935</v>
      </c>
      <c r="I268" s="471">
        <v>41639</v>
      </c>
      <c r="J268" s="471">
        <v>41639</v>
      </c>
      <c r="K268" s="245">
        <f>+IF(+J268="","",+J268-(I268-1))</f>
        <v>1</v>
      </c>
      <c r="L268" s="245"/>
      <c r="M268" s="249">
        <v>3.2500000000000001E-2</v>
      </c>
      <c r="N268" s="247">
        <f t="shared" si="38"/>
        <v>-567.15</v>
      </c>
      <c r="O268" s="247">
        <f t="shared" si="39"/>
        <v>-25484.850000000002</v>
      </c>
      <c r="P268" s="251">
        <f t="shared" si="35"/>
        <v>910064.35999999812</v>
      </c>
    </row>
    <row r="269" spans="1:16" s="243" customFormat="1" x14ac:dyDescent="0.2">
      <c r="A269" s="255" t="s">
        <v>150</v>
      </c>
      <c r="B269" s="243" t="s">
        <v>35</v>
      </c>
      <c r="G269" s="251">
        <f t="shared" si="40"/>
        <v>-6369493.562097935</v>
      </c>
      <c r="I269" s="471">
        <v>41640</v>
      </c>
      <c r="J269" s="471">
        <v>41669</v>
      </c>
      <c r="K269" s="245">
        <f t="shared" ref="K269:K291" si="41">+IF(+J269="","",+J269-(I269-1))</f>
        <v>30</v>
      </c>
      <c r="L269" s="245"/>
      <c r="M269" s="249">
        <v>3.2500000000000001E-2</v>
      </c>
      <c r="N269" s="247">
        <f t="shared" ref="N269:N292" si="42">+IF(+K269&lt;&gt;" ", ROUND(M269*(K269/365)*G269,2),0)</f>
        <v>-17014.400000000001</v>
      </c>
      <c r="O269" s="247">
        <f t="shared" ref="O269:O292" si="43">IF(MONTH(+I269)&lt;&gt;MONTH(+I268),N269,+O268+N269)</f>
        <v>-17014.400000000001</v>
      </c>
      <c r="P269" s="251">
        <f t="shared" si="35"/>
        <v>893049.9599999981</v>
      </c>
    </row>
    <row r="270" spans="1:16" s="243" customFormat="1" ht="13.7" customHeight="1" x14ac:dyDescent="0.2">
      <c r="A270" s="557" t="s">
        <v>151</v>
      </c>
      <c r="C270" s="251">
        <f>'Summary- Detailed'!R187</f>
        <v>0</v>
      </c>
      <c r="F270" s="251">
        <f>C270</f>
        <v>0</v>
      </c>
      <c r="G270" s="251">
        <f t="shared" si="40"/>
        <v>-6369493.562097935</v>
      </c>
      <c r="I270" s="471">
        <v>41670</v>
      </c>
      <c r="J270" s="471">
        <v>41670</v>
      </c>
      <c r="K270" s="245">
        <f t="shared" si="41"/>
        <v>1</v>
      </c>
      <c r="L270" s="245"/>
      <c r="M270" s="249">
        <v>3.2500000000000001E-2</v>
      </c>
      <c r="N270" s="247">
        <f t="shared" si="42"/>
        <v>-567.15</v>
      </c>
      <c r="O270" s="247">
        <f t="shared" si="43"/>
        <v>-17581.550000000003</v>
      </c>
      <c r="P270" s="251">
        <f t="shared" si="35"/>
        <v>892482.80999999808</v>
      </c>
    </row>
    <row r="271" spans="1:16" s="243" customFormat="1" x14ac:dyDescent="0.2">
      <c r="B271" s="243" t="s">
        <v>36</v>
      </c>
      <c r="C271" s="251"/>
      <c r="G271" s="251">
        <f t="shared" si="40"/>
        <v>-6369493.562097935</v>
      </c>
      <c r="I271" s="471">
        <v>41671</v>
      </c>
      <c r="J271" s="471">
        <v>41697</v>
      </c>
      <c r="K271" s="245">
        <f t="shared" si="41"/>
        <v>27</v>
      </c>
      <c r="L271" s="245"/>
      <c r="M271" s="249">
        <v>3.2500000000000001E-2</v>
      </c>
      <c r="N271" s="247">
        <f t="shared" si="42"/>
        <v>-15312.96</v>
      </c>
      <c r="O271" s="247">
        <f t="shared" si="43"/>
        <v>-15312.96</v>
      </c>
      <c r="P271" s="251">
        <f t="shared" si="35"/>
        <v>877169.84999999811</v>
      </c>
    </row>
    <row r="272" spans="1:16" s="243" customFormat="1" x14ac:dyDescent="0.2">
      <c r="C272" s="251">
        <f>'Summary- Detailed'!R188</f>
        <v>239948.90752594173</v>
      </c>
      <c r="F272" s="251">
        <f>C272</f>
        <v>239948.90752594173</v>
      </c>
      <c r="G272" s="251">
        <f t="shared" si="40"/>
        <v>-6129544.6545719933</v>
      </c>
      <c r="I272" s="471">
        <v>41698</v>
      </c>
      <c r="J272" s="471">
        <v>41698</v>
      </c>
      <c r="K272" s="245">
        <f t="shared" si="41"/>
        <v>1</v>
      </c>
      <c r="L272" s="245"/>
      <c r="M272" s="249">
        <v>3.2500000000000001E-2</v>
      </c>
      <c r="N272" s="247">
        <f t="shared" si="42"/>
        <v>-545.78</v>
      </c>
      <c r="O272" s="247">
        <f t="shared" si="43"/>
        <v>-15858.74</v>
      </c>
      <c r="P272" s="251">
        <f t="shared" si="35"/>
        <v>876624.06999999809</v>
      </c>
    </row>
    <row r="273" spans="2:16" s="243" customFormat="1" x14ac:dyDescent="0.2">
      <c r="B273" s="243" t="s">
        <v>37</v>
      </c>
      <c r="C273" s="251"/>
      <c r="G273" s="251">
        <f t="shared" si="40"/>
        <v>-6129544.6545719933</v>
      </c>
      <c r="I273" s="471">
        <v>41699</v>
      </c>
      <c r="J273" s="471">
        <v>41728</v>
      </c>
      <c r="K273" s="245">
        <f t="shared" si="41"/>
        <v>30</v>
      </c>
      <c r="L273" s="245"/>
      <c r="M273" s="249">
        <v>3.2500000000000001E-2</v>
      </c>
      <c r="N273" s="247">
        <f t="shared" si="42"/>
        <v>-16373.44</v>
      </c>
      <c r="O273" s="247">
        <f t="shared" si="43"/>
        <v>-16373.44</v>
      </c>
      <c r="P273" s="251">
        <f t="shared" si="35"/>
        <v>860250.62999999814</v>
      </c>
    </row>
    <row r="274" spans="2:16" s="243" customFormat="1" ht="14.25" customHeight="1" x14ac:dyDescent="0.2">
      <c r="C274" s="251">
        <f>'Summary- Detailed'!R189</f>
        <v>-239948.90752594173</v>
      </c>
      <c r="F274" s="251">
        <f>C274</f>
        <v>-239948.90752594173</v>
      </c>
      <c r="G274" s="251">
        <f t="shared" si="40"/>
        <v>-6369493.562097935</v>
      </c>
      <c r="I274" s="471">
        <v>41729</v>
      </c>
      <c r="J274" s="471">
        <v>41729</v>
      </c>
      <c r="K274" s="245">
        <f t="shared" si="41"/>
        <v>1</v>
      </c>
      <c r="L274" s="245"/>
      <c r="M274" s="249">
        <v>3.2500000000000001E-2</v>
      </c>
      <c r="N274" s="247">
        <f t="shared" si="42"/>
        <v>-567.15</v>
      </c>
      <c r="O274" s="247">
        <f t="shared" si="43"/>
        <v>-16940.59</v>
      </c>
      <c r="P274" s="251">
        <f t="shared" si="35"/>
        <v>859683.47999999812</v>
      </c>
    </row>
    <row r="275" spans="2:16" s="243" customFormat="1" x14ac:dyDescent="0.2">
      <c r="B275" s="243" t="s">
        <v>38</v>
      </c>
      <c r="C275" s="251"/>
      <c r="G275" s="251">
        <f t="shared" si="40"/>
        <v>-6369493.562097935</v>
      </c>
      <c r="I275" s="471">
        <v>41730</v>
      </c>
      <c r="J275" s="471">
        <v>41758</v>
      </c>
      <c r="K275" s="245">
        <f t="shared" si="41"/>
        <v>29</v>
      </c>
      <c r="L275" s="245"/>
      <c r="M275" s="249">
        <v>3.2500000000000001E-2</v>
      </c>
      <c r="N275" s="247">
        <f t="shared" si="42"/>
        <v>-16447.25</v>
      </c>
      <c r="O275" s="247">
        <f t="shared" si="43"/>
        <v>-16447.25</v>
      </c>
      <c r="P275" s="251">
        <f t="shared" si="35"/>
        <v>843236.22999999812</v>
      </c>
    </row>
    <row r="276" spans="2:16" s="243" customFormat="1" x14ac:dyDescent="0.2">
      <c r="C276" s="251">
        <f>'Summary- Detailed'!R190</f>
        <v>0</v>
      </c>
      <c r="F276" s="251">
        <f>C276</f>
        <v>0</v>
      </c>
      <c r="G276" s="251">
        <f t="shared" si="40"/>
        <v>-6369493.562097935</v>
      </c>
      <c r="I276" s="471">
        <v>41759</v>
      </c>
      <c r="J276" s="471">
        <v>41759</v>
      </c>
      <c r="K276" s="245">
        <f t="shared" si="41"/>
        <v>1</v>
      </c>
      <c r="L276" s="245"/>
      <c r="M276" s="249">
        <v>3.2500000000000001E-2</v>
      </c>
      <c r="N276" s="247">
        <f t="shared" si="42"/>
        <v>-567.15</v>
      </c>
      <c r="O276" s="247">
        <f t="shared" si="43"/>
        <v>-17014.400000000001</v>
      </c>
      <c r="P276" s="251">
        <f t="shared" si="35"/>
        <v>842669.0799999981</v>
      </c>
    </row>
    <row r="277" spans="2:16" s="243" customFormat="1" x14ac:dyDescent="0.2">
      <c r="B277" s="243" t="s">
        <v>39</v>
      </c>
      <c r="C277" s="251"/>
      <c r="G277" s="251">
        <f t="shared" si="40"/>
        <v>-6369493.562097935</v>
      </c>
      <c r="I277" s="471">
        <v>41760</v>
      </c>
      <c r="J277" s="471">
        <v>41789</v>
      </c>
      <c r="K277" s="245">
        <f t="shared" si="41"/>
        <v>30</v>
      </c>
      <c r="L277" s="245"/>
      <c r="M277" s="249">
        <v>3.2500000000000001E-2</v>
      </c>
      <c r="N277" s="247">
        <f t="shared" si="42"/>
        <v>-17014.400000000001</v>
      </c>
      <c r="O277" s="247">
        <f t="shared" si="43"/>
        <v>-17014.400000000001</v>
      </c>
      <c r="P277" s="251">
        <f t="shared" si="35"/>
        <v>825654.67999999807</v>
      </c>
    </row>
    <row r="278" spans="2:16" s="243" customFormat="1" x14ac:dyDescent="0.2">
      <c r="C278" s="251">
        <f>'Summary- Detailed'!R191</f>
        <v>0</v>
      </c>
      <c r="F278" s="251">
        <f>C278</f>
        <v>0</v>
      </c>
      <c r="G278" s="251">
        <f t="shared" si="40"/>
        <v>-6369493.562097935</v>
      </c>
      <c r="I278" s="471">
        <v>41790</v>
      </c>
      <c r="J278" s="471">
        <v>41790</v>
      </c>
      <c r="K278" s="245">
        <f t="shared" si="41"/>
        <v>1</v>
      </c>
      <c r="L278" s="245"/>
      <c r="M278" s="249">
        <v>3.2500000000000001E-2</v>
      </c>
      <c r="N278" s="247">
        <f t="shared" si="42"/>
        <v>-567.15</v>
      </c>
      <c r="O278" s="247">
        <f t="shared" si="43"/>
        <v>-17581.550000000003</v>
      </c>
      <c r="P278" s="251">
        <f t="shared" si="35"/>
        <v>825087.52999999805</v>
      </c>
    </row>
    <row r="279" spans="2:16" s="243" customFormat="1" x14ac:dyDescent="0.2">
      <c r="B279" s="243" t="s">
        <v>40</v>
      </c>
      <c r="C279" s="251"/>
      <c r="G279" s="251">
        <f t="shared" si="40"/>
        <v>-6369493.562097935</v>
      </c>
      <c r="I279" s="471">
        <v>41791</v>
      </c>
      <c r="J279" s="471">
        <v>41819</v>
      </c>
      <c r="K279" s="245">
        <f t="shared" si="41"/>
        <v>29</v>
      </c>
      <c r="L279" s="245"/>
      <c r="M279" s="249">
        <v>3.2500000000000001E-2</v>
      </c>
      <c r="N279" s="247">
        <f t="shared" si="42"/>
        <v>-16447.25</v>
      </c>
      <c r="O279" s="247">
        <f t="shared" si="43"/>
        <v>-16447.25</v>
      </c>
      <c r="P279" s="251">
        <f t="shared" si="35"/>
        <v>808640.27999999805</v>
      </c>
    </row>
    <row r="280" spans="2:16" s="243" customFormat="1" x14ac:dyDescent="0.2">
      <c r="C280" s="251">
        <f>'Summary- Detailed'!R192</f>
        <v>0</v>
      </c>
      <c r="F280" s="251">
        <f>C280</f>
        <v>0</v>
      </c>
      <c r="G280" s="251">
        <f t="shared" si="40"/>
        <v>-6369493.562097935</v>
      </c>
      <c r="I280" s="471">
        <v>41820</v>
      </c>
      <c r="J280" s="471">
        <v>41820</v>
      </c>
      <c r="K280" s="245">
        <f t="shared" si="41"/>
        <v>1</v>
      </c>
      <c r="L280" s="245"/>
      <c r="M280" s="249">
        <v>3.2500000000000001E-2</v>
      </c>
      <c r="N280" s="247">
        <f t="shared" si="42"/>
        <v>-567.15</v>
      </c>
      <c r="O280" s="247">
        <f t="shared" si="43"/>
        <v>-17014.400000000001</v>
      </c>
      <c r="P280" s="251">
        <f t="shared" si="35"/>
        <v>808073.12999999803</v>
      </c>
    </row>
    <row r="281" spans="2:16" s="243" customFormat="1" x14ac:dyDescent="0.2">
      <c r="B281" s="243" t="s">
        <v>29</v>
      </c>
      <c r="C281" s="251"/>
      <c r="G281" s="251">
        <f t="shared" si="40"/>
        <v>-6369493.562097935</v>
      </c>
      <c r="I281" s="471">
        <v>41821</v>
      </c>
      <c r="J281" s="471">
        <v>41850</v>
      </c>
      <c r="K281" s="245">
        <f t="shared" si="41"/>
        <v>30</v>
      </c>
      <c r="L281" s="245"/>
      <c r="M281" s="249">
        <v>3.2500000000000001E-2</v>
      </c>
      <c r="N281" s="247">
        <f t="shared" si="42"/>
        <v>-17014.400000000001</v>
      </c>
      <c r="O281" s="247">
        <f t="shared" si="43"/>
        <v>-17014.400000000001</v>
      </c>
      <c r="P281" s="251">
        <f t="shared" si="35"/>
        <v>791058.729999998</v>
      </c>
    </row>
    <row r="282" spans="2:16" s="243" customFormat="1" x14ac:dyDescent="0.2">
      <c r="C282" s="251">
        <f>'Summary- Detailed'!R193</f>
        <v>0</v>
      </c>
      <c r="F282" s="251">
        <f>C282</f>
        <v>0</v>
      </c>
      <c r="G282" s="251">
        <f t="shared" ref="G282:G305" si="44">+G281+F282</f>
        <v>-6369493.562097935</v>
      </c>
      <c r="I282" s="471">
        <v>41851</v>
      </c>
      <c r="J282" s="471">
        <v>41851</v>
      </c>
      <c r="K282" s="245">
        <f t="shared" si="41"/>
        <v>1</v>
      </c>
      <c r="L282" s="245"/>
      <c r="M282" s="249">
        <v>3.2500000000000001E-2</v>
      </c>
      <c r="N282" s="247">
        <f t="shared" si="42"/>
        <v>-567.15</v>
      </c>
      <c r="O282" s="247">
        <f t="shared" si="43"/>
        <v>-17581.550000000003</v>
      </c>
      <c r="P282" s="251">
        <f t="shared" si="35"/>
        <v>790491.57999999798</v>
      </c>
    </row>
    <row r="283" spans="2:16" s="243" customFormat="1" x14ac:dyDescent="0.2">
      <c r="B283" s="243" t="s">
        <v>30</v>
      </c>
      <c r="C283" s="251"/>
      <c r="G283" s="251">
        <f t="shared" si="44"/>
        <v>-6369493.562097935</v>
      </c>
      <c r="I283" s="471">
        <v>41852</v>
      </c>
      <c r="J283" s="471">
        <v>41881</v>
      </c>
      <c r="K283" s="245">
        <f t="shared" si="41"/>
        <v>30</v>
      </c>
      <c r="L283" s="245"/>
      <c r="M283" s="249">
        <v>3.2500000000000001E-2</v>
      </c>
      <c r="N283" s="247">
        <f t="shared" si="42"/>
        <v>-17014.400000000001</v>
      </c>
      <c r="O283" s="247">
        <f t="shared" si="43"/>
        <v>-17014.400000000001</v>
      </c>
      <c r="P283" s="251">
        <f t="shared" ref="P283:P346" si="45">P282+N283</f>
        <v>773477.17999999796</v>
      </c>
    </row>
    <row r="284" spans="2:16" s="243" customFormat="1" x14ac:dyDescent="0.2">
      <c r="C284" s="251">
        <f>'Summary- Detailed'!R194</f>
        <v>0</v>
      </c>
      <c r="F284" s="251">
        <f>C284</f>
        <v>0</v>
      </c>
      <c r="G284" s="251">
        <f t="shared" si="44"/>
        <v>-6369493.562097935</v>
      </c>
      <c r="I284" s="471">
        <v>41882</v>
      </c>
      <c r="J284" s="471">
        <v>41882</v>
      </c>
      <c r="K284" s="245">
        <f t="shared" si="41"/>
        <v>1</v>
      </c>
      <c r="L284" s="245"/>
      <c r="M284" s="249">
        <v>3.2500000000000001E-2</v>
      </c>
      <c r="N284" s="247">
        <f t="shared" si="42"/>
        <v>-567.15</v>
      </c>
      <c r="O284" s="247">
        <f t="shared" si="43"/>
        <v>-17581.550000000003</v>
      </c>
      <c r="P284" s="251">
        <f t="shared" si="45"/>
        <v>772910.02999999793</v>
      </c>
    </row>
    <row r="285" spans="2:16" s="243" customFormat="1" x14ac:dyDescent="0.2">
      <c r="B285" s="243" t="s">
        <v>31</v>
      </c>
      <c r="C285" s="251"/>
      <c r="G285" s="251">
        <f t="shared" si="44"/>
        <v>-6369493.562097935</v>
      </c>
      <c r="I285" s="471">
        <v>41883</v>
      </c>
      <c r="J285" s="471">
        <v>41911</v>
      </c>
      <c r="K285" s="245">
        <f t="shared" si="41"/>
        <v>29</v>
      </c>
      <c r="L285" s="245"/>
      <c r="M285" s="249">
        <v>3.2500000000000001E-2</v>
      </c>
      <c r="N285" s="247">
        <f t="shared" si="42"/>
        <v>-16447.25</v>
      </c>
      <c r="O285" s="247">
        <f t="shared" si="43"/>
        <v>-16447.25</v>
      </c>
      <c r="P285" s="251">
        <f t="shared" si="45"/>
        <v>756462.77999999793</v>
      </c>
    </row>
    <row r="286" spans="2:16" s="243" customFormat="1" x14ac:dyDescent="0.2">
      <c r="C286" s="251">
        <f>'Summary- Detailed'!R195</f>
        <v>3927930.365749184</v>
      </c>
      <c r="F286" s="251">
        <f>C286</f>
        <v>3927930.365749184</v>
      </c>
      <c r="G286" s="251">
        <f t="shared" si="44"/>
        <v>-2441563.196348751</v>
      </c>
      <c r="I286" s="471">
        <v>41912</v>
      </c>
      <c r="J286" s="471">
        <v>41912</v>
      </c>
      <c r="K286" s="245">
        <f t="shared" si="41"/>
        <v>1</v>
      </c>
      <c r="L286" s="245"/>
      <c r="M286" s="249">
        <v>3.2500000000000001E-2</v>
      </c>
      <c r="N286" s="247">
        <f t="shared" si="42"/>
        <v>-217.4</v>
      </c>
      <c r="O286" s="247">
        <f t="shared" si="43"/>
        <v>-16664.650000000001</v>
      </c>
      <c r="P286" s="251">
        <f t="shared" si="45"/>
        <v>756245.37999999791</v>
      </c>
    </row>
    <row r="287" spans="2:16" s="243" customFormat="1" x14ac:dyDescent="0.2">
      <c r="B287" s="243" t="s">
        <v>32</v>
      </c>
      <c r="C287" s="251"/>
      <c r="G287" s="251">
        <f t="shared" si="44"/>
        <v>-2441563.196348751</v>
      </c>
      <c r="I287" s="471">
        <v>41913</v>
      </c>
      <c r="J287" s="471">
        <v>41942</v>
      </c>
      <c r="K287" s="245">
        <f t="shared" si="41"/>
        <v>30</v>
      </c>
      <c r="L287" s="245"/>
      <c r="M287" s="249">
        <v>3.2500000000000001E-2</v>
      </c>
      <c r="N287" s="247">
        <f t="shared" si="42"/>
        <v>-6521.98</v>
      </c>
      <c r="O287" s="247">
        <f t="shared" si="43"/>
        <v>-6521.98</v>
      </c>
      <c r="P287" s="251">
        <f t="shared" si="45"/>
        <v>749723.39999999793</v>
      </c>
    </row>
    <row r="288" spans="2:16" s="243" customFormat="1" x14ac:dyDescent="0.2">
      <c r="C288" s="251">
        <f>'Summary- Detailed'!R196</f>
        <v>2756545.3609444443</v>
      </c>
      <c r="F288" s="251">
        <f>C288</f>
        <v>2756545.3609444443</v>
      </c>
      <c r="G288" s="251">
        <f t="shared" si="44"/>
        <v>314982.16459569335</v>
      </c>
      <c r="I288" s="471">
        <v>41943</v>
      </c>
      <c r="J288" s="471">
        <v>41943</v>
      </c>
      <c r="K288" s="245">
        <f t="shared" si="41"/>
        <v>1</v>
      </c>
      <c r="L288" s="245"/>
      <c r="M288" s="249">
        <v>3.2500000000000001E-2</v>
      </c>
      <c r="N288" s="247">
        <f t="shared" si="42"/>
        <v>28.05</v>
      </c>
      <c r="O288" s="247">
        <f t="shared" si="43"/>
        <v>-6493.9299999999994</v>
      </c>
      <c r="P288" s="251">
        <f t="shared" si="45"/>
        <v>749751.44999999797</v>
      </c>
    </row>
    <row r="289" spans="1:16" s="243" customFormat="1" x14ac:dyDescent="0.2">
      <c r="B289" s="243" t="s">
        <v>33</v>
      </c>
      <c r="C289" s="251"/>
      <c r="G289" s="251">
        <f t="shared" si="44"/>
        <v>314982.16459569335</v>
      </c>
      <c r="I289" s="471">
        <v>41944</v>
      </c>
      <c r="J289" s="471">
        <v>41972</v>
      </c>
      <c r="K289" s="245">
        <f t="shared" si="41"/>
        <v>29</v>
      </c>
      <c r="L289" s="245"/>
      <c r="M289" s="249">
        <v>3.2500000000000001E-2</v>
      </c>
      <c r="N289" s="247">
        <f t="shared" si="42"/>
        <v>813.34</v>
      </c>
      <c r="O289" s="247">
        <f t="shared" si="43"/>
        <v>813.34</v>
      </c>
      <c r="P289" s="251">
        <f t="shared" si="45"/>
        <v>750564.78999999794</v>
      </c>
    </row>
    <row r="290" spans="1:16" s="243" customFormat="1" x14ac:dyDescent="0.2">
      <c r="C290" s="251">
        <f>'Summary- Detailed'!R197</f>
        <v>2280585.4469123017</v>
      </c>
      <c r="F290" s="251">
        <f>C290</f>
        <v>2280585.4469123017</v>
      </c>
      <c r="G290" s="251">
        <f t="shared" si="44"/>
        <v>2595567.6115079951</v>
      </c>
      <c r="I290" s="471">
        <v>41973</v>
      </c>
      <c r="J290" s="471">
        <v>41973</v>
      </c>
      <c r="K290" s="245">
        <f t="shared" si="41"/>
        <v>1</v>
      </c>
      <c r="L290" s="245"/>
      <c r="M290" s="249">
        <v>3.2500000000000001E-2</v>
      </c>
      <c r="N290" s="247">
        <f t="shared" si="42"/>
        <v>231.11</v>
      </c>
      <c r="O290" s="247">
        <f t="shared" si="43"/>
        <v>1044.45</v>
      </c>
      <c r="P290" s="251">
        <f t="shared" si="45"/>
        <v>750795.89999999793</v>
      </c>
    </row>
    <row r="291" spans="1:16" s="243" customFormat="1" x14ac:dyDescent="0.2">
      <c r="B291" s="243" t="s">
        <v>34</v>
      </c>
      <c r="C291" s="251"/>
      <c r="G291" s="251">
        <f t="shared" si="44"/>
        <v>2595567.6115079951</v>
      </c>
      <c r="I291" s="471">
        <v>41974</v>
      </c>
      <c r="J291" s="471">
        <v>42003</v>
      </c>
      <c r="K291" s="245">
        <f t="shared" si="41"/>
        <v>30</v>
      </c>
      <c r="L291" s="245"/>
      <c r="M291" s="249">
        <v>3.2500000000000001E-2</v>
      </c>
      <c r="N291" s="247">
        <f t="shared" si="42"/>
        <v>6933.37</v>
      </c>
      <c r="O291" s="247">
        <f t="shared" si="43"/>
        <v>6933.37</v>
      </c>
      <c r="P291" s="251">
        <f t="shared" si="45"/>
        <v>757729.26999999792</v>
      </c>
    </row>
    <row r="292" spans="1:16" s="243" customFormat="1" x14ac:dyDescent="0.2">
      <c r="C292" s="251">
        <f>'Summary- Detailed'!R198</f>
        <v>858775.95871226862</v>
      </c>
      <c r="F292" s="251">
        <f>C292</f>
        <v>858775.95871226862</v>
      </c>
      <c r="G292" s="251">
        <f t="shared" si="44"/>
        <v>3454343.5702202637</v>
      </c>
      <c r="I292" s="471">
        <v>42004</v>
      </c>
      <c r="J292" s="471">
        <v>42004</v>
      </c>
      <c r="K292" s="245">
        <f>+IF(+J292="","",+J292-(I292-1))</f>
        <v>1</v>
      </c>
      <c r="L292" s="245"/>
      <c r="M292" s="249">
        <v>3.2500000000000001E-2</v>
      </c>
      <c r="N292" s="247">
        <f t="shared" si="42"/>
        <v>307.58</v>
      </c>
      <c r="O292" s="247">
        <f t="shared" si="43"/>
        <v>7240.95</v>
      </c>
      <c r="P292" s="251">
        <f t="shared" si="45"/>
        <v>758036.84999999788</v>
      </c>
    </row>
    <row r="293" spans="1:16" s="243" customFormat="1" x14ac:dyDescent="0.2">
      <c r="A293" s="255" t="s">
        <v>154</v>
      </c>
      <c r="B293" s="243" t="s">
        <v>35</v>
      </c>
      <c r="G293" s="251">
        <f t="shared" si="44"/>
        <v>3454343.5702202637</v>
      </c>
      <c r="I293" s="471">
        <v>42005</v>
      </c>
      <c r="J293" s="471">
        <v>42034</v>
      </c>
      <c r="K293" s="245">
        <f t="shared" ref="K293:K315" si="46">+IF(+J293="","",+J293-(I293-1))</f>
        <v>30</v>
      </c>
      <c r="L293" s="245"/>
      <c r="M293" s="249">
        <v>3.2500000000000001E-2</v>
      </c>
      <c r="N293" s="600">
        <f t="shared" ref="N293:N316" si="47">+IF(+K293&lt;&gt;" ", ROUND(M293*(K293/365)*G293,2),0)</f>
        <v>9227.36</v>
      </c>
      <c r="O293" s="247">
        <f t="shared" ref="O293:O316" si="48">IF(MONTH(+I293)&lt;&gt;MONTH(+I292),N293,+O292+N293)</f>
        <v>9227.36</v>
      </c>
      <c r="P293" s="251">
        <f t="shared" si="45"/>
        <v>767264.20999999787</v>
      </c>
    </row>
    <row r="294" spans="1:16" s="243" customFormat="1" ht="13.7" customHeight="1" x14ac:dyDescent="0.2">
      <c r="A294" s="557" t="s">
        <v>155</v>
      </c>
      <c r="C294" s="251">
        <f>'Summary- Detailed'!R202</f>
        <v>0</v>
      </c>
      <c r="F294" s="251">
        <f>C294</f>
        <v>0</v>
      </c>
      <c r="G294" s="251">
        <f t="shared" si="44"/>
        <v>3454343.5702202637</v>
      </c>
      <c r="I294" s="471">
        <v>42035</v>
      </c>
      <c r="J294" s="471">
        <v>42035</v>
      </c>
      <c r="K294" s="245">
        <f t="shared" si="46"/>
        <v>1</v>
      </c>
      <c r="L294" s="245"/>
      <c r="M294" s="249">
        <v>3.2500000000000001E-2</v>
      </c>
      <c r="N294" s="600">
        <f t="shared" si="47"/>
        <v>307.58</v>
      </c>
      <c r="O294" s="247">
        <f t="shared" si="48"/>
        <v>9534.94</v>
      </c>
      <c r="P294" s="251">
        <f t="shared" si="45"/>
        <v>767571.78999999783</v>
      </c>
    </row>
    <row r="295" spans="1:16" s="243" customFormat="1" x14ac:dyDescent="0.2">
      <c r="B295" s="243" t="s">
        <v>36</v>
      </c>
      <c r="C295" s="251"/>
      <c r="G295" s="251">
        <f t="shared" si="44"/>
        <v>3454343.5702202637</v>
      </c>
      <c r="I295" s="471">
        <v>42036</v>
      </c>
      <c r="J295" s="471">
        <v>42062</v>
      </c>
      <c r="K295" s="245">
        <f t="shared" si="46"/>
        <v>27</v>
      </c>
      <c r="L295" s="245"/>
      <c r="M295" s="249">
        <v>3.2500000000000001E-2</v>
      </c>
      <c r="N295" s="600">
        <f t="shared" si="47"/>
        <v>8304.6200000000008</v>
      </c>
      <c r="O295" s="247">
        <f t="shared" si="48"/>
        <v>8304.6200000000008</v>
      </c>
      <c r="P295" s="251">
        <f t="shared" si="45"/>
        <v>775876.40999999782</v>
      </c>
    </row>
    <row r="296" spans="1:16" s="243" customFormat="1" x14ac:dyDescent="0.2">
      <c r="C296" s="251">
        <f>'Summary- Detailed'!R203</f>
        <v>0</v>
      </c>
      <c r="F296" s="251">
        <f>C296</f>
        <v>0</v>
      </c>
      <c r="G296" s="251">
        <f t="shared" si="44"/>
        <v>3454343.5702202637</v>
      </c>
      <c r="I296" s="471">
        <v>42063</v>
      </c>
      <c r="J296" s="471">
        <v>42063</v>
      </c>
      <c r="K296" s="245">
        <f t="shared" si="46"/>
        <v>1</v>
      </c>
      <c r="L296" s="245"/>
      <c r="M296" s="249">
        <v>3.2500000000000001E-2</v>
      </c>
      <c r="N296" s="600">
        <f t="shared" si="47"/>
        <v>307.58</v>
      </c>
      <c r="O296" s="247">
        <f t="shared" si="48"/>
        <v>8612.2000000000007</v>
      </c>
      <c r="P296" s="251">
        <f t="shared" si="45"/>
        <v>776183.98999999778</v>
      </c>
    </row>
    <row r="297" spans="1:16" s="243" customFormat="1" x14ac:dyDescent="0.2">
      <c r="B297" s="243" t="s">
        <v>37</v>
      </c>
      <c r="C297" s="251"/>
      <c r="G297" s="251">
        <f t="shared" si="44"/>
        <v>3454343.5702202637</v>
      </c>
      <c r="I297" s="471">
        <v>42064</v>
      </c>
      <c r="J297" s="471">
        <v>42093</v>
      </c>
      <c r="K297" s="245">
        <f t="shared" si="46"/>
        <v>30</v>
      </c>
      <c r="L297" s="245"/>
      <c r="M297" s="249">
        <v>3.2500000000000001E-2</v>
      </c>
      <c r="N297" s="600">
        <f t="shared" si="47"/>
        <v>9227.36</v>
      </c>
      <c r="O297" s="247">
        <f t="shared" si="48"/>
        <v>9227.36</v>
      </c>
      <c r="P297" s="251">
        <f t="shared" si="45"/>
        <v>785411.34999999776</v>
      </c>
    </row>
    <row r="298" spans="1:16" s="243" customFormat="1" ht="14.25" customHeight="1" x14ac:dyDescent="0.2">
      <c r="C298" s="251">
        <f>'Summary- Detailed'!R204</f>
        <v>0</v>
      </c>
      <c r="F298" s="251">
        <f>C298</f>
        <v>0</v>
      </c>
      <c r="G298" s="251">
        <f t="shared" si="44"/>
        <v>3454343.5702202637</v>
      </c>
      <c r="I298" s="471">
        <v>42094</v>
      </c>
      <c r="J298" s="471">
        <v>42094</v>
      </c>
      <c r="K298" s="245">
        <f t="shared" si="46"/>
        <v>1</v>
      </c>
      <c r="L298" s="245"/>
      <c r="M298" s="249">
        <v>3.2500000000000001E-2</v>
      </c>
      <c r="N298" s="600">
        <f t="shared" si="47"/>
        <v>307.58</v>
      </c>
      <c r="O298" s="247">
        <f t="shared" si="48"/>
        <v>9534.94</v>
      </c>
      <c r="P298" s="251">
        <f t="shared" si="45"/>
        <v>785718.92999999772</v>
      </c>
    </row>
    <row r="299" spans="1:16" s="243" customFormat="1" x14ac:dyDescent="0.2">
      <c r="B299" s="243" t="s">
        <v>38</v>
      </c>
      <c r="C299" s="251"/>
      <c r="G299" s="251">
        <f t="shared" si="44"/>
        <v>3454343.5702202637</v>
      </c>
      <c r="I299" s="471">
        <v>42095</v>
      </c>
      <c r="J299" s="471">
        <v>42123</v>
      </c>
      <c r="K299" s="245">
        <f t="shared" si="46"/>
        <v>29</v>
      </c>
      <c r="L299" s="245"/>
      <c r="M299" s="249">
        <v>3.2500000000000001E-2</v>
      </c>
      <c r="N299" s="247">
        <f t="shared" si="47"/>
        <v>8919.7800000000007</v>
      </c>
      <c r="O299" s="247">
        <f t="shared" si="48"/>
        <v>8919.7800000000007</v>
      </c>
      <c r="P299" s="251">
        <f t="shared" si="45"/>
        <v>794638.70999999775</v>
      </c>
    </row>
    <row r="300" spans="1:16" s="243" customFormat="1" x14ac:dyDescent="0.2">
      <c r="C300" s="251">
        <f>'Summary- Detailed'!R205</f>
        <v>0</v>
      </c>
      <c r="F300" s="251">
        <f>C300</f>
        <v>0</v>
      </c>
      <c r="G300" s="251">
        <f t="shared" si="44"/>
        <v>3454343.5702202637</v>
      </c>
      <c r="I300" s="471">
        <v>42124</v>
      </c>
      <c r="J300" s="471">
        <v>42124</v>
      </c>
      <c r="K300" s="245">
        <f t="shared" si="46"/>
        <v>1</v>
      </c>
      <c r="L300" s="245"/>
      <c r="M300" s="249">
        <v>3.2500000000000001E-2</v>
      </c>
      <c r="N300" s="247">
        <f t="shared" si="47"/>
        <v>307.58</v>
      </c>
      <c r="O300" s="247">
        <f t="shared" si="48"/>
        <v>9227.36</v>
      </c>
      <c r="P300" s="251">
        <f t="shared" si="45"/>
        <v>794946.28999999771</v>
      </c>
    </row>
    <row r="301" spans="1:16" s="243" customFormat="1" x14ac:dyDescent="0.2">
      <c r="B301" s="243" t="s">
        <v>39</v>
      </c>
      <c r="C301" s="251"/>
      <c r="G301" s="251">
        <f t="shared" si="44"/>
        <v>3454343.5702202637</v>
      </c>
      <c r="I301" s="471">
        <v>42125</v>
      </c>
      <c r="J301" s="471">
        <v>42154</v>
      </c>
      <c r="K301" s="245">
        <f t="shared" si="46"/>
        <v>30</v>
      </c>
      <c r="L301" s="245"/>
      <c r="M301" s="249">
        <v>3.2500000000000001E-2</v>
      </c>
      <c r="N301" s="247">
        <f t="shared" si="47"/>
        <v>9227.36</v>
      </c>
      <c r="O301" s="247">
        <f t="shared" si="48"/>
        <v>9227.36</v>
      </c>
      <c r="P301" s="251">
        <f t="shared" si="45"/>
        <v>804173.64999999769</v>
      </c>
    </row>
    <row r="302" spans="1:16" s="243" customFormat="1" x14ac:dyDescent="0.2">
      <c r="C302" s="251">
        <f>'Summary- Detailed'!R206</f>
        <v>0</v>
      </c>
      <c r="F302" s="251">
        <f>C302</f>
        <v>0</v>
      </c>
      <c r="G302" s="251">
        <f t="shared" si="44"/>
        <v>3454343.5702202637</v>
      </c>
      <c r="I302" s="471">
        <v>42155</v>
      </c>
      <c r="J302" s="471">
        <v>42155</v>
      </c>
      <c r="K302" s="245">
        <f t="shared" si="46"/>
        <v>1</v>
      </c>
      <c r="L302" s="245"/>
      <c r="M302" s="249">
        <v>3.2500000000000001E-2</v>
      </c>
      <c r="N302" s="247">
        <f t="shared" si="47"/>
        <v>307.58</v>
      </c>
      <c r="O302" s="247">
        <f t="shared" si="48"/>
        <v>9534.94</v>
      </c>
      <c r="P302" s="251">
        <f t="shared" si="45"/>
        <v>804481.22999999765</v>
      </c>
    </row>
    <row r="303" spans="1:16" s="243" customFormat="1" x14ac:dyDescent="0.2">
      <c r="B303" s="243" t="s">
        <v>40</v>
      </c>
      <c r="C303" s="251"/>
      <c r="G303" s="251">
        <f t="shared" si="44"/>
        <v>3454343.5702202637</v>
      </c>
      <c r="I303" s="471">
        <v>42156</v>
      </c>
      <c r="J303" s="471">
        <v>42184</v>
      </c>
      <c r="K303" s="245">
        <f t="shared" si="46"/>
        <v>29</v>
      </c>
      <c r="L303" s="245"/>
      <c r="M303" s="249">
        <v>3.2500000000000001E-2</v>
      </c>
      <c r="N303" s="247">
        <f t="shared" si="47"/>
        <v>8919.7800000000007</v>
      </c>
      <c r="O303" s="247">
        <f t="shared" si="48"/>
        <v>8919.7800000000007</v>
      </c>
      <c r="P303" s="251">
        <f t="shared" si="45"/>
        <v>813401.00999999768</v>
      </c>
    </row>
    <row r="304" spans="1:16" s="243" customFormat="1" x14ac:dyDescent="0.2">
      <c r="C304" s="251">
        <f>'Summary- Detailed'!R207</f>
        <v>0</v>
      </c>
      <c r="F304" s="251">
        <f>C304</f>
        <v>0</v>
      </c>
      <c r="G304" s="251">
        <f t="shared" si="44"/>
        <v>3454343.5702202637</v>
      </c>
      <c r="I304" s="471">
        <v>42185</v>
      </c>
      <c r="J304" s="471">
        <v>42185</v>
      </c>
      <c r="K304" s="245">
        <f t="shared" si="46"/>
        <v>1</v>
      </c>
      <c r="L304" s="245"/>
      <c r="M304" s="249">
        <v>3.2500000000000001E-2</v>
      </c>
      <c r="N304" s="247">
        <f t="shared" si="47"/>
        <v>307.58</v>
      </c>
      <c r="O304" s="247">
        <f t="shared" si="48"/>
        <v>9227.36</v>
      </c>
      <c r="P304" s="251">
        <f t="shared" si="45"/>
        <v>813708.58999999764</v>
      </c>
    </row>
    <row r="305" spans="1:16" s="243" customFormat="1" x14ac:dyDescent="0.2">
      <c r="B305" s="243" t="s">
        <v>29</v>
      </c>
      <c r="C305" s="251"/>
      <c r="G305" s="251">
        <f t="shared" si="44"/>
        <v>3454343.5702202637</v>
      </c>
      <c r="I305" s="471">
        <v>42186</v>
      </c>
      <c r="J305" s="471">
        <v>42215</v>
      </c>
      <c r="K305" s="245">
        <f t="shared" si="46"/>
        <v>30</v>
      </c>
      <c r="L305" s="245"/>
      <c r="M305" s="249">
        <v>3.2500000000000001E-2</v>
      </c>
      <c r="N305" s="247">
        <f t="shared" si="47"/>
        <v>9227.36</v>
      </c>
      <c r="O305" s="247">
        <f t="shared" si="48"/>
        <v>9227.36</v>
      </c>
      <c r="P305" s="251">
        <f t="shared" si="45"/>
        <v>822935.94999999763</v>
      </c>
    </row>
    <row r="306" spans="1:16" s="243" customFormat="1" x14ac:dyDescent="0.2">
      <c r="C306" s="251">
        <f>'Summary- Detailed'!R208</f>
        <v>0</v>
      </c>
      <c r="F306" s="251">
        <f>C306</f>
        <v>0</v>
      </c>
      <c r="G306" s="251">
        <f t="shared" ref="G306:G329" si="49">+G305+F306</f>
        <v>3454343.5702202637</v>
      </c>
      <c r="I306" s="471">
        <v>42216</v>
      </c>
      <c r="J306" s="471">
        <v>42216</v>
      </c>
      <c r="K306" s="245">
        <f t="shared" si="46"/>
        <v>1</v>
      </c>
      <c r="L306" s="245"/>
      <c r="M306" s="249">
        <v>3.2500000000000001E-2</v>
      </c>
      <c r="N306" s="247">
        <f t="shared" si="47"/>
        <v>307.58</v>
      </c>
      <c r="O306" s="247">
        <f t="shared" si="48"/>
        <v>9534.94</v>
      </c>
      <c r="P306" s="251">
        <f t="shared" si="45"/>
        <v>823243.52999999758</v>
      </c>
    </row>
    <row r="307" spans="1:16" s="243" customFormat="1" x14ac:dyDescent="0.2">
      <c r="B307" s="243" t="s">
        <v>30</v>
      </c>
      <c r="C307" s="251"/>
      <c r="G307" s="251">
        <f t="shared" si="49"/>
        <v>3454343.5702202637</v>
      </c>
      <c r="I307" s="471">
        <v>42217</v>
      </c>
      <c r="J307" s="471">
        <v>42246</v>
      </c>
      <c r="K307" s="245">
        <f t="shared" si="46"/>
        <v>30</v>
      </c>
      <c r="L307" s="245"/>
      <c r="M307" s="249">
        <v>3.2500000000000001E-2</v>
      </c>
      <c r="N307" s="247">
        <f t="shared" si="47"/>
        <v>9227.36</v>
      </c>
      <c r="O307" s="247">
        <f t="shared" si="48"/>
        <v>9227.36</v>
      </c>
      <c r="P307" s="251">
        <f t="shared" si="45"/>
        <v>832470.88999999757</v>
      </c>
    </row>
    <row r="308" spans="1:16" s="243" customFormat="1" x14ac:dyDescent="0.2">
      <c r="C308" s="251">
        <f>'Summary- Detailed'!R209</f>
        <v>0</v>
      </c>
      <c r="F308" s="251">
        <f>C308</f>
        <v>0</v>
      </c>
      <c r="G308" s="251">
        <f t="shared" si="49"/>
        <v>3454343.5702202637</v>
      </c>
      <c r="I308" s="471">
        <v>42247</v>
      </c>
      <c r="J308" s="471">
        <v>42247</v>
      </c>
      <c r="K308" s="245">
        <f t="shared" si="46"/>
        <v>1</v>
      </c>
      <c r="L308" s="245"/>
      <c r="M308" s="249">
        <v>3.2500000000000001E-2</v>
      </c>
      <c r="N308" s="247">
        <f t="shared" si="47"/>
        <v>307.58</v>
      </c>
      <c r="O308" s="247">
        <f t="shared" si="48"/>
        <v>9534.94</v>
      </c>
      <c r="P308" s="251">
        <f t="shared" si="45"/>
        <v>832778.46999999753</v>
      </c>
    </row>
    <row r="309" spans="1:16" s="243" customFormat="1" x14ac:dyDescent="0.2">
      <c r="B309" s="243" t="s">
        <v>31</v>
      </c>
      <c r="C309" s="251"/>
      <c r="G309" s="251">
        <f t="shared" si="49"/>
        <v>3454343.5702202637</v>
      </c>
      <c r="I309" s="471">
        <v>42248</v>
      </c>
      <c r="J309" s="471">
        <v>42276</v>
      </c>
      <c r="K309" s="245">
        <f t="shared" si="46"/>
        <v>29</v>
      </c>
      <c r="L309" s="245"/>
      <c r="M309" s="249">
        <v>3.2500000000000001E-2</v>
      </c>
      <c r="N309" s="247">
        <f t="shared" si="47"/>
        <v>8919.7800000000007</v>
      </c>
      <c r="O309" s="247">
        <f t="shared" si="48"/>
        <v>8919.7800000000007</v>
      </c>
      <c r="P309" s="251">
        <f t="shared" si="45"/>
        <v>841698.24999999756</v>
      </c>
    </row>
    <row r="310" spans="1:16" s="243" customFormat="1" x14ac:dyDescent="0.2">
      <c r="C310" s="251">
        <f>'Summary- Detailed'!R210</f>
        <v>0</v>
      </c>
      <c r="F310" s="251">
        <f>C310</f>
        <v>0</v>
      </c>
      <c r="G310" s="251">
        <f t="shared" si="49"/>
        <v>3454343.5702202637</v>
      </c>
      <c r="I310" s="471">
        <v>42277</v>
      </c>
      <c r="J310" s="471">
        <v>42277</v>
      </c>
      <c r="K310" s="245">
        <f t="shared" si="46"/>
        <v>1</v>
      </c>
      <c r="L310" s="245"/>
      <c r="M310" s="249">
        <v>3.2500000000000001E-2</v>
      </c>
      <c r="N310" s="247">
        <f t="shared" si="47"/>
        <v>307.58</v>
      </c>
      <c r="O310" s="247">
        <f t="shared" si="48"/>
        <v>9227.36</v>
      </c>
      <c r="P310" s="251">
        <f t="shared" si="45"/>
        <v>842005.82999999751</v>
      </c>
    </row>
    <row r="311" spans="1:16" s="243" customFormat="1" x14ac:dyDescent="0.2">
      <c r="B311" s="243" t="s">
        <v>32</v>
      </c>
      <c r="C311" s="251"/>
      <c r="G311" s="251">
        <f t="shared" si="49"/>
        <v>3454343.5702202637</v>
      </c>
      <c r="I311" s="471">
        <v>42278</v>
      </c>
      <c r="J311" s="471">
        <v>42307</v>
      </c>
      <c r="K311" s="245">
        <f t="shared" si="46"/>
        <v>30</v>
      </c>
      <c r="L311" s="245"/>
      <c r="M311" s="249">
        <v>3.2500000000000001E-2</v>
      </c>
      <c r="N311" s="247">
        <f t="shared" si="47"/>
        <v>9227.36</v>
      </c>
      <c r="O311" s="247">
        <f t="shared" si="48"/>
        <v>9227.36</v>
      </c>
      <c r="P311" s="251">
        <f t="shared" si="45"/>
        <v>851233.1899999975</v>
      </c>
    </row>
    <row r="312" spans="1:16" s="243" customFormat="1" x14ac:dyDescent="0.2">
      <c r="C312" s="251">
        <f>'Summary- Detailed'!R211</f>
        <v>0</v>
      </c>
      <c r="F312" s="251">
        <f>C312</f>
        <v>0</v>
      </c>
      <c r="G312" s="251">
        <f t="shared" si="49"/>
        <v>3454343.5702202637</v>
      </c>
      <c r="I312" s="471">
        <v>42308</v>
      </c>
      <c r="J312" s="471">
        <v>42308</v>
      </c>
      <c r="K312" s="245">
        <f t="shared" si="46"/>
        <v>1</v>
      </c>
      <c r="L312" s="245"/>
      <c r="M312" s="249">
        <v>3.2500000000000001E-2</v>
      </c>
      <c r="N312" s="247">
        <f t="shared" si="47"/>
        <v>307.58</v>
      </c>
      <c r="O312" s="247">
        <f t="shared" si="48"/>
        <v>9534.94</v>
      </c>
      <c r="P312" s="251">
        <f t="shared" si="45"/>
        <v>851540.76999999746</v>
      </c>
    </row>
    <row r="313" spans="1:16" s="243" customFormat="1" x14ac:dyDescent="0.2">
      <c r="B313" s="243" t="s">
        <v>33</v>
      </c>
      <c r="C313" s="251"/>
      <c r="G313" s="251">
        <f t="shared" si="49"/>
        <v>3454343.5702202637</v>
      </c>
      <c r="I313" s="471">
        <v>42309</v>
      </c>
      <c r="J313" s="471">
        <v>42337</v>
      </c>
      <c r="K313" s="245">
        <f t="shared" si="46"/>
        <v>29</v>
      </c>
      <c r="L313" s="245"/>
      <c r="M313" s="249">
        <v>3.2500000000000001E-2</v>
      </c>
      <c r="N313" s="247">
        <f t="shared" si="47"/>
        <v>8919.7800000000007</v>
      </c>
      <c r="O313" s="247">
        <f t="shared" si="48"/>
        <v>8919.7800000000007</v>
      </c>
      <c r="P313" s="251">
        <f t="shared" si="45"/>
        <v>860460.54999999749</v>
      </c>
    </row>
    <row r="314" spans="1:16" s="243" customFormat="1" x14ac:dyDescent="0.2">
      <c r="C314" s="251">
        <f>'Summary- Detailed'!R212</f>
        <v>0</v>
      </c>
      <c r="F314" s="251">
        <f>C314</f>
        <v>0</v>
      </c>
      <c r="G314" s="251">
        <f t="shared" si="49"/>
        <v>3454343.5702202637</v>
      </c>
      <c r="I314" s="471">
        <v>42338</v>
      </c>
      <c r="J314" s="471">
        <v>42338</v>
      </c>
      <c r="K314" s="245">
        <f t="shared" si="46"/>
        <v>1</v>
      </c>
      <c r="L314" s="245"/>
      <c r="M314" s="249">
        <v>3.2500000000000001E-2</v>
      </c>
      <c r="N314" s="247">
        <f t="shared" si="47"/>
        <v>307.58</v>
      </c>
      <c r="O314" s="247">
        <f t="shared" si="48"/>
        <v>9227.36</v>
      </c>
      <c r="P314" s="251">
        <f t="shared" si="45"/>
        <v>860768.12999999744</v>
      </c>
    </row>
    <row r="315" spans="1:16" s="243" customFormat="1" x14ac:dyDescent="0.2">
      <c r="B315" s="243" t="s">
        <v>34</v>
      </c>
      <c r="C315" s="251"/>
      <c r="G315" s="251">
        <f t="shared" si="49"/>
        <v>3454343.5702202637</v>
      </c>
      <c r="I315" s="471">
        <v>42339</v>
      </c>
      <c r="J315" s="471">
        <v>42368</v>
      </c>
      <c r="K315" s="245">
        <f t="shared" si="46"/>
        <v>30</v>
      </c>
      <c r="L315" s="245"/>
      <c r="M315" s="249">
        <v>3.2500000000000001E-2</v>
      </c>
      <c r="N315" s="247">
        <f t="shared" si="47"/>
        <v>9227.36</v>
      </c>
      <c r="O315" s="247">
        <f t="shared" si="48"/>
        <v>9227.36</v>
      </c>
      <c r="P315" s="251">
        <f t="shared" si="45"/>
        <v>869995.48999999743</v>
      </c>
    </row>
    <row r="316" spans="1:16" s="243" customFormat="1" x14ac:dyDescent="0.2">
      <c r="C316" s="251">
        <f>'Summary- Detailed'!R213</f>
        <v>0</v>
      </c>
      <c r="F316" s="251">
        <f>C316</f>
        <v>0</v>
      </c>
      <c r="G316" s="251">
        <f t="shared" si="49"/>
        <v>3454343.5702202637</v>
      </c>
      <c r="I316" s="471">
        <v>42369</v>
      </c>
      <c r="J316" s="471">
        <v>42369</v>
      </c>
      <c r="K316" s="245">
        <f>+IF(+J316="","",+J316-(I316-1))</f>
        <v>1</v>
      </c>
      <c r="L316" s="245"/>
      <c r="M316" s="249">
        <v>3.2500000000000001E-2</v>
      </c>
      <c r="N316" s="247">
        <f t="shared" si="47"/>
        <v>307.58</v>
      </c>
      <c r="O316" s="247">
        <f t="shared" si="48"/>
        <v>9534.94</v>
      </c>
      <c r="P316" s="251">
        <f t="shared" si="45"/>
        <v>870303.06999999739</v>
      </c>
    </row>
    <row r="317" spans="1:16" s="243" customFormat="1" x14ac:dyDescent="0.2">
      <c r="A317" s="255" t="s">
        <v>193</v>
      </c>
      <c r="B317" s="243" t="s">
        <v>35</v>
      </c>
      <c r="G317" s="251">
        <f t="shared" si="49"/>
        <v>3454343.5702202637</v>
      </c>
      <c r="I317" s="471">
        <v>42370</v>
      </c>
      <c r="J317" s="471">
        <v>42399</v>
      </c>
      <c r="K317" s="245">
        <f t="shared" ref="K317:K339" si="50">+IF(+J317="","",+J317-(I317-1))</f>
        <v>30</v>
      </c>
      <c r="L317" s="245"/>
      <c r="M317" s="249">
        <v>3.2500000000000001E-2</v>
      </c>
      <c r="N317" s="247">
        <f t="shared" ref="N317:N340" si="51">+IF(+K317&lt;&gt;" ", ROUND(M317*(K317/365)*G317,2),0)</f>
        <v>9227.36</v>
      </c>
      <c r="O317" s="247">
        <f t="shared" ref="O317:O340" si="52">IF(MONTH(+I317)&lt;&gt;MONTH(+I316),N317,+O316+N317)</f>
        <v>9227.36</v>
      </c>
      <c r="P317" s="251">
        <f t="shared" si="45"/>
        <v>879530.42999999737</v>
      </c>
    </row>
    <row r="318" spans="1:16" s="243" customFormat="1" ht="13.7" customHeight="1" x14ac:dyDescent="0.2">
      <c r="A318" s="557" t="s">
        <v>194</v>
      </c>
      <c r="C318" s="251">
        <f>'Summary- Detailed'!R217</f>
        <v>0</v>
      </c>
      <c r="F318" s="251">
        <f>C318</f>
        <v>0</v>
      </c>
      <c r="G318" s="251">
        <f t="shared" si="49"/>
        <v>3454343.5702202637</v>
      </c>
      <c r="I318" s="471">
        <v>42400</v>
      </c>
      <c r="J318" s="471">
        <v>42400</v>
      </c>
      <c r="K318" s="245">
        <f t="shared" si="50"/>
        <v>1</v>
      </c>
      <c r="L318" s="245"/>
      <c r="M318" s="249">
        <v>3.2500000000000001E-2</v>
      </c>
      <c r="N318" s="247">
        <f t="shared" si="51"/>
        <v>307.58</v>
      </c>
      <c r="O318" s="247">
        <f t="shared" si="52"/>
        <v>9534.94</v>
      </c>
      <c r="P318" s="251">
        <f t="shared" si="45"/>
        <v>879838.00999999733</v>
      </c>
    </row>
    <row r="319" spans="1:16" s="243" customFormat="1" x14ac:dyDescent="0.2">
      <c r="B319" s="243" t="s">
        <v>36</v>
      </c>
      <c r="C319" s="251"/>
      <c r="G319" s="251">
        <f t="shared" si="49"/>
        <v>3454343.5702202637</v>
      </c>
      <c r="I319" s="471">
        <v>42401</v>
      </c>
      <c r="J319" s="471">
        <v>42428</v>
      </c>
      <c r="K319" s="245">
        <v>28</v>
      </c>
      <c r="L319" s="245"/>
      <c r="M319" s="249">
        <v>3.2500000000000001E-2</v>
      </c>
      <c r="N319" s="247">
        <f t="shared" si="51"/>
        <v>8612.2000000000007</v>
      </c>
      <c r="O319" s="247">
        <f t="shared" si="52"/>
        <v>8612.2000000000007</v>
      </c>
      <c r="P319" s="251">
        <f t="shared" si="45"/>
        <v>888450.20999999729</v>
      </c>
    </row>
    <row r="320" spans="1:16" s="243" customFormat="1" x14ac:dyDescent="0.2">
      <c r="C320" s="251">
        <f>'Summary- Detailed'!R218</f>
        <v>0</v>
      </c>
      <c r="F320" s="251">
        <f>C320</f>
        <v>0</v>
      </c>
      <c r="G320" s="251">
        <f t="shared" si="49"/>
        <v>3454343.5702202637</v>
      </c>
      <c r="I320" s="471">
        <v>42429</v>
      </c>
      <c r="J320" s="471">
        <v>42429</v>
      </c>
      <c r="K320" s="245">
        <f t="shared" si="50"/>
        <v>1</v>
      </c>
      <c r="L320" s="245"/>
      <c r="M320" s="249">
        <v>3.2500000000000001E-2</v>
      </c>
      <c r="N320" s="247">
        <f t="shared" si="51"/>
        <v>307.58</v>
      </c>
      <c r="O320" s="247">
        <f t="shared" si="52"/>
        <v>8919.7800000000007</v>
      </c>
      <c r="P320" s="251">
        <f t="shared" si="45"/>
        <v>888757.78999999724</v>
      </c>
    </row>
    <row r="321" spans="2:16" s="243" customFormat="1" x14ac:dyDescent="0.2">
      <c r="B321" s="243" t="s">
        <v>37</v>
      </c>
      <c r="C321" s="251"/>
      <c r="G321" s="251">
        <f t="shared" si="49"/>
        <v>3454343.5702202637</v>
      </c>
      <c r="I321" s="471">
        <v>42430</v>
      </c>
      <c r="J321" s="471">
        <v>42459</v>
      </c>
      <c r="K321" s="245">
        <f t="shared" si="50"/>
        <v>30</v>
      </c>
      <c r="L321" s="245"/>
      <c r="M321" s="249">
        <v>3.2500000000000001E-2</v>
      </c>
      <c r="N321" s="247">
        <f t="shared" si="51"/>
        <v>9227.36</v>
      </c>
      <c r="O321" s="247">
        <f t="shared" si="52"/>
        <v>9227.36</v>
      </c>
      <c r="P321" s="251">
        <f t="shared" si="45"/>
        <v>897985.14999999723</v>
      </c>
    </row>
    <row r="322" spans="2:16" s="243" customFormat="1" ht="14.25" customHeight="1" x14ac:dyDescent="0.2">
      <c r="C322" s="251">
        <f>'Summary- Detailed'!R219</f>
        <v>0</v>
      </c>
      <c r="F322" s="251">
        <f>C322</f>
        <v>0</v>
      </c>
      <c r="G322" s="251">
        <f t="shared" si="49"/>
        <v>3454343.5702202637</v>
      </c>
      <c r="I322" s="471">
        <v>42460</v>
      </c>
      <c r="J322" s="471">
        <v>42460</v>
      </c>
      <c r="K322" s="245">
        <f t="shared" si="50"/>
        <v>1</v>
      </c>
      <c r="L322" s="245"/>
      <c r="M322" s="249">
        <v>3.2500000000000001E-2</v>
      </c>
      <c r="N322" s="247">
        <f t="shared" si="51"/>
        <v>307.58</v>
      </c>
      <c r="O322" s="247">
        <f t="shared" si="52"/>
        <v>9534.94</v>
      </c>
      <c r="P322" s="251">
        <f t="shared" si="45"/>
        <v>898292.72999999719</v>
      </c>
    </row>
    <row r="323" spans="2:16" s="243" customFormat="1" x14ac:dyDescent="0.2">
      <c r="B323" s="243" t="s">
        <v>38</v>
      </c>
      <c r="C323" s="251"/>
      <c r="G323" s="251">
        <f t="shared" si="49"/>
        <v>3454343.5702202637</v>
      </c>
      <c r="I323" s="471">
        <v>42461</v>
      </c>
      <c r="J323" s="471">
        <v>42489</v>
      </c>
      <c r="K323" s="245">
        <f t="shared" si="50"/>
        <v>29</v>
      </c>
      <c r="L323" s="245"/>
      <c r="M323" s="249">
        <v>3.4599999999999999E-2</v>
      </c>
      <c r="N323" s="247">
        <f t="shared" si="51"/>
        <v>9496.1299999999992</v>
      </c>
      <c r="O323" s="247">
        <f t="shared" si="52"/>
        <v>9496.1299999999992</v>
      </c>
      <c r="P323" s="251">
        <f t="shared" si="45"/>
        <v>907788.85999999719</v>
      </c>
    </row>
    <row r="324" spans="2:16" s="243" customFormat="1" x14ac:dyDescent="0.2">
      <c r="C324" s="251">
        <f>'Summary- Detailed'!R220</f>
        <v>0</v>
      </c>
      <c r="F324" s="251">
        <f>C324</f>
        <v>0</v>
      </c>
      <c r="G324" s="251">
        <f t="shared" si="49"/>
        <v>3454343.5702202637</v>
      </c>
      <c r="I324" s="471">
        <v>42490</v>
      </c>
      <c r="J324" s="471">
        <v>42490</v>
      </c>
      <c r="K324" s="245">
        <f t="shared" si="50"/>
        <v>1</v>
      </c>
      <c r="L324" s="245"/>
      <c r="M324" s="249">
        <v>3.4599999999999999E-2</v>
      </c>
      <c r="N324" s="247">
        <f t="shared" si="51"/>
        <v>327.45</v>
      </c>
      <c r="O324" s="247">
        <f t="shared" si="52"/>
        <v>9823.58</v>
      </c>
      <c r="P324" s="251">
        <f t="shared" si="45"/>
        <v>908116.30999999715</v>
      </c>
    </row>
    <row r="325" spans="2:16" s="243" customFormat="1" x14ac:dyDescent="0.2">
      <c r="B325" s="243" t="s">
        <v>39</v>
      </c>
      <c r="C325" s="251"/>
      <c r="G325" s="251">
        <f t="shared" si="49"/>
        <v>3454343.5702202637</v>
      </c>
      <c r="I325" s="471">
        <v>42491</v>
      </c>
      <c r="J325" s="471">
        <v>42520</v>
      </c>
      <c r="K325" s="245">
        <f t="shared" si="50"/>
        <v>30</v>
      </c>
      <c r="L325" s="245"/>
      <c r="M325" s="249">
        <v>3.4599999999999999E-2</v>
      </c>
      <c r="N325" s="247">
        <f t="shared" si="51"/>
        <v>9823.59</v>
      </c>
      <c r="O325" s="247">
        <f t="shared" si="52"/>
        <v>9823.59</v>
      </c>
      <c r="P325" s="251">
        <f t="shared" si="45"/>
        <v>917939.89999999711</v>
      </c>
    </row>
    <row r="326" spans="2:16" s="243" customFormat="1" x14ac:dyDescent="0.2">
      <c r="C326" s="251">
        <f>'Summary- Detailed'!R221</f>
        <v>0</v>
      </c>
      <c r="F326" s="251">
        <f>C326</f>
        <v>0</v>
      </c>
      <c r="G326" s="251">
        <f t="shared" si="49"/>
        <v>3454343.5702202637</v>
      </c>
      <c r="I326" s="471">
        <v>42521</v>
      </c>
      <c r="J326" s="471">
        <v>42521</v>
      </c>
      <c r="K326" s="245">
        <f t="shared" si="50"/>
        <v>1</v>
      </c>
      <c r="L326" s="245"/>
      <c r="M326" s="249">
        <v>3.4599999999999999E-2</v>
      </c>
      <c r="N326" s="247">
        <f t="shared" si="51"/>
        <v>327.45</v>
      </c>
      <c r="O326" s="247">
        <f t="shared" si="52"/>
        <v>10151.040000000001</v>
      </c>
      <c r="P326" s="251">
        <f t="shared" si="45"/>
        <v>918267.34999999707</v>
      </c>
    </row>
    <row r="327" spans="2:16" s="243" customFormat="1" x14ac:dyDescent="0.2">
      <c r="B327" s="243" t="s">
        <v>40</v>
      </c>
      <c r="C327" s="251"/>
      <c r="G327" s="251">
        <f t="shared" si="49"/>
        <v>3454343.5702202637</v>
      </c>
      <c r="I327" s="471">
        <v>42522</v>
      </c>
      <c r="J327" s="471">
        <v>42550</v>
      </c>
      <c r="K327" s="245">
        <f t="shared" si="50"/>
        <v>29</v>
      </c>
      <c r="L327" s="245"/>
      <c r="M327" s="249">
        <v>3.4599999999999999E-2</v>
      </c>
      <c r="N327" s="247">
        <f t="shared" si="51"/>
        <v>9496.1299999999992</v>
      </c>
      <c r="O327" s="247">
        <f t="shared" si="52"/>
        <v>9496.1299999999992</v>
      </c>
      <c r="P327" s="251">
        <f t="shared" si="45"/>
        <v>927763.47999999707</v>
      </c>
    </row>
    <row r="328" spans="2:16" s="243" customFormat="1" x14ac:dyDescent="0.2">
      <c r="C328" s="251">
        <f>'Summary- Detailed'!R222</f>
        <v>0</v>
      </c>
      <c r="F328" s="251">
        <f>C328</f>
        <v>0</v>
      </c>
      <c r="G328" s="251">
        <f t="shared" si="49"/>
        <v>3454343.5702202637</v>
      </c>
      <c r="I328" s="471">
        <v>42551</v>
      </c>
      <c r="J328" s="471">
        <v>42551</v>
      </c>
      <c r="K328" s="245">
        <f t="shared" si="50"/>
        <v>1</v>
      </c>
      <c r="L328" s="245"/>
      <c r="M328" s="249">
        <v>3.4599999999999999E-2</v>
      </c>
      <c r="N328" s="247">
        <f t="shared" si="51"/>
        <v>327.45</v>
      </c>
      <c r="O328" s="247">
        <f t="shared" si="52"/>
        <v>9823.58</v>
      </c>
      <c r="P328" s="251">
        <f t="shared" si="45"/>
        <v>928090.92999999702</v>
      </c>
    </row>
    <row r="329" spans="2:16" s="243" customFormat="1" x14ac:dyDescent="0.2">
      <c r="B329" s="243" t="s">
        <v>29</v>
      </c>
      <c r="C329" s="251"/>
      <c r="G329" s="251">
        <f t="shared" si="49"/>
        <v>3454343.5702202637</v>
      </c>
      <c r="I329" s="471">
        <v>42552</v>
      </c>
      <c r="J329" s="471">
        <v>42581</v>
      </c>
      <c r="K329" s="245">
        <f t="shared" si="50"/>
        <v>30</v>
      </c>
      <c r="L329" s="245"/>
      <c r="M329" s="249">
        <v>3.5000000000000003E-2</v>
      </c>
      <c r="N329" s="247">
        <f t="shared" si="51"/>
        <v>9937.15</v>
      </c>
      <c r="O329" s="247">
        <f t="shared" si="52"/>
        <v>9937.15</v>
      </c>
      <c r="P329" s="251">
        <f t="shared" si="45"/>
        <v>938028.07999999705</v>
      </c>
    </row>
    <row r="330" spans="2:16" s="243" customFormat="1" x14ac:dyDescent="0.2">
      <c r="C330" s="251">
        <f>'Summary- Detailed'!R223</f>
        <v>0</v>
      </c>
      <c r="F330" s="251">
        <f>C330</f>
        <v>0</v>
      </c>
      <c r="G330" s="251">
        <f t="shared" ref="G330:G353" si="53">+G329+F330</f>
        <v>3454343.5702202637</v>
      </c>
      <c r="I330" s="471">
        <v>42582</v>
      </c>
      <c r="J330" s="471">
        <v>42582</v>
      </c>
      <c r="K330" s="245">
        <f t="shared" si="50"/>
        <v>1</v>
      </c>
      <c r="L330" s="245"/>
      <c r="M330" s="249">
        <v>3.5000000000000003E-2</v>
      </c>
      <c r="N330" s="247">
        <f t="shared" si="51"/>
        <v>331.24</v>
      </c>
      <c r="O330" s="247">
        <f t="shared" si="52"/>
        <v>10268.39</v>
      </c>
      <c r="P330" s="251">
        <f t="shared" si="45"/>
        <v>938359.31999999704</v>
      </c>
    </row>
    <row r="331" spans="2:16" s="243" customFormat="1" x14ac:dyDescent="0.2">
      <c r="B331" s="243" t="s">
        <v>30</v>
      </c>
      <c r="C331" s="251"/>
      <c r="G331" s="251">
        <f t="shared" si="53"/>
        <v>3454343.5702202637</v>
      </c>
      <c r="I331" s="471">
        <v>42583</v>
      </c>
      <c r="J331" s="471">
        <v>42612</v>
      </c>
      <c r="K331" s="245">
        <f t="shared" si="50"/>
        <v>30</v>
      </c>
      <c r="L331" s="245"/>
      <c r="M331" s="249">
        <v>3.5000000000000003E-2</v>
      </c>
      <c r="N331" s="247">
        <f t="shared" si="51"/>
        <v>9937.15</v>
      </c>
      <c r="O331" s="247">
        <f t="shared" si="52"/>
        <v>9937.15</v>
      </c>
      <c r="P331" s="251">
        <f t="shared" si="45"/>
        <v>948296.46999999706</v>
      </c>
    </row>
    <row r="332" spans="2:16" s="243" customFormat="1" x14ac:dyDescent="0.2">
      <c r="C332" s="251">
        <f>'Summary- Detailed'!R224</f>
        <v>0</v>
      </c>
      <c r="F332" s="251">
        <f>C332</f>
        <v>0</v>
      </c>
      <c r="G332" s="251">
        <f t="shared" si="53"/>
        <v>3454343.5702202637</v>
      </c>
      <c r="I332" s="471">
        <v>42613</v>
      </c>
      <c r="J332" s="471">
        <v>42613</v>
      </c>
      <c r="K332" s="245">
        <f t="shared" si="50"/>
        <v>1</v>
      </c>
      <c r="L332" s="245"/>
      <c r="M332" s="249">
        <v>3.5000000000000003E-2</v>
      </c>
      <c r="N332" s="247">
        <f t="shared" si="51"/>
        <v>331.24</v>
      </c>
      <c r="O332" s="247">
        <f t="shared" si="52"/>
        <v>10268.39</v>
      </c>
      <c r="P332" s="251">
        <f t="shared" si="45"/>
        <v>948627.70999999705</v>
      </c>
    </row>
    <row r="333" spans="2:16" s="243" customFormat="1" x14ac:dyDescent="0.2">
      <c r="B333" s="243" t="s">
        <v>31</v>
      </c>
      <c r="C333" s="251"/>
      <c r="G333" s="251">
        <f t="shared" si="53"/>
        <v>3454343.5702202637</v>
      </c>
      <c r="I333" s="471">
        <v>42614</v>
      </c>
      <c r="J333" s="471">
        <v>42642</v>
      </c>
      <c r="K333" s="245">
        <f t="shared" si="50"/>
        <v>29</v>
      </c>
      <c r="L333" s="245"/>
      <c r="M333" s="249">
        <v>3.5000000000000003E-2</v>
      </c>
      <c r="N333" s="247">
        <f t="shared" si="51"/>
        <v>9605.91</v>
      </c>
      <c r="O333" s="247">
        <f t="shared" si="52"/>
        <v>9605.91</v>
      </c>
      <c r="P333" s="251">
        <f t="shared" si="45"/>
        <v>958233.61999999708</v>
      </c>
    </row>
    <row r="334" spans="2:16" s="243" customFormat="1" x14ac:dyDescent="0.2">
      <c r="C334" s="251">
        <f>'Summary- Detailed'!R225</f>
        <v>0</v>
      </c>
      <c r="F334" s="251">
        <f>C334</f>
        <v>0</v>
      </c>
      <c r="G334" s="251">
        <f t="shared" si="53"/>
        <v>3454343.5702202637</v>
      </c>
      <c r="I334" s="471">
        <v>42643</v>
      </c>
      <c r="J334" s="471">
        <v>42643</v>
      </c>
      <c r="K334" s="245">
        <f t="shared" si="50"/>
        <v>1</v>
      </c>
      <c r="L334" s="245"/>
      <c r="M334" s="249">
        <v>3.5000000000000003E-2</v>
      </c>
      <c r="N334" s="247">
        <f t="shared" si="51"/>
        <v>331.24</v>
      </c>
      <c r="O334" s="247">
        <f t="shared" si="52"/>
        <v>9937.15</v>
      </c>
      <c r="P334" s="251">
        <f t="shared" si="45"/>
        <v>958564.85999999708</v>
      </c>
    </row>
    <row r="335" spans="2:16" s="243" customFormat="1" x14ac:dyDescent="0.2">
      <c r="B335" s="243" t="s">
        <v>32</v>
      </c>
      <c r="C335" s="251"/>
      <c r="G335" s="251">
        <f t="shared" si="53"/>
        <v>3454343.5702202637</v>
      </c>
      <c r="I335" s="471">
        <v>42644</v>
      </c>
      <c r="J335" s="471">
        <v>42673</v>
      </c>
      <c r="K335" s="245">
        <f t="shared" si="50"/>
        <v>30</v>
      </c>
      <c r="L335" s="245"/>
      <c r="M335" s="249">
        <v>3.5000000000000003E-2</v>
      </c>
      <c r="N335" s="247">
        <f t="shared" si="51"/>
        <v>9937.15</v>
      </c>
      <c r="O335" s="247">
        <f t="shared" si="52"/>
        <v>9937.15</v>
      </c>
      <c r="P335" s="251">
        <f t="shared" si="45"/>
        <v>968502.0099999971</v>
      </c>
    </row>
    <row r="336" spans="2:16" s="243" customFormat="1" x14ac:dyDescent="0.2">
      <c r="C336" s="251">
        <f>'Summary- Detailed'!R226</f>
        <v>0</v>
      </c>
      <c r="F336" s="251">
        <f>C336</f>
        <v>0</v>
      </c>
      <c r="G336" s="251">
        <f t="shared" si="53"/>
        <v>3454343.5702202637</v>
      </c>
      <c r="I336" s="471">
        <v>42674</v>
      </c>
      <c r="J336" s="471">
        <v>42674</v>
      </c>
      <c r="K336" s="245">
        <f t="shared" si="50"/>
        <v>1</v>
      </c>
      <c r="L336" s="245"/>
      <c r="M336" s="249">
        <v>3.5000000000000003E-2</v>
      </c>
      <c r="N336" s="247">
        <f t="shared" si="51"/>
        <v>331.24</v>
      </c>
      <c r="O336" s="247">
        <f t="shared" si="52"/>
        <v>10268.39</v>
      </c>
      <c r="P336" s="251">
        <f t="shared" si="45"/>
        <v>968833.24999999709</v>
      </c>
    </row>
    <row r="337" spans="1:16" s="243" customFormat="1" x14ac:dyDescent="0.2">
      <c r="B337" s="243" t="s">
        <v>33</v>
      </c>
      <c r="C337" s="251"/>
      <c r="G337" s="251">
        <f t="shared" si="53"/>
        <v>3454343.5702202637</v>
      </c>
      <c r="I337" s="471">
        <v>42675</v>
      </c>
      <c r="J337" s="471">
        <v>42703</v>
      </c>
      <c r="K337" s="245">
        <f t="shared" si="50"/>
        <v>29</v>
      </c>
      <c r="L337" s="245"/>
      <c r="M337" s="249">
        <v>3.5000000000000003E-2</v>
      </c>
      <c r="N337" s="247">
        <f t="shared" si="51"/>
        <v>9605.91</v>
      </c>
      <c r="O337" s="247">
        <f t="shared" si="52"/>
        <v>9605.91</v>
      </c>
      <c r="P337" s="251">
        <f t="shared" si="45"/>
        <v>978439.15999999712</v>
      </c>
    </row>
    <row r="338" spans="1:16" s="243" customFormat="1" x14ac:dyDescent="0.2">
      <c r="C338" s="251">
        <f>'Summary- Detailed'!R227</f>
        <v>0</v>
      </c>
      <c r="F338" s="251">
        <f>C338</f>
        <v>0</v>
      </c>
      <c r="G338" s="251">
        <f t="shared" si="53"/>
        <v>3454343.5702202637</v>
      </c>
      <c r="I338" s="471">
        <v>42704</v>
      </c>
      <c r="J338" s="471">
        <v>42704</v>
      </c>
      <c r="K338" s="245">
        <f t="shared" si="50"/>
        <v>1</v>
      </c>
      <c r="L338" s="245"/>
      <c r="M338" s="249">
        <v>3.5000000000000003E-2</v>
      </c>
      <c r="N338" s="247">
        <f t="shared" si="51"/>
        <v>331.24</v>
      </c>
      <c r="O338" s="247">
        <f t="shared" si="52"/>
        <v>9937.15</v>
      </c>
      <c r="P338" s="251">
        <f t="shared" si="45"/>
        <v>978770.39999999711</v>
      </c>
    </row>
    <row r="339" spans="1:16" s="243" customFormat="1" x14ac:dyDescent="0.2">
      <c r="B339" s="243" t="s">
        <v>34</v>
      </c>
      <c r="C339" s="251"/>
      <c r="G339" s="251">
        <f t="shared" si="53"/>
        <v>3454343.5702202637</v>
      </c>
      <c r="I339" s="471">
        <v>42705</v>
      </c>
      <c r="J339" s="471">
        <v>42734</v>
      </c>
      <c r="K339" s="245">
        <f t="shared" si="50"/>
        <v>30</v>
      </c>
      <c r="L339" s="245"/>
      <c r="M339" s="249">
        <v>3.5000000000000003E-2</v>
      </c>
      <c r="N339" s="247">
        <f t="shared" si="51"/>
        <v>9937.15</v>
      </c>
      <c r="O339" s="247">
        <f t="shared" si="52"/>
        <v>9937.15</v>
      </c>
      <c r="P339" s="251">
        <f t="shared" si="45"/>
        <v>988707.54999999714</v>
      </c>
    </row>
    <row r="340" spans="1:16" s="243" customFormat="1" x14ac:dyDescent="0.2">
      <c r="C340" s="251">
        <f>'Summary- Detailed'!R228</f>
        <v>0</v>
      </c>
      <c r="F340" s="251">
        <f>C340</f>
        <v>0</v>
      </c>
      <c r="G340" s="251">
        <f t="shared" si="53"/>
        <v>3454343.5702202637</v>
      </c>
      <c r="I340" s="471">
        <v>42735</v>
      </c>
      <c r="J340" s="471">
        <v>42735</v>
      </c>
      <c r="K340" s="245">
        <f>+IF(+J340="","",+J340-(I340-1))</f>
        <v>1</v>
      </c>
      <c r="L340" s="245"/>
      <c r="M340" s="249">
        <v>3.5000000000000003E-2</v>
      </c>
      <c r="N340" s="247">
        <f t="shared" si="51"/>
        <v>331.24</v>
      </c>
      <c r="O340" s="247">
        <f t="shared" si="52"/>
        <v>10268.39</v>
      </c>
      <c r="P340" s="251">
        <f t="shared" si="45"/>
        <v>989038.78999999713</v>
      </c>
    </row>
    <row r="341" spans="1:16" s="243" customFormat="1" x14ac:dyDescent="0.2">
      <c r="A341" s="255" t="s">
        <v>210</v>
      </c>
      <c r="B341" s="243" t="s">
        <v>35</v>
      </c>
      <c r="G341" s="251">
        <f t="shared" si="53"/>
        <v>3454343.5702202637</v>
      </c>
      <c r="I341" s="471">
        <v>42736</v>
      </c>
      <c r="J341" s="471">
        <v>42765</v>
      </c>
      <c r="K341" s="245">
        <f>+IF(+J341="","",+J341-(I341-1))</f>
        <v>30</v>
      </c>
      <c r="L341" s="245"/>
      <c r="M341" s="249">
        <v>3.5000000000000003E-2</v>
      </c>
      <c r="N341" s="247">
        <f t="shared" ref="N341:N364" si="54">+IF(+K341&lt;&gt;" ", ROUND(M341*(K341/365)*G341,2),0)</f>
        <v>9937.15</v>
      </c>
      <c r="O341" s="247">
        <f t="shared" ref="O341:O364" si="55">IF(MONTH(+I341)&lt;&gt;MONTH(+I340),N341,+O340+N341)</f>
        <v>9937.15</v>
      </c>
      <c r="P341" s="251">
        <f t="shared" si="45"/>
        <v>998975.93999999715</v>
      </c>
    </row>
    <row r="342" spans="1:16" s="243" customFormat="1" ht="13.7" customHeight="1" x14ac:dyDescent="0.2">
      <c r="A342" s="557" t="s">
        <v>211</v>
      </c>
      <c r="C342" s="251">
        <f>'Summary- Detailed'!R232</f>
        <v>0</v>
      </c>
      <c r="F342" s="251">
        <f>C342</f>
        <v>0</v>
      </c>
      <c r="G342" s="251">
        <f t="shared" si="53"/>
        <v>3454343.5702202637</v>
      </c>
      <c r="I342" s="471">
        <v>42766</v>
      </c>
      <c r="J342" s="471">
        <v>42766</v>
      </c>
      <c r="K342" s="245">
        <f>+IF(+J342="","",+J342-(I342-1))</f>
        <v>1</v>
      </c>
      <c r="L342" s="245"/>
      <c r="M342" s="249">
        <v>3.5000000000000003E-2</v>
      </c>
      <c r="N342" s="247">
        <f t="shared" si="54"/>
        <v>331.24</v>
      </c>
      <c r="O342" s="247">
        <f t="shared" si="55"/>
        <v>10268.39</v>
      </c>
      <c r="P342" s="251">
        <f t="shared" si="45"/>
        <v>999307.17999999714</v>
      </c>
    </row>
    <row r="343" spans="1:16" s="243" customFormat="1" x14ac:dyDescent="0.2">
      <c r="B343" s="243" t="s">
        <v>36</v>
      </c>
      <c r="C343" s="251"/>
      <c r="G343" s="251">
        <f t="shared" si="53"/>
        <v>3454343.5702202637</v>
      </c>
      <c r="I343" s="471">
        <v>42767</v>
      </c>
      <c r="J343" s="471">
        <v>42793</v>
      </c>
      <c r="K343" s="245">
        <v>27</v>
      </c>
      <c r="L343" s="245"/>
      <c r="M343" s="249">
        <v>3.5000000000000003E-2</v>
      </c>
      <c r="N343" s="247">
        <f t="shared" si="54"/>
        <v>8943.44</v>
      </c>
      <c r="O343" s="247">
        <f t="shared" si="55"/>
        <v>8943.44</v>
      </c>
      <c r="P343" s="251">
        <f t="shared" si="45"/>
        <v>1008250.6199999971</v>
      </c>
    </row>
    <row r="344" spans="1:16" s="243" customFormat="1" x14ac:dyDescent="0.2">
      <c r="C344" s="251">
        <f>'Summary- Detailed'!R233</f>
        <v>0</v>
      </c>
      <c r="F344" s="251">
        <f>C344</f>
        <v>0</v>
      </c>
      <c r="G344" s="251">
        <f t="shared" si="53"/>
        <v>3454343.5702202637</v>
      </c>
      <c r="I344" s="471">
        <v>42794</v>
      </c>
      <c r="J344" s="471">
        <v>42794</v>
      </c>
      <c r="K344" s="245">
        <f t="shared" ref="K344:K363" si="56">+IF(+J344="","",+J344-(I344-1))</f>
        <v>1</v>
      </c>
      <c r="L344" s="245"/>
      <c r="M344" s="249">
        <v>3.5000000000000003E-2</v>
      </c>
      <c r="N344" s="247">
        <f t="shared" si="54"/>
        <v>331.24</v>
      </c>
      <c r="O344" s="247">
        <f t="shared" si="55"/>
        <v>9274.68</v>
      </c>
      <c r="P344" s="251">
        <f t="shared" si="45"/>
        <v>1008581.8599999971</v>
      </c>
    </row>
    <row r="345" spans="1:16" s="243" customFormat="1" x14ac:dyDescent="0.2">
      <c r="B345" s="243" t="s">
        <v>37</v>
      </c>
      <c r="C345" s="251"/>
      <c r="G345" s="251">
        <f t="shared" si="53"/>
        <v>3454343.5702202637</v>
      </c>
      <c r="I345" s="471">
        <v>42795</v>
      </c>
      <c r="J345" s="471">
        <v>42824</v>
      </c>
      <c r="K345" s="245">
        <f t="shared" si="56"/>
        <v>30</v>
      </c>
      <c r="L345" s="245"/>
      <c r="M345" s="249">
        <v>3.5000000000000003E-2</v>
      </c>
      <c r="N345" s="247">
        <f t="shared" si="54"/>
        <v>9937.15</v>
      </c>
      <c r="O345" s="247">
        <f t="shared" si="55"/>
        <v>9937.15</v>
      </c>
      <c r="P345" s="251">
        <f t="shared" si="45"/>
        <v>1018519.0099999971</v>
      </c>
    </row>
    <row r="346" spans="1:16" s="243" customFormat="1" ht="14.25" customHeight="1" x14ac:dyDescent="0.2">
      <c r="C346" s="251">
        <f>'Summary- Detailed'!R234</f>
        <v>0</v>
      </c>
      <c r="F346" s="251">
        <f>C346</f>
        <v>0</v>
      </c>
      <c r="G346" s="251">
        <f t="shared" si="53"/>
        <v>3454343.5702202637</v>
      </c>
      <c r="I346" s="471">
        <v>42825</v>
      </c>
      <c r="J346" s="471">
        <v>42825</v>
      </c>
      <c r="K346" s="245">
        <f t="shared" si="56"/>
        <v>1</v>
      </c>
      <c r="L346" s="245"/>
      <c r="M346" s="249">
        <v>3.5000000000000003E-2</v>
      </c>
      <c r="N346" s="247">
        <f t="shared" si="54"/>
        <v>331.24</v>
      </c>
      <c r="O346" s="247">
        <f t="shared" si="55"/>
        <v>10268.39</v>
      </c>
      <c r="P346" s="251">
        <f t="shared" si="45"/>
        <v>1018850.2499999971</v>
      </c>
    </row>
    <row r="347" spans="1:16" s="243" customFormat="1" x14ac:dyDescent="0.2">
      <c r="B347" s="243" t="s">
        <v>38</v>
      </c>
      <c r="C347" s="251"/>
      <c r="G347" s="251">
        <f t="shared" si="53"/>
        <v>3454343.5702202637</v>
      </c>
      <c r="I347" s="471">
        <v>42826</v>
      </c>
      <c r="J347" s="471">
        <v>42854</v>
      </c>
      <c r="K347" s="245">
        <f t="shared" si="56"/>
        <v>29</v>
      </c>
      <c r="L347" s="245"/>
      <c r="M347" s="249">
        <v>3.7100000000000001E-2</v>
      </c>
      <c r="N347" s="247">
        <f t="shared" si="54"/>
        <v>10182.27</v>
      </c>
      <c r="O347" s="247">
        <f t="shared" si="55"/>
        <v>10182.27</v>
      </c>
      <c r="P347" s="251">
        <f t="shared" ref="P347:P410" si="57">P346+N347</f>
        <v>1029032.5199999971</v>
      </c>
    </row>
    <row r="348" spans="1:16" s="243" customFormat="1" x14ac:dyDescent="0.2">
      <c r="C348" s="251">
        <f>'Summary- Detailed'!R235</f>
        <v>0</v>
      </c>
      <c r="F348" s="251">
        <f>C348</f>
        <v>0</v>
      </c>
      <c r="G348" s="251">
        <f t="shared" si="53"/>
        <v>3454343.5702202637</v>
      </c>
      <c r="I348" s="471">
        <v>42855</v>
      </c>
      <c r="J348" s="471">
        <v>42855</v>
      </c>
      <c r="K348" s="245">
        <f t="shared" si="56"/>
        <v>1</v>
      </c>
      <c r="L348" s="245"/>
      <c r="M348" s="249">
        <v>3.7100000000000001E-2</v>
      </c>
      <c r="N348" s="247">
        <f t="shared" si="54"/>
        <v>351.11</v>
      </c>
      <c r="O348" s="247">
        <f t="shared" si="55"/>
        <v>10533.380000000001</v>
      </c>
      <c r="P348" s="251">
        <f t="shared" si="57"/>
        <v>1029383.6299999971</v>
      </c>
    </row>
    <row r="349" spans="1:16" s="243" customFormat="1" x14ac:dyDescent="0.2">
      <c r="B349" s="243" t="s">
        <v>39</v>
      </c>
      <c r="C349" s="251"/>
      <c r="G349" s="251">
        <f t="shared" si="53"/>
        <v>3454343.5702202637</v>
      </c>
      <c r="I349" s="471">
        <v>42856</v>
      </c>
      <c r="J349" s="471">
        <v>42885</v>
      </c>
      <c r="K349" s="245">
        <f t="shared" si="56"/>
        <v>30</v>
      </c>
      <c r="L349" s="245"/>
      <c r="M349" s="249">
        <v>3.7100000000000001E-2</v>
      </c>
      <c r="N349" s="247">
        <f t="shared" si="54"/>
        <v>10533.38</v>
      </c>
      <c r="O349" s="247">
        <f t="shared" si="55"/>
        <v>10533.38</v>
      </c>
      <c r="P349" s="251">
        <f t="shared" si="57"/>
        <v>1039917.0099999971</v>
      </c>
    </row>
    <row r="350" spans="1:16" s="243" customFormat="1" x14ac:dyDescent="0.2">
      <c r="C350" s="251">
        <f>'Summary- Detailed'!R236</f>
        <v>0</v>
      </c>
      <c r="F350" s="251">
        <f>C350</f>
        <v>0</v>
      </c>
      <c r="G350" s="251">
        <f t="shared" si="53"/>
        <v>3454343.5702202637</v>
      </c>
      <c r="I350" s="471">
        <v>42886</v>
      </c>
      <c r="J350" s="471">
        <v>42886</v>
      </c>
      <c r="K350" s="245">
        <f t="shared" si="56"/>
        <v>1</v>
      </c>
      <c r="L350" s="245"/>
      <c r="M350" s="249">
        <v>3.7100000000000001E-2</v>
      </c>
      <c r="N350" s="247">
        <f t="shared" si="54"/>
        <v>351.11</v>
      </c>
      <c r="O350" s="247">
        <f t="shared" si="55"/>
        <v>10884.49</v>
      </c>
      <c r="P350" s="251">
        <f t="shared" si="57"/>
        <v>1040268.1199999971</v>
      </c>
    </row>
    <row r="351" spans="1:16" s="243" customFormat="1" x14ac:dyDescent="0.2">
      <c r="B351" s="243" t="s">
        <v>40</v>
      </c>
      <c r="C351" s="251"/>
      <c r="G351" s="251">
        <f t="shared" si="53"/>
        <v>3454343.5702202637</v>
      </c>
      <c r="I351" s="471">
        <v>42887</v>
      </c>
      <c r="J351" s="471">
        <v>42915</v>
      </c>
      <c r="K351" s="245">
        <f t="shared" si="56"/>
        <v>29</v>
      </c>
      <c r="L351" s="245"/>
      <c r="M351" s="249">
        <v>3.7100000000000001E-2</v>
      </c>
      <c r="N351" s="247">
        <f t="shared" si="54"/>
        <v>10182.27</v>
      </c>
      <c r="O351" s="247">
        <f t="shared" si="55"/>
        <v>10182.27</v>
      </c>
      <c r="P351" s="251">
        <f t="shared" si="57"/>
        <v>1050450.3899999971</v>
      </c>
    </row>
    <row r="352" spans="1:16" s="243" customFormat="1" x14ac:dyDescent="0.2">
      <c r="C352" s="251">
        <f>'Summary- Detailed'!R237</f>
        <v>0</v>
      </c>
      <c r="F352" s="251">
        <f>C352</f>
        <v>0</v>
      </c>
      <c r="G352" s="251">
        <f t="shared" si="53"/>
        <v>3454343.5702202637</v>
      </c>
      <c r="I352" s="471">
        <v>42916</v>
      </c>
      <c r="J352" s="471">
        <v>42916</v>
      </c>
      <c r="K352" s="245">
        <f t="shared" si="56"/>
        <v>1</v>
      </c>
      <c r="L352" s="245"/>
      <c r="M352" s="249">
        <v>3.7100000000000001E-2</v>
      </c>
      <c r="N352" s="247">
        <f t="shared" si="54"/>
        <v>351.11</v>
      </c>
      <c r="O352" s="247">
        <f t="shared" si="55"/>
        <v>10533.380000000001</v>
      </c>
      <c r="P352" s="251">
        <f t="shared" si="57"/>
        <v>1050801.4999999972</v>
      </c>
    </row>
    <row r="353" spans="1:16" s="243" customFormat="1" x14ac:dyDescent="0.2">
      <c r="B353" s="243" t="s">
        <v>29</v>
      </c>
      <c r="C353" s="251"/>
      <c r="G353" s="251">
        <f t="shared" si="53"/>
        <v>3454343.5702202637</v>
      </c>
      <c r="I353" s="471">
        <v>42917</v>
      </c>
      <c r="J353" s="471">
        <v>42946</v>
      </c>
      <c r="K353" s="245">
        <f t="shared" si="56"/>
        <v>30</v>
      </c>
      <c r="L353" s="245"/>
      <c r="M353" s="249">
        <v>3.9600000000000003E-2</v>
      </c>
      <c r="N353" s="247">
        <f t="shared" si="54"/>
        <v>11243.18</v>
      </c>
      <c r="O353" s="247">
        <f t="shared" si="55"/>
        <v>11243.18</v>
      </c>
      <c r="P353" s="251">
        <f t="shared" si="57"/>
        <v>1062044.6799999971</v>
      </c>
    </row>
    <row r="354" spans="1:16" s="243" customFormat="1" x14ac:dyDescent="0.2">
      <c r="C354" s="251">
        <f>'Summary- Detailed'!R238</f>
        <v>0</v>
      </c>
      <c r="F354" s="251">
        <f>C354</f>
        <v>0</v>
      </c>
      <c r="G354" s="251">
        <f t="shared" ref="G354:G377" si="58">+G353+F354</f>
        <v>3454343.5702202637</v>
      </c>
      <c r="I354" s="471">
        <v>42947</v>
      </c>
      <c r="J354" s="471">
        <v>42947</v>
      </c>
      <c r="K354" s="245">
        <f t="shared" si="56"/>
        <v>1</v>
      </c>
      <c r="L354" s="245"/>
      <c r="M354" s="249">
        <v>3.9600000000000003E-2</v>
      </c>
      <c r="N354" s="247">
        <f t="shared" si="54"/>
        <v>374.77</v>
      </c>
      <c r="O354" s="247">
        <f t="shared" si="55"/>
        <v>11617.95</v>
      </c>
      <c r="P354" s="251">
        <f t="shared" si="57"/>
        <v>1062419.4499999972</v>
      </c>
    </row>
    <row r="355" spans="1:16" s="243" customFormat="1" x14ac:dyDescent="0.2">
      <c r="B355" s="243" t="s">
        <v>30</v>
      </c>
      <c r="C355" s="251"/>
      <c r="G355" s="251">
        <f t="shared" si="58"/>
        <v>3454343.5702202637</v>
      </c>
      <c r="I355" s="471">
        <v>42948</v>
      </c>
      <c r="J355" s="471">
        <v>42977</v>
      </c>
      <c r="K355" s="245">
        <f t="shared" si="56"/>
        <v>30</v>
      </c>
      <c r="L355" s="245"/>
      <c r="M355" s="249">
        <v>3.9600000000000003E-2</v>
      </c>
      <c r="N355" s="247">
        <f t="shared" si="54"/>
        <v>11243.18</v>
      </c>
      <c r="O355" s="247">
        <f t="shared" si="55"/>
        <v>11243.18</v>
      </c>
      <c r="P355" s="251">
        <f t="shared" si="57"/>
        <v>1073662.6299999971</v>
      </c>
    </row>
    <row r="356" spans="1:16" s="243" customFormat="1" x14ac:dyDescent="0.2">
      <c r="C356" s="251">
        <f>'Summary- Detailed'!R239</f>
        <v>0</v>
      </c>
      <c r="F356" s="251">
        <f>C356</f>
        <v>0</v>
      </c>
      <c r="G356" s="251">
        <f t="shared" si="58"/>
        <v>3454343.5702202637</v>
      </c>
      <c r="I356" s="471">
        <v>42978</v>
      </c>
      <c r="J356" s="471">
        <v>42978</v>
      </c>
      <c r="K356" s="245">
        <f t="shared" si="56"/>
        <v>1</v>
      </c>
      <c r="L356" s="245"/>
      <c r="M356" s="249">
        <v>3.9600000000000003E-2</v>
      </c>
      <c r="N356" s="247">
        <f t="shared" si="54"/>
        <v>374.77</v>
      </c>
      <c r="O356" s="247">
        <f t="shared" si="55"/>
        <v>11617.95</v>
      </c>
      <c r="P356" s="251">
        <f t="shared" si="57"/>
        <v>1074037.3999999971</v>
      </c>
    </row>
    <row r="357" spans="1:16" s="243" customFormat="1" x14ac:dyDescent="0.2">
      <c r="B357" s="243" t="s">
        <v>31</v>
      </c>
      <c r="C357" s="251"/>
      <c r="G357" s="251">
        <f t="shared" si="58"/>
        <v>3454343.5702202637</v>
      </c>
      <c r="I357" s="471">
        <v>42979</v>
      </c>
      <c r="J357" s="471">
        <v>43007</v>
      </c>
      <c r="K357" s="245">
        <f t="shared" si="56"/>
        <v>29</v>
      </c>
      <c r="L357" s="245"/>
      <c r="M357" s="249">
        <v>3.9600000000000003E-2</v>
      </c>
      <c r="N357" s="247">
        <f t="shared" si="54"/>
        <v>10868.41</v>
      </c>
      <c r="O357" s="247">
        <f t="shared" si="55"/>
        <v>10868.41</v>
      </c>
      <c r="P357" s="251">
        <f t="shared" si="57"/>
        <v>1084905.809999997</v>
      </c>
    </row>
    <row r="358" spans="1:16" s="243" customFormat="1" x14ac:dyDescent="0.2">
      <c r="C358" s="251">
        <f>'Summary- Detailed'!R240</f>
        <v>0</v>
      </c>
      <c r="F358" s="251">
        <f>C358</f>
        <v>0</v>
      </c>
      <c r="G358" s="251">
        <f t="shared" si="58"/>
        <v>3454343.5702202637</v>
      </c>
      <c r="I358" s="471">
        <v>43008</v>
      </c>
      <c r="J358" s="471">
        <v>43008</v>
      </c>
      <c r="K358" s="245">
        <f t="shared" si="56"/>
        <v>1</v>
      </c>
      <c r="L358" s="245"/>
      <c r="M358" s="249">
        <v>3.9600000000000003E-2</v>
      </c>
      <c r="N358" s="247">
        <f t="shared" si="54"/>
        <v>374.77</v>
      </c>
      <c r="O358" s="247">
        <f t="shared" si="55"/>
        <v>11243.18</v>
      </c>
      <c r="P358" s="251">
        <f t="shared" si="57"/>
        <v>1085280.579999997</v>
      </c>
    </row>
    <row r="359" spans="1:16" s="243" customFormat="1" x14ac:dyDescent="0.2">
      <c r="B359" s="243" t="s">
        <v>32</v>
      </c>
      <c r="C359" s="251"/>
      <c r="G359" s="251">
        <f t="shared" si="58"/>
        <v>3454343.5702202637</v>
      </c>
      <c r="I359" s="471">
        <v>43009</v>
      </c>
      <c r="J359" s="471">
        <v>43038</v>
      </c>
      <c r="K359" s="245">
        <f t="shared" si="56"/>
        <v>30</v>
      </c>
      <c r="L359" s="245"/>
      <c r="M359" s="249">
        <v>4.2099999999999999E-2</v>
      </c>
      <c r="N359" s="247">
        <f t="shared" si="54"/>
        <v>11952.98</v>
      </c>
      <c r="O359" s="247">
        <f t="shared" si="55"/>
        <v>11952.98</v>
      </c>
      <c r="P359" s="251">
        <f t="shared" si="57"/>
        <v>1097233.559999997</v>
      </c>
    </row>
    <row r="360" spans="1:16" s="243" customFormat="1" x14ac:dyDescent="0.2">
      <c r="C360" s="251">
        <f>'Summary- Detailed'!R241</f>
        <v>0</v>
      </c>
      <c r="F360" s="251">
        <f>C360</f>
        <v>0</v>
      </c>
      <c r="G360" s="251">
        <f t="shared" si="58"/>
        <v>3454343.5702202637</v>
      </c>
      <c r="I360" s="471">
        <v>43039</v>
      </c>
      <c r="J360" s="471">
        <v>43039</v>
      </c>
      <c r="K360" s="245">
        <f t="shared" si="56"/>
        <v>1</v>
      </c>
      <c r="L360" s="245"/>
      <c r="M360" s="249">
        <v>4.2099999999999999E-2</v>
      </c>
      <c r="N360" s="247">
        <f t="shared" si="54"/>
        <v>398.43</v>
      </c>
      <c r="O360" s="247">
        <f t="shared" si="55"/>
        <v>12351.41</v>
      </c>
      <c r="P360" s="251">
        <f t="shared" si="57"/>
        <v>1097631.989999997</v>
      </c>
    </row>
    <row r="361" spans="1:16" s="243" customFormat="1" x14ac:dyDescent="0.2">
      <c r="B361" s="243" t="s">
        <v>33</v>
      </c>
      <c r="C361" s="251"/>
      <c r="G361" s="251">
        <f t="shared" si="58"/>
        <v>3454343.5702202637</v>
      </c>
      <c r="I361" s="471">
        <v>43040</v>
      </c>
      <c r="J361" s="471">
        <v>43068</v>
      </c>
      <c r="K361" s="245">
        <f t="shared" si="56"/>
        <v>29</v>
      </c>
      <c r="L361" s="245"/>
      <c r="M361" s="249">
        <v>4.2099999999999999E-2</v>
      </c>
      <c r="N361" s="247">
        <f t="shared" si="54"/>
        <v>11554.54</v>
      </c>
      <c r="O361" s="247">
        <f t="shared" si="55"/>
        <v>11554.54</v>
      </c>
      <c r="P361" s="251">
        <f t="shared" si="57"/>
        <v>1109186.529999997</v>
      </c>
    </row>
    <row r="362" spans="1:16" s="243" customFormat="1" x14ac:dyDescent="0.2">
      <c r="C362" s="251">
        <f>'Summary- Detailed'!R242</f>
        <v>0</v>
      </c>
      <c r="F362" s="251">
        <f>C362</f>
        <v>0</v>
      </c>
      <c r="G362" s="251">
        <f t="shared" si="58"/>
        <v>3454343.5702202637</v>
      </c>
      <c r="I362" s="471">
        <v>43069</v>
      </c>
      <c r="J362" s="471">
        <v>43069</v>
      </c>
      <c r="K362" s="245">
        <f t="shared" si="56"/>
        <v>1</v>
      </c>
      <c r="L362" s="245"/>
      <c r="M362" s="249">
        <v>4.2099999999999999E-2</v>
      </c>
      <c r="N362" s="247">
        <f t="shared" si="54"/>
        <v>398.43</v>
      </c>
      <c r="O362" s="247">
        <f t="shared" si="55"/>
        <v>11952.970000000001</v>
      </c>
      <c r="P362" s="251">
        <f t="shared" si="57"/>
        <v>1109584.9599999969</v>
      </c>
    </row>
    <row r="363" spans="1:16" s="243" customFormat="1" x14ac:dyDescent="0.2">
      <c r="B363" s="243" t="s">
        <v>34</v>
      </c>
      <c r="C363" s="251"/>
      <c r="G363" s="251">
        <f t="shared" si="58"/>
        <v>3454343.5702202637</v>
      </c>
      <c r="I363" s="471">
        <v>43070</v>
      </c>
      <c r="J363" s="471">
        <v>43099</v>
      </c>
      <c r="K363" s="245">
        <f t="shared" si="56"/>
        <v>30</v>
      </c>
      <c r="L363" s="245"/>
      <c r="M363" s="249">
        <v>4.2099999999999999E-2</v>
      </c>
      <c r="N363" s="247">
        <f t="shared" si="54"/>
        <v>11952.98</v>
      </c>
      <c r="O363" s="247">
        <f t="shared" si="55"/>
        <v>11952.98</v>
      </c>
      <c r="P363" s="251">
        <f t="shared" si="57"/>
        <v>1121537.9399999969</v>
      </c>
    </row>
    <row r="364" spans="1:16" s="243" customFormat="1" x14ac:dyDescent="0.2">
      <c r="C364" s="251">
        <f>'Summary- Detailed'!R243</f>
        <v>0</v>
      </c>
      <c r="F364" s="251">
        <f>C364</f>
        <v>0</v>
      </c>
      <c r="G364" s="251">
        <f t="shared" si="58"/>
        <v>3454343.5702202637</v>
      </c>
      <c r="I364" s="471">
        <v>43100</v>
      </c>
      <c r="J364" s="471">
        <v>43100</v>
      </c>
      <c r="K364" s="245">
        <f>+IF(+J364="","",+J364-(I364-1))</f>
        <v>1</v>
      </c>
      <c r="L364" s="245"/>
      <c r="M364" s="249">
        <v>4.2099999999999999E-2</v>
      </c>
      <c r="N364" s="247">
        <f t="shared" si="54"/>
        <v>398.43</v>
      </c>
      <c r="O364" s="247">
        <f t="shared" si="55"/>
        <v>12351.41</v>
      </c>
      <c r="P364" s="251">
        <f t="shared" si="57"/>
        <v>1121936.3699999969</v>
      </c>
    </row>
    <row r="365" spans="1:16" s="243" customFormat="1" x14ac:dyDescent="0.2">
      <c r="A365" s="658" t="s">
        <v>240</v>
      </c>
      <c r="B365" s="243" t="s">
        <v>35</v>
      </c>
      <c r="G365" s="251">
        <f t="shared" si="58"/>
        <v>3454343.5702202637</v>
      </c>
      <c r="I365" s="471">
        <v>43101</v>
      </c>
      <c r="J365" s="471">
        <v>43130</v>
      </c>
      <c r="K365" s="245">
        <f>+IF(+J365="","",+J365-(I365-1))</f>
        <v>30</v>
      </c>
      <c r="L365" s="245"/>
      <c r="M365" s="249">
        <v>4.2500000000000003E-2</v>
      </c>
      <c r="N365" s="247">
        <f t="shared" ref="N365:N386" si="59">+IF(+K365&lt;&gt;" ", ROUND(M365*(K365/365)*G365,2),0)</f>
        <v>12066.54</v>
      </c>
      <c r="O365" s="247">
        <f t="shared" ref="O365:O388" si="60">IF(MONTH(+I365)&lt;&gt;MONTH(+I364),N365,+O364+N365)</f>
        <v>12066.54</v>
      </c>
      <c r="P365" s="251">
        <f t="shared" si="57"/>
        <v>1134002.9099999969</v>
      </c>
    </row>
    <row r="366" spans="1:16" s="243" customFormat="1" ht="13.7" customHeight="1" x14ac:dyDescent="0.2">
      <c r="A366" s="557" t="s">
        <v>241</v>
      </c>
      <c r="C366" s="251">
        <f>'Summary- Detailed'!R247</f>
        <v>0</v>
      </c>
      <c r="F366" s="251">
        <f>C366</f>
        <v>0</v>
      </c>
      <c r="G366" s="251">
        <f t="shared" si="58"/>
        <v>3454343.5702202637</v>
      </c>
      <c r="I366" s="471">
        <v>43131</v>
      </c>
      <c r="J366" s="471">
        <v>43131</v>
      </c>
      <c r="K366" s="245">
        <f>+IF(+J366="","",+J366-(I366-1))</f>
        <v>1</v>
      </c>
      <c r="L366" s="245"/>
      <c r="M366" s="249">
        <v>4.2500000000000003E-2</v>
      </c>
      <c r="N366" s="247">
        <f t="shared" si="59"/>
        <v>402.22</v>
      </c>
      <c r="O366" s="247">
        <f t="shared" si="60"/>
        <v>12468.76</v>
      </c>
      <c r="P366" s="251">
        <f t="shared" si="57"/>
        <v>1134405.1299999969</v>
      </c>
    </row>
    <row r="367" spans="1:16" s="243" customFormat="1" x14ac:dyDescent="0.2">
      <c r="B367" s="243" t="s">
        <v>36</v>
      </c>
      <c r="C367" s="251"/>
      <c r="G367" s="251">
        <f t="shared" si="58"/>
        <v>3454343.5702202637</v>
      </c>
      <c r="I367" s="471">
        <v>43132</v>
      </c>
      <c r="J367" s="471">
        <v>43158</v>
      </c>
      <c r="K367" s="245">
        <v>27</v>
      </c>
      <c r="L367" s="245"/>
      <c r="M367" s="249">
        <v>4.2500000000000003E-2</v>
      </c>
      <c r="N367" s="247">
        <f t="shared" si="59"/>
        <v>10859.89</v>
      </c>
      <c r="O367" s="247">
        <f t="shared" si="60"/>
        <v>10859.89</v>
      </c>
      <c r="P367" s="251">
        <f t="shared" si="57"/>
        <v>1145265.0199999968</v>
      </c>
    </row>
    <row r="368" spans="1:16" s="243" customFormat="1" x14ac:dyDescent="0.2">
      <c r="C368" s="251">
        <f>'Summary- Detailed'!R248</f>
        <v>0</v>
      </c>
      <c r="F368" s="251">
        <f>C368</f>
        <v>0</v>
      </c>
      <c r="G368" s="251">
        <f t="shared" si="58"/>
        <v>3454343.5702202637</v>
      </c>
      <c r="I368" s="471">
        <v>43159</v>
      </c>
      <c r="J368" s="471">
        <v>43159</v>
      </c>
      <c r="K368" s="245">
        <f t="shared" ref="K368:K387" si="61">+IF(+J368="","",+J368-(I368-1))</f>
        <v>1</v>
      </c>
      <c r="L368" s="245"/>
      <c r="M368" s="249">
        <v>4.2500000000000003E-2</v>
      </c>
      <c r="N368" s="247">
        <f t="shared" si="59"/>
        <v>402.22</v>
      </c>
      <c r="O368" s="247">
        <f t="shared" si="60"/>
        <v>11262.109999999999</v>
      </c>
      <c r="P368" s="251">
        <f t="shared" si="57"/>
        <v>1145667.2399999967</v>
      </c>
    </row>
    <row r="369" spans="2:16" s="243" customFormat="1" x14ac:dyDescent="0.2">
      <c r="B369" s="243" t="s">
        <v>37</v>
      </c>
      <c r="C369" s="251"/>
      <c r="G369" s="251">
        <f t="shared" si="58"/>
        <v>3454343.5702202637</v>
      </c>
      <c r="I369" s="471">
        <v>43160</v>
      </c>
      <c r="J369" s="471">
        <v>43189</v>
      </c>
      <c r="K369" s="245">
        <f t="shared" si="61"/>
        <v>30</v>
      </c>
      <c r="L369" s="245"/>
      <c r="M369" s="249">
        <v>4.2500000000000003E-2</v>
      </c>
      <c r="N369" s="247">
        <f t="shared" si="59"/>
        <v>12066.54</v>
      </c>
      <c r="O369" s="247">
        <f t="shared" si="60"/>
        <v>12066.54</v>
      </c>
      <c r="P369" s="251">
        <f t="shared" si="57"/>
        <v>1157733.7799999968</v>
      </c>
    </row>
    <row r="370" spans="2:16" s="243" customFormat="1" ht="14.25" customHeight="1" x14ac:dyDescent="0.2">
      <c r="C370" s="251">
        <f>'Summary- Detailed'!R249</f>
        <v>0</v>
      </c>
      <c r="F370" s="251">
        <f>C370</f>
        <v>0</v>
      </c>
      <c r="G370" s="251">
        <f t="shared" si="58"/>
        <v>3454343.5702202637</v>
      </c>
      <c r="I370" s="471">
        <v>43190</v>
      </c>
      <c r="J370" s="471">
        <v>43190</v>
      </c>
      <c r="K370" s="245">
        <f t="shared" si="61"/>
        <v>1</v>
      </c>
      <c r="L370" s="245"/>
      <c r="M370" s="249">
        <v>4.2500000000000003E-2</v>
      </c>
      <c r="N370" s="247">
        <f t="shared" si="59"/>
        <v>402.22</v>
      </c>
      <c r="O370" s="247">
        <f t="shared" si="60"/>
        <v>12468.76</v>
      </c>
      <c r="P370" s="251">
        <f t="shared" si="57"/>
        <v>1158135.9999999967</v>
      </c>
    </row>
    <row r="371" spans="2:16" s="243" customFormat="1" x14ac:dyDescent="0.2">
      <c r="B371" s="243" t="s">
        <v>38</v>
      </c>
      <c r="C371" s="251"/>
      <c r="G371" s="251">
        <f t="shared" si="58"/>
        <v>3454343.5702202637</v>
      </c>
      <c r="I371" s="471">
        <v>43191</v>
      </c>
      <c r="J371" s="471">
        <v>43219</v>
      </c>
      <c r="K371" s="245">
        <f t="shared" si="61"/>
        <v>29</v>
      </c>
      <c r="L371" s="245"/>
      <c r="M371" s="249">
        <v>4.4699999999999997E-2</v>
      </c>
      <c r="N371" s="247">
        <f t="shared" si="59"/>
        <v>12268.12</v>
      </c>
      <c r="O371" s="247">
        <f t="shared" si="60"/>
        <v>12268.12</v>
      </c>
      <c r="P371" s="251">
        <f t="shared" si="57"/>
        <v>1170404.1199999969</v>
      </c>
    </row>
    <row r="372" spans="2:16" s="243" customFormat="1" x14ac:dyDescent="0.2">
      <c r="C372" s="251">
        <f>'Summary- Detailed'!R250</f>
        <v>0</v>
      </c>
      <c r="F372" s="251">
        <f>C372</f>
        <v>0</v>
      </c>
      <c r="G372" s="251">
        <f t="shared" si="58"/>
        <v>3454343.5702202637</v>
      </c>
      <c r="I372" s="471">
        <v>43220</v>
      </c>
      <c r="J372" s="471">
        <v>43220</v>
      </c>
      <c r="K372" s="245">
        <f t="shared" si="61"/>
        <v>1</v>
      </c>
      <c r="L372" s="245"/>
      <c r="M372" s="249">
        <v>4.4699999999999997E-2</v>
      </c>
      <c r="N372" s="247">
        <f t="shared" si="59"/>
        <v>423.04</v>
      </c>
      <c r="O372" s="247">
        <f t="shared" si="60"/>
        <v>12691.160000000002</v>
      </c>
      <c r="P372" s="251">
        <f t="shared" si="57"/>
        <v>1170827.1599999969</v>
      </c>
    </row>
    <row r="373" spans="2:16" s="243" customFormat="1" x14ac:dyDescent="0.2">
      <c r="B373" s="243" t="s">
        <v>39</v>
      </c>
      <c r="C373" s="251"/>
      <c r="G373" s="251">
        <f t="shared" si="58"/>
        <v>3454343.5702202637</v>
      </c>
      <c r="I373" s="471">
        <v>43221</v>
      </c>
      <c r="J373" s="471">
        <v>43250</v>
      </c>
      <c r="K373" s="245">
        <f t="shared" si="61"/>
        <v>30</v>
      </c>
      <c r="L373" s="245"/>
      <c r="M373" s="249">
        <v>4.4699999999999997E-2</v>
      </c>
      <c r="N373" s="247">
        <f t="shared" si="59"/>
        <v>12691.16</v>
      </c>
      <c r="O373" s="247">
        <f t="shared" si="60"/>
        <v>12691.16</v>
      </c>
      <c r="P373" s="251">
        <f t="shared" si="57"/>
        <v>1183518.3199999968</v>
      </c>
    </row>
    <row r="374" spans="2:16" s="243" customFormat="1" x14ac:dyDescent="0.2">
      <c r="C374" s="251">
        <f>'Summary- Detailed'!R251</f>
        <v>0</v>
      </c>
      <c r="F374" s="251">
        <f>C374</f>
        <v>0</v>
      </c>
      <c r="G374" s="251">
        <f t="shared" si="58"/>
        <v>3454343.5702202637</v>
      </c>
      <c r="I374" s="471">
        <v>43251</v>
      </c>
      <c r="J374" s="471">
        <v>43251</v>
      </c>
      <c r="K374" s="245">
        <f t="shared" si="61"/>
        <v>1</v>
      </c>
      <c r="L374" s="245"/>
      <c r="M374" s="249">
        <v>4.4699999999999997E-2</v>
      </c>
      <c r="N374" s="247">
        <f t="shared" si="59"/>
        <v>423.04</v>
      </c>
      <c r="O374" s="247">
        <f t="shared" si="60"/>
        <v>13114.2</v>
      </c>
      <c r="P374" s="251">
        <f t="shared" si="57"/>
        <v>1183941.3599999968</v>
      </c>
    </row>
    <row r="375" spans="2:16" s="243" customFormat="1" x14ac:dyDescent="0.2">
      <c r="B375" s="243" t="s">
        <v>40</v>
      </c>
      <c r="C375" s="251"/>
      <c r="G375" s="251">
        <f t="shared" si="58"/>
        <v>3454343.5702202637</v>
      </c>
      <c r="I375" s="471">
        <v>43252</v>
      </c>
      <c r="J375" s="471">
        <v>43280</v>
      </c>
      <c r="K375" s="245">
        <f t="shared" si="61"/>
        <v>29</v>
      </c>
      <c r="L375" s="245"/>
      <c r="M375" s="249">
        <v>4.4699999999999997E-2</v>
      </c>
      <c r="N375" s="247">
        <f t="shared" si="59"/>
        <v>12268.12</v>
      </c>
      <c r="O375" s="247">
        <f t="shared" si="60"/>
        <v>12268.12</v>
      </c>
      <c r="P375" s="251">
        <f t="shared" si="57"/>
        <v>1196209.479999997</v>
      </c>
    </row>
    <row r="376" spans="2:16" s="243" customFormat="1" x14ac:dyDescent="0.2">
      <c r="C376" s="251">
        <f>'Summary- Detailed'!R252</f>
        <v>0</v>
      </c>
      <c r="F376" s="251">
        <f>C376</f>
        <v>0</v>
      </c>
      <c r="G376" s="251">
        <f t="shared" si="58"/>
        <v>3454343.5702202637</v>
      </c>
      <c r="I376" s="471">
        <v>43281</v>
      </c>
      <c r="J376" s="471">
        <v>43281</v>
      </c>
      <c r="K376" s="245">
        <f t="shared" si="61"/>
        <v>1</v>
      </c>
      <c r="L376" s="245"/>
      <c r="M376" s="249">
        <v>4.4699999999999997E-2</v>
      </c>
      <c r="N376" s="247">
        <f t="shared" si="59"/>
        <v>423.04</v>
      </c>
      <c r="O376" s="247">
        <f t="shared" si="60"/>
        <v>12691.160000000002</v>
      </c>
      <c r="P376" s="251">
        <f t="shared" si="57"/>
        <v>1196632.519999997</v>
      </c>
    </row>
    <row r="377" spans="2:16" s="243" customFormat="1" x14ac:dyDescent="0.2">
      <c r="B377" s="243" t="s">
        <v>29</v>
      </c>
      <c r="C377" s="251"/>
      <c r="G377" s="251">
        <f t="shared" si="58"/>
        <v>3454343.5702202637</v>
      </c>
      <c r="I377" s="471">
        <v>43282</v>
      </c>
      <c r="J377" s="471">
        <v>43311</v>
      </c>
      <c r="K377" s="245">
        <f t="shared" si="61"/>
        <v>30</v>
      </c>
      <c r="L377" s="245"/>
      <c r="M377" s="249">
        <v>4.6899999999999997E-2</v>
      </c>
      <c r="N377" s="247">
        <f t="shared" si="59"/>
        <v>13315.78</v>
      </c>
      <c r="O377" s="247">
        <f t="shared" si="60"/>
        <v>13315.78</v>
      </c>
      <c r="P377" s="251">
        <f t="shared" si="57"/>
        <v>1209948.299999997</v>
      </c>
    </row>
    <row r="378" spans="2:16" s="243" customFormat="1" x14ac:dyDescent="0.2">
      <c r="C378" s="251">
        <f>'Summary- Detailed'!R253</f>
        <v>0</v>
      </c>
      <c r="F378" s="251">
        <f>C378</f>
        <v>0</v>
      </c>
      <c r="G378" s="251">
        <f t="shared" ref="G378:G412" si="62">+G377+F378</f>
        <v>3454343.5702202637</v>
      </c>
      <c r="I378" s="471">
        <v>43312</v>
      </c>
      <c r="J378" s="471">
        <v>43312</v>
      </c>
      <c r="K378" s="245">
        <f t="shared" si="61"/>
        <v>1</v>
      </c>
      <c r="L378" s="245"/>
      <c r="M378" s="249">
        <v>4.6899999999999997E-2</v>
      </c>
      <c r="N378" s="247">
        <f t="shared" si="59"/>
        <v>443.86</v>
      </c>
      <c r="O378" s="247">
        <f t="shared" si="60"/>
        <v>13759.640000000001</v>
      </c>
      <c r="P378" s="251">
        <f t="shared" si="57"/>
        <v>1210392.1599999971</v>
      </c>
    </row>
    <row r="379" spans="2:16" s="243" customFormat="1" x14ac:dyDescent="0.2">
      <c r="B379" s="243" t="s">
        <v>30</v>
      </c>
      <c r="C379" s="251"/>
      <c r="G379" s="251">
        <f t="shared" si="62"/>
        <v>3454343.5702202637</v>
      </c>
      <c r="I379" s="471">
        <v>43313</v>
      </c>
      <c r="J379" s="471">
        <v>43342</v>
      </c>
      <c r="K379" s="245">
        <f t="shared" si="61"/>
        <v>30</v>
      </c>
      <c r="L379" s="245"/>
      <c r="M379" s="249">
        <v>4.6899999999999997E-2</v>
      </c>
      <c r="N379" s="247">
        <f t="shared" si="59"/>
        <v>13315.78</v>
      </c>
      <c r="O379" s="247">
        <f t="shared" si="60"/>
        <v>13315.78</v>
      </c>
      <c r="P379" s="251">
        <f t="shared" si="57"/>
        <v>1223707.9399999972</v>
      </c>
    </row>
    <row r="380" spans="2:16" s="243" customFormat="1" x14ac:dyDescent="0.2">
      <c r="C380" s="251">
        <f>'Summary- Detailed'!R254</f>
        <v>0</v>
      </c>
      <c r="F380" s="251">
        <f>C380</f>
        <v>0</v>
      </c>
      <c r="G380" s="251">
        <f t="shared" si="62"/>
        <v>3454343.5702202637</v>
      </c>
      <c r="I380" s="471">
        <v>43343</v>
      </c>
      <c r="J380" s="471">
        <v>43343</v>
      </c>
      <c r="K380" s="245">
        <f t="shared" si="61"/>
        <v>1</v>
      </c>
      <c r="L380" s="245"/>
      <c r="M380" s="249">
        <v>4.6899999999999997E-2</v>
      </c>
      <c r="N380" s="247">
        <f t="shared" si="59"/>
        <v>443.86</v>
      </c>
      <c r="O380" s="247">
        <f t="shared" si="60"/>
        <v>13759.640000000001</v>
      </c>
      <c r="P380" s="251">
        <f t="shared" si="57"/>
        <v>1224151.7999999973</v>
      </c>
    </row>
    <row r="381" spans="2:16" s="243" customFormat="1" x14ac:dyDescent="0.2">
      <c r="B381" s="243" t="s">
        <v>31</v>
      </c>
      <c r="C381" s="251"/>
      <c r="G381" s="251">
        <f t="shared" si="62"/>
        <v>3454343.5702202637</v>
      </c>
      <c r="I381" s="471">
        <v>43344</v>
      </c>
      <c r="J381" s="471">
        <v>43372</v>
      </c>
      <c r="K381" s="245">
        <f t="shared" si="61"/>
        <v>29</v>
      </c>
      <c r="L381" s="245"/>
      <c r="M381" s="249">
        <v>4.6899999999999997E-2</v>
      </c>
      <c r="N381" s="247">
        <f t="shared" si="59"/>
        <v>12871.93</v>
      </c>
      <c r="O381" s="247">
        <f t="shared" si="60"/>
        <v>12871.93</v>
      </c>
      <c r="P381" s="251">
        <f t="shared" si="57"/>
        <v>1237023.7299999972</v>
      </c>
    </row>
    <row r="382" spans="2:16" s="243" customFormat="1" x14ac:dyDescent="0.2">
      <c r="C382" s="251">
        <f>'Summary- Detailed'!R255</f>
        <v>0</v>
      </c>
      <c r="F382" s="251">
        <f>C382</f>
        <v>0</v>
      </c>
      <c r="G382" s="251">
        <f t="shared" si="62"/>
        <v>3454343.5702202637</v>
      </c>
      <c r="I382" s="471">
        <v>43373</v>
      </c>
      <c r="J382" s="471">
        <v>43373</v>
      </c>
      <c r="K382" s="245">
        <f t="shared" si="61"/>
        <v>1</v>
      </c>
      <c r="L382" s="245"/>
      <c r="M382" s="249">
        <v>4.6899999999999997E-2</v>
      </c>
      <c r="N382" s="247">
        <f t="shared" si="59"/>
        <v>443.86</v>
      </c>
      <c r="O382" s="247">
        <f t="shared" si="60"/>
        <v>13315.79</v>
      </c>
      <c r="P382" s="251">
        <f t="shared" si="57"/>
        <v>1237467.5899999973</v>
      </c>
    </row>
    <row r="383" spans="2:16" s="243" customFormat="1" x14ac:dyDescent="0.2">
      <c r="B383" s="243" t="s">
        <v>32</v>
      </c>
      <c r="C383" s="251"/>
      <c r="G383" s="251">
        <f t="shared" si="62"/>
        <v>3454343.5702202637</v>
      </c>
      <c r="I383" s="471">
        <v>43374</v>
      </c>
      <c r="J383" s="471">
        <v>43403</v>
      </c>
      <c r="K383" s="245">
        <f t="shared" si="61"/>
        <v>30</v>
      </c>
      <c r="L383" s="245"/>
      <c r="M383" s="249">
        <v>4.9599999999999998E-2</v>
      </c>
      <c r="N383" s="247">
        <f t="shared" si="59"/>
        <v>14082.37</v>
      </c>
      <c r="O383" s="247">
        <f t="shared" si="60"/>
        <v>14082.37</v>
      </c>
      <c r="P383" s="251">
        <f t="shared" si="57"/>
        <v>1251549.9599999974</v>
      </c>
    </row>
    <row r="384" spans="2:16" s="243" customFormat="1" x14ac:dyDescent="0.2">
      <c r="C384" s="251">
        <f>'Summary- Detailed'!R256</f>
        <v>0</v>
      </c>
      <c r="F384" s="251">
        <f>C384</f>
        <v>0</v>
      </c>
      <c r="G384" s="251">
        <f t="shared" si="62"/>
        <v>3454343.5702202637</v>
      </c>
      <c r="I384" s="471">
        <v>43404</v>
      </c>
      <c r="J384" s="471">
        <v>43404</v>
      </c>
      <c r="K384" s="245">
        <f t="shared" si="61"/>
        <v>1</v>
      </c>
      <c r="L384" s="245"/>
      <c r="M384" s="249">
        <v>4.9599999999999998E-2</v>
      </c>
      <c r="N384" s="247">
        <f t="shared" si="59"/>
        <v>469.41</v>
      </c>
      <c r="O384" s="247">
        <f t="shared" si="60"/>
        <v>14551.78</v>
      </c>
      <c r="P384" s="251">
        <f t="shared" si="57"/>
        <v>1252019.3699999973</v>
      </c>
    </row>
    <row r="385" spans="1:16" s="243" customFormat="1" x14ac:dyDescent="0.2">
      <c r="B385" s="243" t="s">
        <v>33</v>
      </c>
      <c r="C385" s="251"/>
      <c r="G385" s="251">
        <f t="shared" si="62"/>
        <v>3454343.5702202637</v>
      </c>
      <c r="I385" s="471">
        <v>43405</v>
      </c>
      <c r="J385" s="471">
        <v>43433</v>
      </c>
      <c r="K385" s="245">
        <f t="shared" si="61"/>
        <v>29</v>
      </c>
      <c r="L385" s="245"/>
      <c r="M385" s="249">
        <v>4.9599999999999998E-2</v>
      </c>
      <c r="N385" s="247">
        <f t="shared" si="59"/>
        <v>13612.95</v>
      </c>
      <c r="O385" s="247">
        <f t="shared" si="60"/>
        <v>13612.95</v>
      </c>
      <c r="P385" s="251">
        <f t="shared" si="57"/>
        <v>1265632.3199999973</v>
      </c>
    </row>
    <row r="386" spans="1:16" s="243" customFormat="1" x14ac:dyDescent="0.2">
      <c r="C386" s="251">
        <f>'Summary- Detailed'!R257</f>
        <v>0</v>
      </c>
      <c r="F386" s="251">
        <f>C386</f>
        <v>0</v>
      </c>
      <c r="G386" s="251">
        <f t="shared" si="62"/>
        <v>3454343.5702202637</v>
      </c>
      <c r="I386" s="471">
        <v>43434</v>
      </c>
      <c r="J386" s="471">
        <v>43434</v>
      </c>
      <c r="K386" s="245">
        <f t="shared" si="61"/>
        <v>1</v>
      </c>
      <c r="L386" s="245"/>
      <c r="M386" s="249">
        <v>4.9599999999999998E-2</v>
      </c>
      <c r="N386" s="247">
        <f t="shared" si="59"/>
        <v>469.41</v>
      </c>
      <c r="O386" s="247">
        <f t="shared" si="60"/>
        <v>14082.36</v>
      </c>
      <c r="P386" s="251">
        <f t="shared" si="57"/>
        <v>1266101.7299999972</v>
      </c>
    </row>
    <row r="387" spans="1:16" s="243" customFormat="1" x14ac:dyDescent="0.2">
      <c r="B387" s="243" t="s">
        <v>34</v>
      </c>
      <c r="C387" s="251"/>
      <c r="G387" s="251">
        <f t="shared" si="62"/>
        <v>3454343.5702202637</v>
      </c>
      <c r="I387" s="471">
        <v>43435</v>
      </c>
      <c r="J387" s="471">
        <v>43464</v>
      </c>
      <c r="K387" s="245">
        <f t="shared" si="61"/>
        <v>30</v>
      </c>
      <c r="L387" s="245"/>
      <c r="M387" s="249">
        <v>4.9599999999999998E-2</v>
      </c>
      <c r="N387" s="600">
        <f>+IF(+K387&lt;&gt;" ", ROUND(M387*(K387/365)*G387,2),0)-14082.37</f>
        <v>0</v>
      </c>
      <c r="O387" s="247">
        <f t="shared" si="60"/>
        <v>0</v>
      </c>
      <c r="P387" s="251">
        <f t="shared" si="57"/>
        <v>1266101.7299999972</v>
      </c>
    </row>
    <row r="388" spans="1:16" s="243" customFormat="1" x14ac:dyDescent="0.2">
      <c r="C388" s="251">
        <f>'Summary- Detailed'!R258</f>
        <v>0</v>
      </c>
      <c r="F388" s="251">
        <f>C388</f>
        <v>0</v>
      </c>
      <c r="G388" s="251">
        <f t="shared" si="62"/>
        <v>3454343.5702202637</v>
      </c>
      <c r="I388" s="471">
        <v>43465</v>
      </c>
      <c r="J388" s="471">
        <v>43465</v>
      </c>
      <c r="K388" s="245">
        <f>+IF(+J388="","",+J388-(I388-1))</f>
        <v>1</v>
      </c>
      <c r="L388" s="245"/>
      <c r="M388" s="249">
        <v>4.9599999999999998E-2</v>
      </c>
      <c r="N388" s="600">
        <f>+IF(+K388&lt;&gt;" ", ROUND(M388*(K388/365)*G388,2),0)-469.41</f>
        <v>0</v>
      </c>
      <c r="O388" s="247">
        <f t="shared" si="60"/>
        <v>0</v>
      </c>
      <c r="P388" s="251">
        <f t="shared" si="57"/>
        <v>1266101.7299999972</v>
      </c>
    </row>
    <row r="389" spans="1:16" s="243" customFormat="1" x14ac:dyDescent="0.2">
      <c r="A389" s="664" t="s">
        <v>257</v>
      </c>
      <c r="B389" s="243" t="s">
        <v>35</v>
      </c>
      <c r="G389" s="251">
        <f t="shared" si="62"/>
        <v>3454343.5702202637</v>
      </c>
      <c r="I389" s="471">
        <v>43466</v>
      </c>
      <c r="J389" s="471">
        <v>43495</v>
      </c>
      <c r="K389" s="245">
        <f>+IF(+J389="","",+J389-(I389-1))</f>
        <v>30</v>
      </c>
      <c r="L389" s="245"/>
      <c r="M389" s="249">
        <v>5.1799999999999999E-2</v>
      </c>
      <c r="N389" s="247">
        <f t="shared" ref="N389:N412" si="63">+IF(+K389&lt;&gt;" ", ROUND(M389*(K389/365)*G389,2),0)</f>
        <v>14706.99</v>
      </c>
      <c r="O389" s="247">
        <f>IF(MONTH(+I389)&lt;&gt;MONTH(+I388),N389,+O388+N389)</f>
        <v>14706.99</v>
      </c>
      <c r="P389" s="251">
        <f t="shared" si="57"/>
        <v>1280808.7199999972</v>
      </c>
    </row>
    <row r="390" spans="1:16" s="243" customFormat="1" ht="13.7" customHeight="1" x14ac:dyDescent="0.2">
      <c r="A390" s="557" t="s">
        <v>258</v>
      </c>
      <c r="C390" s="251">
        <f>'Summary- Detailed'!R262</f>
        <v>0</v>
      </c>
      <c r="F390" s="251">
        <f>C390</f>
        <v>0</v>
      </c>
      <c r="G390" s="251">
        <f t="shared" si="62"/>
        <v>3454343.5702202637</v>
      </c>
      <c r="I390" s="471">
        <v>43496</v>
      </c>
      <c r="J390" s="471">
        <v>43496</v>
      </c>
      <c r="K390" s="245">
        <f>+IF(+J390="","",+J390-(I390-1))</f>
        <v>1</v>
      </c>
      <c r="L390" s="245"/>
      <c r="M390" s="249">
        <v>5.1799999999999999E-2</v>
      </c>
      <c r="N390" s="247">
        <f t="shared" si="63"/>
        <v>490.23</v>
      </c>
      <c r="O390" s="247">
        <f t="shared" ref="O390:O412" si="64">IF(MONTH(+I390)&lt;&gt;MONTH(+I389),N390,+O389+N390)</f>
        <v>15197.22</v>
      </c>
      <c r="P390" s="251">
        <f t="shared" si="57"/>
        <v>1281298.9499999972</v>
      </c>
    </row>
    <row r="391" spans="1:16" s="243" customFormat="1" x14ac:dyDescent="0.2">
      <c r="B391" s="243" t="s">
        <v>36</v>
      </c>
      <c r="C391" s="251"/>
      <c r="G391" s="251">
        <f t="shared" si="62"/>
        <v>3454343.5702202637</v>
      </c>
      <c r="I391" s="471">
        <v>43497</v>
      </c>
      <c r="J391" s="471">
        <v>43523</v>
      </c>
      <c r="K391" s="245">
        <v>27</v>
      </c>
      <c r="L391" s="245"/>
      <c r="M391" s="249">
        <v>5.1799999999999999E-2</v>
      </c>
      <c r="N391" s="247">
        <f t="shared" si="63"/>
        <v>13236.29</v>
      </c>
      <c r="O391" s="247">
        <f t="shared" si="64"/>
        <v>13236.29</v>
      </c>
      <c r="P391" s="251">
        <f t="shared" si="57"/>
        <v>1294535.2399999972</v>
      </c>
    </row>
    <row r="392" spans="1:16" s="243" customFormat="1" x14ac:dyDescent="0.2">
      <c r="C392" s="251">
        <f>'Summary- Detailed'!R263</f>
        <v>1957455.9197439104</v>
      </c>
      <c r="F392" s="251">
        <f>C392</f>
        <v>1957455.9197439104</v>
      </c>
      <c r="G392" s="251">
        <f t="shared" si="62"/>
        <v>5411799.4899641741</v>
      </c>
      <c r="I392" s="471">
        <v>43524</v>
      </c>
      <c r="J392" s="471">
        <v>43524</v>
      </c>
      <c r="K392" s="245">
        <f t="shared" ref="K392:K411" si="65">+IF(+J392="","",+J392-(I392-1))</f>
        <v>1</v>
      </c>
      <c r="L392" s="245"/>
      <c r="M392" s="249">
        <v>5.1799999999999999E-2</v>
      </c>
      <c r="N392" s="247">
        <f>+IF(+K392&lt;&gt;" ", ROUND(M392*(K392/365)*G392,2),0)</f>
        <v>768.03</v>
      </c>
      <c r="O392" s="247">
        <f>IF(MONTH(+I392)&lt;&gt;MONTH(+I391),N392,+O391+N392)</f>
        <v>14004.320000000002</v>
      </c>
      <c r="P392" s="251">
        <f t="shared" si="57"/>
        <v>1295303.2699999972</v>
      </c>
    </row>
    <row r="393" spans="1:16" s="243" customFormat="1" x14ac:dyDescent="0.2">
      <c r="B393" s="243" t="s">
        <v>37</v>
      </c>
      <c r="C393" s="251"/>
      <c r="G393" s="251">
        <f t="shared" si="62"/>
        <v>5411799.4899641741</v>
      </c>
      <c r="I393" s="471">
        <v>43525</v>
      </c>
      <c r="J393" s="471">
        <v>43554</v>
      </c>
      <c r="K393" s="245">
        <f t="shared" si="65"/>
        <v>30</v>
      </c>
      <c r="L393" s="245"/>
      <c r="M393" s="249">
        <v>5.1799999999999999E-2</v>
      </c>
      <c r="N393" s="247">
        <f>+IF(+K393&lt;&gt;" ", ROUND(M393*(K393/365)*G393,2),0)</f>
        <v>23040.92</v>
      </c>
      <c r="O393" s="247">
        <f t="shared" si="64"/>
        <v>23040.92</v>
      </c>
      <c r="P393" s="251">
        <f t="shared" si="57"/>
        <v>1318344.1899999972</v>
      </c>
    </row>
    <row r="394" spans="1:16" s="243" customFormat="1" ht="14.25" customHeight="1" x14ac:dyDescent="0.2">
      <c r="C394" s="251">
        <f>'Summary- Detailed'!R264</f>
        <v>12376294.12727583</v>
      </c>
      <c r="F394" s="251">
        <f>C394</f>
        <v>12376294.12727583</v>
      </c>
      <c r="G394" s="251">
        <f t="shared" si="62"/>
        <v>17788093.617240004</v>
      </c>
      <c r="I394" s="471">
        <v>43555</v>
      </c>
      <c r="J394" s="471">
        <v>43555</v>
      </c>
      <c r="K394" s="245">
        <f t="shared" si="65"/>
        <v>1</v>
      </c>
      <c r="L394" s="245"/>
      <c r="M394" s="249">
        <v>5.1799999999999999E-2</v>
      </c>
      <c r="N394" s="247">
        <f>+IF(+K394&lt;&gt;" ", ROUND(M394*(K394/365)*G394,2),0)</f>
        <v>2524.4499999999998</v>
      </c>
      <c r="O394" s="247">
        <f>IF(MONTH(+I394)&lt;&gt;MONTH(+I393),N394,+O393+N394)</f>
        <v>25565.37</v>
      </c>
      <c r="P394" s="251">
        <f t="shared" si="57"/>
        <v>1320868.6399999971</v>
      </c>
    </row>
    <row r="395" spans="1:16" s="243" customFormat="1" x14ac:dyDescent="0.2">
      <c r="B395" s="243" t="s">
        <v>38</v>
      </c>
      <c r="C395" s="251"/>
      <c r="G395" s="251">
        <f t="shared" si="62"/>
        <v>17788093.617240004</v>
      </c>
      <c r="I395" s="471">
        <v>43556</v>
      </c>
      <c r="J395" s="471">
        <v>43584</v>
      </c>
      <c r="K395" s="245">
        <f t="shared" si="65"/>
        <v>29</v>
      </c>
      <c r="L395" s="245"/>
      <c r="M395" s="249">
        <v>5.45E-2</v>
      </c>
      <c r="N395" s="247">
        <f t="shared" si="63"/>
        <v>77024.88</v>
      </c>
      <c r="O395" s="247">
        <f t="shared" si="64"/>
        <v>77024.88</v>
      </c>
      <c r="P395" s="251">
        <f t="shared" si="57"/>
        <v>1397893.5199999972</v>
      </c>
    </row>
    <row r="396" spans="1:16" s="243" customFormat="1" x14ac:dyDescent="0.2">
      <c r="C396" s="251">
        <f>'Summary- Detailed'!R265</f>
        <v>1772025.9031812996</v>
      </c>
      <c r="F396" s="251">
        <f>C396</f>
        <v>1772025.9031812996</v>
      </c>
      <c r="G396" s="251">
        <f t="shared" si="62"/>
        <v>19560119.520421304</v>
      </c>
      <c r="I396" s="471">
        <v>43585</v>
      </c>
      <c r="J396" s="471">
        <v>43585</v>
      </c>
      <c r="K396" s="245">
        <f t="shared" si="65"/>
        <v>1</v>
      </c>
      <c r="L396" s="245"/>
      <c r="M396" s="249">
        <v>5.45E-2</v>
      </c>
      <c r="N396" s="247">
        <f t="shared" si="63"/>
        <v>2920.62</v>
      </c>
      <c r="O396" s="247">
        <f t="shared" si="64"/>
        <v>79945.5</v>
      </c>
      <c r="P396" s="251">
        <f t="shared" si="57"/>
        <v>1400814.1399999973</v>
      </c>
    </row>
    <row r="397" spans="1:16" s="243" customFormat="1" x14ac:dyDescent="0.2">
      <c r="B397" s="243" t="s">
        <v>39</v>
      </c>
      <c r="C397" s="251"/>
      <c r="G397" s="251">
        <f t="shared" si="62"/>
        <v>19560119.520421304</v>
      </c>
      <c r="I397" s="471">
        <v>43586</v>
      </c>
      <c r="J397" s="471">
        <v>43615</v>
      </c>
      <c r="K397" s="245">
        <f t="shared" si="65"/>
        <v>30</v>
      </c>
      <c r="L397" s="245"/>
      <c r="M397" s="249">
        <v>5.45E-2</v>
      </c>
      <c r="N397" s="247">
        <f t="shared" si="63"/>
        <v>87618.62</v>
      </c>
      <c r="O397" s="247">
        <f t="shared" si="64"/>
        <v>87618.62</v>
      </c>
      <c r="P397" s="251">
        <f t="shared" si="57"/>
        <v>1488432.7599999974</v>
      </c>
    </row>
    <row r="398" spans="1:16" s="243" customFormat="1" x14ac:dyDescent="0.2">
      <c r="C398" s="251">
        <f>'Summary- Detailed'!R266</f>
        <v>850807.42485476285</v>
      </c>
      <c r="F398" s="251">
        <f>C398</f>
        <v>850807.42485476285</v>
      </c>
      <c r="G398" s="251">
        <f t="shared" si="62"/>
        <v>20410926.945276067</v>
      </c>
      <c r="I398" s="471">
        <v>43616</v>
      </c>
      <c r="J398" s="471">
        <v>43616</v>
      </c>
      <c r="K398" s="245">
        <f t="shared" si="65"/>
        <v>1</v>
      </c>
      <c r="L398" s="245"/>
      <c r="M398" s="249">
        <v>5.45E-2</v>
      </c>
      <c r="N398" s="247">
        <f t="shared" si="63"/>
        <v>3047.66</v>
      </c>
      <c r="O398" s="247">
        <f t="shared" si="64"/>
        <v>90666.28</v>
      </c>
      <c r="P398" s="251">
        <f t="shared" si="57"/>
        <v>1491480.4199999974</v>
      </c>
    </row>
    <row r="399" spans="1:16" s="243" customFormat="1" x14ac:dyDescent="0.2">
      <c r="B399" s="243" t="s">
        <v>40</v>
      </c>
      <c r="C399" s="251"/>
      <c r="G399" s="251">
        <f t="shared" si="62"/>
        <v>20410926.945276067</v>
      </c>
      <c r="I399" s="471">
        <v>43617</v>
      </c>
      <c r="J399" s="471">
        <v>43645</v>
      </c>
      <c r="K399" s="245">
        <f t="shared" si="65"/>
        <v>29</v>
      </c>
      <c r="L399" s="245"/>
      <c r="M399" s="249">
        <v>5.45E-2</v>
      </c>
      <c r="N399" s="247">
        <f t="shared" si="63"/>
        <v>88382.11</v>
      </c>
      <c r="O399" s="247">
        <f t="shared" si="64"/>
        <v>88382.11</v>
      </c>
      <c r="P399" s="251">
        <f t="shared" si="57"/>
        <v>1579862.5299999975</v>
      </c>
    </row>
    <row r="400" spans="1:16" s="243" customFormat="1" x14ac:dyDescent="0.2">
      <c r="C400" s="251">
        <f>'Summary- Detailed'!R267</f>
        <v>301599.23319329321</v>
      </c>
      <c r="F400" s="251">
        <f>C400</f>
        <v>301599.23319329321</v>
      </c>
      <c r="G400" s="251">
        <f t="shared" si="62"/>
        <v>20712526.17846936</v>
      </c>
      <c r="I400" s="471">
        <v>43646</v>
      </c>
      <c r="J400" s="471">
        <v>43646</v>
      </c>
      <c r="K400" s="245">
        <f t="shared" si="65"/>
        <v>1</v>
      </c>
      <c r="L400" s="245"/>
      <c r="M400" s="249">
        <v>5.45E-2</v>
      </c>
      <c r="N400" s="247">
        <f t="shared" si="63"/>
        <v>3092.69</v>
      </c>
      <c r="O400" s="247">
        <f t="shared" si="64"/>
        <v>91474.8</v>
      </c>
      <c r="P400" s="251">
        <f t="shared" si="57"/>
        <v>1582955.2199999974</v>
      </c>
    </row>
    <row r="401" spans="1:16" s="243" customFormat="1" x14ac:dyDescent="0.2">
      <c r="B401" s="243" t="s">
        <v>29</v>
      </c>
      <c r="C401" s="251"/>
      <c r="G401" s="251">
        <f t="shared" si="62"/>
        <v>20712526.17846936</v>
      </c>
      <c r="I401" s="471">
        <v>43647</v>
      </c>
      <c r="J401" s="471">
        <v>43676</v>
      </c>
      <c r="K401" s="245">
        <f t="shared" si="65"/>
        <v>30</v>
      </c>
      <c r="L401" s="245"/>
      <c r="M401" s="249">
        <v>5.5E-2</v>
      </c>
      <c r="N401" s="247">
        <f t="shared" si="63"/>
        <v>93631.97</v>
      </c>
      <c r="O401" s="247">
        <f t="shared" si="64"/>
        <v>93631.97</v>
      </c>
      <c r="P401" s="251">
        <f t="shared" si="57"/>
        <v>1676587.1899999974</v>
      </c>
    </row>
    <row r="402" spans="1:16" s="243" customFormat="1" x14ac:dyDescent="0.2">
      <c r="C402" s="251">
        <f>'Summary- Detailed'!R268</f>
        <v>798335.38193107396</v>
      </c>
      <c r="F402" s="251">
        <f>C402</f>
        <v>798335.38193107396</v>
      </c>
      <c r="G402" s="251">
        <f t="shared" si="62"/>
        <v>21510861.560400434</v>
      </c>
      <c r="I402" s="471">
        <v>43677</v>
      </c>
      <c r="J402" s="471">
        <v>43677</v>
      </c>
      <c r="K402" s="245">
        <f t="shared" si="65"/>
        <v>1</v>
      </c>
      <c r="L402" s="245"/>
      <c r="M402" s="249">
        <v>5.5E-2</v>
      </c>
      <c r="N402" s="247">
        <f t="shared" si="63"/>
        <v>3241.36</v>
      </c>
      <c r="O402" s="247">
        <f t="shared" si="64"/>
        <v>96873.33</v>
      </c>
      <c r="P402" s="251">
        <f t="shared" si="57"/>
        <v>1679828.5499999975</v>
      </c>
    </row>
    <row r="403" spans="1:16" s="243" customFormat="1" x14ac:dyDescent="0.2">
      <c r="B403" s="243" t="s">
        <v>30</v>
      </c>
      <c r="C403" s="251"/>
      <c r="G403" s="251">
        <f t="shared" si="62"/>
        <v>21510861.560400434</v>
      </c>
      <c r="I403" s="471">
        <v>43678</v>
      </c>
      <c r="J403" s="471">
        <v>43707</v>
      </c>
      <c r="K403" s="245">
        <f t="shared" si="65"/>
        <v>30</v>
      </c>
      <c r="L403" s="245"/>
      <c r="M403" s="249">
        <v>5.5E-2</v>
      </c>
      <c r="N403" s="247">
        <f t="shared" si="63"/>
        <v>97240.88</v>
      </c>
      <c r="O403" s="247">
        <f t="shared" si="64"/>
        <v>97240.88</v>
      </c>
      <c r="P403" s="251">
        <f t="shared" si="57"/>
        <v>1777069.4299999974</v>
      </c>
    </row>
    <row r="404" spans="1:16" s="243" customFormat="1" x14ac:dyDescent="0.2">
      <c r="C404" s="251">
        <f>'Summary- Detailed'!R269</f>
        <v>-1594301.9205967188</v>
      </c>
      <c r="F404" s="251">
        <f>C404</f>
        <v>-1594301.9205967188</v>
      </c>
      <c r="G404" s="251">
        <f t="shared" si="62"/>
        <v>19916559.639803715</v>
      </c>
      <c r="I404" s="471">
        <v>43708</v>
      </c>
      <c r="J404" s="471">
        <v>43708</v>
      </c>
      <c r="K404" s="245">
        <f t="shared" si="65"/>
        <v>1</v>
      </c>
      <c r="L404" s="245"/>
      <c r="M404" s="249">
        <v>5.5E-2</v>
      </c>
      <c r="N404" s="247">
        <f t="shared" si="63"/>
        <v>3001.13</v>
      </c>
      <c r="O404" s="247">
        <f t="shared" si="64"/>
        <v>100242.01000000001</v>
      </c>
      <c r="P404" s="251">
        <f t="shared" si="57"/>
        <v>1780070.5599999973</v>
      </c>
    </row>
    <row r="405" spans="1:16" s="243" customFormat="1" x14ac:dyDescent="0.2">
      <c r="B405" s="243" t="s">
        <v>31</v>
      </c>
      <c r="C405" s="251"/>
      <c r="G405" s="251">
        <f t="shared" si="62"/>
        <v>19916559.639803715</v>
      </c>
      <c r="I405" s="471">
        <v>43709</v>
      </c>
      <c r="J405" s="471">
        <v>43737</v>
      </c>
      <c r="K405" s="245">
        <f t="shared" si="65"/>
        <v>29</v>
      </c>
      <c r="L405" s="245"/>
      <c r="M405" s="249">
        <v>5.5E-2</v>
      </c>
      <c r="N405" s="247">
        <f t="shared" si="63"/>
        <v>87032.639999999999</v>
      </c>
      <c r="O405" s="247">
        <f t="shared" si="64"/>
        <v>87032.639999999999</v>
      </c>
      <c r="P405" s="251">
        <f t="shared" si="57"/>
        <v>1867103.1999999972</v>
      </c>
    </row>
    <row r="406" spans="1:16" s="243" customFormat="1" x14ac:dyDescent="0.2">
      <c r="C406" s="251">
        <f>'Summary- Detailed'!R270</f>
        <v>3008471.9336344153</v>
      </c>
      <c r="F406" s="251">
        <f>C406</f>
        <v>3008471.9336344153</v>
      </c>
      <c r="G406" s="251">
        <f t="shared" si="62"/>
        <v>22925031.57343813</v>
      </c>
      <c r="I406" s="471">
        <v>43738</v>
      </c>
      <c r="J406" s="471">
        <v>43738</v>
      </c>
      <c r="K406" s="245">
        <f t="shared" si="65"/>
        <v>1</v>
      </c>
      <c r="L406" s="245"/>
      <c r="M406" s="249">
        <v>5.5E-2</v>
      </c>
      <c r="N406" s="247">
        <f t="shared" si="63"/>
        <v>3454.46</v>
      </c>
      <c r="O406" s="247">
        <f t="shared" si="64"/>
        <v>90487.1</v>
      </c>
      <c r="P406" s="251">
        <f t="shared" si="57"/>
        <v>1870557.6599999971</v>
      </c>
    </row>
    <row r="407" spans="1:16" s="243" customFormat="1" x14ac:dyDescent="0.2">
      <c r="B407" s="243" t="s">
        <v>32</v>
      </c>
      <c r="C407" s="251"/>
      <c r="G407" s="251">
        <f t="shared" si="62"/>
        <v>22925031.57343813</v>
      </c>
      <c r="I407" s="471">
        <v>43739</v>
      </c>
      <c r="J407" s="471">
        <v>43768</v>
      </c>
      <c r="K407" s="245">
        <f t="shared" si="65"/>
        <v>30</v>
      </c>
      <c r="L407" s="245"/>
      <c r="M407" s="249">
        <v>5.4199999999999998E-2</v>
      </c>
      <c r="N407" s="247">
        <f t="shared" si="63"/>
        <v>102126.31</v>
      </c>
      <c r="O407" s="247">
        <f t="shared" si="64"/>
        <v>102126.31</v>
      </c>
      <c r="P407" s="251">
        <f t="shared" si="57"/>
        <v>1972683.9699999972</v>
      </c>
    </row>
    <row r="408" spans="1:16" s="243" customFormat="1" x14ac:dyDescent="0.2">
      <c r="C408" s="251">
        <f>'Summary- Detailed'!R271</f>
        <v>6476282.8692039773</v>
      </c>
      <c r="F408" s="251">
        <f>C408</f>
        <v>6476282.8692039773</v>
      </c>
      <c r="G408" s="251">
        <f t="shared" si="62"/>
        <v>29401314.442642108</v>
      </c>
      <c r="I408" s="471">
        <v>43769</v>
      </c>
      <c r="J408" s="471">
        <v>43769</v>
      </c>
      <c r="K408" s="245">
        <f t="shared" si="65"/>
        <v>1</v>
      </c>
      <c r="L408" s="245"/>
      <c r="M408" s="249">
        <v>5.4199999999999998E-2</v>
      </c>
      <c r="N408" s="247">
        <f t="shared" si="63"/>
        <v>4365.8900000000003</v>
      </c>
      <c r="O408" s="247">
        <f t="shared" si="64"/>
        <v>106492.2</v>
      </c>
      <c r="P408" s="251">
        <f t="shared" si="57"/>
        <v>1977049.8599999971</v>
      </c>
    </row>
    <row r="409" spans="1:16" s="243" customFormat="1" x14ac:dyDescent="0.2">
      <c r="B409" s="243" t="s">
        <v>33</v>
      </c>
      <c r="C409" s="251"/>
      <c r="G409" s="251">
        <f t="shared" si="62"/>
        <v>29401314.442642108</v>
      </c>
      <c r="I409" s="471">
        <v>43770</v>
      </c>
      <c r="J409" s="471">
        <v>43798</v>
      </c>
      <c r="K409" s="245">
        <f t="shared" si="65"/>
        <v>29</v>
      </c>
      <c r="L409" s="245"/>
      <c r="M409" s="249">
        <v>5.4199999999999998E-2</v>
      </c>
      <c r="N409" s="247">
        <f t="shared" si="63"/>
        <v>126610.92</v>
      </c>
      <c r="O409" s="247">
        <f t="shared" si="64"/>
        <v>126610.92</v>
      </c>
      <c r="P409" s="251">
        <f t="shared" si="57"/>
        <v>2103660.779999997</v>
      </c>
    </row>
    <row r="410" spans="1:16" s="243" customFormat="1" x14ac:dyDescent="0.2">
      <c r="C410" s="251">
        <f>'Summary- Detailed'!R272</f>
        <v>4843568.7362388968</v>
      </c>
      <c r="F410" s="251">
        <f>C410</f>
        <v>4843568.7362388968</v>
      </c>
      <c r="G410" s="251">
        <f t="shared" si="62"/>
        <v>34244883.178881004</v>
      </c>
      <c r="I410" s="471">
        <v>43799</v>
      </c>
      <c r="J410" s="471">
        <v>43799</v>
      </c>
      <c r="K410" s="245">
        <f t="shared" si="65"/>
        <v>1</v>
      </c>
      <c r="L410" s="245"/>
      <c r="M410" s="249">
        <v>5.4199999999999998E-2</v>
      </c>
      <c r="N410" s="247">
        <f t="shared" si="63"/>
        <v>5085.13</v>
      </c>
      <c r="O410" s="247">
        <f t="shared" si="64"/>
        <v>131696.04999999999</v>
      </c>
      <c r="P410" s="251">
        <f t="shared" si="57"/>
        <v>2108745.9099999969</v>
      </c>
    </row>
    <row r="411" spans="1:16" s="243" customFormat="1" x14ac:dyDescent="0.2">
      <c r="B411" s="243" t="s">
        <v>34</v>
      </c>
      <c r="C411" s="251"/>
      <c r="G411" s="251">
        <f t="shared" si="62"/>
        <v>34244883.178881004</v>
      </c>
      <c r="I411" s="471">
        <v>43800</v>
      </c>
      <c r="J411" s="471">
        <v>43829</v>
      </c>
      <c r="K411" s="245">
        <f t="shared" si="65"/>
        <v>30</v>
      </c>
      <c r="L411" s="245"/>
      <c r="M411" s="249">
        <v>5.4199999999999998E-2</v>
      </c>
      <c r="N411" s="247">
        <f t="shared" si="63"/>
        <v>152553.92000000001</v>
      </c>
      <c r="O411" s="247">
        <f t="shared" si="64"/>
        <v>152553.92000000001</v>
      </c>
      <c r="P411" s="251">
        <f t="shared" ref="P411:P434" si="66">P410+N411</f>
        <v>2261299.8299999968</v>
      </c>
    </row>
    <row r="412" spans="1:16" s="243" customFormat="1" x14ac:dyDescent="0.2">
      <c r="C412" s="251">
        <f>'Summary- Detailed'!R273</f>
        <v>5218381.6948736459</v>
      </c>
      <c r="F412" s="251">
        <f>C412</f>
        <v>5218381.6948736459</v>
      </c>
      <c r="G412" s="251">
        <f t="shared" si="62"/>
        <v>39463264.87375465</v>
      </c>
      <c r="I412" s="471">
        <v>43830</v>
      </c>
      <c r="J412" s="471">
        <v>43830</v>
      </c>
      <c r="K412" s="245">
        <f>+IF(+J412="","",+J412-(I412-1))</f>
        <v>1</v>
      </c>
      <c r="L412" s="245"/>
      <c r="M412" s="249">
        <v>5.4199999999999998E-2</v>
      </c>
      <c r="N412" s="247">
        <f t="shared" si="63"/>
        <v>5860.02</v>
      </c>
      <c r="O412" s="247">
        <f t="shared" si="64"/>
        <v>158413.94</v>
      </c>
      <c r="P412" s="251">
        <f t="shared" si="66"/>
        <v>2267159.8499999968</v>
      </c>
    </row>
    <row r="413" spans="1:16" s="243" customFormat="1" ht="18" customHeight="1" x14ac:dyDescent="0.2">
      <c r="A413" s="664" t="s">
        <v>261</v>
      </c>
      <c r="B413" s="243" t="s">
        <v>35</v>
      </c>
      <c r="G413" s="251">
        <f t="shared" ref="G413:G434" si="67">+G412+F413</f>
        <v>39463264.87375465</v>
      </c>
      <c r="I413" s="471">
        <v>43831</v>
      </c>
      <c r="J413" s="471">
        <v>43860</v>
      </c>
      <c r="K413" s="245">
        <f>+IF(+J413="","",+J413-(I413-1))</f>
        <v>30</v>
      </c>
      <c r="L413" s="245"/>
      <c r="M413" s="249">
        <v>4.9599999999999998E-2</v>
      </c>
      <c r="N413" s="247">
        <f t="shared" ref="N413:N418" si="68">+IF(+K413&lt;&gt;" ", ROUND(M413*(K413/365)*G413,2),0)</f>
        <v>160880.38</v>
      </c>
      <c r="O413" s="247">
        <f t="shared" ref="O413:O418" si="69">IF(MONTH(+I413)&lt;&gt;MONTH(+I412),N413,+O412+N413)</f>
        <v>160880.38</v>
      </c>
      <c r="P413" s="251">
        <f t="shared" si="66"/>
        <v>2428040.2299999967</v>
      </c>
    </row>
    <row r="414" spans="1:16" s="243" customFormat="1" ht="13.7" customHeight="1" x14ac:dyDescent="0.2">
      <c r="A414" s="557" t="s">
        <v>262</v>
      </c>
      <c r="C414" s="251">
        <f>'Summary- Detailed'!R279</f>
        <v>0</v>
      </c>
      <c r="F414" s="251">
        <f>C414</f>
        <v>0</v>
      </c>
      <c r="G414" s="251">
        <f t="shared" si="67"/>
        <v>39463264.87375465</v>
      </c>
      <c r="I414" s="471">
        <v>43861</v>
      </c>
      <c r="J414" s="471">
        <v>43861</v>
      </c>
      <c r="K414" s="245">
        <f>+IF(+J414="","",+J414-(I414-1))</f>
        <v>1</v>
      </c>
      <c r="L414" s="245"/>
      <c r="M414" s="249">
        <v>4.9599999999999998E-2</v>
      </c>
      <c r="N414" s="247">
        <f t="shared" si="68"/>
        <v>5362.68</v>
      </c>
      <c r="O414" s="247">
        <f t="shared" si="69"/>
        <v>166243.06</v>
      </c>
      <c r="P414" s="251">
        <f t="shared" si="66"/>
        <v>2433402.9099999969</v>
      </c>
    </row>
    <row r="415" spans="1:16" s="243" customFormat="1" x14ac:dyDescent="0.2">
      <c r="B415" s="243" t="s">
        <v>36</v>
      </c>
      <c r="C415" s="251"/>
      <c r="G415" s="251">
        <f t="shared" si="67"/>
        <v>39463264.87375465</v>
      </c>
      <c r="I415" s="471">
        <v>43862</v>
      </c>
      <c r="J415" s="471">
        <v>43889</v>
      </c>
      <c r="K415" s="245">
        <v>28</v>
      </c>
      <c r="L415" s="245"/>
      <c r="M415" s="249">
        <v>4.9599999999999998E-2</v>
      </c>
      <c r="N415" s="247">
        <f t="shared" si="68"/>
        <v>150155.01999999999</v>
      </c>
      <c r="O415" s="247">
        <f t="shared" si="69"/>
        <v>150155.01999999999</v>
      </c>
      <c r="P415" s="251">
        <f t="shared" si="66"/>
        <v>2583557.9299999969</v>
      </c>
    </row>
    <row r="416" spans="1:16" s="243" customFormat="1" x14ac:dyDescent="0.2">
      <c r="C416" s="251">
        <f>'Summary- Detailed'!R280</f>
        <v>0</v>
      </c>
      <c r="F416" s="251">
        <f>C416</f>
        <v>0</v>
      </c>
      <c r="G416" s="251">
        <f t="shared" si="67"/>
        <v>39463264.87375465</v>
      </c>
      <c r="I416" s="471">
        <v>43890</v>
      </c>
      <c r="J416" s="471">
        <v>43890</v>
      </c>
      <c r="K416" s="245">
        <f t="shared" ref="K416:K437" si="70">+IF(+J416="","",+J416-(I416-1))</f>
        <v>1</v>
      </c>
      <c r="L416" s="245"/>
      <c r="M416" s="249">
        <v>4.9599999999999998E-2</v>
      </c>
      <c r="N416" s="247">
        <f t="shared" si="68"/>
        <v>5362.68</v>
      </c>
      <c r="O416" s="247">
        <f t="shared" si="69"/>
        <v>155517.69999999998</v>
      </c>
      <c r="P416" s="251">
        <f t="shared" si="66"/>
        <v>2588920.6099999971</v>
      </c>
    </row>
    <row r="417" spans="2:16" s="243" customFormat="1" x14ac:dyDescent="0.2">
      <c r="B417" s="243" t="s">
        <v>37</v>
      </c>
      <c r="C417" s="251"/>
      <c r="G417" s="251">
        <f t="shared" si="67"/>
        <v>39463264.87375465</v>
      </c>
      <c r="I417" s="471">
        <v>43891</v>
      </c>
      <c r="J417" s="471">
        <v>43920</v>
      </c>
      <c r="K417" s="245">
        <f t="shared" si="70"/>
        <v>30</v>
      </c>
      <c r="M417" s="249">
        <v>4.9599999999999998E-2</v>
      </c>
      <c r="N417" s="247">
        <f t="shared" si="68"/>
        <v>160880.38</v>
      </c>
      <c r="O417" s="247">
        <f t="shared" si="69"/>
        <v>160880.38</v>
      </c>
      <c r="P417" s="251">
        <f t="shared" si="66"/>
        <v>2749800.989999997</v>
      </c>
    </row>
    <row r="418" spans="2:16" s="243" customFormat="1" ht="14.25" customHeight="1" x14ac:dyDescent="0.2">
      <c r="C418" s="251">
        <f>'Summary- Detailed'!R281</f>
        <v>4044973.1572788954</v>
      </c>
      <c r="F418" s="251">
        <f>C418</f>
        <v>4044973.1572788954</v>
      </c>
      <c r="G418" s="251">
        <f t="shared" si="67"/>
        <v>43508238.031033546</v>
      </c>
      <c r="I418" s="471">
        <v>43921</v>
      </c>
      <c r="J418" s="471">
        <v>43921</v>
      </c>
      <c r="K418" s="245">
        <f t="shared" si="70"/>
        <v>1</v>
      </c>
      <c r="M418" s="249">
        <v>4.9599999999999998E-2</v>
      </c>
      <c r="N418" s="247">
        <f t="shared" si="68"/>
        <v>5912.35</v>
      </c>
      <c r="O418" s="247">
        <f t="shared" si="69"/>
        <v>166792.73000000001</v>
      </c>
      <c r="P418" s="251">
        <f t="shared" si="66"/>
        <v>2755713.3399999971</v>
      </c>
    </row>
    <row r="419" spans="2:16" s="243" customFormat="1" ht="15.75" x14ac:dyDescent="0.25">
      <c r="B419" s="243" t="s">
        <v>38</v>
      </c>
      <c r="C419" s="251"/>
      <c r="G419" s="251">
        <f t="shared" si="67"/>
        <v>43508238.031033546</v>
      </c>
      <c r="I419" s="471">
        <v>43922</v>
      </c>
      <c r="J419" s="471">
        <v>43950</v>
      </c>
      <c r="K419" s="245">
        <f t="shared" si="70"/>
        <v>29</v>
      </c>
      <c r="L419" s="699"/>
      <c r="M419" s="249">
        <v>4.7500000000000001E-2</v>
      </c>
      <c r="N419" s="247">
        <f t="shared" ref="N419:N437" si="71">+IF(+K419&lt;&gt;" ", ROUND(M419*(K419/365)*G419,2),0)</f>
        <v>164198.9</v>
      </c>
      <c r="O419" s="247">
        <f t="shared" ref="O419:O434" si="72">IF(MONTH(+I419)&lt;&gt;MONTH(+I418),N419,+O418+N419)</f>
        <v>164198.9</v>
      </c>
      <c r="P419" s="251">
        <f t="shared" si="66"/>
        <v>2919912.239999997</v>
      </c>
    </row>
    <row r="420" spans="2:16" s="243" customFormat="1" ht="15.75" x14ac:dyDescent="0.25">
      <c r="C420" s="251">
        <f>'Summary- Detailed'!R282</f>
        <v>4123562.2552430183</v>
      </c>
      <c r="F420" s="251">
        <f>C420</f>
        <v>4123562.2552430183</v>
      </c>
      <c r="G420" s="251">
        <f t="shared" si="67"/>
        <v>47631800.286276564</v>
      </c>
      <c r="I420" s="471">
        <v>43951</v>
      </c>
      <c r="J420" s="471">
        <v>43951</v>
      </c>
      <c r="K420" s="245">
        <f t="shared" si="70"/>
        <v>1</v>
      </c>
      <c r="L420" s="699"/>
      <c r="M420" s="249">
        <v>4.7500000000000001E-2</v>
      </c>
      <c r="N420" s="247">
        <f t="shared" si="71"/>
        <v>6198.66</v>
      </c>
      <c r="O420" s="247">
        <f t="shared" si="72"/>
        <v>170397.56</v>
      </c>
      <c r="P420" s="251">
        <f t="shared" si="66"/>
        <v>2926110.8999999971</v>
      </c>
    </row>
    <row r="421" spans="2:16" s="243" customFormat="1" ht="15.75" x14ac:dyDescent="0.25">
      <c r="B421" s="243" t="s">
        <v>39</v>
      </c>
      <c r="C421" s="251"/>
      <c r="G421" s="251">
        <f t="shared" si="67"/>
        <v>47631800.286276564</v>
      </c>
      <c r="I421" s="471">
        <v>43952</v>
      </c>
      <c r="J421" s="471">
        <v>43981</v>
      </c>
      <c r="K421" s="245">
        <f t="shared" si="70"/>
        <v>30</v>
      </c>
      <c r="L421" s="699"/>
      <c r="M421" s="249">
        <v>4.7500000000000001E-2</v>
      </c>
      <c r="N421" s="247">
        <f t="shared" si="71"/>
        <v>185959.77</v>
      </c>
      <c r="O421" s="247">
        <f t="shared" si="72"/>
        <v>185959.77</v>
      </c>
      <c r="P421" s="251">
        <f t="shared" si="66"/>
        <v>3112070.6699999971</v>
      </c>
    </row>
    <row r="422" spans="2:16" s="243" customFormat="1" ht="15.75" x14ac:dyDescent="0.25">
      <c r="C422" s="251">
        <f>'Summary- Detailed'!R283</f>
        <v>5424180.3395374343</v>
      </c>
      <c r="F422" s="251">
        <f>C422</f>
        <v>5424180.3395374343</v>
      </c>
      <c r="G422" s="251">
        <f t="shared" si="67"/>
        <v>53055980.625813998</v>
      </c>
      <c r="I422" s="471">
        <v>43982</v>
      </c>
      <c r="J422" s="471">
        <v>43982</v>
      </c>
      <c r="K422" s="245">
        <f t="shared" si="70"/>
        <v>1</v>
      </c>
      <c r="L422" s="699"/>
      <c r="M422" s="249">
        <v>4.7500000000000001E-2</v>
      </c>
      <c r="N422" s="247">
        <f t="shared" si="71"/>
        <v>6904.55</v>
      </c>
      <c r="O422" s="247">
        <f t="shared" si="72"/>
        <v>192864.31999999998</v>
      </c>
      <c r="P422" s="251">
        <f t="shared" si="66"/>
        <v>3118975.2199999969</v>
      </c>
    </row>
    <row r="423" spans="2:16" s="243" customFormat="1" ht="15.75" x14ac:dyDescent="0.25">
      <c r="B423" s="243" t="s">
        <v>40</v>
      </c>
      <c r="C423" s="251"/>
      <c r="G423" s="251">
        <f t="shared" si="67"/>
        <v>53055980.625813998</v>
      </c>
      <c r="I423" s="471">
        <v>43983</v>
      </c>
      <c r="J423" s="471">
        <v>44011</v>
      </c>
      <c r="K423" s="245">
        <f t="shared" si="70"/>
        <v>29</v>
      </c>
      <c r="L423" s="699"/>
      <c r="M423" s="249">
        <v>4.7500000000000001E-2</v>
      </c>
      <c r="N423" s="247">
        <f t="shared" si="71"/>
        <v>200231.82</v>
      </c>
      <c r="O423" s="247">
        <f t="shared" si="72"/>
        <v>200231.82</v>
      </c>
      <c r="P423" s="251">
        <f t="shared" si="66"/>
        <v>3319207.0399999968</v>
      </c>
    </row>
    <row r="424" spans="2:16" s="243" customFormat="1" ht="15.75" x14ac:dyDescent="0.25">
      <c r="C424" s="251">
        <f>'Summary- Detailed'!R284</f>
        <v>5871829.8037184477</v>
      </c>
      <c r="F424" s="251">
        <f>C424</f>
        <v>5871829.8037184477</v>
      </c>
      <c r="G424" s="251">
        <f t="shared" si="67"/>
        <v>58927810.429532446</v>
      </c>
      <c r="I424" s="471">
        <v>44012</v>
      </c>
      <c r="J424" s="471">
        <v>44012</v>
      </c>
      <c r="K424" s="245">
        <f t="shared" si="70"/>
        <v>1</v>
      </c>
      <c r="L424" s="699"/>
      <c r="M424" s="249">
        <v>4.7500000000000001E-2</v>
      </c>
      <c r="N424" s="247">
        <f t="shared" si="71"/>
        <v>7668.69</v>
      </c>
      <c r="O424" s="247">
        <f t="shared" si="72"/>
        <v>207900.51</v>
      </c>
      <c r="P424" s="251">
        <f t="shared" si="66"/>
        <v>3326875.7299999967</v>
      </c>
    </row>
    <row r="425" spans="2:16" s="243" customFormat="1" ht="15.75" x14ac:dyDescent="0.25">
      <c r="B425" s="243" t="s">
        <v>29</v>
      </c>
      <c r="C425" s="251"/>
      <c r="G425" s="251">
        <f t="shared" si="67"/>
        <v>58927810.429532446</v>
      </c>
      <c r="I425" s="471">
        <v>44013</v>
      </c>
      <c r="J425" s="471">
        <v>44042</v>
      </c>
      <c r="K425" s="245">
        <f t="shared" si="70"/>
        <v>30</v>
      </c>
      <c r="L425" s="699"/>
      <c r="M425" s="249">
        <v>3.4299999999999997E-2</v>
      </c>
      <c r="N425" s="247">
        <f t="shared" si="71"/>
        <v>166127.99</v>
      </c>
      <c r="O425" s="247">
        <f t="shared" si="72"/>
        <v>166127.99</v>
      </c>
      <c r="P425" s="251">
        <f t="shared" si="66"/>
        <v>3493003.7199999969</v>
      </c>
    </row>
    <row r="426" spans="2:16" s="243" customFormat="1" ht="15.75" x14ac:dyDescent="0.25">
      <c r="C426" s="251">
        <f>'Summary- Detailed'!R285</f>
        <v>298893.2355472073</v>
      </c>
      <c r="F426" s="251">
        <f>C426</f>
        <v>298893.2355472073</v>
      </c>
      <c r="G426" s="251">
        <f t="shared" si="67"/>
        <v>59226703.665079653</v>
      </c>
      <c r="I426" s="471">
        <v>44043</v>
      </c>
      <c r="J426" s="471">
        <v>44043</v>
      </c>
      <c r="K426" s="245">
        <f t="shared" si="70"/>
        <v>1</v>
      </c>
      <c r="L426" s="699"/>
      <c r="M426" s="249">
        <v>3.4299999999999997E-2</v>
      </c>
      <c r="N426" s="247">
        <f t="shared" si="71"/>
        <v>5565.69</v>
      </c>
      <c r="O426" s="247">
        <f t="shared" si="72"/>
        <v>171693.68</v>
      </c>
      <c r="P426" s="251">
        <f t="shared" si="66"/>
        <v>3498569.4099999969</v>
      </c>
    </row>
    <row r="427" spans="2:16" s="243" customFormat="1" ht="15.75" x14ac:dyDescent="0.25">
      <c r="B427" s="243" t="s">
        <v>30</v>
      </c>
      <c r="C427" s="251"/>
      <c r="G427" s="251">
        <f t="shared" si="67"/>
        <v>59226703.665079653</v>
      </c>
      <c r="I427" s="471">
        <v>44044</v>
      </c>
      <c r="J427" s="471">
        <v>44073</v>
      </c>
      <c r="K427" s="245">
        <f t="shared" si="70"/>
        <v>30</v>
      </c>
      <c r="L427" s="699"/>
      <c r="M427" s="249">
        <v>3.4299999999999997E-2</v>
      </c>
      <c r="N427" s="247">
        <f t="shared" si="71"/>
        <v>166970.62</v>
      </c>
      <c r="O427" s="247">
        <f t="shared" si="72"/>
        <v>166970.62</v>
      </c>
      <c r="P427" s="251">
        <f t="shared" si="66"/>
        <v>3665540.029999997</v>
      </c>
    </row>
    <row r="428" spans="2:16" s="243" customFormat="1" ht="15.75" x14ac:dyDescent="0.25">
      <c r="C428" s="251">
        <f>'Summary- Detailed'!R286</f>
        <v>93680.189018860459</v>
      </c>
      <c r="F428" s="251">
        <f>C428</f>
        <v>93680.189018860459</v>
      </c>
      <c r="G428" s="251">
        <f t="shared" si="67"/>
        <v>59320383.854098514</v>
      </c>
      <c r="I428" s="471">
        <v>44074</v>
      </c>
      <c r="J428" s="471">
        <v>44074</v>
      </c>
      <c r="K428" s="245">
        <f t="shared" si="70"/>
        <v>1</v>
      </c>
      <c r="L428" s="699"/>
      <c r="M428" s="249">
        <v>3.4299999999999997E-2</v>
      </c>
      <c r="N428" s="247">
        <f t="shared" si="71"/>
        <v>5574.49</v>
      </c>
      <c r="O428" s="247">
        <f t="shared" si="72"/>
        <v>172545.11</v>
      </c>
      <c r="P428" s="251">
        <f t="shared" si="66"/>
        <v>3671114.5199999972</v>
      </c>
    </row>
    <row r="429" spans="2:16" s="243" customFormat="1" ht="15.75" x14ac:dyDescent="0.25">
      <c r="B429" s="243" t="s">
        <v>31</v>
      </c>
      <c r="C429" s="251"/>
      <c r="G429" s="251">
        <f t="shared" si="67"/>
        <v>59320383.854098514</v>
      </c>
      <c r="I429" s="471">
        <v>44075</v>
      </c>
      <c r="J429" s="471">
        <v>44103</v>
      </c>
      <c r="K429" s="245">
        <f t="shared" si="70"/>
        <v>29</v>
      </c>
      <c r="L429" s="699"/>
      <c r="M429" s="249">
        <v>3.4299999999999997E-2</v>
      </c>
      <c r="N429" s="247">
        <f t="shared" si="71"/>
        <v>161660.24</v>
      </c>
      <c r="O429" s="247">
        <f t="shared" si="72"/>
        <v>161660.24</v>
      </c>
      <c r="P429" s="251">
        <f t="shared" si="66"/>
        <v>3832774.759999997</v>
      </c>
    </row>
    <row r="430" spans="2:16" s="243" customFormat="1" ht="15.75" x14ac:dyDescent="0.25">
      <c r="C430" s="251">
        <f>'Summary- Detailed'!R287</f>
        <v>1995631.9742398933</v>
      </c>
      <c r="F430" s="251">
        <f>C430</f>
        <v>1995631.9742398933</v>
      </c>
      <c r="G430" s="251">
        <f t="shared" si="67"/>
        <v>61316015.828338407</v>
      </c>
      <c r="I430" s="471">
        <v>44104</v>
      </c>
      <c r="J430" s="471">
        <v>44104</v>
      </c>
      <c r="K430" s="245">
        <f t="shared" si="70"/>
        <v>1</v>
      </c>
      <c r="L430" s="699"/>
      <c r="M430" s="249">
        <v>3.4299999999999997E-2</v>
      </c>
      <c r="N430" s="247">
        <f t="shared" si="71"/>
        <v>5762.03</v>
      </c>
      <c r="O430" s="247">
        <f t="shared" si="72"/>
        <v>167422.26999999999</v>
      </c>
      <c r="P430" s="251">
        <f t="shared" si="66"/>
        <v>3838536.7899999968</v>
      </c>
    </row>
    <row r="431" spans="2:16" s="243" customFormat="1" ht="15.75" x14ac:dyDescent="0.25">
      <c r="B431" s="243" t="s">
        <v>32</v>
      </c>
      <c r="C431" s="251"/>
      <c r="G431" s="251">
        <f t="shared" si="67"/>
        <v>61316015.828338407</v>
      </c>
      <c r="I431" s="471">
        <v>44105</v>
      </c>
      <c r="J431" s="471">
        <v>44134</v>
      </c>
      <c r="K431" s="245">
        <f t="shared" si="70"/>
        <v>30</v>
      </c>
      <c r="L431" s="699"/>
      <c r="M431" s="249">
        <v>3.2500000000000001E-2</v>
      </c>
      <c r="N431" s="247">
        <f t="shared" si="71"/>
        <v>163789.35999999999</v>
      </c>
      <c r="O431" s="247">
        <f t="shared" si="72"/>
        <v>163789.35999999999</v>
      </c>
      <c r="P431" s="251">
        <f t="shared" si="66"/>
        <v>4002326.1499999966</v>
      </c>
    </row>
    <row r="432" spans="2:16" s="243" customFormat="1" ht="15.75" x14ac:dyDescent="0.25">
      <c r="C432" s="251">
        <f>'Summary- Detailed'!R288</f>
        <v>3297061.5907790065</v>
      </c>
      <c r="F432" s="251">
        <f>C432</f>
        <v>3297061.5907790065</v>
      </c>
      <c r="G432" s="251">
        <f t="shared" si="67"/>
        <v>64613077.419117413</v>
      </c>
      <c r="I432" s="471">
        <v>44135</v>
      </c>
      <c r="J432" s="471">
        <v>44135</v>
      </c>
      <c r="K432" s="245">
        <f t="shared" si="70"/>
        <v>1</v>
      </c>
      <c r="L432" s="699"/>
      <c r="M432" s="249">
        <v>3.2500000000000001E-2</v>
      </c>
      <c r="N432" s="247">
        <f t="shared" si="71"/>
        <v>5753.22</v>
      </c>
      <c r="O432" s="247">
        <f t="shared" si="72"/>
        <v>169542.58</v>
      </c>
      <c r="P432" s="251">
        <f t="shared" si="66"/>
        <v>4008079.3699999969</v>
      </c>
    </row>
    <row r="433" spans="1:17" s="243" customFormat="1" ht="15.75" x14ac:dyDescent="0.25">
      <c r="B433" s="243" t="s">
        <v>33</v>
      </c>
      <c r="C433" s="251"/>
      <c r="G433" s="251">
        <f t="shared" si="67"/>
        <v>64613077.419117413</v>
      </c>
      <c r="I433" s="471">
        <v>44136</v>
      </c>
      <c r="J433" s="471">
        <v>44164</v>
      </c>
      <c r="K433" s="245">
        <f t="shared" si="70"/>
        <v>29</v>
      </c>
      <c r="L433" s="699"/>
      <c r="M433" s="249">
        <v>3.2500000000000001E-2</v>
      </c>
      <c r="N433" s="247">
        <f t="shared" si="71"/>
        <v>166843.35999999999</v>
      </c>
      <c r="O433" s="247">
        <f t="shared" si="72"/>
        <v>166843.35999999999</v>
      </c>
      <c r="P433" s="251">
        <f t="shared" si="66"/>
        <v>4174922.7299999967</v>
      </c>
    </row>
    <row r="434" spans="1:17" s="243" customFormat="1" ht="15.75" x14ac:dyDescent="0.25">
      <c r="C434" s="251">
        <f>'Summary- Detailed'!R289</f>
        <v>6477541.7287608758</v>
      </c>
      <c r="F434" s="251">
        <f>SUM(C434:E434)</f>
        <v>6477541.7287608758</v>
      </c>
      <c r="G434" s="251">
        <f t="shared" si="67"/>
        <v>71090619.147878289</v>
      </c>
      <c r="I434" s="471">
        <v>44165</v>
      </c>
      <c r="J434" s="471">
        <v>44165</v>
      </c>
      <c r="K434" s="245">
        <f t="shared" si="70"/>
        <v>1</v>
      </c>
      <c r="L434" s="699"/>
      <c r="M434" s="249">
        <v>3.2500000000000001E-2</v>
      </c>
      <c r="N434" s="247">
        <f t="shared" si="71"/>
        <v>6329.99</v>
      </c>
      <c r="O434" s="247">
        <f t="shared" si="72"/>
        <v>173173.34999999998</v>
      </c>
      <c r="P434" s="251">
        <f t="shared" si="66"/>
        <v>4181252.7199999969</v>
      </c>
    </row>
    <row r="435" spans="1:17" s="243" customFormat="1" ht="15.75" x14ac:dyDescent="0.25">
      <c r="A435" s="243" t="s">
        <v>285</v>
      </c>
      <c r="B435" s="243" t="s">
        <v>34</v>
      </c>
      <c r="C435" s="251"/>
      <c r="E435" s="251">
        <f>-G412</f>
        <v>-39463264.87375465</v>
      </c>
      <c r="F435" s="251">
        <f>SUM(C435:E435)</f>
        <v>-39463264.87375465</v>
      </c>
      <c r="G435" s="251">
        <f>E435</f>
        <v>-39463264.87375465</v>
      </c>
      <c r="I435" s="612">
        <v>44166</v>
      </c>
      <c r="J435" s="612">
        <v>44166</v>
      </c>
      <c r="K435" s="245"/>
      <c r="L435" s="699"/>
      <c r="M435" s="249"/>
      <c r="N435" s="247"/>
      <c r="O435" s="247"/>
      <c r="P435" s="251">
        <f>-'SEF-3 p5 Interest'!P412</f>
        <v>-2267159.8499999968</v>
      </c>
      <c r="Q435" s="664"/>
    </row>
    <row r="436" spans="1:17" s="243" customFormat="1" x14ac:dyDescent="0.2">
      <c r="D436" s="217"/>
      <c r="E436" s="217"/>
      <c r="F436" s="251">
        <f>SUM(C436:E436)</f>
        <v>0</v>
      </c>
      <c r="G436" s="497">
        <f>+G434+E436+F436+G435</f>
        <v>31627354.274123639</v>
      </c>
      <c r="H436" s="217"/>
      <c r="I436" s="612">
        <v>44166</v>
      </c>
      <c r="J436" s="612">
        <v>44195</v>
      </c>
      <c r="K436" s="749">
        <f t="shared" si="70"/>
        <v>30</v>
      </c>
      <c r="L436" s="217"/>
      <c r="M436" s="750">
        <v>3.2500000000000001E-2</v>
      </c>
      <c r="N436" s="429">
        <f t="shared" si="71"/>
        <v>84484.03</v>
      </c>
      <c r="O436" s="429">
        <f>IF(MONTH(+I436)&lt;&gt;MONTH(+I434),N436,+O434+N436)</f>
        <v>84484.03</v>
      </c>
      <c r="P436" s="497">
        <f>P434+N436+P435</f>
        <v>1998576.9000000004</v>
      </c>
    </row>
    <row r="437" spans="1:17" s="243" customFormat="1" ht="13.5" customHeight="1" x14ac:dyDescent="0.2">
      <c r="C437" s="251">
        <f>'Summary- Detailed'!R290</f>
        <v>12379439.185479701</v>
      </c>
      <c r="D437" s="217"/>
      <c r="E437" s="217"/>
      <c r="F437" s="251">
        <f>SUM(C437:E437)</f>
        <v>12379439.185479701</v>
      </c>
      <c r="G437" s="497">
        <f>+G436+E437+F437</f>
        <v>44006793.459603339</v>
      </c>
      <c r="H437" s="217"/>
      <c r="I437" s="612">
        <v>44196</v>
      </c>
      <c r="J437" s="612">
        <v>44196</v>
      </c>
      <c r="K437" s="749">
        <f t="shared" si="70"/>
        <v>1</v>
      </c>
      <c r="L437" s="217"/>
      <c r="M437" s="750">
        <v>3.2500000000000001E-2</v>
      </c>
      <c r="N437" s="429">
        <f t="shared" si="71"/>
        <v>3918.41</v>
      </c>
      <c r="O437" s="429">
        <f>IF(MONTH(+I437)&lt;&gt;MONTH(+I436),N437,+O436+N437)</f>
        <v>88402.44</v>
      </c>
      <c r="P437" s="497">
        <f>P436+N437</f>
        <v>2002495.3100000003</v>
      </c>
    </row>
    <row r="438" spans="1:17" s="243" customFormat="1" ht="14.25" customHeight="1" x14ac:dyDescent="0.2">
      <c r="A438" s="664" t="s">
        <v>279</v>
      </c>
      <c r="B438" s="664" t="s">
        <v>35</v>
      </c>
      <c r="C438" s="748"/>
      <c r="D438" s="217"/>
      <c r="E438" s="217"/>
      <c r="F438" s="251"/>
      <c r="G438" s="497">
        <f t="shared" ref="G438:G458" si="73">+G437+E438+F438</f>
        <v>44006793.459603339</v>
      </c>
      <c r="H438" s="217"/>
      <c r="I438" s="612">
        <v>44197</v>
      </c>
      <c r="J438" s="612">
        <v>44226</v>
      </c>
      <c r="K438" s="749">
        <f t="shared" ref="K438:K462" si="74">+IF(+J438="","",+J438-(I438-1))</f>
        <v>30</v>
      </c>
      <c r="L438" s="217"/>
      <c r="M438" s="750">
        <v>3.2500000000000001E-2</v>
      </c>
      <c r="N438" s="429">
        <f t="shared" ref="N438:N462" si="75">+IF(+K438&lt;&gt;" ", ROUND(M438*(K438/365)*G438,2),0)</f>
        <v>117552.39</v>
      </c>
      <c r="O438" s="429">
        <f t="shared" ref="O438:O462" si="76">IF(MONTH(+I438)&lt;&gt;MONTH(+I437),N438,+O437+N438)</f>
        <v>117552.39</v>
      </c>
      <c r="P438" s="497">
        <f t="shared" ref="P438:P462" si="77">P437+N438</f>
        <v>2120047.7000000002</v>
      </c>
    </row>
    <row r="439" spans="1:17" ht="14.45" customHeight="1" x14ac:dyDescent="0.2">
      <c r="A439" s="557" t="s">
        <v>280</v>
      </c>
      <c r="B439" s="664"/>
      <c r="C439" s="748">
        <f>+'Summary- Detailed'!R296</f>
        <v>0</v>
      </c>
      <c r="D439" s="217"/>
      <c r="E439" s="748"/>
      <c r="F439" s="497">
        <f>SUM(C439:E439)</f>
        <v>0</v>
      </c>
      <c r="G439" s="497">
        <f t="shared" si="73"/>
        <v>44006793.459603339</v>
      </c>
      <c r="H439" s="217"/>
      <c r="I439" s="612">
        <v>44227</v>
      </c>
      <c r="J439" s="612">
        <v>44227</v>
      </c>
      <c r="K439" s="749">
        <f t="shared" si="74"/>
        <v>1</v>
      </c>
      <c r="L439" s="217"/>
      <c r="M439" s="750">
        <v>3.2500000000000001E-2</v>
      </c>
      <c r="N439" s="429">
        <f t="shared" si="75"/>
        <v>3918.41</v>
      </c>
      <c r="O439" s="429">
        <f t="shared" si="76"/>
        <v>121470.8</v>
      </c>
      <c r="P439" s="497">
        <f t="shared" si="77"/>
        <v>2123966.1100000003</v>
      </c>
    </row>
    <row r="440" spans="1:17" ht="14.45" customHeight="1" x14ac:dyDescent="0.2">
      <c r="A440" s="217"/>
      <c r="B440" s="664" t="s">
        <v>36</v>
      </c>
      <c r="C440" s="748"/>
      <c r="D440" s="217"/>
      <c r="E440" s="748"/>
      <c r="F440" s="664"/>
      <c r="G440" s="497">
        <f t="shared" si="73"/>
        <v>44006793.459603339</v>
      </c>
      <c r="H440" s="217"/>
      <c r="I440" s="612">
        <v>44228</v>
      </c>
      <c r="J440" s="612">
        <v>44254</v>
      </c>
      <c r="K440" s="749">
        <f t="shared" si="74"/>
        <v>27</v>
      </c>
      <c r="L440" s="217"/>
      <c r="M440" s="750">
        <v>3.2500000000000001E-2</v>
      </c>
      <c r="N440" s="429">
        <f t="shared" si="75"/>
        <v>105797.15</v>
      </c>
      <c r="O440" s="429">
        <f t="shared" si="76"/>
        <v>105797.15</v>
      </c>
      <c r="P440" s="497">
        <f t="shared" si="77"/>
        <v>2229763.2600000002</v>
      </c>
    </row>
    <row r="441" spans="1:17" ht="14.45" customHeight="1" x14ac:dyDescent="0.2">
      <c r="A441" s="217"/>
      <c r="B441" s="664"/>
      <c r="C441" s="748">
        <f>+'Summary- Detailed'!R297</f>
        <v>0</v>
      </c>
      <c r="D441" s="217"/>
      <c r="E441" s="748"/>
      <c r="F441" s="497">
        <f>SUM(C441:E441)</f>
        <v>0</v>
      </c>
      <c r="G441" s="497">
        <f t="shared" si="73"/>
        <v>44006793.459603339</v>
      </c>
      <c r="H441" s="217"/>
      <c r="I441" s="612">
        <v>44255</v>
      </c>
      <c r="J441" s="612">
        <v>44255</v>
      </c>
      <c r="K441" s="749">
        <f t="shared" si="74"/>
        <v>1</v>
      </c>
      <c r="L441" s="217"/>
      <c r="M441" s="750">
        <v>3.2500000000000001E-2</v>
      </c>
      <c r="N441" s="429">
        <f t="shared" si="75"/>
        <v>3918.41</v>
      </c>
      <c r="O441" s="429">
        <f t="shared" si="76"/>
        <v>109715.56</v>
      </c>
      <c r="P441" s="497">
        <f t="shared" si="77"/>
        <v>2233681.6700000004</v>
      </c>
    </row>
    <row r="442" spans="1:17" ht="14.45" customHeight="1" x14ac:dyDescent="0.2">
      <c r="A442" s="217"/>
      <c r="B442" s="664" t="s">
        <v>37</v>
      </c>
      <c r="C442" s="748"/>
      <c r="D442" s="217"/>
      <c r="E442" s="748"/>
      <c r="F442" s="664"/>
      <c r="G442" s="497">
        <f t="shared" si="73"/>
        <v>44006793.459603339</v>
      </c>
      <c r="H442" s="217"/>
      <c r="I442" s="612">
        <v>44256</v>
      </c>
      <c r="J442" s="612">
        <v>44285</v>
      </c>
      <c r="K442" s="749">
        <f t="shared" si="74"/>
        <v>30</v>
      </c>
      <c r="L442" s="217"/>
      <c r="M442" s="750">
        <v>3.2500000000000001E-2</v>
      </c>
      <c r="N442" s="429">
        <f t="shared" si="75"/>
        <v>117552.39</v>
      </c>
      <c r="O442" s="429">
        <f t="shared" si="76"/>
        <v>117552.39</v>
      </c>
      <c r="P442" s="497">
        <f t="shared" si="77"/>
        <v>2351234.0600000005</v>
      </c>
    </row>
    <row r="443" spans="1:17" ht="14.45" customHeight="1" x14ac:dyDescent="0.2">
      <c r="A443" s="217"/>
      <c r="B443" s="664"/>
      <c r="C443" s="748">
        <f>+'Summary- Detailed'!R298</f>
        <v>0</v>
      </c>
      <c r="D443" s="217"/>
      <c r="E443" s="748"/>
      <c r="F443" s="497">
        <f>SUM(C443:E443)</f>
        <v>0</v>
      </c>
      <c r="G443" s="497">
        <f t="shared" si="73"/>
        <v>44006793.459603339</v>
      </c>
      <c r="H443" s="217"/>
      <c r="I443" s="612">
        <v>44286</v>
      </c>
      <c r="J443" s="612">
        <v>44286</v>
      </c>
      <c r="K443" s="749">
        <f t="shared" si="74"/>
        <v>1</v>
      </c>
      <c r="L443" s="217"/>
      <c r="M443" s="750">
        <v>3.2500000000000001E-2</v>
      </c>
      <c r="N443" s="429">
        <f t="shared" si="75"/>
        <v>3918.41</v>
      </c>
      <c r="O443" s="429">
        <f t="shared" si="76"/>
        <v>121470.8</v>
      </c>
      <c r="P443" s="497">
        <f t="shared" si="77"/>
        <v>2355152.4700000007</v>
      </c>
    </row>
    <row r="444" spans="1:17" ht="14.45" customHeight="1" x14ac:dyDescent="0.2">
      <c r="A444" s="217"/>
      <c r="B444" s="664" t="s">
        <v>38</v>
      </c>
      <c r="C444" s="748"/>
      <c r="D444" s="217"/>
      <c r="E444" s="748"/>
      <c r="F444" s="664"/>
      <c r="G444" s="497">
        <f t="shared" si="73"/>
        <v>44006793.459603339</v>
      </c>
      <c r="H444" s="217"/>
      <c r="I444" s="612">
        <v>44287</v>
      </c>
      <c r="J444" s="612">
        <v>44315</v>
      </c>
      <c r="K444" s="749">
        <f t="shared" si="74"/>
        <v>29</v>
      </c>
      <c r="L444" s="217"/>
      <c r="M444" s="750">
        <v>3.2500000000000001E-2</v>
      </c>
      <c r="N444" s="429">
        <f t="shared" si="75"/>
        <v>113633.98</v>
      </c>
      <c r="O444" s="429">
        <f t="shared" si="76"/>
        <v>113633.98</v>
      </c>
      <c r="P444" s="497">
        <f t="shared" si="77"/>
        <v>2468786.4500000007</v>
      </c>
    </row>
    <row r="445" spans="1:17" ht="14.45" customHeight="1" x14ac:dyDescent="0.2">
      <c r="A445" s="217"/>
      <c r="B445" s="664"/>
      <c r="C445" s="754">
        <f>+'Summary- Detailed'!R299</f>
        <v>0</v>
      </c>
      <c r="D445" s="217"/>
      <c r="E445" s="748"/>
      <c r="F445" s="497">
        <f>SUM(C445:E445)</f>
        <v>0</v>
      </c>
      <c r="G445" s="497">
        <f t="shared" si="73"/>
        <v>44006793.459603339</v>
      </c>
      <c r="H445" s="217"/>
      <c r="I445" s="612">
        <v>44316</v>
      </c>
      <c r="J445" s="612">
        <v>44316</v>
      </c>
      <c r="K445" s="749">
        <f t="shared" si="74"/>
        <v>1</v>
      </c>
      <c r="L445" s="217"/>
      <c r="M445" s="750">
        <v>3.2500000000000001E-2</v>
      </c>
      <c r="N445" s="429">
        <f t="shared" si="75"/>
        <v>3918.41</v>
      </c>
      <c r="O445" s="429">
        <f t="shared" si="76"/>
        <v>117552.39</v>
      </c>
      <c r="P445" s="497">
        <f t="shared" si="77"/>
        <v>2472704.8600000008</v>
      </c>
    </row>
    <row r="446" spans="1:17" ht="14.45" customHeight="1" x14ac:dyDescent="0.2">
      <c r="A446" s="217"/>
      <c r="B446" s="664" t="s">
        <v>39</v>
      </c>
      <c r="C446" s="748"/>
      <c r="D446" s="217"/>
      <c r="E446" s="748"/>
      <c r="F446" s="664"/>
      <c r="G446" s="497">
        <f t="shared" si="73"/>
        <v>44006793.459603339</v>
      </c>
      <c r="H446" s="217"/>
      <c r="I446" s="612">
        <v>44317</v>
      </c>
      <c r="J446" s="612">
        <v>44346</v>
      </c>
      <c r="K446" s="749">
        <f t="shared" si="74"/>
        <v>30</v>
      </c>
      <c r="L446" s="217"/>
      <c r="M446" s="750">
        <v>3.2500000000000001E-2</v>
      </c>
      <c r="N446" s="429">
        <f t="shared" si="75"/>
        <v>117552.39</v>
      </c>
      <c r="O446" s="429">
        <f t="shared" si="76"/>
        <v>117552.39</v>
      </c>
      <c r="P446" s="497">
        <f t="shared" si="77"/>
        <v>2590257.2500000009</v>
      </c>
    </row>
    <row r="447" spans="1:17" ht="14.45" customHeight="1" x14ac:dyDescent="0.2">
      <c r="A447" s="217"/>
      <c r="B447" s="664"/>
      <c r="C447" s="754">
        <f>+'Summary- Detailed'!R300</f>
        <v>78046.604887321591</v>
      </c>
      <c r="D447" s="217"/>
      <c r="E447" s="748"/>
      <c r="F447" s="497">
        <f>SUM(C447:E447)</f>
        <v>78046.604887321591</v>
      </c>
      <c r="G447" s="497">
        <f t="shared" si="73"/>
        <v>44084840.064490661</v>
      </c>
      <c r="H447" s="217"/>
      <c r="I447" s="612">
        <v>44347</v>
      </c>
      <c r="J447" s="612">
        <v>44347</v>
      </c>
      <c r="K447" s="749">
        <f t="shared" si="74"/>
        <v>1</v>
      </c>
      <c r="L447" s="217"/>
      <c r="M447" s="750">
        <v>3.2500000000000001E-2</v>
      </c>
      <c r="N447" s="429">
        <f t="shared" si="75"/>
        <v>3925.36</v>
      </c>
      <c r="O447" s="429">
        <f t="shared" si="76"/>
        <v>121477.75</v>
      </c>
      <c r="P447" s="497">
        <f t="shared" si="77"/>
        <v>2594182.6100000008</v>
      </c>
    </row>
    <row r="448" spans="1:17" ht="14.45" customHeight="1" x14ac:dyDescent="0.2">
      <c r="A448" s="217"/>
      <c r="B448" s="664" t="s">
        <v>40</v>
      </c>
      <c r="C448" s="748"/>
      <c r="D448" s="217"/>
      <c r="E448" s="748"/>
      <c r="F448" s="664"/>
      <c r="G448" s="497">
        <f t="shared" si="73"/>
        <v>44084840.064490661</v>
      </c>
      <c r="H448" s="217"/>
      <c r="I448" s="612">
        <v>44348</v>
      </c>
      <c r="J448" s="612">
        <v>44376</v>
      </c>
      <c r="K448" s="749">
        <f t="shared" si="74"/>
        <v>29</v>
      </c>
      <c r="L448" s="217"/>
      <c r="M448" s="750">
        <v>3.2500000000000001E-2</v>
      </c>
      <c r="N448" s="429">
        <f t="shared" si="75"/>
        <v>113835.51</v>
      </c>
      <c r="O448" s="429">
        <f t="shared" si="76"/>
        <v>113835.51</v>
      </c>
      <c r="P448" s="497">
        <f t="shared" si="77"/>
        <v>2708018.1200000006</v>
      </c>
    </row>
    <row r="449" spans="1:17" ht="14.45" customHeight="1" x14ac:dyDescent="0.2">
      <c r="A449" s="217"/>
      <c r="B449" s="664"/>
      <c r="C449" s="754">
        <f>+'Summary- Detailed'!R301</f>
        <v>6671817.602853477</v>
      </c>
      <c r="D449" s="217"/>
      <c r="E449" s="748"/>
      <c r="F449" s="497">
        <f>SUM(C449:E449)</f>
        <v>6671817.602853477</v>
      </c>
      <c r="G449" s="497">
        <f t="shared" si="73"/>
        <v>50756657.667344138</v>
      </c>
      <c r="H449" s="217"/>
      <c r="I449" s="612">
        <v>44377</v>
      </c>
      <c r="J449" s="612">
        <v>44377</v>
      </c>
      <c r="K449" s="749">
        <f t="shared" si="74"/>
        <v>1</v>
      </c>
      <c r="L449" s="217"/>
      <c r="M449" s="750">
        <v>3.2500000000000001E-2</v>
      </c>
      <c r="N449" s="429">
        <f t="shared" si="75"/>
        <v>4519.43</v>
      </c>
      <c r="O449" s="429">
        <f t="shared" si="76"/>
        <v>118354.94</v>
      </c>
      <c r="P449" s="497">
        <f t="shared" si="77"/>
        <v>2712537.5500000007</v>
      </c>
    </row>
    <row r="450" spans="1:17" ht="14.45" customHeight="1" x14ac:dyDescent="0.2">
      <c r="A450" s="217"/>
      <c r="B450" s="664" t="s">
        <v>29</v>
      </c>
      <c r="C450" s="748"/>
      <c r="D450" s="217"/>
      <c r="E450" s="748"/>
      <c r="F450" s="664"/>
      <c r="G450" s="497">
        <f t="shared" si="73"/>
        <v>50756657.667344138</v>
      </c>
      <c r="H450" s="217"/>
      <c r="I450" s="612">
        <v>44378</v>
      </c>
      <c r="J450" s="612">
        <v>44407</v>
      </c>
      <c r="K450" s="749">
        <f t="shared" si="74"/>
        <v>30</v>
      </c>
      <c r="L450" s="217"/>
      <c r="M450" s="750">
        <v>3.2500000000000001E-2</v>
      </c>
      <c r="N450" s="429">
        <f t="shared" si="75"/>
        <v>135582.85</v>
      </c>
      <c r="O450" s="429">
        <f t="shared" si="76"/>
        <v>135582.85</v>
      </c>
      <c r="P450" s="497">
        <f t="shared" si="77"/>
        <v>2848120.4000000008</v>
      </c>
    </row>
    <row r="451" spans="1:17" ht="14.45" customHeight="1" x14ac:dyDescent="0.2">
      <c r="A451" s="217"/>
      <c r="B451" s="664"/>
      <c r="C451" s="754">
        <f>+'Summary- Detailed'!R302</f>
        <v>17492115.32345672</v>
      </c>
      <c r="D451" s="217"/>
      <c r="E451" s="748"/>
      <c r="F451" s="497">
        <f>SUM(C451:E451)</f>
        <v>17492115.32345672</v>
      </c>
      <c r="G451" s="497">
        <f t="shared" si="73"/>
        <v>68248772.990800858</v>
      </c>
      <c r="H451" s="217"/>
      <c r="I451" s="612">
        <v>44408</v>
      </c>
      <c r="J451" s="612">
        <v>44408</v>
      </c>
      <c r="K451" s="749">
        <f t="shared" si="74"/>
        <v>1</v>
      </c>
      <c r="L451" s="217"/>
      <c r="M451" s="750">
        <v>3.2500000000000001E-2</v>
      </c>
      <c r="N451" s="429">
        <f t="shared" si="75"/>
        <v>6076.95</v>
      </c>
      <c r="O451" s="429">
        <f t="shared" si="76"/>
        <v>141659.80000000002</v>
      </c>
      <c r="P451" s="497">
        <f t="shared" si="77"/>
        <v>2854197.350000001</v>
      </c>
    </row>
    <row r="452" spans="1:17" ht="14.45" customHeight="1" x14ac:dyDescent="0.2">
      <c r="A452" s="217"/>
      <c r="B452" s="664" t="s">
        <v>30</v>
      </c>
      <c r="C452" s="748"/>
      <c r="D452" s="217"/>
      <c r="E452" s="748"/>
      <c r="F452" s="664"/>
      <c r="G452" s="497">
        <f t="shared" si="73"/>
        <v>68248772.990800858</v>
      </c>
      <c r="H452" s="217"/>
      <c r="I452" s="612">
        <v>44409</v>
      </c>
      <c r="J452" s="612">
        <v>44438</v>
      </c>
      <c r="K452" s="749">
        <f t="shared" si="74"/>
        <v>30</v>
      </c>
      <c r="L452" s="217"/>
      <c r="M452" s="750">
        <v>3.2500000000000001E-2</v>
      </c>
      <c r="N452" s="429">
        <f t="shared" si="75"/>
        <v>182308.37</v>
      </c>
      <c r="O452" s="429">
        <f t="shared" si="76"/>
        <v>182308.37</v>
      </c>
      <c r="P452" s="497">
        <f t="shared" si="77"/>
        <v>3036505.7200000011</v>
      </c>
    </row>
    <row r="453" spans="1:17" ht="14.45" customHeight="1" x14ac:dyDescent="0.2">
      <c r="A453" s="217"/>
      <c r="B453" s="664"/>
      <c r="C453" s="754">
        <f>+'Summary- Detailed'!R303</f>
        <v>1953640.5154785663</v>
      </c>
      <c r="D453" s="217"/>
      <c r="E453" s="748"/>
      <c r="F453" s="497">
        <f>SUM(C453:E453)</f>
        <v>1953640.5154785663</v>
      </c>
      <c r="G453" s="497">
        <f t="shared" si="73"/>
        <v>70202413.506279424</v>
      </c>
      <c r="H453" s="217"/>
      <c r="I453" s="612">
        <v>44439</v>
      </c>
      <c r="J453" s="612">
        <v>44439</v>
      </c>
      <c r="K453" s="749">
        <f t="shared" si="74"/>
        <v>1</v>
      </c>
      <c r="L453" s="217"/>
      <c r="M453" s="750">
        <v>3.2500000000000001E-2</v>
      </c>
      <c r="N453" s="429">
        <f t="shared" si="75"/>
        <v>6250.9</v>
      </c>
      <c r="O453" s="429">
        <f t="shared" si="76"/>
        <v>188559.27</v>
      </c>
      <c r="P453" s="497">
        <f t="shared" si="77"/>
        <v>3042756.620000001</v>
      </c>
    </row>
    <row r="454" spans="1:17" ht="14.45" customHeight="1" x14ac:dyDescent="0.2">
      <c r="A454" s="217"/>
      <c r="B454" s="664" t="s">
        <v>31</v>
      </c>
      <c r="C454" s="748"/>
      <c r="D454" s="217"/>
      <c r="E454" s="748"/>
      <c r="F454" s="664"/>
      <c r="G454" s="497">
        <f t="shared" si="73"/>
        <v>70202413.506279424</v>
      </c>
      <c r="H454" s="217"/>
      <c r="I454" s="612">
        <v>44440</v>
      </c>
      <c r="J454" s="612">
        <v>44468</v>
      </c>
      <c r="K454" s="749">
        <f t="shared" si="74"/>
        <v>29</v>
      </c>
      <c r="L454" s="217"/>
      <c r="M454" s="750">
        <v>3.2500000000000001E-2</v>
      </c>
      <c r="N454" s="429">
        <f t="shared" si="75"/>
        <v>181276.1</v>
      </c>
      <c r="O454" s="429">
        <f t="shared" si="76"/>
        <v>181276.1</v>
      </c>
      <c r="P454" s="497">
        <f t="shared" si="77"/>
        <v>3224032.7200000011</v>
      </c>
    </row>
    <row r="455" spans="1:17" ht="14.45" customHeight="1" x14ac:dyDescent="0.2">
      <c r="A455" s="217"/>
      <c r="B455" s="664"/>
      <c r="C455" s="754">
        <f>+'Summary- Detailed'!R304</f>
        <v>-5929637.3447478563</v>
      </c>
      <c r="D455" s="217"/>
      <c r="E455" s="748"/>
      <c r="F455" s="497">
        <f>SUM(C455:E455)</f>
        <v>-5929637.3447478563</v>
      </c>
      <c r="G455" s="497">
        <f>+G454+E455+F455</f>
        <v>64272776.161531568</v>
      </c>
      <c r="H455" s="217"/>
      <c r="I455" s="612">
        <v>44469</v>
      </c>
      <c r="J455" s="612">
        <v>44469</v>
      </c>
      <c r="K455" s="749">
        <f t="shared" si="74"/>
        <v>1</v>
      </c>
      <c r="L455" s="217"/>
      <c r="M455" s="750">
        <v>3.2500000000000001E-2</v>
      </c>
      <c r="N455" s="429">
        <f>+IF(+K455&lt;&gt;" ", ROUND(M455*(K455/365)*G455,2),0)</f>
        <v>5722.92</v>
      </c>
      <c r="O455" s="429">
        <f>IF(MONTH(+I455)&lt;&gt;MONTH(+I454),N455,+O454+N455)</f>
        <v>186999.02000000002</v>
      </c>
      <c r="P455" s="497">
        <f>P454+N455</f>
        <v>3229755.6400000011</v>
      </c>
    </row>
    <row r="456" spans="1:17" ht="14.45" customHeight="1" x14ac:dyDescent="0.2">
      <c r="A456" s="217"/>
      <c r="B456" s="664" t="s">
        <v>32</v>
      </c>
      <c r="C456" s="748"/>
      <c r="D456" s="217"/>
      <c r="E456" s="748"/>
      <c r="F456" s="664"/>
      <c r="G456" s="497">
        <f t="shared" si="73"/>
        <v>64272776.161531568</v>
      </c>
      <c r="H456" s="217"/>
      <c r="I456" s="612">
        <v>44470</v>
      </c>
      <c r="J456" s="612">
        <v>44499</v>
      </c>
      <c r="K456" s="749">
        <f t="shared" si="74"/>
        <v>30</v>
      </c>
      <c r="L456" s="217"/>
      <c r="M456" s="750">
        <v>3.2500000000000001E-2</v>
      </c>
      <c r="N456" s="429">
        <f>+IF(+K456&lt;&gt;" ", ROUND(M456*(K456/365)*G456,2),0)</f>
        <v>171687.55</v>
      </c>
      <c r="O456" s="429">
        <f t="shared" si="76"/>
        <v>171687.55</v>
      </c>
      <c r="P456" s="497">
        <f t="shared" si="77"/>
        <v>3401443.1900000009</v>
      </c>
    </row>
    <row r="457" spans="1:17" ht="14.45" customHeight="1" x14ac:dyDescent="0.2">
      <c r="A457" s="217"/>
      <c r="B457" s="664"/>
      <c r="C457" s="754">
        <f>+'Summary- Detailed'!R305</f>
        <v>3380567.3924371302</v>
      </c>
      <c r="D457" s="217"/>
      <c r="E457" s="748"/>
      <c r="F457" s="497">
        <f>SUM(C457:E457)</f>
        <v>3380567.3924371302</v>
      </c>
      <c r="G457" s="497">
        <f t="shared" si="73"/>
        <v>67653343.553968698</v>
      </c>
      <c r="H457" s="217"/>
      <c r="I457" s="612">
        <v>44500</v>
      </c>
      <c r="J457" s="612">
        <v>44500</v>
      </c>
      <c r="K457" s="749">
        <f t="shared" si="74"/>
        <v>1</v>
      </c>
      <c r="L457" s="217"/>
      <c r="M457" s="750">
        <v>3.2500000000000001E-2</v>
      </c>
      <c r="N457" s="429">
        <f>+IF(+K457&lt;&gt;" ", ROUND(M457*(K457/365)*G457,2),0)</f>
        <v>6023.93</v>
      </c>
      <c r="O457" s="429">
        <f>IF(MONTH(+I457)&lt;&gt;MONTH(+I456),N457,+O456+N457)</f>
        <v>177711.47999999998</v>
      </c>
      <c r="P457" s="497">
        <f>P456+N457</f>
        <v>3407467.120000001</v>
      </c>
    </row>
    <row r="458" spans="1:17" ht="14.45" customHeight="1" x14ac:dyDescent="0.2">
      <c r="A458" s="217"/>
      <c r="B458" s="664" t="s">
        <v>33</v>
      </c>
      <c r="C458" s="748"/>
      <c r="D458" s="217"/>
      <c r="E458" s="748"/>
      <c r="F458" s="664"/>
      <c r="G458" s="497">
        <f t="shared" si="73"/>
        <v>67653343.553968698</v>
      </c>
      <c r="H458" s="217"/>
      <c r="I458" s="612">
        <v>44501</v>
      </c>
      <c r="J458" s="612">
        <v>44529</v>
      </c>
      <c r="K458" s="749">
        <f t="shared" si="74"/>
        <v>29</v>
      </c>
      <c r="L458" s="217"/>
      <c r="M458" s="750">
        <v>3.2500000000000001E-2</v>
      </c>
      <c r="N458" s="429">
        <f t="shared" si="75"/>
        <v>174693.91</v>
      </c>
      <c r="O458" s="429">
        <f t="shared" si="76"/>
        <v>174693.91</v>
      </c>
      <c r="P458" s="497">
        <f t="shared" si="77"/>
        <v>3582161.0300000012</v>
      </c>
    </row>
    <row r="459" spans="1:17" ht="14.45" customHeight="1" x14ac:dyDescent="0.2">
      <c r="A459" s="217"/>
      <c r="B459" s="664"/>
      <c r="C459" s="754">
        <f>+'Summary- Detailed'!R306</f>
        <v>1541500.6719859838</v>
      </c>
      <c r="D459" s="217"/>
      <c r="E459" s="748"/>
      <c r="F459" s="497">
        <f>SUM(C459:E459)</f>
        <v>1541500.6719859838</v>
      </c>
      <c r="G459" s="497">
        <f>+G458+E459+F459</f>
        <v>69194844.225954682</v>
      </c>
      <c r="H459" s="217"/>
      <c r="I459" s="612">
        <v>44530</v>
      </c>
      <c r="J459" s="612">
        <v>44530</v>
      </c>
      <c r="K459" s="749">
        <f t="shared" si="74"/>
        <v>1</v>
      </c>
      <c r="L459" s="217"/>
      <c r="M459" s="750">
        <v>3.2500000000000001E-2</v>
      </c>
      <c r="N459" s="429">
        <f t="shared" si="75"/>
        <v>6161.18</v>
      </c>
      <c r="O459" s="429">
        <f t="shared" si="76"/>
        <v>180855.09</v>
      </c>
      <c r="P459" s="497">
        <f>P458+N459</f>
        <v>3588322.2100000014</v>
      </c>
    </row>
    <row r="460" spans="1:17" s="243" customFormat="1" ht="15.75" x14ac:dyDescent="0.25">
      <c r="A460" s="243" t="s">
        <v>285</v>
      </c>
      <c r="B460" s="243" t="s">
        <v>34</v>
      </c>
      <c r="C460" s="251"/>
      <c r="E460" s="251">
        <f>-G437</f>
        <v>-44006793.459603339</v>
      </c>
      <c r="F460" s="251">
        <f>SUM(C460:E460)</f>
        <v>-44006793.459603339</v>
      </c>
      <c r="G460" s="251">
        <f>E460</f>
        <v>-44006793.459603339</v>
      </c>
      <c r="I460" s="612">
        <v>44531</v>
      </c>
      <c r="J460" s="612">
        <v>44531</v>
      </c>
      <c r="K460" s="245"/>
      <c r="L460" s="699"/>
      <c r="M460" s="249"/>
      <c r="N460" s="251"/>
      <c r="O460" s="251"/>
      <c r="P460" s="251">
        <f>-'SEF-3 p5 Interest'!P437</f>
        <v>-2002495.3100000003</v>
      </c>
      <c r="Q460" s="664"/>
    </row>
    <row r="461" spans="1:17" ht="14.45" customHeight="1" x14ac:dyDescent="0.2">
      <c r="A461" s="217"/>
      <c r="B461" s="664"/>
      <c r="C461" s="748"/>
      <c r="D461" s="217"/>
      <c r="E461" s="217"/>
      <c r="F461" s="664"/>
      <c r="G461" s="497">
        <f>+G459+E461+F461+E460</f>
        <v>25188050.766351342</v>
      </c>
      <c r="H461" s="217"/>
      <c r="I461" s="612">
        <v>44531</v>
      </c>
      <c r="J461" s="612">
        <v>44560</v>
      </c>
      <c r="K461" s="749">
        <f t="shared" si="74"/>
        <v>30</v>
      </c>
      <c r="L461" s="217"/>
      <c r="M461" s="750">
        <v>3.2500000000000001E-2</v>
      </c>
      <c r="N461" s="429">
        <f t="shared" si="75"/>
        <v>67283.149999999994</v>
      </c>
      <c r="O461" s="429">
        <f>IF(MONTH(+I461)&lt;&gt;MONTH(+I459),N461,+O459+N461)</f>
        <v>67283.149999999994</v>
      </c>
      <c r="P461" s="497">
        <f>P459+N461+P460</f>
        <v>1653110.050000001</v>
      </c>
    </row>
    <row r="462" spans="1:17" ht="14.45" customHeight="1" x14ac:dyDescent="0.2">
      <c r="C462" s="754">
        <f>+'Summary- Detailed'!R307</f>
        <v>11513965.052861914</v>
      </c>
      <c r="D462" s="217"/>
      <c r="E462" s="217"/>
      <c r="F462" s="497">
        <f>SUM(C462:E462)</f>
        <v>11513965.052861914</v>
      </c>
      <c r="G462" s="497">
        <f>+G461+E462+F462</f>
        <v>36702015.819213256</v>
      </c>
      <c r="H462" s="217"/>
      <c r="I462" s="612">
        <v>44561</v>
      </c>
      <c r="J462" s="612">
        <v>44561</v>
      </c>
      <c r="K462" s="749">
        <f t="shared" si="74"/>
        <v>1</v>
      </c>
      <c r="L462" s="217"/>
      <c r="M462" s="750">
        <v>3.2500000000000001E-2</v>
      </c>
      <c r="N462" s="429">
        <f t="shared" si="75"/>
        <v>3267.99</v>
      </c>
      <c r="O462" s="429">
        <f t="shared" si="76"/>
        <v>70551.14</v>
      </c>
      <c r="P462" s="497">
        <f t="shared" si="77"/>
        <v>1656378.040000001</v>
      </c>
    </row>
    <row r="463" spans="1:17" s="243" customFormat="1" ht="14.25" customHeight="1" x14ac:dyDescent="0.2">
      <c r="A463" s="664" t="s">
        <v>363</v>
      </c>
      <c r="B463" s="664" t="s">
        <v>35</v>
      </c>
      <c r="C463" s="754"/>
      <c r="D463" s="753"/>
      <c r="E463" s="753"/>
      <c r="F463" s="251"/>
      <c r="G463" s="695">
        <f>+G462+E463+F463</f>
        <v>36702015.819213256</v>
      </c>
      <c r="H463" s="753"/>
      <c r="I463" s="612">
        <v>44562</v>
      </c>
      <c r="J463" s="612">
        <v>44591</v>
      </c>
      <c r="K463" s="749">
        <f t="shared" ref="K463:K484" si="78">+IF(+J463="","",+J463-(I463-1))</f>
        <v>30</v>
      </c>
      <c r="L463" s="753"/>
      <c r="M463" s="750">
        <v>3.2500000000000001E-2</v>
      </c>
      <c r="N463" s="695">
        <f t="shared" ref="N463:N479" si="79">+IF(+K463&lt;&gt;" ", ROUND(M463*(K463/365)*G463,2),0)</f>
        <v>98039.63</v>
      </c>
      <c r="O463" s="695">
        <f t="shared" ref="O463:O479" si="80">IF(MONTH(+I463)&lt;&gt;MONTH(+I462),N463,+O462+N463)</f>
        <v>98039.63</v>
      </c>
      <c r="P463" s="695">
        <f t="shared" ref="P463:P479" si="81">P462+N463</f>
        <v>1754417.6700000009</v>
      </c>
    </row>
    <row r="464" spans="1:17" ht="14.45" customHeight="1" x14ac:dyDescent="0.2">
      <c r="A464" s="557" t="s">
        <v>364</v>
      </c>
      <c r="B464" s="664"/>
      <c r="C464" s="754">
        <f>+'Summary- Detailed'!R309</f>
        <v>0</v>
      </c>
      <c r="D464" s="753"/>
      <c r="E464" s="754"/>
      <c r="F464" s="695">
        <f>SUM(C464:E464)</f>
        <v>0</v>
      </c>
      <c r="G464" s="695">
        <f t="shared" ref="G464:G479" si="82">+G463+E464+F464</f>
        <v>36702015.819213256</v>
      </c>
      <c r="H464" s="753"/>
      <c r="I464" s="612">
        <v>44592</v>
      </c>
      <c r="J464" s="612">
        <v>44592</v>
      </c>
      <c r="K464" s="749">
        <f t="shared" si="78"/>
        <v>1</v>
      </c>
      <c r="L464" s="753"/>
      <c r="M464" s="750">
        <v>3.2500000000000001E-2</v>
      </c>
      <c r="N464" s="695">
        <f t="shared" si="79"/>
        <v>3267.99</v>
      </c>
      <c r="O464" s="695">
        <f t="shared" si="80"/>
        <v>101307.62000000001</v>
      </c>
      <c r="P464" s="695">
        <f t="shared" si="81"/>
        <v>1757685.6600000008</v>
      </c>
    </row>
    <row r="465" spans="1:16" ht="14.45" customHeight="1" x14ac:dyDescent="0.2">
      <c r="A465" s="753"/>
      <c r="B465" s="664" t="s">
        <v>36</v>
      </c>
      <c r="C465" s="754"/>
      <c r="D465" s="753"/>
      <c r="E465" s="754"/>
      <c r="F465" s="664"/>
      <c r="G465" s="695">
        <f t="shared" si="82"/>
        <v>36702015.819213256</v>
      </c>
      <c r="H465" s="753"/>
      <c r="I465" s="612">
        <v>44593</v>
      </c>
      <c r="J465" s="612">
        <v>44619</v>
      </c>
      <c r="K465" s="749">
        <f t="shared" si="78"/>
        <v>27</v>
      </c>
      <c r="L465" s="753"/>
      <c r="M465" s="750">
        <v>3.2500000000000001E-2</v>
      </c>
      <c r="N465" s="695">
        <f t="shared" si="79"/>
        <v>88235.67</v>
      </c>
      <c r="O465" s="695">
        <f t="shared" si="80"/>
        <v>88235.67</v>
      </c>
      <c r="P465" s="695">
        <f t="shared" si="81"/>
        <v>1845921.3300000008</v>
      </c>
    </row>
    <row r="466" spans="1:16" ht="14.45" customHeight="1" x14ac:dyDescent="0.2">
      <c r="A466" s="753"/>
      <c r="B466" s="664"/>
      <c r="C466" s="754">
        <f>+'Summary- Detailed'!R310</f>
        <v>0</v>
      </c>
      <c r="D466" s="753"/>
      <c r="E466" s="754"/>
      <c r="F466" s="695">
        <f>SUM(C466:E466)</f>
        <v>0</v>
      </c>
      <c r="G466" s="695">
        <f>+G465+E466+F466</f>
        <v>36702015.819213256</v>
      </c>
      <c r="H466" s="753"/>
      <c r="I466" s="612">
        <v>44620</v>
      </c>
      <c r="J466" s="612">
        <v>44620</v>
      </c>
      <c r="K466" s="749">
        <f t="shared" si="78"/>
        <v>1</v>
      </c>
      <c r="L466" s="753"/>
      <c r="M466" s="750">
        <v>3.2500000000000001E-2</v>
      </c>
      <c r="N466" s="695">
        <f t="shared" si="79"/>
        <v>3267.99</v>
      </c>
      <c r="O466" s="695">
        <f>IF(MONTH(+I466)&lt;&gt;MONTH(+I465),N466,+O465+N466)</f>
        <v>91503.66</v>
      </c>
      <c r="P466" s="695">
        <f>P465+N466</f>
        <v>1849189.3200000008</v>
      </c>
    </row>
    <row r="467" spans="1:16" ht="14.45" customHeight="1" x14ac:dyDescent="0.2">
      <c r="A467" s="753"/>
      <c r="B467" s="664" t="s">
        <v>37</v>
      </c>
      <c r="C467" s="754"/>
      <c r="D467" s="753"/>
      <c r="E467" s="754"/>
      <c r="F467" s="664"/>
      <c r="G467" s="695">
        <f t="shared" si="82"/>
        <v>36702015.819213256</v>
      </c>
      <c r="H467" s="753"/>
      <c r="I467" s="612">
        <v>44621</v>
      </c>
      <c r="J467" s="612">
        <v>44650</v>
      </c>
      <c r="K467" s="749">
        <f t="shared" si="78"/>
        <v>30</v>
      </c>
      <c r="L467" s="753"/>
      <c r="M467" s="750">
        <v>3.2500000000000001E-2</v>
      </c>
      <c r="N467" s="695">
        <f t="shared" si="79"/>
        <v>98039.63</v>
      </c>
      <c r="O467" s="695">
        <f t="shared" si="80"/>
        <v>98039.63</v>
      </c>
      <c r="P467" s="695">
        <f t="shared" si="81"/>
        <v>1947228.9500000007</v>
      </c>
    </row>
    <row r="468" spans="1:16" ht="14.45" customHeight="1" x14ac:dyDescent="0.2">
      <c r="A468" s="753"/>
      <c r="B468" s="664"/>
      <c r="C468" s="754">
        <f>+'Summary- Detailed'!R311</f>
        <v>0</v>
      </c>
      <c r="D468" s="753"/>
      <c r="E468" s="754"/>
      <c r="F468" s="695">
        <f>SUM(C468:E468)</f>
        <v>0</v>
      </c>
      <c r="G468" s="695">
        <f t="shared" si="82"/>
        <v>36702015.819213256</v>
      </c>
      <c r="H468" s="753"/>
      <c r="I468" s="612">
        <v>44651</v>
      </c>
      <c r="J468" s="612">
        <v>44651</v>
      </c>
      <c r="K468" s="749">
        <f t="shared" si="78"/>
        <v>1</v>
      </c>
      <c r="L468" s="753"/>
      <c r="M468" s="750">
        <v>3.2500000000000001E-2</v>
      </c>
      <c r="N468" s="695">
        <f t="shared" si="79"/>
        <v>3267.99</v>
      </c>
      <c r="O468" s="695">
        <f t="shared" si="80"/>
        <v>101307.62000000001</v>
      </c>
      <c r="P468" s="695">
        <f t="shared" si="81"/>
        <v>1950496.9400000006</v>
      </c>
    </row>
    <row r="469" spans="1:16" ht="14.45" customHeight="1" x14ac:dyDescent="0.2">
      <c r="A469" s="753"/>
      <c r="B469" s="664" t="s">
        <v>38</v>
      </c>
      <c r="C469" s="754"/>
      <c r="D469" s="753"/>
      <c r="E469" s="754"/>
      <c r="F469" s="664"/>
      <c r="G469" s="695">
        <f t="shared" si="82"/>
        <v>36702015.819213256</v>
      </c>
      <c r="H469" s="753"/>
      <c r="I469" s="612">
        <v>44652</v>
      </c>
      <c r="J469" s="612">
        <v>44680</v>
      </c>
      <c r="K469" s="749">
        <f t="shared" si="78"/>
        <v>29</v>
      </c>
      <c r="L469" s="753"/>
      <c r="M469" s="750">
        <v>3.2500000000000001E-2</v>
      </c>
      <c r="N469" s="695">
        <f t="shared" si="79"/>
        <v>94771.64</v>
      </c>
      <c r="O469" s="695">
        <f t="shared" si="80"/>
        <v>94771.64</v>
      </c>
      <c r="P469" s="695">
        <f t="shared" si="81"/>
        <v>2045268.5800000005</v>
      </c>
    </row>
    <row r="470" spans="1:16" ht="14.45" customHeight="1" x14ac:dyDescent="0.2">
      <c r="A470" s="753"/>
      <c r="B470" s="664"/>
      <c r="C470" s="754">
        <f>+'Summary- Detailed'!R312</f>
        <v>1969654.1636553556</v>
      </c>
      <c r="D470" s="753"/>
      <c r="E470" s="754"/>
      <c r="F470" s="695">
        <f>SUM(C470:E470)</f>
        <v>1969654.1636553556</v>
      </c>
      <c r="G470" s="695">
        <f t="shared" si="82"/>
        <v>38671669.982868612</v>
      </c>
      <c r="H470" s="753"/>
      <c r="I470" s="612">
        <v>44681</v>
      </c>
      <c r="J470" s="612">
        <v>44681</v>
      </c>
      <c r="K470" s="749">
        <f t="shared" si="78"/>
        <v>1</v>
      </c>
      <c r="L470" s="753"/>
      <c r="M470" s="750">
        <v>3.2500000000000001E-2</v>
      </c>
      <c r="N470" s="695">
        <f t="shared" si="79"/>
        <v>3443.37</v>
      </c>
      <c r="O470" s="695">
        <f t="shared" si="80"/>
        <v>98215.01</v>
      </c>
      <c r="P470" s="695">
        <f t="shared" si="81"/>
        <v>2048711.9500000007</v>
      </c>
    </row>
    <row r="471" spans="1:16" ht="14.45" customHeight="1" x14ac:dyDescent="0.2">
      <c r="A471" s="753"/>
      <c r="B471" s="664" t="s">
        <v>39</v>
      </c>
      <c r="C471" s="754"/>
      <c r="D471" s="753"/>
      <c r="E471" s="754"/>
      <c r="F471" s="664"/>
      <c r="G471" s="695">
        <f t="shared" si="82"/>
        <v>38671669.982868612</v>
      </c>
      <c r="H471" s="753"/>
      <c r="I471" s="612">
        <v>44682</v>
      </c>
      <c r="J471" s="612">
        <v>44711</v>
      </c>
      <c r="K471" s="749">
        <f t="shared" si="78"/>
        <v>30</v>
      </c>
      <c r="L471" s="753"/>
      <c r="M471" s="750">
        <v>3.2500000000000001E-2</v>
      </c>
      <c r="N471" s="695">
        <f t="shared" si="79"/>
        <v>103301.04</v>
      </c>
      <c r="O471" s="695">
        <f t="shared" si="80"/>
        <v>103301.04</v>
      </c>
      <c r="P471" s="695">
        <f t="shared" si="81"/>
        <v>2152012.9900000007</v>
      </c>
    </row>
    <row r="472" spans="1:16" ht="14.45" customHeight="1" x14ac:dyDescent="0.2">
      <c r="A472" s="753"/>
      <c r="B472" s="664"/>
      <c r="C472" s="754">
        <f>+'Summary- Detailed'!R313</f>
        <v>2360704.9708673432</v>
      </c>
      <c r="D472" s="753"/>
      <c r="E472" s="754"/>
      <c r="F472" s="695">
        <f>SUM(C472:E472)</f>
        <v>2360704.9708673432</v>
      </c>
      <c r="G472" s="695">
        <f t="shared" si="82"/>
        <v>41032374.953735955</v>
      </c>
      <c r="H472" s="753"/>
      <c r="I472" s="612">
        <v>44712</v>
      </c>
      <c r="J472" s="612">
        <v>44712</v>
      </c>
      <c r="K472" s="749">
        <f t="shared" si="78"/>
        <v>1</v>
      </c>
      <c r="L472" s="753"/>
      <c r="M472" s="750">
        <v>3.2500000000000001E-2</v>
      </c>
      <c r="N472" s="695">
        <f t="shared" si="79"/>
        <v>3653.57</v>
      </c>
      <c r="O472" s="695">
        <f t="shared" si="80"/>
        <v>106954.61</v>
      </c>
      <c r="P472" s="695">
        <f t="shared" si="81"/>
        <v>2155666.5600000005</v>
      </c>
    </row>
    <row r="473" spans="1:16" ht="14.45" customHeight="1" x14ac:dyDescent="0.2">
      <c r="A473" s="753"/>
      <c r="B473" s="664" t="s">
        <v>40</v>
      </c>
      <c r="C473" s="754"/>
      <c r="D473" s="753"/>
      <c r="E473" s="754"/>
      <c r="F473" s="664"/>
      <c r="G473" s="695">
        <f t="shared" si="82"/>
        <v>41032374.953735955</v>
      </c>
      <c r="H473" s="753"/>
      <c r="I473" s="612">
        <v>44713</v>
      </c>
      <c r="J473" s="612">
        <v>44741</v>
      </c>
      <c r="K473" s="749">
        <f t="shared" si="78"/>
        <v>29</v>
      </c>
      <c r="L473" s="753"/>
      <c r="M473" s="750">
        <v>3.2500000000000001E-2</v>
      </c>
      <c r="N473" s="695">
        <f t="shared" si="79"/>
        <v>105953.46</v>
      </c>
      <c r="O473" s="695">
        <f t="shared" si="80"/>
        <v>105953.46</v>
      </c>
      <c r="P473" s="695">
        <f t="shared" si="81"/>
        <v>2261620.0200000005</v>
      </c>
    </row>
    <row r="474" spans="1:16" ht="14.45" customHeight="1" x14ac:dyDescent="0.2">
      <c r="A474" s="753"/>
      <c r="B474" s="664"/>
      <c r="C474" s="754">
        <f>+'Summary- Detailed'!R314</f>
        <v>450979.28443007916</v>
      </c>
      <c r="D474" s="753"/>
      <c r="E474" s="754"/>
      <c r="F474" s="695">
        <f>SUM(C474:E474)</f>
        <v>450979.28443007916</v>
      </c>
      <c r="G474" s="695">
        <f t="shared" si="82"/>
        <v>41483354.238166034</v>
      </c>
      <c r="H474" s="753"/>
      <c r="I474" s="612">
        <v>44742</v>
      </c>
      <c r="J474" s="612">
        <v>44742</v>
      </c>
      <c r="K474" s="749">
        <f t="shared" si="78"/>
        <v>1</v>
      </c>
      <c r="L474" s="753"/>
      <c r="M474" s="750">
        <v>3.2500000000000001E-2</v>
      </c>
      <c r="N474" s="695">
        <f t="shared" si="79"/>
        <v>3693.72</v>
      </c>
      <c r="O474" s="695">
        <f t="shared" si="80"/>
        <v>109647.18000000001</v>
      </c>
      <c r="P474" s="695">
        <f t="shared" si="81"/>
        <v>2265313.7400000007</v>
      </c>
    </row>
    <row r="475" spans="1:16" ht="14.45" customHeight="1" x14ac:dyDescent="0.2">
      <c r="A475" s="753"/>
      <c r="B475" s="664" t="s">
        <v>29</v>
      </c>
      <c r="C475" s="754"/>
      <c r="D475" s="753"/>
      <c r="E475" s="754"/>
      <c r="F475" s="664"/>
      <c r="G475" s="695">
        <f t="shared" si="82"/>
        <v>41483354.238166034</v>
      </c>
      <c r="H475" s="753"/>
      <c r="I475" s="612">
        <v>44743</v>
      </c>
      <c r="J475" s="612">
        <v>44772</v>
      </c>
      <c r="K475" s="749">
        <f t="shared" si="78"/>
        <v>30</v>
      </c>
      <c r="L475" s="753"/>
      <c r="M475" s="750">
        <v>3.5999999999999997E-2</v>
      </c>
      <c r="N475" s="695">
        <f>+IF(+K475&lt;&gt;" ", ROUND(M475*(K475/365)*G475,2),0)</f>
        <v>122745.27</v>
      </c>
      <c r="O475" s="695">
        <f t="shared" si="80"/>
        <v>122745.27</v>
      </c>
      <c r="P475" s="695">
        <f t="shared" si="81"/>
        <v>2388059.0100000007</v>
      </c>
    </row>
    <row r="476" spans="1:16" ht="14.45" customHeight="1" x14ac:dyDescent="0.2">
      <c r="A476" s="753"/>
      <c r="B476" s="664"/>
      <c r="C476" s="754">
        <f>+'Summary- Detailed'!R315</f>
        <v>529933.56908088923</v>
      </c>
      <c r="D476" s="753"/>
      <c r="E476" s="754"/>
      <c r="F476" s="695">
        <f>SUM(C476:E476)</f>
        <v>529933.56908088923</v>
      </c>
      <c r="G476" s="695">
        <f t="shared" si="82"/>
        <v>42013287.807246923</v>
      </c>
      <c r="H476" s="753"/>
      <c r="I476" s="612">
        <v>44773</v>
      </c>
      <c r="J476" s="612">
        <v>44773</v>
      </c>
      <c r="K476" s="749">
        <f t="shared" si="78"/>
        <v>1</v>
      </c>
      <c r="L476" s="753"/>
      <c r="M476" s="750">
        <v>3.5999999999999997E-2</v>
      </c>
      <c r="N476" s="695">
        <f t="shared" si="79"/>
        <v>4143.78</v>
      </c>
      <c r="O476" s="695">
        <f t="shared" si="80"/>
        <v>126889.05</v>
      </c>
      <c r="P476" s="695">
        <f t="shared" si="81"/>
        <v>2392202.7900000005</v>
      </c>
    </row>
    <row r="477" spans="1:16" ht="14.45" customHeight="1" x14ac:dyDescent="0.2">
      <c r="A477" s="753"/>
      <c r="B477" s="664" t="s">
        <v>30</v>
      </c>
      <c r="C477" s="754"/>
      <c r="D477" s="753"/>
      <c r="E477" s="754"/>
      <c r="F477" s="664"/>
      <c r="G477" s="695">
        <f t="shared" si="82"/>
        <v>42013287.807246923</v>
      </c>
      <c r="H477" s="753"/>
      <c r="I477" s="612">
        <v>44774</v>
      </c>
      <c r="J477" s="612">
        <v>44803</v>
      </c>
      <c r="K477" s="749">
        <f t="shared" si="78"/>
        <v>30</v>
      </c>
      <c r="L477" s="753"/>
      <c r="M477" s="750">
        <v>3.5999999999999997E-2</v>
      </c>
      <c r="N477" s="695">
        <f t="shared" si="79"/>
        <v>124313.29</v>
      </c>
      <c r="O477" s="695">
        <f t="shared" si="80"/>
        <v>124313.29</v>
      </c>
      <c r="P477" s="695">
        <f t="shared" si="81"/>
        <v>2516516.0800000005</v>
      </c>
    </row>
    <row r="478" spans="1:16" ht="14.45" customHeight="1" x14ac:dyDescent="0.2">
      <c r="A478" s="753"/>
      <c r="B478" s="664"/>
      <c r="C478" s="754">
        <f>+'Summary- Detailed'!R316</f>
        <v>625577.51305075735</v>
      </c>
      <c r="D478" s="753"/>
      <c r="E478" s="754"/>
      <c r="F478" s="695">
        <f>SUM(C478:E478)</f>
        <v>625577.51305075735</v>
      </c>
      <c r="G478" s="695">
        <f t="shared" si="82"/>
        <v>42638865.320297681</v>
      </c>
      <c r="H478" s="753"/>
      <c r="I478" s="612">
        <v>44804</v>
      </c>
      <c r="J478" s="612">
        <v>44804</v>
      </c>
      <c r="K478" s="749">
        <f t="shared" si="78"/>
        <v>1</v>
      </c>
      <c r="L478" s="753"/>
      <c r="M478" s="750">
        <v>3.5999999999999997E-2</v>
      </c>
      <c r="N478" s="695">
        <f t="shared" si="79"/>
        <v>4205.4799999999996</v>
      </c>
      <c r="O478" s="695">
        <f t="shared" si="80"/>
        <v>128518.76999999999</v>
      </c>
      <c r="P478" s="695">
        <f t="shared" si="81"/>
        <v>2520721.5600000005</v>
      </c>
    </row>
    <row r="479" spans="1:16" ht="14.45" customHeight="1" x14ac:dyDescent="0.2">
      <c r="A479" s="753"/>
      <c r="B479" s="664" t="s">
        <v>31</v>
      </c>
      <c r="C479" s="754"/>
      <c r="D479" s="753"/>
      <c r="E479" s="754"/>
      <c r="F479" s="664"/>
      <c r="G479" s="695">
        <f t="shared" si="82"/>
        <v>42638865.320297681</v>
      </c>
      <c r="H479" s="753"/>
      <c r="I479" s="612">
        <v>44805</v>
      </c>
      <c r="J479" s="612">
        <v>44833</v>
      </c>
      <c r="K479" s="749">
        <f t="shared" si="78"/>
        <v>29</v>
      </c>
      <c r="L479" s="753"/>
      <c r="M479" s="750">
        <v>3.5999999999999997E-2</v>
      </c>
      <c r="N479" s="695">
        <f t="shared" si="79"/>
        <v>121958.84</v>
      </c>
      <c r="O479" s="695">
        <f t="shared" si="80"/>
        <v>121958.84</v>
      </c>
      <c r="P479" s="695">
        <f t="shared" si="81"/>
        <v>2642680.4000000004</v>
      </c>
    </row>
    <row r="480" spans="1:16" ht="14.45" customHeight="1" x14ac:dyDescent="0.2">
      <c r="A480" s="753"/>
      <c r="B480" s="664"/>
      <c r="C480" s="754">
        <f>+'Summary- Detailed'!R317</f>
        <v>-5936849.5010844246</v>
      </c>
      <c r="D480" s="753"/>
      <c r="E480" s="754"/>
      <c r="F480" s="695">
        <f>SUM(C480:E480)</f>
        <v>-5936849.5010844246</v>
      </c>
      <c r="G480" s="695">
        <f t="shared" ref="G480:G486" si="83">+G479+E480+F480</f>
        <v>36702015.819213256</v>
      </c>
      <c r="H480" s="753"/>
      <c r="I480" s="612">
        <v>44834</v>
      </c>
      <c r="J480" s="612">
        <v>44834</v>
      </c>
      <c r="K480" s="749">
        <f t="shared" si="78"/>
        <v>1</v>
      </c>
      <c r="L480" s="753"/>
      <c r="M480" s="750">
        <v>3.5999999999999997E-2</v>
      </c>
      <c r="N480" s="695">
        <f t="shared" ref="N480:N486" si="84">+IF(+K480&lt;&gt;" ", ROUND(M480*(K480/365)*G480,2),0)</f>
        <v>3619.92</v>
      </c>
      <c r="O480" s="695">
        <f t="shared" ref="O480:O486" si="85">IF(MONTH(+I480)&lt;&gt;MONTH(+I479),N480,+O479+N480)</f>
        <v>125578.76</v>
      </c>
      <c r="P480" s="695">
        <f t="shared" ref="P480:P486" si="86">P479+N480</f>
        <v>2646300.3200000003</v>
      </c>
    </row>
    <row r="481" spans="1:16" ht="14.45" customHeight="1" x14ac:dyDescent="0.2">
      <c r="A481" s="753"/>
      <c r="B481" s="664" t="s">
        <v>32</v>
      </c>
      <c r="C481" s="754"/>
      <c r="D481" s="753"/>
      <c r="E481" s="754"/>
      <c r="F481" s="664"/>
      <c r="G481" s="695">
        <f t="shared" si="83"/>
        <v>36702015.819213256</v>
      </c>
      <c r="H481" s="753"/>
      <c r="I481" s="612">
        <v>44835</v>
      </c>
      <c r="J481" s="612">
        <v>44864</v>
      </c>
      <c r="K481" s="749">
        <f t="shared" si="78"/>
        <v>30</v>
      </c>
      <c r="L481" s="753"/>
      <c r="M481" s="750">
        <v>4.9099999999999998E-2</v>
      </c>
      <c r="N481" s="695">
        <f t="shared" si="84"/>
        <v>148115.26</v>
      </c>
      <c r="O481" s="695">
        <f t="shared" si="85"/>
        <v>148115.26</v>
      </c>
      <c r="P481" s="695">
        <f t="shared" si="86"/>
        <v>2794415.58</v>
      </c>
    </row>
    <row r="482" spans="1:16" ht="14.45" customHeight="1" x14ac:dyDescent="0.2">
      <c r="A482" s="753"/>
      <c r="B482" s="664"/>
      <c r="C482" s="754">
        <f>+'Summary- Detailed'!R318</f>
        <v>3730292.1422923356</v>
      </c>
      <c r="D482" s="753"/>
      <c r="E482" s="754"/>
      <c r="F482" s="695">
        <f>SUM(C482:E482)</f>
        <v>3730292.1422923356</v>
      </c>
      <c r="G482" s="695">
        <f t="shared" si="83"/>
        <v>40432307.961505592</v>
      </c>
      <c r="H482" s="753"/>
      <c r="I482" s="612">
        <v>44865</v>
      </c>
      <c r="J482" s="612">
        <v>44865</v>
      </c>
      <c r="K482" s="749">
        <f t="shared" si="78"/>
        <v>1</v>
      </c>
      <c r="L482" s="753"/>
      <c r="M482" s="750">
        <v>4.9099999999999998E-2</v>
      </c>
      <c r="N482" s="695">
        <f t="shared" si="84"/>
        <v>5438.98</v>
      </c>
      <c r="O482" s="695">
        <f t="shared" si="85"/>
        <v>153554.24000000002</v>
      </c>
      <c r="P482" s="695">
        <f t="shared" si="86"/>
        <v>2799854.56</v>
      </c>
    </row>
    <row r="483" spans="1:16" ht="14.45" customHeight="1" x14ac:dyDescent="0.2">
      <c r="A483" s="753"/>
      <c r="B483" s="664" t="s">
        <v>33</v>
      </c>
      <c r="C483" s="754"/>
      <c r="D483" s="753"/>
      <c r="E483" s="754"/>
      <c r="F483" s="664"/>
      <c r="G483" s="695">
        <f t="shared" si="83"/>
        <v>40432307.961505592</v>
      </c>
      <c r="H483" s="753"/>
      <c r="I483" s="612">
        <v>44866</v>
      </c>
      <c r="J483" s="612">
        <v>44894</v>
      </c>
      <c r="K483" s="749">
        <f t="shared" si="78"/>
        <v>29</v>
      </c>
      <c r="L483" s="753"/>
      <c r="M483" s="750">
        <v>4.9099999999999998E-2</v>
      </c>
      <c r="N483" s="695">
        <f t="shared" si="84"/>
        <v>157730.31</v>
      </c>
      <c r="O483" s="695">
        <f t="shared" si="85"/>
        <v>157730.31</v>
      </c>
      <c r="P483" s="695">
        <f t="shared" si="86"/>
        <v>2957584.87</v>
      </c>
    </row>
    <row r="484" spans="1:16" ht="14.45" customHeight="1" x14ac:dyDescent="0.2">
      <c r="A484" s="753"/>
      <c r="B484" s="664"/>
      <c r="C484" s="754">
        <f>+'Summary- Detailed'!R319</f>
        <v>9670303.9036234617</v>
      </c>
      <c r="D484" s="753"/>
      <c r="E484" s="754"/>
      <c r="F484" s="695">
        <f>SUM(C484:E484)</f>
        <v>9670303.9036234617</v>
      </c>
      <c r="G484" s="695">
        <f t="shared" si="83"/>
        <v>50102611.865129054</v>
      </c>
      <c r="H484" s="753"/>
      <c r="I484" s="612">
        <v>44895</v>
      </c>
      <c r="J484" s="612">
        <v>44895</v>
      </c>
      <c r="K484" s="749">
        <f t="shared" si="78"/>
        <v>1</v>
      </c>
      <c r="L484" s="753"/>
      <c r="M484" s="750">
        <v>4.9099999999999998E-2</v>
      </c>
      <c r="N484" s="695">
        <f t="shared" si="84"/>
        <v>6739.83</v>
      </c>
      <c r="O484" s="695">
        <f t="shared" si="85"/>
        <v>164470.13999999998</v>
      </c>
      <c r="P484" s="695">
        <f t="shared" si="86"/>
        <v>2964324.7</v>
      </c>
    </row>
    <row r="485" spans="1:16" ht="14.45" customHeight="1" x14ac:dyDescent="0.2">
      <c r="A485" s="753"/>
      <c r="B485" s="612" t="s">
        <v>34</v>
      </c>
      <c r="C485" s="754"/>
      <c r="D485" s="753"/>
      <c r="E485" s="753"/>
      <c r="F485" s="664"/>
      <c r="G485" s="695">
        <f t="shared" si="83"/>
        <v>50102611.865129054</v>
      </c>
      <c r="H485" s="753"/>
      <c r="I485" s="612">
        <v>44896</v>
      </c>
      <c r="J485" s="612">
        <v>44925</v>
      </c>
      <c r="K485" s="749">
        <f>+IF(+J485="","",+J485-(I485-1))</f>
        <v>30</v>
      </c>
      <c r="L485" s="753"/>
      <c r="M485" s="750">
        <v>4.9099999999999998E-2</v>
      </c>
      <c r="N485" s="695">
        <f t="shared" si="84"/>
        <v>202194.92</v>
      </c>
      <c r="O485" s="695">
        <f t="shared" si="85"/>
        <v>202194.92</v>
      </c>
      <c r="P485" s="695">
        <f t="shared" si="86"/>
        <v>3166519.62</v>
      </c>
    </row>
    <row r="486" spans="1:16" ht="14.45" customHeight="1" x14ac:dyDescent="0.2">
      <c r="C486" s="754">
        <f>+'Summary- Detailed'!R320</f>
        <v>61223025.289030626</v>
      </c>
      <c r="D486" s="753"/>
      <c r="E486" s="753"/>
      <c r="F486" s="695">
        <f>SUM(C486:E486)</f>
        <v>61223025.289030626</v>
      </c>
      <c r="G486" s="695">
        <f t="shared" si="83"/>
        <v>111325637.15415968</v>
      </c>
      <c r="H486" s="753"/>
      <c r="I486" s="612">
        <v>44926</v>
      </c>
      <c r="J486" s="612">
        <v>44926</v>
      </c>
      <c r="K486" s="749">
        <f>+IF(+J486="","",+J486-(I486-1))</f>
        <v>1</v>
      </c>
      <c r="L486" s="753"/>
      <c r="M486" s="750">
        <v>4.9099999999999998E-2</v>
      </c>
      <c r="N486" s="695">
        <f t="shared" si="84"/>
        <v>14975.59</v>
      </c>
      <c r="O486" s="695">
        <f t="shared" si="85"/>
        <v>217170.51</v>
      </c>
      <c r="P486" s="695">
        <f t="shared" si="86"/>
        <v>3181495.21</v>
      </c>
    </row>
    <row r="487" spans="1:16" ht="14.45" customHeight="1" x14ac:dyDescent="0.2">
      <c r="A487" s="664" t="s">
        <v>372</v>
      </c>
      <c r="B487" s="664" t="s">
        <v>383</v>
      </c>
      <c r="C487" s="754"/>
      <c r="D487" s="753"/>
      <c r="E487" s="754">
        <f>-G462</f>
        <v>-36702015.819213256</v>
      </c>
      <c r="F487" s="695">
        <f>SUM(C487:E487)</f>
        <v>-36702015.819213256</v>
      </c>
      <c r="G487" s="695">
        <f>+E487</f>
        <v>-36702015.819213256</v>
      </c>
      <c r="H487" s="753"/>
      <c r="I487" s="612">
        <v>44927</v>
      </c>
      <c r="J487" s="612">
        <v>44927</v>
      </c>
      <c r="K487" s="749"/>
      <c r="L487" s="753"/>
      <c r="M487" s="750"/>
      <c r="N487" s="695"/>
      <c r="O487" s="695"/>
      <c r="P487" s="695">
        <f>-P462</f>
        <v>-1656378.040000001</v>
      </c>
    </row>
    <row r="488" spans="1:16" ht="14.45" customHeight="1" x14ac:dyDescent="0.2">
      <c r="A488" s="557" t="s">
        <v>373</v>
      </c>
      <c r="B488" s="243" t="s">
        <v>380</v>
      </c>
      <c r="C488" s="664"/>
      <c r="D488" s="753"/>
      <c r="E488" s="754">
        <v>-3547111.21</v>
      </c>
      <c r="F488" s="695">
        <f>SUM(C488:E488)</f>
        <v>-3547111.21</v>
      </c>
      <c r="G488" s="695">
        <f>+E488</f>
        <v>-3547111.21</v>
      </c>
      <c r="H488" s="753"/>
      <c r="I488" s="612">
        <v>44927</v>
      </c>
      <c r="J488" s="612">
        <v>44927</v>
      </c>
      <c r="K488" s="749"/>
      <c r="L488" s="753"/>
      <c r="M488" s="750"/>
      <c r="N488" s="695"/>
      <c r="O488" s="695"/>
      <c r="P488" s="695"/>
    </row>
    <row r="489" spans="1:16" s="243" customFormat="1" ht="14.25" customHeight="1" x14ac:dyDescent="0.2">
      <c r="B489" s="664" t="s">
        <v>35</v>
      </c>
      <c r="D489" s="753"/>
      <c r="E489" s="753"/>
      <c r="F489" s="251"/>
      <c r="G489" s="695">
        <f>+G486+E489+F489+G487+G488</f>
        <v>71076510.12494643</v>
      </c>
      <c r="H489" s="753"/>
      <c r="I489" s="612">
        <v>44927</v>
      </c>
      <c r="J489" s="612">
        <v>44956</v>
      </c>
      <c r="K489" s="749">
        <f t="shared" ref="K489:K513" si="87">+IF(+J489="","",+J489-(I489-1))</f>
        <v>30</v>
      </c>
      <c r="L489" s="753"/>
      <c r="M489" s="750">
        <v>6.3100000000000003E-2</v>
      </c>
      <c r="N489" s="695">
        <f>+IF(+K489&lt;&gt;" ", ROUND(M489*(K489/365)*G489,2),0)</f>
        <v>368624.2</v>
      </c>
      <c r="O489" s="695">
        <f>IF(MONTH(+I489)&lt;&gt;MONTH(+I486),N489,+O486+N489)</f>
        <v>368624.2</v>
      </c>
      <c r="P489" s="695">
        <f>P486+N489+P487</f>
        <v>1893741.3699999992</v>
      </c>
    </row>
    <row r="490" spans="1:16" ht="14.45" customHeight="1" x14ac:dyDescent="0.2">
      <c r="A490" s="753"/>
      <c r="B490" s="664"/>
      <c r="C490" s="754">
        <f>+'Summary- Detailed'!R327</f>
        <v>-6.5192580223083496E-9</v>
      </c>
      <c r="D490" s="753"/>
      <c r="E490" s="754"/>
      <c r="F490" s="695">
        <f>SUM(C490:E490)</f>
        <v>-6.5192580223083496E-9</v>
      </c>
      <c r="G490" s="695">
        <f>+G489+E490+F490</f>
        <v>71076510.12494643</v>
      </c>
      <c r="H490" s="753"/>
      <c r="I490" s="612">
        <v>44957</v>
      </c>
      <c r="J490" s="612">
        <v>44957</v>
      </c>
      <c r="K490" s="749">
        <f t="shared" si="87"/>
        <v>1</v>
      </c>
      <c r="L490" s="753"/>
      <c r="M490" s="750">
        <v>6.3100000000000003E-2</v>
      </c>
      <c r="N490" s="695">
        <f>+IF(+K490&lt;&gt;" ", ROUND(M490*(K490/365)*G490,2),0)</f>
        <v>12287.47</v>
      </c>
      <c r="O490" s="695">
        <f>IF(MONTH(+I490)&lt;&gt;MONTH(+I489),N490,+O489+N490)</f>
        <v>380911.67</v>
      </c>
      <c r="P490" s="695">
        <f>P489+N490</f>
        <v>1906028.8399999992</v>
      </c>
    </row>
    <row r="491" spans="1:16" ht="14.45" customHeight="1" x14ac:dyDescent="0.2">
      <c r="A491" s="753"/>
      <c r="B491" s="664" t="s">
        <v>36</v>
      </c>
      <c r="C491" s="754"/>
      <c r="D491" s="753"/>
      <c r="E491" s="754"/>
      <c r="F491" s="664"/>
      <c r="G491" s="695">
        <f>+G490+E491+F491</f>
        <v>71076510.12494643</v>
      </c>
      <c r="H491" s="753"/>
      <c r="I491" s="612">
        <v>44958</v>
      </c>
      <c r="J491" s="612">
        <v>44984</v>
      </c>
      <c r="K491" s="749">
        <f t="shared" si="87"/>
        <v>27</v>
      </c>
      <c r="L491" s="753"/>
      <c r="M491" s="750">
        <v>6.3100000000000003E-2</v>
      </c>
      <c r="N491" s="695">
        <f t="shared" ref="N491:N500" si="88">+IF(+K491&lt;&gt;" ", ROUND(M491*(K491/365)*G491,2),0)</f>
        <v>331761.78000000003</v>
      </c>
      <c r="O491" s="695">
        <f>IF(MONTH(+I491)&lt;&gt;MONTH(+I490),N491,+O490+N491)</f>
        <v>331761.78000000003</v>
      </c>
      <c r="P491" s="695">
        <f>P490+N491</f>
        <v>2237790.6199999992</v>
      </c>
    </row>
    <row r="492" spans="1:16" ht="14.45" customHeight="1" x14ac:dyDescent="0.2">
      <c r="A492" s="753"/>
      <c r="B492" s="664"/>
      <c r="C492" s="754">
        <f>+'Summary- Detailed'!R328</f>
        <v>0</v>
      </c>
      <c r="D492" s="753"/>
      <c r="E492" s="754"/>
      <c r="F492" s="695">
        <f>SUM(C492:E492)</f>
        <v>0</v>
      </c>
      <c r="G492" s="695">
        <f>+G491+E492+F492</f>
        <v>71076510.12494643</v>
      </c>
      <c r="H492" s="753"/>
      <c r="I492" s="612">
        <v>44985</v>
      </c>
      <c r="J492" s="612">
        <v>44985</v>
      </c>
      <c r="K492" s="749">
        <f t="shared" si="87"/>
        <v>1</v>
      </c>
      <c r="L492" s="753"/>
      <c r="M492" s="750">
        <v>6.3100000000000003E-2</v>
      </c>
      <c r="N492" s="695">
        <f t="shared" si="88"/>
        <v>12287.47</v>
      </c>
      <c r="O492" s="695">
        <f>IF(MONTH(+I492)&lt;&gt;MONTH(+I491),N492,+O491+N492)</f>
        <v>344049.25</v>
      </c>
      <c r="P492" s="695">
        <f>P491+N492</f>
        <v>2250078.0899999994</v>
      </c>
    </row>
    <row r="493" spans="1:16" ht="14.45" customHeight="1" x14ac:dyDescent="0.2">
      <c r="A493" s="753"/>
      <c r="B493" s="664" t="s">
        <v>37</v>
      </c>
      <c r="C493" s="754"/>
      <c r="D493" s="753"/>
      <c r="E493" s="754"/>
      <c r="F493" s="664"/>
      <c r="G493" s="695">
        <f t="shared" ref="G493:G505" si="89">+G492+E493+F493</f>
        <v>71076510.12494643</v>
      </c>
      <c r="H493" s="753"/>
      <c r="I493" s="612">
        <v>44986</v>
      </c>
      <c r="J493" s="612">
        <v>45015</v>
      </c>
      <c r="K493" s="749">
        <f t="shared" si="87"/>
        <v>30</v>
      </c>
      <c r="L493" s="753"/>
      <c r="M493" s="750">
        <v>6.3100000000000003E-2</v>
      </c>
      <c r="N493" s="695">
        <f t="shared" si="88"/>
        <v>368624.2</v>
      </c>
      <c r="O493" s="695">
        <f t="shared" ref="O493:O505" si="90">IF(MONTH(+I493)&lt;&gt;MONTH(+I492),N493,+O492+N493)</f>
        <v>368624.2</v>
      </c>
      <c r="P493" s="695">
        <f>P492+N493</f>
        <v>2618702.2899999996</v>
      </c>
    </row>
    <row r="494" spans="1:16" ht="14.45" customHeight="1" x14ac:dyDescent="0.2">
      <c r="A494" s="753"/>
      <c r="B494" s="664"/>
      <c r="C494" s="754">
        <f>+'Summary- Detailed'!R329</f>
        <v>0</v>
      </c>
      <c r="D494" s="753"/>
      <c r="E494" s="754"/>
      <c r="F494" s="695">
        <f>SUM(C494:E494)</f>
        <v>0</v>
      </c>
      <c r="G494" s="695">
        <f t="shared" si="89"/>
        <v>71076510.12494643</v>
      </c>
      <c r="H494" s="753"/>
      <c r="I494" s="612">
        <v>45016</v>
      </c>
      <c r="J494" s="612">
        <v>45016</v>
      </c>
      <c r="K494" s="749">
        <f t="shared" si="87"/>
        <v>1</v>
      </c>
      <c r="L494" s="753"/>
      <c r="M494" s="750">
        <v>6.3100000000000003E-2</v>
      </c>
      <c r="N494" s="695">
        <f t="shared" si="88"/>
        <v>12287.47</v>
      </c>
      <c r="O494" s="695">
        <f t="shared" si="90"/>
        <v>380911.67</v>
      </c>
      <c r="P494" s="695">
        <f t="shared" ref="P494:P505" si="91">P493+N494</f>
        <v>2630989.7599999998</v>
      </c>
    </row>
    <row r="495" spans="1:16" ht="14.45" customHeight="1" x14ac:dyDescent="0.2">
      <c r="A495" s="753"/>
      <c r="B495" s="664" t="s">
        <v>38</v>
      </c>
      <c r="C495" s="754"/>
      <c r="D495" s="753"/>
      <c r="E495" s="754"/>
      <c r="F495" s="664"/>
      <c r="G495" s="695">
        <f t="shared" si="89"/>
        <v>71076510.12494643</v>
      </c>
      <c r="H495" s="753"/>
      <c r="I495" s="612">
        <v>45017</v>
      </c>
      <c r="J495" s="612">
        <v>45045</v>
      </c>
      <c r="K495" s="749">
        <f t="shared" si="87"/>
        <v>29</v>
      </c>
      <c r="L495" s="753"/>
      <c r="M495" s="750">
        <v>7.4999999999999997E-2</v>
      </c>
      <c r="N495" s="695">
        <f t="shared" si="88"/>
        <v>423538.11</v>
      </c>
      <c r="O495" s="695">
        <f t="shared" si="90"/>
        <v>423538.11</v>
      </c>
      <c r="P495" s="695">
        <f t="shared" si="91"/>
        <v>3054527.8699999996</v>
      </c>
    </row>
    <row r="496" spans="1:16" ht="14.45" customHeight="1" x14ac:dyDescent="0.2">
      <c r="A496" s="753"/>
      <c r="B496" s="664"/>
      <c r="C496" s="754">
        <f>+'Summary- Detailed'!R330</f>
        <v>-6841637.5876012817</v>
      </c>
      <c r="D496" s="753"/>
      <c r="E496" s="754"/>
      <c r="F496" s="695">
        <f>SUM(C496:E496)</f>
        <v>-6841637.5876012817</v>
      </c>
      <c r="G496" s="695">
        <f t="shared" si="89"/>
        <v>64234872.537345149</v>
      </c>
      <c r="H496" s="753"/>
      <c r="I496" s="612">
        <v>45046</v>
      </c>
      <c r="J496" s="612">
        <v>45046</v>
      </c>
      <c r="K496" s="749">
        <f t="shared" si="87"/>
        <v>1</v>
      </c>
      <c r="L496" s="753"/>
      <c r="M496" s="750">
        <v>7.4999999999999997E-2</v>
      </c>
      <c r="N496" s="695">
        <f t="shared" si="88"/>
        <v>13198.95</v>
      </c>
      <c r="O496" s="695">
        <f t="shared" si="90"/>
        <v>436737.06</v>
      </c>
      <c r="P496" s="695">
        <f t="shared" si="91"/>
        <v>3067726.82</v>
      </c>
    </row>
    <row r="497" spans="1:16" ht="14.45" customHeight="1" x14ac:dyDescent="0.2">
      <c r="A497" s="753"/>
      <c r="B497" s="664" t="s">
        <v>39</v>
      </c>
      <c r="C497" s="754"/>
      <c r="D497" s="753"/>
      <c r="E497" s="754"/>
      <c r="F497" s="664"/>
      <c r="G497" s="695">
        <f t="shared" si="89"/>
        <v>64234872.537345149</v>
      </c>
      <c r="H497" s="753"/>
      <c r="I497" s="612">
        <v>45047</v>
      </c>
      <c r="J497" s="612">
        <v>45076</v>
      </c>
      <c r="K497" s="749">
        <f t="shared" si="87"/>
        <v>30</v>
      </c>
      <c r="L497" s="753"/>
      <c r="M497" s="750">
        <v>7.4999999999999997E-2</v>
      </c>
      <c r="N497" s="695">
        <f t="shared" si="88"/>
        <v>395968.39</v>
      </c>
      <c r="O497" s="695">
        <f t="shared" si="90"/>
        <v>395968.39</v>
      </c>
      <c r="P497" s="695">
        <f t="shared" si="91"/>
        <v>3463695.21</v>
      </c>
    </row>
    <row r="498" spans="1:16" ht="14.45" customHeight="1" x14ac:dyDescent="0.2">
      <c r="A498" s="753"/>
      <c r="B498" s="664"/>
      <c r="C498" s="754">
        <f>+'Summary- Detailed'!R331</f>
        <v>1800349.8379594088</v>
      </c>
      <c r="D498" s="753"/>
      <c r="E498" s="754"/>
      <c r="F498" s="695">
        <f>SUM(C498:E498)</f>
        <v>1800349.8379594088</v>
      </c>
      <c r="G498" s="695">
        <f t="shared" si="89"/>
        <v>66035222.375304557</v>
      </c>
      <c r="H498" s="753"/>
      <c r="I498" s="612">
        <v>45077</v>
      </c>
      <c r="J498" s="612">
        <v>45077</v>
      </c>
      <c r="K498" s="749">
        <f t="shared" si="87"/>
        <v>1</v>
      </c>
      <c r="L498" s="753"/>
      <c r="M498" s="750">
        <v>7.4999999999999997E-2</v>
      </c>
      <c r="N498" s="695">
        <f t="shared" si="88"/>
        <v>13568.88</v>
      </c>
      <c r="O498" s="695">
        <f t="shared" si="90"/>
        <v>409537.27</v>
      </c>
      <c r="P498" s="695">
        <f t="shared" si="91"/>
        <v>3477264.09</v>
      </c>
    </row>
    <row r="499" spans="1:16" ht="14.45" customHeight="1" x14ac:dyDescent="0.2">
      <c r="A499" s="753"/>
      <c r="B499" s="664" t="s">
        <v>40</v>
      </c>
      <c r="C499" s="754"/>
      <c r="D499" s="753"/>
      <c r="E499" s="754"/>
      <c r="F499" s="664"/>
      <c r="G499" s="695">
        <f t="shared" si="89"/>
        <v>66035222.375304557</v>
      </c>
      <c r="H499" s="753"/>
      <c r="I499" s="612">
        <v>45078</v>
      </c>
      <c r="J499" s="612">
        <v>45106</v>
      </c>
      <c r="K499" s="749">
        <f t="shared" si="87"/>
        <v>29</v>
      </c>
      <c r="L499" s="753"/>
      <c r="M499" s="750">
        <v>7.4999999999999997E-2</v>
      </c>
      <c r="N499" s="695">
        <f t="shared" si="88"/>
        <v>393497.56</v>
      </c>
      <c r="O499" s="695">
        <f t="shared" si="90"/>
        <v>393497.56</v>
      </c>
      <c r="P499" s="695">
        <f t="shared" si="91"/>
        <v>3870761.65</v>
      </c>
    </row>
    <row r="500" spans="1:16" ht="14.45" customHeight="1" x14ac:dyDescent="0.2">
      <c r="A500" s="753"/>
      <c r="B500" s="664"/>
      <c r="C500" s="754">
        <f>+'Summary- Detailed'!R332</f>
        <v>5041287.7496418729</v>
      </c>
      <c r="D500" s="753"/>
      <c r="E500" s="754"/>
      <c r="F500" s="695">
        <f>SUM(C500:E500)</f>
        <v>5041287.7496418729</v>
      </c>
      <c r="G500" s="695">
        <f t="shared" si="89"/>
        <v>71076510.12494643</v>
      </c>
      <c r="H500" s="753"/>
      <c r="I500" s="612">
        <v>45107</v>
      </c>
      <c r="J500" s="612">
        <v>45107</v>
      </c>
      <c r="K500" s="749">
        <f t="shared" si="87"/>
        <v>1</v>
      </c>
      <c r="L500" s="753"/>
      <c r="M500" s="750">
        <v>7.4999999999999997E-2</v>
      </c>
      <c r="N500" s="695">
        <f t="shared" si="88"/>
        <v>14604.76</v>
      </c>
      <c r="O500" s="695">
        <f t="shared" si="90"/>
        <v>408102.32</v>
      </c>
      <c r="P500" s="695">
        <f t="shared" si="91"/>
        <v>3885366.4099999997</v>
      </c>
    </row>
    <row r="501" spans="1:16" ht="14.45" customHeight="1" x14ac:dyDescent="0.2">
      <c r="A501" s="753"/>
      <c r="B501" s="664" t="s">
        <v>29</v>
      </c>
      <c r="C501" s="754"/>
      <c r="D501" s="753"/>
      <c r="E501" s="754"/>
      <c r="F501" s="664"/>
      <c r="G501" s="695">
        <f t="shared" si="89"/>
        <v>71076510.12494643</v>
      </c>
      <c r="H501" s="753"/>
      <c r="I501" s="612">
        <v>45108</v>
      </c>
      <c r="J501" s="612">
        <v>45137</v>
      </c>
      <c r="K501" s="749">
        <f t="shared" si="87"/>
        <v>30</v>
      </c>
      <c r="L501" s="753"/>
      <c r="M501" s="750">
        <v>8.0199999999999994E-2</v>
      </c>
      <c r="N501" s="695">
        <f t="shared" ref="N501:N510" si="92">+IF(+K501&lt;&gt;" ", ROUND(M501*(K501/365)*G501,2),0)</f>
        <v>468520.78</v>
      </c>
      <c r="O501" s="695">
        <f t="shared" si="90"/>
        <v>468520.78</v>
      </c>
      <c r="P501" s="695">
        <f t="shared" si="91"/>
        <v>4353887.1899999995</v>
      </c>
    </row>
    <row r="502" spans="1:16" ht="14.45" customHeight="1" x14ac:dyDescent="0.2">
      <c r="A502" s="753"/>
      <c r="B502" s="664"/>
      <c r="C502" s="754">
        <f>+'Summary- Detailed'!R333</f>
        <v>-6721783.3568334207</v>
      </c>
      <c r="D502" s="753"/>
      <c r="E502" s="754"/>
      <c r="F502" s="695">
        <f>SUM(C502:E502)</f>
        <v>-6721783.3568334207</v>
      </c>
      <c r="G502" s="695">
        <f t="shared" si="89"/>
        <v>64354726.76811301</v>
      </c>
      <c r="H502" s="753"/>
      <c r="I502" s="612">
        <v>45138</v>
      </c>
      <c r="J502" s="612">
        <v>45138</v>
      </c>
      <c r="K502" s="749">
        <f t="shared" si="87"/>
        <v>1</v>
      </c>
      <c r="L502" s="753"/>
      <c r="M502" s="750">
        <v>8.0199999999999994E-2</v>
      </c>
      <c r="N502" s="695">
        <f t="shared" si="92"/>
        <v>14140.41</v>
      </c>
      <c r="O502" s="695">
        <f t="shared" si="90"/>
        <v>482661.19</v>
      </c>
      <c r="P502" s="695">
        <f t="shared" si="91"/>
        <v>4368027.5999999996</v>
      </c>
    </row>
    <row r="503" spans="1:16" ht="14.45" customHeight="1" x14ac:dyDescent="0.2">
      <c r="A503" s="753"/>
      <c r="B503" s="664" t="s">
        <v>30</v>
      </c>
      <c r="C503" s="754"/>
      <c r="D503" s="753"/>
      <c r="E503" s="754"/>
      <c r="F503" s="664"/>
      <c r="G503" s="695">
        <f t="shared" si="89"/>
        <v>64354726.76811301</v>
      </c>
      <c r="H503" s="753"/>
      <c r="I503" s="612">
        <v>45139</v>
      </c>
      <c r="J503" s="612">
        <v>45168</v>
      </c>
      <c r="K503" s="749">
        <f t="shared" si="87"/>
        <v>30</v>
      </c>
      <c r="L503" s="753"/>
      <c r="M503" s="750">
        <v>8.0199999999999994E-2</v>
      </c>
      <c r="N503" s="695">
        <f t="shared" si="92"/>
        <v>424212.25</v>
      </c>
      <c r="O503" s="695">
        <f t="shared" si="90"/>
        <v>424212.25</v>
      </c>
      <c r="P503" s="695">
        <f t="shared" si="91"/>
        <v>4792239.8499999996</v>
      </c>
    </row>
    <row r="504" spans="1:16" ht="14.45" customHeight="1" x14ac:dyDescent="0.2">
      <c r="A504" s="753"/>
      <c r="B504" s="664"/>
      <c r="C504" s="754">
        <f>+'Summary- Detailed'!R334</f>
        <v>-10710888.809418693</v>
      </c>
      <c r="D504" s="753"/>
      <c r="E504" s="754"/>
      <c r="F504" s="695">
        <f>SUM(C504:E504)</f>
        <v>-10710888.809418693</v>
      </c>
      <c r="G504" s="695">
        <f t="shared" si="89"/>
        <v>53643837.958694316</v>
      </c>
      <c r="H504" s="753"/>
      <c r="I504" s="612">
        <v>45169</v>
      </c>
      <c r="J504" s="612">
        <v>45169</v>
      </c>
      <c r="K504" s="749">
        <f t="shared" si="87"/>
        <v>1</v>
      </c>
      <c r="L504" s="753"/>
      <c r="M504" s="750">
        <v>8.0199999999999994E-2</v>
      </c>
      <c r="N504" s="695">
        <f t="shared" si="92"/>
        <v>11786.95</v>
      </c>
      <c r="O504" s="695">
        <f t="shared" si="90"/>
        <v>435999.2</v>
      </c>
      <c r="P504" s="695">
        <f t="shared" si="91"/>
        <v>4804026.8</v>
      </c>
    </row>
    <row r="505" spans="1:16" ht="14.45" customHeight="1" x14ac:dyDescent="0.2">
      <c r="A505" s="753"/>
      <c r="B505" s="664" t="s">
        <v>31</v>
      </c>
      <c r="C505" s="754"/>
      <c r="D505" s="753"/>
      <c r="E505" s="754"/>
      <c r="F505" s="664"/>
      <c r="G505" s="695">
        <f t="shared" si="89"/>
        <v>53643837.958694316</v>
      </c>
      <c r="H505" s="753"/>
      <c r="I505" s="612">
        <v>45170</v>
      </c>
      <c r="J505" s="612">
        <v>45198</v>
      </c>
      <c r="K505" s="749">
        <f t="shared" si="87"/>
        <v>29</v>
      </c>
      <c r="L505" s="753"/>
      <c r="M505" s="750">
        <v>8.0199999999999994E-2</v>
      </c>
      <c r="N505" s="695">
        <f t="shared" si="92"/>
        <v>341821.47</v>
      </c>
      <c r="O505" s="695">
        <f t="shared" si="90"/>
        <v>341821.47</v>
      </c>
      <c r="P505" s="695">
        <f t="shared" si="91"/>
        <v>5145848.2699999996</v>
      </c>
    </row>
    <row r="506" spans="1:16" ht="14.45" customHeight="1" x14ac:dyDescent="0.2">
      <c r="A506" s="753"/>
      <c r="B506" s="664"/>
      <c r="C506" s="754">
        <f>+'Summary- Detailed'!R335</f>
        <v>-21104155.024185598</v>
      </c>
      <c r="D506" s="753"/>
      <c r="E506" s="754"/>
      <c r="F506" s="695">
        <f>SUM(C506:E506)</f>
        <v>-21104155.024185598</v>
      </c>
      <c r="G506" s="695">
        <f>+G505+E506+F506</f>
        <v>32539682.934508719</v>
      </c>
      <c r="H506" s="753"/>
      <c r="I506" s="612">
        <v>45199</v>
      </c>
      <c r="J506" s="612">
        <v>45199</v>
      </c>
      <c r="K506" s="749">
        <f t="shared" si="87"/>
        <v>1</v>
      </c>
      <c r="L506" s="753"/>
      <c r="M506" s="750">
        <v>8.0199999999999994E-2</v>
      </c>
      <c r="N506" s="695">
        <f t="shared" si="92"/>
        <v>7149.82</v>
      </c>
      <c r="O506" s="695">
        <f>IF(MONTH(+I506)&lt;&gt;MONTH(+I505),N506,+O505+N506)</f>
        <v>348971.29</v>
      </c>
      <c r="P506" s="695">
        <f>P505+N506</f>
        <v>5152998.09</v>
      </c>
    </row>
    <row r="507" spans="1:16" ht="14.45" customHeight="1" x14ac:dyDescent="0.2">
      <c r="A507" s="753"/>
      <c r="B507" s="664" t="s">
        <v>32</v>
      </c>
      <c r="C507" s="754"/>
      <c r="D507" s="753"/>
      <c r="E507" s="754"/>
      <c r="F507" s="664"/>
      <c r="G507" s="695">
        <f t="shared" ref="G507:G513" si="93">+G506+E507+F507</f>
        <v>32539682.934508719</v>
      </c>
      <c r="H507" s="753"/>
      <c r="I507" s="612">
        <v>45200</v>
      </c>
      <c r="J507" s="612">
        <v>45229</v>
      </c>
      <c r="K507" s="749">
        <f t="shared" si="87"/>
        <v>30</v>
      </c>
      <c r="L507" s="753"/>
      <c r="M507" s="750">
        <v>8.3500000000000005E-2</v>
      </c>
      <c r="N507" s="695">
        <f t="shared" si="92"/>
        <v>223320.29</v>
      </c>
      <c r="O507" s="695">
        <f>IF(MONTH(+I507)&lt;&gt;MONTH(+I506),N507,+O506+N507)</f>
        <v>223320.29</v>
      </c>
      <c r="P507" s="695">
        <f>P506+N507</f>
        <v>5376318.3799999999</v>
      </c>
    </row>
    <row r="508" spans="1:16" ht="14.45" customHeight="1" x14ac:dyDescent="0.2">
      <c r="A508" s="753"/>
      <c r="B508" s="664"/>
      <c r="C508" s="754">
        <f>+'Summary- Detailed'!R336</f>
        <v>2324725.3050425202</v>
      </c>
      <c r="D508" s="753"/>
      <c r="E508" s="754"/>
      <c r="F508" s="695">
        <f>SUM(C508:E508)</f>
        <v>2324725.3050425202</v>
      </c>
      <c r="G508" s="695">
        <f t="shared" si="93"/>
        <v>34864408.239551239</v>
      </c>
      <c r="H508" s="753"/>
      <c r="I508" s="612">
        <v>45230</v>
      </c>
      <c r="J508" s="612">
        <v>45230</v>
      </c>
      <c r="K508" s="749">
        <f t="shared" si="87"/>
        <v>1</v>
      </c>
      <c r="L508" s="753"/>
      <c r="M508" s="750">
        <v>8.3500000000000005E-2</v>
      </c>
      <c r="N508" s="695">
        <f t="shared" si="92"/>
        <v>7975.83</v>
      </c>
      <c r="O508" s="695">
        <f>IF(MONTH(+I508)&lt;&gt;MONTH(+I507),N508,+O507+N508)</f>
        <v>231296.12</v>
      </c>
      <c r="P508" s="695">
        <f>P507+N508</f>
        <v>5384294.21</v>
      </c>
    </row>
    <row r="509" spans="1:16" ht="14.45" customHeight="1" x14ac:dyDescent="0.2">
      <c r="A509" s="753"/>
      <c r="B509" s="664" t="s">
        <v>33</v>
      </c>
      <c r="C509" s="754"/>
      <c r="D509" s="753"/>
      <c r="E509" s="754"/>
      <c r="F509" s="664"/>
      <c r="G509" s="695">
        <f t="shared" si="93"/>
        <v>34864408.239551239</v>
      </c>
      <c r="H509" s="753"/>
      <c r="I509" s="612">
        <v>45231</v>
      </c>
      <c r="J509" s="612">
        <v>45259</v>
      </c>
      <c r="K509" s="749">
        <f t="shared" si="87"/>
        <v>29</v>
      </c>
      <c r="L509" s="753"/>
      <c r="M509" s="750">
        <v>8.3500000000000005E-2</v>
      </c>
      <c r="N509" s="695">
        <f t="shared" si="92"/>
        <v>231299.08</v>
      </c>
      <c r="O509" s="695">
        <f>IF(MONTH(+I509)&lt;&gt;MONTH(+I508),N509,+O508+N509)</f>
        <v>231299.08</v>
      </c>
      <c r="P509" s="695">
        <f>P508+N509</f>
        <v>5615593.29</v>
      </c>
    </row>
    <row r="510" spans="1:16" ht="14.45" customHeight="1" x14ac:dyDescent="0.2">
      <c r="A510" s="753"/>
      <c r="B510" s="664"/>
      <c r="C510" s="754">
        <f>+'Summary- Detailed'!R337</f>
        <v>3512253.4645148367</v>
      </c>
      <c r="D510" s="753"/>
      <c r="E510" s="754"/>
      <c r="F510" s="695">
        <f>SUM(C510:E510)</f>
        <v>3512253.4645148367</v>
      </c>
      <c r="G510" s="695">
        <f t="shared" si="93"/>
        <v>38376661.704066075</v>
      </c>
      <c r="H510" s="753"/>
      <c r="I510" s="612">
        <v>45260</v>
      </c>
      <c r="J510" s="612">
        <v>45260</v>
      </c>
      <c r="K510" s="749">
        <f t="shared" si="87"/>
        <v>1</v>
      </c>
      <c r="L510" s="753"/>
      <c r="M510" s="750">
        <v>8.3500000000000005E-2</v>
      </c>
      <c r="N510" s="695">
        <f t="shared" si="92"/>
        <v>8779.32</v>
      </c>
      <c r="O510" s="695">
        <f>IF(MONTH(+I510)&lt;&gt;MONTH(+I509),N510,+O509+N510)</f>
        <v>240078.4</v>
      </c>
      <c r="P510" s="695">
        <f>P509+N510</f>
        <v>5624372.6100000003</v>
      </c>
    </row>
    <row r="511" spans="1:16" ht="14.45" customHeight="1" x14ac:dyDescent="0.2">
      <c r="A511" s="753" t="s">
        <v>285</v>
      </c>
      <c r="B511" s="612" t="s">
        <v>34</v>
      </c>
      <c r="C511" s="754"/>
      <c r="D511" s="753"/>
      <c r="E511" s="754">
        <f>-G486-G487-G488</f>
        <v>-71076510.12494643</v>
      </c>
      <c r="F511" s="695">
        <f>SUM(C511:E511)</f>
        <v>-71076510.12494643</v>
      </c>
      <c r="G511" s="695">
        <f>E511</f>
        <v>-71076510.12494643</v>
      </c>
      <c r="H511" s="753"/>
      <c r="I511" s="612"/>
      <c r="J511" s="612"/>
      <c r="K511" s="749"/>
      <c r="L511" s="753"/>
      <c r="M511" s="750"/>
      <c r="N511" s="695"/>
      <c r="O511" s="695"/>
      <c r="P511" s="695">
        <f>-P486-P487</f>
        <v>-1525117.169999999</v>
      </c>
    </row>
    <row r="512" spans="1:16" ht="14.45" customHeight="1" x14ac:dyDescent="0.2">
      <c r="A512" s="753"/>
      <c r="C512" s="754"/>
      <c r="D512" s="753"/>
      <c r="E512" s="753"/>
      <c r="F512" s="664"/>
      <c r="G512" s="695">
        <f>G510+E511+E512+F512</f>
        <v>-32699848.420880355</v>
      </c>
      <c r="H512" s="753"/>
      <c r="I512" s="612">
        <v>45261</v>
      </c>
      <c r="J512" s="612">
        <v>45290</v>
      </c>
      <c r="K512" s="749">
        <f t="shared" si="87"/>
        <v>30</v>
      </c>
      <c r="L512" s="753"/>
      <c r="M512" s="750">
        <v>8.3500000000000005E-2</v>
      </c>
      <c r="N512" s="695">
        <f>+IF(+K512&lt;&gt;" ", ROUND(M512*(K512/365)*G512,2),0)</f>
        <v>-224419.51</v>
      </c>
      <c r="O512" s="695">
        <f>IF(MONTH(+I512)&lt;&gt;MONTH(+I510),N512,+O510+N512)</f>
        <v>-224419.51</v>
      </c>
      <c r="P512" s="695">
        <f>P510+N512+P511</f>
        <v>3874835.9300000016</v>
      </c>
    </row>
    <row r="513" spans="3:16" ht="14.45" customHeight="1" x14ac:dyDescent="0.2">
      <c r="C513" s="754">
        <f>+'Summary- Detailed'!R338</f>
        <v>7751503.9051386416</v>
      </c>
      <c r="D513" s="753"/>
      <c r="E513" s="753"/>
      <c r="F513" s="695">
        <f>SUM(C513:E513)</f>
        <v>7751503.9051386416</v>
      </c>
      <c r="G513" s="695">
        <f t="shared" si="93"/>
        <v>-24948344.515741713</v>
      </c>
      <c r="H513" s="753"/>
      <c r="I513" s="612">
        <v>45291</v>
      </c>
      <c r="J513" s="612">
        <v>45291</v>
      </c>
      <c r="K513" s="749">
        <f t="shared" si="87"/>
        <v>1</v>
      </c>
      <c r="L513" s="753"/>
      <c r="M513" s="750">
        <v>8.3500000000000005E-2</v>
      </c>
      <c r="N513" s="695">
        <f>+IF(+K513&lt;&gt;" ", ROUND(M513*(K513/365)*G513,2),0)</f>
        <v>-5707.36</v>
      </c>
      <c r="O513" s="695">
        <f>IF(MONTH(+I513)&lt;&gt;MONTH(+I512),N513,+O512+N513)</f>
        <v>-230126.87</v>
      </c>
      <c r="P513" s="695">
        <f>P512+N513</f>
        <v>3869128.5700000017</v>
      </c>
    </row>
    <row r="515" spans="3:16" x14ac:dyDescent="0.2">
      <c r="O515" s="625"/>
    </row>
    <row r="517" spans="3:16" x14ac:dyDescent="0.2">
      <c r="C517" s="1494" t="s">
        <v>297</v>
      </c>
      <c r="D517" s="1494"/>
      <c r="E517" s="1494"/>
      <c r="F517" s="1494"/>
      <c r="G517" s="1494"/>
      <c r="H517" s="1494"/>
      <c r="I517" s="1494"/>
      <c r="J517" s="1494"/>
    </row>
    <row r="518" spans="3:16" x14ac:dyDescent="0.2">
      <c r="C518" s="1494"/>
      <c r="D518" s="1494"/>
      <c r="E518" s="1494"/>
      <c r="F518" s="1494"/>
      <c r="G518" s="1494"/>
      <c r="H518" s="1494"/>
      <c r="I518" s="1494"/>
      <c r="J518" s="1494"/>
    </row>
    <row r="520" spans="3:16" x14ac:dyDescent="0.2">
      <c r="C520" s="1494" t="s">
        <v>358</v>
      </c>
      <c r="D520" s="1494"/>
      <c r="E520" s="1494"/>
      <c r="F520" s="1494"/>
      <c r="G520" s="1494"/>
      <c r="H520" s="1494"/>
      <c r="I520" s="1494"/>
      <c r="J520" s="1494"/>
    </row>
    <row r="521" spans="3:16" x14ac:dyDescent="0.2">
      <c r="C521" s="1494"/>
      <c r="D521" s="1494"/>
      <c r="E521" s="1494"/>
      <c r="F521" s="1494"/>
      <c r="G521" s="1494"/>
      <c r="H521" s="1494"/>
      <c r="I521" s="1494"/>
      <c r="J521" s="1494"/>
    </row>
  </sheetData>
  <mergeCells count="2">
    <mergeCell ref="C517:J518"/>
    <mergeCell ref="C520:J521"/>
  </mergeCells>
  <phoneticPr fontId="9" type="noConversion"/>
  <hyperlinks>
    <hyperlink ref="Q7" r:id="rId1"/>
    <hyperlink ref="Q5" r:id="rId2"/>
  </hyperlinks>
  <printOptions horizontalCentered="1"/>
  <pageMargins left="0.2" right="0" top="0.4" bottom="0.4" header="0.5" footer="0.2"/>
  <pageSetup scale="60" orientation="landscape" r:id="rId3"/>
  <headerFooter alignWithMargins="0">
    <oddFooter>&amp;LPrepared By: Annette Moore &amp;D&amp;R&amp;F &amp;A</oddFooter>
  </headerFooter>
  <customProperties>
    <customPr name="_pios_id" r:id="rId4"/>
    <customPr name="EpmWorksheetKeyString_GUID" r:id="rId5"/>
  </customProperties>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47"/>
  <sheetViews>
    <sheetView zoomScale="85" zoomScaleNormal="85" workbookViewId="0">
      <pane xSplit="2" ySplit="12" topLeftCell="C28" activePane="bottomRight" state="frozen"/>
      <selection pane="topRight" activeCell="C1" sqref="C1"/>
      <selection pane="bottomLeft" activeCell="A13" sqref="A13"/>
      <selection pane="bottomRight" activeCell="Q52" sqref="Q52"/>
    </sheetView>
  </sheetViews>
  <sheetFormatPr defaultColWidth="9.140625" defaultRowHeight="15" outlineLevelCol="1" x14ac:dyDescent="0.25"/>
  <cols>
    <col min="1" max="1" width="7.42578125" style="990" customWidth="1"/>
    <col min="2" max="2" width="43.7109375" style="990" customWidth="1"/>
    <col min="3" max="3" width="18.5703125" style="990" bestFit="1" customWidth="1"/>
    <col min="4" max="4" width="16.140625" style="990" bestFit="1" customWidth="1"/>
    <col min="5" max="5" width="9.42578125" style="990" bestFit="1" customWidth="1"/>
    <col min="6" max="6" width="15.5703125" style="990" bestFit="1" customWidth="1"/>
    <col min="7" max="7" width="17.28515625" style="990" bestFit="1" customWidth="1"/>
    <col min="8" max="8" width="9.140625" style="990" customWidth="1"/>
    <col min="9" max="9" width="5.5703125" style="990" hidden="1" customWidth="1" outlineLevel="1"/>
    <col min="10" max="10" width="43.7109375" style="990" hidden="1" customWidth="1" outlineLevel="1"/>
    <col min="11" max="11" width="18.5703125" style="990" hidden="1" customWidth="1" outlineLevel="1"/>
    <col min="12" max="12" width="16.85546875" style="990" hidden="1" customWidth="1" outlineLevel="1"/>
    <col min="13" max="13" width="9.42578125" style="990" hidden="1" customWidth="1" outlineLevel="1"/>
    <col min="14" max="14" width="15.5703125" style="990" hidden="1" customWidth="1" outlineLevel="1"/>
    <col min="15" max="15" width="17.28515625" style="990" hidden="1" customWidth="1" outlineLevel="1"/>
    <col min="16" max="16" width="13.85546875" style="990" bestFit="1" customWidth="1" collapsed="1"/>
    <col min="17" max="17" width="16.7109375" style="991" bestFit="1" customWidth="1"/>
    <col min="18" max="18" width="4.28515625" style="991" customWidth="1"/>
    <col min="19" max="19" width="13.7109375" style="991" bestFit="1" customWidth="1"/>
    <col min="20" max="21" width="12.85546875" style="991" bestFit="1" customWidth="1"/>
    <col min="22" max="22" width="9.140625" style="991"/>
    <col min="23" max="23" width="15.42578125" style="991" customWidth="1"/>
    <col min="24" max="24" width="13.42578125" style="991" bestFit="1" customWidth="1"/>
    <col min="25" max="25" width="16" style="991" bestFit="1" customWidth="1"/>
    <col min="26" max="16384" width="9.140625" style="990"/>
  </cols>
  <sheetData>
    <row r="1" spans="1:16" ht="20.25" x14ac:dyDescent="0.3">
      <c r="A1" s="1054" t="s">
        <v>544</v>
      </c>
      <c r="B1" s="1053"/>
      <c r="C1" s="1053"/>
      <c r="D1" s="1053"/>
      <c r="E1" s="1052"/>
      <c r="F1" s="1052"/>
      <c r="G1" s="1052"/>
      <c r="H1" s="1055" t="s">
        <v>545</v>
      </c>
      <c r="I1" s="1054" t="s">
        <v>544</v>
      </c>
      <c r="J1" s="1053"/>
      <c r="K1" s="1053"/>
      <c r="L1" s="1053"/>
      <c r="M1" s="1052"/>
      <c r="N1" s="1052"/>
      <c r="O1" s="1052"/>
    </row>
    <row r="2" spans="1:16" ht="20.25" x14ac:dyDescent="0.3">
      <c r="A2" s="1054" t="s">
        <v>543</v>
      </c>
      <c r="B2" s="1053"/>
      <c r="C2" s="1053"/>
      <c r="D2" s="1053"/>
      <c r="E2" s="1052"/>
      <c r="F2" s="1052"/>
      <c r="G2" s="1052"/>
      <c r="I2" s="1054" t="s">
        <v>542</v>
      </c>
      <c r="J2" s="1053"/>
      <c r="K2" s="1053"/>
      <c r="L2" s="1053"/>
      <c r="M2" s="1052"/>
      <c r="N2" s="1052"/>
      <c r="O2" s="1052"/>
    </row>
    <row r="3" spans="1:16" ht="13.9" customHeight="1" x14ac:dyDescent="0.3">
      <c r="A3" s="1051"/>
      <c r="I3" s="1051"/>
    </row>
    <row r="4" spans="1:16" x14ac:dyDescent="0.25">
      <c r="A4" s="994"/>
      <c r="I4" s="994"/>
    </row>
    <row r="5" spans="1:16" x14ac:dyDescent="0.25">
      <c r="A5" s="994" t="s">
        <v>133</v>
      </c>
      <c r="C5" s="1050" t="s">
        <v>541</v>
      </c>
      <c r="I5" s="994" t="s">
        <v>133</v>
      </c>
      <c r="K5" s="1050" t="s">
        <v>540</v>
      </c>
    </row>
    <row r="6" spans="1:16" x14ac:dyDescent="0.25">
      <c r="A6" s="1000">
        <v>3</v>
      </c>
      <c r="B6" s="1046" t="s">
        <v>539</v>
      </c>
      <c r="C6" s="1049">
        <v>123548301.87260658</v>
      </c>
      <c r="D6" s="1046"/>
      <c r="E6" s="1046"/>
      <c r="F6" s="1046"/>
      <c r="G6" s="1046"/>
      <c r="I6" s="1000">
        <v>3</v>
      </c>
      <c r="J6" s="1046" t="s">
        <v>539</v>
      </c>
      <c r="K6" s="1049">
        <v>109756064.14552327</v>
      </c>
      <c r="L6" s="1046"/>
      <c r="M6" s="1046"/>
      <c r="N6" s="1046"/>
      <c r="O6" s="1046"/>
    </row>
    <row r="7" spans="1:16" x14ac:dyDescent="0.25">
      <c r="A7" s="1000">
        <v>4</v>
      </c>
      <c r="B7" s="1046" t="s">
        <v>538</v>
      </c>
      <c r="C7" s="1048">
        <v>70678010.089287356</v>
      </c>
      <c r="D7" s="1046"/>
      <c r="E7" s="1046"/>
      <c r="F7" s="1046"/>
      <c r="G7" s="1046"/>
      <c r="I7" s="1000">
        <v>4</v>
      </c>
      <c r="J7" s="1046" t="s">
        <v>538</v>
      </c>
      <c r="K7" s="1048">
        <v>67956976.598014444</v>
      </c>
      <c r="L7" s="1046"/>
      <c r="M7" s="1046"/>
      <c r="N7" s="1046"/>
      <c r="O7" s="1046"/>
    </row>
    <row r="8" spans="1:16" x14ac:dyDescent="0.25">
      <c r="A8" s="1000">
        <v>5</v>
      </c>
      <c r="B8" s="1046" t="s">
        <v>537</v>
      </c>
      <c r="C8" s="1048">
        <v>1369975805.6532323</v>
      </c>
      <c r="D8" s="1046"/>
      <c r="E8" s="1046"/>
      <c r="F8" s="1046"/>
      <c r="G8" s="1046"/>
      <c r="I8" s="1000">
        <v>5</v>
      </c>
      <c r="J8" s="1046" t="s">
        <v>537</v>
      </c>
      <c r="K8" s="1048">
        <v>1308898119.0505416</v>
      </c>
      <c r="L8" s="1046"/>
      <c r="M8" s="1046"/>
      <c r="N8" s="1046"/>
      <c r="O8" s="1046"/>
    </row>
    <row r="9" spans="1:16" x14ac:dyDescent="0.25">
      <c r="A9" s="1000">
        <f>+A8+1</f>
        <v>6</v>
      </c>
      <c r="B9" s="1046" t="s">
        <v>536</v>
      </c>
      <c r="C9" s="1047">
        <f>SUM(C6:C8)</f>
        <v>1564202117.6151261</v>
      </c>
      <c r="D9" s="1046"/>
      <c r="E9" s="1046"/>
      <c r="F9" s="1046"/>
      <c r="G9" s="1046"/>
      <c r="I9" s="1000">
        <f>+I8+1</f>
        <v>6</v>
      </c>
      <c r="J9" s="1046" t="s">
        <v>536</v>
      </c>
      <c r="K9" s="1047">
        <f>SUM(K6:K8)</f>
        <v>1486611159.7940793</v>
      </c>
      <c r="L9" s="1046"/>
      <c r="M9" s="1046"/>
      <c r="N9" s="1046"/>
      <c r="O9" s="1046"/>
    </row>
    <row r="10" spans="1:16" x14ac:dyDescent="0.25">
      <c r="A10" s="1000">
        <f>+A9+1</f>
        <v>7</v>
      </c>
      <c r="B10" s="1037" t="s">
        <v>535</v>
      </c>
      <c r="C10" s="1043">
        <v>6.6200000000000009E-2</v>
      </c>
      <c r="D10" s="1045"/>
      <c r="E10" s="1045"/>
      <c r="F10" s="1040" t="s">
        <v>534</v>
      </c>
      <c r="G10" s="1040" t="s">
        <v>533</v>
      </c>
      <c r="I10" s="1000">
        <f>+I9+1</f>
        <v>7</v>
      </c>
      <c r="J10" s="1037" t="s">
        <v>535</v>
      </c>
      <c r="K10" s="1043">
        <v>6.6200000000000009E-2</v>
      </c>
      <c r="L10" s="1045"/>
      <c r="M10" s="1045"/>
      <c r="N10" s="1040" t="s">
        <v>534</v>
      </c>
      <c r="O10" s="1040" t="s">
        <v>533</v>
      </c>
    </row>
    <row r="11" spans="1:16" x14ac:dyDescent="0.25">
      <c r="A11" s="1000">
        <f>+A10+1</f>
        <v>8</v>
      </c>
      <c r="B11" s="1037"/>
      <c r="C11" s="1043"/>
      <c r="D11" s="1040" t="s">
        <v>473</v>
      </c>
      <c r="E11" s="1040"/>
      <c r="F11" s="1040" t="s">
        <v>532</v>
      </c>
      <c r="G11" s="1040" t="s">
        <v>532</v>
      </c>
      <c r="I11" s="1000">
        <f>+I10+1</f>
        <v>8</v>
      </c>
      <c r="J11" s="1037"/>
      <c r="K11" s="1043"/>
      <c r="L11" s="1040" t="s">
        <v>473</v>
      </c>
      <c r="M11" s="1040"/>
      <c r="N11" s="1040" t="s">
        <v>532</v>
      </c>
      <c r="O11" s="1040" t="s">
        <v>532</v>
      </c>
    </row>
    <row r="12" spans="1:16" x14ac:dyDescent="0.25">
      <c r="A12" s="1000">
        <f>+A11+1</f>
        <v>9</v>
      </c>
      <c r="B12" s="1044"/>
      <c r="C12" s="1043"/>
      <c r="D12" s="1042" t="s">
        <v>470</v>
      </c>
      <c r="E12" s="1042"/>
      <c r="F12" s="1041" t="s">
        <v>531</v>
      </c>
      <c r="G12" s="1041" t="s">
        <v>530</v>
      </c>
      <c r="I12" s="1000">
        <f>+I11+1</f>
        <v>9</v>
      </c>
      <c r="J12" s="1044"/>
      <c r="K12" s="1043"/>
      <c r="L12" s="1042" t="s">
        <v>470</v>
      </c>
      <c r="M12" s="1042"/>
      <c r="N12" s="1041" t="s">
        <v>531</v>
      </c>
      <c r="O12" s="1041" t="s">
        <v>530</v>
      </c>
    </row>
    <row r="13" spans="1:16" x14ac:dyDescent="0.25">
      <c r="A13" s="1000" t="s">
        <v>529</v>
      </c>
      <c r="B13" s="1037"/>
      <c r="C13" s="1040" t="s">
        <v>156</v>
      </c>
      <c r="D13" s="1039" t="s">
        <v>528</v>
      </c>
      <c r="E13" s="1039" t="s">
        <v>527</v>
      </c>
      <c r="F13" s="1039" t="s">
        <v>526</v>
      </c>
      <c r="G13" s="1039" t="s">
        <v>525</v>
      </c>
      <c r="I13" s="1000" t="s">
        <v>529</v>
      </c>
      <c r="J13" s="1037"/>
      <c r="K13" s="1040" t="s">
        <v>156</v>
      </c>
      <c r="L13" s="1039" t="s">
        <v>528</v>
      </c>
      <c r="M13" s="1039" t="s">
        <v>527</v>
      </c>
      <c r="N13" s="1039" t="s">
        <v>526</v>
      </c>
      <c r="O13" s="1039" t="s">
        <v>525</v>
      </c>
    </row>
    <row r="14" spans="1:16" x14ac:dyDescent="0.25">
      <c r="A14" s="1000">
        <v>10</v>
      </c>
      <c r="B14" s="1037" t="s">
        <v>524</v>
      </c>
      <c r="C14" s="1038">
        <f>(C6*C$10/0.79)</f>
        <v>10353034.916413361</v>
      </c>
      <c r="D14" s="1032">
        <f t="shared" ref="D14:D22" si="0">ROUND(C14/C$39,3)</f>
        <v>0.52300000000000002</v>
      </c>
      <c r="E14" s="1031" t="s">
        <v>437</v>
      </c>
      <c r="F14" s="1038">
        <f>+C14</f>
        <v>10353034.916413361</v>
      </c>
      <c r="G14" s="1038"/>
      <c r="I14" s="1000">
        <v>10</v>
      </c>
      <c r="J14" s="1037" t="s">
        <v>524</v>
      </c>
      <c r="K14" s="1038">
        <f>(K6*K$10/0.79)</f>
        <v>9197280.3119413182</v>
      </c>
      <c r="L14" s="1032">
        <f t="shared" ref="L14:L22" si="1">ROUND(K14/K$39,3)</f>
        <v>0.46</v>
      </c>
      <c r="M14" s="1031" t="s">
        <v>437</v>
      </c>
      <c r="N14" s="1038">
        <f>+K14</f>
        <v>9197280.3119413182</v>
      </c>
      <c r="O14" s="1038"/>
    </row>
    <row r="15" spans="1:16" x14ac:dyDescent="0.25">
      <c r="A15" s="1000" t="s">
        <v>467</v>
      </c>
      <c r="B15" s="1037" t="s">
        <v>466</v>
      </c>
      <c r="C15" s="1018">
        <v>4094424.0000000005</v>
      </c>
      <c r="D15" s="1032">
        <f t="shared" si="0"/>
        <v>0.20699999999999999</v>
      </c>
      <c r="E15" s="1031" t="s">
        <v>443</v>
      </c>
      <c r="F15" s="1018"/>
      <c r="G15" s="1018">
        <f>+C15</f>
        <v>4094424.0000000005</v>
      </c>
      <c r="I15" s="1000" t="s">
        <v>467</v>
      </c>
      <c r="J15" s="1037" t="s">
        <v>466</v>
      </c>
      <c r="K15" s="1018">
        <v>4105641.6000000006</v>
      </c>
      <c r="L15" s="1032">
        <f t="shared" si="1"/>
        <v>0.20499999999999999</v>
      </c>
      <c r="M15" s="1031" t="s">
        <v>443</v>
      </c>
      <c r="N15" s="1018"/>
      <c r="O15" s="1018">
        <f>+K15</f>
        <v>4105641.6000000006</v>
      </c>
    </row>
    <row r="16" spans="1:16" x14ac:dyDescent="0.25">
      <c r="A16" s="1000">
        <v>11</v>
      </c>
      <c r="B16" s="999" t="s">
        <v>523</v>
      </c>
      <c r="C16" s="1018">
        <f>(C7*C$10/0.79)</f>
        <v>5922638.3138111681</v>
      </c>
      <c r="D16" s="1032">
        <f t="shared" si="0"/>
        <v>0.29899999999999999</v>
      </c>
      <c r="E16" s="1031" t="s">
        <v>437</v>
      </c>
      <c r="F16" s="1018">
        <f>+C16</f>
        <v>5922638.3138111681</v>
      </c>
      <c r="G16" s="1018"/>
      <c r="I16" s="1000">
        <v>11</v>
      </c>
      <c r="J16" s="999" t="s">
        <v>523</v>
      </c>
      <c r="K16" s="1018">
        <f>(K7*K$10/0.79)</f>
        <v>5694622.5959348818</v>
      </c>
      <c r="L16" s="1032">
        <f t="shared" si="1"/>
        <v>0.28499999999999998</v>
      </c>
      <c r="M16" s="1031" t="s">
        <v>437</v>
      </c>
      <c r="N16" s="1018">
        <f>+K16</f>
        <v>5694622.5959348818</v>
      </c>
      <c r="O16" s="1018"/>
      <c r="P16" s="991"/>
    </row>
    <row r="17" spans="1:16" x14ac:dyDescent="0.25">
      <c r="A17" s="1000">
        <v>12</v>
      </c>
      <c r="B17" s="999" t="s">
        <v>522</v>
      </c>
      <c r="C17" s="1018">
        <v>114800504.22056201</v>
      </c>
      <c r="D17" s="1032">
        <f t="shared" si="0"/>
        <v>5.798</v>
      </c>
      <c r="E17" s="1031" t="s">
        <v>437</v>
      </c>
      <c r="F17" s="1018">
        <f>+C17</f>
        <v>114800504.22056201</v>
      </c>
      <c r="G17" s="1018"/>
      <c r="I17" s="1000">
        <v>12</v>
      </c>
      <c r="J17" s="999" t="s">
        <v>522</v>
      </c>
      <c r="K17" s="1018">
        <f>(K8*K$10/0.79)</f>
        <v>109682348.71031123</v>
      </c>
      <c r="L17" s="1032">
        <f t="shared" si="1"/>
        <v>5.4859999999999998</v>
      </c>
      <c r="M17" s="1031" t="s">
        <v>437</v>
      </c>
      <c r="N17" s="1018">
        <f>+K17</f>
        <v>109682348.71031123</v>
      </c>
      <c r="O17" s="1018"/>
      <c r="P17" s="991"/>
    </row>
    <row r="18" spans="1:16" x14ac:dyDescent="0.25">
      <c r="A18" s="1000">
        <v>13</v>
      </c>
      <c r="B18" s="999" t="s">
        <v>521</v>
      </c>
      <c r="C18" s="1018">
        <v>65690561.13598755</v>
      </c>
      <c r="D18" s="1032">
        <f t="shared" si="0"/>
        <v>3.3180000000000001</v>
      </c>
      <c r="E18" s="1031" t="s">
        <v>443</v>
      </c>
      <c r="F18" s="1018"/>
      <c r="G18" s="1018">
        <f>+C18</f>
        <v>65690561.13598755</v>
      </c>
      <c r="I18" s="1000">
        <v>13</v>
      </c>
      <c r="J18" s="999" t="s">
        <v>521</v>
      </c>
      <c r="K18" s="1018">
        <v>65690561.13598755</v>
      </c>
      <c r="L18" s="1032">
        <f t="shared" si="1"/>
        <v>3.286</v>
      </c>
      <c r="M18" s="1031" t="s">
        <v>443</v>
      </c>
      <c r="N18" s="1018"/>
      <c r="O18" s="1018">
        <f>+K18</f>
        <v>65690561.13598755</v>
      </c>
      <c r="P18" s="991"/>
    </row>
    <row r="19" spans="1:16" x14ac:dyDescent="0.25">
      <c r="A19" s="1000">
        <v>14</v>
      </c>
      <c r="B19" s="999" t="s">
        <v>520</v>
      </c>
      <c r="C19" s="1018">
        <v>827603384.29048145</v>
      </c>
      <c r="D19" s="1032">
        <f t="shared" si="0"/>
        <v>41.798999999999999</v>
      </c>
      <c r="E19" s="1031" t="s">
        <v>443</v>
      </c>
      <c r="F19" s="1018"/>
      <c r="G19" s="1018">
        <f>+C19</f>
        <v>827603384.29048145</v>
      </c>
      <c r="I19" s="1000">
        <v>14</v>
      </c>
      <c r="J19" s="999" t="s">
        <v>520</v>
      </c>
      <c r="K19" s="1018">
        <v>836497640.43728137</v>
      </c>
      <c r="L19" s="1032">
        <f t="shared" si="1"/>
        <v>41.843000000000004</v>
      </c>
      <c r="M19" s="1031" t="s">
        <v>443</v>
      </c>
      <c r="N19" s="1018"/>
      <c r="O19" s="1018">
        <f>+K19</f>
        <v>836497640.43728137</v>
      </c>
      <c r="P19" s="991"/>
    </row>
    <row r="20" spans="1:16" x14ac:dyDescent="0.25">
      <c r="A20" s="1000">
        <v>15</v>
      </c>
      <c r="B20" s="999" t="s">
        <v>459</v>
      </c>
      <c r="C20" s="1018">
        <v>13689650.642035643</v>
      </c>
      <c r="D20" s="1032">
        <f t="shared" si="0"/>
        <v>0.69099999999999995</v>
      </c>
      <c r="E20" s="1031" t="s">
        <v>437</v>
      </c>
      <c r="F20" s="1018">
        <f>+C20</f>
        <v>13689650.642035643</v>
      </c>
      <c r="G20" s="1018"/>
      <c r="I20" s="1000">
        <v>15</v>
      </c>
      <c r="J20" s="999" t="s">
        <v>459</v>
      </c>
      <c r="K20" s="1018">
        <v>14134394.659065126</v>
      </c>
      <c r="L20" s="1032">
        <f t="shared" si="1"/>
        <v>0.70699999999999996</v>
      </c>
      <c r="M20" s="1031" t="s">
        <v>437</v>
      </c>
      <c r="N20" s="1018">
        <f>+K20</f>
        <v>14134394.659065126</v>
      </c>
      <c r="O20" s="1018"/>
      <c r="P20" s="991"/>
    </row>
    <row r="21" spans="1:16" x14ac:dyDescent="0.25">
      <c r="A21" s="1000" t="s">
        <v>458</v>
      </c>
      <c r="B21" s="1035" t="s">
        <v>519</v>
      </c>
      <c r="C21" s="1018">
        <v>8696041.0687875245</v>
      </c>
      <c r="D21" s="1032">
        <f t="shared" si="0"/>
        <v>0.439</v>
      </c>
      <c r="E21" s="1031" t="s">
        <v>437</v>
      </c>
      <c r="F21" s="1018">
        <f>+C21</f>
        <v>8696041.0687875245</v>
      </c>
      <c r="G21" s="1018"/>
      <c r="I21" s="1000" t="s">
        <v>458</v>
      </c>
      <c r="J21" s="1035" t="s">
        <v>519</v>
      </c>
      <c r="K21" s="1018">
        <v>8948835.5679956824</v>
      </c>
      <c r="L21" s="1032">
        <f t="shared" si="1"/>
        <v>0.44800000000000001</v>
      </c>
      <c r="M21" s="1031" t="s">
        <v>437</v>
      </c>
      <c r="N21" s="1018">
        <f>+K21</f>
        <v>8948835.5679956824</v>
      </c>
      <c r="O21" s="1018"/>
      <c r="P21" s="991"/>
    </row>
    <row r="22" spans="1:16" x14ac:dyDescent="0.25">
      <c r="A22" s="1000" t="s">
        <v>456</v>
      </c>
      <c r="B22" s="1035" t="s">
        <v>518</v>
      </c>
      <c r="C22" s="1018">
        <v>4192840</v>
      </c>
      <c r="D22" s="1032">
        <f t="shared" si="0"/>
        <v>0.21199999999999999</v>
      </c>
      <c r="E22" s="1031" t="s">
        <v>437</v>
      </c>
      <c r="F22" s="1018">
        <f>+C22</f>
        <v>4192840</v>
      </c>
      <c r="G22" s="1018"/>
      <c r="I22" s="1000" t="s">
        <v>456</v>
      </c>
      <c r="J22" s="1035" t="s">
        <v>455</v>
      </c>
      <c r="K22" s="1018">
        <v>4192840</v>
      </c>
      <c r="L22" s="1032">
        <f t="shared" si="1"/>
        <v>0.21</v>
      </c>
      <c r="M22" s="1031" t="s">
        <v>437</v>
      </c>
      <c r="N22" s="1018">
        <f>+K22</f>
        <v>4192840</v>
      </c>
      <c r="O22" s="1018"/>
      <c r="P22" s="991"/>
    </row>
    <row r="23" spans="1:16" x14ac:dyDescent="0.25">
      <c r="A23" s="1000" t="s">
        <v>454</v>
      </c>
      <c r="B23" s="1035" t="s">
        <v>517</v>
      </c>
      <c r="C23" s="1036" t="s">
        <v>516</v>
      </c>
      <c r="D23" s="1036" t="s">
        <v>516</v>
      </c>
      <c r="E23" s="1031" t="s">
        <v>443</v>
      </c>
      <c r="F23" s="1018"/>
      <c r="G23" s="1036"/>
      <c r="I23" s="1000" t="s">
        <v>454</v>
      </c>
      <c r="J23" s="1035" t="s">
        <v>517</v>
      </c>
      <c r="K23" s="1036" t="s">
        <v>516</v>
      </c>
      <c r="L23" s="1036" t="s">
        <v>516</v>
      </c>
      <c r="M23" s="1031" t="s">
        <v>443</v>
      </c>
      <c r="N23" s="1018"/>
      <c r="O23" s="1036"/>
      <c r="P23" s="991"/>
    </row>
    <row r="24" spans="1:16" x14ac:dyDescent="0.25">
      <c r="A24" s="1000" t="s">
        <v>453</v>
      </c>
      <c r="B24" s="1035" t="s">
        <v>452</v>
      </c>
      <c r="C24" s="1018">
        <v>2560258.6045864965</v>
      </c>
      <c r="D24" s="1032">
        <f t="shared" ref="D24:D35" si="2">ROUND(C24/C$39,3)</f>
        <v>0.129</v>
      </c>
      <c r="E24" s="1031" t="s">
        <v>437</v>
      </c>
      <c r="F24" s="1018">
        <f>+C24</f>
        <v>2560258.6045864965</v>
      </c>
      <c r="G24" s="1018"/>
      <c r="I24" s="1000" t="s">
        <v>453</v>
      </c>
      <c r="J24" s="1035" t="s">
        <v>452</v>
      </c>
      <c r="K24" s="1018">
        <v>2634871.234340121</v>
      </c>
      <c r="L24" s="1032">
        <f t="shared" ref="L24:L35" si="3">ROUND(K24/K$39,3)</f>
        <v>0.13200000000000001</v>
      </c>
      <c r="M24" s="1031" t="s">
        <v>437</v>
      </c>
      <c r="N24" s="1018">
        <f>+K24</f>
        <v>2634871.234340121</v>
      </c>
      <c r="O24" s="1018"/>
      <c r="P24" s="991"/>
    </row>
    <row r="25" spans="1:16" x14ac:dyDescent="0.25">
      <c r="A25" s="1000" t="s">
        <v>451</v>
      </c>
      <c r="B25" s="1035" t="s">
        <v>515</v>
      </c>
      <c r="C25" s="1018">
        <v>521380.09600000002</v>
      </c>
      <c r="D25" s="1032">
        <f t="shared" si="2"/>
        <v>2.5999999999999999E-2</v>
      </c>
      <c r="E25" s="1031" t="s">
        <v>443</v>
      </c>
      <c r="F25" s="1018"/>
      <c r="G25" s="1018">
        <f>+C25</f>
        <v>521380.09600000002</v>
      </c>
      <c r="I25" s="1000" t="s">
        <v>451</v>
      </c>
      <c r="J25" s="1035" t="s">
        <v>515</v>
      </c>
      <c r="K25" s="1018">
        <v>533893.21830399998</v>
      </c>
      <c r="L25" s="1032">
        <f t="shared" si="3"/>
        <v>2.7E-2</v>
      </c>
      <c r="M25" s="1031" t="s">
        <v>443</v>
      </c>
      <c r="N25" s="1018"/>
      <c r="O25" s="1018">
        <f>+K25</f>
        <v>533893.21830399998</v>
      </c>
      <c r="P25" s="1030"/>
    </row>
    <row r="26" spans="1:16" x14ac:dyDescent="0.25">
      <c r="A26" s="1000">
        <v>16</v>
      </c>
      <c r="B26" s="999" t="s">
        <v>514</v>
      </c>
      <c r="C26" s="1018">
        <v>500342454.47306603</v>
      </c>
      <c r="D26" s="1032">
        <f t="shared" si="2"/>
        <v>25.27</v>
      </c>
      <c r="E26" s="1031" t="s">
        <v>443</v>
      </c>
      <c r="F26" s="1018"/>
      <c r="G26" s="1018">
        <f>+C26</f>
        <v>500342454.47306603</v>
      </c>
      <c r="I26" s="1000">
        <v>16</v>
      </c>
      <c r="J26" s="999" t="s">
        <v>514</v>
      </c>
      <c r="K26" s="1018">
        <v>500342454.47306603</v>
      </c>
      <c r="L26" s="1032">
        <f t="shared" si="3"/>
        <v>25.027999999999999</v>
      </c>
      <c r="M26" s="1031" t="s">
        <v>443</v>
      </c>
      <c r="N26" s="1018"/>
      <c r="O26" s="1018">
        <f>+K26</f>
        <v>500342454.47306603</v>
      </c>
      <c r="P26" s="1030"/>
    </row>
    <row r="27" spans="1:16" x14ac:dyDescent="0.25">
      <c r="A27" s="1000">
        <v>17</v>
      </c>
      <c r="B27" s="999" t="s">
        <v>513</v>
      </c>
      <c r="C27" s="1018">
        <v>135051870.15063089</v>
      </c>
      <c r="D27" s="1032">
        <f t="shared" si="2"/>
        <v>6.8209999999999997</v>
      </c>
      <c r="E27" s="1031" t="s">
        <v>443</v>
      </c>
      <c r="F27" s="1018"/>
      <c r="G27" s="1018">
        <f>+C27</f>
        <v>135051870.15063089</v>
      </c>
      <c r="I27" s="1000">
        <v>17</v>
      </c>
      <c r="J27" s="999" t="s">
        <v>513</v>
      </c>
      <c r="K27" s="1018">
        <v>135051870.15063089</v>
      </c>
      <c r="L27" s="1032">
        <f t="shared" si="3"/>
        <v>6.7549999999999999</v>
      </c>
      <c r="M27" s="1031" t="s">
        <v>443</v>
      </c>
      <c r="N27" s="1018"/>
      <c r="O27" s="1018">
        <f>+K27</f>
        <v>135051870.15063089</v>
      </c>
      <c r="P27" s="1030"/>
    </row>
    <row r="28" spans="1:16" x14ac:dyDescent="0.25">
      <c r="A28" s="1000">
        <v>18</v>
      </c>
      <c r="B28" s="999" t="s">
        <v>512</v>
      </c>
      <c r="C28" s="1018">
        <v>-4966372.7605920909</v>
      </c>
      <c r="D28" s="1032">
        <f t="shared" si="2"/>
        <v>-0.251</v>
      </c>
      <c r="E28" s="1031" t="s">
        <v>437</v>
      </c>
      <c r="F28" s="1018">
        <f>+C28</f>
        <v>-4966372.7605920909</v>
      </c>
      <c r="G28" s="1018"/>
      <c r="I28" s="1000">
        <v>18</v>
      </c>
      <c r="J28" s="999" t="s">
        <v>512</v>
      </c>
      <c r="K28" s="1018">
        <v>-5115744.6620968897</v>
      </c>
      <c r="L28" s="1032">
        <f t="shared" si="3"/>
        <v>-0.25600000000000001</v>
      </c>
      <c r="M28" s="1031" t="s">
        <v>437</v>
      </c>
      <c r="N28" s="1018">
        <f>+K28</f>
        <v>-5115744.6620968897</v>
      </c>
      <c r="O28" s="1018"/>
      <c r="P28" s="1030"/>
    </row>
    <row r="29" spans="1:16" x14ac:dyDescent="0.25">
      <c r="A29" s="1000">
        <v>19</v>
      </c>
      <c r="B29" s="999" t="s">
        <v>446</v>
      </c>
      <c r="C29" s="1018">
        <v>95361604.0746582</v>
      </c>
      <c r="D29" s="1032">
        <f t="shared" si="2"/>
        <v>4.8159999999999998</v>
      </c>
      <c r="E29" s="1031" t="s">
        <v>437</v>
      </c>
      <c r="F29" s="1018">
        <f>+C29</f>
        <v>95361604.0746582</v>
      </c>
      <c r="G29" s="1018"/>
      <c r="I29" s="1000">
        <v>19</v>
      </c>
      <c r="J29" s="999" t="s">
        <v>446</v>
      </c>
      <c r="K29" s="1018">
        <v>93947588.198774248</v>
      </c>
      <c r="L29" s="1032">
        <f t="shared" si="3"/>
        <v>4.6989999999999998</v>
      </c>
      <c r="M29" s="1031" t="s">
        <v>437</v>
      </c>
      <c r="N29" s="1018">
        <f>+K29</f>
        <v>93947588.198774248</v>
      </c>
      <c r="O29" s="1018"/>
      <c r="P29" s="1030"/>
    </row>
    <row r="30" spans="1:16" x14ac:dyDescent="0.25">
      <c r="A30" s="1000">
        <v>20</v>
      </c>
      <c r="B30" s="999" t="s">
        <v>445</v>
      </c>
      <c r="C30" s="1018">
        <v>-482089567.40599996</v>
      </c>
      <c r="D30" s="1032">
        <f t="shared" si="2"/>
        <v>-24.347999999999999</v>
      </c>
      <c r="E30" s="1031" t="s">
        <v>443</v>
      </c>
      <c r="F30" s="1018"/>
      <c r="G30" s="1018">
        <f>+C30</f>
        <v>-482089567.40599996</v>
      </c>
      <c r="I30" s="1000">
        <v>20</v>
      </c>
      <c r="J30" s="999" t="s">
        <v>445</v>
      </c>
      <c r="K30" s="1018">
        <v>-482089567.40599996</v>
      </c>
      <c r="L30" s="1032">
        <f t="shared" si="3"/>
        <v>-24.114999999999998</v>
      </c>
      <c r="M30" s="1031" t="s">
        <v>443</v>
      </c>
      <c r="N30" s="1018"/>
      <c r="O30" s="1018">
        <f>+K30</f>
        <v>-482089567.40599996</v>
      </c>
      <c r="P30" s="1030"/>
    </row>
    <row r="31" spans="1:16" x14ac:dyDescent="0.25">
      <c r="A31" s="1000">
        <v>21</v>
      </c>
      <c r="B31" s="1034" t="s">
        <v>444</v>
      </c>
      <c r="C31" s="1018">
        <v>-130266755.17406844</v>
      </c>
      <c r="D31" s="1032">
        <f t="shared" si="2"/>
        <v>-6.5789999999999997</v>
      </c>
      <c r="E31" s="1031" t="s">
        <v>443</v>
      </c>
      <c r="F31" s="1018"/>
      <c r="G31" s="1018">
        <f>+C31</f>
        <v>-130266755.17406844</v>
      </c>
      <c r="I31" s="1000">
        <v>21</v>
      </c>
      <c r="J31" s="1034" t="s">
        <v>444</v>
      </c>
      <c r="K31" s="1018">
        <v>-130266755.17406844</v>
      </c>
      <c r="L31" s="1032">
        <f t="shared" si="3"/>
        <v>-6.516</v>
      </c>
      <c r="M31" s="1031" t="s">
        <v>443</v>
      </c>
      <c r="N31" s="1018"/>
      <c r="O31" s="1018">
        <f>+K31</f>
        <v>-130266755.17406844</v>
      </c>
      <c r="P31" s="1030"/>
    </row>
    <row r="32" spans="1:16" x14ac:dyDescent="0.25">
      <c r="A32" s="1000">
        <v>22</v>
      </c>
      <c r="B32" s="999" t="s">
        <v>442</v>
      </c>
      <c r="C32" s="1018">
        <v>607112.90474832</v>
      </c>
      <c r="D32" s="1032">
        <f t="shared" si="2"/>
        <v>3.1E-2</v>
      </c>
      <c r="E32" s="1031" t="s">
        <v>437</v>
      </c>
      <c r="F32" s="1018">
        <f>+C32</f>
        <v>607112.90474832</v>
      </c>
      <c r="G32" s="1018"/>
      <c r="I32" s="1000">
        <v>22</v>
      </c>
      <c r="J32" s="999" t="s">
        <v>442</v>
      </c>
      <c r="K32" s="1018">
        <v>613543.21744328644</v>
      </c>
      <c r="L32" s="1032">
        <f t="shared" si="3"/>
        <v>3.1E-2</v>
      </c>
      <c r="M32" s="1031" t="s">
        <v>437</v>
      </c>
      <c r="N32" s="1018">
        <f>+K32</f>
        <v>613543.21744328644</v>
      </c>
      <c r="O32" s="1018"/>
      <c r="P32" s="1030"/>
    </row>
    <row r="33" spans="1:16" x14ac:dyDescent="0.25">
      <c r="A33" s="1000">
        <v>23</v>
      </c>
      <c r="B33" s="1033" t="s">
        <v>441</v>
      </c>
      <c r="C33" s="1018">
        <v>127665511.45552061</v>
      </c>
      <c r="D33" s="1032">
        <f t="shared" si="2"/>
        <v>6.4480000000000004</v>
      </c>
      <c r="E33" s="1031" t="s">
        <v>437</v>
      </c>
      <c r="F33" s="1018">
        <f>+C33</f>
        <v>127665511.45552061</v>
      </c>
      <c r="G33" s="1018"/>
      <c r="I33" s="1000">
        <v>23</v>
      </c>
      <c r="J33" s="1033" t="s">
        <v>441</v>
      </c>
      <c r="K33" s="1018">
        <v>129553914.2655206</v>
      </c>
      <c r="L33" s="1032">
        <f t="shared" si="3"/>
        <v>6.48</v>
      </c>
      <c r="M33" s="1031" t="s">
        <v>437</v>
      </c>
      <c r="N33" s="1018">
        <f>+K33</f>
        <v>129553914.2655206</v>
      </c>
      <c r="O33" s="1018"/>
      <c r="P33" s="1030"/>
    </row>
    <row r="34" spans="1:16" x14ac:dyDescent="0.25">
      <c r="A34" s="1000">
        <v>24</v>
      </c>
      <c r="B34" s="1033" t="s">
        <v>440</v>
      </c>
      <c r="C34" s="1018">
        <v>3584179.3098769998</v>
      </c>
      <c r="D34" s="1032">
        <f t="shared" si="2"/>
        <v>0.18099999999999999</v>
      </c>
      <c r="E34" s="1031" t="s">
        <v>437</v>
      </c>
      <c r="F34" s="1018">
        <f>+C34</f>
        <v>3584179.3098769998</v>
      </c>
      <c r="G34" s="1018"/>
      <c r="I34" s="1000">
        <v>24</v>
      </c>
      <c r="J34" s="1033" t="s">
        <v>440</v>
      </c>
      <c r="K34" s="1018">
        <v>3448893.376377047</v>
      </c>
      <c r="L34" s="1032">
        <f t="shared" si="3"/>
        <v>0.17299999999999999</v>
      </c>
      <c r="M34" s="1031" t="s">
        <v>437</v>
      </c>
      <c r="N34" s="1018">
        <f>+K34</f>
        <v>3448893.376377047</v>
      </c>
      <c r="O34" s="1018"/>
      <c r="P34" s="1030"/>
    </row>
    <row r="35" spans="1:16" x14ac:dyDescent="0.25">
      <c r="A35" s="1000">
        <v>25</v>
      </c>
      <c r="B35" s="1033" t="s">
        <v>511</v>
      </c>
      <c r="C35" s="1018">
        <v>3878829.3574087508</v>
      </c>
      <c r="D35" s="1032">
        <f t="shared" si="2"/>
        <v>0.19600000000000001</v>
      </c>
      <c r="E35" s="1031" t="s">
        <v>437</v>
      </c>
      <c r="F35" s="1018">
        <f>+C35</f>
        <v>3878829.3574087508</v>
      </c>
      <c r="G35" s="1018"/>
      <c r="I35" s="1000">
        <v>25</v>
      </c>
      <c r="J35" s="1033" t="s">
        <v>511</v>
      </c>
      <c r="K35" s="1018">
        <v>3572472</v>
      </c>
      <c r="L35" s="1032">
        <f t="shared" si="3"/>
        <v>0.17899999999999999</v>
      </c>
      <c r="M35" s="1031" t="s">
        <v>437</v>
      </c>
      <c r="N35" s="1018">
        <f>+K35</f>
        <v>3572472</v>
      </c>
      <c r="O35" s="1018"/>
      <c r="P35" s="1030"/>
    </row>
    <row r="36" spans="1:16" ht="15.75" thickBot="1" x14ac:dyDescent="0.3">
      <c r="A36" s="1000">
        <v>27</v>
      </c>
      <c r="B36" s="1029" t="s">
        <v>436</v>
      </c>
      <c r="C36" s="1028">
        <f>SUM(C14:C35)</f>
        <v>1307293583.6739144</v>
      </c>
      <c r="D36" s="1027">
        <f>SUM(D14:D35)</f>
        <v>66.025999999999996</v>
      </c>
      <c r="E36" s="1026"/>
      <c r="F36" s="1025">
        <f>SUM(F14:F35)</f>
        <v>386345832.10781699</v>
      </c>
      <c r="G36" s="1025">
        <f>SUM(G14:G35)</f>
        <v>920947751.5660975</v>
      </c>
      <c r="H36" s="1019">
        <f>SUM(F36:G36)-C36</f>
        <v>0</v>
      </c>
      <c r="I36" s="1000">
        <v>27</v>
      </c>
      <c r="J36" s="1029" t="s">
        <v>436</v>
      </c>
      <c r="K36" s="1028">
        <f>SUM(K14:K35)</f>
        <v>1310371597.9108081</v>
      </c>
      <c r="L36" s="1027">
        <f>SUM(L14:L35)</f>
        <v>65.547000000000011</v>
      </c>
      <c r="M36" s="1026"/>
      <c r="N36" s="1025">
        <f>SUM(N14:N35)</f>
        <v>380505859.47560662</v>
      </c>
      <c r="O36" s="1025">
        <f>SUM(O14:O35)</f>
        <v>929865738.43520164</v>
      </c>
      <c r="P36" s="1019"/>
    </row>
    <row r="37" spans="1:16" x14ac:dyDescent="0.25">
      <c r="A37" s="1000">
        <v>28</v>
      </c>
      <c r="B37" s="999" t="s">
        <v>435</v>
      </c>
      <c r="C37" s="1024">
        <v>0.95234799999999997</v>
      </c>
      <c r="D37" s="1021"/>
      <c r="E37" s="1023"/>
      <c r="F37" s="1022">
        <f>+C37</f>
        <v>0.95234799999999997</v>
      </c>
      <c r="G37" s="1022">
        <f>+C37</f>
        <v>0.95234799999999997</v>
      </c>
      <c r="I37" s="1000">
        <v>28</v>
      </c>
      <c r="J37" s="999" t="s">
        <v>435</v>
      </c>
      <c r="K37" s="1024">
        <f>+C37</f>
        <v>0.95234799999999997</v>
      </c>
      <c r="L37" s="1021"/>
      <c r="M37" s="1023"/>
      <c r="N37" s="1022">
        <f>+K37</f>
        <v>0.95234799999999997</v>
      </c>
      <c r="O37" s="1022">
        <f>+K37</f>
        <v>0.95234799999999997</v>
      </c>
    </row>
    <row r="38" spans="1:16" x14ac:dyDescent="0.25">
      <c r="A38" s="1000">
        <v>29</v>
      </c>
      <c r="B38" s="999" t="s">
        <v>510</v>
      </c>
      <c r="C38" s="1020">
        <f>+C36/C37</f>
        <v>1372705758.4768536</v>
      </c>
      <c r="D38" s="1021"/>
      <c r="E38" s="1018"/>
      <c r="F38" s="1020">
        <f>+F36/F37</f>
        <v>405677160.14294881</v>
      </c>
      <c r="G38" s="1020">
        <f>+G36/G37</f>
        <v>967028598.33390474</v>
      </c>
      <c r="H38" s="1019">
        <f>SUM(F38:G38)-C38</f>
        <v>0</v>
      </c>
      <c r="I38" s="1000">
        <v>29</v>
      </c>
      <c r="J38" s="999" t="s">
        <v>510</v>
      </c>
      <c r="K38" s="1020">
        <f>+K36/K37</f>
        <v>1375937785.2537184</v>
      </c>
      <c r="L38" s="1021"/>
      <c r="M38" s="1018"/>
      <c r="N38" s="1020">
        <f>+N36/N37</f>
        <v>399544976.70558095</v>
      </c>
      <c r="O38" s="1020">
        <f>+O36/O37</f>
        <v>976392808.54813755</v>
      </c>
      <c r="P38" s="1019"/>
    </row>
    <row r="39" spans="1:16" x14ac:dyDescent="0.25">
      <c r="A39" s="1000">
        <v>30</v>
      </c>
      <c r="B39" s="999" t="s">
        <v>509</v>
      </c>
      <c r="C39" s="1018">
        <v>19799680.8675</v>
      </c>
      <c r="D39" s="1018"/>
      <c r="E39" s="1018"/>
      <c r="F39" s="1017"/>
      <c r="G39" s="1016"/>
      <c r="I39" s="1000">
        <v>30</v>
      </c>
      <c r="J39" s="999" t="s">
        <v>509</v>
      </c>
      <c r="K39" s="1018">
        <v>19991410.8475</v>
      </c>
      <c r="L39" s="1018"/>
      <c r="M39" s="1018"/>
      <c r="N39" s="1017"/>
      <c r="O39" s="1016"/>
    </row>
    <row r="40" spans="1:16" x14ac:dyDescent="0.25">
      <c r="A40" s="1000">
        <v>31</v>
      </c>
      <c r="B40" s="1008"/>
      <c r="C40" s="1015" t="s">
        <v>508</v>
      </c>
      <c r="D40" s="1014"/>
      <c r="E40" s="1013"/>
      <c r="F40" s="991"/>
      <c r="G40" s="991"/>
      <c r="I40" s="1000">
        <v>31</v>
      </c>
      <c r="J40" s="1008"/>
      <c r="K40" s="1015" t="s">
        <v>508</v>
      </c>
      <c r="L40" s="1014"/>
      <c r="M40" s="1013"/>
      <c r="N40" s="991"/>
      <c r="O40" s="991"/>
    </row>
    <row r="41" spans="1:16" x14ac:dyDescent="0.25">
      <c r="A41" s="1000">
        <v>32</v>
      </c>
      <c r="B41" s="1008"/>
      <c r="C41" s="1012" t="s">
        <v>431</v>
      </c>
      <c r="D41" s="1011" t="s">
        <v>507</v>
      </c>
      <c r="E41" s="1003"/>
      <c r="F41" s="991"/>
      <c r="G41" s="991"/>
      <c r="I41" s="1000">
        <v>32</v>
      </c>
      <c r="J41" s="1008"/>
      <c r="K41" s="1012" t="s">
        <v>431</v>
      </c>
      <c r="L41" s="1011" t="s">
        <v>507</v>
      </c>
      <c r="M41" s="1003"/>
      <c r="N41" s="991"/>
      <c r="O41" s="991"/>
    </row>
    <row r="42" spans="1:16" x14ac:dyDescent="0.25">
      <c r="A42" s="1000">
        <v>33</v>
      </c>
      <c r="B42" s="1008"/>
      <c r="C42" s="1010" t="s">
        <v>430</v>
      </c>
      <c r="D42" s="1009" t="s">
        <v>430</v>
      </c>
      <c r="E42" s="1003"/>
      <c r="F42" s="991"/>
      <c r="G42" s="991"/>
      <c r="I42" s="1000">
        <v>33</v>
      </c>
      <c r="J42" s="1008"/>
      <c r="K42" s="1010" t="s">
        <v>430</v>
      </c>
      <c r="L42" s="1009" t="s">
        <v>430</v>
      </c>
      <c r="M42" s="1003"/>
      <c r="N42" s="991"/>
      <c r="O42" s="991"/>
    </row>
    <row r="43" spans="1:16" x14ac:dyDescent="0.25">
      <c r="A43" s="1000">
        <v>34</v>
      </c>
      <c r="B43" s="1008"/>
      <c r="C43" s="1007" t="s">
        <v>506</v>
      </c>
      <c r="D43" s="1006"/>
      <c r="E43" s="1003"/>
      <c r="F43" s="991"/>
      <c r="G43" s="991"/>
      <c r="I43" s="1000">
        <v>34</v>
      </c>
      <c r="J43" s="1008"/>
      <c r="K43" s="1007" t="s">
        <v>506</v>
      </c>
      <c r="L43" s="1006"/>
      <c r="M43" s="1003"/>
      <c r="N43" s="991"/>
      <c r="O43" s="991"/>
    </row>
    <row r="44" spans="1:16" x14ac:dyDescent="0.25">
      <c r="A44" s="1000">
        <v>35</v>
      </c>
      <c r="B44" s="999" t="s">
        <v>503</v>
      </c>
      <c r="C44" s="1005">
        <f>D36</f>
        <v>66.025999999999996</v>
      </c>
      <c r="D44" s="1004">
        <f>C44/C$37</f>
        <v>69.329698807578737</v>
      </c>
      <c r="E44" s="1003"/>
      <c r="F44" s="991"/>
      <c r="I44" s="1000">
        <v>35</v>
      </c>
      <c r="J44" s="999" t="s">
        <v>503</v>
      </c>
      <c r="K44" s="1005">
        <f>L36</f>
        <v>65.547000000000011</v>
      </c>
      <c r="L44" s="1004">
        <f>ROUND(K44/K$37,2)</f>
        <v>68.83</v>
      </c>
      <c r="M44" s="1003"/>
      <c r="N44" s="991"/>
      <c r="O44" s="991"/>
    </row>
    <row r="45" spans="1:16" x14ac:dyDescent="0.25">
      <c r="A45" s="1000">
        <v>36</v>
      </c>
      <c r="B45" s="999" t="s">
        <v>505</v>
      </c>
      <c r="C45" s="1005">
        <f>ROUND(SUM(D14,D16:D17,D20:D22,D24,D28:D29,D32:D35),3)</f>
        <v>19.512</v>
      </c>
      <c r="D45" s="1004">
        <f>ROUND(C45/C$37,3)</f>
        <v>20.488</v>
      </c>
      <c r="E45" s="1003"/>
      <c r="F45" s="991"/>
      <c r="I45" s="1000">
        <v>36</v>
      </c>
      <c r="J45" s="999" t="s">
        <v>505</v>
      </c>
      <c r="K45" s="1005">
        <f>ROUND(SUM(L14,L16:L17,L20:L22,L24,L28:L29,L32:L35),3)</f>
        <v>19.033999999999999</v>
      </c>
      <c r="L45" s="1004">
        <f>ROUND(K45/K$37,3)</f>
        <v>19.986000000000001</v>
      </c>
      <c r="M45" s="1003"/>
      <c r="N45" s="991"/>
      <c r="O45" s="991"/>
    </row>
    <row r="46" spans="1:16" x14ac:dyDescent="0.25">
      <c r="A46" s="1000">
        <v>37</v>
      </c>
      <c r="B46" s="999" t="s">
        <v>504</v>
      </c>
      <c r="C46" s="1263">
        <f>ROUND(SUM(D15,D18:D19,D23,D25:D27,D30:D31),3)</f>
        <v>46.514000000000003</v>
      </c>
      <c r="D46" s="1001">
        <f>ROUND(C46/C$37,3)</f>
        <v>48.841000000000001</v>
      </c>
      <c r="E46" s="996"/>
      <c r="F46" s="991"/>
      <c r="G46" s="991"/>
      <c r="I46" s="1000">
        <v>37</v>
      </c>
      <c r="J46" s="999" t="s">
        <v>504</v>
      </c>
      <c r="K46" s="1002">
        <f>ROUND(SUM(L15,L18:L19,L23,L25:L27,L30:L31),3)</f>
        <v>46.512999999999998</v>
      </c>
      <c r="L46" s="1001">
        <f>ROUND(K46/K$37,3)</f>
        <v>48.84</v>
      </c>
      <c r="M46" s="996"/>
      <c r="N46" s="991"/>
      <c r="O46" s="991"/>
    </row>
    <row r="47" spans="1:16" x14ac:dyDescent="0.25">
      <c r="A47" s="1000">
        <v>38</v>
      </c>
      <c r="B47" s="999" t="s">
        <v>503</v>
      </c>
      <c r="C47" s="998">
        <f>SUM(C45:C46)</f>
        <v>66.02600000000001</v>
      </c>
      <c r="D47" s="997">
        <f>SUM(D45:D46)</f>
        <v>69.329000000000008</v>
      </c>
      <c r="E47" s="996"/>
      <c r="F47" s="991"/>
      <c r="G47" s="991"/>
      <c r="I47" s="1000">
        <v>38</v>
      </c>
      <c r="J47" s="999" t="s">
        <v>503</v>
      </c>
      <c r="K47" s="998">
        <f>SUM(K45:K46)</f>
        <v>65.546999999999997</v>
      </c>
      <c r="L47" s="997">
        <f>SUM(L45:L46)</f>
        <v>68.826000000000008</v>
      </c>
      <c r="M47" s="996"/>
      <c r="N47" s="991"/>
      <c r="O47" s="991"/>
    </row>
    <row r="48" spans="1:16" x14ac:dyDescent="0.25">
      <c r="A48" s="994"/>
      <c r="B48" s="993"/>
      <c r="C48" s="993"/>
      <c r="D48" s="993"/>
      <c r="E48" s="993"/>
      <c r="F48" s="993"/>
      <c r="G48" s="993"/>
      <c r="H48" s="993"/>
      <c r="I48" s="993"/>
      <c r="J48" s="993"/>
      <c r="K48" s="993"/>
      <c r="L48" s="993"/>
      <c r="M48" s="993"/>
      <c r="N48" s="991"/>
      <c r="O48" s="991"/>
    </row>
    <row r="49" spans="1:15" x14ac:dyDescent="0.25">
      <c r="A49" s="994"/>
      <c r="B49" s="993"/>
      <c r="C49" s="993"/>
      <c r="D49" s="993"/>
      <c r="E49" s="993"/>
      <c r="F49" s="993"/>
      <c r="G49" s="993"/>
      <c r="H49" s="993"/>
      <c r="I49" s="995" t="s">
        <v>502</v>
      </c>
      <c r="J49" s="993"/>
      <c r="K49" s="993"/>
      <c r="L49" s="993"/>
      <c r="M49" s="993"/>
      <c r="N49" s="993"/>
      <c r="O49" s="993"/>
    </row>
    <row r="50" spans="1:15" x14ac:dyDescent="0.25">
      <c r="A50" s="994"/>
      <c r="B50" s="993"/>
      <c r="C50" s="993"/>
      <c r="D50" s="993"/>
      <c r="E50" s="993"/>
      <c r="F50" s="993"/>
      <c r="G50" s="993"/>
      <c r="H50" s="993"/>
      <c r="I50" s="993"/>
      <c r="J50" s="993"/>
      <c r="K50" s="993"/>
      <c r="L50" s="993"/>
      <c r="M50" s="993"/>
      <c r="N50" s="993"/>
      <c r="O50" s="993"/>
    </row>
    <row r="51" spans="1:15" x14ac:dyDescent="0.25">
      <c r="A51" s="994"/>
      <c r="B51" s="993"/>
      <c r="C51" s="993"/>
      <c r="D51" s="993"/>
      <c r="E51" s="993"/>
      <c r="F51" s="993"/>
      <c r="G51" s="993"/>
      <c r="H51" s="993"/>
      <c r="I51" s="993"/>
      <c r="J51" s="993"/>
      <c r="K51" s="993"/>
      <c r="L51" s="993"/>
      <c r="M51" s="993"/>
      <c r="N51" s="993"/>
      <c r="O51" s="993"/>
    </row>
    <row r="52" spans="1:15" x14ac:dyDescent="0.25">
      <c r="A52" s="994"/>
      <c r="B52" s="993"/>
      <c r="C52" s="993"/>
      <c r="D52" s="993"/>
      <c r="E52" s="993"/>
      <c r="F52" s="993"/>
      <c r="G52" s="993"/>
      <c r="H52" s="993"/>
      <c r="I52" s="993"/>
      <c r="J52" s="993"/>
      <c r="K52" s="993"/>
      <c r="L52" s="993"/>
      <c r="M52" s="993"/>
      <c r="N52" s="993"/>
      <c r="O52" s="993"/>
    </row>
    <row r="53" spans="1:15" x14ac:dyDescent="0.25">
      <c r="A53" s="994"/>
      <c r="B53" s="993"/>
      <c r="C53" s="993"/>
      <c r="D53" s="993"/>
      <c r="E53" s="993"/>
      <c r="F53" s="993"/>
      <c r="G53" s="993"/>
      <c r="H53" s="993"/>
      <c r="I53" s="993"/>
      <c r="J53" s="993"/>
      <c r="K53" s="993"/>
      <c r="L53" s="993"/>
      <c r="M53" s="993"/>
      <c r="N53" s="993"/>
      <c r="O53" s="993"/>
    </row>
    <row r="54" spans="1:15" x14ac:dyDescent="0.25">
      <c r="A54" s="994"/>
      <c r="B54" s="993"/>
      <c r="C54" s="993"/>
      <c r="D54" s="993"/>
      <c r="E54" s="993"/>
      <c r="F54" s="993"/>
      <c r="G54" s="993"/>
      <c r="H54" s="993"/>
      <c r="I54" s="993"/>
      <c r="J54" s="993"/>
      <c r="K54" s="993"/>
      <c r="L54" s="993"/>
      <c r="M54" s="993"/>
      <c r="N54" s="993"/>
      <c r="O54" s="993"/>
    </row>
    <row r="55" spans="1:15" x14ac:dyDescent="0.25">
      <c r="A55" s="994"/>
      <c r="B55" s="993"/>
      <c r="C55" s="993"/>
      <c r="D55" s="993"/>
      <c r="E55" s="993"/>
      <c r="F55" s="993"/>
      <c r="G55" s="993"/>
      <c r="H55" s="993"/>
      <c r="I55" s="993"/>
      <c r="J55" s="993"/>
      <c r="K55" s="993"/>
      <c r="L55" s="993"/>
      <c r="M55" s="993"/>
      <c r="N55" s="993"/>
      <c r="O55" s="993"/>
    </row>
    <row r="56" spans="1:15" x14ac:dyDescent="0.25">
      <c r="A56" s="994"/>
      <c r="B56" s="993"/>
      <c r="C56" s="993"/>
      <c r="D56" s="993"/>
      <c r="E56" s="993"/>
      <c r="F56" s="993"/>
      <c r="G56" s="993"/>
      <c r="H56" s="993"/>
      <c r="I56" s="993"/>
      <c r="J56" s="993"/>
      <c r="K56" s="993"/>
      <c r="L56" s="993"/>
      <c r="M56" s="993"/>
      <c r="N56" s="993"/>
      <c r="O56" s="993"/>
    </row>
    <row r="57" spans="1:15" x14ac:dyDescent="0.25">
      <c r="A57" s="994"/>
      <c r="B57" s="993"/>
      <c r="C57" s="993"/>
      <c r="D57" s="993"/>
      <c r="E57" s="993"/>
      <c r="F57" s="993"/>
      <c r="G57" s="993"/>
      <c r="H57" s="993"/>
      <c r="I57" s="993"/>
      <c r="J57" s="993"/>
      <c r="K57" s="993"/>
      <c r="L57" s="993"/>
      <c r="M57" s="993"/>
      <c r="N57" s="993"/>
      <c r="O57" s="993"/>
    </row>
    <row r="58" spans="1:15" x14ac:dyDescent="0.25">
      <c r="A58" s="994"/>
      <c r="B58" s="993"/>
      <c r="C58" s="993"/>
      <c r="D58" s="993"/>
      <c r="E58" s="993"/>
      <c r="F58" s="993"/>
      <c r="G58" s="993"/>
      <c r="H58" s="993"/>
      <c r="I58" s="993"/>
      <c r="J58" s="993"/>
      <c r="K58" s="993"/>
      <c r="L58" s="993"/>
      <c r="M58" s="993"/>
      <c r="N58" s="993"/>
      <c r="O58" s="993"/>
    </row>
    <row r="59" spans="1:15" x14ac:dyDescent="0.25">
      <c r="A59" s="994"/>
      <c r="B59" s="993"/>
      <c r="C59" s="993"/>
      <c r="D59" s="993"/>
      <c r="E59" s="993"/>
      <c r="F59" s="993"/>
      <c r="G59" s="993"/>
      <c r="H59" s="993"/>
      <c r="I59" s="993"/>
      <c r="J59" s="993"/>
      <c r="K59" s="993"/>
      <c r="L59" s="993"/>
      <c r="M59" s="993"/>
      <c r="N59" s="993"/>
      <c r="O59" s="993"/>
    </row>
    <row r="60" spans="1:15" x14ac:dyDescent="0.25">
      <c r="A60" s="994"/>
      <c r="B60" s="993"/>
      <c r="C60" s="993"/>
      <c r="D60" s="993"/>
      <c r="E60" s="993"/>
      <c r="F60" s="993"/>
      <c r="G60" s="993"/>
      <c r="H60" s="993"/>
      <c r="I60" s="993"/>
      <c r="J60" s="993"/>
      <c r="K60" s="993"/>
      <c r="L60" s="993"/>
      <c r="M60" s="993"/>
      <c r="N60" s="993"/>
      <c r="O60" s="993"/>
    </row>
    <row r="61" spans="1:15" x14ac:dyDescent="0.25">
      <c r="A61" s="994"/>
      <c r="B61" s="993"/>
      <c r="C61" s="993"/>
      <c r="D61" s="993"/>
      <c r="E61" s="993"/>
      <c r="F61" s="993"/>
      <c r="G61" s="993"/>
      <c r="H61" s="993"/>
      <c r="I61" s="993"/>
      <c r="J61" s="993"/>
      <c r="K61" s="993"/>
      <c r="L61" s="993"/>
      <c r="M61" s="993"/>
      <c r="N61" s="993"/>
      <c r="O61" s="993"/>
    </row>
    <row r="62" spans="1:15" x14ac:dyDescent="0.25">
      <c r="A62" s="994"/>
      <c r="B62" s="993"/>
      <c r="C62" s="993"/>
      <c r="D62" s="993"/>
      <c r="E62" s="993"/>
      <c r="F62" s="993"/>
      <c r="G62" s="993"/>
      <c r="H62" s="993"/>
      <c r="I62" s="993"/>
      <c r="J62" s="993"/>
      <c r="K62" s="993"/>
      <c r="L62" s="993"/>
      <c r="M62" s="993"/>
      <c r="N62" s="993"/>
      <c r="O62" s="993"/>
    </row>
    <row r="63" spans="1:15" x14ac:dyDescent="0.25">
      <c r="A63" s="994"/>
      <c r="B63" s="993"/>
      <c r="C63" s="993"/>
      <c r="D63" s="993"/>
      <c r="E63" s="993"/>
      <c r="F63" s="993"/>
      <c r="G63" s="993"/>
      <c r="H63" s="993"/>
      <c r="I63" s="993"/>
      <c r="J63" s="993"/>
      <c r="K63" s="993"/>
      <c r="L63" s="993"/>
      <c r="M63" s="993"/>
      <c r="N63" s="993"/>
      <c r="O63" s="993"/>
    </row>
    <row r="64" spans="1:15" x14ac:dyDescent="0.25">
      <c r="A64" s="994"/>
      <c r="B64" s="993"/>
      <c r="C64" s="993"/>
      <c r="D64" s="993"/>
      <c r="E64" s="993"/>
      <c r="F64" s="993"/>
      <c r="G64" s="993"/>
      <c r="H64" s="993"/>
      <c r="I64" s="993"/>
      <c r="J64" s="993"/>
      <c r="K64" s="993"/>
      <c r="L64" s="993"/>
      <c r="M64" s="993"/>
      <c r="N64" s="993"/>
      <c r="O64" s="993"/>
    </row>
    <row r="65" spans="1:16" x14ac:dyDescent="0.25">
      <c r="A65" s="994"/>
      <c r="B65" s="993"/>
      <c r="C65" s="993"/>
      <c r="D65" s="993"/>
      <c r="E65" s="993"/>
      <c r="F65" s="993"/>
      <c r="G65" s="993"/>
      <c r="H65" s="993"/>
      <c r="I65" s="993"/>
      <c r="J65" s="993"/>
      <c r="K65" s="993"/>
      <c r="L65" s="993"/>
      <c r="M65" s="993"/>
      <c r="N65" s="993"/>
      <c r="O65" s="993"/>
    </row>
    <row r="66" spans="1:16" x14ac:dyDescent="0.25">
      <c r="A66" s="994"/>
      <c r="B66" s="993"/>
      <c r="C66" s="993"/>
      <c r="D66" s="993"/>
      <c r="E66" s="993"/>
      <c r="F66" s="993"/>
      <c r="G66" s="993"/>
      <c r="H66" s="993"/>
      <c r="I66" s="993"/>
      <c r="J66" s="993"/>
      <c r="K66" s="993"/>
      <c r="L66" s="993"/>
      <c r="M66" s="993"/>
      <c r="N66" s="993"/>
      <c r="O66" s="993"/>
    </row>
    <row r="67" spans="1:16" x14ac:dyDescent="0.25">
      <c r="A67" s="994"/>
      <c r="B67" s="993"/>
      <c r="C67" s="993"/>
      <c r="D67" s="993"/>
      <c r="E67" s="993"/>
      <c r="F67" s="993"/>
      <c r="G67" s="993"/>
      <c r="H67" s="993"/>
      <c r="I67" s="993"/>
      <c r="J67" s="993"/>
      <c r="K67" s="993"/>
      <c r="L67" s="993"/>
      <c r="M67" s="993"/>
      <c r="N67" s="993"/>
      <c r="O67" s="993"/>
    </row>
    <row r="68" spans="1:16" x14ac:dyDescent="0.25">
      <c r="A68" s="994"/>
      <c r="B68" s="993"/>
      <c r="C68" s="993"/>
      <c r="D68" s="993"/>
      <c r="E68" s="993"/>
      <c r="F68" s="993"/>
      <c r="G68" s="993"/>
      <c r="H68" s="993"/>
      <c r="I68" s="993"/>
      <c r="J68" s="993"/>
      <c r="K68" s="993"/>
      <c r="L68" s="993"/>
      <c r="M68" s="993"/>
      <c r="N68" s="993"/>
      <c r="O68" s="993"/>
    </row>
    <row r="69" spans="1:16" x14ac:dyDescent="0.25">
      <c r="A69" s="994"/>
      <c r="B69" s="993"/>
      <c r="C69" s="993"/>
      <c r="D69" s="993"/>
      <c r="E69" s="993"/>
      <c r="F69" s="993"/>
      <c r="G69" s="993"/>
      <c r="H69" s="993"/>
      <c r="I69" s="993"/>
      <c r="J69" s="993"/>
      <c r="K69" s="993"/>
      <c r="L69" s="993"/>
      <c r="M69" s="993"/>
      <c r="N69" s="993"/>
      <c r="O69" s="993"/>
    </row>
    <row r="70" spans="1:16" x14ac:dyDescent="0.25">
      <c r="A70" s="994"/>
      <c r="B70" s="993"/>
      <c r="C70" s="993"/>
      <c r="D70" s="993"/>
      <c r="E70" s="993"/>
      <c r="F70" s="993"/>
      <c r="G70" s="993"/>
      <c r="H70" s="993"/>
      <c r="I70" s="993"/>
      <c r="J70" s="993"/>
      <c r="K70" s="993"/>
      <c r="L70" s="993"/>
      <c r="M70" s="993"/>
      <c r="N70" s="993"/>
      <c r="O70" s="993"/>
    </row>
    <row r="71" spans="1:16" x14ac:dyDescent="0.25">
      <c r="A71" s="994"/>
      <c r="B71" s="993"/>
      <c r="C71" s="993"/>
      <c r="D71" s="993"/>
      <c r="E71" s="993"/>
      <c r="F71" s="993"/>
      <c r="G71" s="993"/>
      <c r="H71" s="993"/>
      <c r="I71" s="993"/>
      <c r="J71" s="993"/>
      <c r="K71" s="993"/>
      <c r="L71" s="993"/>
      <c r="M71" s="993"/>
      <c r="N71" s="993"/>
      <c r="O71" s="993"/>
    </row>
    <row r="72" spans="1:16" x14ac:dyDescent="0.25">
      <c r="A72" s="994"/>
      <c r="B72" s="993"/>
      <c r="C72" s="993"/>
      <c r="D72" s="993"/>
      <c r="E72" s="993"/>
      <c r="F72" s="993"/>
      <c r="G72" s="993"/>
      <c r="H72" s="993"/>
      <c r="I72" s="993"/>
      <c r="J72" s="993"/>
      <c r="K72" s="993"/>
      <c r="L72" s="993"/>
      <c r="M72" s="993"/>
      <c r="N72" s="993"/>
      <c r="O72" s="993"/>
    </row>
    <row r="73" spans="1:16" x14ac:dyDescent="0.25">
      <c r="A73" s="994"/>
      <c r="B73" s="993"/>
      <c r="C73" s="993"/>
      <c r="D73" s="993"/>
      <c r="E73" s="993"/>
      <c r="F73" s="993"/>
      <c r="G73" s="993"/>
      <c r="H73" s="993"/>
      <c r="I73" s="993"/>
      <c r="J73" s="993"/>
      <c r="K73" s="993"/>
      <c r="L73" s="993"/>
      <c r="M73" s="993"/>
      <c r="N73" s="993"/>
      <c r="O73" s="993"/>
    </row>
    <row r="74" spans="1:16" x14ac:dyDescent="0.25">
      <c r="A74" s="994"/>
      <c r="B74" s="993"/>
      <c r="C74" s="993"/>
      <c r="D74" s="993"/>
      <c r="E74" s="993"/>
      <c r="F74" s="993"/>
      <c r="G74" s="993"/>
      <c r="H74" s="993"/>
      <c r="I74" s="993"/>
      <c r="J74" s="993"/>
      <c r="K74" s="993"/>
      <c r="L74" s="993"/>
      <c r="M74" s="993"/>
      <c r="N74" s="993"/>
      <c r="O74" s="993"/>
    </row>
    <row r="75" spans="1:16" x14ac:dyDescent="0.25">
      <c r="A75" s="994"/>
      <c r="B75" s="993"/>
      <c r="C75" s="993"/>
      <c r="D75" s="993"/>
      <c r="E75" s="993"/>
      <c r="F75" s="993"/>
      <c r="G75" s="993"/>
      <c r="H75" s="993"/>
      <c r="I75" s="993"/>
      <c r="J75" s="993"/>
      <c r="K75" s="993"/>
      <c r="L75" s="993"/>
      <c r="M75" s="993"/>
      <c r="N75" s="993"/>
      <c r="O75" s="993"/>
    </row>
    <row r="76" spans="1:16" x14ac:dyDescent="0.25">
      <c r="A76" s="994"/>
      <c r="B76" s="993"/>
      <c r="C76" s="993"/>
      <c r="D76" s="993"/>
      <c r="E76" s="993"/>
      <c r="F76" s="993"/>
      <c r="G76" s="993"/>
      <c r="H76" s="993"/>
      <c r="I76" s="993"/>
      <c r="J76" s="993"/>
      <c r="K76" s="993"/>
      <c r="L76" s="993"/>
      <c r="M76" s="993"/>
      <c r="N76" s="993"/>
      <c r="O76" s="993"/>
    </row>
    <row r="77" spans="1:16" x14ac:dyDescent="0.25">
      <c r="A77" s="994"/>
      <c r="B77" s="993"/>
      <c r="C77" s="993"/>
      <c r="D77" s="993"/>
      <c r="E77" s="993"/>
      <c r="F77" s="993"/>
      <c r="G77" s="993"/>
      <c r="H77" s="993"/>
      <c r="I77" s="993"/>
      <c r="J77" s="993"/>
      <c r="K77" s="993"/>
      <c r="L77" s="993"/>
      <c r="M77" s="993"/>
      <c r="N77" s="993"/>
      <c r="O77" s="993"/>
      <c r="P77" s="991"/>
    </row>
    <row r="78" spans="1:16" x14ac:dyDescent="0.25">
      <c r="A78" s="994"/>
      <c r="B78" s="993"/>
      <c r="C78" s="993"/>
      <c r="D78" s="993"/>
      <c r="E78" s="993"/>
      <c r="F78" s="993"/>
      <c r="G78" s="993"/>
      <c r="H78" s="993"/>
      <c r="I78" s="993"/>
      <c r="J78" s="993"/>
      <c r="K78" s="993"/>
      <c r="L78" s="993"/>
      <c r="M78" s="993"/>
      <c r="N78" s="993"/>
      <c r="O78" s="993"/>
      <c r="P78" s="991"/>
    </row>
    <row r="79" spans="1:16" x14ac:dyDescent="0.25">
      <c r="A79" s="994"/>
      <c r="B79" s="993"/>
      <c r="C79" s="993"/>
      <c r="D79" s="993"/>
      <c r="E79" s="993"/>
      <c r="F79" s="993"/>
      <c r="G79" s="993"/>
      <c r="H79" s="993"/>
      <c r="I79" s="993"/>
      <c r="J79" s="993"/>
      <c r="K79" s="993"/>
      <c r="L79" s="993"/>
      <c r="M79" s="993"/>
      <c r="N79" s="993"/>
      <c r="O79" s="993"/>
      <c r="P79" s="991"/>
    </row>
    <row r="80" spans="1:16" x14ac:dyDescent="0.25">
      <c r="A80" s="994"/>
      <c r="B80" s="993"/>
      <c r="C80" s="993"/>
      <c r="D80" s="993"/>
      <c r="E80" s="993"/>
      <c r="F80" s="993"/>
      <c r="G80" s="993"/>
      <c r="H80" s="993"/>
      <c r="I80" s="993"/>
      <c r="J80" s="993"/>
      <c r="K80" s="993"/>
      <c r="L80" s="993"/>
      <c r="M80" s="993"/>
      <c r="N80" s="993"/>
      <c r="O80" s="993"/>
      <c r="P80" s="991"/>
    </row>
    <row r="81" spans="1:16" x14ac:dyDescent="0.25">
      <c r="A81" s="994"/>
      <c r="B81" s="993"/>
      <c r="C81" s="993"/>
      <c r="D81" s="993"/>
      <c r="E81" s="993"/>
      <c r="F81" s="993"/>
      <c r="G81" s="993"/>
      <c r="H81" s="993"/>
      <c r="I81" s="993"/>
      <c r="J81" s="993"/>
      <c r="K81" s="993"/>
      <c r="L81" s="993"/>
      <c r="M81" s="993"/>
      <c r="N81" s="993"/>
      <c r="O81" s="993"/>
      <c r="P81" s="991"/>
    </row>
    <row r="82" spans="1:16" x14ac:dyDescent="0.25">
      <c r="A82" s="994"/>
      <c r="B82" s="993"/>
      <c r="C82" s="993"/>
      <c r="D82" s="993"/>
      <c r="E82" s="993"/>
      <c r="F82" s="993"/>
      <c r="G82" s="993"/>
      <c r="H82" s="993"/>
      <c r="I82" s="993"/>
      <c r="J82" s="993"/>
      <c r="K82" s="993"/>
      <c r="L82" s="993"/>
      <c r="M82" s="993"/>
      <c r="N82" s="993"/>
      <c r="O82" s="993"/>
      <c r="P82" s="991"/>
    </row>
    <row r="83" spans="1:16" x14ac:dyDescent="0.25">
      <c r="A83" s="994"/>
      <c r="B83" s="993"/>
      <c r="C83" s="993"/>
      <c r="D83" s="993"/>
      <c r="E83" s="993"/>
      <c r="F83" s="993"/>
      <c r="G83" s="993"/>
      <c r="H83" s="993"/>
      <c r="I83" s="993"/>
      <c r="J83" s="993"/>
      <c r="K83" s="993"/>
      <c r="L83" s="993"/>
      <c r="M83" s="993"/>
      <c r="N83" s="993"/>
      <c r="O83" s="993"/>
      <c r="P83" s="991"/>
    </row>
    <row r="84" spans="1:16" x14ac:dyDescent="0.25">
      <c r="A84" s="994"/>
      <c r="B84" s="993"/>
      <c r="C84" s="993"/>
      <c r="D84" s="993"/>
      <c r="E84" s="993"/>
      <c r="F84" s="993"/>
      <c r="G84" s="993"/>
      <c r="H84" s="993"/>
      <c r="I84" s="993"/>
      <c r="J84" s="993"/>
      <c r="K84" s="993"/>
      <c r="L84" s="993"/>
      <c r="M84" s="993"/>
      <c r="N84" s="993"/>
      <c r="O84" s="993"/>
      <c r="P84" s="991"/>
    </row>
    <row r="85" spans="1:16" x14ac:dyDescent="0.25">
      <c r="A85" s="994"/>
      <c r="B85" s="993"/>
      <c r="C85" s="993"/>
      <c r="D85" s="993"/>
      <c r="E85" s="993"/>
      <c r="F85" s="993"/>
      <c r="G85" s="993"/>
      <c r="H85" s="993"/>
      <c r="I85" s="993"/>
      <c r="J85" s="993"/>
      <c r="K85" s="993"/>
      <c r="L85" s="993"/>
      <c r="M85" s="993"/>
      <c r="N85" s="993"/>
      <c r="O85" s="993"/>
      <c r="P85" s="991"/>
    </row>
    <row r="86" spans="1:16" x14ac:dyDescent="0.25">
      <c r="A86" s="994"/>
      <c r="B86" s="993"/>
      <c r="C86" s="993"/>
      <c r="D86" s="993"/>
      <c r="E86" s="993"/>
      <c r="F86" s="993"/>
      <c r="G86" s="993"/>
      <c r="H86" s="993"/>
      <c r="I86" s="993"/>
      <c r="J86" s="993"/>
      <c r="K86" s="993"/>
      <c r="L86" s="993"/>
      <c r="M86" s="993"/>
      <c r="N86" s="993"/>
      <c r="O86" s="993"/>
      <c r="P86" s="991"/>
    </row>
    <row r="87" spans="1:16" x14ac:dyDescent="0.25">
      <c r="A87" s="994"/>
      <c r="B87" s="993"/>
      <c r="C87" s="993"/>
      <c r="D87" s="993"/>
      <c r="E87" s="993"/>
      <c r="F87" s="993"/>
      <c r="G87" s="993"/>
      <c r="H87" s="993"/>
      <c r="I87" s="993"/>
      <c r="J87" s="993"/>
      <c r="K87" s="993"/>
      <c r="L87" s="993"/>
      <c r="M87" s="993"/>
      <c r="N87" s="993"/>
      <c r="O87" s="993"/>
      <c r="P87" s="991"/>
    </row>
    <row r="88" spans="1:16" x14ac:dyDescent="0.25">
      <c r="A88" s="994"/>
      <c r="B88" s="993"/>
      <c r="C88" s="993"/>
      <c r="D88" s="993"/>
      <c r="E88" s="993"/>
      <c r="F88" s="993"/>
      <c r="G88" s="993"/>
      <c r="H88" s="993"/>
      <c r="I88" s="993"/>
      <c r="J88" s="993"/>
      <c r="K88" s="993"/>
      <c r="L88" s="993"/>
      <c r="M88" s="993"/>
      <c r="N88" s="993"/>
      <c r="O88" s="993"/>
      <c r="P88" s="991"/>
    </row>
    <row r="89" spans="1:16" x14ac:dyDescent="0.25">
      <c r="A89" s="994"/>
      <c r="B89" s="993"/>
      <c r="C89" s="993"/>
      <c r="D89" s="993"/>
      <c r="E89" s="993"/>
      <c r="F89" s="993"/>
      <c r="G89" s="993"/>
      <c r="H89" s="993"/>
      <c r="I89" s="993"/>
      <c r="J89" s="993"/>
      <c r="K89" s="993"/>
      <c r="L89" s="993"/>
      <c r="M89" s="993"/>
      <c r="N89" s="993"/>
      <c r="O89" s="993"/>
      <c r="P89" s="991"/>
    </row>
    <row r="90" spans="1:16" x14ac:dyDescent="0.25">
      <c r="A90" s="994"/>
      <c r="B90" s="993"/>
      <c r="C90" s="993"/>
      <c r="D90" s="993"/>
      <c r="E90" s="993"/>
      <c r="F90" s="993"/>
      <c r="G90" s="993"/>
      <c r="H90" s="993"/>
      <c r="I90" s="993"/>
      <c r="J90" s="993"/>
      <c r="K90" s="993"/>
      <c r="L90" s="993"/>
      <c r="M90" s="993"/>
      <c r="N90" s="993"/>
      <c r="O90" s="993"/>
      <c r="P90" s="991"/>
    </row>
    <row r="91" spans="1:16" x14ac:dyDescent="0.25">
      <c r="A91" s="994"/>
      <c r="B91" s="993"/>
      <c r="C91" s="993"/>
      <c r="D91" s="993"/>
      <c r="E91" s="993"/>
      <c r="F91" s="993"/>
      <c r="G91" s="993"/>
      <c r="H91" s="993"/>
      <c r="I91" s="993"/>
      <c r="J91" s="993"/>
      <c r="K91" s="993"/>
      <c r="L91" s="993"/>
      <c r="M91" s="993"/>
      <c r="N91" s="993"/>
      <c r="O91" s="993"/>
      <c r="P91" s="991"/>
    </row>
    <row r="92" spans="1:16" x14ac:dyDescent="0.25">
      <c r="A92" s="994"/>
      <c r="B92" s="993"/>
      <c r="C92" s="993"/>
      <c r="D92" s="993"/>
      <c r="E92" s="993"/>
      <c r="F92" s="993"/>
      <c r="G92" s="993"/>
      <c r="H92" s="993"/>
      <c r="I92" s="993"/>
      <c r="J92" s="993"/>
      <c r="K92" s="993"/>
      <c r="L92" s="993"/>
      <c r="M92" s="993"/>
      <c r="N92" s="993"/>
      <c r="O92" s="993"/>
      <c r="P92" s="991"/>
    </row>
    <row r="93" spans="1:16" x14ac:dyDescent="0.25">
      <c r="A93" s="994"/>
      <c r="B93" s="993"/>
      <c r="C93" s="993"/>
      <c r="D93" s="993"/>
      <c r="E93" s="993"/>
      <c r="F93" s="993"/>
      <c r="G93" s="993"/>
      <c r="H93" s="993"/>
      <c r="I93" s="993"/>
      <c r="J93" s="993"/>
      <c r="K93" s="993"/>
      <c r="L93" s="993"/>
      <c r="M93" s="993"/>
      <c r="N93" s="993"/>
      <c r="O93" s="993"/>
      <c r="P93" s="991"/>
    </row>
    <row r="94" spans="1:16" x14ac:dyDescent="0.25">
      <c r="A94" s="994"/>
      <c r="B94" s="993"/>
      <c r="C94" s="993"/>
      <c r="D94" s="993"/>
      <c r="E94" s="993"/>
      <c r="F94" s="993"/>
      <c r="G94" s="993"/>
      <c r="H94" s="993"/>
      <c r="I94" s="993"/>
      <c r="J94" s="993"/>
      <c r="K94" s="993"/>
      <c r="L94" s="993"/>
      <c r="M94" s="993"/>
      <c r="N94" s="993"/>
      <c r="O94" s="993"/>
      <c r="P94" s="991"/>
    </row>
    <row r="95" spans="1:16" x14ac:dyDescent="0.25">
      <c r="A95" s="994"/>
      <c r="B95" s="993"/>
      <c r="C95" s="993"/>
      <c r="D95" s="993"/>
      <c r="E95" s="993"/>
      <c r="F95" s="993"/>
      <c r="G95" s="993"/>
      <c r="H95" s="993"/>
      <c r="I95" s="993"/>
      <c r="J95" s="993"/>
      <c r="K95" s="993"/>
      <c r="L95" s="993"/>
      <c r="M95" s="993"/>
      <c r="N95" s="993"/>
      <c r="O95" s="993"/>
      <c r="P95" s="991"/>
    </row>
    <row r="96" spans="1:16" x14ac:dyDescent="0.25">
      <c r="A96" s="994"/>
      <c r="B96" s="993"/>
      <c r="C96" s="993"/>
      <c r="D96" s="993"/>
      <c r="E96" s="993"/>
      <c r="F96" s="993"/>
      <c r="G96" s="993"/>
      <c r="H96" s="993"/>
      <c r="I96" s="993"/>
      <c r="J96" s="993"/>
      <c r="K96" s="993"/>
      <c r="L96" s="993"/>
      <c r="M96" s="993"/>
      <c r="N96" s="993"/>
      <c r="O96" s="993"/>
      <c r="P96" s="991"/>
    </row>
    <row r="97" spans="1:16" x14ac:dyDescent="0.25">
      <c r="A97" s="994"/>
      <c r="B97" s="993"/>
      <c r="C97" s="993"/>
      <c r="D97" s="993"/>
      <c r="E97" s="993"/>
      <c r="F97" s="993"/>
      <c r="G97" s="993"/>
      <c r="H97" s="993"/>
      <c r="I97" s="993"/>
      <c r="J97" s="993"/>
      <c r="K97" s="993"/>
      <c r="L97" s="993"/>
      <c r="M97" s="993"/>
      <c r="N97" s="993"/>
      <c r="O97" s="993"/>
      <c r="P97" s="991"/>
    </row>
    <row r="98" spans="1:16" x14ac:dyDescent="0.25">
      <c r="A98" s="994"/>
      <c r="B98" s="993"/>
      <c r="C98" s="993"/>
      <c r="D98" s="993"/>
      <c r="E98" s="993"/>
      <c r="F98" s="993"/>
      <c r="G98" s="993"/>
      <c r="H98" s="993"/>
      <c r="I98" s="993"/>
      <c r="J98" s="993"/>
      <c r="K98" s="993"/>
      <c r="L98" s="993"/>
      <c r="M98" s="993"/>
      <c r="N98" s="993"/>
      <c r="O98" s="993"/>
      <c r="P98" s="991"/>
    </row>
    <row r="99" spans="1:16" x14ac:dyDescent="0.25">
      <c r="A99" s="994"/>
      <c r="B99" s="993"/>
      <c r="C99" s="993"/>
      <c r="D99" s="993"/>
      <c r="E99" s="993"/>
      <c r="F99" s="993"/>
      <c r="G99" s="993"/>
      <c r="H99" s="993"/>
      <c r="I99" s="993"/>
      <c r="J99" s="993"/>
      <c r="K99" s="993"/>
      <c r="L99" s="993"/>
      <c r="M99" s="993"/>
      <c r="N99" s="993"/>
      <c r="O99" s="993"/>
      <c r="P99" s="991"/>
    </row>
    <row r="100" spans="1:16" x14ac:dyDescent="0.25">
      <c r="A100" s="994"/>
      <c r="B100" s="993"/>
      <c r="C100" s="993"/>
      <c r="D100" s="993"/>
      <c r="E100" s="993"/>
      <c r="F100" s="993"/>
      <c r="G100" s="993"/>
      <c r="H100" s="993"/>
      <c r="I100" s="993"/>
      <c r="J100" s="993"/>
      <c r="K100" s="993"/>
      <c r="L100" s="993"/>
      <c r="M100" s="993"/>
      <c r="N100" s="993"/>
      <c r="O100" s="993"/>
      <c r="P100" s="991"/>
    </row>
    <row r="101" spans="1:16" x14ac:dyDescent="0.25">
      <c r="A101" s="994"/>
      <c r="B101" s="993"/>
      <c r="C101" s="993"/>
      <c r="D101" s="993"/>
      <c r="E101" s="993"/>
      <c r="F101" s="993"/>
      <c r="G101" s="993"/>
      <c r="H101" s="993"/>
      <c r="I101" s="993"/>
      <c r="J101" s="993"/>
      <c r="K101" s="993"/>
      <c r="L101" s="993"/>
      <c r="M101" s="993"/>
      <c r="N101" s="993"/>
      <c r="O101" s="993"/>
      <c r="P101" s="991"/>
    </row>
    <row r="102" spans="1:16" x14ac:dyDescent="0.25">
      <c r="A102" s="994"/>
      <c r="B102" s="993"/>
      <c r="C102" s="993"/>
      <c r="D102" s="993"/>
      <c r="E102" s="993"/>
      <c r="F102" s="993"/>
      <c r="G102" s="993"/>
      <c r="H102" s="993"/>
      <c r="I102" s="993"/>
      <c r="J102" s="993"/>
      <c r="K102" s="993"/>
      <c r="L102" s="993"/>
      <c r="M102" s="993"/>
      <c r="N102" s="993"/>
      <c r="O102" s="993"/>
      <c r="P102" s="991"/>
    </row>
    <row r="103" spans="1:16" x14ac:dyDescent="0.25">
      <c r="A103" s="994"/>
      <c r="B103" s="993"/>
      <c r="C103" s="993"/>
      <c r="D103" s="993"/>
      <c r="E103" s="993"/>
      <c r="F103" s="993"/>
      <c r="G103" s="993"/>
      <c r="H103" s="993"/>
      <c r="I103" s="993"/>
      <c r="J103" s="993"/>
      <c r="K103" s="993"/>
      <c r="L103" s="993"/>
      <c r="M103" s="993"/>
      <c r="N103" s="993"/>
      <c r="O103" s="993"/>
      <c r="P103" s="991"/>
    </row>
    <row r="104" spans="1:16" x14ac:dyDescent="0.25">
      <c r="A104" s="994"/>
      <c r="B104" s="993"/>
      <c r="C104" s="993"/>
      <c r="D104" s="993"/>
      <c r="E104" s="993"/>
      <c r="F104" s="993"/>
      <c r="G104" s="993"/>
      <c r="H104" s="993"/>
      <c r="I104" s="993"/>
      <c r="J104" s="993"/>
      <c r="K104" s="993"/>
      <c r="L104" s="993"/>
      <c r="M104" s="993"/>
      <c r="N104" s="993"/>
      <c r="O104" s="993"/>
      <c r="P104" s="991"/>
    </row>
    <row r="105" spans="1:16" x14ac:dyDescent="0.25">
      <c r="A105" s="994"/>
      <c r="B105" s="993"/>
      <c r="C105" s="993"/>
      <c r="D105" s="993"/>
      <c r="E105" s="993"/>
      <c r="F105" s="993"/>
      <c r="G105" s="993"/>
      <c r="H105" s="993"/>
      <c r="I105" s="993"/>
      <c r="J105" s="993"/>
      <c r="K105" s="993"/>
      <c r="L105" s="993"/>
      <c r="M105" s="993"/>
      <c r="N105" s="993"/>
      <c r="O105" s="993"/>
      <c r="P105" s="991"/>
    </row>
    <row r="106" spans="1:16" x14ac:dyDescent="0.25">
      <c r="A106" s="994"/>
      <c r="B106" s="993"/>
      <c r="C106" s="993"/>
      <c r="D106" s="993"/>
      <c r="E106" s="993"/>
      <c r="F106" s="993"/>
      <c r="G106" s="993"/>
      <c r="H106" s="993"/>
      <c r="I106" s="993"/>
      <c r="J106" s="993"/>
      <c r="K106" s="993"/>
      <c r="L106" s="993"/>
      <c r="M106" s="993"/>
      <c r="N106" s="993"/>
      <c r="O106" s="993"/>
      <c r="P106" s="991"/>
    </row>
    <row r="107" spans="1:16" x14ac:dyDescent="0.25">
      <c r="A107" s="994"/>
      <c r="B107" s="993"/>
      <c r="C107" s="993"/>
      <c r="D107" s="993"/>
      <c r="E107" s="993"/>
      <c r="F107" s="993"/>
      <c r="G107" s="993"/>
      <c r="H107" s="993"/>
      <c r="I107" s="993"/>
      <c r="J107" s="993"/>
      <c r="K107" s="993"/>
      <c r="L107" s="993"/>
      <c r="M107" s="993"/>
      <c r="N107" s="993"/>
      <c r="O107" s="993"/>
      <c r="P107" s="991"/>
    </row>
    <row r="108" spans="1:16" x14ac:dyDescent="0.25">
      <c r="A108" s="994"/>
      <c r="B108" s="993"/>
      <c r="C108" s="993"/>
      <c r="D108" s="993"/>
      <c r="E108" s="993"/>
      <c r="F108" s="993"/>
      <c r="G108" s="993"/>
      <c r="H108" s="993"/>
      <c r="I108" s="993"/>
      <c r="J108" s="993"/>
      <c r="K108" s="993"/>
      <c r="L108" s="993"/>
      <c r="M108" s="993"/>
      <c r="N108" s="993"/>
      <c r="O108" s="993"/>
      <c r="P108" s="991"/>
    </row>
    <row r="109" spans="1:16" x14ac:dyDescent="0.25">
      <c r="A109" s="994"/>
      <c r="B109" s="993"/>
      <c r="C109" s="993"/>
      <c r="D109" s="993"/>
      <c r="E109" s="993"/>
      <c r="F109" s="993"/>
      <c r="G109" s="993"/>
      <c r="H109" s="993"/>
      <c r="I109" s="993"/>
      <c r="J109" s="993"/>
      <c r="K109" s="993"/>
      <c r="L109" s="993"/>
      <c r="M109" s="993"/>
      <c r="N109" s="993"/>
      <c r="O109" s="993"/>
      <c r="P109" s="991"/>
    </row>
    <row r="110" spans="1:16" x14ac:dyDescent="0.25">
      <c r="A110" s="994"/>
      <c r="B110" s="993"/>
      <c r="C110" s="993"/>
      <c r="D110" s="993"/>
      <c r="E110" s="993"/>
      <c r="F110" s="993"/>
      <c r="G110" s="993"/>
      <c r="H110" s="993"/>
      <c r="I110" s="993"/>
      <c r="J110" s="993"/>
      <c r="K110" s="993"/>
      <c r="L110" s="993"/>
      <c r="M110" s="993"/>
      <c r="N110" s="993"/>
      <c r="O110" s="993"/>
      <c r="P110" s="991"/>
    </row>
    <row r="111" spans="1:16" x14ac:dyDescent="0.25">
      <c r="A111" s="994"/>
      <c r="B111" s="993"/>
      <c r="C111" s="993"/>
      <c r="D111" s="993"/>
      <c r="E111" s="993"/>
      <c r="F111" s="993"/>
      <c r="G111" s="993"/>
      <c r="H111" s="993"/>
      <c r="I111" s="993"/>
      <c r="J111" s="993"/>
      <c r="K111" s="993"/>
      <c r="L111" s="993"/>
      <c r="M111" s="993"/>
      <c r="N111" s="993"/>
      <c r="O111" s="993"/>
      <c r="P111" s="991"/>
    </row>
    <row r="112" spans="1:16" x14ac:dyDescent="0.25">
      <c r="A112" s="994"/>
      <c r="B112" s="993"/>
      <c r="C112" s="993"/>
      <c r="D112" s="993"/>
      <c r="E112" s="993"/>
      <c r="F112" s="993"/>
      <c r="G112" s="993"/>
      <c r="H112" s="993"/>
      <c r="I112" s="993"/>
      <c r="J112" s="993"/>
      <c r="K112" s="993"/>
      <c r="L112" s="993"/>
      <c r="M112" s="993"/>
      <c r="N112" s="993"/>
      <c r="O112" s="993"/>
      <c r="P112" s="991"/>
    </row>
    <row r="113" spans="1:16" x14ac:dyDescent="0.25">
      <c r="A113" s="994"/>
      <c r="B113" s="993"/>
      <c r="C113" s="993"/>
      <c r="D113" s="993"/>
      <c r="E113" s="993"/>
      <c r="F113" s="993"/>
      <c r="G113" s="993"/>
      <c r="H113" s="993"/>
      <c r="I113" s="993"/>
      <c r="J113" s="993"/>
      <c r="K113" s="993"/>
      <c r="L113" s="993"/>
      <c r="M113" s="993"/>
      <c r="N113" s="993"/>
      <c r="O113" s="993"/>
      <c r="P113" s="991"/>
    </row>
    <row r="114" spans="1:16" x14ac:dyDescent="0.25">
      <c r="A114" s="994"/>
      <c r="B114" s="993"/>
      <c r="C114" s="993"/>
      <c r="D114" s="993"/>
      <c r="E114" s="993"/>
      <c r="F114" s="993"/>
      <c r="G114" s="993"/>
      <c r="H114" s="993"/>
      <c r="I114" s="993"/>
      <c r="J114" s="993"/>
      <c r="K114" s="993"/>
      <c r="L114" s="993"/>
      <c r="M114" s="993"/>
      <c r="N114" s="993"/>
      <c r="O114" s="993"/>
      <c r="P114" s="991"/>
    </row>
    <row r="115" spans="1:16" x14ac:dyDescent="0.25">
      <c r="A115" s="994"/>
      <c r="B115" s="993"/>
      <c r="C115" s="993"/>
      <c r="D115" s="993"/>
      <c r="E115" s="993"/>
      <c r="F115" s="993"/>
      <c r="G115" s="993"/>
      <c r="H115" s="993"/>
      <c r="I115" s="993"/>
      <c r="J115" s="993"/>
      <c r="K115" s="993"/>
      <c r="L115" s="993"/>
      <c r="M115" s="993"/>
      <c r="N115" s="993"/>
      <c r="O115" s="993"/>
      <c r="P115" s="991"/>
    </row>
    <row r="116" spans="1:16" x14ac:dyDescent="0.25">
      <c r="A116" s="994"/>
      <c r="B116" s="993"/>
      <c r="C116" s="993"/>
      <c r="D116" s="993"/>
      <c r="E116" s="993"/>
      <c r="F116" s="993"/>
      <c r="G116" s="993"/>
      <c r="H116" s="993"/>
      <c r="I116" s="993"/>
      <c r="J116" s="993"/>
      <c r="K116" s="993"/>
      <c r="L116" s="993"/>
      <c r="M116" s="993"/>
      <c r="N116" s="993"/>
      <c r="O116" s="993"/>
      <c r="P116" s="991"/>
    </row>
    <row r="117" spans="1:16" x14ac:dyDescent="0.25">
      <c r="A117" s="994"/>
      <c r="B117" s="993"/>
      <c r="C117" s="993"/>
      <c r="D117" s="993"/>
      <c r="E117" s="993"/>
      <c r="F117" s="993"/>
      <c r="G117" s="993"/>
      <c r="H117" s="993"/>
      <c r="I117" s="993"/>
      <c r="J117" s="993"/>
      <c r="K117" s="993"/>
      <c r="L117" s="993"/>
      <c r="M117" s="993"/>
      <c r="N117" s="993"/>
      <c r="O117" s="993"/>
      <c r="P117" s="991"/>
    </row>
    <row r="118" spans="1:16" x14ac:dyDescent="0.25">
      <c r="A118" s="994"/>
      <c r="B118" s="993"/>
      <c r="C118" s="993"/>
      <c r="D118" s="993"/>
      <c r="E118" s="993"/>
      <c r="F118" s="993"/>
      <c r="G118" s="993"/>
      <c r="H118" s="993"/>
      <c r="I118" s="993"/>
      <c r="J118" s="993"/>
      <c r="K118" s="993"/>
      <c r="L118" s="993"/>
      <c r="M118" s="993"/>
      <c r="N118" s="993"/>
      <c r="O118" s="993"/>
      <c r="P118" s="991"/>
    </row>
    <row r="119" spans="1:16" x14ac:dyDescent="0.25">
      <c r="B119" s="993"/>
      <c r="C119" s="993"/>
      <c r="D119" s="993"/>
      <c r="E119" s="993"/>
      <c r="F119" s="993"/>
      <c r="G119" s="993"/>
      <c r="H119" s="993"/>
      <c r="I119" s="993"/>
      <c r="J119" s="993"/>
      <c r="K119" s="993"/>
      <c r="L119" s="993"/>
      <c r="M119" s="993"/>
      <c r="N119" s="993"/>
      <c r="O119" s="993"/>
      <c r="P119" s="991"/>
    </row>
    <row r="120" spans="1:16" x14ac:dyDescent="0.25">
      <c r="B120" s="993"/>
      <c r="C120" s="993"/>
      <c r="D120" s="993"/>
      <c r="E120" s="993"/>
      <c r="F120" s="993"/>
      <c r="G120" s="993"/>
      <c r="H120" s="993"/>
      <c r="I120" s="993"/>
      <c r="J120" s="993"/>
      <c r="K120" s="993"/>
      <c r="L120" s="993"/>
      <c r="M120" s="993"/>
      <c r="N120" s="993"/>
      <c r="O120" s="993"/>
      <c r="P120" s="991"/>
    </row>
    <row r="121" spans="1:16" x14ac:dyDescent="0.25">
      <c r="B121" s="993"/>
      <c r="C121" s="993"/>
      <c r="D121" s="993"/>
      <c r="E121" s="993"/>
      <c r="F121" s="993"/>
      <c r="G121" s="993"/>
      <c r="H121" s="993"/>
      <c r="I121" s="993"/>
      <c r="J121" s="993"/>
      <c r="K121" s="993"/>
      <c r="L121" s="993"/>
      <c r="M121" s="993"/>
      <c r="N121" s="993"/>
      <c r="O121" s="993"/>
      <c r="P121" s="991"/>
    </row>
    <row r="122" spans="1:16" x14ac:dyDescent="0.25">
      <c r="B122" s="993"/>
      <c r="C122" s="993"/>
      <c r="D122" s="993"/>
      <c r="E122" s="993"/>
      <c r="F122" s="993"/>
      <c r="G122" s="993"/>
      <c r="H122" s="993"/>
      <c r="I122" s="993"/>
      <c r="J122" s="993"/>
      <c r="K122" s="993"/>
      <c r="L122" s="993"/>
      <c r="M122" s="993"/>
      <c r="N122" s="993"/>
      <c r="O122" s="993"/>
      <c r="P122" s="991"/>
    </row>
    <row r="123" spans="1:16" x14ac:dyDescent="0.25">
      <c r="B123" s="993"/>
      <c r="C123" s="993"/>
      <c r="D123" s="993"/>
      <c r="E123" s="993"/>
      <c r="F123" s="993"/>
      <c r="G123" s="993"/>
      <c r="H123" s="993"/>
      <c r="I123" s="993"/>
      <c r="J123" s="993"/>
      <c r="K123" s="993"/>
      <c r="L123" s="993"/>
      <c r="M123" s="993"/>
      <c r="N123" s="993"/>
      <c r="O123" s="993"/>
      <c r="P123" s="991"/>
    </row>
    <row r="124" spans="1:16" x14ac:dyDescent="0.25">
      <c r="B124" s="993"/>
      <c r="C124" s="993"/>
      <c r="D124" s="993"/>
      <c r="E124" s="993"/>
      <c r="F124" s="993"/>
      <c r="G124" s="993"/>
      <c r="H124" s="993"/>
      <c r="I124" s="993"/>
      <c r="J124" s="993"/>
      <c r="K124" s="993"/>
      <c r="L124" s="993"/>
      <c r="M124" s="993"/>
      <c r="N124" s="993"/>
      <c r="O124" s="993"/>
      <c r="P124" s="991"/>
    </row>
    <row r="125" spans="1:16" x14ac:dyDescent="0.25">
      <c r="B125" s="993"/>
      <c r="C125" s="993"/>
      <c r="D125" s="993"/>
      <c r="E125" s="993"/>
      <c r="F125" s="993"/>
      <c r="G125" s="993"/>
      <c r="H125" s="993"/>
      <c r="I125" s="993"/>
      <c r="J125" s="993"/>
      <c r="K125" s="993"/>
      <c r="L125" s="993"/>
      <c r="M125" s="993"/>
      <c r="N125" s="993"/>
      <c r="O125" s="993"/>
      <c r="P125" s="991"/>
    </row>
    <row r="126" spans="1:16" x14ac:dyDescent="0.25">
      <c r="B126" s="993"/>
      <c r="C126" s="993"/>
      <c r="D126" s="993"/>
      <c r="E126" s="993"/>
      <c r="F126" s="993"/>
      <c r="G126" s="993"/>
      <c r="H126" s="993"/>
      <c r="I126" s="993"/>
      <c r="J126" s="993"/>
      <c r="K126" s="993"/>
      <c r="L126" s="993"/>
      <c r="M126" s="993"/>
      <c r="N126" s="993"/>
      <c r="O126" s="993"/>
      <c r="P126" s="991"/>
    </row>
    <row r="127" spans="1:16" x14ac:dyDescent="0.25">
      <c r="B127" s="993"/>
      <c r="C127" s="993"/>
      <c r="D127" s="993"/>
      <c r="E127" s="993"/>
      <c r="F127" s="993"/>
      <c r="G127" s="993"/>
      <c r="H127" s="993"/>
      <c r="I127" s="993"/>
      <c r="J127" s="993"/>
      <c r="K127" s="993"/>
      <c r="L127" s="993"/>
      <c r="M127" s="993"/>
      <c r="N127" s="993"/>
      <c r="O127" s="993"/>
      <c r="P127" s="991"/>
    </row>
    <row r="128" spans="1:16" x14ac:dyDescent="0.25">
      <c r="B128" s="993"/>
      <c r="C128" s="993"/>
      <c r="D128" s="993"/>
      <c r="E128" s="993"/>
      <c r="F128" s="993"/>
      <c r="G128" s="993"/>
      <c r="H128" s="993"/>
      <c r="I128" s="993"/>
      <c r="J128" s="993"/>
      <c r="K128" s="993"/>
      <c r="L128" s="993"/>
      <c r="M128" s="993"/>
      <c r="N128" s="993"/>
      <c r="O128" s="993"/>
      <c r="P128" s="991"/>
    </row>
    <row r="129" spans="2:16" x14ac:dyDescent="0.25">
      <c r="B129" s="993"/>
      <c r="C129" s="993"/>
      <c r="D129" s="993"/>
      <c r="E129" s="993"/>
      <c r="F129" s="993"/>
      <c r="G129" s="993"/>
      <c r="H129" s="993"/>
      <c r="I129" s="993"/>
      <c r="J129" s="993"/>
      <c r="K129" s="993"/>
      <c r="L129" s="993"/>
      <c r="M129" s="993"/>
      <c r="N129" s="993"/>
      <c r="O129" s="993"/>
      <c r="P129" s="991"/>
    </row>
    <row r="130" spans="2:16" x14ac:dyDescent="0.25">
      <c r="B130" s="993"/>
      <c r="C130" s="993"/>
      <c r="D130" s="993"/>
      <c r="E130" s="993"/>
      <c r="F130" s="993"/>
      <c r="G130" s="993"/>
      <c r="H130" s="993"/>
      <c r="I130" s="993"/>
      <c r="J130" s="993"/>
      <c r="K130" s="993"/>
      <c r="L130" s="993"/>
      <c r="M130" s="993"/>
      <c r="N130" s="993"/>
      <c r="O130" s="993"/>
    </row>
    <row r="131" spans="2:16" x14ac:dyDescent="0.25">
      <c r="B131" s="993"/>
      <c r="C131" s="993"/>
      <c r="D131" s="993"/>
      <c r="E131" s="993"/>
      <c r="F131" s="993"/>
      <c r="G131" s="993"/>
      <c r="H131" s="993"/>
      <c r="I131" s="993"/>
      <c r="J131" s="993"/>
      <c r="K131" s="993"/>
      <c r="L131" s="993"/>
      <c r="M131" s="993"/>
      <c r="N131" s="993"/>
      <c r="O131" s="993"/>
    </row>
    <row r="132" spans="2:16" x14ac:dyDescent="0.25">
      <c r="B132" s="993"/>
      <c r="C132" s="993"/>
      <c r="D132" s="993"/>
      <c r="E132" s="993"/>
      <c r="F132" s="993"/>
      <c r="G132" s="993"/>
      <c r="H132" s="993"/>
      <c r="I132" s="993"/>
      <c r="J132" s="993"/>
      <c r="K132" s="993"/>
      <c r="L132" s="993"/>
      <c r="M132" s="993"/>
      <c r="N132" s="993"/>
      <c r="O132" s="993"/>
    </row>
    <row r="133" spans="2:16" x14ac:dyDescent="0.25">
      <c r="B133" s="993"/>
      <c r="C133" s="993"/>
      <c r="D133" s="993"/>
      <c r="E133" s="993"/>
      <c r="F133" s="993"/>
      <c r="G133" s="993"/>
      <c r="H133" s="993"/>
      <c r="I133" s="993"/>
      <c r="J133" s="993"/>
      <c r="K133" s="993"/>
      <c r="L133" s="993"/>
      <c r="M133" s="993"/>
      <c r="N133" s="993"/>
      <c r="O133" s="993"/>
    </row>
    <row r="134" spans="2:16" x14ac:dyDescent="0.25">
      <c r="B134" s="993"/>
      <c r="C134" s="993"/>
      <c r="D134" s="993"/>
      <c r="E134" s="993"/>
      <c r="F134" s="993"/>
      <c r="G134" s="993"/>
      <c r="H134" s="993"/>
      <c r="I134" s="993"/>
      <c r="J134" s="993"/>
      <c r="K134" s="993"/>
      <c r="L134" s="993"/>
      <c r="M134" s="993"/>
      <c r="N134" s="993"/>
      <c r="O134" s="993"/>
    </row>
    <row r="135" spans="2:16" x14ac:dyDescent="0.25">
      <c r="B135" s="992"/>
      <c r="C135" s="992"/>
    </row>
    <row r="136" spans="2:16" x14ac:dyDescent="0.25">
      <c r="B136" s="992"/>
      <c r="C136" s="992"/>
    </row>
    <row r="137" spans="2:16" x14ac:dyDescent="0.25">
      <c r="B137" s="992"/>
      <c r="C137" s="992"/>
    </row>
    <row r="138" spans="2:16" x14ac:dyDescent="0.25">
      <c r="B138" s="992"/>
      <c r="C138" s="992"/>
    </row>
    <row r="139" spans="2:16" x14ac:dyDescent="0.25">
      <c r="B139" s="992"/>
      <c r="C139" s="992"/>
    </row>
    <row r="140" spans="2:16" x14ac:dyDescent="0.25">
      <c r="B140" s="992"/>
      <c r="C140" s="992"/>
    </row>
    <row r="141" spans="2:16" x14ac:dyDescent="0.25">
      <c r="B141" s="992"/>
      <c r="C141" s="992"/>
    </row>
    <row r="142" spans="2:16" x14ac:dyDescent="0.25">
      <c r="B142" s="992"/>
      <c r="C142" s="992"/>
    </row>
    <row r="143" spans="2:16" x14ac:dyDescent="0.25">
      <c r="B143" s="992"/>
      <c r="C143" s="992"/>
    </row>
    <row r="144" spans="2:16" x14ac:dyDescent="0.25">
      <c r="B144" s="992"/>
      <c r="C144" s="992"/>
    </row>
    <row r="145" spans="2:3" x14ac:dyDescent="0.25">
      <c r="B145" s="992"/>
      <c r="C145" s="992"/>
    </row>
    <row r="146" spans="2:3" x14ac:dyDescent="0.25">
      <c r="B146" s="992"/>
      <c r="C146" s="992"/>
    </row>
    <row r="147" spans="2:3" x14ac:dyDescent="0.25">
      <c r="B147" s="992"/>
      <c r="C147" s="992"/>
    </row>
  </sheetData>
  <pageMargins left="0.7" right="0.7" top="0.75" bottom="0.75" header="0.3" footer="0.3"/>
  <pageSetup scale="70"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2"/>
  <sheetViews>
    <sheetView zoomScale="85" zoomScaleNormal="85" workbookViewId="0">
      <pane xSplit="2" ySplit="13" topLeftCell="C26" activePane="bottomRight" state="frozen"/>
      <selection activeCell="G33" sqref="G33"/>
      <selection pane="topRight" activeCell="G33" sqref="G33"/>
      <selection pane="bottomLeft" activeCell="G33" sqref="G33"/>
      <selection pane="bottomRight" activeCell="A62" sqref="A62"/>
    </sheetView>
  </sheetViews>
  <sheetFormatPr defaultColWidth="9.28515625" defaultRowHeight="15" outlineLevelCol="1" x14ac:dyDescent="0.25"/>
  <cols>
    <col min="1" max="1" width="6.7109375" style="1057" customWidth="1"/>
    <col min="2" max="2" width="55" style="1057" customWidth="1"/>
    <col min="3" max="3" width="3.28515625" style="1057" customWidth="1" outlineLevel="1"/>
    <col min="4" max="4" width="18.140625" style="1058" customWidth="1"/>
    <col min="5" max="5" width="15.7109375" style="1058" customWidth="1"/>
    <col min="6" max="6" width="5.7109375" style="1058" customWidth="1"/>
    <col min="7" max="8" width="15.7109375" style="1058" customWidth="1"/>
    <col min="9" max="16384" width="9.28515625" style="1057"/>
  </cols>
  <sheetData>
    <row r="1" spans="1:8" x14ac:dyDescent="0.25">
      <c r="A1" s="1056" t="str">
        <f ca="1">MID(CELL("filename",A1),FIND("]",CELL("filename",A1))+1,255)</f>
        <v>SEF-3 p 6b Approved BLRs</v>
      </c>
      <c r="B1" s="870"/>
      <c r="H1" s="1059" t="s">
        <v>546</v>
      </c>
    </row>
    <row r="2" spans="1:8" ht="18.75" thickBot="1" x14ac:dyDescent="0.3">
      <c r="A2" s="1060"/>
      <c r="B2" s="1061"/>
      <c r="C2" s="1062"/>
      <c r="D2" s="1062"/>
      <c r="E2" s="1062"/>
      <c r="F2" s="1062"/>
      <c r="G2" s="1062"/>
      <c r="H2" s="1062"/>
    </row>
    <row r="3" spans="1:8" ht="19.5" thickBot="1" x14ac:dyDescent="0.35">
      <c r="A3" s="1063"/>
      <c r="B3" s="1064"/>
      <c r="D3" s="1065" t="s">
        <v>547</v>
      </c>
      <c r="E3" s="1066"/>
      <c r="F3" s="1066"/>
      <c r="G3" s="1066"/>
      <c r="H3" s="1067"/>
    </row>
    <row r="4" spans="1:8" ht="20.25" thickBot="1" x14ac:dyDescent="0.4">
      <c r="A4" s="1068"/>
      <c r="B4" s="1061"/>
      <c r="C4" s="1069"/>
      <c r="D4" s="1070" t="s">
        <v>548</v>
      </c>
      <c r="E4" s="1071"/>
      <c r="F4" s="1071"/>
      <c r="G4" s="1072"/>
      <c r="H4" s="1073"/>
    </row>
    <row r="5" spans="1:8" x14ac:dyDescent="0.25">
      <c r="A5" s="1074" t="s">
        <v>133</v>
      </c>
      <c r="B5" s="1075"/>
      <c r="D5" s="1076"/>
      <c r="E5" s="1077"/>
      <c r="F5" s="1077"/>
      <c r="G5" s="1077"/>
      <c r="H5" s="1078"/>
    </row>
    <row r="6" spans="1:8" x14ac:dyDescent="0.25">
      <c r="A6" s="1074">
        <v>3</v>
      </c>
      <c r="B6" s="1079" t="s">
        <v>549</v>
      </c>
      <c r="D6" s="1080">
        <v>107627055.66724977</v>
      </c>
      <c r="E6" s="1081"/>
      <c r="F6" s="1081"/>
      <c r="G6" s="1081"/>
      <c r="H6" s="1082"/>
    </row>
    <row r="7" spans="1:8" x14ac:dyDescent="0.25">
      <c r="A7" s="1074">
        <v>4</v>
      </c>
      <c r="B7" s="1079" t="s">
        <v>550</v>
      </c>
      <c r="D7" s="1083">
        <v>79508404.960502923</v>
      </c>
      <c r="E7" s="1084"/>
      <c r="F7" s="1084"/>
      <c r="G7" s="1084"/>
      <c r="H7" s="1082"/>
    </row>
    <row r="8" spans="1:8" x14ac:dyDescent="0.25">
      <c r="A8" s="1074">
        <v>5</v>
      </c>
      <c r="B8" s="1079" t="s">
        <v>551</v>
      </c>
      <c r="D8" s="1083">
        <v>1426278308.4180365</v>
      </c>
      <c r="E8" s="1084"/>
      <c r="F8" s="1084"/>
      <c r="G8" s="1085"/>
      <c r="H8" s="1082"/>
    </row>
    <row r="9" spans="1:8" x14ac:dyDescent="0.25">
      <c r="A9" s="1074">
        <v>6</v>
      </c>
      <c r="B9" s="1086"/>
      <c r="D9" s="1087">
        <f>SUM(D6:D8)</f>
        <v>1613413769.0457892</v>
      </c>
      <c r="E9" s="1088"/>
      <c r="F9" s="1089"/>
      <c r="G9" s="1090"/>
      <c r="H9" s="1082"/>
    </row>
    <row r="10" spans="1:8" x14ac:dyDescent="0.25">
      <c r="A10" s="1074">
        <v>7</v>
      </c>
      <c r="B10" s="1079" t="s">
        <v>552</v>
      </c>
      <c r="D10" s="1091">
        <v>6.8000000000000005E-2</v>
      </c>
      <c r="E10" s="1092"/>
      <c r="F10" s="1089"/>
      <c r="G10" s="1093" t="s">
        <v>534</v>
      </c>
      <c r="H10" s="1094" t="s">
        <v>533</v>
      </c>
    </row>
    <row r="11" spans="1:8" x14ac:dyDescent="0.25">
      <c r="A11" s="1074">
        <v>8</v>
      </c>
      <c r="B11" s="1095"/>
      <c r="D11" s="1096"/>
      <c r="E11" s="1093" t="s">
        <v>473</v>
      </c>
      <c r="F11" s="1093"/>
      <c r="G11" s="1093" t="s">
        <v>532</v>
      </c>
      <c r="H11" s="1094" t="s">
        <v>532</v>
      </c>
    </row>
    <row r="12" spans="1:8" x14ac:dyDescent="0.25">
      <c r="A12" s="1074">
        <v>9</v>
      </c>
      <c r="B12" s="1097"/>
      <c r="C12" s="1098"/>
      <c r="D12" s="1096"/>
      <c r="E12" s="1093" t="s">
        <v>470</v>
      </c>
      <c r="F12" s="1099"/>
      <c r="G12" s="1099" t="s">
        <v>531</v>
      </c>
      <c r="H12" s="1100" t="s">
        <v>530</v>
      </c>
    </row>
    <row r="13" spans="1:8" x14ac:dyDescent="0.25">
      <c r="A13" s="1074" t="s">
        <v>529</v>
      </c>
      <c r="B13" s="1079"/>
      <c r="C13" s="1098"/>
      <c r="D13" s="1101" t="s">
        <v>156</v>
      </c>
      <c r="E13" s="1093" t="s">
        <v>528</v>
      </c>
      <c r="F13" s="1093" t="s">
        <v>527</v>
      </c>
      <c r="G13" s="1099" t="s">
        <v>526</v>
      </c>
      <c r="H13" s="1100" t="s">
        <v>525</v>
      </c>
    </row>
    <row r="14" spans="1:8" x14ac:dyDescent="0.25">
      <c r="A14" s="1074">
        <v>10</v>
      </c>
      <c r="B14" s="1079" t="s">
        <v>468</v>
      </c>
      <c r="C14" s="1102"/>
      <c r="D14" s="1080">
        <v>9264100.9941430185</v>
      </c>
      <c r="E14" s="1032">
        <f>D14/$D$40</f>
        <v>0.47060563996997123</v>
      </c>
      <c r="F14" s="1103" t="s">
        <v>437</v>
      </c>
      <c r="G14" s="1104">
        <f>+D14</f>
        <v>9264100.9941430185</v>
      </c>
      <c r="H14" s="1105"/>
    </row>
    <row r="15" spans="1:8" x14ac:dyDescent="0.25">
      <c r="A15" s="1074" t="s">
        <v>467</v>
      </c>
      <c r="B15" s="1079" t="s">
        <v>466</v>
      </c>
      <c r="C15" s="1102"/>
      <c r="D15" s="1083">
        <v>4163374.1001599999</v>
      </c>
      <c r="E15" s="1032">
        <f t="shared" ref="E15:E35" si="0">D15/$D$40</f>
        <v>0.21149459986229854</v>
      </c>
      <c r="F15" s="1103" t="s">
        <v>443</v>
      </c>
      <c r="G15" s="1084"/>
      <c r="H15" s="1106">
        <f>+D15</f>
        <v>4163374.1001599999</v>
      </c>
    </row>
    <row r="16" spans="1:8" x14ac:dyDescent="0.25">
      <c r="A16" s="1074">
        <v>11</v>
      </c>
      <c r="B16" s="1086" t="s">
        <v>463</v>
      </c>
      <c r="C16" s="1102"/>
      <c r="D16" s="1107">
        <v>6843761.4396382263</v>
      </c>
      <c r="E16" s="1032">
        <f t="shared" si="0"/>
        <v>0.34765518361025738</v>
      </c>
      <c r="F16" s="1103" t="s">
        <v>437</v>
      </c>
      <c r="G16" s="1108">
        <f>+D16</f>
        <v>6843761.4396382263</v>
      </c>
      <c r="H16" s="1109"/>
    </row>
    <row r="17" spans="1:8" x14ac:dyDescent="0.25">
      <c r="A17" s="1074">
        <v>12</v>
      </c>
      <c r="B17" s="1086" t="s">
        <v>462</v>
      </c>
      <c r="C17" s="1102"/>
      <c r="D17" s="1083">
        <v>122768259.4587677</v>
      </c>
      <c r="E17" s="1032">
        <f t="shared" si="0"/>
        <v>6.2364859091151779</v>
      </c>
      <c r="F17" s="1103" t="s">
        <v>437</v>
      </c>
      <c r="G17" s="1108">
        <f>+D17</f>
        <v>122768259.4587677</v>
      </c>
      <c r="H17" s="1109"/>
    </row>
    <row r="18" spans="1:8" x14ac:dyDescent="0.25">
      <c r="A18" s="1074">
        <v>13</v>
      </c>
      <c r="B18" s="1086" t="s">
        <v>553</v>
      </c>
      <c r="C18" s="1102"/>
      <c r="D18" s="1083">
        <v>42456952.472225137</v>
      </c>
      <c r="E18" s="1032">
        <f t="shared" si="0"/>
        <v>2.1567641913660367</v>
      </c>
      <c r="F18" s="1103" t="s">
        <v>443</v>
      </c>
      <c r="G18" s="1084"/>
      <c r="H18" s="1106">
        <f>+D18</f>
        <v>42456952.472225137</v>
      </c>
    </row>
    <row r="19" spans="1:8" x14ac:dyDescent="0.25">
      <c r="A19" s="1074">
        <v>14</v>
      </c>
      <c r="B19" s="1086" t="s">
        <v>554</v>
      </c>
      <c r="C19" s="1102"/>
      <c r="D19" s="1083">
        <v>536815243.74639302</v>
      </c>
      <c r="E19" s="1032">
        <f t="shared" si="0"/>
        <v>27.26959491143554</v>
      </c>
      <c r="F19" s="1103" t="s">
        <v>443</v>
      </c>
      <c r="G19" s="1084"/>
      <c r="H19" s="1106">
        <f>+D19</f>
        <v>536815243.74639302</v>
      </c>
    </row>
    <row r="20" spans="1:8" x14ac:dyDescent="0.25">
      <c r="A20" s="1074">
        <v>15</v>
      </c>
      <c r="B20" s="1086" t="s">
        <v>459</v>
      </c>
      <c r="C20" s="1102"/>
      <c r="D20" s="1083">
        <v>11934985.780000001</v>
      </c>
      <c r="E20" s="1032">
        <f t="shared" si="0"/>
        <v>0.60628350495967154</v>
      </c>
      <c r="F20" s="1103" t="s">
        <v>437</v>
      </c>
      <c r="G20" s="1108">
        <f>+D20</f>
        <v>11934985.780000001</v>
      </c>
      <c r="H20" s="1109"/>
    </row>
    <row r="21" spans="1:8" x14ac:dyDescent="0.25">
      <c r="A21" s="1074" t="s">
        <v>458</v>
      </c>
      <c r="B21" s="1110" t="s">
        <v>457</v>
      </c>
      <c r="C21" s="1102"/>
      <c r="D21" s="1083">
        <v>7746401.1699999999</v>
      </c>
      <c r="E21" s="1032">
        <f t="shared" si="0"/>
        <v>0.39350824028977605</v>
      </c>
      <c r="F21" s="1103" t="s">
        <v>437</v>
      </c>
      <c r="G21" s="1108">
        <f>+D21</f>
        <v>7746401.1699999999</v>
      </c>
      <c r="H21" s="1109"/>
    </row>
    <row r="22" spans="1:8" x14ac:dyDescent="0.25">
      <c r="A22" s="1074" t="s">
        <v>456</v>
      </c>
      <c r="B22" s="1110" t="s">
        <v>455</v>
      </c>
      <c r="C22" s="1102"/>
      <c r="D22" s="1083">
        <v>3609732</v>
      </c>
      <c r="E22" s="1032">
        <f t="shared" si="0"/>
        <v>0.18337022006280806</v>
      </c>
      <c r="F22" s="1103" t="s">
        <v>437</v>
      </c>
      <c r="G22" s="1108">
        <f>+D22</f>
        <v>3609732</v>
      </c>
      <c r="H22" s="1109"/>
    </row>
    <row r="23" spans="1:8" x14ac:dyDescent="0.25">
      <c r="A23" s="1074" t="s">
        <v>454</v>
      </c>
      <c r="B23" s="1110" t="s">
        <v>157</v>
      </c>
      <c r="C23" s="1102"/>
      <c r="D23" s="1083">
        <v>821446.06780172628</v>
      </c>
      <c r="E23" s="1032">
        <f t="shared" si="0"/>
        <v>4.1728512316850916E-2</v>
      </c>
      <c r="F23" s="1103" t="s">
        <v>443</v>
      </c>
      <c r="G23" s="1084"/>
      <c r="H23" s="1106">
        <f>+D23</f>
        <v>821446.06780172628</v>
      </c>
    </row>
    <row r="24" spans="1:8" x14ac:dyDescent="0.25">
      <c r="A24" s="1074" t="s">
        <v>453</v>
      </c>
      <c r="B24" s="1110" t="s">
        <v>452</v>
      </c>
      <c r="C24" s="1102"/>
      <c r="D24" s="1083">
        <v>2154161.64</v>
      </c>
      <c r="E24" s="1032">
        <f t="shared" si="0"/>
        <v>0.1094289254652865</v>
      </c>
      <c r="F24" s="1103" t="s">
        <v>437</v>
      </c>
      <c r="G24" s="1108">
        <f>+D24</f>
        <v>2154161.64</v>
      </c>
      <c r="H24" s="1109"/>
    </row>
    <row r="25" spans="1:8" x14ac:dyDescent="0.25">
      <c r="A25" s="1074" t="s">
        <v>451</v>
      </c>
      <c r="B25" s="1110" t="s">
        <v>450</v>
      </c>
      <c r="C25" s="1102"/>
      <c r="D25" s="1083">
        <v>497854.02572839998</v>
      </c>
      <c r="E25" s="1032">
        <f t="shared" si="0"/>
        <v>2.5290409996357517E-2</v>
      </c>
      <c r="F25" s="1103" t="s">
        <v>443</v>
      </c>
      <c r="G25" s="1084"/>
      <c r="H25" s="1106">
        <f>+D25</f>
        <v>497854.02572839998</v>
      </c>
    </row>
    <row r="26" spans="1:8" x14ac:dyDescent="0.25">
      <c r="A26" s="1074">
        <v>16</v>
      </c>
      <c r="B26" s="1086" t="s">
        <v>555</v>
      </c>
      <c r="C26" s="1102"/>
      <c r="D26" s="1083">
        <v>157812663.18126956</v>
      </c>
      <c r="E26" s="1032">
        <f t="shared" si="0"/>
        <v>8.0167011778844532</v>
      </c>
      <c r="F26" s="1103" t="s">
        <v>443</v>
      </c>
      <c r="G26" s="1084"/>
      <c r="H26" s="1106">
        <f>+D26</f>
        <v>157812663.18126956</v>
      </c>
    </row>
    <row r="27" spans="1:8" x14ac:dyDescent="0.25">
      <c r="A27" s="1074">
        <v>17</v>
      </c>
      <c r="B27" s="1086" t="s">
        <v>556</v>
      </c>
      <c r="C27" s="1102"/>
      <c r="D27" s="1083">
        <v>130426363.52642131</v>
      </c>
      <c r="E27" s="1032">
        <f t="shared" si="0"/>
        <v>6.6255087584983254</v>
      </c>
      <c r="F27" s="1103" t="s">
        <v>443</v>
      </c>
      <c r="G27" s="1084"/>
      <c r="H27" s="1106">
        <f>+D27</f>
        <v>130426363.52642131</v>
      </c>
    </row>
    <row r="28" spans="1:8" x14ac:dyDescent="0.25">
      <c r="A28" s="1074">
        <v>18</v>
      </c>
      <c r="B28" s="1086" t="s">
        <v>447</v>
      </c>
      <c r="C28" s="1102"/>
      <c r="D28" s="1083">
        <v>-6515420.6045234576</v>
      </c>
      <c r="E28" s="1032">
        <f t="shared" si="0"/>
        <v>-0.33097584808324287</v>
      </c>
      <c r="F28" s="1103" t="s">
        <v>437</v>
      </c>
      <c r="G28" s="1108">
        <f>+D28</f>
        <v>-6515420.6045234576</v>
      </c>
      <c r="H28" s="1109"/>
    </row>
    <row r="29" spans="1:8" x14ac:dyDescent="0.25">
      <c r="A29" s="1074">
        <v>19</v>
      </c>
      <c r="B29" s="1086" t="s">
        <v>446</v>
      </c>
      <c r="C29" s="1102"/>
      <c r="D29" s="1083">
        <v>104512201.44835339</v>
      </c>
      <c r="E29" s="1032">
        <f t="shared" si="0"/>
        <v>5.3090992292040209</v>
      </c>
      <c r="F29" s="1103" t="s">
        <v>437</v>
      </c>
      <c r="G29" s="1108">
        <f>+D29</f>
        <v>104512201.44835339</v>
      </c>
      <c r="H29" s="1109"/>
    </row>
    <row r="30" spans="1:8" x14ac:dyDescent="0.25">
      <c r="A30" s="1074">
        <v>20</v>
      </c>
      <c r="B30" s="1086" t="s">
        <v>445</v>
      </c>
      <c r="C30" s="1102"/>
      <c r="D30" s="1083">
        <v>-46984140.979123831</v>
      </c>
      <c r="E30" s="1032">
        <f t="shared" si="0"/>
        <v>-2.3867401432582627</v>
      </c>
      <c r="F30" s="1103" t="s">
        <v>443</v>
      </c>
      <c r="G30" s="1084"/>
      <c r="H30" s="1106">
        <f>+D30</f>
        <v>-46984140.979123831</v>
      </c>
    </row>
    <row r="31" spans="1:8" x14ac:dyDescent="0.25">
      <c r="A31" s="1111">
        <v>21</v>
      </c>
      <c r="B31" s="1112" t="s">
        <v>444</v>
      </c>
      <c r="C31" s="1102"/>
      <c r="D31" s="1083">
        <v>-58610357.76504492</v>
      </c>
      <c r="E31" s="1032">
        <f t="shared" si="0"/>
        <v>-2.9773385396301437</v>
      </c>
      <c r="F31" s="1103" t="s">
        <v>443</v>
      </c>
      <c r="G31" s="1084"/>
      <c r="H31" s="1106">
        <f>+D31</f>
        <v>-58610357.76504492</v>
      </c>
    </row>
    <row r="32" spans="1:8" x14ac:dyDescent="0.25">
      <c r="A32" s="1074">
        <v>22</v>
      </c>
      <c r="B32" s="1086" t="s">
        <v>442</v>
      </c>
      <c r="C32" s="1102"/>
      <c r="D32" s="1083">
        <v>728609.68</v>
      </c>
      <c r="E32" s="1032">
        <f t="shared" si="0"/>
        <v>3.7012530947309157E-2</v>
      </c>
      <c r="F32" s="1103" t="s">
        <v>437</v>
      </c>
      <c r="G32" s="1108">
        <f>+D32</f>
        <v>728609.68</v>
      </c>
      <c r="H32" s="1109"/>
    </row>
    <row r="33" spans="1:8" x14ac:dyDescent="0.25">
      <c r="A33" s="1074">
        <v>23</v>
      </c>
      <c r="B33" s="1113" t="s">
        <v>441</v>
      </c>
      <c r="C33" s="1102"/>
      <c r="D33" s="1083">
        <v>159249408.54267809</v>
      </c>
      <c r="E33" s="1032">
        <f t="shared" si="0"/>
        <v>8.08968618427709</v>
      </c>
      <c r="F33" s="1103" t="s">
        <v>437</v>
      </c>
      <c r="G33" s="1108">
        <f>+D33</f>
        <v>159249408.54267809</v>
      </c>
      <c r="H33" s="1109"/>
    </row>
    <row r="34" spans="1:8" x14ac:dyDescent="0.25">
      <c r="A34" s="1074">
        <v>24</v>
      </c>
      <c r="B34" s="1075" t="s">
        <v>440</v>
      </c>
      <c r="C34" s="1102"/>
      <c r="D34" s="1083">
        <v>3681678.9550089934</v>
      </c>
      <c r="E34" s="1032">
        <f t="shared" si="0"/>
        <v>0.18702504235234316</v>
      </c>
      <c r="F34" s="1103" t="s">
        <v>437</v>
      </c>
      <c r="G34" s="1108">
        <f>+D34</f>
        <v>3681678.9550089934</v>
      </c>
      <c r="H34" s="1109"/>
    </row>
    <row r="35" spans="1:8" x14ac:dyDescent="0.25">
      <c r="A35" s="1074">
        <f t="shared" ref="A35:A46" si="1">+A34+1</f>
        <v>25</v>
      </c>
      <c r="B35" s="1075" t="s">
        <v>557</v>
      </c>
      <c r="C35" s="1102"/>
      <c r="D35" s="1083">
        <v>4185186.7148175016</v>
      </c>
      <c r="E35" s="1032">
        <f t="shared" si="0"/>
        <v>0.21260265551570753</v>
      </c>
      <c r="F35" s="1103" t="s">
        <v>437</v>
      </c>
      <c r="G35" s="1108">
        <f>+D35</f>
        <v>4185186.7148175016</v>
      </c>
      <c r="H35" s="1109"/>
    </row>
    <row r="36" spans="1:8" x14ac:dyDescent="0.25">
      <c r="A36" s="1074">
        <f t="shared" si="1"/>
        <v>26</v>
      </c>
      <c r="B36" s="1114" t="s">
        <v>558</v>
      </c>
      <c r="C36" s="1102"/>
      <c r="D36" s="1115"/>
      <c r="E36" s="1116"/>
      <c r="F36" s="1103"/>
      <c r="G36" s="1116"/>
      <c r="H36" s="1117"/>
    </row>
    <row r="37" spans="1:8" x14ac:dyDescent="0.25">
      <c r="A37" s="1074">
        <f t="shared" si="1"/>
        <v>27</v>
      </c>
      <c r="B37" s="1118" t="s">
        <v>436</v>
      </c>
      <c r="C37" s="1098"/>
      <c r="D37" s="1119">
        <f>SUM(D14:D36)</f>
        <v>1197562465.5947134</v>
      </c>
      <c r="E37" s="1120">
        <f>SUM(E14:E36)</f>
        <v>60.834791296157633</v>
      </c>
      <c r="F37" s="1120"/>
      <c r="G37" s="1121">
        <f>SUM(G14:G36)</f>
        <v>430163067.21888351</v>
      </c>
      <c r="H37" s="1122">
        <f>SUM(H14:H36)</f>
        <v>767399398.37583029</v>
      </c>
    </row>
    <row r="38" spans="1:8" x14ac:dyDescent="0.25">
      <c r="A38" s="1074">
        <f t="shared" si="1"/>
        <v>28</v>
      </c>
      <c r="B38" s="1086" t="s">
        <v>435</v>
      </c>
      <c r="C38" s="1098"/>
      <c r="D38" s="1123">
        <v>0.95111500000000004</v>
      </c>
      <c r="E38" s="1124"/>
      <c r="F38" s="1124"/>
      <c r="G38" s="1125">
        <v>0.95111500000000004</v>
      </c>
      <c r="H38" s="1126">
        <v>0.95111500000000004</v>
      </c>
    </row>
    <row r="39" spans="1:8" x14ac:dyDescent="0.25">
      <c r="A39" s="1074">
        <f t="shared" si="1"/>
        <v>29</v>
      </c>
      <c r="B39" s="1086" t="s">
        <v>510</v>
      </c>
      <c r="C39" s="1098"/>
      <c r="D39" s="1119">
        <f>+D37/D38</f>
        <v>1259114266.5132117</v>
      </c>
      <c r="E39" s="1120"/>
      <c r="F39" s="1120"/>
      <c r="G39" s="1121">
        <f>+G37/G38</f>
        <v>452272403.67240924</v>
      </c>
      <c r="H39" s="1122">
        <f>+H37/H38</f>
        <v>806841862.84080291</v>
      </c>
    </row>
    <row r="40" spans="1:8" x14ac:dyDescent="0.25">
      <c r="A40" s="1074">
        <f t="shared" si="1"/>
        <v>30</v>
      </c>
      <c r="B40" s="1086" t="s">
        <v>433</v>
      </c>
      <c r="C40" s="1098"/>
      <c r="D40" s="1107">
        <v>19685486.54609016</v>
      </c>
      <c r="E40" s="1127"/>
      <c r="F40" s="1127"/>
      <c r="G40" s="1084"/>
      <c r="H40" s="1109"/>
    </row>
    <row r="41" spans="1:8" x14ac:dyDescent="0.25">
      <c r="A41" s="1074">
        <f t="shared" si="1"/>
        <v>31</v>
      </c>
      <c r="B41" s="1079"/>
      <c r="C41" s="1098"/>
      <c r="D41" s="1128"/>
      <c r="E41" s="1129" t="s">
        <v>99</v>
      </c>
      <c r="F41" s="1129"/>
      <c r="G41" s="1129" t="s">
        <v>559</v>
      </c>
      <c r="H41" s="1130" t="s">
        <v>533</v>
      </c>
    </row>
    <row r="42" spans="1:8" x14ac:dyDescent="0.25">
      <c r="A42" s="1074">
        <f t="shared" si="1"/>
        <v>32</v>
      </c>
      <c r="B42" s="1086" t="s">
        <v>560</v>
      </c>
      <c r="C42" s="1098"/>
      <c r="D42" s="1131"/>
      <c r="E42" s="1132"/>
      <c r="F42" s="1132"/>
      <c r="G42" s="1132"/>
      <c r="H42" s="1133"/>
    </row>
    <row r="43" spans="1:8" x14ac:dyDescent="0.25">
      <c r="A43" s="1074">
        <f t="shared" si="1"/>
        <v>33</v>
      </c>
      <c r="B43" s="1086" t="s">
        <v>561</v>
      </c>
      <c r="C43" s="1098"/>
      <c r="D43" s="1134"/>
      <c r="E43" s="1135">
        <f>+E37</f>
        <v>60.834791296157633</v>
      </c>
      <c r="F43" s="1135"/>
      <c r="G43" s="1135">
        <f>SUMIF(F14:F35,"F",E14:E35)</f>
        <v>21.851787417686175</v>
      </c>
      <c r="H43" s="1262">
        <f>SUMIF(F14:F35,"V",E14:E35)</f>
        <v>38.983003878471457</v>
      </c>
    </row>
    <row r="44" spans="1:8" ht="15.75" thickBot="1" x14ac:dyDescent="0.3">
      <c r="A44" s="1074">
        <f t="shared" si="1"/>
        <v>34</v>
      </c>
      <c r="B44" s="1086" t="s">
        <v>562</v>
      </c>
      <c r="C44" s="1098"/>
      <c r="D44" s="1136"/>
      <c r="E44" s="1137">
        <f>+E43/D38</f>
        <v>63.961551753634026</v>
      </c>
      <c r="F44" s="1137"/>
      <c r="G44" s="1137">
        <f>+G43/D38</f>
        <v>22.974916195923914</v>
      </c>
      <c r="H44" s="1138">
        <f>+H43/D38</f>
        <v>40.986635557710116</v>
      </c>
    </row>
    <row r="45" spans="1:8" x14ac:dyDescent="0.25">
      <c r="A45" s="1074">
        <f t="shared" si="1"/>
        <v>35</v>
      </c>
      <c r="B45" s="1086"/>
      <c r="C45" s="1098"/>
      <c r="D45" s="1139"/>
      <c r="E45" s="1139"/>
      <c r="F45" s="1139"/>
      <c r="G45" s="1139"/>
      <c r="H45" s="1139"/>
    </row>
    <row r="46" spans="1:8" x14ac:dyDescent="0.25">
      <c r="A46" s="1074">
        <f t="shared" si="1"/>
        <v>36</v>
      </c>
      <c r="B46" s="1086" t="s">
        <v>563</v>
      </c>
      <c r="C46" s="1098"/>
    </row>
    <row r="47" spans="1:8" x14ac:dyDescent="0.25">
      <c r="B47" s="1140"/>
      <c r="C47" s="1098"/>
      <c r="D47" s="1140"/>
      <c r="G47" s="209"/>
    </row>
    <row r="48" spans="1:8" x14ac:dyDescent="0.25">
      <c r="B48" s="1058"/>
      <c r="C48" s="1098"/>
      <c r="G48" s="209"/>
    </row>
    <row r="49" spans="1:3" x14ac:dyDescent="0.25">
      <c r="B49" s="1058"/>
      <c r="C49" s="1098"/>
    </row>
    <row r="50" spans="1:3" x14ac:dyDescent="0.25">
      <c r="B50" s="1058"/>
      <c r="C50" s="1058"/>
    </row>
    <row r="51" spans="1:3" x14ac:dyDescent="0.25">
      <c r="B51" s="1058"/>
      <c r="C51" s="1058"/>
    </row>
    <row r="52" spans="1:3" x14ac:dyDescent="0.25">
      <c r="B52" s="1058"/>
      <c r="C52" s="1058"/>
    </row>
    <row r="53" spans="1:3" x14ac:dyDescent="0.25">
      <c r="B53" s="1058"/>
      <c r="C53" s="1058"/>
    </row>
    <row r="54" spans="1:3" x14ac:dyDescent="0.25">
      <c r="B54" s="1058"/>
      <c r="C54" s="1058"/>
    </row>
    <row r="55" spans="1:3" x14ac:dyDescent="0.25">
      <c r="B55" s="1058"/>
      <c r="C55" s="1058"/>
    </row>
    <row r="56" spans="1:3" x14ac:dyDescent="0.25">
      <c r="B56" s="1058"/>
      <c r="C56" s="1058"/>
    </row>
    <row r="57" spans="1:3" x14ac:dyDescent="0.25">
      <c r="B57" s="1058"/>
      <c r="C57" s="1058"/>
    </row>
    <row r="58" spans="1:3" x14ac:dyDescent="0.25">
      <c r="B58" s="1058"/>
      <c r="C58" s="1058"/>
    </row>
    <row r="59" spans="1:3" x14ac:dyDescent="0.25">
      <c r="B59" s="1058"/>
      <c r="C59" s="1058"/>
    </row>
    <row r="60" spans="1:3" x14ac:dyDescent="0.25">
      <c r="A60" s="1141"/>
      <c r="B60" s="1058"/>
      <c r="C60" s="1058"/>
    </row>
    <row r="61" spans="1:3" x14ac:dyDescent="0.25">
      <c r="A61" s="1141"/>
      <c r="B61" s="1058"/>
      <c r="C61" s="1098"/>
    </row>
    <row r="62" spans="1:3" x14ac:dyDescent="0.25">
      <c r="A62" s="1057" t="s">
        <v>648</v>
      </c>
      <c r="B62" s="1142"/>
    </row>
  </sheetData>
  <pageMargins left="0.2" right="0.2" top="0.75" bottom="0.75" header="0.3" footer="0.3"/>
  <pageSetup scale="4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BD02A5BBF372640A490A16CCB351827" ma:contentTypeVersion="16" ma:contentTypeDescription="" ma:contentTypeScope="" ma:versionID="a889ad9429d511475e00811ceeccba1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Petition</CaseType>
    <IndustryCode xmlns="dc463f71-b30c-4ab2-9473-d307f9d35888">140</IndustryCode>
    <CaseStatus xmlns="dc463f71-b30c-4ab2-9473-d307f9d35888">Closed</CaseStatus>
    <OpenedDate xmlns="dc463f71-b30c-4ab2-9473-d307f9d35888">2024-04-30T07:00:00+00:00</OpenedDate>
    <SignificantOrder xmlns="dc463f71-b30c-4ab2-9473-d307f9d35888">false</SignificantOrder>
    <Date1 xmlns="dc463f71-b30c-4ab2-9473-d307f9d35888">2024-05-03T07:00:00+00:00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240288</DocketNumber>
    <DelegatedOrder xmlns="dc463f71-b30c-4ab2-9473-d307f9d35888">false</DelegatedOrder>
  </documentManagement>
</p:properties>
</file>

<file path=customXml/itemProps1.xml><?xml version="1.0" encoding="utf-8"?>
<ds:datastoreItem xmlns:ds="http://schemas.openxmlformats.org/officeDocument/2006/customXml" ds:itemID="{968C6A22-DA25-47A3-9979-CF9E0567DF2F}"/>
</file>

<file path=customXml/itemProps2.xml><?xml version="1.0" encoding="utf-8"?>
<ds:datastoreItem xmlns:ds="http://schemas.openxmlformats.org/officeDocument/2006/customXml" ds:itemID="{AFD3BA33-D4D4-47D5-8554-E0A89151F457}"/>
</file>

<file path=customXml/itemProps3.xml><?xml version="1.0" encoding="utf-8"?>
<ds:datastoreItem xmlns:ds="http://schemas.openxmlformats.org/officeDocument/2006/customXml" ds:itemID="{3F1C427F-5838-431C-B6D8-A5E9EB6EFC1F}"/>
</file>

<file path=customXml/itemProps4.xml><?xml version="1.0" encoding="utf-8"?>
<ds:datastoreItem xmlns:ds="http://schemas.openxmlformats.org/officeDocument/2006/customXml" ds:itemID="{7D1CD138-D955-4A7B-90DE-FC6C93B855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REDACTED</vt:lpstr>
      <vt:lpstr>SEF-3 TOC</vt:lpstr>
      <vt:lpstr>SEF-3 p 1 PC Summary</vt:lpstr>
      <vt:lpstr>SEF-3 p 2 Actual BLR</vt:lpstr>
      <vt:lpstr>SEF-3 p 3 Sch_B</vt:lpstr>
      <vt:lpstr>SEF-3 p 4 Bands</vt:lpstr>
      <vt:lpstr>SEF-3 p5 Interest</vt:lpstr>
      <vt:lpstr>SEF-3 p6 22 GRC BLR</vt:lpstr>
      <vt:lpstr>SEF-3 p 6b Approved BLRs</vt:lpstr>
      <vt:lpstr>SEF-3 p 7 2023 Imbalance</vt:lpstr>
      <vt:lpstr>2024 Estimated Imbalance</vt:lpstr>
      <vt:lpstr>Workpapers=&gt;</vt:lpstr>
      <vt:lpstr>Estim 2024 PCA Cust Share (R)</vt:lpstr>
      <vt:lpstr>Actuals</vt:lpstr>
      <vt:lpstr>Lists</vt:lpstr>
      <vt:lpstr>DR Benefit</vt:lpstr>
      <vt:lpstr>Summary- Detailed</vt:lpstr>
      <vt:lpstr>GRC GD rplcmt pc (C)</vt:lpstr>
      <vt:lpstr>Summary- Reporting</vt:lpstr>
      <vt:lpstr>Interest PCA Imbalance</vt:lpstr>
      <vt:lpstr>Sheet2</vt:lpstr>
      <vt:lpstr>Schedule_C2 </vt:lpstr>
      <vt:lpstr>iMonth</vt:lpstr>
      <vt:lpstr>iYear</vt:lpstr>
      <vt:lpstr>Months</vt:lpstr>
      <vt:lpstr>Actuals!Print_Area</vt:lpstr>
      <vt:lpstr>'GRC GD rplcmt pc (C)'!Print_Area</vt:lpstr>
      <vt:lpstr>'Schedule_C2 '!Print_Area</vt:lpstr>
      <vt:lpstr>'SEF-3 p 3 Sch_B'!Print_Area</vt:lpstr>
      <vt:lpstr>'SEF-3 p 4 Bands'!Print_Area</vt:lpstr>
      <vt:lpstr>'SEF-3 p5 Interest'!Print_Area</vt:lpstr>
      <vt:lpstr>'SEF-3 p6 22 GRC BLR'!Print_Area</vt:lpstr>
      <vt:lpstr>'Summary- Detailed'!Print_Area</vt:lpstr>
      <vt:lpstr>'Summary- Reporting'!Print_Area</vt:lpstr>
      <vt:lpstr>'SEF-3 p 4 Bands'!Print_Titles</vt:lpstr>
      <vt:lpstr>'SEF-3 p5 Interest'!Print_Titles</vt:lpstr>
      <vt:lpstr>Years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amoore</dc:creator>
  <cp:lastModifiedBy>NC</cp:lastModifiedBy>
  <cp:lastPrinted>2024-01-19T17:33:38Z</cp:lastPrinted>
  <dcterms:created xsi:type="dcterms:W3CDTF">2012-05-22T22:33:19Z</dcterms:created>
  <dcterms:modified xsi:type="dcterms:W3CDTF">2024-04-29T22:36:00Z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0x0101006E56B4D1795A2E4DB2F0B01679ED314A004BD02A5BBF372640A490A16CCB351827</vt:lpwstr>
  </property>
  <property fmtid="{D5CDD505-2E9C-101B-9397-08002B2CF9AE}" pid="3" name="_docset_NoMedatataSyncRequired">
    <vt:lpwstr>False</vt:lpwstr>
  </property>
</Properties>
</file>